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data-plan-pc\E\ก.พ.ร. 55\wf จัดทำกรอบอัตรากำลัง มรสน\07 วิเคราะห์กรอบอัตรากำลังสายวิชาการ 2562-2565\02 ประชุมคณะทำงาน\เอกสารหมายเลข 3 แผนรับนักศึกษา (พี่ปีเตอร์)\"/>
    </mc:Choice>
  </mc:AlternateContent>
  <bookViews>
    <workbookView xWindow="-120" yWindow="-120" windowWidth="24240" windowHeight="13140" firstSheet="8" activeTab="8"/>
  </bookViews>
  <sheets>
    <sheet name="เอกสารหมายเลข 1" sheetId="1" state="hidden" r:id="rId1"/>
    <sheet name="เอกสารหมายเลข 1 (3)" sheetId="2" state="hidden" r:id="rId2"/>
    <sheet name="เอกสารหมายเลข 1 (2)" sheetId="3" state="hidden" r:id="rId3"/>
    <sheet name="เอกสารหมายเลข 1 ส่งเสิรม" sheetId="4" state="hidden" r:id="rId4"/>
    <sheet name="เอกสารหมายเลข 1 ส่งเสิรม (2)" sheetId="5" state="hidden" r:id="rId5"/>
    <sheet name="เอกสารหมายเลข 1 สมบูรณ์" sheetId="6" state="hidden" r:id="rId6"/>
    <sheet name="เอกสารหมายเลข 2" sheetId="7" state="hidden" r:id="rId7"/>
    <sheet name="เอกสารหมายเลข 3" sheetId="8" state="hidden" r:id="rId8"/>
    <sheet name="เอกสารหมายเลข 3 (2)" sheetId="14" r:id="rId9"/>
    <sheet name="อาจารย์ประจำหลักสูตร" sheetId="9" state="hidden" r:id="rId10"/>
    <sheet name="รายชื่ออาจารย์ตามสาขา" sheetId="10" state="hidden" r:id="rId11"/>
    <sheet name="อาจารย์ลาศึกษาต่อ" sheetId="11" state="hidden" r:id="rId12"/>
    <sheet name="เกษียณราชการ" sheetId="12" state="hidden" r:id="rId13"/>
    <sheet name="อาจารย์ประจำหลักสูตรทั้งหมด" sheetId="13" state="hidden" r:id="rId14"/>
  </sheets>
  <definedNames>
    <definedName name="_xlnm._FilterDatabase" localSheetId="2" hidden="1">'เอกสารหมายเลข 1 (2)'!$A$8:$V$538</definedName>
    <definedName name="_xlnm._FilterDatabase" localSheetId="1" hidden="1">'เอกสารหมายเลข 1 (3)'!$A$8:$V$538</definedName>
    <definedName name="_xlnm.Print_Area" localSheetId="8">'เอกสารหมายเลข 3 (2)'!$A$1:$L$175</definedName>
    <definedName name="_xlnm.Print_Titles" localSheetId="8">'เอกสารหมายเลข 3 (2)'!$5:$6</definedName>
  </definedNames>
  <calcPr calcId="152511"/>
</workbook>
</file>

<file path=xl/calcChain.xml><?xml version="1.0" encoding="utf-8"?>
<calcChain xmlns="http://schemas.openxmlformats.org/spreadsheetml/2006/main">
  <c r="H81" i="14" l="1"/>
  <c r="H83" i="14"/>
  <c r="H175" i="14" l="1"/>
  <c r="H174" i="14"/>
  <c r="H173" i="14"/>
  <c r="H172" i="14"/>
  <c r="H171" i="14"/>
  <c r="H170" i="14"/>
  <c r="H169" i="14"/>
  <c r="H168" i="14"/>
  <c r="H167" i="14"/>
  <c r="H166" i="14"/>
  <c r="H165" i="14"/>
  <c r="H164" i="14"/>
  <c r="H161" i="14"/>
  <c r="H160" i="14"/>
  <c r="H159" i="14"/>
  <c r="H158" i="14"/>
  <c r="H157" i="14"/>
  <c r="H156" i="14"/>
  <c r="H155" i="14"/>
  <c r="H154" i="14"/>
  <c r="H153" i="14"/>
  <c r="H152" i="14"/>
  <c r="H151" i="14"/>
  <c r="H150" i="14"/>
  <c r="H149" i="14"/>
  <c r="H148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13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2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C17" i="14" l="1"/>
  <c r="D17" i="14"/>
  <c r="E17" i="14"/>
  <c r="F17" i="14"/>
  <c r="G17" i="14"/>
  <c r="I17" i="14"/>
  <c r="J17" i="14"/>
  <c r="K17" i="14"/>
  <c r="L17" i="14"/>
  <c r="B17" i="14"/>
  <c r="C160" i="14"/>
  <c r="D160" i="14"/>
  <c r="E160" i="14"/>
  <c r="F160" i="14"/>
  <c r="G160" i="14"/>
  <c r="I160" i="14"/>
  <c r="J160" i="14"/>
  <c r="K160" i="14"/>
  <c r="L160" i="14"/>
  <c r="B160" i="14"/>
  <c r="C156" i="14"/>
  <c r="D156" i="14"/>
  <c r="E156" i="14"/>
  <c r="F156" i="14"/>
  <c r="G156" i="14"/>
  <c r="I156" i="14"/>
  <c r="J156" i="14"/>
  <c r="K156" i="14"/>
  <c r="L156" i="14"/>
  <c r="B156" i="14"/>
  <c r="C152" i="14"/>
  <c r="D152" i="14"/>
  <c r="E152" i="14"/>
  <c r="F152" i="14"/>
  <c r="G152" i="14"/>
  <c r="I152" i="14"/>
  <c r="J152" i="14"/>
  <c r="K152" i="14"/>
  <c r="L152" i="14"/>
  <c r="B152" i="14"/>
  <c r="E150" i="14"/>
  <c r="F150" i="14"/>
  <c r="G150" i="14"/>
  <c r="I150" i="14"/>
  <c r="J150" i="14"/>
  <c r="K150" i="14"/>
  <c r="L150" i="14"/>
  <c r="B150" i="14"/>
  <c r="C148" i="14"/>
  <c r="D148" i="14"/>
  <c r="E148" i="14"/>
  <c r="F148" i="14"/>
  <c r="G148" i="14"/>
  <c r="I148" i="14"/>
  <c r="J148" i="14"/>
  <c r="K148" i="14"/>
  <c r="L148" i="14"/>
  <c r="B148" i="14"/>
  <c r="C146" i="14"/>
  <c r="D146" i="14"/>
  <c r="E146" i="14"/>
  <c r="F146" i="14"/>
  <c r="G146" i="14"/>
  <c r="I146" i="14"/>
  <c r="J146" i="14"/>
  <c r="K146" i="14"/>
  <c r="L146" i="14"/>
  <c r="B146" i="14"/>
  <c r="C140" i="14"/>
  <c r="D140" i="14"/>
  <c r="E140" i="14"/>
  <c r="F140" i="14"/>
  <c r="G140" i="14"/>
  <c r="I140" i="14"/>
  <c r="J140" i="14"/>
  <c r="K140" i="14"/>
  <c r="L140" i="14"/>
  <c r="B140" i="14"/>
  <c r="C135" i="14"/>
  <c r="D135" i="14"/>
  <c r="E135" i="14"/>
  <c r="F135" i="14"/>
  <c r="G135" i="14"/>
  <c r="I135" i="14"/>
  <c r="J135" i="14"/>
  <c r="K135" i="14"/>
  <c r="L135" i="14"/>
  <c r="B135" i="14"/>
  <c r="C130" i="14"/>
  <c r="D130" i="14"/>
  <c r="E130" i="14"/>
  <c r="F130" i="14"/>
  <c r="G130" i="14"/>
  <c r="I130" i="14"/>
  <c r="J130" i="14"/>
  <c r="K130" i="14"/>
  <c r="L130" i="14"/>
  <c r="B130" i="14"/>
  <c r="C128" i="14"/>
  <c r="D128" i="14"/>
  <c r="E128" i="14"/>
  <c r="F128" i="14"/>
  <c r="G128" i="14"/>
  <c r="I128" i="14"/>
  <c r="J128" i="14"/>
  <c r="K128" i="14"/>
  <c r="L128" i="14"/>
  <c r="B128" i="14"/>
  <c r="C123" i="14"/>
  <c r="D123" i="14"/>
  <c r="E123" i="14"/>
  <c r="F123" i="14"/>
  <c r="G123" i="14"/>
  <c r="I123" i="14"/>
  <c r="J123" i="14"/>
  <c r="K123" i="14"/>
  <c r="L123" i="14"/>
  <c r="B123" i="14"/>
  <c r="C120" i="14"/>
  <c r="D120" i="14"/>
  <c r="E120" i="14"/>
  <c r="F120" i="14"/>
  <c r="G120" i="14"/>
  <c r="I120" i="14"/>
  <c r="J120" i="14"/>
  <c r="K120" i="14"/>
  <c r="L120" i="14"/>
  <c r="B120" i="14"/>
  <c r="C117" i="14"/>
  <c r="D117" i="14"/>
  <c r="E117" i="14"/>
  <c r="F117" i="14"/>
  <c r="G117" i="14"/>
  <c r="I117" i="14"/>
  <c r="J117" i="14"/>
  <c r="K117" i="14"/>
  <c r="L117" i="14"/>
  <c r="B117" i="14"/>
  <c r="C115" i="14"/>
  <c r="D115" i="14"/>
  <c r="E115" i="14"/>
  <c r="F115" i="14"/>
  <c r="G115" i="14"/>
  <c r="I115" i="14"/>
  <c r="J115" i="14"/>
  <c r="K115" i="14"/>
  <c r="L115" i="14"/>
  <c r="B115" i="14"/>
  <c r="C112" i="14"/>
  <c r="D112" i="14"/>
  <c r="E112" i="14"/>
  <c r="F112" i="14"/>
  <c r="G112" i="14"/>
  <c r="I112" i="14"/>
  <c r="J112" i="14"/>
  <c r="K112" i="14"/>
  <c r="K111" i="14" s="1"/>
  <c r="L112" i="14"/>
  <c r="B112" i="14"/>
  <c r="C108" i="14"/>
  <c r="D108" i="14"/>
  <c r="E108" i="14"/>
  <c r="F108" i="14"/>
  <c r="G108" i="14"/>
  <c r="I108" i="14"/>
  <c r="J108" i="14"/>
  <c r="K108" i="14"/>
  <c r="L108" i="14"/>
  <c r="B108" i="14"/>
  <c r="C106" i="14"/>
  <c r="D106" i="14"/>
  <c r="E106" i="14"/>
  <c r="F106" i="14"/>
  <c r="G106" i="14"/>
  <c r="I106" i="14"/>
  <c r="J106" i="14"/>
  <c r="K106" i="14"/>
  <c r="L106" i="14"/>
  <c r="B106" i="14"/>
  <c r="C104" i="14"/>
  <c r="D104" i="14"/>
  <c r="E104" i="14"/>
  <c r="F104" i="14"/>
  <c r="G104" i="14"/>
  <c r="I104" i="14"/>
  <c r="J104" i="14"/>
  <c r="K104" i="14"/>
  <c r="L104" i="14"/>
  <c r="B104" i="14"/>
  <c r="C101" i="14"/>
  <c r="D101" i="14"/>
  <c r="E101" i="14"/>
  <c r="F101" i="14"/>
  <c r="G101" i="14"/>
  <c r="I101" i="14"/>
  <c r="J101" i="14"/>
  <c r="K101" i="14"/>
  <c r="L101" i="14"/>
  <c r="B101" i="14"/>
  <c r="C99" i="14"/>
  <c r="D99" i="14"/>
  <c r="E99" i="14"/>
  <c r="F99" i="14"/>
  <c r="G99" i="14"/>
  <c r="I99" i="14"/>
  <c r="J99" i="14"/>
  <c r="K99" i="14"/>
  <c r="L99" i="14"/>
  <c r="B99" i="14"/>
  <c r="C97" i="14"/>
  <c r="D97" i="14"/>
  <c r="E97" i="14"/>
  <c r="F97" i="14"/>
  <c r="G97" i="14"/>
  <c r="I97" i="14"/>
  <c r="J97" i="14"/>
  <c r="K97" i="14"/>
  <c r="L97" i="14"/>
  <c r="B97" i="14"/>
  <c r="F94" i="14"/>
  <c r="G94" i="14"/>
  <c r="I94" i="14"/>
  <c r="J94" i="14"/>
  <c r="K94" i="14"/>
  <c r="L94" i="14"/>
  <c r="B94" i="14"/>
  <c r="C92" i="14"/>
  <c r="D92" i="14"/>
  <c r="E92" i="14"/>
  <c r="F92" i="14"/>
  <c r="G92" i="14"/>
  <c r="I92" i="14"/>
  <c r="J92" i="14"/>
  <c r="K92" i="14"/>
  <c r="L92" i="14"/>
  <c r="B92" i="14"/>
  <c r="C90" i="14"/>
  <c r="D90" i="14"/>
  <c r="E90" i="14"/>
  <c r="F90" i="14"/>
  <c r="G90" i="14"/>
  <c r="I90" i="14"/>
  <c r="J90" i="14"/>
  <c r="K90" i="14"/>
  <c r="L90" i="14"/>
  <c r="B90" i="14"/>
  <c r="C87" i="14"/>
  <c r="D87" i="14"/>
  <c r="E87" i="14"/>
  <c r="F87" i="14"/>
  <c r="I87" i="14"/>
  <c r="J87" i="14"/>
  <c r="K87" i="14"/>
  <c r="L87" i="14"/>
  <c r="B87" i="14"/>
  <c r="C75" i="14"/>
  <c r="I75" i="14"/>
  <c r="J75" i="14"/>
  <c r="K75" i="14"/>
  <c r="L75" i="14"/>
  <c r="B75" i="14"/>
  <c r="I67" i="14"/>
  <c r="J67" i="14"/>
  <c r="K67" i="14"/>
  <c r="L67" i="14"/>
  <c r="B67" i="14"/>
  <c r="C61" i="14"/>
  <c r="G61" i="14"/>
  <c r="I61" i="14"/>
  <c r="J61" i="14"/>
  <c r="K61" i="14"/>
  <c r="L61" i="14"/>
  <c r="L60" i="14" s="1"/>
  <c r="B61" i="14"/>
  <c r="C56" i="14"/>
  <c r="D56" i="14"/>
  <c r="E56" i="14"/>
  <c r="F56" i="14"/>
  <c r="G56" i="14"/>
  <c r="I56" i="14"/>
  <c r="J56" i="14"/>
  <c r="K56" i="14"/>
  <c r="L56" i="14"/>
  <c r="B56" i="14"/>
  <c r="C54" i="14"/>
  <c r="D54" i="14"/>
  <c r="E54" i="14"/>
  <c r="F54" i="14"/>
  <c r="G54" i="14"/>
  <c r="I54" i="14"/>
  <c r="J54" i="14"/>
  <c r="K54" i="14"/>
  <c r="L54" i="14"/>
  <c r="B54" i="14"/>
  <c r="C52" i="14"/>
  <c r="D52" i="14"/>
  <c r="E52" i="14"/>
  <c r="F52" i="14"/>
  <c r="G52" i="14"/>
  <c r="I52" i="14"/>
  <c r="J52" i="14"/>
  <c r="K52" i="14"/>
  <c r="L52" i="14"/>
  <c r="B52" i="14"/>
  <c r="C49" i="14"/>
  <c r="D49" i="14"/>
  <c r="E49" i="14"/>
  <c r="F49" i="14"/>
  <c r="G49" i="14"/>
  <c r="I49" i="14"/>
  <c r="J49" i="14"/>
  <c r="K49" i="14"/>
  <c r="K46" i="14" s="1"/>
  <c r="L49" i="14"/>
  <c r="B49" i="14"/>
  <c r="C47" i="14"/>
  <c r="D47" i="14"/>
  <c r="D46" i="14" s="1"/>
  <c r="E47" i="14"/>
  <c r="F47" i="14"/>
  <c r="G47" i="14"/>
  <c r="I47" i="14"/>
  <c r="J47" i="14"/>
  <c r="K47" i="14"/>
  <c r="L47" i="14"/>
  <c r="B47" i="14"/>
  <c r="G46" i="14"/>
  <c r="C42" i="14"/>
  <c r="D42" i="14"/>
  <c r="E42" i="14"/>
  <c r="F42" i="14"/>
  <c r="G42" i="14"/>
  <c r="I42" i="14"/>
  <c r="J42" i="14"/>
  <c r="K42" i="14"/>
  <c r="L42" i="14"/>
  <c r="B42" i="14"/>
  <c r="C40" i="14"/>
  <c r="D40" i="14"/>
  <c r="E40" i="14"/>
  <c r="F40" i="14"/>
  <c r="G40" i="14"/>
  <c r="I40" i="14"/>
  <c r="J40" i="14"/>
  <c r="K40" i="14"/>
  <c r="L40" i="14"/>
  <c r="B40" i="14"/>
  <c r="C38" i="14"/>
  <c r="D38" i="14"/>
  <c r="E38" i="14"/>
  <c r="F38" i="14"/>
  <c r="G38" i="14"/>
  <c r="I38" i="14"/>
  <c r="J38" i="14"/>
  <c r="K38" i="14"/>
  <c r="L38" i="14"/>
  <c r="B38" i="14"/>
  <c r="C36" i="14"/>
  <c r="D36" i="14"/>
  <c r="E36" i="14"/>
  <c r="F36" i="14"/>
  <c r="G36" i="14"/>
  <c r="I36" i="14"/>
  <c r="J36" i="14"/>
  <c r="K36" i="14"/>
  <c r="L36" i="14"/>
  <c r="B36" i="14"/>
  <c r="C33" i="14"/>
  <c r="D33" i="14"/>
  <c r="E33" i="14"/>
  <c r="F33" i="14"/>
  <c r="G33" i="14"/>
  <c r="I33" i="14"/>
  <c r="J33" i="14"/>
  <c r="K33" i="14"/>
  <c r="L33" i="14"/>
  <c r="B33" i="14"/>
  <c r="C31" i="14"/>
  <c r="D31" i="14"/>
  <c r="E31" i="14"/>
  <c r="F31" i="14"/>
  <c r="G31" i="14"/>
  <c r="I31" i="14"/>
  <c r="J31" i="14"/>
  <c r="K31" i="14"/>
  <c r="L31" i="14"/>
  <c r="B31" i="14"/>
  <c r="C29" i="14"/>
  <c r="D29" i="14"/>
  <c r="E29" i="14"/>
  <c r="F29" i="14"/>
  <c r="G29" i="14"/>
  <c r="I29" i="14"/>
  <c r="J29" i="14"/>
  <c r="K29" i="14"/>
  <c r="L29" i="14"/>
  <c r="B29" i="14"/>
  <c r="C27" i="14"/>
  <c r="D27" i="14"/>
  <c r="E27" i="14"/>
  <c r="F27" i="14"/>
  <c r="G27" i="14"/>
  <c r="I27" i="14"/>
  <c r="J27" i="14"/>
  <c r="K27" i="14"/>
  <c r="L27" i="14"/>
  <c r="B27" i="14"/>
  <c r="C15" i="14"/>
  <c r="D15" i="14"/>
  <c r="E15" i="14"/>
  <c r="F15" i="14"/>
  <c r="G15" i="14"/>
  <c r="I15" i="14"/>
  <c r="J15" i="14"/>
  <c r="K15" i="14"/>
  <c r="L15" i="14"/>
  <c r="B15" i="14"/>
  <c r="I9" i="14"/>
  <c r="J9" i="14"/>
  <c r="K9" i="14"/>
  <c r="K8" i="14" s="1"/>
  <c r="L9" i="14"/>
  <c r="G9" i="14"/>
  <c r="E9" i="14"/>
  <c r="F9" i="14"/>
  <c r="B9" i="14"/>
  <c r="L111" i="14" l="1"/>
  <c r="G111" i="14"/>
  <c r="G139" i="14"/>
  <c r="B8" i="14"/>
  <c r="C46" i="14"/>
  <c r="K60" i="14"/>
  <c r="F8" i="14"/>
  <c r="K139" i="14"/>
  <c r="E8" i="14"/>
  <c r="J8" i="14"/>
  <c r="L8" i="14"/>
  <c r="L46" i="14"/>
  <c r="E46" i="14"/>
  <c r="E111" i="14"/>
  <c r="E139" i="14"/>
  <c r="C111" i="14"/>
  <c r="G8" i="14"/>
  <c r="I8" i="14"/>
  <c r="D111" i="14"/>
  <c r="L139" i="14"/>
  <c r="I111" i="14"/>
  <c r="K86" i="14"/>
  <c r="I139" i="14"/>
  <c r="I86" i="14"/>
  <c r="J139" i="14"/>
  <c r="F139" i="14"/>
  <c r="B139" i="14"/>
  <c r="J111" i="14"/>
  <c r="F111" i="14"/>
  <c r="B111" i="14"/>
  <c r="L86" i="14"/>
  <c r="F86" i="14"/>
  <c r="J86" i="14"/>
  <c r="B86" i="14"/>
  <c r="I60" i="14"/>
  <c r="J60" i="14"/>
  <c r="B60" i="14"/>
  <c r="I46" i="14"/>
  <c r="J46" i="14"/>
  <c r="F46" i="14"/>
  <c r="B46" i="14"/>
  <c r="L163" i="14"/>
  <c r="L162" i="14" s="1"/>
  <c r="K163" i="14"/>
  <c r="K162" i="14" s="1"/>
  <c r="J163" i="14"/>
  <c r="J162" i="14" s="1"/>
  <c r="I163" i="14"/>
  <c r="I162" i="14" s="1"/>
  <c r="G163" i="14"/>
  <c r="G162" i="14" s="1"/>
  <c r="F163" i="14"/>
  <c r="F162" i="14" s="1"/>
  <c r="E163" i="14"/>
  <c r="E162" i="14" s="1"/>
  <c r="D163" i="14"/>
  <c r="D162" i="14" s="1"/>
  <c r="C163" i="14"/>
  <c r="B163" i="14"/>
  <c r="B162" i="14" s="1"/>
  <c r="C162" i="14" l="1"/>
  <c r="H162" i="14" s="1"/>
  <c r="H163" i="14"/>
  <c r="G89" i="14"/>
  <c r="E95" i="14"/>
  <c r="E94" i="14" s="1"/>
  <c r="E86" i="14" s="1"/>
  <c r="C95" i="14"/>
  <c r="D95" i="14"/>
  <c r="D94" i="14" s="1"/>
  <c r="D86" i="14" s="1"/>
  <c r="D14" i="14"/>
  <c r="D9" i="14" s="1"/>
  <c r="D8" i="14" s="1"/>
  <c r="C14" i="14"/>
  <c r="F66" i="14"/>
  <c r="F61" i="14" s="1"/>
  <c r="E65" i="14"/>
  <c r="E61" i="14" s="1"/>
  <c r="D65" i="14"/>
  <c r="D61" i="14" s="1"/>
  <c r="G78" i="14"/>
  <c r="G75" i="14" s="1"/>
  <c r="F78" i="14"/>
  <c r="F75" i="14" s="1"/>
  <c r="E78" i="14"/>
  <c r="D78" i="14"/>
  <c r="G70" i="14"/>
  <c r="E79" i="14"/>
  <c r="D79" i="14"/>
  <c r="F79" i="14"/>
  <c r="G71" i="14"/>
  <c r="F71" i="14"/>
  <c r="E71" i="14"/>
  <c r="E67" i="14" s="1"/>
  <c r="D71" i="14"/>
  <c r="D67" i="14" s="1"/>
  <c r="C71" i="14"/>
  <c r="C67" i="14" s="1"/>
  <c r="C60" i="14" s="1"/>
  <c r="F70" i="14"/>
  <c r="F67" i="14" s="1"/>
  <c r="D151" i="14"/>
  <c r="D150" i="14" s="1"/>
  <c r="D139" i="14" s="1"/>
  <c r="C151" i="14"/>
  <c r="C150" i="14" s="1"/>
  <c r="C139" i="14" s="1"/>
  <c r="F60" i="14" l="1"/>
  <c r="E75" i="14"/>
  <c r="E60" i="14" s="1"/>
  <c r="G87" i="14"/>
  <c r="G86" i="14" s="1"/>
  <c r="G67" i="14"/>
  <c r="G60" i="14" s="1"/>
  <c r="C94" i="14"/>
  <c r="C86" i="14" s="1"/>
  <c r="D75" i="14"/>
  <c r="D60" i="14" s="1"/>
  <c r="H9" i="14"/>
  <c r="C9" i="14"/>
  <c r="C8" i="14" s="1"/>
  <c r="C7" i="14" l="1"/>
  <c r="H8" i="14" l="1"/>
  <c r="B7" i="14"/>
  <c r="J7" i="14"/>
  <c r="G7" i="14"/>
  <c r="L7" i="14"/>
  <c r="K7" i="14"/>
  <c r="I7" i="14"/>
  <c r="F7" i="14"/>
  <c r="E7" i="14"/>
  <c r="D7" i="14"/>
  <c r="H7" i="14" l="1"/>
  <c r="I9" i="8"/>
  <c r="L34" i="11" l="1"/>
  <c r="L33" i="11"/>
  <c r="L32" i="11"/>
  <c r="L31" i="11"/>
  <c r="L30" i="11"/>
  <c r="L29" i="11"/>
  <c r="L28" i="11"/>
  <c r="L27" i="11"/>
  <c r="L26" i="11"/>
  <c r="L25" i="11"/>
  <c r="L24" i="11"/>
  <c r="L23" i="11"/>
  <c r="L22" i="11"/>
  <c r="L21" i="11"/>
  <c r="L20" i="11"/>
  <c r="L19" i="11"/>
  <c r="L18" i="11"/>
  <c r="L17" i="11"/>
  <c r="L16" i="11"/>
  <c r="L15" i="11"/>
  <c r="L14" i="11"/>
  <c r="L13" i="11"/>
  <c r="L12" i="11"/>
  <c r="L11" i="11"/>
  <c r="L10" i="11"/>
  <c r="L9" i="11"/>
  <c r="L8" i="11"/>
  <c r="L7" i="11"/>
  <c r="L539" i="10"/>
  <c r="K539" i="10"/>
  <c r="I539" i="10"/>
  <c r="H539" i="10"/>
  <c r="L538" i="10"/>
  <c r="K538" i="10"/>
  <c r="I538" i="10"/>
  <c r="H538" i="10"/>
  <c r="L537" i="10"/>
  <c r="K537" i="10"/>
  <c r="I537" i="10"/>
  <c r="H537" i="10"/>
  <c r="L536" i="10"/>
  <c r="K536" i="10"/>
  <c r="I536" i="10"/>
  <c r="H536" i="10"/>
  <c r="L535" i="10"/>
  <c r="K535" i="10"/>
  <c r="I535" i="10"/>
  <c r="H535" i="10"/>
  <c r="L534" i="10"/>
  <c r="K534" i="10"/>
  <c r="I534" i="10"/>
  <c r="H534" i="10"/>
  <c r="L533" i="10"/>
  <c r="K533" i="10"/>
  <c r="I533" i="10"/>
  <c r="H533" i="10"/>
  <c r="L532" i="10"/>
  <c r="K532" i="10"/>
  <c r="I532" i="10"/>
  <c r="H532" i="10"/>
  <c r="L531" i="10"/>
  <c r="K531" i="10"/>
  <c r="I531" i="10"/>
  <c r="H531" i="10"/>
  <c r="L530" i="10"/>
  <c r="K530" i="10"/>
  <c r="I530" i="10"/>
  <c r="H530" i="10"/>
  <c r="L529" i="10"/>
  <c r="K529" i="10"/>
  <c r="I529" i="10"/>
  <c r="H529" i="10"/>
  <c r="L528" i="10"/>
  <c r="K528" i="10"/>
  <c r="I528" i="10"/>
  <c r="H528" i="10"/>
  <c r="L527" i="10"/>
  <c r="K527" i="10"/>
  <c r="I527" i="10"/>
  <c r="H527" i="10"/>
  <c r="L526" i="10"/>
  <c r="K526" i="10"/>
  <c r="I526" i="10"/>
  <c r="H526" i="10"/>
  <c r="L525" i="10"/>
  <c r="K525" i="10"/>
  <c r="I525" i="10"/>
  <c r="H525" i="10"/>
  <c r="L524" i="10"/>
  <c r="K524" i="10"/>
  <c r="I524" i="10"/>
  <c r="H524" i="10"/>
  <c r="L523" i="10"/>
  <c r="K523" i="10"/>
  <c r="I523" i="10"/>
  <c r="H523" i="10"/>
  <c r="L522" i="10"/>
  <c r="K522" i="10"/>
  <c r="I522" i="10"/>
  <c r="H522" i="10"/>
  <c r="L521" i="10"/>
  <c r="K521" i="10"/>
  <c r="I521" i="10"/>
  <c r="H521" i="10"/>
  <c r="L520" i="10"/>
  <c r="K520" i="10"/>
  <c r="I520" i="10"/>
  <c r="H520" i="10"/>
  <c r="L519" i="10"/>
  <c r="K519" i="10"/>
  <c r="I519" i="10"/>
  <c r="H519" i="10"/>
  <c r="L518" i="10"/>
  <c r="K518" i="10"/>
  <c r="I518" i="10"/>
  <c r="H518" i="10"/>
  <c r="L517" i="10"/>
  <c r="K517" i="10"/>
  <c r="I517" i="10"/>
  <c r="H517" i="10"/>
  <c r="L516" i="10"/>
  <c r="K516" i="10"/>
  <c r="I516" i="10"/>
  <c r="H516" i="10"/>
  <c r="L515" i="10"/>
  <c r="K515" i="10"/>
  <c r="I515" i="10"/>
  <c r="H515" i="10"/>
  <c r="L514" i="10"/>
  <c r="K514" i="10"/>
  <c r="I514" i="10"/>
  <c r="H514" i="10"/>
  <c r="L513" i="10"/>
  <c r="K513" i="10"/>
  <c r="I513" i="10"/>
  <c r="H513" i="10"/>
  <c r="L511" i="10"/>
  <c r="K511" i="10"/>
  <c r="J511" i="10"/>
  <c r="I511" i="10"/>
  <c r="H511" i="10"/>
  <c r="S510" i="10"/>
  <c r="L510" i="10"/>
  <c r="K510" i="10"/>
  <c r="I510" i="10"/>
  <c r="H510" i="10"/>
  <c r="S509" i="10"/>
  <c r="L509" i="10"/>
  <c r="K509" i="10"/>
  <c r="I509" i="10"/>
  <c r="H509" i="10"/>
  <c r="S508" i="10"/>
  <c r="L508" i="10"/>
  <c r="K508" i="10"/>
  <c r="I508" i="10"/>
  <c r="H508" i="10"/>
  <c r="S507" i="10"/>
  <c r="L507" i="10"/>
  <c r="K507" i="10"/>
  <c r="I507" i="10"/>
  <c r="H507" i="10"/>
  <c r="S506" i="10"/>
  <c r="L506" i="10"/>
  <c r="K506" i="10"/>
  <c r="I506" i="10"/>
  <c r="H506" i="10"/>
  <c r="S505" i="10"/>
  <c r="L505" i="10"/>
  <c r="K505" i="10"/>
  <c r="I505" i="10"/>
  <c r="H505" i="10"/>
  <c r="S504" i="10"/>
  <c r="L504" i="10"/>
  <c r="K504" i="10"/>
  <c r="I504" i="10"/>
  <c r="H504" i="10"/>
  <c r="S503" i="10"/>
  <c r="L503" i="10"/>
  <c r="K503" i="10"/>
  <c r="I503" i="10"/>
  <c r="H503" i="10"/>
  <c r="S502" i="10"/>
  <c r="L502" i="10"/>
  <c r="K502" i="10"/>
  <c r="I502" i="10"/>
  <c r="H502" i="10"/>
  <c r="S501" i="10"/>
  <c r="L501" i="10"/>
  <c r="K501" i="10"/>
  <c r="I501" i="10"/>
  <c r="H501" i="10"/>
  <c r="I500" i="10"/>
  <c r="B500" i="10"/>
  <c r="K500" i="10" s="1"/>
  <c r="S499" i="10"/>
  <c r="L499" i="10"/>
  <c r="K499" i="10"/>
  <c r="I499" i="10"/>
  <c r="H499" i="10"/>
  <c r="S498" i="10"/>
  <c r="L498" i="10"/>
  <c r="K498" i="10"/>
  <c r="I498" i="10"/>
  <c r="H498" i="10"/>
  <c r="S497" i="10"/>
  <c r="L497" i="10"/>
  <c r="K497" i="10"/>
  <c r="I497" i="10"/>
  <c r="H497" i="10"/>
  <c r="S496" i="10"/>
  <c r="L496" i="10"/>
  <c r="K496" i="10"/>
  <c r="I496" i="10"/>
  <c r="H496" i="10"/>
  <c r="S495" i="10"/>
  <c r="L495" i="10"/>
  <c r="K495" i="10"/>
  <c r="I495" i="10"/>
  <c r="H495" i="10"/>
  <c r="S494" i="10"/>
  <c r="L494" i="10"/>
  <c r="K494" i="10"/>
  <c r="I494" i="10"/>
  <c r="H494" i="10"/>
  <c r="S493" i="10"/>
  <c r="L493" i="10"/>
  <c r="K493" i="10"/>
  <c r="I493" i="10"/>
  <c r="H493" i="10"/>
  <c r="M493" i="10" s="1"/>
  <c r="K492" i="10"/>
  <c r="B492" i="10"/>
  <c r="S491" i="10"/>
  <c r="L491" i="10"/>
  <c r="K491" i="10"/>
  <c r="I491" i="10"/>
  <c r="H491" i="10"/>
  <c r="S490" i="10"/>
  <c r="L490" i="10"/>
  <c r="K490" i="10"/>
  <c r="I490" i="10"/>
  <c r="H490" i="10"/>
  <c r="S489" i="10"/>
  <c r="L489" i="10"/>
  <c r="K489" i="10"/>
  <c r="I489" i="10"/>
  <c r="H489" i="10"/>
  <c r="M489" i="10" s="1"/>
  <c r="S488" i="10"/>
  <c r="L488" i="10"/>
  <c r="K488" i="10"/>
  <c r="I488" i="10"/>
  <c r="H488" i="10"/>
  <c r="S487" i="10"/>
  <c r="L487" i="10"/>
  <c r="K487" i="10"/>
  <c r="I487" i="10"/>
  <c r="H487" i="10"/>
  <c r="S486" i="10"/>
  <c r="L486" i="10"/>
  <c r="K486" i="10"/>
  <c r="I486" i="10"/>
  <c r="H486" i="10"/>
  <c r="S485" i="10"/>
  <c r="L485" i="10"/>
  <c r="K485" i="10"/>
  <c r="I485" i="10"/>
  <c r="H485" i="10"/>
  <c r="M485" i="10" s="1"/>
  <c r="S484" i="10"/>
  <c r="L484" i="10"/>
  <c r="K484" i="10"/>
  <c r="I484" i="10"/>
  <c r="H484" i="10"/>
  <c r="S483" i="10"/>
  <c r="L483" i="10"/>
  <c r="K483" i="10"/>
  <c r="I483" i="10"/>
  <c r="H483" i="10"/>
  <c r="S482" i="10"/>
  <c r="L482" i="10"/>
  <c r="K482" i="10"/>
  <c r="I482" i="10"/>
  <c r="H482" i="10"/>
  <c r="S481" i="10"/>
  <c r="L481" i="10"/>
  <c r="K481" i="10"/>
  <c r="I481" i="10"/>
  <c r="H481" i="10"/>
  <c r="M481" i="10" s="1"/>
  <c r="S480" i="10"/>
  <c r="L480" i="10"/>
  <c r="K480" i="10"/>
  <c r="I480" i="10"/>
  <c r="H480" i="10"/>
  <c r="B479" i="10"/>
  <c r="S478" i="10"/>
  <c r="L478" i="10"/>
  <c r="K478" i="10"/>
  <c r="I478" i="10"/>
  <c r="H478" i="10"/>
  <c r="B477" i="10"/>
  <c r="L477" i="10" s="1"/>
  <c r="S476" i="10"/>
  <c r="L476" i="10"/>
  <c r="K476" i="10"/>
  <c r="I476" i="10"/>
  <c r="H476" i="10"/>
  <c r="S475" i="10"/>
  <c r="L475" i="10"/>
  <c r="K475" i="10"/>
  <c r="I475" i="10"/>
  <c r="H475" i="10"/>
  <c r="L474" i="10"/>
  <c r="K474" i="10"/>
  <c r="I474" i="10"/>
  <c r="H474" i="10"/>
  <c r="S473" i="10"/>
  <c r="L473" i="10"/>
  <c r="K473" i="10"/>
  <c r="I473" i="10"/>
  <c r="H473" i="10"/>
  <c r="S472" i="10"/>
  <c r="L472" i="10"/>
  <c r="K472" i="10"/>
  <c r="I472" i="10"/>
  <c r="H472" i="10"/>
  <c r="S471" i="10"/>
  <c r="L471" i="10"/>
  <c r="K471" i="10"/>
  <c r="I471" i="10"/>
  <c r="H471" i="10"/>
  <c r="M471" i="10" s="1"/>
  <c r="S470" i="10"/>
  <c r="L470" i="10"/>
  <c r="K470" i="10"/>
  <c r="I470" i="10"/>
  <c r="H470" i="10"/>
  <c r="S469" i="10"/>
  <c r="L469" i="10"/>
  <c r="K469" i="10"/>
  <c r="I469" i="10"/>
  <c r="H469" i="10"/>
  <c r="S468" i="10"/>
  <c r="L468" i="10"/>
  <c r="K468" i="10"/>
  <c r="I468" i="10"/>
  <c r="H468" i="10"/>
  <c r="S467" i="10"/>
  <c r="L467" i="10"/>
  <c r="K467" i="10"/>
  <c r="I467" i="10"/>
  <c r="H467" i="10"/>
  <c r="S466" i="10"/>
  <c r="L466" i="10"/>
  <c r="K466" i="10"/>
  <c r="I466" i="10"/>
  <c r="H466" i="10"/>
  <c r="S465" i="10"/>
  <c r="L465" i="10"/>
  <c r="K465" i="10"/>
  <c r="I465" i="10"/>
  <c r="H465" i="10"/>
  <c r="B464" i="10"/>
  <c r="S463" i="10"/>
  <c r="L463" i="10"/>
  <c r="K463" i="10"/>
  <c r="I463" i="10"/>
  <c r="H463" i="10"/>
  <c r="S462" i="10"/>
  <c r="L462" i="10"/>
  <c r="K462" i="10"/>
  <c r="I462" i="10"/>
  <c r="H462" i="10"/>
  <c r="S461" i="10"/>
  <c r="L461" i="10"/>
  <c r="K461" i="10"/>
  <c r="I461" i="10"/>
  <c r="H461" i="10"/>
  <c r="S460" i="10"/>
  <c r="L460" i="10"/>
  <c r="K460" i="10"/>
  <c r="I460" i="10"/>
  <c r="H460" i="10"/>
  <c r="S459" i="10"/>
  <c r="L459" i="10"/>
  <c r="K459" i="10"/>
  <c r="I459" i="10"/>
  <c r="H459" i="10"/>
  <c r="S458" i="10"/>
  <c r="L458" i="10"/>
  <c r="K458" i="10"/>
  <c r="I458" i="10"/>
  <c r="H458" i="10"/>
  <c r="S457" i="10"/>
  <c r="L457" i="10"/>
  <c r="K457" i="10"/>
  <c r="I457" i="10"/>
  <c r="H457" i="10"/>
  <c r="S456" i="10"/>
  <c r="L456" i="10"/>
  <c r="K456" i="10"/>
  <c r="I456" i="10"/>
  <c r="H456" i="10"/>
  <c r="M456" i="10" s="1"/>
  <c r="S455" i="10"/>
  <c r="L455" i="10"/>
  <c r="K455" i="10"/>
  <c r="I455" i="10"/>
  <c r="H455" i="10"/>
  <c r="S454" i="10"/>
  <c r="L454" i="10"/>
  <c r="K454" i="10"/>
  <c r="I454" i="10"/>
  <c r="H454" i="10"/>
  <c r="B453" i="10"/>
  <c r="S452" i="10"/>
  <c r="L452" i="10"/>
  <c r="K452" i="10"/>
  <c r="I452" i="10"/>
  <c r="H452" i="10"/>
  <c r="S451" i="10"/>
  <c r="L451" i="10"/>
  <c r="K451" i="10"/>
  <c r="I451" i="10"/>
  <c r="H451" i="10"/>
  <c r="S450" i="10"/>
  <c r="L450" i="10"/>
  <c r="K450" i="10"/>
  <c r="I450" i="10"/>
  <c r="H450" i="10"/>
  <c r="S449" i="10"/>
  <c r="L449" i="10"/>
  <c r="K449" i="10"/>
  <c r="I449" i="10"/>
  <c r="H449" i="10"/>
  <c r="M449" i="10" s="1"/>
  <c r="S448" i="10"/>
  <c r="L448" i="10"/>
  <c r="K448" i="10"/>
  <c r="I448" i="10"/>
  <c r="H448" i="10"/>
  <c r="S447" i="10"/>
  <c r="L447" i="10"/>
  <c r="K447" i="10"/>
  <c r="I447" i="10"/>
  <c r="H447" i="10"/>
  <c r="S446" i="10"/>
  <c r="L446" i="10"/>
  <c r="K446" i="10"/>
  <c r="I446" i="10"/>
  <c r="H446" i="10"/>
  <c r="S445" i="10"/>
  <c r="L445" i="10"/>
  <c r="K445" i="10"/>
  <c r="I445" i="10"/>
  <c r="H445" i="10"/>
  <c r="M445" i="10" s="1"/>
  <c r="S444" i="10"/>
  <c r="L444" i="10"/>
  <c r="K444" i="10"/>
  <c r="I444" i="10"/>
  <c r="H444" i="10"/>
  <c r="S443" i="10"/>
  <c r="L443" i="10"/>
  <c r="K443" i="10"/>
  <c r="I443" i="10"/>
  <c r="H443" i="10"/>
  <c r="S442" i="10"/>
  <c r="L442" i="10"/>
  <c r="K442" i="10"/>
  <c r="I442" i="10"/>
  <c r="H442" i="10"/>
  <c r="S441" i="10"/>
  <c r="L441" i="10"/>
  <c r="K441" i="10"/>
  <c r="I441" i="10"/>
  <c r="H441" i="10"/>
  <c r="M441" i="10" s="1"/>
  <c r="S440" i="10"/>
  <c r="L440" i="10"/>
  <c r="K440" i="10"/>
  <c r="I440" i="10"/>
  <c r="H440" i="10"/>
  <c r="S439" i="10"/>
  <c r="L439" i="10"/>
  <c r="K439" i="10"/>
  <c r="I439" i="10"/>
  <c r="H439" i="10"/>
  <c r="S438" i="10"/>
  <c r="L438" i="10"/>
  <c r="K438" i="10"/>
  <c r="I438" i="10"/>
  <c r="H438" i="10"/>
  <c r="S437" i="10"/>
  <c r="L437" i="10"/>
  <c r="K437" i="10"/>
  <c r="I437" i="10"/>
  <c r="H437" i="10"/>
  <c r="M437" i="10" s="1"/>
  <c r="S436" i="10"/>
  <c r="L436" i="10"/>
  <c r="K436" i="10"/>
  <c r="I436" i="10"/>
  <c r="H436" i="10"/>
  <c r="S435" i="10"/>
  <c r="L435" i="10"/>
  <c r="K435" i="10"/>
  <c r="I435" i="10"/>
  <c r="H435" i="10"/>
  <c r="S434" i="10"/>
  <c r="L434" i="10"/>
  <c r="K434" i="10"/>
  <c r="I434" i="10"/>
  <c r="H434" i="10"/>
  <c r="S433" i="10"/>
  <c r="L433" i="10"/>
  <c r="K433" i="10"/>
  <c r="I433" i="10"/>
  <c r="H433" i="10"/>
  <c r="M433" i="10" s="1"/>
  <c r="S432" i="10"/>
  <c r="L432" i="10"/>
  <c r="K432" i="10"/>
  <c r="I432" i="10"/>
  <c r="H432" i="10"/>
  <c r="S431" i="10"/>
  <c r="L431" i="10"/>
  <c r="K431" i="10"/>
  <c r="I431" i="10"/>
  <c r="H431" i="10"/>
  <c r="S430" i="10"/>
  <c r="L430" i="10"/>
  <c r="K430" i="10"/>
  <c r="I430" i="10"/>
  <c r="H430" i="10"/>
  <c r="S429" i="10"/>
  <c r="I429" i="10"/>
  <c r="B429" i="10"/>
  <c r="S428" i="10"/>
  <c r="L428" i="10"/>
  <c r="K428" i="10"/>
  <c r="I428" i="10"/>
  <c r="H428" i="10"/>
  <c r="S427" i="10"/>
  <c r="L427" i="10"/>
  <c r="K427" i="10"/>
  <c r="I427" i="10"/>
  <c r="H427" i="10"/>
  <c r="S426" i="10"/>
  <c r="L426" i="10"/>
  <c r="K426" i="10"/>
  <c r="I426" i="10"/>
  <c r="H426" i="10"/>
  <c r="M426" i="10" s="1"/>
  <c r="S425" i="10"/>
  <c r="L425" i="10"/>
  <c r="K425" i="10"/>
  <c r="I425" i="10"/>
  <c r="H425" i="10"/>
  <c r="S424" i="10"/>
  <c r="L424" i="10"/>
  <c r="K424" i="10"/>
  <c r="I424" i="10"/>
  <c r="H424" i="10"/>
  <c r="S423" i="10"/>
  <c r="L423" i="10"/>
  <c r="K423" i="10"/>
  <c r="I423" i="10"/>
  <c r="H423" i="10"/>
  <c r="S422" i="10"/>
  <c r="L422" i="10"/>
  <c r="K422" i="10"/>
  <c r="I422" i="10"/>
  <c r="H422" i="10"/>
  <c r="M422" i="10" s="1"/>
  <c r="S421" i="10"/>
  <c r="L421" i="10"/>
  <c r="K421" i="10"/>
  <c r="I421" i="10"/>
  <c r="H421" i="10"/>
  <c r="S420" i="10"/>
  <c r="L420" i="10"/>
  <c r="K420" i="10"/>
  <c r="I420" i="10"/>
  <c r="H420" i="10"/>
  <c r="S419" i="10"/>
  <c r="L419" i="10"/>
  <c r="K419" i="10"/>
  <c r="I419" i="10"/>
  <c r="H419" i="10"/>
  <c r="S418" i="10"/>
  <c r="L418" i="10"/>
  <c r="K418" i="10"/>
  <c r="I418" i="10"/>
  <c r="H418" i="10"/>
  <c r="M418" i="10" s="1"/>
  <c r="S417" i="10"/>
  <c r="L417" i="10"/>
  <c r="K417" i="10"/>
  <c r="I417" i="10"/>
  <c r="I415" i="10" s="1"/>
  <c r="H417" i="10"/>
  <c r="S416" i="10"/>
  <c r="L416" i="10"/>
  <c r="K416" i="10"/>
  <c r="I416" i="10"/>
  <c r="H416" i="10"/>
  <c r="S415" i="10"/>
  <c r="K415" i="10"/>
  <c r="B415" i="10"/>
  <c r="S414" i="10"/>
  <c r="S413" i="10"/>
  <c r="L413" i="10"/>
  <c r="K413" i="10"/>
  <c r="I413" i="10"/>
  <c r="H413" i="10"/>
  <c r="S412" i="10"/>
  <c r="L412" i="10"/>
  <c r="K412" i="10"/>
  <c r="I412" i="10"/>
  <c r="H412" i="10"/>
  <c r="M412" i="10" s="1"/>
  <c r="S411" i="10"/>
  <c r="L411" i="10"/>
  <c r="K411" i="10"/>
  <c r="I411" i="10"/>
  <c r="H411" i="10"/>
  <c r="S410" i="10"/>
  <c r="L410" i="10"/>
  <c r="K410" i="10"/>
  <c r="I410" i="10"/>
  <c r="H410" i="10"/>
  <c r="S409" i="10"/>
  <c r="L409" i="10"/>
  <c r="K409" i="10"/>
  <c r="I409" i="10"/>
  <c r="H409" i="10"/>
  <c r="S408" i="10"/>
  <c r="L408" i="10"/>
  <c r="K408" i="10"/>
  <c r="I408" i="10"/>
  <c r="H408" i="10"/>
  <c r="M408" i="10" s="1"/>
  <c r="S407" i="10"/>
  <c r="L407" i="10"/>
  <c r="K407" i="10"/>
  <c r="I407" i="10"/>
  <c r="H407" i="10"/>
  <c r="B406" i="10"/>
  <c r="S405" i="10"/>
  <c r="L405" i="10"/>
  <c r="K405" i="10"/>
  <c r="I405" i="10"/>
  <c r="H405" i="10"/>
  <c r="S404" i="10"/>
  <c r="L404" i="10"/>
  <c r="K404" i="10"/>
  <c r="I404" i="10"/>
  <c r="H404" i="10"/>
  <c r="B403" i="10"/>
  <c r="K403" i="10" s="1"/>
  <c r="S402" i="10"/>
  <c r="L402" i="10"/>
  <c r="K402" i="10"/>
  <c r="I402" i="10"/>
  <c r="H402" i="10"/>
  <c r="S401" i="10"/>
  <c r="L401" i="10"/>
  <c r="K401" i="10"/>
  <c r="I401" i="10"/>
  <c r="H401" i="10"/>
  <c r="S400" i="10"/>
  <c r="L400" i="10"/>
  <c r="K400" i="10"/>
  <c r="I400" i="10"/>
  <c r="H400" i="10"/>
  <c r="S399" i="10"/>
  <c r="L399" i="10"/>
  <c r="K399" i="10"/>
  <c r="I399" i="10"/>
  <c r="H399" i="10"/>
  <c r="M399" i="10" s="1"/>
  <c r="S398" i="10"/>
  <c r="L398" i="10"/>
  <c r="K398" i="10"/>
  <c r="I398" i="10"/>
  <c r="H398" i="10"/>
  <c r="S397" i="10"/>
  <c r="L397" i="10"/>
  <c r="K397" i="10"/>
  <c r="I397" i="10"/>
  <c r="H397" i="10"/>
  <c r="S396" i="10"/>
  <c r="L396" i="10"/>
  <c r="K396" i="10"/>
  <c r="I396" i="10"/>
  <c r="H396" i="10"/>
  <c r="B395" i="10"/>
  <c r="S395" i="10" s="1"/>
  <c r="S394" i="10"/>
  <c r="L394" i="10"/>
  <c r="K394" i="10"/>
  <c r="I394" i="10"/>
  <c r="H394" i="10"/>
  <c r="S393" i="10"/>
  <c r="L393" i="10"/>
  <c r="K393" i="10"/>
  <c r="I393" i="10"/>
  <c r="H393" i="10"/>
  <c r="S392" i="10"/>
  <c r="L392" i="10"/>
  <c r="K392" i="10"/>
  <c r="I392" i="10"/>
  <c r="H392" i="10"/>
  <c r="S391" i="10"/>
  <c r="L391" i="10"/>
  <c r="K391" i="10"/>
  <c r="I391" i="10"/>
  <c r="H391" i="10"/>
  <c r="S390" i="10"/>
  <c r="L390" i="10"/>
  <c r="K390" i="10"/>
  <c r="I390" i="10"/>
  <c r="H390" i="10"/>
  <c r="B389" i="10"/>
  <c r="S389" i="10" s="1"/>
  <c r="S388" i="10"/>
  <c r="L388" i="10"/>
  <c r="K388" i="10"/>
  <c r="I388" i="10"/>
  <c r="H388" i="10"/>
  <c r="S387" i="10"/>
  <c r="L387" i="10"/>
  <c r="K387" i="10"/>
  <c r="I387" i="10"/>
  <c r="H387" i="10"/>
  <c r="M387" i="10" s="1"/>
  <c r="S386" i="10"/>
  <c r="L386" i="10"/>
  <c r="K386" i="10"/>
  <c r="I386" i="10"/>
  <c r="H386" i="10"/>
  <c r="S385" i="10"/>
  <c r="L385" i="10"/>
  <c r="K385" i="10"/>
  <c r="I385" i="10"/>
  <c r="H385" i="10"/>
  <c r="S384" i="10"/>
  <c r="L384" i="10"/>
  <c r="K384" i="10"/>
  <c r="I384" i="10"/>
  <c r="H384" i="10"/>
  <c r="S383" i="10"/>
  <c r="L383" i="10"/>
  <c r="K383" i="10"/>
  <c r="I383" i="10"/>
  <c r="H383" i="10"/>
  <c r="M383" i="10" s="1"/>
  <c r="S382" i="10"/>
  <c r="L382" i="10"/>
  <c r="K382" i="10"/>
  <c r="I382" i="10"/>
  <c r="H382" i="10"/>
  <c r="S381" i="10"/>
  <c r="L381" i="10"/>
  <c r="K381" i="10"/>
  <c r="I381" i="10"/>
  <c r="H381" i="10"/>
  <c r="S380" i="10"/>
  <c r="L380" i="10"/>
  <c r="K380" i="10"/>
  <c r="I380" i="10"/>
  <c r="H380" i="10"/>
  <c r="S379" i="10"/>
  <c r="L379" i="10"/>
  <c r="K379" i="10"/>
  <c r="I379" i="10"/>
  <c r="H379" i="10"/>
  <c r="H378" i="10" s="1"/>
  <c r="S378" i="10"/>
  <c r="B378" i="10"/>
  <c r="S377" i="10"/>
  <c r="L377" i="10"/>
  <c r="K377" i="10"/>
  <c r="I377" i="10"/>
  <c r="H377" i="10"/>
  <c r="S376" i="10"/>
  <c r="L376" i="10"/>
  <c r="K376" i="10"/>
  <c r="I376" i="10"/>
  <c r="H376" i="10"/>
  <c r="S375" i="10"/>
  <c r="L375" i="10"/>
  <c r="K375" i="10"/>
  <c r="I375" i="10"/>
  <c r="H375" i="10"/>
  <c r="S374" i="10"/>
  <c r="L374" i="10"/>
  <c r="K374" i="10"/>
  <c r="I374" i="10"/>
  <c r="H374" i="10"/>
  <c r="S373" i="10"/>
  <c r="L373" i="10"/>
  <c r="K373" i="10"/>
  <c r="I373" i="10"/>
  <c r="H373" i="10"/>
  <c r="S372" i="10"/>
  <c r="L372" i="10"/>
  <c r="K372" i="10"/>
  <c r="I372" i="10"/>
  <c r="H372" i="10"/>
  <c r="S371" i="10"/>
  <c r="L371" i="10"/>
  <c r="K371" i="10"/>
  <c r="I371" i="10"/>
  <c r="H371" i="10"/>
  <c r="S370" i="10"/>
  <c r="L370" i="10"/>
  <c r="K370" i="10"/>
  <c r="I370" i="10"/>
  <c r="H370" i="10"/>
  <c r="S369" i="10"/>
  <c r="L369" i="10"/>
  <c r="K369" i="10"/>
  <c r="I369" i="10"/>
  <c r="H369" i="10"/>
  <c r="B368" i="10"/>
  <c r="S367" i="10"/>
  <c r="L367" i="10"/>
  <c r="K367" i="10"/>
  <c r="I367" i="10"/>
  <c r="H367" i="10"/>
  <c r="S366" i="10"/>
  <c r="L366" i="10"/>
  <c r="K366" i="10"/>
  <c r="I366" i="10"/>
  <c r="H366" i="10"/>
  <c r="S365" i="10"/>
  <c r="L365" i="10"/>
  <c r="K365" i="10"/>
  <c r="I365" i="10"/>
  <c r="H365" i="10"/>
  <c r="S364" i="10"/>
  <c r="L364" i="10"/>
  <c r="K364" i="10"/>
  <c r="I364" i="10"/>
  <c r="H364" i="10"/>
  <c r="M364" i="10" s="1"/>
  <c r="S363" i="10"/>
  <c r="L363" i="10"/>
  <c r="K363" i="10"/>
  <c r="I363" i="10"/>
  <c r="H363" i="10"/>
  <c r="S362" i="10"/>
  <c r="L362" i="10"/>
  <c r="K362" i="10"/>
  <c r="I362" i="10"/>
  <c r="H362" i="10"/>
  <c r="S361" i="10"/>
  <c r="L361" i="10"/>
  <c r="K361" i="10"/>
  <c r="I361" i="10"/>
  <c r="H361" i="10"/>
  <c r="S360" i="10"/>
  <c r="L360" i="10"/>
  <c r="K360" i="10"/>
  <c r="I360" i="10"/>
  <c r="H360" i="10"/>
  <c r="M360" i="10" s="1"/>
  <c r="S359" i="10"/>
  <c r="L359" i="10"/>
  <c r="K359" i="10"/>
  <c r="I359" i="10"/>
  <c r="H359" i="10"/>
  <c r="B358" i="10"/>
  <c r="S357" i="10"/>
  <c r="L357" i="10"/>
  <c r="K357" i="10"/>
  <c r="I357" i="10"/>
  <c r="H357" i="10"/>
  <c r="L356" i="10"/>
  <c r="B356" i="10"/>
  <c r="K356" i="10" s="1"/>
  <c r="S355" i="10"/>
  <c r="L355" i="10"/>
  <c r="K355" i="10"/>
  <c r="K354" i="10" s="1"/>
  <c r="I355" i="10"/>
  <c r="H355" i="10"/>
  <c r="S354" i="10"/>
  <c r="I354" i="10"/>
  <c r="H354" i="10"/>
  <c r="B354" i="10"/>
  <c r="S353" i="10"/>
  <c r="L353" i="10"/>
  <c r="K353" i="10"/>
  <c r="I353" i="10"/>
  <c r="H353" i="10"/>
  <c r="S352" i="10"/>
  <c r="L352" i="10"/>
  <c r="K352" i="10"/>
  <c r="I352" i="10"/>
  <c r="H352" i="10"/>
  <c r="S351" i="10"/>
  <c r="L351" i="10"/>
  <c r="K351" i="10"/>
  <c r="I351" i="10"/>
  <c r="H351" i="10"/>
  <c r="S350" i="10"/>
  <c r="L350" i="10"/>
  <c r="K350" i="10"/>
  <c r="I350" i="10"/>
  <c r="H350" i="10"/>
  <c r="S349" i="10"/>
  <c r="L349" i="10"/>
  <c r="K349" i="10"/>
  <c r="I349" i="10"/>
  <c r="H349" i="10"/>
  <c r="S348" i="10"/>
  <c r="L348" i="10"/>
  <c r="K348" i="10"/>
  <c r="I348" i="10"/>
  <c r="H348" i="10"/>
  <c r="M348" i="10" s="1"/>
  <c r="S347" i="10"/>
  <c r="L347" i="10"/>
  <c r="K347" i="10"/>
  <c r="I347" i="10"/>
  <c r="H347" i="10"/>
  <c r="S346" i="10"/>
  <c r="L346" i="10"/>
  <c r="K346" i="10"/>
  <c r="I346" i="10"/>
  <c r="H346" i="10"/>
  <c r="S345" i="10"/>
  <c r="I345" i="10"/>
  <c r="B345" i="10"/>
  <c r="S344" i="10"/>
  <c r="L344" i="10"/>
  <c r="K344" i="10"/>
  <c r="I344" i="10"/>
  <c r="H344" i="10"/>
  <c r="S343" i="10"/>
  <c r="L343" i="10"/>
  <c r="K343" i="10"/>
  <c r="I343" i="10"/>
  <c r="H343" i="10"/>
  <c r="S342" i="10"/>
  <c r="L342" i="10"/>
  <c r="K342" i="10"/>
  <c r="I342" i="10"/>
  <c r="H342" i="10"/>
  <c r="H336" i="10" s="1"/>
  <c r="S341" i="10"/>
  <c r="L341" i="10"/>
  <c r="K341" i="10"/>
  <c r="I341" i="10"/>
  <c r="I336" i="10" s="1"/>
  <c r="H341" i="10"/>
  <c r="S340" i="10"/>
  <c r="L340" i="10"/>
  <c r="K340" i="10"/>
  <c r="K338" i="10" s="1"/>
  <c r="I340" i="10"/>
  <c r="H340" i="10"/>
  <c r="S339" i="10"/>
  <c r="L339" i="10"/>
  <c r="K339" i="10"/>
  <c r="I339" i="10"/>
  <c r="H339" i="10"/>
  <c r="L338" i="10"/>
  <c r="B338" i="10"/>
  <c r="S337" i="10"/>
  <c r="L337" i="10"/>
  <c r="L336" i="10" s="1"/>
  <c r="K337" i="10"/>
  <c r="I337" i="10"/>
  <c r="H337" i="10"/>
  <c r="S336" i="10"/>
  <c r="S335" i="10"/>
  <c r="L335" i="10"/>
  <c r="K335" i="10"/>
  <c r="I335" i="10"/>
  <c r="H335" i="10"/>
  <c r="S334" i="10"/>
  <c r="L334" i="10"/>
  <c r="K334" i="10"/>
  <c r="I334" i="10"/>
  <c r="H334" i="10"/>
  <c r="S333" i="10"/>
  <c r="L333" i="10"/>
  <c r="K333" i="10"/>
  <c r="I333" i="10"/>
  <c r="H333" i="10"/>
  <c r="S332" i="10"/>
  <c r="L332" i="10"/>
  <c r="K332" i="10"/>
  <c r="I332" i="10"/>
  <c r="H332" i="10"/>
  <c r="S331" i="10"/>
  <c r="L331" i="10"/>
  <c r="K331" i="10"/>
  <c r="I331" i="10"/>
  <c r="H331" i="10"/>
  <c r="S330" i="10"/>
  <c r="L330" i="10"/>
  <c r="K330" i="10"/>
  <c r="I330" i="10"/>
  <c r="H330" i="10"/>
  <c r="S329" i="10"/>
  <c r="L329" i="10"/>
  <c r="K329" i="10"/>
  <c r="I329" i="10"/>
  <c r="H329" i="10"/>
  <c r="S328" i="10"/>
  <c r="B328" i="10"/>
  <c r="L327" i="10"/>
  <c r="K327" i="10"/>
  <c r="I327" i="10"/>
  <c r="H327" i="10"/>
  <c r="S326" i="10"/>
  <c r="L326" i="10"/>
  <c r="K326" i="10"/>
  <c r="I326" i="10"/>
  <c r="H326" i="10"/>
  <c r="S325" i="10"/>
  <c r="L325" i="10"/>
  <c r="K325" i="10"/>
  <c r="I325" i="10"/>
  <c r="H325" i="10"/>
  <c r="M325" i="10" s="1"/>
  <c r="S324" i="10"/>
  <c r="L324" i="10"/>
  <c r="K324" i="10"/>
  <c r="I324" i="10"/>
  <c r="H324" i="10"/>
  <c r="S323" i="10"/>
  <c r="L323" i="10"/>
  <c r="K323" i="10"/>
  <c r="I323" i="10"/>
  <c r="H323" i="10"/>
  <c r="S322" i="10"/>
  <c r="L322" i="10"/>
  <c r="K322" i="10"/>
  <c r="I322" i="10"/>
  <c r="H322" i="10"/>
  <c r="S321" i="10"/>
  <c r="L321" i="10"/>
  <c r="K321" i="10"/>
  <c r="I321" i="10"/>
  <c r="H321" i="10"/>
  <c r="S320" i="10"/>
  <c r="L320" i="10"/>
  <c r="K320" i="10"/>
  <c r="I320" i="10"/>
  <c r="H320" i="10"/>
  <c r="S319" i="10"/>
  <c r="L319" i="10"/>
  <c r="K319" i="10"/>
  <c r="I319" i="10"/>
  <c r="H319" i="10"/>
  <c r="S318" i="10"/>
  <c r="L318" i="10"/>
  <c r="K318" i="10"/>
  <c r="I318" i="10"/>
  <c r="H318" i="10"/>
  <c r="S317" i="10"/>
  <c r="L317" i="10"/>
  <c r="K317" i="10"/>
  <c r="I317" i="10"/>
  <c r="H317" i="10"/>
  <c r="S316" i="10"/>
  <c r="L316" i="10"/>
  <c r="K316" i="10"/>
  <c r="I316" i="10"/>
  <c r="H316" i="10"/>
  <c r="S315" i="10"/>
  <c r="L315" i="10"/>
  <c r="K315" i="10"/>
  <c r="I315" i="10"/>
  <c r="H315" i="10"/>
  <c r="B314" i="10"/>
  <c r="S314" i="10" s="1"/>
  <c r="S313" i="10"/>
  <c r="L313" i="10"/>
  <c r="K313" i="10"/>
  <c r="I313" i="10"/>
  <c r="H313" i="10"/>
  <c r="S312" i="10"/>
  <c r="L312" i="10"/>
  <c r="K312" i="10"/>
  <c r="I312" i="10"/>
  <c r="H312" i="10"/>
  <c r="S311" i="10"/>
  <c r="L311" i="10"/>
  <c r="K311" i="10"/>
  <c r="I311" i="10"/>
  <c r="H311" i="10"/>
  <c r="S310" i="10"/>
  <c r="L310" i="10"/>
  <c r="K310" i="10"/>
  <c r="I310" i="10"/>
  <c r="H310" i="10"/>
  <c r="S309" i="10"/>
  <c r="L309" i="10"/>
  <c r="K309" i="10"/>
  <c r="I309" i="10"/>
  <c r="H309" i="10"/>
  <c r="S308" i="10"/>
  <c r="L308" i="10"/>
  <c r="K308" i="10"/>
  <c r="I308" i="10"/>
  <c r="H308" i="10"/>
  <c r="S307" i="10"/>
  <c r="L307" i="10"/>
  <c r="K307" i="10"/>
  <c r="I307" i="10"/>
  <c r="H307" i="10"/>
  <c r="S306" i="10"/>
  <c r="B306" i="10"/>
  <c r="S305" i="10"/>
  <c r="L305" i="10"/>
  <c r="K305" i="10"/>
  <c r="I305" i="10"/>
  <c r="H305" i="10"/>
  <c r="S304" i="10"/>
  <c r="L304" i="10"/>
  <c r="K304" i="10"/>
  <c r="I304" i="10"/>
  <c r="H304" i="10"/>
  <c r="S303" i="10"/>
  <c r="L303" i="10"/>
  <c r="K303" i="10"/>
  <c r="I303" i="10"/>
  <c r="H303" i="10"/>
  <c r="S302" i="10"/>
  <c r="L302" i="10"/>
  <c r="K302" i="10"/>
  <c r="I302" i="10"/>
  <c r="H302" i="10"/>
  <c r="S301" i="10"/>
  <c r="L301" i="10"/>
  <c r="K301" i="10"/>
  <c r="I301" i="10"/>
  <c r="H301" i="10"/>
  <c r="S300" i="10"/>
  <c r="L300" i="10"/>
  <c r="K300" i="10"/>
  <c r="I300" i="10"/>
  <c r="H300" i="10"/>
  <c r="B299" i="10"/>
  <c r="S298" i="10"/>
  <c r="L298" i="10"/>
  <c r="K298" i="10"/>
  <c r="I298" i="10"/>
  <c r="H298" i="10"/>
  <c r="M298" i="10" s="1"/>
  <c r="S297" i="10"/>
  <c r="L297" i="10"/>
  <c r="K297" i="10"/>
  <c r="I297" i="10"/>
  <c r="H297" i="10"/>
  <c r="S296" i="10"/>
  <c r="L296" i="10"/>
  <c r="K296" i="10"/>
  <c r="I296" i="10"/>
  <c r="H296" i="10"/>
  <c r="S295" i="10"/>
  <c r="L295" i="10"/>
  <c r="K295" i="10"/>
  <c r="I295" i="10"/>
  <c r="H295" i="10"/>
  <c r="S294" i="10"/>
  <c r="L294" i="10"/>
  <c r="K294" i="10"/>
  <c r="I294" i="10"/>
  <c r="H294" i="10"/>
  <c r="S293" i="10"/>
  <c r="L293" i="10"/>
  <c r="K293" i="10"/>
  <c r="I293" i="10"/>
  <c r="H293" i="10"/>
  <c r="S292" i="10"/>
  <c r="L292" i="10"/>
  <c r="K292" i="10"/>
  <c r="I292" i="10"/>
  <c r="H292" i="10"/>
  <c r="S291" i="10"/>
  <c r="L291" i="10"/>
  <c r="K291" i="10"/>
  <c r="I291" i="10"/>
  <c r="H291" i="10"/>
  <c r="S290" i="10"/>
  <c r="L290" i="10"/>
  <c r="K290" i="10"/>
  <c r="I290" i="10"/>
  <c r="H290" i="10"/>
  <c r="M290" i="10" s="1"/>
  <c r="S289" i="10"/>
  <c r="L289" i="10"/>
  <c r="K289" i="10"/>
  <c r="I289" i="10"/>
  <c r="H289" i="10"/>
  <c r="S288" i="10"/>
  <c r="L288" i="10"/>
  <c r="K288" i="10"/>
  <c r="I288" i="10"/>
  <c r="H288" i="10"/>
  <c r="B287" i="10"/>
  <c r="L286" i="10"/>
  <c r="K286" i="10"/>
  <c r="I286" i="10"/>
  <c r="H286" i="10"/>
  <c r="L285" i="10"/>
  <c r="K285" i="10"/>
  <c r="I285" i="10"/>
  <c r="H285" i="10"/>
  <c r="L284" i="10"/>
  <c r="K284" i="10"/>
  <c r="I284" i="10"/>
  <c r="H284" i="10"/>
  <c r="L283" i="10"/>
  <c r="K283" i="10"/>
  <c r="I283" i="10"/>
  <c r="H283" i="10"/>
  <c r="L282" i="10"/>
  <c r="K282" i="10"/>
  <c r="I282" i="10"/>
  <c r="H282" i="10"/>
  <c r="L281" i="10"/>
  <c r="K281" i="10"/>
  <c r="I281" i="10"/>
  <c r="H281" i="10"/>
  <c r="L280" i="10"/>
  <c r="K280" i="10"/>
  <c r="I280" i="10"/>
  <c r="H280" i="10"/>
  <c r="S279" i="10"/>
  <c r="L279" i="10"/>
  <c r="K279" i="10"/>
  <c r="I279" i="10"/>
  <c r="H279" i="10"/>
  <c r="M279" i="10" s="1"/>
  <c r="S278" i="10"/>
  <c r="L278" i="10"/>
  <c r="K278" i="10"/>
  <c r="I278" i="10"/>
  <c r="H278" i="10"/>
  <c r="S277" i="10"/>
  <c r="L277" i="10"/>
  <c r="K277" i="10"/>
  <c r="I277" i="10"/>
  <c r="H277" i="10"/>
  <c r="S276" i="10"/>
  <c r="L276" i="10"/>
  <c r="K276" i="10"/>
  <c r="I276" i="10"/>
  <c r="H276" i="10"/>
  <c r="S275" i="10"/>
  <c r="L275" i="10"/>
  <c r="K275" i="10"/>
  <c r="I275" i="10"/>
  <c r="H275" i="10"/>
  <c r="S274" i="10"/>
  <c r="L274" i="10"/>
  <c r="K274" i="10"/>
  <c r="I274" i="10"/>
  <c r="H274" i="10"/>
  <c r="S273" i="10"/>
  <c r="L273" i="10"/>
  <c r="K273" i="10"/>
  <c r="I273" i="10"/>
  <c r="H273" i="10"/>
  <c r="S272" i="10"/>
  <c r="L272" i="10"/>
  <c r="K272" i="10"/>
  <c r="I272" i="10"/>
  <c r="H272" i="10"/>
  <c r="S271" i="10"/>
  <c r="L271" i="10"/>
  <c r="K271" i="10"/>
  <c r="I271" i="10"/>
  <c r="H271" i="10"/>
  <c r="M271" i="10" s="1"/>
  <c r="S270" i="10"/>
  <c r="L270" i="10"/>
  <c r="K270" i="10"/>
  <c r="I270" i="10"/>
  <c r="H270" i="10"/>
  <c r="S269" i="10"/>
  <c r="L269" i="10"/>
  <c r="K269" i="10"/>
  <c r="I269" i="10"/>
  <c r="H269" i="10"/>
  <c r="S268" i="10"/>
  <c r="L268" i="10"/>
  <c r="K268" i="10"/>
  <c r="I268" i="10"/>
  <c r="H268" i="10"/>
  <c r="S267" i="10"/>
  <c r="L267" i="10"/>
  <c r="K267" i="10"/>
  <c r="I267" i="10"/>
  <c r="H267" i="10"/>
  <c r="M267" i="10" s="1"/>
  <c r="S266" i="10"/>
  <c r="L266" i="10"/>
  <c r="K266" i="10"/>
  <c r="I266" i="10"/>
  <c r="H266" i="10"/>
  <c r="S265" i="10"/>
  <c r="L265" i="10"/>
  <c r="K265" i="10"/>
  <c r="I265" i="10"/>
  <c r="H265" i="10"/>
  <c r="S264" i="10"/>
  <c r="L264" i="10"/>
  <c r="K264" i="10"/>
  <c r="I264" i="10"/>
  <c r="H264" i="10"/>
  <c r="S263" i="10"/>
  <c r="L263" i="10"/>
  <c r="K263" i="10"/>
  <c r="I263" i="10"/>
  <c r="H263" i="10"/>
  <c r="M263" i="10" s="1"/>
  <c r="S262" i="10"/>
  <c r="L262" i="10"/>
  <c r="K262" i="10"/>
  <c r="I262" i="10"/>
  <c r="H262" i="10"/>
  <c r="S261" i="10"/>
  <c r="L261" i="10"/>
  <c r="K261" i="10"/>
  <c r="I261" i="10"/>
  <c r="H261" i="10"/>
  <c r="S260" i="10"/>
  <c r="L260" i="10"/>
  <c r="K260" i="10"/>
  <c r="I260" i="10"/>
  <c r="H260" i="10"/>
  <c r="S259" i="10"/>
  <c r="L259" i="10"/>
  <c r="K259" i="10"/>
  <c r="I259" i="10"/>
  <c r="H259" i="10"/>
  <c r="S258" i="10"/>
  <c r="L258" i="10"/>
  <c r="K258" i="10"/>
  <c r="I258" i="10"/>
  <c r="H258" i="10"/>
  <c r="S257" i="10"/>
  <c r="L257" i="10"/>
  <c r="K257" i="10"/>
  <c r="I257" i="10"/>
  <c r="H257" i="10"/>
  <c r="S256" i="10"/>
  <c r="L256" i="10"/>
  <c r="K256" i="10"/>
  <c r="I256" i="10"/>
  <c r="H256" i="10"/>
  <c r="S255" i="10"/>
  <c r="L255" i="10"/>
  <c r="K255" i="10"/>
  <c r="I255" i="10"/>
  <c r="H255" i="10"/>
  <c r="M255" i="10" s="1"/>
  <c r="S254" i="10"/>
  <c r="L254" i="10"/>
  <c r="K254" i="10"/>
  <c r="I254" i="10"/>
  <c r="H254" i="10"/>
  <c r="S253" i="10"/>
  <c r="L253" i="10"/>
  <c r="K253" i="10"/>
  <c r="I253" i="10"/>
  <c r="H253" i="10"/>
  <c r="B252" i="10"/>
  <c r="L252" i="10" s="1"/>
  <c r="S251" i="10"/>
  <c r="L251" i="10"/>
  <c r="K251" i="10"/>
  <c r="I251" i="10"/>
  <c r="H251" i="10"/>
  <c r="S250" i="10"/>
  <c r="L250" i="10"/>
  <c r="K250" i="10"/>
  <c r="K247" i="10" s="1"/>
  <c r="I250" i="10"/>
  <c r="I247" i="10" s="1"/>
  <c r="H250" i="10"/>
  <c r="S249" i="10"/>
  <c r="L249" i="10"/>
  <c r="K249" i="10"/>
  <c r="I249" i="10"/>
  <c r="H249" i="10"/>
  <c r="S248" i="10"/>
  <c r="L248" i="10"/>
  <c r="K248" i="10"/>
  <c r="I248" i="10"/>
  <c r="H248" i="10"/>
  <c r="M248" i="10" s="1"/>
  <c r="B247" i="10"/>
  <c r="S246" i="10"/>
  <c r="L246" i="10"/>
  <c r="K246" i="10"/>
  <c r="I246" i="10"/>
  <c r="H246" i="10"/>
  <c r="M246" i="10" s="1"/>
  <c r="S245" i="10"/>
  <c r="L245" i="10"/>
  <c r="K245" i="10"/>
  <c r="I245" i="10"/>
  <c r="H245" i="10"/>
  <c r="S244" i="10"/>
  <c r="L244" i="10"/>
  <c r="K244" i="10"/>
  <c r="I244" i="10"/>
  <c r="H244" i="10"/>
  <c r="S243" i="10"/>
  <c r="L243" i="10"/>
  <c r="K243" i="10"/>
  <c r="I243" i="10"/>
  <c r="H243" i="10"/>
  <c r="S242" i="10"/>
  <c r="L242" i="10"/>
  <c r="K242" i="10"/>
  <c r="I242" i="10"/>
  <c r="H242" i="10"/>
  <c r="M242" i="10" s="1"/>
  <c r="S241" i="10"/>
  <c r="L241" i="10"/>
  <c r="K241" i="10"/>
  <c r="I241" i="10"/>
  <c r="H241" i="10"/>
  <c r="S240" i="10"/>
  <c r="L240" i="10"/>
  <c r="K240" i="10"/>
  <c r="I240" i="10"/>
  <c r="H240" i="10"/>
  <c r="S239" i="10"/>
  <c r="L239" i="10"/>
  <c r="K239" i="10"/>
  <c r="I239" i="10"/>
  <c r="H239" i="10"/>
  <c r="S238" i="10"/>
  <c r="L238" i="10"/>
  <c r="K238" i="10"/>
  <c r="I238" i="10"/>
  <c r="H238" i="10"/>
  <c r="M238" i="10" s="1"/>
  <c r="S237" i="10"/>
  <c r="L237" i="10"/>
  <c r="K237" i="10"/>
  <c r="I237" i="10"/>
  <c r="H237" i="10"/>
  <c r="S236" i="10"/>
  <c r="L236" i="10"/>
  <c r="K236" i="10"/>
  <c r="I236" i="10"/>
  <c r="H236" i="10"/>
  <c r="S235" i="10"/>
  <c r="L235" i="10"/>
  <c r="K235" i="10"/>
  <c r="I235" i="10"/>
  <c r="H235" i="10"/>
  <c r="S234" i="10"/>
  <c r="B234" i="10"/>
  <c r="S233" i="10"/>
  <c r="L233" i="10"/>
  <c r="K233" i="10"/>
  <c r="I233" i="10"/>
  <c r="H233" i="10"/>
  <c r="S232" i="10"/>
  <c r="L232" i="10"/>
  <c r="K232" i="10"/>
  <c r="I232" i="10"/>
  <c r="H232" i="10"/>
  <c r="S231" i="10"/>
  <c r="L231" i="10"/>
  <c r="K231" i="10"/>
  <c r="I231" i="10"/>
  <c r="H231" i="10"/>
  <c r="M231" i="10" s="1"/>
  <c r="S230" i="10"/>
  <c r="L230" i="10"/>
  <c r="K230" i="10"/>
  <c r="I230" i="10"/>
  <c r="H230" i="10"/>
  <c r="S229" i="10"/>
  <c r="L229" i="10"/>
  <c r="K229" i="10"/>
  <c r="I229" i="10"/>
  <c r="H229" i="10"/>
  <c r="S228" i="10"/>
  <c r="L228" i="10"/>
  <c r="K228" i="10"/>
  <c r="I228" i="10"/>
  <c r="H228" i="10"/>
  <c r="S227" i="10"/>
  <c r="L227" i="10"/>
  <c r="K227" i="10"/>
  <c r="I227" i="10"/>
  <c r="H227" i="10"/>
  <c r="M227" i="10" s="1"/>
  <c r="B226" i="10"/>
  <c r="S225" i="10"/>
  <c r="L225" i="10"/>
  <c r="K225" i="10"/>
  <c r="I225" i="10"/>
  <c r="H225" i="10"/>
  <c r="S224" i="10"/>
  <c r="L224" i="10"/>
  <c r="K224" i="10"/>
  <c r="I224" i="10"/>
  <c r="H224" i="10"/>
  <c r="S223" i="10"/>
  <c r="L223" i="10"/>
  <c r="K223" i="10"/>
  <c r="I223" i="10"/>
  <c r="H223" i="10"/>
  <c r="M223" i="10" s="1"/>
  <c r="S222" i="10"/>
  <c r="L222" i="10"/>
  <c r="K222" i="10"/>
  <c r="I222" i="10"/>
  <c r="H222" i="10"/>
  <c r="S221" i="10"/>
  <c r="L221" i="10"/>
  <c r="K221" i="10"/>
  <c r="K218" i="10" s="1"/>
  <c r="I221" i="10"/>
  <c r="H221" i="10"/>
  <c r="S220" i="10"/>
  <c r="L220" i="10"/>
  <c r="L218" i="10" s="1"/>
  <c r="K220" i="10"/>
  <c r="I220" i="10"/>
  <c r="H220" i="10"/>
  <c r="S219" i="10"/>
  <c r="L219" i="10"/>
  <c r="K219" i="10"/>
  <c r="I219" i="10"/>
  <c r="H219" i="10"/>
  <c r="B218" i="10"/>
  <c r="S217" i="10"/>
  <c r="S216" i="10"/>
  <c r="L216" i="10"/>
  <c r="K216" i="10"/>
  <c r="I216" i="10"/>
  <c r="H216" i="10"/>
  <c r="M216" i="10" s="1"/>
  <c r="S215" i="10"/>
  <c r="L215" i="10"/>
  <c r="K215" i="10"/>
  <c r="I215" i="10"/>
  <c r="H215" i="10"/>
  <c r="S214" i="10"/>
  <c r="L214" i="10"/>
  <c r="K214" i="10"/>
  <c r="I214" i="10"/>
  <c r="H214" i="10"/>
  <c r="S213" i="10"/>
  <c r="L213" i="10"/>
  <c r="K213" i="10"/>
  <c r="I213" i="10"/>
  <c r="H213" i="10"/>
  <c r="S212" i="10"/>
  <c r="L212" i="10"/>
  <c r="K212" i="10"/>
  <c r="I212" i="10"/>
  <c r="H212" i="10"/>
  <c r="M212" i="10" s="1"/>
  <c r="S211" i="10"/>
  <c r="L211" i="10"/>
  <c r="K211" i="10"/>
  <c r="I211" i="10"/>
  <c r="H211" i="10"/>
  <c r="S210" i="10"/>
  <c r="L210" i="10"/>
  <c r="K210" i="10"/>
  <c r="I210" i="10"/>
  <c r="H210" i="10"/>
  <c r="S209" i="10"/>
  <c r="L209" i="10"/>
  <c r="K209" i="10"/>
  <c r="I209" i="10"/>
  <c r="H209" i="10"/>
  <c r="S208" i="10"/>
  <c r="L208" i="10"/>
  <c r="K208" i="10"/>
  <c r="I208" i="10"/>
  <c r="H208" i="10"/>
  <c r="M208" i="10" s="1"/>
  <c r="S207" i="10"/>
  <c r="L207" i="10"/>
  <c r="K207" i="10"/>
  <c r="I207" i="10"/>
  <c r="H207" i="10"/>
  <c r="S206" i="10"/>
  <c r="L206" i="10"/>
  <c r="K206" i="10"/>
  <c r="I206" i="10"/>
  <c r="H206" i="10"/>
  <c r="S205" i="10"/>
  <c r="L205" i="10"/>
  <c r="K205" i="10"/>
  <c r="I205" i="10"/>
  <c r="H205" i="10"/>
  <c r="S204" i="10"/>
  <c r="L204" i="10"/>
  <c r="K204" i="10"/>
  <c r="I204" i="10"/>
  <c r="H204" i="10"/>
  <c r="M204" i="10" s="1"/>
  <c r="S203" i="10"/>
  <c r="L203" i="10"/>
  <c r="K203" i="10"/>
  <c r="I203" i="10"/>
  <c r="H203" i="10"/>
  <c r="S202" i="10"/>
  <c r="L202" i="10"/>
  <c r="K202" i="10"/>
  <c r="I202" i="10"/>
  <c r="H202" i="10"/>
  <c r="S201" i="10"/>
  <c r="L201" i="10"/>
  <c r="K201" i="10"/>
  <c r="I201" i="10"/>
  <c r="H201" i="10"/>
  <c r="S200" i="10"/>
  <c r="L200" i="10"/>
  <c r="K200" i="10"/>
  <c r="I200" i="10"/>
  <c r="H200" i="10"/>
  <c r="S199" i="10"/>
  <c r="L199" i="10"/>
  <c r="K199" i="10"/>
  <c r="I199" i="10"/>
  <c r="H199" i="10"/>
  <c r="S198" i="10"/>
  <c r="L198" i="10"/>
  <c r="K198" i="10"/>
  <c r="I198" i="10"/>
  <c r="H198" i="10"/>
  <c r="B197" i="10"/>
  <c r="S197" i="10" s="1"/>
  <c r="S196" i="10"/>
  <c r="L196" i="10"/>
  <c r="K196" i="10"/>
  <c r="I196" i="10"/>
  <c r="H196" i="10"/>
  <c r="M196" i="10" s="1"/>
  <c r="S195" i="10"/>
  <c r="L195" i="10"/>
  <c r="K195" i="10"/>
  <c r="I195" i="10"/>
  <c r="H195" i="10"/>
  <c r="S194" i="10"/>
  <c r="L194" i="10"/>
  <c r="K194" i="10"/>
  <c r="I194" i="10"/>
  <c r="H194" i="10"/>
  <c r="S193" i="10"/>
  <c r="L193" i="10"/>
  <c r="K193" i="10"/>
  <c r="I193" i="10"/>
  <c r="H193" i="10"/>
  <c r="S192" i="10"/>
  <c r="L192" i="10"/>
  <c r="K192" i="10"/>
  <c r="I192" i="10"/>
  <c r="H192" i="10"/>
  <c r="S191" i="10"/>
  <c r="L191" i="10"/>
  <c r="K191" i="10"/>
  <c r="I191" i="10"/>
  <c r="H191" i="10"/>
  <c r="S190" i="10"/>
  <c r="L190" i="10"/>
  <c r="K190" i="10"/>
  <c r="I190" i="10"/>
  <c r="H190" i="10"/>
  <c r="S189" i="10"/>
  <c r="L189" i="10"/>
  <c r="K189" i="10"/>
  <c r="I189" i="10"/>
  <c r="H189" i="10"/>
  <c r="S188" i="10"/>
  <c r="L188" i="10"/>
  <c r="K188" i="10"/>
  <c r="I188" i="10"/>
  <c r="H188" i="10"/>
  <c r="M188" i="10" s="1"/>
  <c r="S187" i="10"/>
  <c r="L187" i="10"/>
  <c r="K187" i="10"/>
  <c r="I187" i="10"/>
  <c r="H187" i="10"/>
  <c r="S186" i="10"/>
  <c r="L186" i="10"/>
  <c r="K186" i="10"/>
  <c r="I186" i="10"/>
  <c r="H186" i="10"/>
  <c r="S185" i="10"/>
  <c r="L185" i="10"/>
  <c r="K185" i="10"/>
  <c r="I185" i="10"/>
  <c r="H185" i="10"/>
  <c r="S184" i="10"/>
  <c r="L184" i="10"/>
  <c r="K184" i="10"/>
  <c r="I184" i="10"/>
  <c r="H184" i="10"/>
  <c r="S183" i="10"/>
  <c r="L183" i="10"/>
  <c r="K183" i="10"/>
  <c r="I183" i="10"/>
  <c r="H183" i="10"/>
  <c r="S182" i="10"/>
  <c r="L182" i="10"/>
  <c r="K182" i="10"/>
  <c r="I182" i="10"/>
  <c r="H182" i="10"/>
  <c r="I181" i="10"/>
  <c r="B181" i="10"/>
  <c r="S181" i="10" s="1"/>
  <c r="S180" i="10"/>
  <c r="L180" i="10"/>
  <c r="K180" i="10"/>
  <c r="I180" i="10"/>
  <c r="H180" i="10"/>
  <c r="S179" i="10"/>
  <c r="L179" i="10"/>
  <c r="K179" i="10"/>
  <c r="I179" i="10"/>
  <c r="H179" i="10"/>
  <c r="S178" i="10"/>
  <c r="L178" i="10"/>
  <c r="K178" i="10"/>
  <c r="I178" i="10"/>
  <c r="H178" i="10"/>
  <c r="S177" i="10"/>
  <c r="L177" i="10"/>
  <c r="K177" i="10"/>
  <c r="I177" i="10"/>
  <c r="H177" i="10"/>
  <c r="S176" i="10"/>
  <c r="L176" i="10"/>
  <c r="K176" i="10"/>
  <c r="I176" i="10"/>
  <c r="H176" i="10"/>
  <c r="S175" i="10"/>
  <c r="L175" i="10"/>
  <c r="K175" i="10"/>
  <c r="I175" i="10"/>
  <c r="H175" i="10"/>
  <c r="S174" i="10"/>
  <c r="L174" i="10"/>
  <c r="K174" i="10"/>
  <c r="I174" i="10"/>
  <c r="H174" i="10"/>
  <c r="M174" i="10" s="1"/>
  <c r="S173" i="10"/>
  <c r="L173" i="10"/>
  <c r="K173" i="10"/>
  <c r="I173" i="10"/>
  <c r="H173" i="10"/>
  <c r="S172" i="10"/>
  <c r="L172" i="10"/>
  <c r="K172" i="10"/>
  <c r="I172" i="10"/>
  <c r="H172" i="10"/>
  <c r="S171" i="10"/>
  <c r="L171" i="10"/>
  <c r="K171" i="10"/>
  <c r="I171" i="10"/>
  <c r="H171" i="10"/>
  <c r="S170" i="10"/>
  <c r="L170" i="10"/>
  <c r="K170" i="10"/>
  <c r="I170" i="10"/>
  <c r="H170" i="10"/>
  <c r="S169" i="10"/>
  <c r="L169" i="10"/>
  <c r="K169" i="10"/>
  <c r="I169" i="10"/>
  <c r="H169" i="10"/>
  <c r="S168" i="10"/>
  <c r="L168" i="10"/>
  <c r="K168" i="10"/>
  <c r="I168" i="10"/>
  <c r="H168" i="10"/>
  <c r="S167" i="10"/>
  <c r="L167" i="10"/>
  <c r="K167" i="10"/>
  <c r="I167" i="10"/>
  <c r="H167" i="10"/>
  <c r="S166" i="10"/>
  <c r="L166" i="10"/>
  <c r="K166" i="10"/>
  <c r="I166" i="10"/>
  <c r="H166" i="10"/>
  <c r="M166" i="10" s="1"/>
  <c r="S165" i="10"/>
  <c r="L165" i="10"/>
  <c r="K165" i="10"/>
  <c r="I165" i="10"/>
  <c r="H165" i="10"/>
  <c r="S164" i="10"/>
  <c r="L164" i="10"/>
  <c r="K164" i="10"/>
  <c r="I164" i="10"/>
  <c r="H164" i="10"/>
  <c r="B163" i="10"/>
  <c r="H163" i="10" s="1"/>
  <c r="S162" i="10"/>
  <c r="L162" i="10"/>
  <c r="K162" i="10"/>
  <c r="I162" i="10"/>
  <c r="H162" i="10"/>
  <c r="S161" i="10"/>
  <c r="S160" i="10"/>
  <c r="L160" i="10"/>
  <c r="K160" i="10"/>
  <c r="I160" i="10"/>
  <c r="H160" i="10"/>
  <c r="S159" i="10"/>
  <c r="L159" i="10"/>
  <c r="K159" i="10"/>
  <c r="I159" i="10"/>
  <c r="H159" i="10"/>
  <c r="M159" i="10" s="1"/>
  <c r="S158" i="10"/>
  <c r="L158" i="10"/>
  <c r="K158" i="10"/>
  <c r="I158" i="10"/>
  <c r="H158" i="10"/>
  <c r="S157" i="10"/>
  <c r="L157" i="10"/>
  <c r="K157" i="10"/>
  <c r="I157" i="10"/>
  <c r="H157" i="10"/>
  <c r="S156" i="10"/>
  <c r="L156" i="10"/>
  <c r="K156" i="10"/>
  <c r="I156" i="10"/>
  <c r="H156" i="10"/>
  <c r="S155" i="10"/>
  <c r="L155" i="10"/>
  <c r="K155" i="10"/>
  <c r="I155" i="10"/>
  <c r="H155" i="10"/>
  <c r="S154" i="10"/>
  <c r="L154" i="10"/>
  <c r="K154" i="10"/>
  <c r="I154" i="10"/>
  <c r="H154" i="10"/>
  <c r="S153" i="10"/>
  <c r="L153" i="10"/>
  <c r="K153" i="10"/>
  <c r="I153" i="10"/>
  <c r="H153" i="10"/>
  <c r="S152" i="10"/>
  <c r="L152" i="10"/>
  <c r="K152" i="10"/>
  <c r="I152" i="10"/>
  <c r="H152" i="10"/>
  <c r="S151" i="10"/>
  <c r="L151" i="10"/>
  <c r="K151" i="10"/>
  <c r="I151" i="10"/>
  <c r="H151" i="10"/>
  <c r="S150" i="10"/>
  <c r="L150" i="10"/>
  <c r="K150" i="10"/>
  <c r="I150" i="10"/>
  <c r="H150" i="10"/>
  <c r="S149" i="10"/>
  <c r="L149" i="10"/>
  <c r="K149" i="10"/>
  <c r="I149" i="10"/>
  <c r="H149" i="10"/>
  <c r="S148" i="10"/>
  <c r="L148" i="10"/>
  <c r="K148" i="10"/>
  <c r="I148" i="10"/>
  <c r="H148" i="10"/>
  <c r="S147" i="10"/>
  <c r="L147" i="10"/>
  <c r="K147" i="10"/>
  <c r="I147" i="10"/>
  <c r="H147" i="10"/>
  <c r="S146" i="10"/>
  <c r="L146" i="10"/>
  <c r="K146" i="10"/>
  <c r="I146" i="10"/>
  <c r="H146" i="10"/>
  <c r="S145" i="10"/>
  <c r="L145" i="10"/>
  <c r="K145" i="10"/>
  <c r="I145" i="10"/>
  <c r="H145" i="10"/>
  <c r="B144" i="10"/>
  <c r="S144" i="10" s="1"/>
  <c r="S143" i="10"/>
  <c r="L143" i="10"/>
  <c r="K143" i="10"/>
  <c r="I143" i="10"/>
  <c r="H143" i="10"/>
  <c r="S142" i="10"/>
  <c r="L142" i="10"/>
  <c r="K142" i="10"/>
  <c r="I142" i="10"/>
  <c r="H142" i="10"/>
  <c r="S141" i="10"/>
  <c r="L141" i="10"/>
  <c r="K141" i="10"/>
  <c r="I141" i="10"/>
  <c r="H141" i="10"/>
  <c r="S140" i="10"/>
  <c r="L140" i="10"/>
  <c r="K140" i="10"/>
  <c r="I140" i="10"/>
  <c r="H140" i="10"/>
  <c r="M140" i="10" s="1"/>
  <c r="S139" i="10"/>
  <c r="L139" i="10"/>
  <c r="K139" i="10"/>
  <c r="I139" i="10"/>
  <c r="H139" i="10"/>
  <c r="S138" i="10"/>
  <c r="L138" i="10"/>
  <c r="K138" i="10"/>
  <c r="K136" i="10" s="1"/>
  <c r="I138" i="10"/>
  <c r="H138" i="10"/>
  <c r="S137" i="10"/>
  <c r="L137" i="10"/>
  <c r="K137" i="10"/>
  <c r="I137" i="10"/>
  <c r="H137" i="10"/>
  <c r="S136" i="10"/>
  <c r="B136" i="10"/>
  <c r="S135" i="10"/>
  <c r="L135" i="10"/>
  <c r="K135" i="10"/>
  <c r="I135" i="10"/>
  <c r="H135" i="10"/>
  <c r="K134" i="10"/>
  <c r="B134" i="10"/>
  <c r="L134" i="10" s="1"/>
  <c r="S133" i="10"/>
  <c r="L133" i="10"/>
  <c r="K133" i="10"/>
  <c r="I133" i="10"/>
  <c r="H133" i="10"/>
  <c r="S132" i="10"/>
  <c r="L132" i="10"/>
  <c r="K132" i="10"/>
  <c r="I132" i="10"/>
  <c r="H132" i="10"/>
  <c r="S131" i="10"/>
  <c r="L131" i="10"/>
  <c r="K131" i="10"/>
  <c r="I131" i="10"/>
  <c r="H131" i="10"/>
  <c r="S130" i="10"/>
  <c r="L130" i="10"/>
  <c r="K130" i="10"/>
  <c r="I130" i="10"/>
  <c r="H130" i="10"/>
  <c r="S129" i="10"/>
  <c r="L129" i="10"/>
  <c r="K129" i="10"/>
  <c r="I129" i="10"/>
  <c r="H129" i="10"/>
  <c r="S128" i="10"/>
  <c r="L128" i="10"/>
  <c r="K128" i="10"/>
  <c r="I128" i="10"/>
  <c r="H128" i="10"/>
  <c r="S127" i="10"/>
  <c r="L127" i="10"/>
  <c r="K127" i="10"/>
  <c r="I127" i="10"/>
  <c r="H127" i="10"/>
  <c r="M127" i="10" s="1"/>
  <c r="S126" i="10"/>
  <c r="L126" i="10"/>
  <c r="K126" i="10"/>
  <c r="I126" i="10"/>
  <c r="H126" i="10"/>
  <c r="S125" i="10"/>
  <c r="L125" i="10"/>
  <c r="K125" i="10"/>
  <c r="I125" i="10"/>
  <c r="H125" i="10"/>
  <c r="S124" i="10"/>
  <c r="L124" i="10"/>
  <c r="K124" i="10"/>
  <c r="I124" i="10"/>
  <c r="H124" i="10"/>
  <c r="S123" i="10"/>
  <c r="L123" i="10"/>
  <c r="K123" i="10"/>
  <c r="I123" i="10"/>
  <c r="H123" i="10"/>
  <c r="S122" i="10"/>
  <c r="L122" i="10"/>
  <c r="K122" i="10"/>
  <c r="I122" i="10"/>
  <c r="H122" i="10"/>
  <c r="B121" i="10"/>
  <c r="K121" i="10" s="1"/>
  <c r="S120" i="10"/>
  <c r="L120" i="10"/>
  <c r="K120" i="10"/>
  <c r="I120" i="10"/>
  <c r="H120" i="10"/>
  <c r="B119" i="10"/>
  <c r="S118" i="10"/>
  <c r="L118" i="10"/>
  <c r="K118" i="10"/>
  <c r="I118" i="10"/>
  <c r="H118" i="10"/>
  <c r="S117" i="10"/>
  <c r="L117" i="10"/>
  <c r="K117" i="10"/>
  <c r="I117" i="10"/>
  <c r="H117" i="10"/>
  <c r="M117" i="10" s="1"/>
  <c r="S116" i="10"/>
  <c r="L116" i="10"/>
  <c r="K116" i="10"/>
  <c r="I116" i="10"/>
  <c r="H116" i="10"/>
  <c r="S115" i="10"/>
  <c r="L115" i="10"/>
  <c r="K115" i="10"/>
  <c r="K112" i="10" s="1"/>
  <c r="I115" i="10"/>
  <c r="H115" i="10"/>
  <c r="S114" i="10"/>
  <c r="L114" i="10"/>
  <c r="K114" i="10"/>
  <c r="I114" i="10"/>
  <c r="H114" i="10"/>
  <c r="S113" i="10"/>
  <c r="L113" i="10"/>
  <c r="K113" i="10"/>
  <c r="I113" i="10"/>
  <c r="H113" i="10"/>
  <c r="M113" i="10" s="1"/>
  <c r="B112" i="10"/>
  <c r="S111" i="10"/>
  <c r="S110" i="10"/>
  <c r="L110" i="10"/>
  <c r="K110" i="10"/>
  <c r="I110" i="10"/>
  <c r="H110" i="10"/>
  <c r="S109" i="10"/>
  <c r="L109" i="10"/>
  <c r="K109" i="10"/>
  <c r="I109" i="10"/>
  <c r="H109" i="10"/>
  <c r="M109" i="10" s="1"/>
  <c r="S108" i="10"/>
  <c r="L108" i="10"/>
  <c r="K108" i="10"/>
  <c r="I108" i="10"/>
  <c r="H108" i="10"/>
  <c r="S107" i="10"/>
  <c r="L107" i="10"/>
  <c r="K107" i="10"/>
  <c r="I107" i="10"/>
  <c r="H107" i="10"/>
  <c r="S106" i="10"/>
  <c r="L106" i="10"/>
  <c r="K106" i="10"/>
  <c r="I106" i="10"/>
  <c r="H106" i="10"/>
  <c r="S105" i="10"/>
  <c r="L105" i="10"/>
  <c r="K105" i="10"/>
  <c r="I105" i="10"/>
  <c r="H105" i="10"/>
  <c r="M105" i="10" s="1"/>
  <c r="S104" i="10"/>
  <c r="L104" i="10"/>
  <c r="K104" i="10"/>
  <c r="I104" i="10"/>
  <c r="H104" i="10"/>
  <c r="S103" i="10"/>
  <c r="L103" i="10"/>
  <c r="K103" i="10"/>
  <c r="I103" i="10"/>
  <c r="H103" i="10"/>
  <c r="S102" i="10"/>
  <c r="L102" i="10"/>
  <c r="K102" i="10"/>
  <c r="I102" i="10"/>
  <c r="H102" i="10"/>
  <c r="S101" i="10"/>
  <c r="L101" i="10"/>
  <c r="K101" i="10"/>
  <c r="I101" i="10"/>
  <c r="H101" i="10"/>
  <c r="M101" i="10" s="1"/>
  <c r="S100" i="10"/>
  <c r="L100" i="10"/>
  <c r="K100" i="10"/>
  <c r="I100" i="10"/>
  <c r="H100" i="10"/>
  <c r="S99" i="10"/>
  <c r="L99" i="10"/>
  <c r="K99" i="10"/>
  <c r="I99" i="10"/>
  <c r="H99" i="10"/>
  <c r="S98" i="10"/>
  <c r="L98" i="10"/>
  <c r="K98" i="10"/>
  <c r="I98" i="10"/>
  <c r="H98" i="10"/>
  <c r="S97" i="10"/>
  <c r="L97" i="10"/>
  <c r="K97" i="10"/>
  <c r="I97" i="10"/>
  <c r="H97" i="10"/>
  <c r="S96" i="10"/>
  <c r="L96" i="10"/>
  <c r="K96" i="10"/>
  <c r="I96" i="10"/>
  <c r="H96" i="10"/>
  <c r="S95" i="10"/>
  <c r="L95" i="10"/>
  <c r="K95" i="10"/>
  <c r="I95" i="10"/>
  <c r="H95" i="10"/>
  <c r="S94" i="10"/>
  <c r="L94" i="10"/>
  <c r="K94" i="10"/>
  <c r="I94" i="10"/>
  <c r="H94" i="10"/>
  <c r="S93" i="10"/>
  <c r="L93" i="10"/>
  <c r="K93" i="10"/>
  <c r="I93" i="10"/>
  <c r="H93" i="10"/>
  <c r="M93" i="10" s="1"/>
  <c r="S92" i="10"/>
  <c r="L92" i="10"/>
  <c r="K92" i="10"/>
  <c r="I92" i="10"/>
  <c r="H92" i="10"/>
  <c r="S91" i="10"/>
  <c r="L91" i="10"/>
  <c r="K91" i="10"/>
  <c r="I91" i="10"/>
  <c r="H91" i="10"/>
  <c r="S90" i="10"/>
  <c r="L90" i="10"/>
  <c r="K90" i="10"/>
  <c r="I90" i="10"/>
  <c r="H90" i="10"/>
  <c r="S89" i="10"/>
  <c r="L89" i="10"/>
  <c r="K89" i="10"/>
  <c r="I89" i="10"/>
  <c r="H89" i="10"/>
  <c r="S88" i="10"/>
  <c r="L88" i="10"/>
  <c r="K88" i="10"/>
  <c r="I88" i="10"/>
  <c r="H88" i="10"/>
  <c r="S87" i="10"/>
  <c r="L87" i="10"/>
  <c r="K87" i="10"/>
  <c r="I87" i="10"/>
  <c r="H87" i="10"/>
  <c r="B86" i="10"/>
  <c r="K86" i="10" s="1"/>
  <c r="S85" i="10"/>
  <c r="L85" i="10"/>
  <c r="K85" i="10"/>
  <c r="I85" i="10"/>
  <c r="H85" i="10"/>
  <c r="S84" i="10"/>
  <c r="L84" i="10"/>
  <c r="K84" i="10"/>
  <c r="I84" i="10"/>
  <c r="H84" i="10"/>
  <c r="S83" i="10"/>
  <c r="L83" i="10"/>
  <c r="K83" i="10"/>
  <c r="I83" i="10"/>
  <c r="H83" i="10"/>
  <c r="S82" i="10"/>
  <c r="L82" i="10"/>
  <c r="K82" i="10"/>
  <c r="I82" i="10"/>
  <c r="H82" i="10"/>
  <c r="S81" i="10"/>
  <c r="L81" i="10"/>
  <c r="K81" i="10"/>
  <c r="I81" i="10"/>
  <c r="H81" i="10"/>
  <c r="S80" i="10"/>
  <c r="L80" i="10"/>
  <c r="K80" i="10"/>
  <c r="I80" i="10"/>
  <c r="H80" i="10"/>
  <c r="S79" i="10"/>
  <c r="L79" i="10"/>
  <c r="K79" i="10"/>
  <c r="I79" i="10"/>
  <c r="H79" i="10"/>
  <c r="L78" i="10"/>
  <c r="H78" i="10"/>
  <c r="B78" i="10"/>
  <c r="S77" i="10"/>
  <c r="L77" i="10"/>
  <c r="K77" i="10"/>
  <c r="I77" i="10"/>
  <c r="H77" i="10"/>
  <c r="S76" i="10"/>
  <c r="L76" i="10"/>
  <c r="K76" i="10"/>
  <c r="I76" i="10"/>
  <c r="H76" i="10"/>
  <c r="M76" i="10" s="1"/>
  <c r="S75" i="10"/>
  <c r="L75" i="10"/>
  <c r="K75" i="10"/>
  <c r="I75" i="10"/>
  <c r="H75" i="10"/>
  <c r="S74" i="10"/>
  <c r="L74" i="10"/>
  <c r="K74" i="10"/>
  <c r="I74" i="10"/>
  <c r="H74" i="10"/>
  <c r="B73" i="10"/>
  <c r="S72" i="10"/>
  <c r="L72" i="10"/>
  <c r="K72" i="10"/>
  <c r="I72" i="10"/>
  <c r="H72" i="10"/>
  <c r="M72" i="10" s="1"/>
  <c r="S71" i="10"/>
  <c r="L71" i="10"/>
  <c r="K71" i="10"/>
  <c r="I71" i="10"/>
  <c r="H71" i="10"/>
  <c r="S70" i="10"/>
  <c r="L70" i="10"/>
  <c r="K70" i="10"/>
  <c r="I70" i="10"/>
  <c r="H70" i="10"/>
  <c r="S69" i="10"/>
  <c r="L69" i="10"/>
  <c r="K69" i="10"/>
  <c r="I69" i="10"/>
  <c r="H69" i="10"/>
  <c r="S68" i="10"/>
  <c r="L68" i="10"/>
  <c r="K68" i="10"/>
  <c r="I68" i="10"/>
  <c r="H68" i="10"/>
  <c r="S67" i="10"/>
  <c r="L67" i="10"/>
  <c r="K67" i="10"/>
  <c r="I67" i="10"/>
  <c r="H67" i="10"/>
  <c r="S66" i="10"/>
  <c r="L66" i="10"/>
  <c r="K66" i="10"/>
  <c r="I66" i="10"/>
  <c r="H66" i="10"/>
  <c r="B65" i="10"/>
  <c r="S64" i="10"/>
  <c r="L64" i="10"/>
  <c r="K64" i="10"/>
  <c r="I64" i="10"/>
  <c r="H64" i="10"/>
  <c r="S63" i="10"/>
  <c r="L63" i="10"/>
  <c r="K63" i="10"/>
  <c r="I63" i="10"/>
  <c r="H63" i="10"/>
  <c r="S62" i="10"/>
  <c r="L62" i="10"/>
  <c r="K62" i="10"/>
  <c r="I62" i="10"/>
  <c r="H62" i="10"/>
  <c r="S61" i="10"/>
  <c r="L61" i="10"/>
  <c r="K61" i="10"/>
  <c r="I61" i="10"/>
  <c r="H61" i="10"/>
  <c r="S60" i="10"/>
  <c r="L60" i="10"/>
  <c r="K60" i="10"/>
  <c r="I60" i="10"/>
  <c r="H60" i="10"/>
  <c r="S59" i="10"/>
  <c r="L59" i="10"/>
  <c r="K59" i="10"/>
  <c r="I59" i="10"/>
  <c r="H59" i="10"/>
  <c r="B58" i="10"/>
  <c r="S57" i="10"/>
  <c r="L57" i="10"/>
  <c r="K57" i="10"/>
  <c r="I57" i="10"/>
  <c r="H57" i="10"/>
  <c r="S56" i="10"/>
  <c r="L56" i="10"/>
  <c r="K56" i="10"/>
  <c r="I56" i="10"/>
  <c r="H56" i="10"/>
  <c r="M56" i="10" s="1"/>
  <c r="I55" i="10"/>
  <c r="B55" i="10"/>
  <c r="S55" i="10" s="1"/>
  <c r="S54" i="10"/>
  <c r="L54" i="10"/>
  <c r="K54" i="10"/>
  <c r="I54" i="10"/>
  <c r="H54" i="10"/>
  <c r="S53" i="10"/>
  <c r="L53" i="10"/>
  <c r="K53" i="10"/>
  <c r="I53" i="10"/>
  <c r="H53" i="10"/>
  <c r="S52" i="10"/>
  <c r="L52" i="10"/>
  <c r="K52" i="10"/>
  <c r="I52" i="10"/>
  <c r="H52" i="10"/>
  <c r="M52" i="10" s="1"/>
  <c r="S51" i="10"/>
  <c r="L51" i="10"/>
  <c r="K51" i="10"/>
  <c r="I51" i="10"/>
  <c r="H51" i="10"/>
  <c r="S50" i="10"/>
  <c r="L50" i="10"/>
  <c r="K50" i="10"/>
  <c r="I50" i="10"/>
  <c r="H50" i="10"/>
  <c r="B49" i="10"/>
  <c r="S48" i="10"/>
  <c r="L48" i="10"/>
  <c r="K48" i="10"/>
  <c r="I48" i="10"/>
  <c r="H48" i="10"/>
  <c r="S47" i="10"/>
  <c r="L47" i="10"/>
  <c r="K47" i="10"/>
  <c r="I47" i="10"/>
  <c r="H47" i="10"/>
  <c r="S46" i="10"/>
  <c r="L46" i="10"/>
  <c r="K46" i="10"/>
  <c r="I46" i="10"/>
  <c r="H46" i="10"/>
  <c r="S45" i="10"/>
  <c r="L45" i="10"/>
  <c r="K45" i="10"/>
  <c r="I45" i="10"/>
  <c r="H45" i="10"/>
  <c r="S44" i="10"/>
  <c r="L44" i="10"/>
  <c r="K44" i="10"/>
  <c r="I44" i="10"/>
  <c r="H44" i="10"/>
  <c r="S43" i="10"/>
  <c r="L43" i="10"/>
  <c r="K43" i="10"/>
  <c r="I43" i="10"/>
  <c r="H43" i="10"/>
  <c r="S42" i="10"/>
  <c r="L42" i="10"/>
  <c r="K42" i="10"/>
  <c r="K40" i="10" s="1"/>
  <c r="I42" i="10"/>
  <c r="H42" i="10"/>
  <c r="S41" i="10"/>
  <c r="L41" i="10"/>
  <c r="K41" i="10"/>
  <c r="I41" i="10"/>
  <c r="H41" i="10"/>
  <c r="S40" i="10"/>
  <c r="B40" i="10"/>
  <c r="S39" i="10"/>
  <c r="L39" i="10"/>
  <c r="K39" i="10"/>
  <c r="I39" i="10"/>
  <c r="H39" i="10"/>
  <c r="S38" i="10"/>
  <c r="L38" i="10"/>
  <c r="K38" i="10"/>
  <c r="I38" i="10"/>
  <c r="H38" i="10"/>
  <c r="S37" i="10"/>
  <c r="L37" i="10"/>
  <c r="K37" i="10"/>
  <c r="I37" i="10"/>
  <c r="H37" i="10"/>
  <c r="M37" i="10" s="1"/>
  <c r="S36" i="10"/>
  <c r="L36" i="10"/>
  <c r="K36" i="10"/>
  <c r="I36" i="10"/>
  <c r="H36" i="10"/>
  <c r="S35" i="10"/>
  <c r="L35" i="10"/>
  <c r="K35" i="10"/>
  <c r="I35" i="10"/>
  <c r="H35" i="10"/>
  <c r="S34" i="10"/>
  <c r="L34" i="10"/>
  <c r="K34" i="10"/>
  <c r="I34" i="10"/>
  <c r="H34" i="10"/>
  <c r="S33" i="10"/>
  <c r="B33" i="10"/>
  <c r="S32" i="10"/>
  <c r="L32" i="10"/>
  <c r="K32" i="10"/>
  <c r="I32" i="10"/>
  <c r="H32" i="10"/>
  <c r="S31" i="10"/>
  <c r="L31" i="10"/>
  <c r="K31" i="10"/>
  <c r="I31" i="10"/>
  <c r="H31" i="10"/>
  <c r="S30" i="10"/>
  <c r="L30" i="10"/>
  <c r="K30" i="10"/>
  <c r="I30" i="10"/>
  <c r="H30" i="10"/>
  <c r="S29" i="10"/>
  <c r="L29" i="10"/>
  <c r="K29" i="10"/>
  <c r="I29" i="10"/>
  <c r="H29" i="10"/>
  <c r="S28" i="10"/>
  <c r="L28" i="10"/>
  <c r="K28" i="10"/>
  <c r="I28" i="10"/>
  <c r="H28" i="10"/>
  <c r="S27" i="10"/>
  <c r="L27" i="10"/>
  <c r="K27" i="10"/>
  <c r="I27" i="10"/>
  <c r="H27" i="10"/>
  <c r="B26" i="10"/>
  <c r="L26" i="10" s="1"/>
  <c r="S25" i="10"/>
  <c r="L25" i="10"/>
  <c r="K25" i="10"/>
  <c r="I25" i="10"/>
  <c r="H25" i="10"/>
  <c r="S24" i="10"/>
  <c r="L24" i="10"/>
  <c r="K24" i="10"/>
  <c r="I24" i="10"/>
  <c r="H24" i="10"/>
  <c r="H23" i="10"/>
  <c r="B23" i="10"/>
  <c r="K23" i="10" s="1"/>
  <c r="S22" i="10"/>
  <c r="L22" i="10"/>
  <c r="K22" i="10"/>
  <c r="I22" i="10"/>
  <c r="H22" i="10"/>
  <c r="S21" i="10"/>
  <c r="L21" i="10"/>
  <c r="K21" i="10"/>
  <c r="I21" i="10"/>
  <c r="H21" i="10"/>
  <c r="S20" i="10"/>
  <c r="L20" i="10"/>
  <c r="K20" i="10"/>
  <c r="I20" i="10"/>
  <c r="H20" i="10"/>
  <c r="S19" i="10"/>
  <c r="L19" i="10"/>
  <c r="K19" i="10"/>
  <c r="I19" i="10"/>
  <c r="H19" i="10"/>
  <c r="S18" i="10"/>
  <c r="L18" i="10"/>
  <c r="K18" i="10"/>
  <c r="I18" i="10"/>
  <c r="H18" i="10"/>
  <c r="B17" i="10"/>
  <c r="L17" i="10" s="1"/>
  <c r="S16" i="10"/>
  <c r="L16" i="10"/>
  <c r="K16" i="10"/>
  <c r="I16" i="10"/>
  <c r="H16" i="10"/>
  <c r="S15" i="10"/>
  <c r="L15" i="10"/>
  <c r="K15" i="10"/>
  <c r="K13" i="10" s="1"/>
  <c r="I15" i="10"/>
  <c r="H15" i="10"/>
  <c r="S14" i="10"/>
  <c r="L14" i="10"/>
  <c r="K14" i="10"/>
  <c r="I14" i="10"/>
  <c r="H14" i="10"/>
  <c r="S13" i="10"/>
  <c r="B13" i="10"/>
  <c r="H13" i="10" s="1"/>
  <c r="S12" i="10"/>
  <c r="L12" i="10"/>
  <c r="K12" i="10"/>
  <c r="I12" i="10"/>
  <c r="H12" i="10"/>
  <c r="M12" i="10" s="1"/>
  <c r="S11" i="10"/>
  <c r="L11" i="10"/>
  <c r="K11" i="10"/>
  <c r="I11" i="10"/>
  <c r="H11" i="10"/>
  <c r="H7" i="10" s="1"/>
  <c r="B10" i="10"/>
  <c r="S9" i="10"/>
  <c r="L9" i="10"/>
  <c r="L8" i="10" s="1"/>
  <c r="K9" i="10"/>
  <c r="K8" i="10" s="1"/>
  <c r="I9" i="10"/>
  <c r="H9" i="10"/>
  <c r="S8" i="10"/>
  <c r="I8" i="10"/>
  <c r="S7" i="10"/>
  <c r="J6" i="10"/>
  <c r="I114" i="8"/>
  <c r="I112" i="8"/>
  <c r="I111" i="8"/>
  <c r="I110" i="8"/>
  <c r="I109" i="8"/>
  <c r="I108" i="8"/>
  <c r="I107" i="8"/>
  <c r="I106" i="8"/>
  <c r="I105" i="8"/>
  <c r="I104" i="8"/>
  <c r="I103" i="8"/>
  <c r="I102" i="8"/>
  <c r="I101" i="8"/>
  <c r="I100" i="8"/>
  <c r="I99" i="8"/>
  <c r="I98" i="8"/>
  <c r="M97" i="8"/>
  <c r="L97" i="8"/>
  <c r="K97" i="8"/>
  <c r="J97" i="8"/>
  <c r="H97" i="8"/>
  <c r="G97" i="8"/>
  <c r="F97" i="8"/>
  <c r="E97" i="8"/>
  <c r="D97" i="8"/>
  <c r="C97" i="8"/>
  <c r="I96" i="8"/>
  <c r="I95" i="8"/>
  <c r="I94" i="8"/>
  <c r="I93" i="8"/>
  <c r="I92" i="8"/>
  <c r="I91" i="8"/>
  <c r="I90" i="8"/>
  <c r="I89" i="8"/>
  <c r="I88" i="8"/>
  <c r="I87" i="8"/>
  <c r="I86" i="8"/>
  <c r="I84" i="8"/>
  <c r="I83" i="8"/>
  <c r="I81" i="8"/>
  <c r="I80" i="8"/>
  <c r="I77" i="8" s="1"/>
  <c r="I78" i="8"/>
  <c r="M77" i="8"/>
  <c r="L77" i="8"/>
  <c r="K77" i="8"/>
  <c r="J77" i="8"/>
  <c r="H77" i="8"/>
  <c r="G77" i="8"/>
  <c r="F77" i="8"/>
  <c r="E77" i="8"/>
  <c r="D77" i="8"/>
  <c r="C77" i="8"/>
  <c r="I76" i="8"/>
  <c r="I75" i="8"/>
  <c r="I67" i="8"/>
  <c r="I62" i="8" s="1"/>
  <c r="M62" i="8"/>
  <c r="L62" i="8"/>
  <c r="K62" i="8"/>
  <c r="J62" i="8"/>
  <c r="H62" i="8"/>
  <c r="G62" i="8"/>
  <c r="F62" i="8"/>
  <c r="E62" i="8"/>
  <c r="D62" i="8"/>
  <c r="C62" i="8"/>
  <c r="I61" i="8"/>
  <c r="I60" i="8"/>
  <c r="I59" i="8"/>
  <c r="I58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4" i="8"/>
  <c r="I43" i="8"/>
  <c r="I42" i="8"/>
  <c r="M41" i="8"/>
  <c r="L41" i="8"/>
  <c r="K41" i="8"/>
  <c r="J41" i="8"/>
  <c r="H41" i="8"/>
  <c r="G41" i="8"/>
  <c r="F41" i="8"/>
  <c r="E41" i="8"/>
  <c r="D41" i="8"/>
  <c r="C41" i="8"/>
  <c r="I40" i="8"/>
  <c r="I39" i="8"/>
  <c r="I38" i="8"/>
  <c r="I37" i="8"/>
  <c r="I36" i="8"/>
  <c r="I35" i="8"/>
  <c r="I34" i="8"/>
  <c r="I32" i="8" s="1"/>
  <c r="I33" i="8"/>
  <c r="M32" i="8"/>
  <c r="L32" i="8"/>
  <c r="K32" i="8"/>
  <c r="J32" i="8"/>
  <c r="H32" i="8"/>
  <c r="G32" i="8"/>
  <c r="F32" i="8"/>
  <c r="E32" i="8"/>
  <c r="D32" i="8"/>
  <c r="C32" i="8"/>
  <c r="I30" i="8"/>
  <c r="I29" i="8"/>
  <c r="I28" i="8"/>
  <c r="I27" i="8"/>
  <c r="I26" i="8"/>
  <c r="I25" i="8"/>
  <c r="I24" i="8"/>
  <c r="I23" i="8"/>
  <c r="I21" i="8"/>
  <c r="I20" i="8"/>
  <c r="I19" i="8"/>
  <c r="I18" i="8"/>
  <c r="I17" i="8"/>
  <c r="I16" i="8"/>
  <c r="I15" i="8"/>
  <c r="I14" i="8"/>
  <c r="I13" i="8"/>
  <c r="I12" i="8"/>
  <c r="I11" i="8"/>
  <c r="I10" i="8"/>
  <c r="I8" i="8"/>
  <c r="I7" i="8"/>
  <c r="I6" i="8"/>
  <c r="M5" i="8"/>
  <c r="L5" i="8"/>
  <c r="K5" i="8"/>
  <c r="J5" i="8"/>
  <c r="H5" i="8"/>
  <c r="G5" i="8"/>
  <c r="F5" i="8"/>
  <c r="E5" i="8"/>
  <c r="D5" i="8"/>
  <c r="C5" i="8"/>
  <c r="N688" i="7"/>
  <c r="N687" i="7"/>
  <c r="N686" i="7"/>
  <c r="N685" i="7"/>
  <c r="N684" i="7"/>
  <c r="N683" i="7"/>
  <c r="N682" i="7"/>
  <c r="N681" i="7"/>
  <c r="N680" i="7"/>
  <c r="N679" i="7"/>
  <c r="N678" i="7"/>
  <c r="N677" i="7"/>
  <c r="N676" i="7"/>
  <c r="N675" i="7"/>
  <c r="N674" i="7"/>
  <c r="N673" i="7"/>
  <c r="N672" i="7"/>
  <c r="N671" i="7"/>
  <c r="N670" i="7"/>
  <c r="N669" i="7"/>
  <c r="N668" i="7"/>
  <c r="N667" i="7"/>
  <c r="N666" i="7"/>
  <c r="N665" i="7"/>
  <c r="N664" i="7"/>
  <c r="N663" i="7"/>
  <c r="N662" i="7"/>
  <c r="O661" i="7"/>
  <c r="N661" i="7"/>
  <c r="N660" i="7"/>
  <c r="O660" i="7" s="1"/>
  <c r="N659" i="7"/>
  <c r="O659" i="7" s="1"/>
  <c r="N657" i="7"/>
  <c r="O657" i="7" s="1"/>
  <c r="N656" i="7"/>
  <c r="O656" i="7" s="1"/>
  <c r="N655" i="7"/>
  <c r="O655" i="7" s="1"/>
  <c r="N654" i="7"/>
  <c r="O654" i="7" s="1"/>
  <c r="N653" i="7"/>
  <c r="O653" i="7" s="1"/>
  <c r="N652" i="7"/>
  <c r="O652" i="7" s="1"/>
  <c r="N651" i="7"/>
  <c r="O651" i="7" s="1"/>
  <c r="O650" i="7"/>
  <c r="N650" i="7"/>
  <c r="N649" i="7"/>
  <c r="O649" i="7" s="1"/>
  <c r="N648" i="7"/>
  <c r="O648" i="7" s="1"/>
  <c r="N647" i="7"/>
  <c r="O647" i="7" s="1"/>
  <c r="N646" i="7"/>
  <c r="O646" i="7" s="1"/>
  <c r="N645" i="7"/>
  <c r="O645" i="7" s="1"/>
  <c r="N644" i="7"/>
  <c r="O644" i="7" s="1"/>
  <c r="N643" i="7"/>
  <c r="O643" i="7" s="1"/>
  <c r="N642" i="7"/>
  <c r="O642" i="7" s="1"/>
  <c r="N641" i="7"/>
  <c r="O641" i="7" s="1"/>
  <c r="N640" i="7"/>
  <c r="O640" i="7" s="1"/>
  <c r="N639" i="7"/>
  <c r="O639" i="7" s="1"/>
  <c r="N638" i="7"/>
  <c r="O638" i="7" s="1"/>
  <c r="N637" i="7"/>
  <c r="O637" i="7" s="1"/>
  <c r="O636" i="7"/>
  <c r="N636" i="7"/>
  <c r="N635" i="7"/>
  <c r="O635" i="7" s="1"/>
  <c r="O634" i="7"/>
  <c r="N634" i="7"/>
  <c r="N633" i="7"/>
  <c r="O633" i="7" s="1"/>
  <c r="N632" i="7"/>
  <c r="O632" i="7" s="1"/>
  <c r="N631" i="7"/>
  <c r="O631" i="7" s="1"/>
  <c r="N630" i="7"/>
  <c r="O630" i="7" s="1"/>
  <c r="N629" i="7"/>
  <c r="O629" i="7" s="1"/>
  <c r="N628" i="7"/>
  <c r="O628" i="7" s="1"/>
  <c r="N627" i="7"/>
  <c r="O627" i="7" s="1"/>
  <c r="N626" i="7"/>
  <c r="O626" i="7" s="1"/>
  <c r="N625" i="7"/>
  <c r="O625" i="7" s="1"/>
  <c r="N624" i="7"/>
  <c r="O624" i="7" s="1"/>
  <c r="N623" i="7"/>
  <c r="O623" i="7" s="1"/>
  <c r="N622" i="7"/>
  <c r="O622" i="7" s="1"/>
  <c r="N621" i="7"/>
  <c r="O621" i="7" s="1"/>
  <c r="O620" i="7"/>
  <c r="N620" i="7"/>
  <c r="N619" i="7"/>
  <c r="O619" i="7" s="1"/>
  <c r="O618" i="7"/>
  <c r="N618" i="7"/>
  <c r="N617" i="7"/>
  <c r="O617" i="7" s="1"/>
  <c r="N616" i="7"/>
  <c r="O616" i="7" s="1"/>
  <c r="N615" i="7"/>
  <c r="O615" i="7" s="1"/>
  <c r="N614" i="7"/>
  <c r="O614" i="7" s="1"/>
  <c r="N613" i="7"/>
  <c r="O613" i="7" s="1"/>
  <c r="N612" i="7"/>
  <c r="O612" i="7" s="1"/>
  <c r="N611" i="7"/>
  <c r="O611" i="7" s="1"/>
  <c r="N610" i="7"/>
  <c r="O610" i="7" s="1"/>
  <c r="N609" i="7"/>
  <c r="O609" i="7" s="1"/>
  <c r="N608" i="7"/>
  <c r="O608" i="7" s="1"/>
  <c r="N607" i="7"/>
  <c r="O607" i="7" s="1"/>
  <c r="N606" i="7"/>
  <c r="O606" i="7" s="1"/>
  <c r="N605" i="7"/>
  <c r="O605" i="7" s="1"/>
  <c r="N604" i="7"/>
  <c r="O604" i="7" s="1"/>
  <c r="N603" i="7"/>
  <c r="O603" i="7" s="1"/>
  <c r="N602" i="7"/>
  <c r="O602" i="7" s="1"/>
  <c r="O601" i="7"/>
  <c r="N601" i="7"/>
  <c r="N600" i="7"/>
  <c r="O600" i="7" s="1"/>
  <c r="N599" i="7"/>
  <c r="O599" i="7" s="1"/>
  <c r="N598" i="7"/>
  <c r="O598" i="7" s="1"/>
  <c r="N597" i="7"/>
  <c r="O597" i="7" s="1"/>
  <c r="N596" i="7"/>
  <c r="O596" i="7" s="1"/>
  <c r="O595" i="7"/>
  <c r="N595" i="7"/>
  <c r="N594" i="7"/>
  <c r="O594" i="7" s="1"/>
  <c r="N593" i="7"/>
  <c r="O593" i="7" s="1"/>
  <c r="N592" i="7"/>
  <c r="O592" i="7" s="1"/>
  <c r="N591" i="7"/>
  <c r="O591" i="7" s="1"/>
  <c r="N590" i="7"/>
  <c r="O590" i="7" s="1"/>
  <c r="N589" i="7"/>
  <c r="O589" i="7" s="1"/>
  <c r="N588" i="7"/>
  <c r="O588" i="7" s="1"/>
  <c r="N587" i="7"/>
  <c r="O587" i="7" s="1"/>
  <c r="N586" i="7"/>
  <c r="O586" i="7" s="1"/>
  <c r="O585" i="7"/>
  <c r="N585" i="7"/>
  <c r="N584" i="7"/>
  <c r="O584" i="7" s="1"/>
  <c r="N583" i="7"/>
  <c r="O583" i="7" s="1"/>
  <c r="N582" i="7"/>
  <c r="O582" i="7" s="1"/>
  <c r="N581" i="7"/>
  <c r="O581" i="7" s="1"/>
  <c r="N580" i="7"/>
  <c r="O580" i="7" s="1"/>
  <c r="O579" i="7"/>
  <c r="N579" i="7"/>
  <c r="N578" i="7"/>
  <c r="O578" i="7" s="1"/>
  <c r="N577" i="7"/>
  <c r="O577" i="7" s="1"/>
  <c r="N576" i="7"/>
  <c r="O576" i="7" s="1"/>
  <c r="N575" i="7"/>
  <c r="O575" i="7" s="1"/>
  <c r="N574" i="7"/>
  <c r="O574" i="7" s="1"/>
  <c r="N573" i="7"/>
  <c r="O573" i="7" s="1"/>
  <c r="N572" i="7"/>
  <c r="O572" i="7" s="1"/>
  <c r="N571" i="7"/>
  <c r="O571" i="7" s="1"/>
  <c r="N570" i="7"/>
  <c r="O570" i="7" s="1"/>
  <c r="O569" i="7"/>
  <c r="N569" i="7"/>
  <c r="N568" i="7"/>
  <c r="O568" i="7" s="1"/>
  <c r="N567" i="7"/>
  <c r="O567" i="7" s="1"/>
  <c r="N566" i="7"/>
  <c r="O566" i="7" s="1"/>
  <c r="N565" i="7"/>
  <c r="O565" i="7" s="1"/>
  <c r="N564" i="7"/>
  <c r="O564" i="7" s="1"/>
  <c r="O563" i="7"/>
  <c r="N563" i="7"/>
  <c r="N562" i="7"/>
  <c r="O562" i="7" s="1"/>
  <c r="N561" i="7"/>
  <c r="O561" i="7" s="1"/>
  <c r="N560" i="7"/>
  <c r="O560" i="7" s="1"/>
  <c r="N559" i="7"/>
  <c r="O559" i="7" s="1"/>
  <c r="N558" i="7"/>
  <c r="O558" i="7" s="1"/>
  <c r="O557" i="7"/>
  <c r="N557" i="7"/>
  <c r="N556" i="7"/>
  <c r="O556" i="7" s="1"/>
  <c r="O555" i="7"/>
  <c r="N555" i="7"/>
  <c r="N554" i="7"/>
  <c r="O554" i="7" s="1"/>
  <c r="N553" i="7"/>
  <c r="O553" i="7" s="1"/>
  <c r="N552" i="7"/>
  <c r="O552" i="7" s="1"/>
  <c r="N551" i="7"/>
  <c r="O551" i="7" s="1"/>
  <c r="N550" i="7"/>
  <c r="O550" i="7" s="1"/>
  <c r="O549" i="7"/>
  <c r="N549" i="7"/>
  <c r="N548" i="7"/>
  <c r="O548" i="7" s="1"/>
  <c r="O547" i="7"/>
  <c r="N547" i="7"/>
  <c r="N546" i="7"/>
  <c r="O546" i="7" s="1"/>
  <c r="N545" i="7"/>
  <c r="O545" i="7" s="1"/>
  <c r="N544" i="7"/>
  <c r="O544" i="7" s="1"/>
  <c r="N543" i="7"/>
  <c r="O543" i="7" s="1"/>
  <c r="N542" i="7"/>
  <c r="O542" i="7" s="1"/>
  <c r="O541" i="7"/>
  <c r="N541" i="7"/>
  <c r="N540" i="7"/>
  <c r="O540" i="7" s="1"/>
  <c r="O539" i="7"/>
  <c r="N539" i="7"/>
  <c r="N538" i="7"/>
  <c r="O538" i="7" s="1"/>
  <c r="N537" i="7"/>
  <c r="O537" i="7" s="1"/>
  <c r="N536" i="7"/>
  <c r="O536" i="7" s="1"/>
  <c r="N535" i="7"/>
  <c r="O535" i="7" s="1"/>
  <c r="N534" i="7"/>
  <c r="O534" i="7" s="1"/>
  <c r="O533" i="7"/>
  <c r="N533" i="7"/>
  <c r="N532" i="7"/>
  <c r="O532" i="7" s="1"/>
  <c r="O531" i="7"/>
  <c r="N531" i="7"/>
  <c r="N530" i="7"/>
  <c r="O530" i="7" s="1"/>
  <c r="N529" i="7"/>
  <c r="O529" i="7" s="1"/>
  <c r="N528" i="7"/>
  <c r="O528" i="7" s="1"/>
  <c r="N527" i="7"/>
  <c r="O527" i="7" s="1"/>
  <c r="N526" i="7"/>
  <c r="O526" i="7" s="1"/>
  <c r="O525" i="7"/>
  <c r="N525" i="7"/>
  <c r="N524" i="7"/>
  <c r="O524" i="7" s="1"/>
  <c r="O523" i="7"/>
  <c r="N523" i="7"/>
  <c r="N522" i="7"/>
  <c r="O522" i="7" s="1"/>
  <c r="N521" i="7"/>
  <c r="O521" i="7" s="1"/>
  <c r="N520" i="7"/>
  <c r="O520" i="7" s="1"/>
  <c r="N519" i="7"/>
  <c r="O519" i="7" s="1"/>
  <c r="N518" i="7"/>
  <c r="O518" i="7" s="1"/>
  <c r="O517" i="7"/>
  <c r="N517" i="7"/>
  <c r="N516" i="7"/>
  <c r="O516" i="7" s="1"/>
  <c r="N515" i="7"/>
  <c r="O515" i="7" s="1"/>
  <c r="N514" i="7"/>
  <c r="O514" i="7" s="1"/>
  <c r="N513" i="7"/>
  <c r="O513" i="7" s="1"/>
  <c r="N512" i="7"/>
  <c r="O512" i="7" s="1"/>
  <c r="N511" i="7"/>
  <c r="O511" i="7" s="1"/>
  <c r="N510" i="7"/>
  <c r="O510" i="7" s="1"/>
  <c r="N509" i="7"/>
  <c r="O509" i="7" s="1"/>
  <c r="N508" i="7"/>
  <c r="O508" i="7" s="1"/>
  <c r="N507" i="7"/>
  <c r="O507" i="7" s="1"/>
  <c r="N506" i="7"/>
  <c r="O506" i="7" s="1"/>
  <c r="N505" i="7"/>
  <c r="O505" i="7" s="1"/>
  <c r="N504" i="7"/>
  <c r="O504" i="7" s="1"/>
  <c r="N503" i="7"/>
  <c r="O503" i="7" s="1"/>
  <c r="N502" i="7"/>
  <c r="O502" i="7" s="1"/>
  <c r="N501" i="7"/>
  <c r="O501" i="7" s="1"/>
  <c r="N500" i="7"/>
  <c r="O500" i="7" s="1"/>
  <c r="N499" i="7"/>
  <c r="O499" i="7" s="1"/>
  <c r="N498" i="7"/>
  <c r="O498" i="7" s="1"/>
  <c r="N497" i="7"/>
  <c r="O497" i="7" s="1"/>
  <c r="N496" i="7"/>
  <c r="O496" i="7" s="1"/>
  <c r="N495" i="7"/>
  <c r="O495" i="7" s="1"/>
  <c r="N494" i="7"/>
  <c r="O494" i="7" s="1"/>
  <c r="N493" i="7"/>
  <c r="O493" i="7" s="1"/>
  <c r="N492" i="7"/>
  <c r="O492" i="7" s="1"/>
  <c r="N491" i="7"/>
  <c r="O491" i="7" s="1"/>
  <c r="N490" i="7"/>
  <c r="O490" i="7" s="1"/>
  <c r="N489" i="7"/>
  <c r="O489" i="7" s="1"/>
  <c r="N488" i="7"/>
  <c r="O488" i="7" s="1"/>
  <c r="N487" i="7"/>
  <c r="O487" i="7" s="1"/>
  <c r="N486" i="7"/>
  <c r="O486" i="7" s="1"/>
  <c r="N485" i="7"/>
  <c r="O485" i="7" s="1"/>
  <c r="N484" i="7"/>
  <c r="O484" i="7" s="1"/>
  <c r="N483" i="7"/>
  <c r="O483" i="7" s="1"/>
  <c r="N482" i="7"/>
  <c r="O482" i="7" s="1"/>
  <c r="N481" i="7"/>
  <c r="O481" i="7" s="1"/>
  <c r="N480" i="7"/>
  <c r="O480" i="7" s="1"/>
  <c r="N479" i="7"/>
  <c r="O479" i="7" s="1"/>
  <c r="N478" i="7"/>
  <c r="O478" i="7" s="1"/>
  <c r="N477" i="7"/>
  <c r="O477" i="7" s="1"/>
  <c r="N476" i="7"/>
  <c r="O476" i="7" s="1"/>
  <c r="N475" i="7"/>
  <c r="O475" i="7" s="1"/>
  <c r="N474" i="7"/>
  <c r="O474" i="7" s="1"/>
  <c r="N473" i="7"/>
  <c r="O473" i="7" s="1"/>
  <c r="N472" i="7"/>
  <c r="O472" i="7" s="1"/>
  <c r="N471" i="7"/>
  <c r="O471" i="7" s="1"/>
  <c r="N470" i="7"/>
  <c r="O470" i="7" s="1"/>
  <c r="N469" i="7"/>
  <c r="O469" i="7" s="1"/>
  <c r="N468" i="7"/>
  <c r="O468" i="7" s="1"/>
  <c r="N467" i="7"/>
  <c r="O467" i="7" s="1"/>
  <c r="N466" i="7"/>
  <c r="O466" i="7" s="1"/>
  <c r="N465" i="7"/>
  <c r="O465" i="7" s="1"/>
  <c r="N464" i="7"/>
  <c r="O464" i="7" s="1"/>
  <c r="N463" i="7"/>
  <c r="O463" i="7" s="1"/>
  <c r="N462" i="7"/>
  <c r="O462" i="7" s="1"/>
  <c r="N461" i="7"/>
  <c r="O461" i="7" s="1"/>
  <c r="N460" i="7"/>
  <c r="O460" i="7" s="1"/>
  <c r="N459" i="7"/>
  <c r="O459" i="7" s="1"/>
  <c r="N458" i="7"/>
  <c r="O458" i="7" s="1"/>
  <c r="N457" i="7"/>
  <c r="O457" i="7" s="1"/>
  <c r="N456" i="7"/>
  <c r="O456" i="7" s="1"/>
  <c r="N455" i="7"/>
  <c r="O455" i="7" s="1"/>
  <c r="N454" i="7"/>
  <c r="O454" i="7" s="1"/>
  <c r="N453" i="7"/>
  <c r="O453" i="7" s="1"/>
  <c r="N452" i="7"/>
  <c r="O452" i="7" s="1"/>
  <c r="N451" i="7"/>
  <c r="O451" i="7" s="1"/>
  <c r="N449" i="7"/>
  <c r="O449" i="7" s="1"/>
  <c r="N448" i="7"/>
  <c r="O448" i="7" s="1"/>
  <c r="N447" i="7"/>
  <c r="O447" i="7" s="1"/>
  <c r="N446" i="7"/>
  <c r="O446" i="7" s="1"/>
  <c r="N445" i="7"/>
  <c r="O445" i="7" s="1"/>
  <c r="N444" i="7"/>
  <c r="O444" i="7" s="1"/>
  <c r="N443" i="7"/>
  <c r="O443" i="7" s="1"/>
  <c r="N442" i="7"/>
  <c r="O442" i="7" s="1"/>
  <c r="N441" i="7"/>
  <c r="O441" i="7" s="1"/>
  <c r="N440" i="7"/>
  <c r="O440" i="7" s="1"/>
  <c r="N439" i="7"/>
  <c r="O439" i="7" s="1"/>
  <c r="N438" i="7"/>
  <c r="O438" i="7" s="1"/>
  <c r="N437" i="7"/>
  <c r="O437" i="7" s="1"/>
  <c r="N436" i="7"/>
  <c r="O436" i="7" s="1"/>
  <c r="N435" i="7"/>
  <c r="O435" i="7" s="1"/>
  <c r="N434" i="7"/>
  <c r="O434" i="7" s="1"/>
  <c r="N432" i="7"/>
  <c r="O432" i="7" s="1"/>
  <c r="N431" i="7"/>
  <c r="O431" i="7" s="1"/>
  <c r="N430" i="7"/>
  <c r="O430" i="7" s="1"/>
  <c r="N429" i="7"/>
  <c r="O429" i="7" s="1"/>
  <c r="N428" i="7"/>
  <c r="O428" i="7" s="1"/>
  <c r="N427" i="7"/>
  <c r="O427" i="7" s="1"/>
  <c r="N426" i="7"/>
  <c r="O426" i="7" s="1"/>
  <c r="N425" i="7"/>
  <c r="O425" i="7" s="1"/>
  <c r="N424" i="7"/>
  <c r="O424" i="7" s="1"/>
  <c r="N423" i="7"/>
  <c r="O423" i="7" s="1"/>
  <c r="N422" i="7"/>
  <c r="O422" i="7" s="1"/>
  <c r="N421" i="7"/>
  <c r="O421" i="7" s="1"/>
  <c r="N420" i="7"/>
  <c r="O420" i="7" s="1"/>
  <c r="N419" i="7"/>
  <c r="O419" i="7" s="1"/>
  <c r="N418" i="7"/>
  <c r="O418" i="7" s="1"/>
  <c r="N417" i="7"/>
  <c r="O417" i="7" s="1"/>
  <c r="N416" i="7"/>
  <c r="O416" i="7" s="1"/>
  <c r="N415" i="7"/>
  <c r="O415" i="7" s="1"/>
  <c r="N414" i="7"/>
  <c r="O414" i="7" s="1"/>
  <c r="N413" i="7"/>
  <c r="O413" i="7" s="1"/>
  <c r="N412" i="7"/>
  <c r="O412" i="7" s="1"/>
  <c r="N411" i="7"/>
  <c r="O411" i="7" s="1"/>
  <c r="N410" i="7"/>
  <c r="O410" i="7" s="1"/>
  <c r="N409" i="7"/>
  <c r="O409" i="7" s="1"/>
  <c r="N408" i="7"/>
  <c r="O408" i="7" s="1"/>
  <c r="N407" i="7"/>
  <c r="O407" i="7" s="1"/>
  <c r="N406" i="7"/>
  <c r="O406" i="7" s="1"/>
  <c r="N405" i="7"/>
  <c r="O405" i="7" s="1"/>
  <c r="N404" i="7"/>
  <c r="O404" i="7" s="1"/>
  <c r="N403" i="7"/>
  <c r="O403" i="7" s="1"/>
  <c r="N402" i="7"/>
  <c r="O402" i="7" s="1"/>
  <c r="N401" i="7"/>
  <c r="O401" i="7" s="1"/>
  <c r="N400" i="7"/>
  <c r="O400" i="7" s="1"/>
  <c r="N399" i="7"/>
  <c r="O399" i="7" s="1"/>
  <c r="N398" i="7"/>
  <c r="O398" i="7" s="1"/>
  <c r="N397" i="7"/>
  <c r="O397" i="7" s="1"/>
  <c r="N396" i="7"/>
  <c r="O396" i="7" s="1"/>
  <c r="N395" i="7"/>
  <c r="O395" i="7" s="1"/>
  <c r="N394" i="7"/>
  <c r="O394" i="7" s="1"/>
  <c r="N393" i="7"/>
  <c r="O393" i="7" s="1"/>
  <c r="N392" i="7"/>
  <c r="O392" i="7" s="1"/>
  <c r="N391" i="7"/>
  <c r="O391" i="7" s="1"/>
  <c r="N390" i="7"/>
  <c r="O390" i="7" s="1"/>
  <c r="N389" i="7"/>
  <c r="O389" i="7" s="1"/>
  <c r="N388" i="7"/>
  <c r="O388" i="7" s="1"/>
  <c r="N387" i="7"/>
  <c r="O387" i="7" s="1"/>
  <c r="N386" i="7"/>
  <c r="O386" i="7" s="1"/>
  <c r="N385" i="7"/>
  <c r="O385" i="7" s="1"/>
  <c r="N384" i="7"/>
  <c r="O384" i="7" s="1"/>
  <c r="N383" i="7"/>
  <c r="O383" i="7" s="1"/>
  <c r="N382" i="7"/>
  <c r="O382" i="7" s="1"/>
  <c r="N381" i="7"/>
  <c r="O381" i="7" s="1"/>
  <c r="N380" i="7"/>
  <c r="O380" i="7" s="1"/>
  <c r="N379" i="7"/>
  <c r="O379" i="7" s="1"/>
  <c r="N378" i="7"/>
  <c r="O378" i="7" s="1"/>
  <c r="N377" i="7"/>
  <c r="O377" i="7" s="1"/>
  <c r="N376" i="7"/>
  <c r="O376" i="7" s="1"/>
  <c r="N375" i="7"/>
  <c r="O375" i="7" s="1"/>
  <c r="N374" i="7"/>
  <c r="O374" i="7" s="1"/>
  <c r="N373" i="7"/>
  <c r="O373" i="7" s="1"/>
  <c r="N372" i="7"/>
  <c r="O372" i="7" s="1"/>
  <c r="N371" i="7"/>
  <c r="O371" i="7" s="1"/>
  <c r="N370" i="7"/>
  <c r="O370" i="7" s="1"/>
  <c r="N369" i="7"/>
  <c r="O369" i="7" s="1"/>
  <c r="N368" i="7"/>
  <c r="O368" i="7" s="1"/>
  <c r="N367" i="7"/>
  <c r="O367" i="7" s="1"/>
  <c r="N366" i="7"/>
  <c r="O366" i="7" s="1"/>
  <c r="N365" i="7"/>
  <c r="O365" i="7" s="1"/>
  <c r="N364" i="7"/>
  <c r="O364" i="7" s="1"/>
  <c r="N363" i="7"/>
  <c r="O363" i="7" s="1"/>
  <c r="N362" i="7"/>
  <c r="O362" i="7" s="1"/>
  <c r="N361" i="7"/>
  <c r="O361" i="7" s="1"/>
  <c r="N360" i="7"/>
  <c r="O360" i="7" s="1"/>
  <c r="N359" i="7"/>
  <c r="O359" i="7" s="1"/>
  <c r="N358" i="7"/>
  <c r="O358" i="7" s="1"/>
  <c r="N357" i="7"/>
  <c r="O357" i="7" s="1"/>
  <c r="N356" i="7"/>
  <c r="O356" i="7" s="1"/>
  <c r="N355" i="7"/>
  <c r="O355" i="7" s="1"/>
  <c r="N354" i="7"/>
  <c r="O354" i="7" s="1"/>
  <c r="N353" i="7"/>
  <c r="O353" i="7" s="1"/>
  <c r="N352" i="7"/>
  <c r="O352" i="7" s="1"/>
  <c r="N351" i="7"/>
  <c r="O351" i="7" s="1"/>
  <c r="N350" i="7"/>
  <c r="O350" i="7" s="1"/>
  <c r="N349" i="7"/>
  <c r="O349" i="7" s="1"/>
  <c r="N348" i="7"/>
  <c r="O348" i="7" s="1"/>
  <c r="N347" i="7"/>
  <c r="O347" i="7" s="1"/>
  <c r="N346" i="7"/>
  <c r="O346" i="7" s="1"/>
  <c r="N345" i="7"/>
  <c r="O345" i="7" s="1"/>
  <c r="N344" i="7"/>
  <c r="O344" i="7" s="1"/>
  <c r="N343" i="7"/>
  <c r="O343" i="7" s="1"/>
  <c r="N342" i="7"/>
  <c r="O342" i="7" s="1"/>
  <c r="N341" i="7"/>
  <c r="O341" i="7" s="1"/>
  <c r="N340" i="7"/>
  <c r="O340" i="7" s="1"/>
  <c r="N339" i="7"/>
  <c r="O339" i="7" s="1"/>
  <c r="N338" i="7"/>
  <c r="O338" i="7" s="1"/>
  <c r="N337" i="7"/>
  <c r="O337" i="7" s="1"/>
  <c r="N336" i="7"/>
  <c r="O336" i="7" s="1"/>
  <c r="N335" i="7"/>
  <c r="O335" i="7" s="1"/>
  <c r="N334" i="7"/>
  <c r="O334" i="7" s="1"/>
  <c r="N333" i="7"/>
  <c r="O333" i="7" s="1"/>
  <c r="N332" i="7"/>
  <c r="O332" i="7" s="1"/>
  <c r="N331" i="7"/>
  <c r="O331" i="7" s="1"/>
  <c r="N330" i="7"/>
  <c r="O330" i="7" s="1"/>
  <c r="N329" i="7"/>
  <c r="O329" i="7" s="1"/>
  <c r="N328" i="7"/>
  <c r="O328" i="7" s="1"/>
  <c r="N327" i="7"/>
  <c r="O327" i="7" s="1"/>
  <c r="N326" i="7"/>
  <c r="O326" i="7" s="1"/>
  <c r="N325" i="7"/>
  <c r="O325" i="7" s="1"/>
  <c r="N324" i="7"/>
  <c r="O324" i="7" s="1"/>
  <c r="N323" i="7"/>
  <c r="O323" i="7" s="1"/>
  <c r="N322" i="7"/>
  <c r="O322" i="7" s="1"/>
  <c r="N321" i="7"/>
  <c r="O321" i="7" s="1"/>
  <c r="N320" i="7"/>
  <c r="O320" i="7" s="1"/>
  <c r="N319" i="7"/>
  <c r="O319" i="7" s="1"/>
  <c r="N318" i="7"/>
  <c r="O318" i="7" s="1"/>
  <c r="N317" i="7"/>
  <c r="O317" i="7" s="1"/>
  <c r="N316" i="7"/>
  <c r="O316" i="7" s="1"/>
  <c r="N315" i="7"/>
  <c r="O315" i="7" s="1"/>
  <c r="N314" i="7"/>
  <c r="O314" i="7" s="1"/>
  <c r="N313" i="7"/>
  <c r="O313" i="7" s="1"/>
  <c r="N312" i="7"/>
  <c r="O312" i="7" s="1"/>
  <c r="N311" i="7"/>
  <c r="O311" i="7" s="1"/>
  <c r="N310" i="7"/>
  <c r="O310" i="7" s="1"/>
  <c r="N309" i="7"/>
  <c r="O309" i="7" s="1"/>
  <c r="N308" i="7"/>
  <c r="O308" i="7" s="1"/>
  <c r="N307" i="7"/>
  <c r="O307" i="7" s="1"/>
  <c r="N306" i="7"/>
  <c r="O306" i="7" s="1"/>
  <c r="N305" i="7"/>
  <c r="O305" i="7" s="1"/>
  <c r="N304" i="7"/>
  <c r="O304" i="7" s="1"/>
  <c r="N303" i="7"/>
  <c r="O303" i="7" s="1"/>
  <c r="N302" i="7"/>
  <c r="O302" i="7" s="1"/>
  <c r="N301" i="7"/>
  <c r="O301" i="7" s="1"/>
  <c r="N300" i="7"/>
  <c r="O300" i="7" s="1"/>
  <c r="N299" i="7"/>
  <c r="O299" i="7" s="1"/>
  <c r="N298" i="7"/>
  <c r="O298" i="7" s="1"/>
  <c r="N297" i="7"/>
  <c r="O297" i="7" s="1"/>
  <c r="N295" i="7"/>
  <c r="O295" i="7" s="1"/>
  <c r="N294" i="7"/>
  <c r="O294" i="7" s="1"/>
  <c r="N293" i="7"/>
  <c r="O293" i="7" s="1"/>
  <c r="N292" i="7"/>
  <c r="O292" i="7" s="1"/>
  <c r="N291" i="7"/>
  <c r="O291" i="7" s="1"/>
  <c r="N290" i="7"/>
  <c r="O290" i="7" s="1"/>
  <c r="N289" i="7"/>
  <c r="O289" i="7" s="1"/>
  <c r="N288" i="7"/>
  <c r="O288" i="7" s="1"/>
  <c r="N287" i="7"/>
  <c r="O287" i="7" s="1"/>
  <c r="N286" i="7"/>
  <c r="O286" i="7" s="1"/>
  <c r="N285" i="7"/>
  <c r="O285" i="7" s="1"/>
  <c r="N284" i="7"/>
  <c r="O284" i="7" s="1"/>
  <c r="N283" i="7"/>
  <c r="O283" i="7" s="1"/>
  <c r="N282" i="7"/>
  <c r="O282" i="7" s="1"/>
  <c r="N281" i="7"/>
  <c r="O281" i="7" s="1"/>
  <c r="N280" i="7"/>
  <c r="O280" i="7" s="1"/>
  <c r="N279" i="7"/>
  <c r="O279" i="7" s="1"/>
  <c r="N278" i="7"/>
  <c r="O278" i="7" s="1"/>
  <c r="N277" i="7"/>
  <c r="O277" i="7" s="1"/>
  <c r="N276" i="7"/>
  <c r="O276" i="7" s="1"/>
  <c r="N275" i="7"/>
  <c r="O275" i="7" s="1"/>
  <c r="N274" i="7"/>
  <c r="O274" i="7" s="1"/>
  <c r="N273" i="7"/>
  <c r="O273" i="7" s="1"/>
  <c r="N272" i="7"/>
  <c r="O272" i="7" s="1"/>
  <c r="N271" i="7"/>
  <c r="O271" i="7" s="1"/>
  <c r="N270" i="7"/>
  <c r="O270" i="7" s="1"/>
  <c r="N269" i="7"/>
  <c r="O269" i="7" s="1"/>
  <c r="N268" i="7"/>
  <c r="O268" i="7" s="1"/>
  <c r="N267" i="7"/>
  <c r="O267" i="7" s="1"/>
  <c r="N266" i="7"/>
  <c r="O266" i="7" s="1"/>
  <c r="N265" i="7"/>
  <c r="O265" i="7" s="1"/>
  <c r="N264" i="7"/>
  <c r="O264" i="7" s="1"/>
  <c r="N263" i="7"/>
  <c r="O263" i="7" s="1"/>
  <c r="N262" i="7"/>
  <c r="O262" i="7" s="1"/>
  <c r="N261" i="7"/>
  <c r="O261" i="7" s="1"/>
  <c r="N260" i="7"/>
  <c r="O260" i="7" s="1"/>
  <c r="N259" i="7"/>
  <c r="O259" i="7" s="1"/>
  <c r="N258" i="7"/>
  <c r="O258" i="7" s="1"/>
  <c r="N257" i="7"/>
  <c r="O257" i="7" s="1"/>
  <c r="N256" i="7"/>
  <c r="O256" i="7" s="1"/>
  <c r="N255" i="7"/>
  <c r="O255" i="7" s="1"/>
  <c r="N254" i="7"/>
  <c r="O254" i="7" s="1"/>
  <c r="N253" i="7"/>
  <c r="O253" i="7" s="1"/>
  <c r="N252" i="7"/>
  <c r="O252" i="7" s="1"/>
  <c r="N251" i="7"/>
  <c r="O251" i="7" s="1"/>
  <c r="N250" i="7"/>
  <c r="O250" i="7" s="1"/>
  <c r="N249" i="7"/>
  <c r="O249" i="7" s="1"/>
  <c r="N248" i="7"/>
  <c r="O248" i="7" s="1"/>
  <c r="N247" i="7"/>
  <c r="O247" i="7" s="1"/>
  <c r="N246" i="7"/>
  <c r="O246" i="7" s="1"/>
  <c r="N245" i="7"/>
  <c r="O245" i="7" s="1"/>
  <c r="N244" i="7"/>
  <c r="O244" i="7" s="1"/>
  <c r="N243" i="7"/>
  <c r="O243" i="7" s="1"/>
  <c r="N242" i="7"/>
  <c r="O242" i="7" s="1"/>
  <c r="N241" i="7"/>
  <c r="O241" i="7" s="1"/>
  <c r="N240" i="7"/>
  <c r="O240" i="7" s="1"/>
  <c r="N239" i="7"/>
  <c r="O239" i="7" s="1"/>
  <c r="N238" i="7"/>
  <c r="O238" i="7" s="1"/>
  <c r="N237" i="7"/>
  <c r="O237" i="7" s="1"/>
  <c r="N236" i="7"/>
  <c r="O236" i="7" s="1"/>
  <c r="N235" i="7"/>
  <c r="O235" i="7" s="1"/>
  <c r="N234" i="7"/>
  <c r="O234" i="7" s="1"/>
  <c r="N233" i="7"/>
  <c r="O233" i="7" s="1"/>
  <c r="N232" i="7"/>
  <c r="O232" i="7" s="1"/>
  <c r="N231" i="7"/>
  <c r="O231" i="7" s="1"/>
  <c r="N230" i="7"/>
  <c r="O230" i="7" s="1"/>
  <c r="N229" i="7"/>
  <c r="O229" i="7" s="1"/>
  <c r="N228" i="7"/>
  <c r="O228" i="7" s="1"/>
  <c r="N227" i="7"/>
  <c r="O227" i="7" s="1"/>
  <c r="N226" i="7"/>
  <c r="O226" i="7" s="1"/>
  <c r="N225" i="7"/>
  <c r="O225" i="7" s="1"/>
  <c r="N224" i="7"/>
  <c r="O224" i="7" s="1"/>
  <c r="N223" i="7"/>
  <c r="O223" i="7" s="1"/>
  <c r="N222" i="7"/>
  <c r="O222" i="7" s="1"/>
  <c r="N221" i="7"/>
  <c r="O221" i="7" s="1"/>
  <c r="N220" i="7"/>
  <c r="O220" i="7" s="1"/>
  <c r="N219" i="7"/>
  <c r="O219" i="7" s="1"/>
  <c r="N218" i="7"/>
  <c r="O218" i="7" s="1"/>
  <c r="N217" i="7"/>
  <c r="O217" i="7" s="1"/>
  <c r="N216" i="7"/>
  <c r="O216" i="7" s="1"/>
  <c r="N215" i="7"/>
  <c r="O215" i="7" s="1"/>
  <c r="N214" i="7"/>
  <c r="O214" i="7" s="1"/>
  <c r="N213" i="7"/>
  <c r="O213" i="7" s="1"/>
  <c r="N212" i="7"/>
  <c r="O212" i="7" s="1"/>
  <c r="N211" i="7"/>
  <c r="O211" i="7" s="1"/>
  <c r="N210" i="7"/>
  <c r="O210" i="7" s="1"/>
  <c r="N209" i="7"/>
  <c r="O209" i="7" s="1"/>
  <c r="N208" i="7"/>
  <c r="O208" i="7" s="1"/>
  <c r="N207" i="7"/>
  <c r="O207" i="7" s="1"/>
  <c r="N206" i="7"/>
  <c r="O206" i="7" s="1"/>
  <c r="N205" i="7"/>
  <c r="O205" i="7" s="1"/>
  <c r="N204" i="7"/>
  <c r="O204" i="7" s="1"/>
  <c r="N203" i="7"/>
  <c r="O203" i="7" s="1"/>
  <c r="N202" i="7"/>
  <c r="O202" i="7" s="1"/>
  <c r="N201" i="7"/>
  <c r="O201" i="7" s="1"/>
  <c r="N200" i="7"/>
  <c r="O200" i="7" s="1"/>
  <c r="N199" i="7"/>
  <c r="O199" i="7" s="1"/>
  <c r="N198" i="7"/>
  <c r="O198" i="7" s="1"/>
  <c r="N197" i="7"/>
  <c r="O197" i="7" s="1"/>
  <c r="N196" i="7"/>
  <c r="O196" i="7" s="1"/>
  <c r="N195" i="7"/>
  <c r="O195" i="7" s="1"/>
  <c r="N194" i="7"/>
  <c r="O194" i="7" s="1"/>
  <c r="N193" i="7"/>
  <c r="O193" i="7" s="1"/>
  <c r="N192" i="7"/>
  <c r="O192" i="7" s="1"/>
  <c r="N191" i="7"/>
  <c r="O191" i="7" s="1"/>
  <c r="N190" i="7"/>
  <c r="O190" i="7" s="1"/>
  <c r="N189" i="7"/>
  <c r="O189" i="7" s="1"/>
  <c r="N188" i="7"/>
  <c r="O188" i="7" s="1"/>
  <c r="N187" i="7"/>
  <c r="O187" i="7" s="1"/>
  <c r="N186" i="7"/>
  <c r="O186" i="7" s="1"/>
  <c r="N185" i="7"/>
  <c r="O185" i="7" s="1"/>
  <c r="N184" i="7"/>
  <c r="O184" i="7" s="1"/>
  <c r="N183" i="7"/>
  <c r="O183" i="7" s="1"/>
  <c r="N182" i="7"/>
  <c r="O182" i="7" s="1"/>
  <c r="N181" i="7"/>
  <c r="O181" i="7" s="1"/>
  <c r="O180" i="7"/>
  <c r="N180" i="7"/>
  <c r="N179" i="7"/>
  <c r="O179" i="7" s="1"/>
  <c r="N178" i="7"/>
  <c r="O178" i="7" s="1"/>
  <c r="N177" i="7"/>
  <c r="O177" i="7" s="1"/>
  <c r="N176" i="7"/>
  <c r="O176" i="7" s="1"/>
  <c r="N175" i="7"/>
  <c r="O175" i="7" s="1"/>
  <c r="N174" i="7"/>
  <c r="O174" i="7" s="1"/>
  <c r="N173" i="7"/>
  <c r="O173" i="7" s="1"/>
  <c r="N172" i="7"/>
  <c r="O172" i="7" s="1"/>
  <c r="N171" i="7"/>
  <c r="O171" i="7" s="1"/>
  <c r="N170" i="7"/>
  <c r="O170" i="7" s="1"/>
  <c r="N169" i="7"/>
  <c r="O169" i="7" s="1"/>
  <c r="N168" i="7"/>
  <c r="O168" i="7" s="1"/>
  <c r="N167" i="7"/>
  <c r="O167" i="7" s="1"/>
  <c r="O166" i="7"/>
  <c r="N166" i="7"/>
  <c r="N165" i="7"/>
  <c r="O165" i="7" s="1"/>
  <c r="O164" i="7"/>
  <c r="N164" i="7"/>
  <c r="N163" i="7"/>
  <c r="O163" i="7" s="1"/>
  <c r="N162" i="7"/>
  <c r="O162" i="7" s="1"/>
  <c r="N161" i="7"/>
  <c r="O161" i="7" s="1"/>
  <c r="N160" i="7"/>
  <c r="O160" i="7" s="1"/>
  <c r="N159" i="7"/>
  <c r="O159" i="7" s="1"/>
  <c r="N158" i="7"/>
  <c r="O158" i="7" s="1"/>
  <c r="N157" i="7"/>
  <c r="O157" i="7" s="1"/>
  <c r="N156" i="7"/>
  <c r="O156" i="7" s="1"/>
  <c r="N155" i="7"/>
  <c r="O155" i="7" s="1"/>
  <c r="N154" i="7"/>
  <c r="O154" i="7" s="1"/>
  <c r="N153" i="7"/>
  <c r="O153" i="7" s="1"/>
  <c r="N152" i="7"/>
  <c r="O152" i="7" s="1"/>
  <c r="N151" i="7"/>
  <c r="O151" i="7" s="1"/>
  <c r="O150" i="7"/>
  <c r="N150" i="7"/>
  <c r="N149" i="7"/>
  <c r="O149" i="7" s="1"/>
  <c r="O148" i="7"/>
  <c r="N148" i="7"/>
  <c r="N147" i="7"/>
  <c r="O147" i="7" s="1"/>
  <c r="N146" i="7"/>
  <c r="O146" i="7" s="1"/>
  <c r="N145" i="7"/>
  <c r="O145" i="7" s="1"/>
  <c r="N144" i="7"/>
  <c r="O144" i="7" s="1"/>
  <c r="N143" i="7"/>
  <c r="O143" i="7" s="1"/>
  <c r="N142" i="7"/>
  <c r="O142" i="7" s="1"/>
  <c r="N141" i="7"/>
  <c r="O141" i="7" s="1"/>
  <c r="N140" i="7"/>
  <c r="O140" i="7" s="1"/>
  <c r="N139" i="7"/>
  <c r="O139" i="7" s="1"/>
  <c r="N138" i="7"/>
  <c r="O138" i="7" s="1"/>
  <c r="N137" i="7"/>
  <c r="O137" i="7" s="1"/>
  <c r="N136" i="7"/>
  <c r="O136" i="7" s="1"/>
  <c r="N135" i="7"/>
  <c r="O135" i="7" s="1"/>
  <c r="O134" i="7"/>
  <c r="N134" i="7"/>
  <c r="N133" i="7"/>
  <c r="O133" i="7" s="1"/>
  <c r="O132" i="7"/>
  <c r="N132" i="7"/>
  <c r="N131" i="7"/>
  <c r="O131" i="7" s="1"/>
  <c r="N130" i="7"/>
  <c r="O130" i="7" s="1"/>
  <c r="N129" i="7"/>
  <c r="O129" i="7" s="1"/>
  <c r="N128" i="7"/>
  <c r="O128" i="7" s="1"/>
  <c r="N127" i="7"/>
  <c r="O127" i="7" s="1"/>
  <c r="N126" i="7"/>
  <c r="O126" i="7" s="1"/>
  <c r="N125" i="7"/>
  <c r="O125" i="7" s="1"/>
  <c r="N124" i="7"/>
  <c r="O124" i="7" s="1"/>
  <c r="N123" i="7"/>
  <c r="O123" i="7" s="1"/>
  <c r="N122" i="7"/>
  <c r="O122" i="7" s="1"/>
  <c r="N121" i="7"/>
  <c r="O121" i="7" s="1"/>
  <c r="N120" i="7"/>
  <c r="O120" i="7" s="1"/>
  <c r="N119" i="7"/>
  <c r="O119" i="7" s="1"/>
  <c r="O118" i="7"/>
  <c r="N118" i="7"/>
  <c r="N117" i="7"/>
  <c r="O117" i="7" s="1"/>
  <c r="O116" i="7"/>
  <c r="N116" i="7"/>
  <c r="N115" i="7"/>
  <c r="O115" i="7" s="1"/>
  <c r="N114" i="7"/>
  <c r="O114" i="7" s="1"/>
  <c r="N113" i="7"/>
  <c r="O113" i="7" s="1"/>
  <c r="N112" i="7"/>
  <c r="O112" i="7" s="1"/>
  <c r="N111" i="7"/>
  <c r="O111" i="7" s="1"/>
  <c r="N110" i="7"/>
  <c r="O110" i="7" s="1"/>
  <c r="N109" i="7"/>
  <c r="O109" i="7" s="1"/>
  <c r="N108" i="7"/>
  <c r="O108" i="7" s="1"/>
  <c r="N107" i="7"/>
  <c r="O107" i="7" s="1"/>
  <c r="N106" i="7"/>
  <c r="O106" i="7" s="1"/>
  <c r="N105" i="7"/>
  <c r="O105" i="7" s="1"/>
  <c r="N104" i="7"/>
  <c r="O104" i="7" s="1"/>
  <c r="N103" i="7"/>
  <c r="O103" i="7" s="1"/>
  <c r="O102" i="7"/>
  <c r="N102" i="7"/>
  <c r="N101" i="7"/>
  <c r="O101" i="7" s="1"/>
  <c r="O100" i="7"/>
  <c r="N100" i="7"/>
  <c r="N99" i="7"/>
  <c r="O99" i="7" s="1"/>
  <c r="N98" i="7"/>
  <c r="O98" i="7" s="1"/>
  <c r="N97" i="7"/>
  <c r="O97" i="7" s="1"/>
  <c r="N96" i="7"/>
  <c r="O96" i="7" s="1"/>
  <c r="N95" i="7"/>
  <c r="O95" i="7" s="1"/>
  <c r="N94" i="7"/>
  <c r="O94" i="7" s="1"/>
  <c r="N93" i="7"/>
  <c r="O93" i="7" s="1"/>
  <c r="N92" i="7"/>
  <c r="O92" i="7" s="1"/>
  <c r="N91" i="7"/>
  <c r="O91" i="7" s="1"/>
  <c r="N90" i="7"/>
  <c r="O90" i="7" s="1"/>
  <c r="N89" i="7"/>
  <c r="O89" i="7" s="1"/>
  <c r="N88" i="7"/>
  <c r="O88" i="7" s="1"/>
  <c r="N87" i="7"/>
  <c r="O87" i="7" s="1"/>
  <c r="O86" i="7"/>
  <c r="N86" i="7"/>
  <c r="N85" i="7"/>
  <c r="O85" i="7" s="1"/>
  <c r="O84" i="7"/>
  <c r="N84" i="7"/>
  <c r="N83" i="7"/>
  <c r="O83" i="7" s="1"/>
  <c r="N82" i="7"/>
  <c r="O82" i="7" s="1"/>
  <c r="N81" i="7"/>
  <c r="O81" i="7" s="1"/>
  <c r="N80" i="7"/>
  <c r="O80" i="7" s="1"/>
  <c r="N79" i="7"/>
  <c r="O79" i="7" s="1"/>
  <c r="N78" i="7"/>
  <c r="O78" i="7" s="1"/>
  <c r="N77" i="7"/>
  <c r="O77" i="7" s="1"/>
  <c r="N76" i="7"/>
  <c r="O76" i="7" s="1"/>
  <c r="N75" i="7"/>
  <c r="O75" i="7" s="1"/>
  <c r="N74" i="7"/>
  <c r="O74" i="7" s="1"/>
  <c r="N73" i="7"/>
  <c r="O73" i="7" s="1"/>
  <c r="N72" i="7"/>
  <c r="O72" i="7" s="1"/>
  <c r="N71" i="7"/>
  <c r="O71" i="7" s="1"/>
  <c r="O70" i="7"/>
  <c r="N70" i="7"/>
  <c r="N69" i="7"/>
  <c r="O69" i="7" s="1"/>
  <c r="O68" i="7"/>
  <c r="N68" i="7"/>
  <c r="N67" i="7"/>
  <c r="O67" i="7" s="1"/>
  <c r="N66" i="7"/>
  <c r="O66" i="7" s="1"/>
  <c r="N65" i="7"/>
  <c r="O65" i="7" s="1"/>
  <c r="N64" i="7"/>
  <c r="O64" i="7" s="1"/>
  <c r="N63" i="7"/>
  <c r="O63" i="7" s="1"/>
  <c r="N62" i="7"/>
  <c r="O62" i="7" s="1"/>
  <c r="N61" i="7"/>
  <c r="O61" i="7" s="1"/>
  <c r="N60" i="7"/>
  <c r="O60" i="7" s="1"/>
  <c r="N59" i="7"/>
  <c r="O59" i="7" s="1"/>
  <c r="N58" i="7"/>
  <c r="O58" i="7" s="1"/>
  <c r="N57" i="7"/>
  <c r="O57" i="7" s="1"/>
  <c r="N56" i="7"/>
  <c r="O56" i="7" s="1"/>
  <c r="N55" i="7"/>
  <c r="O55" i="7" s="1"/>
  <c r="O54" i="7"/>
  <c r="N54" i="7"/>
  <c r="N53" i="7"/>
  <c r="O53" i="7" s="1"/>
  <c r="O52" i="7"/>
  <c r="N52" i="7"/>
  <c r="N51" i="7"/>
  <c r="O51" i="7" s="1"/>
  <c r="N50" i="7"/>
  <c r="O50" i="7" s="1"/>
  <c r="N49" i="7"/>
  <c r="O49" i="7" s="1"/>
  <c r="N48" i="7"/>
  <c r="O48" i="7" s="1"/>
  <c r="N47" i="7"/>
  <c r="O47" i="7" s="1"/>
  <c r="N46" i="7"/>
  <c r="O46" i="7" s="1"/>
  <c r="N45" i="7"/>
  <c r="O45" i="7" s="1"/>
  <c r="N44" i="7"/>
  <c r="O44" i="7" s="1"/>
  <c r="N43" i="7"/>
  <c r="O43" i="7" s="1"/>
  <c r="N42" i="7"/>
  <c r="O42" i="7" s="1"/>
  <c r="N41" i="7"/>
  <c r="O41" i="7" s="1"/>
  <c r="N40" i="7"/>
  <c r="O40" i="7" s="1"/>
  <c r="N39" i="7"/>
  <c r="O39" i="7" s="1"/>
  <c r="O38" i="7"/>
  <c r="N38" i="7"/>
  <c r="N37" i="7"/>
  <c r="O37" i="7" s="1"/>
  <c r="O36" i="7"/>
  <c r="N36" i="7"/>
  <c r="N35" i="7"/>
  <c r="O35" i="7" s="1"/>
  <c r="N34" i="7"/>
  <c r="O34" i="7" s="1"/>
  <c r="N33" i="7"/>
  <c r="O33" i="7" s="1"/>
  <c r="N32" i="7"/>
  <c r="O32" i="7" s="1"/>
  <c r="N31" i="7"/>
  <c r="O31" i="7" s="1"/>
  <c r="N30" i="7"/>
  <c r="O30" i="7" s="1"/>
  <c r="N29" i="7"/>
  <c r="O29" i="7" s="1"/>
  <c r="N28" i="7"/>
  <c r="O28" i="7" s="1"/>
  <c r="N27" i="7"/>
  <c r="O27" i="7" s="1"/>
  <c r="N26" i="7"/>
  <c r="O26" i="7" s="1"/>
  <c r="N25" i="7"/>
  <c r="O25" i="7" s="1"/>
  <c r="N24" i="7"/>
  <c r="O24" i="7" s="1"/>
  <c r="N23" i="7"/>
  <c r="O23" i="7" s="1"/>
  <c r="O22" i="7"/>
  <c r="N22" i="7"/>
  <c r="N21" i="7"/>
  <c r="O21" i="7" s="1"/>
  <c r="O20" i="7"/>
  <c r="N20" i="7"/>
  <c r="N19" i="7"/>
  <c r="O19" i="7" s="1"/>
  <c r="N18" i="7"/>
  <c r="O18" i="7" s="1"/>
  <c r="N17" i="7"/>
  <c r="O17" i="7" s="1"/>
  <c r="N16" i="7"/>
  <c r="O16" i="7" s="1"/>
  <c r="N15" i="7"/>
  <c r="O15" i="7" s="1"/>
  <c r="N14" i="7"/>
  <c r="O14" i="7" s="1"/>
  <c r="N13" i="7"/>
  <c r="O13" i="7" s="1"/>
  <c r="N12" i="7"/>
  <c r="O12" i="7" s="1"/>
  <c r="N3" i="7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O661" i="6" s="1"/>
  <c r="N660" i="6"/>
  <c r="O660" i="6" s="1"/>
  <c r="N659" i="6"/>
  <c r="O659" i="6" s="1"/>
  <c r="N657" i="6"/>
  <c r="O657" i="6" s="1"/>
  <c r="N656" i="6"/>
  <c r="O656" i="6" s="1"/>
  <c r="N655" i="6"/>
  <c r="O655" i="6" s="1"/>
  <c r="N654" i="6"/>
  <c r="O654" i="6" s="1"/>
  <c r="N653" i="6"/>
  <c r="O653" i="6" s="1"/>
  <c r="N652" i="6"/>
  <c r="O652" i="6" s="1"/>
  <c r="N651" i="6"/>
  <c r="O651" i="6" s="1"/>
  <c r="N650" i="6"/>
  <c r="O650" i="6" s="1"/>
  <c r="O649" i="6"/>
  <c r="N649" i="6"/>
  <c r="N648" i="6"/>
  <c r="O648" i="6" s="1"/>
  <c r="N647" i="6"/>
  <c r="O647" i="6" s="1"/>
  <c r="N646" i="6"/>
  <c r="O646" i="6" s="1"/>
  <c r="N645" i="6"/>
  <c r="O645" i="6" s="1"/>
  <c r="N644" i="6"/>
  <c r="O644" i="6" s="1"/>
  <c r="N643" i="6"/>
  <c r="O643" i="6" s="1"/>
  <c r="N642" i="6"/>
  <c r="O642" i="6" s="1"/>
  <c r="O641" i="6"/>
  <c r="N641" i="6"/>
  <c r="N640" i="6"/>
  <c r="O640" i="6" s="1"/>
  <c r="N639" i="6"/>
  <c r="O639" i="6" s="1"/>
  <c r="N638" i="6"/>
  <c r="O638" i="6" s="1"/>
  <c r="N637" i="6"/>
  <c r="O637" i="6" s="1"/>
  <c r="N636" i="6"/>
  <c r="O636" i="6" s="1"/>
  <c r="N635" i="6"/>
  <c r="O635" i="6" s="1"/>
  <c r="N634" i="6"/>
  <c r="O634" i="6" s="1"/>
  <c r="N633" i="6"/>
  <c r="O633" i="6" s="1"/>
  <c r="N632" i="6"/>
  <c r="O632" i="6" s="1"/>
  <c r="N631" i="6"/>
  <c r="O631" i="6" s="1"/>
  <c r="N630" i="6"/>
  <c r="O630" i="6" s="1"/>
  <c r="N629" i="6"/>
  <c r="O629" i="6" s="1"/>
  <c r="N628" i="6"/>
  <c r="O628" i="6" s="1"/>
  <c r="N627" i="6"/>
  <c r="O627" i="6" s="1"/>
  <c r="N626" i="6"/>
  <c r="O626" i="6" s="1"/>
  <c r="N625" i="6"/>
  <c r="O625" i="6" s="1"/>
  <c r="N624" i="6"/>
  <c r="O624" i="6" s="1"/>
  <c r="N623" i="6"/>
  <c r="O623" i="6" s="1"/>
  <c r="N622" i="6"/>
  <c r="O622" i="6" s="1"/>
  <c r="N621" i="6"/>
  <c r="O621" i="6" s="1"/>
  <c r="N620" i="6"/>
  <c r="O620" i="6" s="1"/>
  <c r="N619" i="6"/>
  <c r="O619" i="6" s="1"/>
  <c r="N618" i="6"/>
  <c r="O618" i="6" s="1"/>
  <c r="O617" i="6"/>
  <c r="N617" i="6"/>
  <c r="N616" i="6"/>
  <c r="O616" i="6" s="1"/>
  <c r="N615" i="6"/>
  <c r="O615" i="6" s="1"/>
  <c r="N614" i="6"/>
  <c r="O614" i="6" s="1"/>
  <c r="N613" i="6"/>
  <c r="O613" i="6" s="1"/>
  <c r="N612" i="6"/>
  <c r="O612" i="6" s="1"/>
  <c r="N611" i="6"/>
  <c r="O611" i="6" s="1"/>
  <c r="N610" i="6"/>
  <c r="O610" i="6" s="1"/>
  <c r="O609" i="6"/>
  <c r="N609" i="6"/>
  <c r="N608" i="6"/>
  <c r="O608" i="6" s="1"/>
  <c r="N607" i="6"/>
  <c r="O607" i="6" s="1"/>
  <c r="N606" i="6"/>
  <c r="O606" i="6" s="1"/>
  <c r="N605" i="6"/>
  <c r="O605" i="6" s="1"/>
  <c r="N604" i="6"/>
  <c r="O604" i="6" s="1"/>
  <c r="N603" i="6"/>
  <c r="O603" i="6" s="1"/>
  <c r="N602" i="6"/>
  <c r="O602" i="6" s="1"/>
  <c r="N601" i="6"/>
  <c r="O601" i="6" s="1"/>
  <c r="N600" i="6"/>
  <c r="O600" i="6" s="1"/>
  <c r="N599" i="6"/>
  <c r="O599" i="6" s="1"/>
  <c r="N598" i="6"/>
  <c r="O598" i="6" s="1"/>
  <c r="N597" i="6"/>
  <c r="O597" i="6" s="1"/>
  <c r="N596" i="6"/>
  <c r="O596" i="6" s="1"/>
  <c r="N595" i="6"/>
  <c r="O595" i="6" s="1"/>
  <c r="N594" i="6"/>
  <c r="O594" i="6" s="1"/>
  <c r="N593" i="6"/>
  <c r="O593" i="6" s="1"/>
  <c r="N592" i="6"/>
  <c r="O592" i="6" s="1"/>
  <c r="N591" i="6"/>
  <c r="O591" i="6" s="1"/>
  <c r="N590" i="6"/>
  <c r="O590" i="6" s="1"/>
  <c r="N589" i="6"/>
  <c r="O589" i="6" s="1"/>
  <c r="N588" i="6"/>
  <c r="O588" i="6" s="1"/>
  <c r="N587" i="6"/>
  <c r="O587" i="6" s="1"/>
  <c r="N586" i="6"/>
  <c r="O586" i="6" s="1"/>
  <c r="O585" i="6"/>
  <c r="N585" i="6"/>
  <c r="N584" i="6"/>
  <c r="O584" i="6" s="1"/>
  <c r="N583" i="6"/>
  <c r="O583" i="6" s="1"/>
  <c r="N582" i="6"/>
  <c r="O582" i="6" s="1"/>
  <c r="N581" i="6"/>
  <c r="O581" i="6" s="1"/>
  <c r="N580" i="6"/>
  <c r="O580" i="6" s="1"/>
  <c r="N579" i="6"/>
  <c r="O579" i="6" s="1"/>
  <c r="N578" i="6"/>
  <c r="O578" i="6" s="1"/>
  <c r="O577" i="6"/>
  <c r="N577" i="6"/>
  <c r="N576" i="6"/>
  <c r="O576" i="6" s="1"/>
  <c r="N575" i="6"/>
  <c r="O575" i="6" s="1"/>
  <c r="N574" i="6"/>
  <c r="O574" i="6" s="1"/>
  <c r="N573" i="6"/>
  <c r="O573" i="6" s="1"/>
  <c r="N572" i="6"/>
  <c r="O572" i="6" s="1"/>
  <c r="N571" i="6"/>
  <c r="O571" i="6" s="1"/>
  <c r="N570" i="6"/>
  <c r="O570" i="6" s="1"/>
  <c r="N569" i="6"/>
  <c r="O569" i="6" s="1"/>
  <c r="N568" i="6"/>
  <c r="O568" i="6" s="1"/>
  <c r="N567" i="6"/>
  <c r="O567" i="6" s="1"/>
  <c r="N566" i="6"/>
  <c r="O566" i="6" s="1"/>
  <c r="N565" i="6"/>
  <c r="O565" i="6" s="1"/>
  <c r="N564" i="6"/>
  <c r="O564" i="6" s="1"/>
  <c r="N563" i="6"/>
  <c r="O563" i="6" s="1"/>
  <c r="N562" i="6"/>
  <c r="O562" i="6" s="1"/>
  <c r="N561" i="6"/>
  <c r="O561" i="6" s="1"/>
  <c r="N560" i="6"/>
  <c r="O560" i="6" s="1"/>
  <c r="N559" i="6"/>
  <c r="O559" i="6" s="1"/>
  <c r="N558" i="6"/>
  <c r="O558" i="6" s="1"/>
  <c r="N557" i="6"/>
  <c r="O557" i="6" s="1"/>
  <c r="N556" i="6"/>
  <c r="O556" i="6" s="1"/>
  <c r="N555" i="6"/>
  <c r="O555" i="6" s="1"/>
  <c r="N554" i="6"/>
  <c r="O554" i="6" s="1"/>
  <c r="O553" i="6"/>
  <c r="N553" i="6"/>
  <c r="N552" i="6"/>
  <c r="O552" i="6" s="1"/>
  <c r="N551" i="6"/>
  <c r="O551" i="6" s="1"/>
  <c r="N550" i="6"/>
  <c r="O550" i="6" s="1"/>
  <c r="N549" i="6"/>
  <c r="O549" i="6" s="1"/>
  <c r="N548" i="6"/>
  <c r="O548" i="6" s="1"/>
  <c r="N547" i="6"/>
  <c r="O547" i="6" s="1"/>
  <c r="N546" i="6"/>
  <c r="O546" i="6" s="1"/>
  <c r="O545" i="6"/>
  <c r="N545" i="6"/>
  <c r="N544" i="6"/>
  <c r="O544" i="6" s="1"/>
  <c r="N543" i="6"/>
  <c r="O543" i="6" s="1"/>
  <c r="N542" i="6"/>
  <c r="O542" i="6" s="1"/>
  <c r="N541" i="6"/>
  <c r="O541" i="6" s="1"/>
  <c r="N540" i="6"/>
  <c r="O540" i="6" s="1"/>
  <c r="N539" i="6"/>
  <c r="O539" i="6" s="1"/>
  <c r="N538" i="6"/>
  <c r="O538" i="6" s="1"/>
  <c r="N537" i="6"/>
  <c r="O537" i="6" s="1"/>
  <c r="N536" i="6"/>
  <c r="O536" i="6" s="1"/>
  <c r="N535" i="6"/>
  <c r="O535" i="6" s="1"/>
  <c r="N534" i="6"/>
  <c r="O534" i="6" s="1"/>
  <c r="N533" i="6"/>
  <c r="O533" i="6" s="1"/>
  <c r="N532" i="6"/>
  <c r="O532" i="6" s="1"/>
  <c r="N531" i="6"/>
  <c r="O531" i="6" s="1"/>
  <c r="N530" i="6"/>
  <c r="O530" i="6" s="1"/>
  <c r="N529" i="6"/>
  <c r="O529" i="6" s="1"/>
  <c r="N528" i="6"/>
  <c r="O528" i="6" s="1"/>
  <c r="N527" i="6"/>
  <c r="O527" i="6" s="1"/>
  <c r="N526" i="6"/>
  <c r="O526" i="6" s="1"/>
  <c r="N525" i="6"/>
  <c r="O525" i="6" s="1"/>
  <c r="N524" i="6"/>
  <c r="O524" i="6" s="1"/>
  <c r="N523" i="6"/>
  <c r="O523" i="6" s="1"/>
  <c r="N522" i="6"/>
  <c r="O522" i="6" s="1"/>
  <c r="N521" i="6"/>
  <c r="O521" i="6" s="1"/>
  <c r="N520" i="6"/>
  <c r="O520" i="6" s="1"/>
  <c r="N519" i="6"/>
  <c r="O519" i="6" s="1"/>
  <c r="N518" i="6"/>
  <c r="O518" i="6" s="1"/>
  <c r="N517" i="6"/>
  <c r="O517" i="6" s="1"/>
  <c r="N516" i="6"/>
  <c r="O516" i="6" s="1"/>
  <c r="N515" i="6"/>
  <c r="O515" i="6" s="1"/>
  <c r="N514" i="6"/>
  <c r="O514" i="6" s="1"/>
  <c r="O513" i="6"/>
  <c r="N513" i="6"/>
  <c r="N512" i="6"/>
  <c r="O512" i="6" s="1"/>
  <c r="N511" i="6"/>
  <c r="O511" i="6" s="1"/>
  <c r="N510" i="6"/>
  <c r="O510" i="6" s="1"/>
  <c r="N509" i="6"/>
  <c r="O509" i="6" s="1"/>
  <c r="N508" i="6"/>
  <c r="O508" i="6" s="1"/>
  <c r="N507" i="6"/>
  <c r="O507" i="6" s="1"/>
  <c r="N506" i="6"/>
  <c r="O506" i="6" s="1"/>
  <c r="N505" i="6"/>
  <c r="O505" i="6" s="1"/>
  <c r="N504" i="6"/>
  <c r="O504" i="6" s="1"/>
  <c r="N503" i="6"/>
  <c r="O503" i="6" s="1"/>
  <c r="N502" i="6"/>
  <c r="O502" i="6" s="1"/>
  <c r="N501" i="6"/>
  <c r="O501" i="6" s="1"/>
  <c r="N500" i="6"/>
  <c r="O500" i="6" s="1"/>
  <c r="N499" i="6"/>
  <c r="O499" i="6" s="1"/>
  <c r="N498" i="6"/>
  <c r="O498" i="6" s="1"/>
  <c r="N497" i="6"/>
  <c r="O497" i="6" s="1"/>
  <c r="N496" i="6"/>
  <c r="O496" i="6" s="1"/>
  <c r="N495" i="6"/>
  <c r="O495" i="6" s="1"/>
  <c r="N494" i="6"/>
  <c r="O494" i="6" s="1"/>
  <c r="N493" i="6"/>
  <c r="O493" i="6" s="1"/>
  <c r="N492" i="6"/>
  <c r="O492" i="6" s="1"/>
  <c r="N491" i="6"/>
  <c r="O491" i="6" s="1"/>
  <c r="N490" i="6"/>
  <c r="O490" i="6" s="1"/>
  <c r="O489" i="6"/>
  <c r="N489" i="6"/>
  <c r="N488" i="6"/>
  <c r="O488" i="6" s="1"/>
  <c r="N487" i="6"/>
  <c r="O487" i="6" s="1"/>
  <c r="N486" i="6"/>
  <c r="O486" i="6" s="1"/>
  <c r="N485" i="6"/>
  <c r="O485" i="6" s="1"/>
  <c r="N484" i="6"/>
  <c r="O484" i="6" s="1"/>
  <c r="N483" i="6"/>
  <c r="O483" i="6" s="1"/>
  <c r="N482" i="6"/>
  <c r="O482" i="6" s="1"/>
  <c r="O481" i="6"/>
  <c r="N481" i="6"/>
  <c r="N480" i="6"/>
  <c r="O480" i="6" s="1"/>
  <c r="N479" i="6"/>
  <c r="O479" i="6" s="1"/>
  <c r="N478" i="6"/>
  <c r="O478" i="6" s="1"/>
  <c r="N477" i="6"/>
  <c r="O477" i="6" s="1"/>
  <c r="N476" i="6"/>
  <c r="O476" i="6" s="1"/>
  <c r="N475" i="6"/>
  <c r="O475" i="6" s="1"/>
  <c r="N474" i="6"/>
  <c r="O474" i="6" s="1"/>
  <c r="N473" i="6"/>
  <c r="O473" i="6" s="1"/>
  <c r="N472" i="6"/>
  <c r="O472" i="6" s="1"/>
  <c r="N471" i="6"/>
  <c r="O471" i="6" s="1"/>
  <c r="N470" i="6"/>
  <c r="O470" i="6" s="1"/>
  <c r="N469" i="6"/>
  <c r="O469" i="6" s="1"/>
  <c r="N468" i="6"/>
  <c r="O468" i="6" s="1"/>
  <c r="O467" i="6"/>
  <c r="N467" i="6"/>
  <c r="N466" i="6"/>
  <c r="O466" i="6" s="1"/>
  <c r="N465" i="6"/>
  <c r="O465" i="6" s="1"/>
  <c r="N464" i="6"/>
  <c r="O464" i="6" s="1"/>
  <c r="N463" i="6"/>
  <c r="O463" i="6" s="1"/>
  <c r="N462" i="6"/>
  <c r="O462" i="6" s="1"/>
  <c r="N461" i="6"/>
  <c r="O461" i="6" s="1"/>
  <c r="N460" i="6"/>
  <c r="O460" i="6" s="1"/>
  <c r="N459" i="6"/>
  <c r="O459" i="6" s="1"/>
  <c r="N458" i="6"/>
  <c r="O458" i="6" s="1"/>
  <c r="N457" i="6"/>
  <c r="O457" i="6" s="1"/>
  <c r="N456" i="6"/>
  <c r="O456" i="6" s="1"/>
  <c r="N455" i="6"/>
  <c r="O455" i="6" s="1"/>
  <c r="N454" i="6"/>
  <c r="O454" i="6" s="1"/>
  <c r="N453" i="6"/>
  <c r="O453" i="6" s="1"/>
  <c r="N452" i="6"/>
  <c r="O452" i="6" s="1"/>
  <c r="O451" i="6"/>
  <c r="N451" i="6"/>
  <c r="N449" i="6"/>
  <c r="O449" i="6" s="1"/>
  <c r="O448" i="6"/>
  <c r="N448" i="6"/>
  <c r="N447" i="6"/>
  <c r="O447" i="6" s="1"/>
  <c r="N446" i="6"/>
  <c r="O446" i="6" s="1"/>
  <c r="N445" i="6"/>
  <c r="O445" i="6" s="1"/>
  <c r="N444" i="6"/>
  <c r="O444" i="6" s="1"/>
  <c r="N443" i="6"/>
  <c r="O443" i="6" s="1"/>
  <c r="N442" i="6"/>
  <c r="O442" i="6" s="1"/>
  <c r="N441" i="6"/>
  <c r="O441" i="6" s="1"/>
  <c r="N440" i="6"/>
  <c r="O440" i="6" s="1"/>
  <c r="N439" i="6"/>
  <c r="O439" i="6" s="1"/>
  <c r="N438" i="6"/>
  <c r="O438" i="6" s="1"/>
  <c r="N437" i="6"/>
  <c r="O437" i="6" s="1"/>
  <c r="N436" i="6"/>
  <c r="O436" i="6" s="1"/>
  <c r="N435" i="6"/>
  <c r="O435" i="6" s="1"/>
  <c r="O434" i="6"/>
  <c r="N434" i="6"/>
  <c r="N432" i="6"/>
  <c r="O432" i="6" s="1"/>
  <c r="N431" i="6"/>
  <c r="O431" i="6" s="1"/>
  <c r="N430" i="6"/>
  <c r="O430" i="6" s="1"/>
  <c r="N429" i="6"/>
  <c r="O429" i="6" s="1"/>
  <c r="N428" i="6"/>
  <c r="O428" i="6" s="1"/>
  <c r="N427" i="6"/>
  <c r="O427" i="6" s="1"/>
  <c r="N426" i="6"/>
  <c r="O426" i="6" s="1"/>
  <c r="N425" i="6"/>
  <c r="O425" i="6" s="1"/>
  <c r="N424" i="6"/>
  <c r="O424" i="6" s="1"/>
  <c r="N423" i="6"/>
  <c r="O423" i="6" s="1"/>
  <c r="N422" i="6"/>
  <c r="O422" i="6" s="1"/>
  <c r="N421" i="6"/>
  <c r="O421" i="6" s="1"/>
  <c r="N420" i="6"/>
  <c r="O420" i="6" s="1"/>
  <c r="N419" i="6"/>
  <c r="O419" i="6" s="1"/>
  <c r="N418" i="6"/>
  <c r="O418" i="6" s="1"/>
  <c r="O417" i="6"/>
  <c r="N417" i="6"/>
  <c r="N416" i="6"/>
  <c r="O416" i="6" s="1"/>
  <c r="O415" i="6"/>
  <c r="N415" i="6"/>
  <c r="N414" i="6"/>
  <c r="O414" i="6" s="1"/>
  <c r="N413" i="6"/>
  <c r="O413" i="6" s="1"/>
  <c r="N412" i="6"/>
  <c r="O412" i="6" s="1"/>
  <c r="N411" i="6"/>
  <c r="O411" i="6" s="1"/>
  <c r="N410" i="6"/>
  <c r="O410" i="6" s="1"/>
  <c r="N409" i="6"/>
  <c r="O409" i="6" s="1"/>
  <c r="N408" i="6"/>
  <c r="O408" i="6" s="1"/>
  <c r="N407" i="6"/>
  <c r="O407" i="6" s="1"/>
  <c r="N406" i="6"/>
  <c r="O406" i="6" s="1"/>
  <c r="N405" i="6"/>
  <c r="O405" i="6" s="1"/>
  <c r="N404" i="6"/>
  <c r="O404" i="6" s="1"/>
  <c r="N403" i="6"/>
  <c r="O403" i="6" s="1"/>
  <c r="N402" i="6"/>
  <c r="O402" i="6" s="1"/>
  <c r="O401" i="6"/>
  <c r="N401" i="6"/>
  <c r="N400" i="6"/>
  <c r="O400" i="6" s="1"/>
  <c r="N399" i="6"/>
  <c r="O399" i="6" s="1"/>
  <c r="N398" i="6"/>
  <c r="O398" i="6" s="1"/>
  <c r="N397" i="6"/>
  <c r="O397" i="6" s="1"/>
  <c r="N396" i="6"/>
  <c r="O396" i="6" s="1"/>
  <c r="N395" i="6"/>
  <c r="O395" i="6" s="1"/>
  <c r="N394" i="6"/>
  <c r="O394" i="6" s="1"/>
  <c r="N393" i="6"/>
  <c r="O393" i="6" s="1"/>
  <c r="N392" i="6"/>
  <c r="O392" i="6" s="1"/>
  <c r="N391" i="6"/>
  <c r="O391" i="6" s="1"/>
  <c r="N390" i="6"/>
  <c r="O390" i="6" s="1"/>
  <c r="N389" i="6"/>
  <c r="O389" i="6" s="1"/>
  <c r="N388" i="6"/>
  <c r="O388" i="6" s="1"/>
  <c r="N387" i="6"/>
  <c r="O387" i="6" s="1"/>
  <c r="N386" i="6"/>
  <c r="O386" i="6" s="1"/>
  <c r="O385" i="6"/>
  <c r="N385" i="6"/>
  <c r="N384" i="6"/>
  <c r="O384" i="6" s="1"/>
  <c r="O383" i="6"/>
  <c r="N383" i="6"/>
  <c r="N382" i="6"/>
  <c r="O382" i="6" s="1"/>
  <c r="N381" i="6"/>
  <c r="O381" i="6" s="1"/>
  <c r="N380" i="6"/>
  <c r="O380" i="6" s="1"/>
  <c r="N379" i="6"/>
  <c r="O379" i="6" s="1"/>
  <c r="N378" i="6"/>
  <c r="O378" i="6" s="1"/>
  <c r="N377" i="6"/>
  <c r="O377" i="6" s="1"/>
  <c r="N376" i="6"/>
  <c r="O376" i="6" s="1"/>
  <c r="N375" i="6"/>
  <c r="O375" i="6" s="1"/>
  <c r="N374" i="6"/>
  <c r="O374" i="6" s="1"/>
  <c r="N373" i="6"/>
  <c r="O373" i="6" s="1"/>
  <c r="N372" i="6"/>
  <c r="O372" i="6" s="1"/>
  <c r="N371" i="6"/>
  <c r="O371" i="6" s="1"/>
  <c r="N370" i="6"/>
  <c r="O370" i="6" s="1"/>
  <c r="O369" i="6"/>
  <c r="N369" i="6"/>
  <c r="N368" i="6"/>
  <c r="O368" i="6" s="1"/>
  <c r="N367" i="6"/>
  <c r="O367" i="6" s="1"/>
  <c r="N366" i="6"/>
  <c r="O366" i="6" s="1"/>
  <c r="N365" i="6"/>
  <c r="O365" i="6" s="1"/>
  <c r="N364" i="6"/>
  <c r="O364" i="6" s="1"/>
  <c r="N363" i="6"/>
  <c r="O363" i="6" s="1"/>
  <c r="N362" i="6"/>
  <c r="O362" i="6" s="1"/>
  <c r="N361" i="6"/>
  <c r="O361" i="6" s="1"/>
  <c r="N360" i="6"/>
  <c r="O360" i="6" s="1"/>
  <c r="N359" i="6"/>
  <c r="O359" i="6" s="1"/>
  <c r="N358" i="6"/>
  <c r="O358" i="6" s="1"/>
  <c r="O357" i="6"/>
  <c r="N357" i="6"/>
  <c r="N356" i="6"/>
  <c r="O356" i="6" s="1"/>
  <c r="O355" i="6"/>
  <c r="N355" i="6"/>
  <c r="N354" i="6"/>
  <c r="O354" i="6" s="1"/>
  <c r="O353" i="6"/>
  <c r="N353" i="6"/>
  <c r="N352" i="6"/>
  <c r="O352" i="6" s="1"/>
  <c r="N351" i="6"/>
  <c r="O351" i="6" s="1"/>
  <c r="N350" i="6"/>
  <c r="O350" i="6" s="1"/>
  <c r="O349" i="6"/>
  <c r="N349" i="6"/>
  <c r="N348" i="6"/>
  <c r="O348" i="6" s="1"/>
  <c r="O347" i="6"/>
  <c r="N347" i="6"/>
  <c r="N346" i="6"/>
  <c r="O346" i="6" s="1"/>
  <c r="N345" i="6"/>
  <c r="O345" i="6" s="1"/>
  <c r="N344" i="6"/>
  <c r="O344" i="6" s="1"/>
  <c r="N343" i="6"/>
  <c r="O343" i="6" s="1"/>
  <c r="N342" i="6"/>
  <c r="O342" i="6" s="1"/>
  <c r="O341" i="6"/>
  <c r="N341" i="6"/>
  <c r="N340" i="6"/>
  <c r="O340" i="6" s="1"/>
  <c r="N339" i="6"/>
  <c r="O339" i="6" s="1"/>
  <c r="N338" i="6"/>
  <c r="O338" i="6" s="1"/>
  <c r="N337" i="6"/>
  <c r="O337" i="6" s="1"/>
  <c r="N336" i="6"/>
  <c r="O336" i="6" s="1"/>
  <c r="N335" i="6"/>
  <c r="O335" i="6" s="1"/>
  <c r="N334" i="6"/>
  <c r="O334" i="6" s="1"/>
  <c r="N333" i="6"/>
  <c r="O333" i="6" s="1"/>
  <c r="N332" i="6"/>
  <c r="O332" i="6" s="1"/>
  <c r="N331" i="6"/>
  <c r="O331" i="6" s="1"/>
  <c r="N330" i="6"/>
  <c r="O330" i="6" s="1"/>
  <c r="N329" i="6"/>
  <c r="O329" i="6" s="1"/>
  <c r="N328" i="6"/>
  <c r="O328" i="6" s="1"/>
  <c r="N327" i="6"/>
  <c r="O327" i="6" s="1"/>
  <c r="N326" i="6"/>
  <c r="O326" i="6" s="1"/>
  <c r="N325" i="6"/>
  <c r="O325" i="6" s="1"/>
  <c r="N324" i="6"/>
  <c r="O324" i="6" s="1"/>
  <c r="N323" i="6"/>
  <c r="O323" i="6" s="1"/>
  <c r="N322" i="6"/>
  <c r="O322" i="6" s="1"/>
  <c r="N321" i="6"/>
  <c r="O321" i="6" s="1"/>
  <c r="N320" i="6"/>
  <c r="O320" i="6" s="1"/>
  <c r="N319" i="6"/>
  <c r="O319" i="6" s="1"/>
  <c r="N318" i="6"/>
  <c r="O318" i="6" s="1"/>
  <c r="N317" i="6"/>
  <c r="O317" i="6" s="1"/>
  <c r="N316" i="6"/>
  <c r="O316" i="6" s="1"/>
  <c r="N315" i="6"/>
  <c r="O315" i="6" s="1"/>
  <c r="N314" i="6"/>
  <c r="O314" i="6" s="1"/>
  <c r="N313" i="6"/>
  <c r="O313" i="6" s="1"/>
  <c r="N312" i="6"/>
  <c r="O312" i="6" s="1"/>
  <c r="N311" i="6"/>
  <c r="O311" i="6" s="1"/>
  <c r="N310" i="6"/>
  <c r="O310" i="6" s="1"/>
  <c r="N309" i="6"/>
  <c r="O309" i="6" s="1"/>
  <c r="N308" i="6"/>
  <c r="O308" i="6" s="1"/>
  <c r="N307" i="6"/>
  <c r="O307" i="6" s="1"/>
  <c r="N306" i="6"/>
  <c r="O306" i="6" s="1"/>
  <c r="N305" i="6"/>
  <c r="O305" i="6" s="1"/>
  <c r="N304" i="6"/>
  <c r="O304" i="6" s="1"/>
  <c r="N303" i="6"/>
  <c r="O303" i="6" s="1"/>
  <c r="N302" i="6"/>
  <c r="O302" i="6" s="1"/>
  <c r="N301" i="6"/>
  <c r="O301" i="6" s="1"/>
  <c r="N300" i="6"/>
  <c r="O300" i="6" s="1"/>
  <c r="N299" i="6"/>
  <c r="O299" i="6" s="1"/>
  <c r="N298" i="6"/>
  <c r="O298" i="6" s="1"/>
  <c r="N297" i="6"/>
  <c r="O297" i="6" s="1"/>
  <c r="N295" i="6"/>
  <c r="O295" i="6" s="1"/>
  <c r="N294" i="6"/>
  <c r="O294" i="6" s="1"/>
  <c r="N293" i="6"/>
  <c r="O293" i="6" s="1"/>
  <c r="N292" i="6"/>
  <c r="O292" i="6" s="1"/>
  <c r="N291" i="6"/>
  <c r="O291" i="6" s="1"/>
  <c r="N290" i="6"/>
  <c r="O290" i="6" s="1"/>
  <c r="N289" i="6"/>
  <c r="O289" i="6" s="1"/>
  <c r="N288" i="6"/>
  <c r="O288" i="6" s="1"/>
  <c r="N287" i="6"/>
  <c r="O287" i="6" s="1"/>
  <c r="N286" i="6"/>
  <c r="O286" i="6" s="1"/>
  <c r="N285" i="6"/>
  <c r="O285" i="6" s="1"/>
  <c r="N284" i="6"/>
  <c r="O284" i="6" s="1"/>
  <c r="N283" i="6"/>
  <c r="O283" i="6" s="1"/>
  <c r="N282" i="6"/>
  <c r="O282" i="6" s="1"/>
  <c r="N281" i="6"/>
  <c r="O281" i="6" s="1"/>
  <c r="N280" i="6"/>
  <c r="O280" i="6" s="1"/>
  <c r="N279" i="6"/>
  <c r="O279" i="6" s="1"/>
  <c r="N278" i="6"/>
  <c r="O278" i="6" s="1"/>
  <c r="N277" i="6"/>
  <c r="O277" i="6" s="1"/>
  <c r="N276" i="6"/>
  <c r="O276" i="6" s="1"/>
  <c r="N275" i="6"/>
  <c r="O275" i="6" s="1"/>
  <c r="N274" i="6"/>
  <c r="O274" i="6" s="1"/>
  <c r="N273" i="6"/>
  <c r="O273" i="6" s="1"/>
  <c r="N272" i="6"/>
  <c r="O272" i="6" s="1"/>
  <c r="N271" i="6"/>
  <c r="O271" i="6" s="1"/>
  <c r="N270" i="6"/>
  <c r="O270" i="6" s="1"/>
  <c r="N269" i="6"/>
  <c r="O269" i="6" s="1"/>
  <c r="N268" i="6"/>
  <c r="O268" i="6" s="1"/>
  <c r="N267" i="6"/>
  <c r="O267" i="6" s="1"/>
  <c r="N266" i="6"/>
  <c r="O266" i="6" s="1"/>
  <c r="N265" i="6"/>
  <c r="O265" i="6" s="1"/>
  <c r="N264" i="6"/>
  <c r="O264" i="6" s="1"/>
  <c r="N263" i="6"/>
  <c r="O263" i="6" s="1"/>
  <c r="N262" i="6"/>
  <c r="O262" i="6" s="1"/>
  <c r="N261" i="6"/>
  <c r="O261" i="6" s="1"/>
  <c r="N260" i="6"/>
  <c r="O260" i="6" s="1"/>
  <c r="N259" i="6"/>
  <c r="O259" i="6" s="1"/>
  <c r="N258" i="6"/>
  <c r="O258" i="6" s="1"/>
  <c r="N257" i="6"/>
  <c r="O257" i="6" s="1"/>
  <c r="N256" i="6"/>
  <c r="O256" i="6" s="1"/>
  <c r="N255" i="6"/>
  <c r="O255" i="6" s="1"/>
  <c r="N254" i="6"/>
  <c r="O254" i="6" s="1"/>
  <c r="N253" i="6"/>
  <c r="O253" i="6" s="1"/>
  <c r="N252" i="6"/>
  <c r="O252" i="6" s="1"/>
  <c r="N251" i="6"/>
  <c r="O251" i="6" s="1"/>
  <c r="N250" i="6"/>
  <c r="O250" i="6" s="1"/>
  <c r="N249" i="6"/>
  <c r="O249" i="6" s="1"/>
  <c r="N248" i="6"/>
  <c r="O248" i="6" s="1"/>
  <c r="N247" i="6"/>
  <c r="O247" i="6" s="1"/>
  <c r="N246" i="6"/>
  <c r="O246" i="6" s="1"/>
  <c r="N245" i="6"/>
  <c r="O245" i="6" s="1"/>
  <c r="N244" i="6"/>
  <c r="O244" i="6" s="1"/>
  <c r="N243" i="6"/>
  <c r="O243" i="6" s="1"/>
  <c r="N242" i="6"/>
  <c r="O242" i="6" s="1"/>
  <c r="N241" i="6"/>
  <c r="O241" i="6" s="1"/>
  <c r="N240" i="6"/>
  <c r="O240" i="6" s="1"/>
  <c r="N239" i="6"/>
  <c r="O239" i="6" s="1"/>
  <c r="N238" i="6"/>
  <c r="O238" i="6" s="1"/>
  <c r="N237" i="6"/>
  <c r="O237" i="6" s="1"/>
  <c r="N236" i="6"/>
  <c r="O236" i="6" s="1"/>
  <c r="N235" i="6"/>
  <c r="O235" i="6" s="1"/>
  <c r="N234" i="6"/>
  <c r="O234" i="6" s="1"/>
  <c r="N233" i="6"/>
  <c r="O233" i="6" s="1"/>
  <c r="N232" i="6"/>
  <c r="O232" i="6" s="1"/>
  <c r="N231" i="6"/>
  <c r="O231" i="6" s="1"/>
  <c r="N230" i="6"/>
  <c r="O230" i="6" s="1"/>
  <c r="N229" i="6"/>
  <c r="O229" i="6" s="1"/>
  <c r="N228" i="6"/>
  <c r="O228" i="6" s="1"/>
  <c r="N227" i="6"/>
  <c r="O227" i="6" s="1"/>
  <c r="N226" i="6"/>
  <c r="O226" i="6" s="1"/>
  <c r="N225" i="6"/>
  <c r="O225" i="6" s="1"/>
  <c r="N224" i="6"/>
  <c r="O224" i="6" s="1"/>
  <c r="N223" i="6"/>
  <c r="O223" i="6" s="1"/>
  <c r="N222" i="6"/>
  <c r="O222" i="6" s="1"/>
  <c r="N221" i="6"/>
  <c r="O221" i="6" s="1"/>
  <c r="N220" i="6"/>
  <c r="O220" i="6" s="1"/>
  <c r="N219" i="6"/>
  <c r="O219" i="6" s="1"/>
  <c r="N218" i="6"/>
  <c r="O218" i="6" s="1"/>
  <c r="N217" i="6"/>
  <c r="O217" i="6" s="1"/>
  <c r="N216" i="6"/>
  <c r="O216" i="6" s="1"/>
  <c r="N215" i="6"/>
  <c r="O215" i="6" s="1"/>
  <c r="N214" i="6"/>
  <c r="O214" i="6" s="1"/>
  <c r="N213" i="6"/>
  <c r="O213" i="6" s="1"/>
  <c r="N212" i="6"/>
  <c r="O212" i="6" s="1"/>
  <c r="N211" i="6"/>
  <c r="O211" i="6" s="1"/>
  <c r="N210" i="6"/>
  <c r="O210" i="6" s="1"/>
  <c r="N209" i="6"/>
  <c r="O209" i="6" s="1"/>
  <c r="N208" i="6"/>
  <c r="O208" i="6" s="1"/>
  <c r="N207" i="6"/>
  <c r="O207" i="6" s="1"/>
  <c r="N206" i="6"/>
  <c r="O206" i="6" s="1"/>
  <c r="N205" i="6"/>
  <c r="O205" i="6" s="1"/>
  <c r="N204" i="6"/>
  <c r="O204" i="6" s="1"/>
  <c r="N203" i="6"/>
  <c r="O203" i="6" s="1"/>
  <c r="N202" i="6"/>
  <c r="O202" i="6" s="1"/>
  <c r="N201" i="6"/>
  <c r="O201" i="6" s="1"/>
  <c r="N200" i="6"/>
  <c r="O200" i="6" s="1"/>
  <c r="N199" i="6"/>
  <c r="O199" i="6" s="1"/>
  <c r="N198" i="6"/>
  <c r="O198" i="6" s="1"/>
  <c r="N197" i="6"/>
  <c r="O197" i="6" s="1"/>
  <c r="N196" i="6"/>
  <c r="O196" i="6" s="1"/>
  <c r="N195" i="6"/>
  <c r="O195" i="6" s="1"/>
  <c r="N194" i="6"/>
  <c r="O194" i="6" s="1"/>
  <c r="N193" i="6"/>
  <c r="O193" i="6" s="1"/>
  <c r="N192" i="6"/>
  <c r="O192" i="6" s="1"/>
  <c r="N191" i="6"/>
  <c r="O191" i="6" s="1"/>
  <c r="N190" i="6"/>
  <c r="O190" i="6" s="1"/>
  <c r="N189" i="6"/>
  <c r="O189" i="6" s="1"/>
  <c r="N188" i="6"/>
  <c r="O188" i="6" s="1"/>
  <c r="N187" i="6"/>
  <c r="O187" i="6" s="1"/>
  <c r="N186" i="6"/>
  <c r="O186" i="6" s="1"/>
  <c r="N185" i="6"/>
  <c r="O185" i="6" s="1"/>
  <c r="N184" i="6"/>
  <c r="O184" i="6" s="1"/>
  <c r="N183" i="6"/>
  <c r="O183" i="6" s="1"/>
  <c r="N182" i="6"/>
  <c r="O182" i="6" s="1"/>
  <c r="N181" i="6"/>
  <c r="O181" i="6" s="1"/>
  <c r="N180" i="6"/>
  <c r="O180" i="6" s="1"/>
  <c r="N179" i="6"/>
  <c r="O179" i="6" s="1"/>
  <c r="N178" i="6"/>
  <c r="O178" i="6" s="1"/>
  <c r="N177" i="6"/>
  <c r="O177" i="6" s="1"/>
  <c r="N176" i="6"/>
  <c r="O176" i="6" s="1"/>
  <c r="N175" i="6"/>
  <c r="O175" i="6" s="1"/>
  <c r="N174" i="6"/>
  <c r="O174" i="6" s="1"/>
  <c r="N173" i="6"/>
  <c r="O173" i="6" s="1"/>
  <c r="N172" i="6"/>
  <c r="O172" i="6" s="1"/>
  <c r="N171" i="6"/>
  <c r="O171" i="6" s="1"/>
  <c r="N170" i="6"/>
  <c r="O170" i="6" s="1"/>
  <c r="N169" i="6"/>
  <c r="O169" i="6" s="1"/>
  <c r="N168" i="6"/>
  <c r="O168" i="6" s="1"/>
  <c r="N167" i="6"/>
  <c r="O167" i="6" s="1"/>
  <c r="N166" i="6"/>
  <c r="O166" i="6" s="1"/>
  <c r="N165" i="6"/>
  <c r="O165" i="6" s="1"/>
  <c r="N164" i="6"/>
  <c r="O164" i="6" s="1"/>
  <c r="N163" i="6"/>
  <c r="O163" i="6" s="1"/>
  <c r="N162" i="6"/>
  <c r="O162" i="6" s="1"/>
  <c r="N161" i="6"/>
  <c r="O161" i="6" s="1"/>
  <c r="N160" i="6"/>
  <c r="O160" i="6" s="1"/>
  <c r="N159" i="6"/>
  <c r="O159" i="6" s="1"/>
  <c r="N158" i="6"/>
  <c r="O158" i="6" s="1"/>
  <c r="N157" i="6"/>
  <c r="O157" i="6" s="1"/>
  <c r="N156" i="6"/>
  <c r="O156" i="6" s="1"/>
  <c r="N155" i="6"/>
  <c r="O155" i="6" s="1"/>
  <c r="N154" i="6"/>
  <c r="O154" i="6" s="1"/>
  <c r="N153" i="6"/>
  <c r="O153" i="6" s="1"/>
  <c r="N152" i="6"/>
  <c r="O152" i="6" s="1"/>
  <c r="N151" i="6"/>
  <c r="O151" i="6" s="1"/>
  <c r="N150" i="6"/>
  <c r="O150" i="6" s="1"/>
  <c r="N149" i="6"/>
  <c r="O149" i="6" s="1"/>
  <c r="N148" i="6"/>
  <c r="O148" i="6" s="1"/>
  <c r="N147" i="6"/>
  <c r="O147" i="6" s="1"/>
  <c r="N146" i="6"/>
  <c r="O146" i="6" s="1"/>
  <c r="N145" i="6"/>
  <c r="O145" i="6" s="1"/>
  <c r="N144" i="6"/>
  <c r="O144" i="6" s="1"/>
  <c r="N143" i="6"/>
  <c r="O143" i="6" s="1"/>
  <c r="N142" i="6"/>
  <c r="O142" i="6" s="1"/>
  <c r="N141" i="6"/>
  <c r="O141" i="6" s="1"/>
  <c r="N140" i="6"/>
  <c r="O140" i="6" s="1"/>
  <c r="N139" i="6"/>
  <c r="O139" i="6" s="1"/>
  <c r="N138" i="6"/>
  <c r="O138" i="6" s="1"/>
  <c r="N137" i="6"/>
  <c r="O137" i="6" s="1"/>
  <c r="N136" i="6"/>
  <c r="O136" i="6" s="1"/>
  <c r="N135" i="6"/>
  <c r="O135" i="6" s="1"/>
  <c r="N134" i="6"/>
  <c r="O134" i="6" s="1"/>
  <c r="N133" i="6"/>
  <c r="O133" i="6" s="1"/>
  <c r="N132" i="6"/>
  <c r="O132" i="6" s="1"/>
  <c r="N131" i="6"/>
  <c r="O131" i="6" s="1"/>
  <c r="N130" i="6"/>
  <c r="O130" i="6" s="1"/>
  <c r="N129" i="6"/>
  <c r="O129" i="6" s="1"/>
  <c r="N128" i="6"/>
  <c r="O128" i="6" s="1"/>
  <c r="N127" i="6"/>
  <c r="O127" i="6" s="1"/>
  <c r="N126" i="6"/>
  <c r="O126" i="6" s="1"/>
  <c r="N125" i="6"/>
  <c r="O125" i="6" s="1"/>
  <c r="N124" i="6"/>
  <c r="O124" i="6" s="1"/>
  <c r="N123" i="6"/>
  <c r="O123" i="6" s="1"/>
  <c r="N122" i="6"/>
  <c r="O122" i="6" s="1"/>
  <c r="N121" i="6"/>
  <c r="O121" i="6" s="1"/>
  <c r="N120" i="6"/>
  <c r="O120" i="6" s="1"/>
  <c r="N119" i="6"/>
  <c r="O119" i="6" s="1"/>
  <c r="N118" i="6"/>
  <c r="O118" i="6" s="1"/>
  <c r="N117" i="6"/>
  <c r="O117" i="6" s="1"/>
  <c r="N116" i="6"/>
  <c r="O116" i="6" s="1"/>
  <c r="N115" i="6"/>
  <c r="O115" i="6" s="1"/>
  <c r="N114" i="6"/>
  <c r="O114" i="6" s="1"/>
  <c r="N113" i="6"/>
  <c r="O113" i="6" s="1"/>
  <c r="N112" i="6"/>
  <c r="O112" i="6" s="1"/>
  <c r="N111" i="6"/>
  <c r="O111" i="6" s="1"/>
  <c r="N110" i="6"/>
  <c r="O110" i="6" s="1"/>
  <c r="N109" i="6"/>
  <c r="O109" i="6" s="1"/>
  <c r="N108" i="6"/>
  <c r="O108" i="6" s="1"/>
  <c r="N107" i="6"/>
  <c r="O107" i="6" s="1"/>
  <c r="N106" i="6"/>
  <c r="O106" i="6" s="1"/>
  <c r="N105" i="6"/>
  <c r="O105" i="6" s="1"/>
  <c r="N104" i="6"/>
  <c r="O104" i="6" s="1"/>
  <c r="N103" i="6"/>
  <c r="O103" i="6" s="1"/>
  <c r="N102" i="6"/>
  <c r="O102" i="6" s="1"/>
  <c r="N101" i="6"/>
  <c r="O101" i="6" s="1"/>
  <c r="N100" i="6"/>
  <c r="O100" i="6" s="1"/>
  <c r="N99" i="6"/>
  <c r="O99" i="6" s="1"/>
  <c r="N98" i="6"/>
  <c r="O98" i="6" s="1"/>
  <c r="N97" i="6"/>
  <c r="O97" i="6" s="1"/>
  <c r="N96" i="6"/>
  <c r="O96" i="6" s="1"/>
  <c r="N95" i="6"/>
  <c r="O95" i="6" s="1"/>
  <c r="N94" i="6"/>
  <c r="O94" i="6" s="1"/>
  <c r="N93" i="6"/>
  <c r="O93" i="6" s="1"/>
  <c r="N92" i="6"/>
  <c r="O92" i="6" s="1"/>
  <c r="N91" i="6"/>
  <c r="O91" i="6" s="1"/>
  <c r="N90" i="6"/>
  <c r="O90" i="6" s="1"/>
  <c r="N89" i="6"/>
  <c r="O89" i="6" s="1"/>
  <c r="N88" i="6"/>
  <c r="O88" i="6" s="1"/>
  <c r="N87" i="6"/>
  <c r="O87" i="6" s="1"/>
  <c r="N86" i="6"/>
  <c r="O86" i="6" s="1"/>
  <c r="N85" i="6"/>
  <c r="O85" i="6" s="1"/>
  <c r="N84" i="6"/>
  <c r="O84" i="6" s="1"/>
  <c r="N83" i="6"/>
  <c r="O83" i="6" s="1"/>
  <c r="N82" i="6"/>
  <c r="O82" i="6" s="1"/>
  <c r="N81" i="6"/>
  <c r="O81" i="6" s="1"/>
  <c r="N80" i="6"/>
  <c r="O80" i="6" s="1"/>
  <c r="N79" i="6"/>
  <c r="O79" i="6" s="1"/>
  <c r="N78" i="6"/>
  <c r="O78" i="6" s="1"/>
  <c r="N77" i="6"/>
  <c r="O77" i="6" s="1"/>
  <c r="N76" i="6"/>
  <c r="O76" i="6" s="1"/>
  <c r="N75" i="6"/>
  <c r="O75" i="6" s="1"/>
  <c r="N74" i="6"/>
  <c r="O74" i="6" s="1"/>
  <c r="N73" i="6"/>
  <c r="O73" i="6" s="1"/>
  <c r="N72" i="6"/>
  <c r="O72" i="6" s="1"/>
  <c r="N71" i="6"/>
  <c r="O71" i="6" s="1"/>
  <c r="N70" i="6"/>
  <c r="O70" i="6" s="1"/>
  <c r="N69" i="6"/>
  <c r="O69" i="6" s="1"/>
  <c r="N68" i="6"/>
  <c r="O68" i="6" s="1"/>
  <c r="N67" i="6"/>
  <c r="O67" i="6" s="1"/>
  <c r="N66" i="6"/>
  <c r="O66" i="6" s="1"/>
  <c r="N65" i="6"/>
  <c r="O65" i="6" s="1"/>
  <c r="N64" i="6"/>
  <c r="O64" i="6" s="1"/>
  <c r="N63" i="6"/>
  <c r="O63" i="6" s="1"/>
  <c r="N62" i="6"/>
  <c r="O62" i="6" s="1"/>
  <c r="N61" i="6"/>
  <c r="O61" i="6" s="1"/>
  <c r="N60" i="6"/>
  <c r="O60" i="6" s="1"/>
  <c r="N59" i="6"/>
  <c r="O59" i="6" s="1"/>
  <c r="N58" i="6"/>
  <c r="O58" i="6" s="1"/>
  <c r="N57" i="6"/>
  <c r="O57" i="6" s="1"/>
  <c r="N56" i="6"/>
  <c r="O56" i="6" s="1"/>
  <c r="N55" i="6"/>
  <c r="O55" i="6" s="1"/>
  <c r="N54" i="6"/>
  <c r="O54" i="6" s="1"/>
  <c r="N53" i="6"/>
  <c r="O53" i="6" s="1"/>
  <c r="N52" i="6"/>
  <c r="O52" i="6" s="1"/>
  <c r="N51" i="6"/>
  <c r="O51" i="6" s="1"/>
  <c r="N50" i="6"/>
  <c r="O50" i="6" s="1"/>
  <c r="N49" i="6"/>
  <c r="O49" i="6" s="1"/>
  <c r="N48" i="6"/>
  <c r="O48" i="6" s="1"/>
  <c r="N47" i="6"/>
  <c r="O47" i="6" s="1"/>
  <c r="N46" i="6"/>
  <c r="O46" i="6" s="1"/>
  <c r="N45" i="6"/>
  <c r="O45" i="6" s="1"/>
  <c r="N44" i="6"/>
  <c r="O44" i="6" s="1"/>
  <c r="N43" i="6"/>
  <c r="O43" i="6" s="1"/>
  <c r="N42" i="6"/>
  <c r="O42" i="6" s="1"/>
  <c r="N41" i="6"/>
  <c r="O41" i="6" s="1"/>
  <c r="N40" i="6"/>
  <c r="O40" i="6" s="1"/>
  <c r="N39" i="6"/>
  <c r="O39" i="6" s="1"/>
  <c r="N38" i="6"/>
  <c r="O38" i="6" s="1"/>
  <c r="N37" i="6"/>
  <c r="O37" i="6" s="1"/>
  <c r="N36" i="6"/>
  <c r="O36" i="6" s="1"/>
  <c r="N35" i="6"/>
  <c r="O35" i="6" s="1"/>
  <c r="N34" i="6"/>
  <c r="O34" i="6" s="1"/>
  <c r="N33" i="6"/>
  <c r="O33" i="6" s="1"/>
  <c r="N32" i="6"/>
  <c r="O32" i="6" s="1"/>
  <c r="N31" i="6"/>
  <c r="O31" i="6" s="1"/>
  <c r="N30" i="6"/>
  <c r="O30" i="6" s="1"/>
  <c r="N29" i="6"/>
  <c r="O29" i="6" s="1"/>
  <c r="N28" i="6"/>
  <c r="O28" i="6" s="1"/>
  <c r="N27" i="6"/>
  <c r="O27" i="6" s="1"/>
  <c r="N26" i="6"/>
  <c r="O26" i="6" s="1"/>
  <c r="N25" i="6"/>
  <c r="O25" i="6" s="1"/>
  <c r="N24" i="6"/>
  <c r="O24" i="6" s="1"/>
  <c r="N23" i="6"/>
  <c r="O23" i="6" s="1"/>
  <c r="N22" i="6"/>
  <c r="O22" i="6" s="1"/>
  <c r="N21" i="6"/>
  <c r="O21" i="6" s="1"/>
  <c r="N20" i="6"/>
  <c r="O20" i="6" s="1"/>
  <c r="N19" i="6"/>
  <c r="O19" i="6" s="1"/>
  <c r="N18" i="6"/>
  <c r="O18" i="6" s="1"/>
  <c r="N17" i="6"/>
  <c r="O17" i="6" s="1"/>
  <c r="N16" i="6"/>
  <c r="O16" i="6" s="1"/>
  <c r="N15" i="6"/>
  <c r="O15" i="6" s="1"/>
  <c r="N14" i="6"/>
  <c r="O14" i="6" s="1"/>
  <c r="N13" i="6"/>
  <c r="O13" i="6" s="1"/>
  <c r="N12" i="6"/>
  <c r="O12" i="6" s="1"/>
  <c r="N3" i="6"/>
  <c r="V688" i="5"/>
  <c r="D688" i="5" a="1"/>
  <c r="D688" i="5" s="1"/>
  <c r="C688" i="5" a="1"/>
  <c r="C688" i="5" s="1"/>
  <c r="B688" i="5" a="1"/>
  <c r="B688" i="5" s="1"/>
  <c r="V687" i="5"/>
  <c r="D687" i="5" a="1"/>
  <c r="D687" i="5" s="1"/>
  <c r="C687" i="5" a="1"/>
  <c r="C687" i="5" s="1"/>
  <c r="B687" i="5" a="1"/>
  <c r="B687" i="5" s="1"/>
  <c r="V686" i="5"/>
  <c r="D686" i="5" a="1"/>
  <c r="D686" i="5" s="1"/>
  <c r="C686" i="5" a="1"/>
  <c r="C686" i="5" s="1"/>
  <c r="B686" i="5" a="1"/>
  <c r="B686" i="5" s="1"/>
  <c r="V685" i="5"/>
  <c r="D685" i="5" a="1"/>
  <c r="D685" i="5" s="1"/>
  <c r="C685" i="5" a="1"/>
  <c r="C685" i="5"/>
  <c r="B685" i="5" a="1"/>
  <c r="B685" i="5" s="1"/>
  <c r="V684" i="5"/>
  <c r="D684" i="5" a="1"/>
  <c r="D684" i="5"/>
  <c r="C684" i="5" a="1"/>
  <c r="C684" i="5" s="1"/>
  <c r="B684" i="5" a="1"/>
  <c r="B684" i="5" s="1"/>
  <c r="V683" i="5"/>
  <c r="D683" i="5" a="1"/>
  <c r="D683" i="5"/>
  <c r="C683" i="5" a="1"/>
  <c r="C683" i="5" s="1"/>
  <c r="B683" i="5" a="1"/>
  <c r="B683" i="5" s="1"/>
  <c r="V682" i="5"/>
  <c r="D682" i="5" a="1"/>
  <c r="D682" i="5" s="1"/>
  <c r="C682" i="5" a="1"/>
  <c r="C682" i="5" s="1"/>
  <c r="B682" i="5" a="1"/>
  <c r="B682" i="5" s="1"/>
  <c r="V681" i="5"/>
  <c r="D681" i="5" a="1"/>
  <c r="D681" i="5" s="1"/>
  <c r="C681" i="5" a="1"/>
  <c r="C681" i="5"/>
  <c r="B681" i="5" a="1"/>
  <c r="B681" i="5" s="1"/>
  <c r="V680" i="5"/>
  <c r="D680" i="5" a="1"/>
  <c r="D680" i="5"/>
  <c r="C680" i="5" a="1"/>
  <c r="C680" i="5" s="1"/>
  <c r="B680" i="5" a="1"/>
  <c r="B680" i="5" s="1"/>
  <c r="V679" i="5"/>
  <c r="D679" i="5" a="1"/>
  <c r="D679" i="5"/>
  <c r="C679" i="5" a="1"/>
  <c r="C679" i="5" s="1"/>
  <c r="B679" i="5" a="1"/>
  <c r="B679" i="5" s="1"/>
  <c r="V678" i="5"/>
  <c r="D678" i="5" a="1"/>
  <c r="D678" i="5" s="1"/>
  <c r="C678" i="5" a="1"/>
  <c r="C678" i="5" s="1"/>
  <c r="B678" i="5" a="1"/>
  <c r="B678" i="5" s="1"/>
  <c r="V677" i="5"/>
  <c r="D677" i="5" a="1"/>
  <c r="D677" i="5" s="1"/>
  <c r="C677" i="5" a="1"/>
  <c r="C677" i="5"/>
  <c r="B677" i="5" a="1"/>
  <c r="B677" i="5" s="1"/>
  <c r="V676" i="5"/>
  <c r="D676" i="5" a="1"/>
  <c r="D676" i="5"/>
  <c r="C676" i="5" a="1"/>
  <c r="C676" i="5" s="1"/>
  <c r="B676" i="5" a="1"/>
  <c r="B676" i="5" s="1"/>
  <c r="V675" i="5"/>
  <c r="D675" i="5" a="1"/>
  <c r="D675" i="5"/>
  <c r="C675" i="5" a="1"/>
  <c r="C675" i="5" s="1"/>
  <c r="B675" i="5" a="1"/>
  <c r="B675" i="5" s="1"/>
  <c r="V674" i="5"/>
  <c r="D674" i="5" a="1"/>
  <c r="D674" i="5" s="1"/>
  <c r="C674" i="5" a="1"/>
  <c r="C674" i="5" s="1"/>
  <c r="B674" i="5" a="1"/>
  <c r="B674" i="5" s="1"/>
  <c r="V673" i="5"/>
  <c r="D673" i="5" a="1"/>
  <c r="D673" i="5" s="1"/>
  <c r="C673" i="5" a="1"/>
  <c r="C673" i="5" s="1"/>
  <c r="B673" i="5" a="1"/>
  <c r="B673" i="5" s="1"/>
  <c r="V672" i="5"/>
  <c r="D672" i="5" a="1"/>
  <c r="D672" i="5"/>
  <c r="C672" i="5" a="1"/>
  <c r="C672" i="5" s="1"/>
  <c r="B672" i="5" a="1"/>
  <c r="B672" i="5" s="1"/>
  <c r="V671" i="5"/>
  <c r="D671" i="5" a="1"/>
  <c r="D671" i="5" s="1"/>
  <c r="C671" i="5" a="1"/>
  <c r="C671" i="5" s="1"/>
  <c r="B671" i="5" a="1"/>
  <c r="B671" i="5" s="1"/>
  <c r="V670" i="5"/>
  <c r="D670" i="5" a="1"/>
  <c r="D670" i="5" s="1"/>
  <c r="C670" i="5" a="1"/>
  <c r="C670" i="5" s="1"/>
  <c r="B670" i="5" a="1"/>
  <c r="B670" i="5" s="1"/>
  <c r="V669" i="5"/>
  <c r="D669" i="5" a="1"/>
  <c r="D669" i="5" s="1"/>
  <c r="C669" i="5" a="1"/>
  <c r="C669" i="5" s="1"/>
  <c r="B669" i="5" a="1"/>
  <c r="B669" i="5" s="1"/>
  <c r="V668" i="5"/>
  <c r="D668" i="5" a="1"/>
  <c r="D668" i="5" s="1"/>
  <c r="C668" i="5" a="1"/>
  <c r="C668" i="5" s="1"/>
  <c r="B668" i="5" a="1"/>
  <c r="B668" i="5"/>
  <c r="V667" i="5"/>
  <c r="D667" i="5" a="1"/>
  <c r="D667" i="5" s="1"/>
  <c r="C667" i="5" a="1"/>
  <c r="C667" i="5" s="1"/>
  <c r="B667" i="5" a="1"/>
  <c r="B667" i="5" s="1"/>
  <c r="V666" i="5"/>
  <c r="D666" i="5" a="1"/>
  <c r="D666" i="5" s="1"/>
  <c r="C666" i="5" a="1"/>
  <c r="C666" i="5"/>
  <c r="B666" i="5" a="1"/>
  <c r="B666" i="5" s="1"/>
  <c r="V665" i="5"/>
  <c r="D665" i="5" a="1"/>
  <c r="D665" i="5" s="1"/>
  <c r="C665" i="5" a="1"/>
  <c r="C665" i="5" s="1"/>
  <c r="B665" i="5" a="1"/>
  <c r="B665" i="5" s="1"/>
  <c r="V664" i="5"/>
  <c r="D664" i="5" a="1"/>
  <c r="D664" i="5"/>
  <c r="C664" i="5" a="1"/>
  <c r="C664" i="5" s="1"/>
  <c r="B664" i="5" a="1"/>
  <c r="B664" i="5" s="1"/>
  <c r="V663" i="5"/>
  <c r="D663" i="5" a="1"/>
  <c r="D663" i="5" s="1"/>
  <c r="C663" i="5" a="1"/>
  <c r="C663" i="5" s="1"/>
  <c r="B663" i="5" a="1"/>
  <c r="B663" i="5" s="1"/>
  <c r="V662" i="5"/>
  <c r="D662" i="5" a="1"/>
  <c r="D662" i="5" s="1"/>
  <c r="C662" i="5" a="1"/>
  <c r="C662" i="5" s="1"/>
  <c r="A660" i="5" s="1"/>
  <c r="B662" i="5" a="1"/>
  <c r="B662" i="5" s="1"/>
  <c r="V661" i="5"/>
  <c r="W661" i="5" s="1"/>
  <c r="V660" i="5"/>
  <c r="O660" i="5"/>
  <c r="H660" i="5"/>
  <c r="V659" i="5"/>
  <c r="W659" i="5" s="1"/>
  <c r="V657" i="5"/>
  <c r="D657" i="5" a="1"/>
  <c r="D657" i="5" s="1"/>
  <c r="C657" i="5" a="1"/>
  <c r="C657" i="5" s="1"/>
  <c r="B657" i="5" a="1"/>
  <c r="B657" i="5" s="1"/>
  <c r="V656" i="5"/>
  <c r="D656" i="5" a="1"/>
  <c r="D656" i="5" s="1"/>
  <c r="C656" i="5" a="1"/>
  <c r="C656" i="5"/>
  <c r="B656" i="5" a="1"/>
  <c r="B656" i="5" s="1"/>
  <c r="V655" i="5"/>
  <c r="D655" i="5" a="1"/>
  <c r="D655" i="5" s="1"/>
  <c r="C655" i="5" a="1"/>
  <c r="C655" i="5" s="1"/>
  <c r="B655" i="5" a="1"/>
  <c r="B655" i="5" s="1"/>
  <c r="V654" i="5"/>
  <c r="D654" i="5" a="1"/>
  <c r="D654" i="5" s="1"/>
  <c r="C654" i="5" a="1"/>
  <c r="C654" i="5"/>
  <c r="B654" i="5" a="1"/>
  <c r="B654" i="5" s="1"/>
  <c r="V653" i="5"/>
  <c r="D653" i="5" a="1"/>
  <c r="D653" i="5" s="1"/>
  <c r="B652" i="5" s="1"/>
  <c r="C653" i="5" a="1"/>
  <c r="C653" i="5" s="1"/>
  <c r="B653" i="5" a="1"/>
  <c r="B653" i="5" s="1"/>
  <c r="V652" i="5"/>
  <c r="V651" i="5"/>
  <c r="D651" i="5" a="1"/>
  <c r="D651" i="5"/>
  <c r="C651" i="5" a="1"/>
  <c r="C651" i="5" s="1"/>
  <c r="B651" i="5" a="1"/>
  <c r="B651" i="5" s="1"/>
  <c r="V650" i="5"/>
  <c r="D650" i="5" a="1"/>
  <c r="D650" i="5"/>
  <c r="B649" i="5" s="1"/>
  <c r="C650" i="5" a="1"/>
  <c r="C650" i="5" s="1"/>
  <c r="B650" i="5" a="1"/>
  <c r="B650" i="5" s="1"/>
  <c r="V649" i="5"/>
  <c r="V648" i="5"/>
  <c r="D648" i="5" a="1"/>
  <c r="D648" i="5" s="1"/>
  <c r="B647" i="5" s="1"/>
  <c r="C648" i="5" a="1"/>
  <c r="C648" i="5"/>
  <c r="B648" i="5" a="1"/>
  <c r="B648" i="5" s="1"/>
  <c r="V647" i="5"/>
  <c r="V646" i="5"/>
  <c r="D646" i="5" a="1"/>
  <c r="D646" i="5" s="1"/>
  <c r="C646" i="5" a="1"/>
  <c r="C646" i="5" s="1"/>
  <c r="B646" i="5" a="1"/>
  <c r="B646" i="5"/>
  <c r="V645" i="5"/>
  <c r="D645" i="5" a="1"/>
  <c r="D645" i="5" s="1"/>
  <c r="C645" i="5" a="1"/>
  <c r="C645" i="5" s="1"/>
  <c r="B645" i="5" a="1"/>
  <c r="B645" i="5"/>
  <c r="V644" i="5"/>
  <c r="D644" i="5" a="1"/>
  <c r="D644" i="5" s="1"/>
  <c r="C644" i="5" a="1"/>
  <c r="C644" i="5" s="1"/>
  <c r="B644" i="5" a="1"/>
  <c r="B644" i="5"/>
  <c r="V643" i="5"/>
  <c r="D643" i="5" a="1"/>
  <c r="D643" i="5" s="1"/>
  <c r="C643" i="5" a="1"/>
  <c r="C643" i="5" s="1"/>
  <c r="B643" i="5" a="1"/>
  <c r="B643" i="5"/>
  <c r="V642" i="5"/>
  <c r="D642" i="5" a="1"/>
  <c r="D642" i="5" s="1"/>
  <c r="B641" i="5" s="1"/>
  <c r="C642" i="5" a="1"/>
  <c r="C642" i="5" s="1"/>
  <c r="B642" i="5" a="1"/>
  <c r="B642" i="5"/>
  <c r="V641" i="5"/>
  <c r="V640" i="5"/>
  <c r="D640" i="5" a="1"/>
  <c r="D640" i="5" s="1"/>
  <c r="B639" i="5" s="1"/>
  <c r="C640" i="5" a="1"/>
  <c r="C640" i="5"/>
  <c r="B640" i="5" a="1"/>
  <c r="B640" i="5" s="1"/>
  <c r="V639" i="5"/>
  <c r="V638" i="5"/>
  <c r="D638" i="5" a="1"/>
  <c r="D638" i="5"/>
  <c r="C638" i="5" a="1"/>
  <c r="C638" i="5" s="1"/>
  <c r="B638" i="5" a="1"/>
  <c r="B638" i="5" s="1"/>
  <c r="V637" i="5"/>
  <c r="D637" i="5" a="1"/>
  <c r="D637" i="5"/>
  <c r="C637" i="5" a="1"/>
  <c r="C637" i="5" s="1"/>
  <c r="B637" i="5" a="1"/>
  <c r="B637" i="5" s="1"/>
  <c r="V636" i="5"/>
  <c r="D636" i="5" a="1"/>
  <c r="D636" i="5"/>
  <c r="C636" i="5" a="1"/>
  <c r="C636" i="5" s="1"/>
  <c r="B636" i="5" a="1"/>
  <c r="B636" i="5" s="1"/>
  <c r="V635" i="5"/>
  <c r="D635" i="5" a="1"/>
  <c r="D635" i="5"/>
  <c r="C635" i="5" a="1"/>
  <c r="C635" i="5" s="1"/>
  <c r="B635" i="5" a="1"/>
  <c r="B635" i="5" s="1"/>
  <c r="V634" i="5"/>
  <c r="D634" i="5" a="1"/>
  <c r="D634" i="5"/>
  <c r="C634" i="5" a="1"/>
  <c r="C634" i="5" s="1"/>
  <c r="B634" i="5" a="1"/>
  <c r="B634" i="5" s="1"/>
  <c r="V633" i="5"/>
  <c r="D633" i="5" a="1"/>
  <c r="D633" i="5"/>
  <c r="C633" i="5" a="1"/>
  <c r="C633" i="5" s="1"/>
  <c r="B633" i="5" a="1"/>
  <c r="B633" i="5" s="1"/>
  <c r="V632" i="5"/>
  <c r="D632" i="5" a="1"/>
  <c r="D632" i="5"/>
  <c r="C632" i="5" a="1"/>
  <c r="C632" i="5" s="1"/>
  <c r="B632" i="5" a="1"/>
  <c r="B632" i="5" s="1"/>
  <c r="V631" i="5"/>
  <c r="D631" i="5" a="1"/>
  <c r="D631" i="5"/>
  <c r="C631" i="5" a="1"/>
  <c r="C631" i="5" s="1"/>
  <c r="B631" i="5" a="1"/>
  <c r="B631" i="5" s="1"/>
  <c r="V630" i="5"/>
  <c r="D630" i="5" a="1"/>
  <c r="D630" i="5"/>
  <c r="B629" i="5" s="1"/>
  <c r="C630" i="5" a="1"/>
  <c r="C630" i="5" s="1"/>
  <c r="B630" i="5" a="1"/>
  <c r="B630" i="5" s="1"/>
  <c r="V629" i="5"/>
  <c r="V628" i="5"/>
  <c r="D628" i="5" a="1"/>
  <c r="D628" i="5" s="1"/>
  <c r="C628" i="5" a="1"/>
  <c r="C628" i="5"/>
  <c r="B628" i="5" a="1"/>
  <c r="B628" i="5" s="1"/>
  <c r="V627" i="5"/>
  <c r="D627" i="5" a="1"/>
  <c r="D627" i="5" s="1"/>
  <c r="C627" i="5" a="1"/>
  <c r="C627" i="5" s="1"/>
  <c r="B627" i="5" a="1"/>
  <c r="B627" i="5" s="1"/>
  <c r="V626" i="5"/>
  <c r="D626" i="5" a="1"/>
  <c r="D626" i="5" s="1"/>
  <c r="B625" i="5" s="1"/>
  <c r="C626" i="5" a="1"/>
  <c r="C626" i="5"/>
  <c r="B626" i="5" a="1"/>
  <c r="B626" i="5" s="1"/>
  <c r="V625" i="5"/>
  <c r="V624" i="5"/>
  <c r="V623" i="5"/>
  <c r="H623" i="5"/>
  <c r="V622" i="5"/>
  <c r="H622" i="5"/>
  <c r="V621" i="5"/>
  <c r="H621" i="5"/>
  <c r="V620" i="5"/>
  <c r="H620" i="5"/>
  <c r="V619" i="5"/>
  <c r="H619" i="5"/>
  <c r="V618" i="5"/>
  <c r="B618" i="5"/>
  <c r="V617" i="5"/>
  <c r="H617" i="5"/>
  <c r="V616" i="5"/>
  <c r="H616" i="5"/>
  <c r="V615" i="5"/>
  <c r="H615" i="5"/>
  <c r="V614" i="5"/>
  <c r="H614" i="5"/>
  <c r="V613" i="5"/>
  <c r="H613" i="5"/>
  <c r="V612" i="5"/>
  <c r="B612" i="5"/>
  <c r="V611" i="5"/>
  <c r="H611" i="5"/>
  <c r="V610" i="5"/>
  <c r="H610" i="5"/>
  <c r="V609" i="5"/>
  <c r="H609" i="5"/>
  <c r="V608" i="5"/>
  <c r="H608" i="5"/>
  <c r="V607" i="5"/>
  <c r="H607" i="5"/>
  <c r="V606" i="5"/>
  <c r="B606" i="5"/>
  <c r="V605" i="5"/>
  <c r="H605" i="5"/>
  <c r="V604" i="5"/>
  <c r="H604" i="5"/>
  <c r="V603" i="5"/>
  <c r="H603" i="5"/>
  <c r="V602" i="5"/>
  <c r="H602" i="5"/>
  <c r="V601" i="5"/>
  <c r="H601" i="5"/>
  <c r="V600" i="5"/>
  <c r="B600" i="5"/>
  <c r="V599" i="5"/>
  <c r="W599" i="5" s="1"/>
  <c r="P599" i="5"/>
  <c r="H599" i="5"/>
  <c r="V598" i="5"/>
  <c r="P598" i="5"/>
  <c r="H598" i="5"/>
  <c r="W597" i="5"/>
  <c r="V597" i="5"/>
  <c r="P597" i="5"/>
  <c r="H597" i="5"/>
  <c r="V596" i="5"/>
  <c r="P596" i="5"/>
  <c r="H596" i="5"/>
  <c r="V595" i="5"/>
  <c r="B595" i="5"/>
  <c r="V594" i="5"/>
  <c r="H594" i="5"/>
  <c r="V593" i="5"/>
  <c r="H593" i="5"/>
  <c r="V592" i="5"/>
  <c r="W592" i="5" s="1"/>
  <c r="P592" i="5"/>
  <c r="H592" i="5"/>
  <c r="V591" i="5"/>
  <c r="P591" i="5"/>
  <c r="W591" i="5" s="1"/>
  <c r="H591" i="5"/>
  <c r="V590" i="5"/>
  <c r="W590" i="5" s="1"/>
  <c r="P590" i="5"/>
  <c r="H590" i="5"/>
  <c r="V589" i="5"/>
  <c r="B589" i="5"/>
  <c r="V588" i="5"/>
  <c r="H588" i="5"/>
  <c r="V587" i="5"/>
  <c r="P587" i="5"/>
  <c r="W587" i="5" s="1"/>
  <c r="H587" i="5"/>
  <c r="V586" i="5"/>
  <c r="H586" i="5"/>
  <c r="V585" i="5"/>
  <c r="H585" i="5"/>
  <c r="V584" i="5"/>
  <c r="B584" i="5"/>
  <c r="W583" i="5"/>
  <c r="V583" i="5"/>
  <c r="P583" i="5"/>
  <c r="H583" i="5"/>
  <c r="V582" i="5"/>
  <c r="P582" i="5"/>
  <c r="H582" i="5"/>
  <c r="V581" i="5"/>
  <c r="H581" i="5"/>
  <c r="V580" i="5"/>
  <c r="H580" i="5"/>
  <c r="V579" i="5"/>
  <c r="H579" i="5"/>
  <c r="V578" i="5"/>
  <c r="B578" i="5"/>
  <c r="V577" i="5"/>
  <c r="P577" i="5"/>
  <c r="W577" i="5" s="1"/>
  <c r="H577" i="5"/>
  <c r="V576" i="5"/>
  <c r="H576" i="5"/>
  <c r="B576" i="5" a="1"/>
  <c r="B576" i="5" s="1"/>
  <c r="V575" i="5"/>
  <c r="H575" i="5"/>
  <c r="V574" i="5"/>
  <c r="H574" i="5"/>
  <c r="V573" i="5"/>
  <c r="H573" i="5"/>
  <c r="V572" i="5"/>
  <c r="B572" i="5"/>
  <c r="V571" i="5"/>
  <c r="H571" i="5"/>
  <c r="V570" i="5"/>
  <c r="H570" i="5"/>
  <c r="V569" i="5"/>
  <c r="H569" i="5"/>
  <c r="V568" i="5"/>
  <c r="H568" i="5"/>
  <c r="V567" i="5"/>
  <c r="H567" i="5"/>
  <c r="V566" i="5"/>
  <c r="B566" i="5"/>
  <c r="V565" i="5"/>
  <c r="H565" i="5"/>
  <c r="V564" i="5"/>
  <c r="H564" i="5"/>
  <c r="V563" i="5"/>
  <c r="H563" i="5"/>
  <c r="V562" i="5"/>
  <c r="B562" i="5"/>
  <c r="V561" i="5"/>
  <c r="H561" i="5"/>
  <c r="V560" i="5"/>
  <c r="H560" i="5"/>
  <c r="V559" i="5"/>
  <c r="P559" i="5"/>
  <c r="W559" i="5" s="1"/>
  <c r="H559" i="5"/>
  <c r="V558" i="5"/>
  <c r="H558" i="5"/>
  <c r="V557" i="5"/>
  <c r="H557" i="5"/>
  <c r="V556" i="5"/>
  <c r="B556" i="5"/>
  <c r="V555" i="5"/>
  <c r="H555" i="5"/>
  <c r="V554" i="5"/>
  <c r="H554" i="5"/>
  <c r="V553" i="5"/>
  <c r="H553" i="5"/>
  <c r="V552" i="5"/>
  <c r="H552" i="5"/>
  <c r="V551" i="5"/>
  <c r="H551" i="5"/>
  <c r="V550" i="5"/>
  <c r="B550" i="5"/>
  <c r="V549" i="5"/>
  <c r="H549" i="5"/>
  <c r="V548" i="5"/>
  <c r="H548" i="5"/>
  <c r="V547" i="5"/>
  <c r="H547" i="5"/>
  <c r="V546" i="5"/>
  <c r="H546" i="5"/>
  <c r="V545" i="5"/>
  <c r="H545" i="5"/>
  <c r="V544" i="5"/>
  <c r="B544" i="5"/>
  <c r="V543" i="5"/>
  <c r="V542" i="5"/>
  <c r="O542" i="5"/>
  <c r="H542" i="5"/>
  <c r="A542" i="5"/>
  <c r="V541" i="5"/>
  <c r="P541" i="5"/>
  <c r="W541" i="5" s="1"/>
  <c r="V540" i="5"/>
  <c r="D540" i="5" a="1"/>
  <c r="D540" i="5" s="1"/>
  <c r="B539" i="5" s="1"/>
  <c r="C540" i="5" a="1"/>
  <c r="C540" i="5" s="1"/>
  <c r="B540" i="5" a="1"/>
  <c r="B540" i="5"/>
  <c r="V539" i="5"/>
  <c r="V538" i="5"/>
  <c r="D538" i="5" a="1"/>
  <c r="D538" i="5" s="1"/>
  <c r="B537" i="5" s="1"/>
  <c r="C538" i="5" a="1"/>
  <c r="C538" i="5" s="1"/>
  <c r="B538" i="5" a="1"/>
  <c r="B538" i="5" s="1"/>
  <c r="V537" i="5"/>
  <c r="V536" i="5"/>
  <c r="D536" i="5" a="1"/>
  <c r="D536" i="5"/>
  <c r="C536" i="5" a="1"/>
  <c r="C536" i="5" s="1"/>
  <c r="B536" i="5" a="1"/>
  <c r="B536" i="5" s="1"/>
  <c r="V535" i="5"/>
  <c r="D535" i="5" a="1"/>
  <c r="D535" i="5"/>
  <c r="B534" i="5" s="1"/>
  <c r="C535" i="5" a="1"/>
  <c r="C535" i="5" s="1"/>
  <c r="B535" i="5" a="1"/>
  <c r="B535" i="5" s="1"/>
  <c r="V534" i="5"/>
  <c r="V533" i="5"/>
  <c r="D533" i="5" a="1"/>
  <c r="D533" i="5" s="1"/>
  <c r="C533" i="5" a="1"/>
  <c r="C533" i="5"/>
  <c r="B533" i="5" a="1"/>
  <c r="B533" i="5" s="1"/>
  <c r="V532" i="5"/>
  <c r="D532" i="5" a="1"/>
  <c r="D532" i="5" s="1"/>
  <c r="C532" i="5" a="1"/>
  <c r="C532" i="5" s="1"/>
  <c r="B532" i="5" a="1"/>
  <c r="B532" i="5" s="1"/>
  <c r="V531" i="5"/>
  <c r="D531" i="5" a="1"/>
  <c r="D531" i="5" s="1"/>
  <c r="B530" i="5" s="1"/>
  <c r="C531" i="5" a="1"/>
  <c r="C531" i="5"/>
  <c r="B531" i="5" a="1"/>
  <c r="B531" i="5" s="1"/>
  <c r="V530" i="5"/>
  <c r="V529" i="5"/>
  <c r="D529" i="5" a="1"/>
  <c r="D529" i="5" s="1"/>
  <c r="C529" i="5" a="1"/>
  <c r="C529" i="5" s="1"/>
  <c r="B529" i="5" a="1"/>
  <c r="B529" i="5"/>
  <c r="V528" i="5"/>
  <c r="D528" i="5" a="1"/>
  <c r="D528" i="5" s="1"/>
  <c r="B527" i="5" s="1"/>
  <c r="C528" i="5" a="1"/>
  <c r="C528" i="5" s="1"/>
  <c r="B528" i="5" a="1"/>
  <c r="B528" i="5"/>
  <c r="V527" i="5"/>
  <c r="V526" i="5"/>
  <c r="D526" i="5" a="1"/>
  <c r="D526" i="5" s="1"/>
  <c r="C526" i="5" a="1"/>
  <c r="C526" i="5" s="1"/>
  <c r="B526" i="5" a="1"/>
  <c r="B526" i="5" s="1"/>
  <c r="V525" i="5"/>
  <c r="D525" i="5" a="1"/>
  <c r="D525" i="5" s="1"/>
  <c r="C525" i="5" a="1"/>
  <c r="C525" i="5"/>
  <c r="B525" i="5" a="1"/>
  <c r="B525" i="5" s="1"/>
  <c r="V524" i="5"/>
  <c r="D524" i="5" a="1"/>
  <c r="D524" i="5" s="1"/>
  <c r="C524" i="5" a="1"/>
  <c r="C524" i="5" s="1"/>
  <c r="B524" i="5" a="1"/>
  <c r="B524" i="5" s="1"/>
  <c r="V523" i="5"/>
  <c r="B523" i="5"/>
  <c r="V522" i="5"/>
  <c r="D522" i="5" a="1"/>
  <c r="D522" i="5" s="1"/>
  <c r="B521" i="5" s="1"/>
  <c r="C522" i="5" a="1"/>
  <c r="C522" i="5" s="1"/>
  <c r="B522" i="5" a="1"/>
  <c r="B522" i="5"/>
  <c r="V521" i="5"/>
  <c r="V520" i="5"/>
  <c r="D520" i="5" a="1"/>
  <c r="D520" i="5" s="1"/>
  <c r="B519" i="5" s="1"/>
  <c r="C520" i="5" a="1"/>
  <c r="C520" i="5" s="1"/>
  <c r="B520" i="5" a="1"/>
  <c r="B520" i="5" s="1"/>
  <c r="V519" i="5"/>
  <c r="V518" i="5"/>
  <c r="D518" i="5" a="1"/>
  <c r="D518" i="5"/>
  <c r="C518" i="5" a="1"/>
  <c r="C518" i="5" s="1"/>
  <c r="B518" i="5" a="1"/>
  <c r="B518" i="5" s="1"/>
  <c r="V517" i="5"/>
  <c r="D517" i="5" a="1"/>
  <c r="D517" i="5"/>
  <c r="B516" i="5" s="1"/>
  <c r="C517" i="5" a="1"/>
  <c r="C517" i="5" s="1"/>
  <c r="B517" i="5" a="1"/>
  <c r="B517" i="5" s="1"/>
  <c r="V516" i="5"/>
  <c r="V515" i="5"/>
  <c r="D515" i="5" a="1"/>
  <c r="D515" i="5" s="1"/>
  <c r="B514" i="5" s="1"/>
  <c r="C515" i="5" a="1"/>
  <c r="C515" i="5" s="1"/>
  <c r="B515" i="5" a="1"/>
  <c r="B515" i="5" s="1"/>
  <c r="V514" i="5"/>
  <c r="V513" i="5"/>
  <c r="V512" i="5"/>
  <c r="H512" i="5"/>
  <c r="V511" i="5"/>
  <c r="H511" i="5"/>
  <c r="V510" i="5"/>
  <c r="H510" i="5"/>
  <c r="V509" i="5"/>
  <c r="H509" i="5"/>
  <c r="V508" i="5"/>
  <c r="H508" i="5"/>
  <c r="V507" i="5"/>
  <c r="H507" i="5"/>
  <c r="V506" i="5"/>
  <c r="B506" i="5"/>
  <c r="V505" i="5"/>
  <c r="H505" i="5"/>
  <c r="V504" i="5"/>
  <c r="H504" i="5"/>
  <c r="V503" i="5"/>
  <c r="H503" i="5"/>
  <c r="V502" i="5"/>
  <c r="B502" i="5"/>
  <c r="V501" i="5"/>
  <c r="H501" i="5"/>
  <c r="V500" i="5"/>
  <c r="H500" i="5"/>
  <c r="V499" i="5"/>
  <c r="H499" i="5"/>
  <c r="V498" i="5"/>
  <c r="H498" i="5"/>
  <c r="V497" i="5"/>
  <c r="H497" i="5"/>
  <c r="V496" i="5"/>
  <c r="B496" i="5"/>
  <c r="V495" i="5"/>
  <c r="H495" i="5"/>
  <c r="V494" i="5"/>
  <c r="H494" i="5"/>
  <c r="V493" i="5"/>
  <c r="H493" i="5"/>
  <c r="V492" i="5"/>
  <c r="H492" i="5"/>
  <c r="V491" i="5"/>
  <c r="H491" i="5"/>
  <c r="V490" i="5"/>
  <c r="B490" i="5"/>
  <c r="V489" i="5"/>
  <c r="H489" i="5"/>
  <c r="V488" i="5"/>
  <c r="H488" i="5"/>
  <c r="V487" i="5"/>
  <c r="H487" i="5"/>
  <c r="V486" i="5"/>
  <c r="H486" i="5"/>
  <c r="V485" i="5"/>
  <c r="H485" i="5"/>
  <c r="V484" i="5"/>
  <c r="H484" i="5"/>
  <c r="V483" i="5"/>
  <c r="H483" i="5"/>
  <c r="V482" i="5"/>
  <c r="H482" i="5"/>
  <c r="V481" i="5"/>
  <c r="H481" i="5"/>
  <c r="V480" i="5"/>
  <c r="H480" i="5"/>
  <c r="V479" i="5"/>
  <c r="H479" i="5"/>
  <c r="V478" i="5"/>
  <c r="H478" i="5"/>
  <c r="V477" i="5"/>
  <c r="B477" i="5"/>
  <c r="V476" i="5"/>
  <c r="H476" i="5"/>
  <c r="V475" i="5"/>
  <c r="H475" i="5"/>
  <c r="V474" i="5"/>
  <c r="H474" i="5"/>
  <c r="V473" i="5"/>
  <c r="H473" i="5"/>
  <c r="V472" i="5"/>
  <c r="H472" i="5"/>
  <c r="V471" i="5"/>
  <c r="B471" i="5"/>
  <c r="V470" i="5"/>
  <c r="H470" i="5"/>
  <c r="V469" i="5"/>
  <c r="H469" i="5"/>
  <c r="V468" i="5"/>
  <c r="H468" i="5"/>
  <c r="V467" i="5"/>
  <c r="H467" i="5"/>
  <c r="V466" i="5"/>
  <c r="H466" i="5"/>
  <c r="V465" i="5"/>
  <c r="B465" i="5"/>
  <c r="V464" i="5"/>
  <c r="H464" i="5"/>
  <c r="V463" i="5"/>
  <c r="H463" i="5"/>
  <c r="V462" i="5"/>
  <c r="H462" i="5"/>
  <c r="V461" i="5"/>
  <c r="H461" i="5"/>
  <c r="V460" i="5"/>
  <c r="H460" i="5"/>
  <c r="V459" i="5"/>
  <c r="B459" i="5"/>
  <c r="V458" i="5"/>
  <c r="H458" i="5"/>
  <c r="V457" i="5"/>
  <c r="H457" i="5"/>
  <c r="V456" i="5"/>
  <c r="H456" i="5"/>
  <c r="V455" i="5"/>
  <c r="H455" i="5"/>
  <c r="V454" i="5"/>
  <c r="H454" i="5"/>
  <c r="V453" i="5"/>
  <c r="O453" i="5"/>
  <c r="P453" i="5" s="1"/>
  <c r="W453" i="5" s="1"/>
  <c r="H453" i="5"/>
  <c r="B453" i="5"/>
  <c r="V452" i="5"/>
  <c r="V451" i="5"/>
  <c r="O451" i="5"/>
  <c r="H451" i="5"/>
  <c r="A451" i="5"/>
  <c r="V449" i="5"/>
  <c r="D449" i="5" a="1"/>
  <c r="D449" i="5" s="1"/>
  <c r="C449" i="5" a="1"/>
  <c r="C449" i="5"/>
  <c r="B449" i="5" a="1"/>
  <c r="B449" i="5" s="1"/>
  <c r="V448" i="5"/>
  <c r="D448" i="5" a="1"/>
  <c r="D448" i="5" s="1"/>
  <c r="C448" i="5" a="1"/>
  <c r="C448" i="5"/>
  <c r="B448" i="5" a="1"/>
  <c r="B448" i="5" s="1"/>
  <c r="V447" i="5"/>
  <c r="D447" i="5" a="1"/>
  <c r="D447" i="5" s="1"/>
  <c r="C447" i="5" a="1"/>
  <c r="C447" i="5" s="1"/>
  <c r="B447" i="5" a="1"/>
  <c r="B447" i="5" s="1"/>
  <c r="V446" i="5"/>
  <c r="D446" i="5" a="1"/>
  <c r="D446" i="5" s="1"/>
  <c r="C446" i="5" a="1"/>
  <c r="C446" i="5"/>
  <c r="B446" i="5" a="1"/>
  <c r="B446" i="5" s="1"/>
  <c r="V445" i="5"/>
  <c r="D445" i="5" a="1"/>
  <c r="D445" i="5" s="1"/>
  <c r="B444" i="5" s="1"/>
  <c r="C445" i="5" a="1"/>
  <c r="C445" i="5"/>
  <c r="B445" i="5" a="1"/>
  <c r="B445" i="5" s="1"/>
  <c r="V444" i="5"/>
  <c r="V443" i="5"/>
  <c r="D443" i="5" a="1"/>
  <c r="D443" i="5"/>
  <c r="B442" i="5" s="1"/>
  <c r="C443" i="5" a="1"/>
  <c r="C443" i="5" s="1"/>
  <c r="B443" i="5" a="1"/>
  <c r="B443" i="5"/>
  <c r="V442" i="5"/>
  <c r="V441" i="5"/>
  <c r="D441" i="5" a="1"/>
  <c r="D441" i="5" s="1"/>
  <c r="B440" i="5" s="1"/>
  <c r="C441" i="5" a="1"/>
  <c r="C441" i="5"/>
  <c r="B441" i="5" a="1"/>
  <c r="B441" i="5" s="1"/>
  <c r="V440" i="5"/>
  <c r="V439" i="5"/>
  <c r="D439" i="5" a="1"/>
  <c r="D439" i="5" s="1"/>
  <c r="C439" i="5" a="1"/>
  <c r="C439" i="5" s="1"/>
  <c r="B439" i="5" a="1"/>
  <c r="B439" i="5"/>
  <c r="V438" i="5"/>
  <c r="D438" i="5" a="1"/>
  <c r="D438" i="5"/>
  <c r="C438" i="5" a="1"/>
  <c r="C438" i="5" s="1"/>
  <c r="B438" i="5" a="1"/>
  <c r="B438" i="5" s="1"/>
  <c r="V437" i="5"/>
  <c r="D437" i="5" a="1"/>
  <c r="D437" i="5" s="1"/>
  <c r="C437" i="5" a="1"/>
  <c r="C437" i="5" s="1"/>
  <c r="B437" i="5" a="1"/>
  <c r="B437" i="5" s="1"/>
  <c r="V436" i="5"/>
  <c r="D436" i="5" a="1"/>
  <c r="D436" i="5"/>
  <c r="C436" i="5" a="1"/>
  <c r="C436" i="5" s="1"/>
  <c r="B436" i="5" a="1"/>
  <c r="B436" i="5" s="1"/>
  <c r="V435" i="5"/>
  <c r="D435" i="5" a="1"/>
  <c r="D435" i="5"/>
  <c r="B434" i="5" s="1"/>
  <c r="C435" i="5" a="1"/>
  <c r="C435" i="5" s="1"/>
  <c r="B435" i="5" a="1"/>
  <c r="B435" i="5" s="1"/>
  <c r="V434" i="5"/>
  <c r="V432" i="5"/>
  <c r="D432" i="5" a="1"/>
  <c r="D432" i="5" s="1"/>
  <c r="C432" i="5" a="1"/>
  <c r="C432" i="5"/>
  <c r="B432" i="5" a="1"/>
  <c r="B432" i="5" s="1"/>
  <c r="V431" i="5"/>
  <c r="D431" i="5" a="1"/>
  <c r="D431" i="5" s="1"/>
  <c r="C431" i="5" a="1"/>
  <c r="C431" i="5" s="1"/>
  <c r="B431" i="5" a="1"/>
  <c r="B431" i="5" s="1"/>
  <c r="V430" i="5"/>
  <c r="D430" i="5" a="1"/>
  <c r="D430" i="5" s="1"/>
  <c r="C430" i="5" a="1"/>
  <c r="C430" i="5"/>
  <c r="B430" i="5" a="1"/>
  <c r="B430" i="5" s="1"/>
  <c r="V429" i="5"/>
  <c r="D429" i="5" a="1"/>
  <c r="D429" i="5" s="1"/>
  <c r="C429" i="5" a="1"/>
  <c r="C429" i="5" s="1"/>
  <c r="B429" i="5" a="1"/>
  <c r="B429" i="5" s="1"/>
  <c r="V428" i="5"/>
  <c r="D428" i="5" a="1"/>
  <c r="D428" i="5" s="1"/>
  <c r="C428" i="5" a="1"/>
  <c r="C428" i="5"/>
  <c r="B428" i="5" a="1"/>
  <c r="B428" i="5" s="1"/>
  <c r="V427" i="5"/>
  <c r="D427" i="5" a="1"/>
  <c r="D427" i="5" s="1"/>
  <c r="C427" i="5" a="1"/>
  <c r="C427" i="5" s="1"/>
  <c r="B427" i="5" a="1"/>
  <c r="B427" i="5" s="1"/>
  <c r="V426" i="5"/>
  <c r="D426" i="5" a="1"/>
  <c r="D426" i="5" s="1"/>
  <c r="C426" i="5" a="1"/>
  <c r="C426" i="5"/>
  <c r="B426" i="5" a="1"/>
  <c r="B426" i="5" s="1"/>
  <c r="V425" i="5"/>
  <c r="D425" i="5" a="1"/>
  <c r="D425" i="5" s="1"/>
  <c r="C425" i="5" a="1"/>
  <c r="C425" i="5" s="1"/>
  <c r="B425" i="5" a="1"/>
  <c r="B425" i="5" s="1"/>
  <c r="V424" i="5"/>
  <c r="D424" i="5" a="1"/>
  <c r="D424" i="5" s="1"/>
  <c r="C424" i="5" a="1"/>
  <c r="C424" i="5"/>
  <c r="B424" i="5" a="1"/>
  <c r="B424" i="5" s="1"/>
  <c r="V423" i="5"/>
  <c r="D423" i="5" a="1"/>
  <c r="D423" i="5" s="1"/>
  <c r="C423" i="5" a="1"/>
  <c r="C423" i="5" s="1"/>
  <c r="B423" i="5" a="1"/>
  <c r="B423" i="5" s="1"/>
  <c r="V422" i="5"/>
  <c r="D422" i="5" a="1"/>
  <c r="D422" i="5" s="1"/>
  <c r="C422" i="5" a="1"/>
  <c r="C422" i="5"/>
  <c r="B422" i="5" a="1"/>
  <c r="B422" i="5" s="1"/>
  <c r="V421" i="5"/>
  <c r="D421" i="5" a="1"/>
  <c r="D421" i="5" s="1"/>
  <c r="C421" i="5" a="1"/>
  <c r="C421" i="5" s="1"/>
  <c r="B421" i="5" a="1"/>
  <c r="B421" i="5" s="1"/>
  <c r="V420" i="5"/>
  <c r="D420" i="5" a="1"/>
  <c r="D420" i="5" s="1"/>
  <c r="C420" i="5" a="1"/>
  <c r="C420" i="5"/>
  <c r="B420" i="5" a="1"/>
  <c r="B420" i="5" s="1"/>
  <c r="V419" i="5"/>
  <c r="D419" i="5" a="1"/>
  <c r="D419" i="5" s="1"/>
  <c r="C419" i="5" a="1"/>
  <c r="C419" i="5" s="1"/>
  <c r="B419" i="5" a="1"/>
  <c r="B419" i="5" s="1"/>
  <c r="V418" i="5"/>
  <c r="D418" i="5" a="1"/>
  <c r="D418" i="5" s="1"/>
  <c r="C418" i="5" a="1"/>
  <c r="C418" i="5"/>
  <c r="B418" i="5" a="1"/>
  <c r="B418" i="5" s="1"/>
  <c r="V417" i="5"/>
  <c r="D417" i="5" a="1"/>
  <c r="D417" i="5" s="1"/>
  <c r="C417" i="5" a="1"/>
  <c r="C417" i="5" s="1"/>
  <c r="B417" i="5" a="1"/>
  <c r="B417" i="5" s="1"/>
  <c r="V416" i="5"/>
  <c r="D416" i="5" a="1"/>
  <c r="D416" i="5" s="1"/>
  <c r="C416" i="5" a="1"/>
  <c r="C416" i="5"/>
  <c r="B416" i="5" a="1"/>
  <c r="B416" i="5" s="1"/>
  <c r="V415" i="5"/>
  <c r="D415" i="5" a="1"/>
  <c r="D415" i="5" s="1"/>
  <c r="C415" i="5" a="1"/>
  <c r="C415" i="5" s="1"/>
  <c r="B415" i="5" a="1"/>
  <c r="B415" i="5" s="1"/>
  <c r="V414" i="5"/>
  <c r="D414" i="5" a="1"/>
  <c r="D414" i="5" s="1"/>
  <c r="C414" i="5" a="1"/>
  <c r="C414" i="5"/>
  <c r="B414" i="5" a="1"/>
  <c r="B414" i="5" s="1"/>
  <c r="V413" i="5"/>
  <c r="D413" i="5" a="1"/>
  <c r="D413" i="5" s="1"/>
  <c r="C413" i="5" a="1"/>
  <c r="C413" i="5" s="1"/>
  <c r="B413" i="5" a="1"/>
  <c r="B413" i="5" s="1"/>
  <c r="V412" i="5"/>
  <c r="D412" i="5" a="1"/>
  <c r="D412" i="5" s="1"/>
  <c r="C412" i="5" a="1"/>
  <c r="C412" i="5"/>
  <c r="B412" i="5" a="1"/>
  <c r="B412" i="5" s="1"/>
  <c r="V411" i="5"/>
  <c r="D411" i="5" a="1"/>
  <c r="D411" i="5" s="1"/>
  <c r="C411" i="5" a="1"/>
  <c r="C411" i="5" s="1"/>
  <c r="B411" i="5" a="1"/>
  <c r="B411" i="5" s="1"/>
  <c r="V410" i="5"/>
  <c r="D410" i="5" a="1"/>
  <c r="D410" i="5" s="1"/>
  <c r="B409" i="5" s="1"/>
  <c r="C410" i="5" a="1"/>
  <c r="C410" i="5"/>
  <c r="B410" i="5" a="1"/>
  <c r="B410" i="5" s="1"/>
  <c r="V409" i="5"/>
  <c r="V408" i="5"/>
  <c r="W408" i="5" s="1"/>
  <c r="V407" i="5"/>
  <c r="D407" i="5" a="1"/>
  <c r="D407" i="5" s="1"/>
  <c r="B406" i="5" s="1"/>
  <c r="C407" i="5" a="1"/>
  <c r="C407" i="5" s="1"/>
  <c r="B407" i="5" a="1"/>
  <c r="B407" i="5" s="1"/>
  <c r="V406" i="5"/>
  <c r="V405" i="5"/>
  <c r="D405" i="5" a="1"/>
  <c r="D405" i="5" s="1"/>
  <c r="C405" i="5" a="1"/>
  <c r="C405" i="5" s="1"/>
  <c r="B405" i="5" a="1"/>
  <c r="B405" i="5" s="1"/>
  <c r="V404" i="5"/>
  <c r="D404" i="5" a="1"/>
  <c r="D404" i="5" s="1"/>
  <c r="C404" i="5" a="1"/>
  <c r="C404" i="5"/>
  <c r="B404" i="5" a="1"/>
  <c r="B404" i="5" s="1"/>
  <c r="V403" i="5"/>
  <c r="D403" i="5" a="1"/>
  <c r="D403" i="5" s="1"/>
  <c r="C403" i="5" a="1"/>
  <c r="C403" i="5" s="1"/>
  <c r="B403" i="5" a="1"/>
  <c r="B403" i="5" s="1"/>
  <c r="V402" i="5"/>
  <c r="D402" i="5" a="1"/>
  <c r="D402" i="5" s="1"/>
  <c r="C402" i="5" a="1"/>
  <c r="C402" i="5" s="1"/>
  <c r="B402" i="5" a="1"/>
  <c r="B402" i="5" s="1"/>
  <c r="V401" i="5"/>
  <c r="D401" i="5" a="1"/>
  <c r="D401" i="5" s="1"/>
  <c r="C401" i="5" a="1"/>
  <c r="C401" i="5" s="1"/>
  <c r="B401" i="5" a="1"/>
  <c r="B401" i="5" s="1"/>
  <c r="V400" i="5"/>
  <c r="D400" i="5" a="1"/>
  <c r="D400" i="5" s="1"/>
  <c r="C400" i="5" a="1"/>
  <c r="C400" i="5"/>
  <c r="B400" i="5" a="1"/>
  <c r="B400" i="5" s="1"/>
  <c r="V399" i="5"/>
  <c r="D399" i="5" a="1"/>
  <c r="D399" i="5" s="1"/>
  <c r="B398" i="5" s="1"/>
  <c r="C399" i="5" a="1"/>
  <c r="C399" i="5" s="1"/>
  <c r="B399" i="5" a="1"/>
  <c r="B399" i="5" s="1"/>
  <c r="V398" i="5"/>
  <c r="V397" i="5"/>
  <c r="D397" i="5" a="1"/>
  <c r="D397" i="5" s="1"/>
  <c r="B396" i="5" s="1"/>
  <c r="C397" i="5" a="1"/>
  <c r="C397" i="5" s="1"/>
  <c r="B397" i="5" a="1"/>
  <c r="B397" i="5" s="1"/>
  <c r="V396" i="5"/>
  <c r="V395" i="5"/>
  <c r="D395" i="5" a="1"/>
  <c r="D395" i="5" s="1"/>
  <c r="B394" i="5" s="1"/>
  <c r="C395" i="5" a="1"/>
  <c r="C395" i="5"/>
  <c r="B395" i="5" a="1"/>
  <c r="B395" i="5" s="1"/>
  <c r="V394" i="5"/>
  <c r="V393" i="5"/>
  <c r="V392" i="5"/>
  <c r="W392" i="5" s="1"/>
  <c r="V391" i="5"/>
  <c r="H391" i="5"/>
  <c r="V390" i="5"/>
  <c r="H390" i="5"/>
  <c r="V389" i="5"/>
  <c r="H389" i="5"/>
  <c r="V388" i="5"/>
  <c r="H388" i="5"/>
  <c r="V387" i="5"/>
  <c r="H387" i="5"/>
  <c r="V386" i="5"/>
  <c r="B386" i="5"/>
  <c r="V385" i="5"/>
  <c r="H385" i="5"/>
  <c r="V384" i="5"/>
  <c r="H384" i="5"/>
  <c r="V383" i="5"/>
  <c r="H383" i="5"/>
  <c r="V382" i="5"/>
  <c r="H382" i="5"/>
  <c r="V381" i="5"/>
  <c r="H381" i="5"/>
  <c r="V380" i="5"/>
  <c r="H380" i="5"/>
  <c r="V379" i="5"/>
  <c r="B379" i="5"/>
  <c r="V378" i="5"/>
  <c r="H378" i="5"/>
  <c r="V377" i="5"/>
  <c r="H377" i="5"/>
  <c r="V376" i="5"/>
  <c r="H376" i="5"/>
  <c r="V375" i="5"/>
  <c r="H375" i="5"/>
  <c r="V374" i="5"/>
  <c r="H374" i="5"/>
  <c r="V373" i="5"/>
  <c r="B373" i="5"/>
  <c r="V372" i="5"/>
  <c r="H372" i="5"/>
  <c r="V371" i="5"/>
  <c r="H371" i="5"/>
  <c r="V370" i="5"/>
  <c r="H370" i="5"/>
  <c r="V369" i="5"/>
  <c r="H369" i="5"/>
  <c r="V368" i="5"/>
  <c r="H368" i="5"/>
  <c r="V367" i="5"/>
  <c r="B367" i="5"/>
  <c r="V366" i="5"/>
  <c r="H366" i="5"/>
  <c r="V365" i="5"/>
  <c r="H365" i="5"/>
  <c r="V364" i="5"/>
  <c r="H364" i="5"/>
  <c r="V363" i="5"/>
  <c r="H363" i="5"/>
  <c r="V362" i="5"/>
  <c r="H362" i="5"/>
  <c r="V361" i="5"/>
  <c r="B361" i="5"/>
  <c r="V360" i="5"/>
  <c r="H360" i="5"/>
  <c r="V359" i="5"/>
  <c r="H359" i="5"/>
  <c r="V358" i="5"/>
  <c r="H358" i="5"/>
  <c r="V357" i="5"/>
  <c r="H357" i="5"/>
  <c r="V356" i="5"/>
  <c r="H356" i="5"/>
  <c r="V355" i="5"/>
  <c r="B355" i="5"/>
  <c r="V354" i="5"/>
  <c r="H354" i="5"/>
  <c r="V353" i="5"/>
  <c r="H353" i="5"/>
  <c r="V352" i="5"/>
  <c r="H352" i="5"/>
  <c r="V351" i="5"/>
  <c r="H351" i="5"/>
  <c r="V350" i="5"/>
  <c r="H350" i="5"/>
  <c r="V349" i="5"/>
  <c r="B349" i="5"/>
  <c r="V348" i="5"/>
  <c r="H348" i="5"/>
  <c r="V347" i="5"/>
  <c r="H347" i="5"/>
  <c r="V346" i="5"/>
  <c r="H346" i="5"/>
  <c r="V345" i="5"/>
  <c r="H345" i="5"/>
  <c r="V344" i="5"/>
  <c r="H344" i="5"/>
  <c r="V343" i="5"/>
  <c r="B343" i="5"/>
  <c r="V342" i="5"/>
  <c r="P342" i="5"/>
  <c r="W342" i="5" s="1"/>
  <c r="H342" i="5"/>
  <c r="V341" i="5"/>
  <c r="P341" i="5"/>
  <c r="H341" i="5"/>
  <c r="V340" i="5"/>
  <c r="P340" i="5"/>
  <c r="W340" i="5" s="1"/>
  <c r="H340" i="5"/>
  <c r="V339" i="5"/>
  <c r="P339" i="5"/>
  <c r="H339" i="5"/>
  <c r="W338" i="5"/>
  <c r="V338" i="5"/>
  <c r="P338" i="5"/>
  <c r="H338" i="5"/>
  <c r="V337" i="5"/>
  <c r="B337" i="5"/>
  <c r="V336" i="5"/>
  <c r="H336" i="5"/>
  <c r="V335" i="5"/>
  <c r="H335" i="5"/>
  <c r="V334" i="5"/>
  <c r="H334" i="5"/>
  <c r="V333" i="5"/>
  <c r="H333" i="5"/>
  <c r="V332" i="5"/>
  <c r="H332" i="5"/>
  <c r="V331" i="5"/>
  <c r="B331" i="5"/>
  <c r="V330" i="5"/>
  <c r="H330" i="5"/>
  <c r="V329" i="5"/>
  <c r="H329" i="5"/>
  <c r="V328" i="5"/>
  <c r="H328" i="5"/>
  <c r="V327" i="5"/>
  <c r="H327" i="5"/>
  <c r="V326" i="5"/>
  <c r="H326" i="5"/>
  <c r="V325" i="5"/>
  <c r="B325" i="5"/>
  <c r="V324" i="5"/>
  <c r="H324" i="5"/>
  <c r="V323" i="5"/>
  <c r="H323" i="5"/>
  <c r="V322" i="5"/>
  <c r="H322" i="5"/>
  <c r="V321" i="5"/>
  <c r="H321" i="5"/>
  <c r="V320" i="5"/>
  <c r="H320" i="5"/>
  <c r="V319" i="5"/>
  <c r="B319" i="5"/>
  <c r="V318" i="5"/>
  <c r="V317" i="5"/>
  <c r="O317" i="5"/>
  <c r="H317" i="5"/>
  <c r="A317" i="5"/>
  <c r="V316" i="5"/>
  <c r="P316" i="5"/>
  <c r="W316" i="5" s="1"/>
  <c r="V315" i="5"/>
  <c r="D315" i="5" a="1"/>
  <c r="D315" i="5" s="1"/>
  <c r="C315" i="5" a="1"/>
  <c r="C315" i="5" s="1"/>
  <c r="B315" i="5" a="1"/>
  <c r="B315" i="5"/>
  <c r="V314" i="5"/>
  <c r="D314" i="5" a="1"/>
  <c r="D314" i="5" s="1"/>
  <c r="C314" i="5" a="1"/>
  <c r="C314" i="5" s="1"/>
  <c r="B314" i="5" a="1"/>
  <c r="B314" i="5"/>
  <c r="V313" i="5"/>
  <c r="D313" i="5" a="1"/>
  <c r="D313" i="5" s="1"/>
  <c r="C313" i="5" a="1"/>
  <c r="C313" i="5" s="1"/>
  <c r="B313" i="5" a="1"/>
  <c r="B313" i="5" s="1"/>
  <c r="V312" i="5"/>
  <c r="D312" i="5" a="1"/>
  <c r="D312" i="5"/>
  <c r="C312" i="5" a="1"/>
  <c r="C312" i="5"/>
  <c r="B312" i="5" a="1"/>
  <c r="B312" i="5"/>
  <c r="V311" i="5"/>
  <c r="D311" i="5" a="1"/>
  <c r="D311" i="5" s="1"/>
  <c r="C311" i="5" a="1"/>
  <c r="C311" i="5" s="1"/>
  <c r="B311" i="5" a="1"/>
  <c r="B311" i="5" s="1"/>
  <c r="V310" i="5"/>
  <c r="D310" i="5" a="1"/>
  <c r="D310" i="5"/>
  <c r="C310" i="5" a="1"/>
  <c r="C310" i="5"/>
  <c r="B310" i="5" a="1"/>
  <c r="B310" i="5"/>
  <c r="V309" i="5"/>
  <c r="D309" i="5" a="1"/>
  <c r="D309" i="5" s="1"/>
  <c r="C309" i="5" a="1"/>
  <c r="C309" i="5" s="1"/>
  <c r="B309" i="5" a="1"/>
  <c r="B309" i="5" s="1"/>
  <c r="V308" i="5"/>
  <c r="D308" i="5" a="1"/>
  <c r="D308" i="5"/>
  <c r="C308" i="5" a="1"/>
  <c r="C308" i="5"/>
  <c r="B308" i="5" a="1"/>
  <c r="B308" i="5"/>
  <c r="V307" i="5"/>
  <c r="D307" i="5" a="1"/>
  <c r="D307" i="5" s="1"/>
  <c r="C307" i="5" a="1"/>
  <c r="C307" i="5" s="1"/>
  <c r="B307" i="5" a="1"/>
  <c r="B307" i="5" s="1"/>
  <c r="V306" i="5"/>
  <c r="D306" i="5" a="1"/>
  <c r="D306" i="5"/>
  <c r="C306" i="5" a="1"/>
  <c r="C306" i="5"/>
  <c r="B306" i="5" a="1"/>
  <c r="B306" i="5"/>
  <c r="V305" i="5"/>
  <c r="D305" i="5" a="1"/>
  <c r="D305" i="5" s="1"/>
  <c r="C305" i="5" a="1"/>
  <c r="C305" i="5" s="1"/>
  <c r="B305" i="5" a="1"/>
  <c r="B305" i="5" s="1"/>
  <c r="V304" i="5"/>
  <c r="D304" i="5" a="1"/>
  <c r="D304" i="5"/>
  <c r="C304" i="5" a="1"/>
  <c r="C304" i="5"/>
  <c r="B304" i="5" a="1"/>
  <c r="B304" i="5"/>
  <c r="V303" i="5"/>
  <c r="D303" i="5" a="1"/>
  <c r="D303" i="5" s="1"/>
  <c r="C303" i="5" a="1"/>
  <c r="C303" i="5" s="1"/>
  <c r="B303" i="5" a="1"/>
  <c r="B303" i="5" s="1"/>
  <c r="V302" i="5"/>
  <c r="D302" i="5" a="1"/>
  <c r="D302" i="5"/>
  <c r="C302" i="5" a="1"/>
  <c r="C302" i="5"/>
  <c r="B302" i="5" a="1"/>
  <c r="B302" i="5"/>
  <c r="V301" i="5"/>
  <c r="D301" i="5" a="1"/>
  <c r="D301" i="5" s="1"/>
  <c r="B300" i="5" s="1"/>
  <c r="C301" i="5" a="1"/>
  <c r="C301" i="5" s="1"/>
  <c r="B301" i="5" a="1"/>
  <c r="B301" i="5" s="1"/>
  <c r="V300" i="5"/>
  <c r="V299" i="5"/>
  <c r="D299" i="5" a="1"/>
  <c r="D299" i="5"/>
  <c r="C299" i="5" a="1"/>
  <c r="C299" i="5"/>
  <c r="B299" i="5" a="1"/>
  <c r="B299" i="5"/>
  <c r="V298" i="5"/>
  <c r="D298" i="5" a="1"/>
  <c r="D298" i="5" s="1"/>
  <c r="B297" i="5" s="1"/>
  <c r="C298" i="5" a="1"/>
  <c r="C298" i="5" s="1"/>
  <c r="B298" i="5" a="1"/>
  <c r="B298" i="5" s="1"/>
  <c r="V297" i="5"/>
  <c r="V295" i="5"/>
  <c r="D295" i="5" a="1"/>
  <c r="D295" i="5"/>
  <c r="C295" i="5" a="1"/>
  <c r="C295" i="5"/>
  <c r="B295" i="5" a="1"/>
  <c r="B295" i="5"/>
  <c r="V294" i="5"/>
  <c r="D294" i="5" a="1"/>
  <c r="D294" i="5" s="1"/>
  <c r="C294" i="5" a="1"/>
  <c r="C294" i="5" s="1"/>
  <c r="B294" i="5" a="1"/>
  <c r="B294" i="5" s="1"/>
  <c r="V293" i="5"/>
  <c r="D293" i="5" a="1"/>
  <c r="D293" i="5"/>
  <c r="C293" i="5" a="1"/>
  <c r="C293" i="5"/>
  <c r="B293" i="5" a="1"/>
  <c r="B293" i="5"/>
  <c r="V292" i="5"/>
  <c r="D292" i="5" a="1"/>
  <c r="D292" i="5" s="1"/>
  <c r="C292" i="5" a="1"/>
  <c r="C292" i="5" s="1"/>
  <c r="B292" i="5" a="1"/>
  <c r="B292" i="5" s="1"/>
  <c r="V291" i="5"/>
  <c r="D291" i="5" a="1"/>
  <c r="D291" i="5"/>
  <c r="C291" i="5" a="1"/>
  <c r="C291" i="5"/>
  <c r="B291" i="5" a="1"/>
  <c r="B291" i="5"/>
  <c r="V290" i="5"/>
  <c r="D290" i="5" a="1"/>
  <c r="D290" i="5" s="1"/>
  <c r="B289" i="5" s="1"/>
  <c r="C290" i="5" a="1"/>
  <c r="C290" i="5" s="1"/>
  <c r="B290" i="5" a="1"/>
  <c r="B290" i="5" s="1"/>
  <c r="V289" i="5"/>
  <c r="V288" i="5"/>
  <c r="D288" i="5" a="1"/>
  <c r="D288" i="5"/>
  <c r="B287" i="5" s="1"/>
  <c r="C288" i="5" a="1"/>
  <c r="C288" i="5"/>
  <c r="B288" i="5" a="1"/>
  <c r="B288" i="5"/>
  <c r="V287" i="5"/>
  <c r="V286" i="5"/>
  <c r="V285" i="5"/>
  <c r="H285" i="5"/>
  <c r="V284" i="5"/>
  <c r="H284" i="5"/>
  <c r="V283" i="5"/>
  <c r="H283" i="5"/>
  <c r="V282" i="5"/>
  <c r="H282" i="5"/>
  <c r="V281" i="5"/>
  <c r="P281" i="5"/>
  <c r="W281" i="5" s="1"/>
  <c r="H281" i="5"/>
  <c r="V280" i="5"/>
  <c r="H280" i="5"/>
  <c r="V279" i="5"/>
  <c r="B279" i="5"/>
  <c r="V278" i="5"/>
  <c r="H278" i="5"/>
  <c r="V277" i="5"/>
  <c r="H277" i="5"/>
  <c r="V276" i="5"/>
  <c r="H276" i="5"/>
  <c r="V275" i="5"/>
  <c r="H275" i="5"/>
  <c r="V274" i="5"/>
  <c r="H274" i="5"/>
  <c r="V273" i="5"/>
  <c r="H273" i="5"/>
  <c r="V272" i="5"/>
  <c r="B272" i="5"/>
  <c r="V271" i="5"/>
  <c r="H271" i="5"/>
  <c r="V270" i="5"/>
  <c r="H270" i="5"/>
  <c r="V269" i="5"/>
  <c r="H269" i="5"/>
  <c r="V268" i="5"/>
  <c r="H268" i="5"/>
  <c r="V267" i="5"/>
  <c r="H267" i="5"/>
  <c r="V266" i="5"/>
  <c r="H266" i="5"/>
  <c r="V265" i="5"/>
  <c r="B265" i="5"/>
  <c r="V264" i="5"/>
  <c r="H264" i="5"/>
  <c r="V263" i="5"/>
  <c r="H263" i="5"/>
  <c r="V262" i="5"/>
  <c r="H262" i="5"/>
  <c r="V261" i="5"/>
  <c r="H261" i="5"/>
  <c r="V260" i="5"/>
  <c r="H260" i="5"/>
  <c r="V259" i="5"/>
  <c r="H259" i="5"/>
  <c r="V258" i="5"/>
  <c r="B258" i="5"/>
  <c r="V257" i="5"/>
  <c r="V256" i="5"/>
  <c r="O256" i="5"/>
  <c r="H256" i="5"/>
  <c r="A256" i="5"/>
  <c r="V255" i="5"/>
  <c r="D255" i="5" a="1"/>
  <c r="D255" i="5" s="1"/>
  <c r="C255" i="5" a="1"/>
  <c r="C255" i="5" s="1"/>
  <c r="B255" i="5" a="1"/>
  <c r="B255" i="5" s="1"/>
  <c r="V254" i="5"/>
  <c r="D254" i="5" a="1"/>
  <c r="D254" i="5"/>
  <c r="C254" i="5" a="1"/>
  <c r="C254" i="5"/>
  <c r="B254" i="5" a="1"/>
  <c r="B254" i="5"/>
  <c r="V253" i="5"/>
  <c r="D253" i="5" a="1"/>
  <c r="D253" i="5" s="1"/>
  <c r="B252" i="5" s="1"/>
  <c r="C253" i="5" a="1"/>
  <c r="C253" i="5" s="1"/>
  <c r="B253" i="5" a="1"/>
  <c r="B253" i="5" s="1"/>
  <c r="V252" i="5"/>
  <c r="V251" i="5"/>
  <c r="D251" i="5" a="1"/>
  <c r="D251" i="5"/>
  <c r="C251" i="5" a="1"/>
  <c r="C251" i="5"/>
  <c r="B251" i="5" a="1"/>
  <c r="B251" i="5"/>
  <c r="V250" i="5"/>
  <c r="D250" i="5" a="1"/>
  <c r="D250" i="5" s="1"/>
  <c r="C250" i="5" a="1"/>
  <c r="C250" i="5" s="1"/>
  <c r="B250" i="5" a="1"/>
  <c r="B250" i="5" s="1"/>
  <c r="V249" i="5"/>
  <c r="D249" i="5" a="1"/>
  <c r="D249" i="5"/>
  <c r="B248" i="5" s="1"/>
  <c r="C249" i="5" a="1"/>
  <c r="C249" i="5"/>
  <c r="B249" i="5" a="1"/>
  <c r="B249" i="5"/>
  <c r="V248" i="5"/>
  <c r="V247" i="5"/>
  <c r="D247" i="5" a="1"/>
  <c r="D247" i="5" s="1"/>
  <c r="B246" i="5" s="1"/>
  <c r="C247" i="5" a="1"/>
  <c r="C247" i="5" s="1"/>
  <c r="B247" i="5" a="1"/>
  <c r="B247" i="5" s="1"/>
  <c r="V246" i="5"/>
  <c r="V245" i="5"/>
  <c r="V244" i="5"/>
  <c r="H244" i="5"/>
  <c r="V243" i="5"/>
  <c r="H243" i="5"/>
  <c r="V242" i="5"/>
  <c r="H242" i="5"/>
  <c r="V241" i="5"/>
  <c r="H241" i="5"/>
  <c r="V240" i="5"/>
  <c r="H240" i="5"/>
  <c r="V239" i="5"/>
  <c r="B239" i="5"/>
  <c r="V238" i="5"/>
  <c r="H238" i="5"/>
  <c r="V237" i="5"/>
  <c r="H237" i="5"/>
  <c r="V236" i="5"/>
  <c r="H236" i="5"/>
  <c r="V235" i="5"/>
  <c r="H235" i="5"/>
  <c r="V234" i="5"/>
  <c r="H234" i="5"/>
  <c r="V233" i="5"/>
  <c r="B233" i="5"/>
  <c r="V232" i="5"/>
  <c r="H232" i="5"/>
  <c r="V231" i="5"/>
  <c r="H231" i="5"/>
  <c r="V230" i="5"/>
  <c r="H230" i="5"/>
  <c r="V229" i="5"/>
  <c r="H229" i="5"/>
  <c r="V228" i="5"/>
  <c r="H228" i="5"/>
  <c r="V227" i="5"/>
  <c r="B227" i="5"/>
  <c r="V226" i="5"/>
  <c r="H226" i="5"/>
  <c r="V225" i="5"/>
  <c r="H225" i="5"/>
  <c r="V224" i="5"/>
  <c r="H224" i="5"/>
  <c r="V223" i="5"/>
  <c r="H223" i="5"/>
  <c r="V222" i="5"/>
  <c r="H222" i="5"/>
  <c r="V221" i="5"/>
  <c r="B221" i="5"/>
  <c r="V220" i="5"/>
  <c r="H220" i="5"/>
  <c r="V219" i="5"/>
  <c r="P219" i="5"/>
  <c r="H219" i="5"/>
  <c r="V218" i="5"/>
  <c r="W218" i="5" s="1"/>
  <c r="P218" i="5"/>
  <c r="H218" i="5"/>
  <c r="V217" i="5"/>
  <c r="P217" i="5"/>
  <c r="H217" i="5"/>
  <c r="V216" i="5"/>
  <c r="H216" i="5"/>
  <c r="V215" i="5"/>
  <c r="B215" i="5"/>
  <c r="V214" i="5"/>
  <c r="H214" i="5"/>
  <c r="V213" i="5"/>
  <c r="H213" i="5"/>
  <c r="V212" i="5"/>
  <c r="H212" i="5"/>
  <c r="V211" i="5"/>
  <c r="H211" i="5"/>
  <c r="V210" i="5"/>
  <c r="H210" i="5"/>
  <c r="V209" i="5"/>
  <c r="B209" i="5"/>
  <c r="V208" i="5"/>
  <c r="H208" i="5"/>
  <c r="V207" i="5"/>
  <c r="H207" i="5"/>
  <c r="V206" i="5"/>
  <c r="H206" i="5"/>
  <c r="V205" i="5"/>
  <c r="H205" i="5"/>
  <c r="V204" i="5"/>
  <c r="H204" i="5"/>
  <c r="V203" i="5"/>
  <c r="B203" i="5"/>
  <c r="V202" i="5"/>
  <c r="V201" i="5"/>
  <c r="O201" i="5"/>
  <c r="H201" i="5"/>
  <c r="A201" i="5"/>
  <c r="V200" i="5"/>
  <c r="P200" i="5"/>
  <c r="V199" i="5"/>
  <c r="D199" i="5" a="1"/>
  <c r="D199" i="5" s="1"/>
  <c r="C199" i="5" a="1"/>
  <c r="C199" i="5" s="1"/>
  <c r="V198" i="5"/>
  <c r="D198" i="5" a="1"/>
  <c r="D198" i="5" s="1"/>
  <c r="C198" i="5" a="1"/>
  <c r="C198" i="5" s="1"/>
  <c r="V197" i="5"/>
  <c r="D197" i="5" a="1"/>
  <c r="D197" i="5" s="1"/>
  <c r="C197" i="5" a="1"/>
  <c r="C197" i="5" s="1"/>
  <c r="V196" i="5"/>
  <c r="V195" i="5"/>
  <c r="D195" i="5" a="1"/>
  <c r="D195" i="5" s="1"/>
  <c r="C195" i="5" a="1"/>
  <c r="C195" i="5" s="1"/>
  <c r="V194" i="5"/>
  <c r="V193" i="5"/>
  <c r="D193" i="5" a="1"/>
  <c r="D193" i="5" s="1"/>
  <c r="C193" i="5" a="1"/>
  <c r="C193" i="5" s="1"/>
  <c r="V192" i="5"/>
  <c r="V191" i="5"/>
  <c r="D191" i="5" a="1"/>
  <c r="D191" i="5" s="1"/>
  <c r="C191" i="5" a="1"/>
  <c r="C191" i="5" s="1"/>
  <c r="V190" i="5"/>
  <c r="V189" i="5"/>
  <c r="D189" i="5" a="1"/>
  <c r="D189" i="5" s="1"/>
  <c r="C189" i="5" a="1"/>
  <c r="C189" i="5" s="1"/>
  <c r="V188" i="5"/>
  <c r="D188" i="5" a="1"/>
  <c r="D188" i="5"/>
  <c r="C188" i="5" a="1"/>
  <c r="C188" i="5" s="1"/>
  <c r="V187" i="5"/>
  <c r="V186" i="5"/>
  <c r="D186" i="5" a="1"/>
  <c r="D186" i="5" s="1"/>
  <c r="C186" i="5" a="1"/>
  <c r="C186" i="5"/>
  <c r="V185" i="5"/>
  <c r="D185" i="5" a="1"/>
  <c r="D185" i="5" s="1"/>
  <c r="C185" i="5" a="1"/>
  <c r="C185" i="5" s="1"/>
  <c r="V184" i="5"/>
  <c r="V183" i="5"/>
  <c r="D183" i="5" a="1"/>
  <c r="D183" i="5" s="1"/>
  <c r="C183" i="5" a="1"/>
  <c r="C183" i="5" s="1"/>
  <c r="V182" i="5"/>
  <c r="D182" i="5" a="1"/>
  <c r="D182" i="5" s="1"/>
  <c r="C182" i="5" a="1"/>
  <c r="C182" i="5" s="1"/>
  <c r="V181" i="5"/>
  <c r="V180" i="5"/>
  <c r="D180" i="5" a="1"/>
  <c r="D180" i="5" s="1"/>
  <c r="C180" i="5" a="1"/>
  <c r="C180" i="5" s="1"/>
  <c r="V179" i="5"/>
  <c r="D179" i="5" a="1"/>
  <c r="D179" i="5" s="1"/>
  <c r="C179" i="5" a="1"/>
  <c r="C179" i="5"/>
  <c r="V178" i="5"/>
  <c r="D178" i="5" a="1"/>
  <c r="D178" i="5" s="1"/>
  <c r="C178" i="5" a="1"/>
  <c r="C178" i="5" s="1"/>
  <c r="V177" i="5"/>
  <c r="V176" i="5"/>
  <c r="D176" i="5" a="1"/>
  <c r="D176" i="5" s="1"/>
  <c r="C176" i="5" a="1"/>
  <c r="C176" i="5" s="1"/>
  <c r="V175" i="5"/>
  <c r="D175" i="5" a="1"/>
  <c r="D175" i="5" s="1"/>
  <c r="C175" i="5" a="1"/>
  <c r="C175" i="5"/>
  <c r="V174" i="5"/>
  <c r="D174" i="5" a="1"/>
  <c r="D174" i="5" s="1"/>
  <c r="C174" i="5" a="1"/>
  <c r="C174" i="5" s="1"/>
  <c r="V173" i="5"/>
  <c r="V172" i="5"/>
  <c r="D172" i="5" a="1"/>
  <c r="D172" i="5" s="1"/>
  <c r="C172" i="5" a="1"/>
  <c r="C172" i="5" s="1"/>
  <c r="V171" i="5"/>
  <c r="V170" i="5"/>
  <c r="V169" i="5"/>
  <c r="P169" i="5"/>
  <c r="H169" i="5"/>
  <c r="V168" i="5"/>
  <c r="P168" i="5"/>
  <c r="W168" i="5" s="1"/>
  <c r="H168" i="5"/>
  <c r="V167" i="5"/>
  <c r="P167" i="5"/>
  <c r="H167" i="5"/>
  <c r="V166" i="5"/>
  <c r="P166" i="5"/>
  <c r="W166" i="5" s="1"/>
  <c r="H166" i="5"/>
  <c r="V165" i="5"/>
  <c r="P165" i="5"/>
  <c r="H165" i="5"/>
  <c r="V164" i="5"/>
  <c r="V163" i="5"/>
  <c r="H163" i="5"/>
  <c r="V162" i="5"/>
  <c r="H162" i="5"/>
  <c r="V161" i="5"/>
  <c r="H161" i="5"/>
  <c r="V160" i="5"/>
  <c r="H160" i="5"/>
  <c r="V159" i="5"/>
  <c r="H159" i="5"/>
  <c r="V158" i="5"/>
  <c r="V157" i="5"/>
  <c r="H157" i="5"/>
  <c r="V156" i="5"/>
  <c r="H156" i="5"/>
  <c r="V155" i="5"/>
  <c r="H155" i="5"/>
  <c r="V154" i="5"/>
  <c r="H154" i="5"/>
  <c r="V153" i="5"/>
  <c r="H153" i="5"/>
  <c r="V152" i="5"/>
  <c r="V151" i="5"/>
  <c r="H151" i="5"/>
  <c r="V150" i="5"/>
  <c r="H150" i="5"/>
  <c r="V149" i="5"/>
  <c r="H149" i="5"/>
  <c r="V148" i="5"/>
  <c r="H148" i="5"/>
  <c r="V147" i="5"/>
  <c r="H147" i="5"/>
  <c r="V146" i="5"/>
  <c r="V145" i="5"/>
  <c r="P145" i="5"/>
  <c r="W145" i="5" s="1"/>
  <c r="H145" i="5"/>
  <c r="W144" i="5"/>
  <c r="V144" i="5"/>
  <c r="P144" i="5"/>
  <c r="H144" i="5"/>
  <c r="V143" i="5"/>
  <c r="H143" i="5"/>
  <c r="V142" i="5"/>
  <c r="H142" i="5"/>
  <c r="V141" i="5"/>
  <c r="H141" i="5"/>
  <c r="V140" i="5"/>
  <c r="V139" i="5"/>
  <c r="P139" i="5"/>
  <c r="W139" i="5" s="1"/>
  <c r="H139" i="5"/>
  <c r="V138" i="5"/>
  <c r="P138" i="5"/>
  <c r="W138" i="5" s="1"/>
  <c r="H138" i="5"/>
  <c r="V137" i="5"/>
  <c r="P137" i="5"/>
  <c r="H137" i="5"/>
  <c r="V136" i="5"/>
  <c r="W136" i="5" s="1"/>
  <c r="P136" i="5"/>
  <c r="H136" i="5"/>
  <c r="V135" i="5"/>
  <c r="P135" i="5"/>
  <c r="W135" i="5" s="1"/>
  <c r="H135" i="5"/>
  <c r="V134" i="5"/>
  <c r="V133" i="5"/>
  <c r="H133" i="5"/>
  <c r="V132" i="5"/>
  <c r="H132" i="5"/>
  <c r="V131" i="5"/>
  <c r="H131" i="5"/>
  <c r="V130" i="5"/>
  <c r="H130" i="5"/>
  <c r="V129" i="5"/>
  <c r="H129" i="5"/>
  <c r="V128" i="5"/>
  <c r="V127" i="5"/>
  <c r="H127" i="5"/>
  <c r="V126" i="5"/>
  <c r="H126" i="5"/>
  <c r="V125" i="5"/>
  <c r="H125" i="5"/>
  <c r="V124" i="5"/>
  <c r="H124" i="5"/>
  <c r="V123" i="5"/>
  <c r="H123" i="5"/>
  <c r="V122" i="5"/>
  <c r="V121" i="5"/>
  <c r="H121" i="5"/>
  <c r="V120" i="5"/>
  <c r="H120" i="5"/>
  <c r="V119" i="5"/>
  <c r="H119" i="5"/>
  <c r="V118" i="5"/>
  <c r="H118" i="5"/>
  <c r="V117" i="5"/>
  <c r="H117" i="5"/>
  <c r="V116" i="5"/>
  <c r="V115" i="5"/>
  <c r="H115" i="5"/>
  <c r="V114" i="5"/>
  <c r="H114" i="5"/>
  <c r="V113" i="5"/>
  <c r="H113" i="5"/>
  <c r="V112" i="5"/>
  <c r="H112" i="5"/>
  <c r="V111" i="5"/>
  <c r="H111" i="5"/>
  <c r="V110" i="5"/>
  <c r="V109" i="5"/>
  <c r="H109" i="5"/>
  <c r="V108" i="5"/>
  <c r="H108" i="5"/>
  <c r="V107" i="5"/>
  <c r="H107" i="5"/>
  <c r="V106" i="5"/>
  <c r="H106" i="5"/>
  <c r="V105" i="5"/>
  <c r="H105" i="5"/>
  <c r="V104" i="5"/>
  <c r="V103" i="5"/>
  <c r="H103" i="5"/>
  <c r="V102" i="5"/>
  <c r="H102" i="5"/>
  <c r="V101" i="5"/>
  <c r="H101" i="5"/>
  <c r="V100" i="5"/>
  <c r="H100" i="5"/>
  <c r="V99" i="5"/>
  <c r="H99" i="5"/>
  <c r="V98" i="5"/>
  <c r="V97" i="5"/>
  <c r="H97" i="5"/>
  <c r="V96" i="5"/>
  <c r="H96" i="5"/>
  <c r="V95" i="5"/>
  <c r="H95" i="5"/>
  <c r="V94" i="5"/>
  <c r="H94" i="5"/>
  <c r="V93" i="5"/>
  <c r="H93" i="5"/>
  <c r="V92" i="5"/>
  <c r="V91" i="5"/>
  <c r="H91" i="5"/>
  <c r="V90" i="5"/>
  <c r="H90" i="5"/>
  <c r="V89" i="5"/>
  <c r="H89" i="5"/>
  <c r="V88" i="5"/>
  <c r="H88" i="5"/>
  <c r="V87" i="5"/>
  <c r="H87" i="5"/>
  <c r="V86" i="5"/>
  <c r="V85" i="5"/>
  <c r="H85" i="5"/>
  <c r="V84" i="5"/>
  <c r="H84" i="5"/>
  <c r="V83" i="5"/>
  <c r="H83" i="5"/>
  <c r="V82" i="5"/>
  <c r="H82" i="5"/>
  <c r="V81" i="5"/>
  <c r="H81" i="5"/>
  <c r="V80" i="5"/>
  <c r="V79" i="5"/>
  <c r="H79" i="5"/>
  <c r="V78" i="5"/>
  <c r="H78" i="5"/>
  <c r="V77" i="5"/>
  <c r="H77" i="5"/>
  <c r="V76" i="5"/>
  <c r="H76" i="5"/>
  <c r="V75" i="5"/>
  <c r="H75" i="5"/>
  <c r="V74" i="5"/>
  <c r="V73" i="5"/>
  <c r="H73" i="5"/>
  <c r="V72" i="5"/>
  <c r="H72" i="5"/>
  <c r="V71" i="5"/>
  <c r="H71" i="5"/>
  <c r="V70" i="5"/>
  <c r="H70" i="5"/>
  <c r="V69" i="5"/>
  <c r="H69" i="5"/>
  <c r="V68" i="5"/>
  <c r="H68" i="5"/>
  <c r="V67" i="5"/>
  <c r="V66" i="5"/>
  <c r="H66" i="5"/>
  <c r="V65" i="5"/>
  <c r="H65" i="5"/>
  <c r="V64" i="5"/>
  <c r="H64" i="5"/>
  <c r="V63" i="5"/>
  <c r="H63" i="5"/>
  <c r="V62" i="5"/>
  <c r="H62" i="5"/>
  <c r="V61" i="5"/>
  <c r="V60" i="5"/>
  <c r="H60" i="5"/>
  <c r="V59" i="5"/>
  <c r="H59" i="5"/>
  <c r="V58" i="5"/>
  <c r="H58" i="5"/>
  <c r="V57" i="5"/>
  <c r="H57" i="5"/>
  <c r="V56" i="5"/>
  <c r="H56" i="5"/>
  <c r="V55" i="5"/>
  <c r="V54" i="5"/>
  <c r="H54" i="5"/>
  <c r="V53" i="5"/>
  <c r="H53" i="5"/>
  <c r="V52" i="5"/>
  <c r="H52" i="5"/>
  <c r="V51" i="5"/>
  <c r="H51" i="5"/>
  <c r="V50" i="5"/>
  <c r="H50" i="5"/>
  <c r="V49" i="5"/>
  <c r="V48" i="5"/>
  <c r="H48" i="5"/>
  <c r="V47" i="5"/>
  <c r="H47" i="5"/>
  <c r="V46" i="5"/>
  <c r="H46" i="5"/>
  <c r="V45" i="5"/>
  <c r="H45" i="5"/>
  <c r="V44" i="5"/>
  <c r="H44" i="5"/>
  <c r="V43" i="5"/>
  <c r="H43" i="5"/>
  <c r="V42" i="5"/>
  <c r="H42" i="5"/>
  <c r="V41" i="5"/>
  <c r="V40" i="5"/>
  <c r="W40" i="5" s="1"/>
  <c r="P40" i="5"/>
  <c r="H40" i="5"/>
  <c r="V39" i="5"/>
  <c r="P39" i="5"/>
  <c r="W39" i="5" s="1"/>
  <c r="H39" i="5"/>
  <c r="V38" i="5"/>
  <c r="W38" i="5" s="1"/>
  <c r="P38" i="5"/>
  <c r="H38" i="5"/>
  <c r="V37" i="5"/>
  <c r="P37" i="5"/>
  <c r="W37" i="5" s="1"/>
  <c r="H37" i="5"/>
  <c r="V36" i="5"/>
  <c r="W36" i="5" s="1"/>
  <c r="P36" i="5"/>
  <c r="H36" i="5"/>
  <c r="V35" i="5"/>
  <c r="P35" i="5"/>
  <c r="W35" i="5" s="1"/>
  <c r="H35" i="5"/>
  <c r="V34" i="5"/>
  <c r="W34" i="5" s="1"/>
  <c r="P34" i="5"/>
  <c r="H34" i="5"/>
  <c r="V33" i="5"/>
  <c r="V32" i="5"/>
  <c r="P32" i="5"/>
  <c r="H32" i="5"/>
  <c r="V31" i="5"/>
  <c r="W31" i="5" s="1"/>
  <c r="P31" i="5"/>
  <c r="H31" i="5"/>
  <c r="V30" i="5"/>
  <c r="P30" i="5"/>
  <c r="W30" i="5" s="1"/>
  <c r="H30" i="5"/>
  <c r="V29" i="5"/>
  <c r="P29" i="5"/>
  <c r="W29" i="5" s="1"/>
  <c r="H29" i="5"/>
  <c r="V28" i="5"/>
  <c r="P28" i="5"/>
  <c r="H28" i="5"/>
  <c r="V27" i="5"/>
  <c r="P27" i="5"/>
  <c r="W27" i="5" s="1"/>
  <c r="H27" i="5"/>
  <c r="V26" i="5"/>
  <c r="P26" i="5"/>
  <c r="H26" i="5"/>
  <c r="V25" i="5"/>
  <c r="W25" i="5" s="1"/>
  <c r="P25" i="5"/>
  <c r="H25" i="5"/>
  <c r="V24" i="5"/>
  <c r="P24" i="5"/>
  <c r="W24" i="5" s="1"/>
  <c r="H24" i="5"/>
  <c r="V23" i="5"/>
  <c r="P23" i="5"/>
  <c r="W23" i="5" s="1"/>
  <c r="H23" i="5"/>
  <c r="V22" i="5"/>
  <c r="V21" i="5"/>
  <c r="H21" i="5"/>
  <c r="V20" i="5"/>
  <c r="H20" i="5"/>
  <c r="V19" i="5"/>
  <c r="H19" i="5"/>
  <c r="V18" i="5"/>
  <c r="H18" i="5"/>
  <c r="V17" i="5"/>
  <c r="H17" i="5"/>
  <c r="V16" i="5"/>
  <c r="H16" i="5"/>
  <c r="V15" i="5"/>
  <c r="H15" i="5"/>
  <c r="V14" i="5"/>
  <c r="H14" i="5"/>
  <c r="V13" i="5"/>
  <c r="H13" i="5"/>
  <c r="V12" i="5"/>
  <c r="V9" i="5" s="1"/>
  <c r="H12" i="5"/>
  <c r="A9" i="5"/>
  <c r="L9" i="5" s="1"/>
  <c r="AC656" i="4"/>
  <c r="V656" i="4"/>
  <c r="P656" i="4"/>
  <c r="AB655" i="4"/>
  <c r="W655" i="4"/>
  <c r="V655" i="4"/>
  <c r="AA655" i="4" s="1"/>
  <c r="D655" i="4" a="1"/>
  <c r="D655" i="4" s="1"/>
  <c r="C655" i="4" a="1"/>
  <c r="C655" i="4" s="1"/>
  <c r="B655" i="4" a="1"/>
  <c r="B655" i="4"/>
  <c r="Z654" i="4"/>
  <c r="W654" i="4"/>
  <c r="V654" i="4"/>
  <c r="AA654" i="4" s="1"/>
  <c r="D654" i="4" a="1"/>
  <c r="D654" i="4" s="1"/>
  <c r="C654" i="4" a="1"/>
  <c r="C654" i="4" s="1"/>
  <c r="B654" i="4" a="1"/>
  <c r="B654" i="4" s="1"/>
  <c r="V653" i="4"/>
  <c r="X653" i="4" s="1"/>
  <c r="D653" i="4" a="1"/>
  <c r="D653" i="4" s="1"/>
  <c r="C653" i="4" a="1"/>
  <c r="C653" i="4"/>
  <c r="B653" i="4" a="1"/>
  <c r="B653" i="4" s="1"/>
  <c r="V652" i="4"/>
  <c r="Z652" i="4" s="1"/>
  <c r="D652" i="4" a="1"/>
  <c r="D652" i="4" s="1"/>
  <c r="C652" i="4" a="1"/>
  <c r="C652" i="4" s="1"/>
  <c r="B652" i="4" a="1"/>
  <c r="B652" i="4" s="1"/>
  <c r="AB651" i="4"/>
  <c r="X651" i="4"/>
  <c r="W651" i="4"/>
  <c r="V651" i="4"/>
  <c r="AA651" i="4" s="1"/>
  <c r="D651" i="4" a="1"/>
  <c r="D651" i="4" s="1"/>
  <c r="B650" i="4" s="1"/>
  <c r="C651" i="4" a="1"/>
  <c r="C651" i="4" s="1"/>
  <c r="B651" i="4" a="1"/>
  <c r="B651" i="4"/>
  <c r="V650" i="4"/>
  <c r="Z649" i="4"/>
  <c r="W649" i="4"/>
  <c r="V649" i="4"/>
  <c r="AA649" i="4" s="1"/>
  <c r="D649" i="4" a="1"/>
  <c r="D649" i="4" s="1"/>
  <c r="C649" i="4" a="1"/>
  <c r="C649" i="4" s="1"/>
  <c r="B649" i="4" a="1"/>
  <c r="B649" i="4" s="1"/>
  <c r="V648" i="4"/>
  <c r="X648" i="4" s="1"/>
  <c r="D648" i="4" a="1"/>
  <c r="D648" i="4" s="1"/>
  <c r="B647" i="4" s="1"/>
  <c r="C648" i="4" a="1"/>
  <c r="C648" i="4"/>
  <c r="B648" i="4" a="1"/>
  <c r="B648" i="4" s="1"/>
  <c r="V647" i="4"/>
  <c r="W646" i="4"/>
  <c r="V646" i="4"/>
  <c r="Z646" i="4" s="1"/>
  <c r="D646" i="4" a="1"/>
  <c r="D646" i="4" s="1"/>
  <c r="B645" i="4" s="1"/>
  <c r="C646" i="4" a="1"/>
  <c r="C646" i="4" s="1"/>
  <c r="B646" i="4" a="1"/>
  <c r="B646" i="4" s="1"/>
  <c r="V645" i="4"/>
  <c r="AB644" i="4"/>
  <c r="W644" i="4"/>
  <c r="V644" i="4"/>
  <c r="AA644" i="4" s="1"/>
  <c r="D644" i="4" a="1"/>
  <c r="D644" i="4" s="1"/>
  <c r="C644" i="4" a="1"/>
  <c r="C644" i="4" s="1"/>
  <c r="B644" i="4" a="1"/>
  <c r="B644" i="4"/>
  <c r="Z643" i="4"/>
  <c r="X643" i="4"/>
  <c r="W643" i="4"/>
  <c r="V643" i="4"/>
  <c r="AA643" i="4" s="1"/>
  <c r="D643" i="4" a="1"/>
  <c r="D643" i="4" s="1"/>
  <c r="C643" i="4" a="1"/>
  <c r="C643" i="4" s="1"/>
  <c r="B643" i="4" a="1"/>
  <c r="B643" i="4" s="1"/>
  <c r="V642" i="4"/>
  <c r="X642" i="4" s="1"/>
  <c r="D642" i="4" a="1"/>
  <c r="D642" i="4" s="1"/>
  <c r="C642" i="4" a="1"/>
  <c r="C642" i="4"/>
  <c r="B642" i="4" a="1"/>
  <c r="B642" i="4" s="1"/>
  <c r="V641" i="4"/>
  <c r="Z641" i="4" s="1"/>
  <c r="D641" i="4" a="1"/>
  <c r="D641" i="4" s="1"/>
  <c r="C641" i="4" a="1"/>
  <c r="C641" i="4" s="1"/>
  <c r="B641" i="4" a="1"/>
  <c r="B641" i="4" s="1"/>
  <c r="AB640" i="4"/>
  <c r="W640" i="4"/>
  <c r="V640" i="4"/>
  <c r="AA640" i="4" s="1"/>
  <c r="D640" i="4" a="1"/>
  <c r="D640" i="4" s="1"/>
  <c r="B639" i="4" s="1"/>
  <c r="C640" i="4" a="1"/>
  <c r="C640" i="4" s="1"/>
  <c r="B640" i="4" a="1"/>
  <c r="B640" i="4"/>
  <c r="V639" i="4"/>
  <c r="Z638" i="4"/>
  <c r="W638" i="4"/>
  <c r="V638" i="4"/>
  <c r="AA638" i="4" s="1"/>
  <c r="D638" i="4" a="1"/>
  <c r="D638" i="4" s="1"/>
  <c r="B637" i="4" s="1"/>
  <c r="C638" i="4" a="1"/>
  <c r="C638" i="4" s="1"/>
  <c r="B638" i="4" a="1"/>
  <c r="B638" i="4" s="1"/>
  <c r="V637" i="4"/>
  <c r="V636" i="4"/>
  <c r="X636" i="4" s="1"/>
  <c r="D636" i="4" a="1"/>
  <c r="D636" i="4" s="1"/>
  <c r="C636" i="4" a="1"/>
  <c r="C636" i="4" s="1"/>
  <c r="B636" i="4" a="1"/>
  <c r="B636" i="4" s="1"/>
  <c r="W635" i="4"/>
  <c r="V635" i="4"/>
  <c r="Z635" i="4" s="1"/>
  <c r="D635" i="4" a="1"/>
  <c r="D635" i="4" s="1"/>
  <c r="C635" i="4" a="1"/>
  <c r="C635" i="4" s="1"/>
  <c r="B635" i="4" a="1"/>
  <c r="B635" i="4" s="1"/>
  <c r="X634" i="4"/>
  <c r="V634" i="4"/>
  <c r="AA634" i="4" s="1"/>
  <c r="D634" i="4" a="1"/>
  <c r="D634" i="4"/>
  <c r="C634" i="4" a="1"/>
  <c r="C634" i="4" s="1"/>
  <c r="B634" i="4" a="1"/>
  <c r="B634" i="4" s="1"/>
  <c r="V633" i="4"/>
  <c r="AA633" i="4" s="1"/>
  <c r="D633" i="4" a="1"/>
  <c r="D633" i="4" s="1"/>
  <c r="C633" i="4" a="1"/>
  <c r="C633" i="4" s="1"/>
  <c r="B633" i="4" a="1"/>
  <c r="B633" i="4" s="1"/>
  <c r="V632" i="4"/>
  <c r="X632" i="4" s="1"/>
  <c r="D632" i="4" a="1"/>
  <c r="D632" i="4" s="1"/>
  <c r="C632" i="4" a="1"/>
  <c r="C632" i="4" s="1"/>
  <c r="B632" i="4" a="1"/>
  <c r="B632" i="4" s="1"/>
  <c r="W631" i="4"/>
  <c r="V631" i="4"/>
  <c r="Z631" i="4" s="1"/>
  <c r="D631" i="4" a="1"/>
  <c r="D631" i="4" s="1"/>
  <c r="C631" i="4" a="1"/>
  <c r="C631" i="4" s="1"/>
  <c r="B631" i="4" a="1"/>
  <c r="B631" i="4" s="1"/>
  <c r="X630" i="4"/>
  <c r="V630" i="4"/>
  <c r="AA630" i="4" s="1"/>
  <c r="D630" i="4" a="1"/>
  <c r="D630" i="4"/>
  <c r="C630" i="4" a="1"/>
  <c r="C630" i="4" s="1"/>
  <c r="B630" i="4" a="1"/>
  <c r="B630" i="4" s="1"/>
  <c r="V629" i="4"/>
  <c r="AA629" i="4" s="1"/>
  <c r="D629" i="4" a="1"/>
  <c r="D629" i="4" s="1"/>
  <c r="C629" i="4" a="1"/>
  <c r="C629" i="4" s="1"/>
  <c r="B629" i="4" a="1"/>
  <c r="B629" i="4" s="1"/>
  <c r="V628" i="4"/>
  <c r="X628" i="4" s="1"/>
  <c r="D628" i="4" a="1"/>
  <c r="D628" i="4" s="1"/>
  <c r="B627" i="4" s="1"/>
  <c r="C628" i="4" a="1"/>
  <c r="C628" i="4" s="1"/>
  <c r="B628" i="4" a="1"/>
  <c r="B628" i="4" s="1"/>
  <c r="V627" i="4"/>
  <c r="V626" i="4"/>
  <c r="Z626" i="4" s="1"/>
  <c r="D626" i="4" a="1"/>
  <c r="D626" i="4" s="1"/>
  <c r="C626" i="4" a="1"/>
  <c r="C626" i="4" s="1"/>
  <c r="B626" i="4" a="1"/>
  <c r="B626" i="4" s="1"/>
  <c r="AB625" i="4"/>
  <c r="W625" i="4"/>
  <c r="V625" i="4"/>
  <c r="AA625" i="4" s="1"/>
  <c r="D625" i="4" a="1"/>
  <c r="D625" i="4" s="1"/>
  <c r="C625" i="4" a="1"/>
  <c r="C625" i="4" s="1"/>
  <c r="B625" i="4" a="1"/>
  <c r="B625" i="4"/>
  <c r="Z624" i="4"/>
  <c r="X624" i="4"/>
  <c r="W624" i="4"/>
  <c r="V624" i="4"/>
  <c r="AA624" i="4" s="1"/>
  <c r="D624" i="4" a="1"/>
  <c r="D624" i="4" s="1"/>
  <c r="B623" i="4" s="1"/>
  <c r="C624" i="4" a="1"/>
  <c r="C624" i="4" s="1"/>
  <c r="B624" i="4" a="1"/>
  <c r="B624" i="4" s="1"/>
  <c r="V623" i="4"/>
  <c r="V622" i="4"/>
  <c r="Z621" i="4"/>
  <c r="W621" i="4"/>
  <c r="V621" i="4"/>
  <c r="AA621" i="4" s="1"/>
  <c r="H621" i="4"/>
  <c r="Z620" i="4"/>
  <c r="X620" i="4"/>
  <c r="W620" i="4"/>
  <c r="V620" i="4"/>
  <c r="AA620" i="4" s="1"/>
  <c r="H620" i="4"/>
  <c r="Z619" i="4"/>
  <c r="V619" i="4"/>
  <c r="AA619" i="4" s="1"/>
  <c r="H619" i="4"/>
  <c r="V618" i="4"/>
  <c r="AB618" i="4" s="1"/>
  <c r="H618" i="4"/>
  <c r="V617" i="4"/>
  <c r="AB617" i="4" s="1"/>
  <c r="H617" i="4"/>
  <c r="V616" i="4"/>
  <c r="B616" i="4"/>
  <c r="V615" i="4"/>
  <c r="AB615" i="4" s="1"/>
  <c r="H615" i="4"/>
  <c r="V614" i="4"/>
  <c r="AB614" i="4" s="1"/>
  <c r="H614" i="4"/>
  <c r="V613" i="4"/>
  <c r="AB613" i="4" s="1"/>
  <c r="H613" i="4"/>
  <c r="V612" i="4"/>
  <c r="AB612" i="4" s="1"/>
  <c r="H612" i="4"/>
  <c r="V611" i="4"/>
  <c r="AB611" i="4" s="1"/>
  <c r="H611" i="4"/>
  <c r="V610" i="4"/>
  <c r="B610" i="4"/>
  <c r="V609" i="4"/>
  <c r="AB609" i="4" s="1"/>
  <c r="H609" i="4"/>
  <c r="V608" i="4"/>
  <c r="AB608" i="4" s="1"/>
  <c r="H608" i="4"/>
  <c r="V607" i="4"/>
  <c r="AB607" i="4" s="1"/>
  <c r="H607" i="4"/>
  <c r="V606" i="4"/>
  <c r="AB606" i="4" s="1"/>
  <c r="H606" i="4"/>
  <c r="V605" i="4"/>
  <c r="AB605" i="4" s="1"/>
  <c r="H605" i="4"/>
  <c r="V604" i="4"/>
  <c r="B604" i="4"/>
  <c r="V603" i="4"/>
  <c r="AB603" i="4" s="1"/>
  <c r="H603" i="4"/>
  <c r="V602" i="4"/>
  <c r="AB602" i="4" s="1"/>
  <c r="H602" i="4"/>
  <c r="V601" i="4"/>
  <c r="AB601" i="4" s="1"/>
  <c r="H601" i="4"/>
  <c r="V600" i="4"/>
  <c r="AB600" i="4" s="1"/>
  <c r="H600" i="4"/>
  <c r="V599" i="4"/>
  <c r="AB599" i="4" s="1"/>
  <c r="H599" i="4"/>
  <c r="V598" i="4"/>
  <c r="B598" i="4"/>
  <c r="V597" i="4"/>
  <c r="AB597" i="4" s="1"/>
  <c r="H597" i="4"/>
  <c r="V596" i="4"/>
  <c r="AB596" i="4" s="1"/>
  <c r="H596" i="4"/>
  <c r="V595" i="4"/>
  <c r="AB595" i="4" s="1"/>
  <c r="H595" i="4"/>
  <c r="V594" i="4"/>
  <c r="AB594" i="4" s="1"/>
  <c r="H594" i="4"/>
  <c r="V593" i="4"/>
  <c r="B593" i="4"/>
  <c r="V592" i="4"/>
  <c r="H592" i="4"/>
  <c r="AA591" i="4"/>
  <c r="V591" i="4"/>
  <c r="H591" i="4"/>
  <c r="V590" i="4"/>
  <c r="H590" i="4"/>
  <c r="V589" i="4"/>
  <c r="AA589" i="4" s="1"/>
  <c r="H589" i="4"/>
  <c r="V588" i="4"/>
  <c r="H588" i="4"/>
  <c r="V587" i="4"/>
  <c r="B587" i="4"/>
  <c r="V586" i="4"/>
  <c r="H586" i="4"/>
  <c r="AA585" i="4"/>
  <c r="V585" i="4"/>
  <c r="H585" i="4"/>
  <c r="V584" i="4"/>
  <c r="H584" i="4"/>
  <c r="V583" i="4"/>
  <c r="AA583" i="4" s="1"/>
  <c r="H583" i="4"/>
  <c r="V582" i="4"/>
  <c r="B582" i="4"/>
  <c r="AA581" i="4"/>
  <c r="V581" i="4"/>
  <c r="H581" i="4"/>
  <c r="V580" i="4"/>
  <c r="H580" i="4"/>
  <c r="V579" i="4"/>
  <c r="AA579" i="4" s="1"/>
  <c r="H579" i="4"/>
  <c r="V578" i="4"/>
  <c r="H578" i="4"/>
  <c r="V577" i="4"/>
  <c r="AA577" i="4" s="1"/>
  <c r="H577" i="4"/>
  <c r="V576" i="4"/>
  <c r="B576" i="4"/>
  <c r="V575" i="4"/>
  <c r="AA575" i="4" s="1"/>
  <c r="H575" i="4"/>
  <c r="V574" i="4"/>
  <c r="H574" i="4"/>
  <c r="B574" i="4" a="1"/>
  <c r="B574" i="4" s="1"/>
  <c r="X573" i="4"/>
  <c r="V573" i="4"/>
  <c r="Z573" i="4" s="1"/>
  <c r="H573" i="4"/>
  <c r="AB572" i="4"/>
  <c r="W572" i="4"/>
  <c r="V572" i="4"/>
  <c r="Z572" i="4" s="1"/>
  <c r="H572" i="4"/>
  <c r="V571" i="4"/>
  <c r="Z571" i="4" s="1"/>
  <c r="H571" i="4"/>
  <c r="V570" i="4"/>
  <c r="B570" i="4"/>
  <c r="AB569" i="4"/>
  <c r="W569" i="4"/>
  <c r="V569" i="4"/>
  <c r="Z569" i="4" s="1"/>
  <c r="H569" i="4"/>
  <c r="V568" i="4"/>
  <c r="Z568" i="4" s="1"/>
  <c r="H568" i="4"/>
  <c r="X567" i="4"/>
  <c r="V567" i="4"/>
  <c r="Z567" i="4" s="1"/>
  <c r="H567" i="4"/>
  <c r="V566" i="4"/>
  <c r="Z566" i="4" s="1"/>
  <c r="H566" i="4"/>
  <c r="X565" i="4"/>
  <c r="V565" i="4"/>
  <c r="Z565" i="4" s="1"/>
  <c r="H565" i="4"/>
  <c r="V564" i="4"/>
  <c r="B564" i="4"/>
  <c r="V563" i="4"/>
  <c r="Z563" i="4" s="1"/>
  <c r="H563" i="4"/>
  <c r="X562" i="4"/>
  <c r="V562" i="4"/>
  <c r="Z562" i="4" s="1"/>
  <c r="H562" i="4"/>
  <c r="V561" i="4"/>
  <c r="Z561" i="4" s="1"/>
  <c r="H561" i="4"/>
  <c r="V560" i="4"/>
  <c r="B560" i="4"/>
  <c r="X559" i="4"/>
  <c r="V559" i="4"/>
  <c r="Z559" i="4" s="1"/>
  <c r="H559" i="4"/>
  <c r="V558" i="4"/>
  <c r="Z558" i="4" s="1"/>
  <c r="H558" i="4"/>
  <c r="X557" i="4"/>
  <c r="V557" i="4"/>
  <c r="Z557" i="4" s="1"/>
  <c r="H557" i="4"/>
  <c r="V556" i="4"/>
  <c r="Z556" i="4" s="1"/>
  <c r="H556" i="4"/>
  <c r="X555" i="4"/>
  <c r="V555" i="4"/>
  <c r="Z555" i="4" s="1"/>
  <c r="H555" i="4"/>
  <c r="V554" i="4"/>
  <c r="B554" i="4"/>
  <c r="V553" i="4"/>
  <c r="AA553" i="4" s="1"/>
  <c r="H553" i="4"/>
  <c r="V552" i="4"/>
  <c r="H552" i="4"/>
  <c r="V551" i="4"/>
  <c r="AA551" i="4" s="1"/>
  <c r="H551" i="4"/>
  <c r="V550" i="4"/>
  <c r="H550" i="4"/>
  <c r="V549" i="4"/>
  <c r="AA549" i="4" s="1"/>
  <c r="H549" i="4"/>
  <c r="V548" i="4"/>
  <c r="B548" i="4"/>
  <c r="V547" i="4"/>
  <c r="AA547" i="4" s="1"/>
  <c r="H547" i="4"/>
  <c r="V546" i="4"/>
  <c r="AA546" i="4" s="1"/>
  <c r="H546" i="4"/>
  <c r="V545" i="4"/>
  <c r="AA545" i="4" s="1"/>
  <c r="H545" i="4"/>
  <c r="AA544" i="4"/>
  <c r="V544" i="4"/>
  <c r="H544" i="4"/>
  <c r="V543" i="4"/>
  <c r="AA543" i="4" s="1"/>
  <c r="H543" i="4"/>
  <c r="V542" i="4"/>
  <c r="B542" i="4"/>
  <c r="V541" i="4"/>
  <c r="AB541" i="4" s="1"/>
  <c r="O541" i="4"/>
  <c r="H541" i="4"/>
  <c r="A541" i="4"/>
  <c r="V540" i="4"/>
  <c r="AC539" i="4"/>
  <c r="V539" i="4"/>
  <c r="P539" i="4"/>
  <c r="AB538" i="4"/>
  <c r="Z538" i="4"/>
  <c r="W538" i="4"/>
  <c r="V538" i="4"/>
  <c r="X538" i="4" s="1"/>
  <c r="D538" i="4" a="1"/>
  <c r="D538" i="4" s="1"/>
  <c r="B537" i="4" s="1"/>
  <c r="C538" i="4" a="1"/>
  <c r="C538" i="4" s="1"/>
  <c r="B538" i="4" a="1"/>
  <c r="B538" i="4" s="1"/>
  <c r="V537" i="4"/>
  <c r="X536" i="4"/>
  <c r="V536" i="4"/>
  <c r="D536" i="4" a="1"/>
  <c r="D536" i="4" s="1"/>
  <c r="B535" i="4" s="1"/>
  <c r="C536" i="4" a="1"/>
  <c r="C536" i="4" s="1"/>
  <c r="B536" i="4" a="1"/>
  <c r="B536" i="4" s="1"/>
  <c r="V535" i="4"/>
  <c r="V534" i="4"/>
  <c r="AA534" i="4" s="1"/>
  <c r="D534" i="4" a="1"/>
  <c r="D534" i="4" s="1"/>
  <c r="C534" i="4" a="1"/>
  <c r="C534" i="4" s="1"/>
  <c r="B534" i="4" a="1"/>
  <c r="B534" i="4" s="1"/>
  <c r="AA533" i="4"/>
  <c r="V533" i="4"/>
  <c r="D533" i="4" a="1"/>
  <c r="D533" i="4" s="1"/>
  <c r="B532" i="4" s="1"/>
  <c r="C533" i="4" a="1"/>
  <c r="C533" i="4" s="1"/>
  <c r="B533" i="4" a="1"/>
  <c r="B533" i="4" s="1"/>
  <c r="V532" i="4"/>
  <c r="AB531" i="4"/>
  <c r="Z531" i="4"/>
  <c r="W531" i="4"/>
  <c r="V531" i="4"/>
  <c r="X531" i="4" s="1"/>
  <c r="D531" i="4" a="1"/>
  <c r="D531" i="4" s="1"/>
  <c r="C531" i="4" a="1"/>
  <c r="C531" i="4" s="1"/>
  <c r="B531" i="4" a="1"/>
  <c r="B531" i="4" s="1"/>
  <c r="V530" i="4"/>
  <c r="AA530" i="4" s="1"/>
  <c r="D530" i="4" a="1"/>
  <c r="D530" i="4" s="1"/>
  <c r="C530" i="4" a="1"/>
  <c r="C530" i="4" s="1"/>
  <c r="B530" i="4" a="1"/>
  <c r="B530" i="4" s="1"/>
  <c r="V529" i="4"/>
  <c r="AA529" i="4" s="1"/>
  <c r="D529" i="4" a="1"/>
  <c r="D529" i="4" s="1"/>
  <c r="B528" i="4" s="1"/>
  <c r="C529" i="4" a="1"/>
  <c r="C529" i="4" s="1"/>
  <c r="B529" i="4" a="1"/>
  <c r="B529" i="4" s="1"/>
  <c r="V528" i="4"/>
  <c r="V527" i="4"/>
  <c r="AA527" i="4" s="1"/>
  <c r="D527" i="4" a="1"/>
  <c r="D527" i="4" s="1"/>
  <c r="C527" i="4" a="1"/>
  <c r="C527" i="4" s="1"/>
  <c r="B527" i="4" a="1"/>
  <c r="B527" i="4" s="1"/>
  <c r="AB526" i="4"/>
  <c r="W526" i="4"/>
  <c r="V526" i="4"/>
  <c r="X526" i="4" s="1"/>
  <c r="D526" i="4" a="1"/>
  <c r="D526" i="4" s="1"/>
  <c r="B525" i="4" s="1"/>
  <c r="C526" i="4" a="1"/>
  <c r="C526" i="4" s="1"/>
  <c r="B526" i="4" a="1"/>
  <c r="B526" i="4" s="1"/>
  <c r="V525" i="4"/>
  <c r="X524" i="4"/>
  <c r="V524" i="4"/>
  <c r="D524" i="4" a="1"/>
  <c r="D524" i="4" s="1"/>
  <c r="C524" i="4" a="1"/>
  <c r="C524" i="4" s="1"/>
  <c r="B524" i="4" a="1"/>
  <c r="B524" i="4" s="1"/>
  <c r="V523" i="4"/>
  <c r="AA523" i="4" s="1"/>
  <c r="D523" i="4" a="1"/>
  <c r="D523" i="4" s="1"/>
  <c r="C523" i="4" a="1"/>
  <c r="C523" i="4" s="1"/>
  <c r="B523" i="4" a="1"/>
  <c r="B523" i="4" s="1"/>
  <c r="AA522" i="4"/>
  <c r="V522" i="4"/>
  <c r="D522" i="4" a="1"/>
  <c r="D522" i="4" s="1"/>
  <c r="B521" i="4" s="1"/>
  <c r="C522" i="4" a="1"/>
  <c r="C522" i="4" s="1"/>
  <c r="B522" i="4" a="1"/>
  <c r="B522" i="4" s="1"/>
  <c r="V521" i="4"/>
  <c r="AB520" i="4"/>
  <c r="Z520" i="4"/>
  <c r="W520" i="4"/>
  <c r="V520" i="4"/>
  <c r="X520" i="4" s="1"/>
  <c r="D520" i="4" a="1"/>
  <c r="D520" i="4" s="1"/>
  <c r="B519" i="4" s="1"/>
  <c r="C520" i="4" a="1"/>
  <c r="C520" i="4" s="1"/>
  <c r="B520" i="4" a="1"/>
  <c r="B520" i="4" s="1"/>
  <c r="V519" i="4"/>
  <c r="V518" i="4"/>
  <c r="AA518" i="4" s="1"/>
  <c r="D518" i="4" a="1"/>
  <c r="D518" i="4"/>
  <c r="C518" i="4" a="1"/>
  <c r="C518" i="4"/>
  <c r="B518" i="4" a="1"/>
  <c r="B518" i="4"/>
  <c r="V517" i="4"/>
  <c r="B517" i="4"/>
  <c r="Z516" i="4"/>
  <c r="X516" i="4"/>
  <c r="W516" i="4"/>
  <c r="V516" i="4"/>
  <c r="AA516" i="4" s="1"/>
  <c r="D516" i="4" a="1"/>
  <c r="D516" i="4" s="1"/>
  <c r="C516" i="4" a="1"/>
  <c r="C516" i="4" s="1"/>
  <c r="B516" i="4" a="1"/>
  <c r="B516" i="4" s="1"/>
  <c r="V515" i="4"/>
  <c r="AA515" i="4" s="1"/>
  <c r="D515" i="4" a="1"/>
  <c r="D515" i="4" s="1"/>
  <c r="B514" i="4" s="1"/>
  <c r="C515" i="4" a="1"/>
  <c r="C515" i="4" s="1"/>
  <c r="B515" i="4" a="1"/>
  <c r="B515" i="4" s="1"/>
  <c r="V514" i="4"/>
  <c r="AB513" i="4"/>
  <c r="Z513" i="4"/>
  <c r="W513" i="4"/>
  <c r="V513" i="4"/>
  <c r="X513" i="4" s="1"/>
  <c r="D513" i="4" a="1"/>
  <c r="D513" i="4" s="1"/>
  <c r="B512" i="4" s="1"/>
  <c r="C513" i="4" a="1"/>
  <c r="C513" i="4" s="1"/>
  <c r="B513" i="4" a="1"/>
  <c r="B513" i="4" s="1"/>
  <c r="V512" i="4"/>
  <c r="V511" i="4"/>
  <c r="Z510" i="4"/>
  <c r="W510" i="4"/>
  <c r="V510" i="4"/>
  <c r="AA510" i="4" s="1"/>
  <c r="H510" i="4"/>
  <c r="Z509" i="4"/>
  <c r="X509" i="4"/>
  <c r="W509" i="4"/>
  <c r="V509" i="4"/>
  <c r="AA509" i="4" s="1"/>
  <c r="H509" i="4"/>
  <c r="Z508" i="4"/>
  <c r="W508" i="4"/>
  <c r="V508" i="4"/>
  <c r="AA508" i="4" s="1"/>
  <c r="H508" i="4"/>
  <c r="Z507" i="4"/>
  <c r="X507" i="4"/>
  <c r="W507" i="4"/>
  <c r="V507" i="4"/>
  <c r="AA507" i="4" s="1"/>
  <c r="H507" i="4"/>
  <c r="Z506" i="4"/>
  <c r="W506" i="4"/>
  <c r="V506" i="4"/>
  <c r="AA506" i="4" s="1"/>
  <c r="H506" i="4"/>
  <c r="V505" i="4"/>
  <c r="AA505" i="4" s="1"/>
  <c r="H505" i="4"/>
  <c r="V504" i="4"/>
  <c r="B504" i="4"/>
  <c r="AB503" i="4"/>
  <c r="W503" i="4"/>
  <c r="V503" i="4"/>
  <c r="AA503" i="4" s="1"/>
  <c r="H503" i="4"/>
  <c r="V502" i="4"/>
  <c r="X502" i="4" s="1"/>
  <c r="H502" i="4"/>
  <c r="AA501" i="4"/>
  <c r="Z501" i="4"/>
  <c r="W501" i="4"/>
  <c r="V501" i="4"/>
  <c r="X501" i="4" s="1"/>
  <c r="H501" i="4"/>
  <c r="V500" i="4"/>
  <c r="B500" i="4"/>
  <c r="V499" i="4"/>
  <c r="X499" i="4" s="1"/>
  <c r="H499" i="4"/>
  <c r="AA498" i="4"/>
  <c r="Z498" i="4"/>
  <c r="W498" i="4"/>
  <c r="V498" i="4"/>
  <c r="X498" i="4" s="1"/>
  <c r="H498" i="4"/>
  <c r="Z497" i="4"/>
  <c r="V497" i="4"/>
  <c r="X497" i="4" s="1"/>
  <c r="H497" i="4"/>
  <c r="AA496" i="4"/>
  <c r="W496" i="4"/>
  <c r="V496" i="4"/>
  <c r="X496" i="4" s="1"/>
  <c r="H496" i="4"/>
  <c r="V495" i="4"/>
  <c r="X495" i="4" s="1"/>
  <c r="H495" i="4"/>
  <c r="V494" i="4"/>
  <c r="B494" i="4"/>
  <c r="AA493" i="4"/>
  <c r="W493" i="4"/>
  <c r="V493" i="4"/>
  <c r="X493" i="4" s="1"/>
  <c r="H493" i="4"/>
  <c r="V492" i="4"/>
  <c r="X492" i="4" s="1"/>
  <c r="H492" i="4"/>
  <c r="AA491" i="4"/>
  <c r="Z491" i="4"/>
  <c r="W491" i="4"/>
  <c r="V491" i="4"/>
  <c r="X491" i="4" s="1"/>
  <c r="H491" i="4"/>
  <c r="AA490" i="4"/>
  <c r="W490" i="4"/>
  <c r="V490" i="4"/>
  <c r="X490" i="4" s="1"/>
  <c r="H490" i="4"/>
  <c r="AA489" i="4"/>
  <c r="W489" i="4"/>
  <c r="V489" i="4"/>
  <c r="X489" i="4" s="1"/>
  <c r="H489" i="4"/>
  <c r="V488" i="4"/>
  <c r="B488" i="4"/>
  <c r="V487" i="4"/>
  <c r="X487" i="4" s="1"/>
  <c r="H487" i="4"/>
  <c r="V486" i="4"/>
  <c r="X486" i="4" s="1"/>
  <c r="H486" i="4"/>
  <c r="V485" i="4"/>
  <c r="X485" i="4" s="1"/>
  <c r="H485" i="4"/>
  <c r="V484" i="4"/>
  <c r="X484" i="4" s="1"/>
  <c r="H484" i="4"/>
  <c r="V483" i="4"/>
  <c r="X483" i="4" s="1"/>
  <c r="H483" i="4"/>
  <c r="V482" i="4"/>
  <c r="X482" i="4" s="1"/>
  <c r="H482" i="4"/>
  <c r="V481" i="4"/>
  <c r="X481" i="4" s="1"/>
  <c r="H481" i="4"/>
  <c r="V480" i="4"/>
  <c r="X480" i="4" s="1"/>
  <c r="H480" i="4"/>
  <c r="V479" i="4"/>
  <c r="X479" i="4" s="1"/>
  <c r="H479" i="4"/>
  <c r="V478" i="4"/>
  <c r="X478" i="4" s="1"/>
  <c r="H478" i="4"/>
  <c r="W477" i="4"/>
  <c r="V477" i="4"/>
  <c r="X477" i="4" s="1"/>
  <c r="H477" i="4"/>
  <c r="V476" i="4"/>
  <c r="X476" i="4" s="1"/>
  <c r="H476" i="4"/>
  <c r="V475" i="4"/>
  <c r="B475" i="4"/>
  <c r="W474" i="4"/>
  <c r="V474" i="4"/>
  <c r="X474" i="4" s="1"/>
  <c r="H474" i="4"/>
  <c r="V473" i="4"/>
  <c r="X473" i="4" s="1"/>
  <c r="H473" i="4"/>
  <c r="V472" i="4"/>
  <c r="X472" i="4" s="1"/>
  <c r="H472" i="4"/>
  <c r="V471" i="4"/>
  <c r="X471" i="4" s="1"/>
  <c r="H471" i="4"/>
  <c r="V470" i="4"/>
  <c r="X470" i="4" s="1"/>
  <c r="H470" i="4"/>
  <c r="V469" i="4"/>
  <c r="B469" i="4"/>
  <c r="V468" i="4"/>
  <c r="X468" i="4" s="1"/>
  <c r="H468" i="4"/>
  <c r="V467" i="4"/>
  <c r="X467" i="4" s="1"/>
  <c r="H467" i="4"/>
  <c r="V466" i="4"/>
  <c r="X466" i="4" s="1"/>
  <c r="H466" i="4"/>
  <c r="V465" i="4"/>
  <c r="X465" i="4" s="1"/>
  <c r="H465" i="4"/>
  <c r="V464" i="4"/>
  <c r="X464" i="4" s="1"/>
  <c r="H464" i="4"/>
  <c r="V463" i="4"/>
  <c r="B463" i="4"/>
  <c r="V462" i="4"/>
  <c r="X462" i="4" s="1"/>
  <c r="H462" i="4"/>
  <c r="V461" i="4"/>
  <c r="X461" i="4" s="1"/>
  <c r="H461" i="4"/>
  <c r="V460" i="4"/>
  <c r="X460" i="4" s="1"/>
  <c r="H460" i="4"/>
  <c r="V459" i="4"/>
  <c r="AA459" i="4" s="1"/>
  <c r="H459" i="4"/>
  <c r="Z458" i="4"/>
  <c r="X458" i="4"/>
  <c r="V458" i="4"/>
  <c r="AA458" i="4" s="1"/>
  <c r="H458" i="4"/>
  <c r="V457" i="4"/>
  <c r="B457" i="4"/>
  <c r="Z456" i="4"/>
  <c r="X456" i="4"/>
  <c r="V456" i="4"/>
  <c r="AA456" i="4" s="1"/>
  <c r="H456" i="4"/>
  <c r="V455" i="4"/>
  <c r="AA455" i="4" s="1"/>
  <c r="H455" i="4"/>
  <c r="Z454" i="4"/>
  <c r="X454" i="4"/>
  <c r="V454" i="4"/>
  <c r="AA454" i="4" s="1"/>
  <c r="H454" i="4"/>
  <c r="V453" i="4"/>
  <c r="AA453" i="4" s="1"/>
  <c r="H453" i="4"/>
  <c r="Z452" i="4"/>
  <c r="X452" i="4"/>
  <c r="V452" i="4"/>
  <c r="AA452" i="4" s="1"/>
  <c r="H452" i="4"/>
  <c r="V451" i="4"/>
  <c r="AB451" i="4" s="1"/>
  <c r="AC451" i="4" s="1"/>
  <c r="O451" i="4"/>
  <c r="P451" i="4" s="1"/>
  <c r="H451" i="4"/>
  <c r="B451" i="4"/>
  <c r="V450" i="4"/>
  <c r="AB450" i="4" s="1"/>
  <c r="O450" i="4"/>
  <c r="H450" i="4"/>
  <c r="A450" i="4"/>
  <c r="V449" i="4"/>
  <c r="AC448" i="4"/>
  <c r="V448" i="4"/>
  <c r="P448" i="4"/>
  <c r="V447" i="4"/>
  <c r="AB447" i="4" s="1"/>
  <c r="D447" i="4" a="1"/>
  <c r="D447" i="4" s="1"/>
  <c r="C447" i="4" a="1"/>
  <c r="C447" i="4"/>
  <c r="B447" i="4" a="1"/>
  <c r="B447" i="4" s="1"/>
  <c r="AB446" i="4"/>
  <c r="V446" i="4"/>
  <c r="AA446" i="4" s="1"/>
  <c r="D446" i="4" a="1"/>
  <c r="D446" i="4" s="1"/>
  <c r="C446" i="4" a="1"/>
  <c r="C446" i="4" s="1"/>
  <c r="B446" i="4" a="1"/>
  <c r="B446" i="4"/>
  <c r="Z445" i="4"/>
  <c r="X445" i="4"/>
  <c r="W445" i="4"/>
  <c r="V445" i="4"/>
  <c r="AA445" i="4" s="1"/>
  <c r="D445" i="4" a="1"/>
  <c r="D445" i="4"/>
  <c r="C445" i="4" a="1"/>
  <c r="C445" i="4" s="1"/>
  <c r="B445" i="4" a="1"/>
  <c r="B445" i="4"/>
  <c r="V444" i="4"/>
  <c r="AA444" i="4" s="1"/>
  <c r="D444" i="4" a="1"/>
  <c r="D444" i="4" s="1"/>
  <c r="C444" i="4" a="1"/>
  <c r="C444" i="4"/>
  <c r="B444" i="4" a="1"/>
  <c r="B444" i="4" s="1"/>
  <c r="V443" i="4"/>
  <c r="AB443" i="4" s="1"/>
  <c r="D443" i="4" a="1"/>
  <c r="D443" i="4" s="1"/>
  <c r="B442" i="4" s="1"/>
  <c r="C443" i="4" a="1"/>
  <c r="C443" i="4"/>
  <c r="B443" i="4" a="1"/>
  <c r="B443" i="4" s="1"/>
  <c r="V442" i="4"/>
  <c r="AB441" i="4"/>
  <c r="X441" i="4"/>
  <c r="V441" i="4"/>
  <c r="AA441" i="4" s="1"/>
  <c r="D441" i="4" a="1"/>
  <c r="D441" i="4"/>
  <c r="B440" i="4" s="1"/>
  <c r="C441" i="4" a="1"/>
  <c r="C441" i="4" s="1"/>
  <c r="B441" i="4" a="1"/>
  <c r="B441" i="4"/>
  <c r="V440" i="4"/>
  <c r="Z439" i="4"/>
  <c r="V439" i="4"/>
  <c r="AA439" i="4" s="1"/>
  <c r="D439" i="4" a="1"/>
  <c r="D439" i="4" s="1"/>
  <c r="B438" i="4" s="1"/>
  <c r="C439" i="4" a="1"/>
  <c r="C439" i="4" s="1"/>
  <c r="B439" i="4" a="1"/>
  <c r="B439" i="4"/>
  <c r="V438" i="4"/>
  <c r="V437" i="4"/>
  <c r="AA437" i="4" s="1"/>
  <c r="D437" i="4" a="1"/>
  <c r="D437" i="4" s="1"/>
  <c r="C437" i="4" a="1"/>
  <c r="C437" i="4"/>
  <c r="B437" i="4" a="1"/>
  <c r="B437" i="4" s="1"/>
  <c r="V436" i="4"/>
  <c r="AA436" i="4" s="1"/>
  <c r="D436" i="4" a="1"/>
  <c r="D436" i="4" s="1"/>
  <c r="C436" i="4" a="1"/>
  <c r="C436" i="4" s="1"/>
  <c r="B436" i="4" a="1"/>
  <c r="B436" i="4" s="1"/>
  <c r="AB435" i="4"/>
  <c r="X435" i="4"/>
  <c r="V435" i="4"/>
  <c r="AA435" i="4" s="1"/>
  <c r="D435" i="4" a="1"/>
  <c r="D435" i="4"/>
  <c r="C435" i="4" a="1"/>
  <c r="C435" i="4" s="1"/>
  <c r="B435" i="4" a="1"/>
  <c r="B435" i="4"/>
  <c r="Z434" i="4"/>
  <c r="X434" i="4"/>
  <c r="W434" i="4"/>
  <c r="V434" i="4"/>
  <c r="AA434" i="4" s="1"/>
  <c r="D434" i="4" a="1"/>
  <c r="D434" i="4"/>
  <c r="C434" i="4" a="1"/>
  <c r="C434" i="4" s="1"/>
  <c r="B434" i="4" a="1"/>
  <c r="B434" i="4"/>
  <c r="V433" i="4"/>
  <c r="AA433" i="4" s="1"/>
  <c r="D433" i="4" a="1"/>
  <c r="D433" i="4" s="1"/>
  <c r="B432" i="4" s="1"/>
  <c r="C433" i="4" a="1"/>
  <c r="C433" i="4"/>
  <c r="B433" i="4" a="1"/>
  <c r="B433" i="4" s="1"/>
  <c r="V432" i="4"/>
  <c r="V431" i="4"/>
  <c r="AA431" i="4" s="1"/>
  <c r="D431" i="4" a="1"/>
  <c r="D431" i="4" s="1"/>
  <c r="C431" i="4" a="1"/>
  <c r="C431" i="4"/>
  <c r="B431" i="4" a="1"/>
  <c r="B431" i="4" s="1"/>
  <c r="AB430" i="4"/>
  <c r="V430" i="4"/>
  <c r="AA430" i="4" s="1"/>
  <c r="D430" i="4" a="1"/>
  <c r="D430" i="4" s="1"/>
  <c r="C430" i="4" a="1"/>
  <c r="C430" i="4" s="1"/>
  <c r="B430" i="4" a="1"/>
  <c r="B430" i="4"/>
  <c r="Z429" i="4"/>
  <c r="X429" i="4"/>
  <c r="W429" i="4"/>
  <c r="V429" i="4"/>
  <c r="AA429" i="4" s="1"/>
  <c r="D429" i="4" a="1"/>
  <c r="D429" i="4"/>
  <c r="C429" i="4" a="1"/>
  <c r="C429" i="4" s="1"/>
  <c r="B429" i="4" a="1"/>
  <c r="B429" i="4"/>
  <c r="V428" i="4"/>
  <c r="AA428" i="4" s="1"/>
  <c r="D428" i="4" a="1"/>
  <c r="D428" i="4" s="1"/>
  <c r="C428" i="4" a="1"/>
  <c r="C428" i="4"/>
  <c r="B428" i="4" a="1"/>
  <c r="B428" i="4" s="1"/>
  <c r="V427" i="4"/>
  <c r="AA427" i="4" s="1"/>
  <c r="D427" i="4" a="1"/>
  <c r="D427" i="4" s="1"/>
  <c r="C427" i="4" a="1"/>
  <c r="C427" i="4" s="1"/>
  <c r="B427" i="4" a="1"/>
  <c r="B427" i="4" s="1"/>
  <c r="AB426" i="4"/>
  <c r="X426" i="4"/>
  <c r="V426" i="4"/>
  <c r="AA426" i="4" s="1"/>
  <c r="D426" i="4" a="1"/>
  <c r="D426" i="4"/>
  <c r="C426" i="4" a="1"/>
  <c r="C426" i="4" s="1"/>
  <c r="B426" i="4" a="1"/>
  <c r="B426" i="4"/>
  <c r="V425" i="4"/>
  <c r="AA425" i="4" s="1"/>
  <c r="D425" i="4" a="1"/>
  <c r="D425" i="4"/>
  <c r="C425" i="4" a="1"/>
  <c r="C425" i="4" s="1"/>
  <c r="B425" i="4" a="1"/>
  <c r="B425" i="4" s="1"/>
  <c r="V424" i="4"/>
  <c r="AA424" i="4" s="1"/>
  <c r="D424" i="4" a="1"/>
  <c r="D424" i="4" s="1"/>
  <c r="C424" i="4" a="1"/>
  <c r="C424" i="4"/>
  <c r="B424" i="4" a="1"/>
  <c r="B424" i="4" s="1"/>
  <c r="AA423" i="4"/>
  <c r="V423" i="4"/>
  <c r="D423" i="4" a="1"/>
  <c r="D423" i="4" s="1"/>
  <c r="C423" i="4" a="1"/>
  <c r="C423" i="4"/>
  <c r="B423" i="4" a="1"/>
  <c r="B423" i="4" s="1"/>
  <c r="AB422" i="4"/>
  <c r="X422" i="4"/>
  <c r="W422" i="4"/>
  <c r="V422" i="4"/>
  <c r="AA422" i="4" s="1"/>
  <c r="D422" i="4" a="1"/>
  <c r="D422" i="4"/>
  <c r="C422" i="4" a="1"/>
  <c r="C422" i="4" s="1"/>
  <c r="B422" i="4" a="1"/>
  <c r="B422" i="4"/>
  <c r="Z421" i="4"/>
  <c r="V421" i="4"/>
  <c r="AA421" i="4" s="1"/>
  <c r="D421" i="4" a="1"/>
  <c r="D421" i="4" s="1"/>
  <c r="C421" i="4" a="1"/>
  <c r="C421" i="4" s="1"/>
  <c r="B421" i="4" a="1"/>
  <c r="B421" i="4"/>
  <c r="V420" i="4"/>
  <c r="AA420" i="4" s="1"/>
  <c r="D420" i="4" a="1"/>
  <c r="D420" i="4" s="1"/>
  <c r="C420" i="4" a="1"/>
  <c r="C420" i="4" s="1"/>
  <c r="B420" i="4" a="1"/>
  <c r="B420" i="4" s="1"/>
  <c r="V419" i="4"/>
  <c r="D419" i="4" a="1"/>
  <c r="D419" i="4" s="1"/>
  <c r="C419" i="4" a="1"/>
  <c r="C419" i="4"/>
  <c r="B419" i="4" a="1"/>
  <c r="B419" i="4" s="1"/>
  <c r="AB418" i="4"/>
  <c r="V418" i="4"/>
  <c r="AA418" i="4" s="1"/>
  <c r="D418" i="4" a="1"/>
  <c r="D418" i="4" s="1"/>
  <c r="C418" i="4" a="1"/>
  <c r="C418" i="4" s="1"/>
  <c r="B418" i="4" a="1"/>
  <c r="B418" i="4"/>
  <c r="Z417" i="4"/>
  <c r="X417" i="4"/>
  <c r="W417" i="4"/>
  <c r="V417" i="4"/>
  <c r="AA417" i="4" s="1"/>
  <c r="D417" i="4" a="1"/>
  <c r="D417" i="4"/>
  <c r="C417" i="4" a="1"/>
  <c r="C417" i="4" s="1"/>
  <c r="B417" i="4" a="1"/>
  <c r="B417" i="4"/>
  <c r="V416" i="4"/>
  <c r="AA416" i="4" s="1"/>
  <c r="D416" i="4" a="1"/>
  <c r="D416" i="4" s="1"/>
  <c r="C416" i="4" a="1"/>
  <c r="C416" i="4"/>
  <c r="B416" i="4" a="1"/>
  <c r="B416" i="4" s="1"/>
  <c r="V415" i="4"/>
  <c r="D415" i="4" a="1"/>
  <c r="D415" i="4" s="1"/>
  <c r="C415" i="4" a="1"/>
  <c r="C415" i="4"/>
  <c r="B415" i="4" a="1"/>
  <c r="B415" i="4" s="1"/>
  <c r="AB414" i="4"/>
  <c r="X414" i="4"/>
  <c r="W414" i="4"/>
  <c r="V414" i="4"/>
  <c r="AA414" i="4" s="1"/>
  <c r="D414" i="4" a="1"/>
  <c r="D414" i="4"/>
  <c r="C414" i="4" a="1"/>
  <c r="C414" i="4" s="1"/>
  <c r="B414" i="4" a="1"/>
  <c r="B414" i="4"/>
  <c r="Z413" i="4"/>
  <c r="V413" i="4"/>
  <c r="AA413" i="4" s="1"/>
  <c r="D413" i="4" a="1"/>
  <c r="D413" i="4" s="1"/>
  <c r="C413" i="4" a="1"/>
  <c r="C413" i="4" s="1"/>
  <c r="B413" i="4" a="1"/>
  <c r="B413" i="4"/>
  <c r="V412" i="4"/>
  <c r="AA412" i="4" s="1"/>
  <c r="D412" i="4" a="1"/>
  <c r="D412" i="4" s="1"/>
  <c r="C412" i="4" a="1"/>
  <c r="C412" i="4" s="1"/>
  <c r="B412" i="4" a="1"/>
  <c r="B412" i="4" s="1"/>
  <c r="V411" i="4"/>
  <c r="D411" i="4" a="1"/>
  <c r="D411" i="4" s="1"/>
  <c r="C411" i="4" a="1"/>
  <c r="C411" i="4"/>
  <c r="B411" i="4" a="1"/>
  <c r="B411" i="4" s="1"/>
  <c r="AB410" i="4"/>
  <c r="V410" i="4"/>
  <c r="AA410" i="4" s="1"/>
  <c r="D410" i="4" a="1"/>
  <c r="D410" i="4" s="1"/>
  <c r="C410" i="4" a="1"/>
  <c r="C410" i="4" s="1"/>
  <c r="B410" i="4" a="1"/>
  <c r="B410" i="4"/>
  <c r="Z409" i="4"/>
  <c r="X409" i="4"/>
  <c r="W409" i="4"/>
  <c r="V409" i="4"/>
  <c r="AA409" i="4" s="1"/>
  <c r="D409" i="4" a="1"/>
  <c r="D409" i="4"/>
  <c r="C409" i="4" a="1"/>
  <c r="C409" i="4" s="1"/>
  <c r="B409" i="4" a="1"/>
  <c r="B409" i="4"/>
  <c r="V408" i="4"/>
  <c r="B408" i="4"/>
  <c r="V407" i="4"/>
  <c r="AA407" i="4" s="1"/>
  <c r="D407" i="4" a="1"/>
  <c r="D407" i="4" s="1"/>
  <c r="B406" i="4" s="1"/>
  <c r="C407" i="4" a="1"/>
  <c r="C407" i="4" s="1"/>
  <c r="B407" i="4" a="1"/>
  <c r="B407" i="4" s="1"/>
  <c r="V406" i="4"/>
  <c r="AA405" i="4"/>
  <c r="V405" i="4"/>
  <c r="D405" i="4" a="1"/>
  <c r="D405" i="4" s="1"/>
  <c r="C405" i="4" a="1"/>
  <c r="C405" i="4"/>
  <c r="B405" i="4" a="1"/>
  <c r="B405" i="4" s="1"/>
  <c r="AB404" i="4"/>
  <c r="X404" i="4"/>
  <c r="W404" i="4"/>
  <c r="V404" i="4"/>
  <c r="AA404" i="4" s="1"/>
  <c r="D404" i="4" a="1"/>
  <c r="D404" i="4"/>
  <c r="C404" i="4" a="1"/>
  <c r="C404" i="4" s="1"/>
  <c r="B404" i="4" a="1"/>
  <c r="B404" i="4"/>
  <c r="V403" i="4"/>
  <c r="AA403" i="4" s="1"/>
  <c r="D403" i="4" a="1"/>
  <c r="D403" i="4"/>
  <c r="C403" i="4" a="1"/>
  <c r="C403" i="4" s="1"/>
  <c r="B403" i="4" a="1"/>
  <c r="B403" i="4" s="1"/>
  <c r="V402" i="4"/>
  <c r="AA402" i="4" s="1"/>
  <c r="D402" i="4" a="1"/>
  <c r="D402" i="4" s="1"/>
  <c r="C402" i="4" a="1"/>
  <c r="C402" i="4"/>
  <c r="B402" i="4" a="1"/>
  <c r="B402" i="4" s="1"/>
  <c r="AA401" i="4"/>
  <c r="V401" i="4"/>
  <c r="D401" i="4" a="1"/>
  <c r="D401" i="4" s="1"/>
  <c r="C401" i="4" a="1"/>
  <c r="C401" i="4"/>
  <c r="B401" i="4" a="1"/>
  <c r="B401" i="4" s="1"/>
  <c r="AB400" i="4"/>
  <c r="X400" i="4"/>
  <c r="W400" i="4"/>
  <c r="V400" i="4"/>
  <c r="AA400" i="4" s="1"/>
  <c r="D400" i="4" a="1"/>
  <c r="D400" i="4"/>
  <c r="C400" i="4" a="1"/>
  <c r="C400" i="4" s="1"/>
  <c r="B400" i="4" a="1"/>
  <c r="B400" i="4"/>
  <c r="V399" i="4"/>
  <c r="AA399" i="4" s="1"/>
  <c r="D399" i="4" a="1"/>
  <c r="D399" i="4"/>
  <c r="B398" i="4" s="1"/>
  <c r="C399" i="4" a="1"/>
  <c r="C399" i="4" s="1"/>
  <c r="B399" i="4" a="1"/>
  <c r="B399" i="4" s="1"/>
  <c r="V398" i="4"/>
  <c r="V397" i="4"/>
  <c r="AA397" i="4" s="1"/>
  <c r="D397" i="4" a="1"/>
  <c r="D397" i="4" s="1"/>
  <c r="B396" i="4" s="1"/>
  <c r="C397" i="4" a="1"/>
  <c r="C397" i="4"/>
  <c r="B397" i="4" a="1"/>
  <c r="B397" i="4" s="1"/>
  <c r="V396" i="4"/>
  <c r="V395" i="4"/>
  <c r="D395" i="4" a="1"/>
  <c r="D395" i="4" s="1"/>
  <c r="B394" i="4" s="1"/>
  <c r="C395" i="4" a="1"/>
  <c r="C395" i="4" s="1"/>
  <c r="B395" i="4" a="1"/>
  <c r="B395" i="4" s="1"/>
  <c r="V394" i="4"/>
  <c r="V393" i="4"/>
  <c r="V392" i="4"/>
  <c r="AB391" i="4"/>
  <c r="X391" i="4"/>
  <c r="W391" i="4"/>
  <c r="V391" i="4"/>
  <c r="AA391" i="4" s="1"/>
  <c r="H391" i="4"/>
  <c r="AB390" i="4"/>
  <c r="X390" i="4"/>
  <c r="V390" i="4"/>
  <c r="AA390" i="4" s="1"/>
  <c r="H390" i="4"/>
  <c r="AB389" i="4"/>
  <c r="V389" i="4"/>
  <c r="AA389" i="4" s="1"/>
  <c r="H389" i="4"/>
  <c r="V388" i="4"/>
  <c r="AA388" i="4" s="1"/>
  <c r="H388" i="4"/>
  <c r="V387" i="4"/>
  <c r="X387" i="4" s="1"/>
  <c r="H387" i="4"/>
  <c r="V386" i="4"/>
  <c r="B386" i="4"/>
  <c r="AB385" i="4"/>
  <c r="V385" i="4"/>
  <c r="X385" i="4" s="1"/>
  <c r="H385" i="4"/>
  <c r="AA384" i="4"/>
  <c r="V384" i="4"/>
  <c r="AB384" i="4" s="1"/>
  <c r="H384" i="4"/>
  <c r="AB383" i="4"/>
  <c r="AA383" i="4"/>
  <c r="V383" i="4"/>
  <c r="W383" i="4" s="1"/>
  <c r="H383" i="4"/>
  <c r="V382" i="4"/>
  <c r="H382" i="4"/>
  <c r="V381" i="4"/>
  <c r="AA381" i="4" s="1"/>
  <c r="H381" i="4"/>
  <c r="V380" i="4"/>
  <c r="AB380" i="4" s="1"/>
  <c r="H380" i="4"/>
  <c r="V379" i="4"/>
  <c r="B379" i="4"/>
  <c r="AB378" i="4"/>
  <c r="W378" i="4"/>
  <c r="V378" i="4"/>
  <c r="AA378" i="4" s="1"/>
  <c r="H378" i="4"/>
  <c r="V377" i="4"/>
  <c r="AB377" i="4" s="1"/>
  <c r="H377" i="4"/>
  <c r="AB376" i="4"/>
  <c r="AA376" i="4"/>
  <c r="W376" i="4"/>
  <c r="V376" i="4"/>
  <c r="H376" i="4"/>
  <c r="V375" i="4"/>
  <c r="H375" i="4"/>
  <c r="V374" i="4"/>
  <c r="AA374" i="4" s="1"/>
  <c r="H374" i="4"/>
  <c r="V373" i="4"/>
  <c r="B373" i="4"/>
  <c r="V372" i="4"/>
  <c r="H372" i="4"/>
  <c r="V371" i="4"/>
  <c r="AA371" i="4" s="1"/>
  <c r="H371" i="4"/>
  <c r="V370" i="4"/>
  <c r="AB370" i="4" s="1"/>
  <c r="H370" i="4"/>
  <c r="AB369" i="4"/>
  <c r="V369" i="4"/>
  <c r="AA369" i="4" s="1"/>
  <c r="H369" i="4"/>
  <c r="V368" i="4"/>
  <c r="H368" i="4"/>
  <c r="V367" i="4"/>
  <c r="B367" i="4"/>
  <c r="V366" i="4"/>
  <c r="AB366" i="4" s="1"/>
  <c r="H366" i="4"/>
  <c r="V365" i="4"/>
  <c r="H365" i="4"/>
  <c r="AB364" i="4"/>
  <c r="V364" i="4"/>
  <c r="AA364" i="4" s="1"/>
  <c r="H364" i="4"/>
  <c r="AA363" i="4"/>
  <c r="V363" i="4"/>
  <c r="AB363" i="4" s="1"/>
  <c r="H363" i="4"/>
  <c r="AB362" i="4"/>
  <c r="AA362" i="4"/>
  <c r="V362" i="4"/>
  <c r="W362" i="4" s="1"/>
  <c r="H362" i="4"/>
  <c r="V361" i="4"/>
  <c r="B361" i="4"/>
  <c r="V360" i="4"/>
  <c r="AB360" i="4" s="1"/>
  <c r="H360" i="4"/>
  <c r="V359" i="4"/>
  <c r="H359" i="4"/>
  <c r="V358" i="4"/>
  <c r="H358" i="4"/>
  <c r="AA357" i="4"/>
  <c r="V357" i="4"/>
  <c r="Z357" i="4" s="1"/>
  <c r="H357" i="4"/>
  <c r="X356" i="4"/>
  <c r="V356" i="4"/>
  <c r="Z356" i="4" s="1"/>
  <c r="H356" i="4"/>
  <c r="V355" i="4"/>
  <c r="B355" i="4"/>
  <c r="V354" i="4"/>
  <c r="Z354" i="4" s="1"/>
  <c r="H354" i="4"/>
  <c r="V353" i="4"/>
  <c r="Z353" i="4" s="1"/>
  <c r="H353" i="4"/>
  <c r="AA352" i="4"/>
  <c r="V352" i="4"/>
  <c r="Z352" i="4" s="1"/>
  <c r="H352" i="4"/>
  <c r="V351" i="4"/>
  <c r="Z351" i="4" s="1"/>
  <c r="H351" i="4"/>
  <c r="AA350" i="4"/>
  <c r="W350" i="4"/>
  <c r="V350" i="4"/>
  <c r="Z350" i="4" s="1"/>
  <c r="H350" i="4"/>
  <c r="V349" i="4"/>
  <c r="B349" i="4"/>
  <c r="V348" i="4"/>
  <c r="Z348" i="4" s="1"/>
  <c r="H348" i="4"/>
  <c r="AA347" i="4"/>
  <c r="W347" i="4"/>
  <c r="V347" i="4"/>
  <c r="Z347" i="4" s="1"/>
  <c r="H347" i="4"/>
  <c r="V346" i="4"/>
  <c r="H346" i="4"/>
  <c r="AA345" i="4"/>
  <c r="X345" i="4"/>
  <c r="W345" i="4"/>
  <c r="V345" i="4"/>
  <c r="Z345" i="4" s="1"/>
  <c r="H345" i="4"/>
  <c r="V344" i="4"/>
  <c r="Z344" i="4" s="1"/>
  <c r="H344" i="4"/>
  <c r="V343" i="4"/>
  <c r="B343" i="4"/>
  <c r="AA342" i="4"/>
  <c r="X342" i="4"/>
  <c r="V342" i="4"/>
  <c r="Z342" i="4" s="1"/>
  <c r="H342" i="4"/>
  <c r="V341" i="4"/>
  <c r="Z341" i="4" s="1"/>
  <c r="H341" i="4"/>
  <c r="V340" i="4"/>
  <c r="H340" i="4"/>
  <c r="V339" i="4"/>
  <c r="Z339" i="4" s="1"/>
  <c r="H339" i="4"/>
  <c r="V338" i="4"/>
  <c r="H338" i="4"/>
  <c r="V337" i="4"/>
  <c r="B337" i="4"/>
  <c r="X336" i="4"/>
  <c r="V336" i="4"/>
  <c r="Z336" i="4" s="1"/>
  <c r="H336" i="4"/>
  <c r="AA335" i="4"/>
  <c r="X335" i="4"/>
  <c r="V335" i="4"/>
  <c r="Z335" i="4" s="1"/>
  <c r="H335" i="4"/>
  <c r="V334" i="4"/>
  <c r="Z334" i="4" s="1"/>
  <c r="H334" i="4"/>
  <c r="V333" i="4"/>
  <c r="H333" i="4"/>
  <c r="V332" i="4"/>
  <c r="Z332" i="4" s="1"/>
  <c r="H332" i="4"/>
  <c r="V331" i="4"/>
  <c r="B331" i="4"/>
  <c r="AA330" i="4"/>
  <c r="W330" i="4"/>
  <c r="V330" i="4"/>
  <c r="Z330" i="4" s="1"/>
  <c r="H330" i="4"/>
  <c r="V329" i="4"/>
  <c r="H329" i="4"/>
  <c r="AA328" i="4"/>
  <c r="X328" i="4"/>
  <c r="W328" i="4"/>
  <c r="V328" i="4"/>
  <c r="Z328" i="4" s="1"/>
  <c r="H328" i="4"/>
  <c r="V327" i="4"/>
  <c r="Z327" i="4" s="1"/>
  <c r="H327" i="4"/>
  <c r="V326" i="4"/>
  <c r="H326" i="4"/>
  <c r="V325" i="4"/>
  <c r="B325" i="4"/>
  <c r="V324" i="4"/>
  <c r="Z324" i="4" s="1"/>
  <c r="H324" i="4"/>
  <c r="V323" i="4"/>
  <c r="H323" i="4"/>
  <c r="V322" i="4"/>
  <c r="Z322" i="4" s="1"/>
  <c r="H322" i="4"/>
  <c r="V321" i="4"/>
  <c r="H321" i="4"/>
  <c r="V320" i="4"/>
  <c r="Z320" i="4" s="1"/>
  <c r="H320" i="4"/>
  <c r="V319" i="4"/>
  <c r="B319" i="4"/>
  <c r="V318" i="4"/>
  <c r="AB318" i="4" s="1"/>
  <c r="O318" i="4"/>
  <c r="H318" i="4"/>
  <c r="A318" i="4"/>
  <c r="V317" i="4"/>
  <c r="AC316" i="4"/>
  <c r="V316" i="4"/>
  <c r="P316" i="4"/>
  <c r="AA315" i="4"/>
  <c r="Z315" i="4"/>
  <c r="W315" i="4"/>
  <c r="V315" i="4"/>
  <c r="X315" i="4" s="1"/>
  <c r="D315" i="4" a="1"/>
  <c r="D315" i="4" s="1"/>
  <c r="C315" i="4" a="1"/>
  <c r="C315" i="4"/>
  <c r="B315" i="4" a="1"/>
  <c r="B315" i="4" s="1"/>
  <c r="X314" i="4"/>
  <c r="W314" i="4"/>
  <c r="V314" i="4"/>
  <c r="Z314" i="4" s="1"/>
  <c r="D314" i="4" a="1"/>
  <c r="D314" i="4"/>
  <c r="C314" i="4" a="1"/>
  <c r="C314" i="4" s="1"/>
  <c r="B314" i="4" a="1"/>
  <c r="B314" i="4" s="1"/>
  <c r="AB313" i="4"/>
  <c r="V313" i="4"/>
  <c r="D313" i="4" a="1"/>
  <c r="D313" i="4" s="1"/>
  <c r="C313" i="4" a="1"/>
  <c r="C313" i="4" s="1"/>
  <c r="B313" i="4" a="1"/>
  <c r="B313" i="4"/>
  <c r="X312" i="4"/>
  <c r="V312" i="4"/>
  <c r="AB312" i="4" s="1"/>
  <c r="D312" i="4" a="1"/>
  <c r="D312" i="4"/>
  <c r="C312" i="4" a="1"/>
  <c r="C312" i="4" s="1"/>
  <c r="B312" i="4" a="1"/>
  <c r="B312" i="4"/>
  <c r="V311" i="4"/>
  <c r="D311" i="4" a="1"/>
  <c r="D311" i="4" s="1"/>
  <c r="C311" i="4" a="1"/>
  <c r="C311" i="4" s="1"/>
  <c r="B311" i="4" a="1"/>
  <c r="B311" i="4" s="1"/>
  <c r="V310" i="4"/>
  <c r="Z310" i="4" s="1"/>
  <c r="D310" i="4" a="1"/>
  <c r="D310" i="4" s="1"/>
  <c r="C310" i="4" a="1"/>
  <c r="C310" i="4"/>
  <c r="B310" i="4" a="1"/>
  <c r="B310" i="4" s="1"/>
  <c r="AB309" i="4"/>
  <c r="Z309" i="4"/>
  <c r="W309" i="4"/>
  <c r="V309" i="4"/>
  <c r="AA309" i="4" s="1"/>
  <c r="D309" i="4" a="1"/>
  <c r="D309" i="4" s="1"/>
  <c r="C309" i="4" a="1"/>
  <c r="C309" i="4" s="1"/>
  <c r="B309" i="4" a="1"/>
  <c r="B309" i="4" s="1"/>
  <c r="V308" i="4"/>
  <c r="D308" i="4" a="1"/>
  <c r="D308" i="4" s="1"/>
  <c r="C308" i="4" a="1"/>
  <c r="C308" i="4"/>
  <c r="B308" i="4" a="1"/>
  <c r="B308" i="4" s="1"/>
  <c r="Z307" i="4"/>
  <c r="X307" i="4"/>
  <c r="V307" i="4"/>
  <c r="AA307" i="4" s="1"/>
  <c r="D307" i="4" a="1"/>
  <c r="D307" i="4" s="1"/>
  <c r="C307" i="4" a="1"/>
  <c r="C307" i="4" s="1"/>
  <c r="B307" i="4" a="1"/>
  <c r="B307" i="4" s="1"/>
  <c r="V306" i="4"/>
  <c r="Z306" i="4" s="1"/>
  <c r="D306" i="4" a="1"/>
  <c r="D306" i="4" s="1"/>
  <c r="C306" i="4" a="1"/>
  <c r="C306" i="4"/>
  <c r="B306" i="4" a="1"/>
  <c r="B306" i="4" s="1"/>
  <c r="V305" i="4"/>
  <c r="D305" i="4" a="1"/>
  <c r="D305" i="4" s="1"/>
  <c r="C305" i="4" a="1"/>
  <c r="C305" i="4" s="1"/>
  <c r="B305" i="4" a="1"/>
  <c r="B305" i="4" s="1"/>
  <c r="X304" i="4"/>
  <c r="V304" i="4"/>
  <c r="AB304" i="4" s="1"/>
  <c r="D304" i="4" a="1"/>
  <c r="D304" i="4"/>
  <c r="C304" i="4" a="1"/>
  <c r="C304" i="4" s="1"/>
  <c r="B304" i="4" a="1"/>
  <c r="B304" i="4"/>
  <c r="V303" i="4"/>
  <c r="D303" i="4" a="1"/>
  <c r="D303" i="4" s="1"/>
  <c r="C303" i="4" a="1"/>
  <c r="C303" i="4" s="1"/>
  <c r="B303" i="4" a="1"/>
  <c r="B303" i="4" s="1"/>
  <c r="V302" i="4"/>
  <c r="Z302" i="4" s="1"/>
  <c r="D302" i="4" a="1"/>
  <c r="D302" i="4"/>
  <c r="C302" i="4" a="1"/>
  <c r="C302" i="4"/>
  <c r="B302" i="4" a="1"/>
  <c r="B302" i="4"/>
  <c r="AB301" i="4"/>
  <c r="Z301" i="4"/>
  <c r="V301" i="4"/>
  <c r="AA301" i="4" s="1"/>
  <c r="D301" i="4" a="1"/>
  <c r="D301" i="4" s="1"/>
  <c r="B300" i="4" s="1"/>
  <c r="C301" i="4" a="1"/>
  <c r="C301" i="4" s="1"/>
  <c r="B301" i="4" a="1"/>
  <c r="B301" i="4" s="1"/>
  <c r="V300" i="4"/>
  <c r="V299" i="4"/>
  <c r="AB299" i="4" s="1"/>
  <c r="D299" i="4" a="1"/>
  <c r="D299" i="4"/>
  <c r="C299" i="4" a="1"/>
  <c r="C299" i="4"/>
  <c r="B299" i="4" a="1"/>
  <c r="B299" i="4"/>
  <c r="V298" i="4"/>
  <c r="D298" i="4" a="1"/>
  <c r="D298" i="4" s="1"/>
  <c r="B297" i="4" s="1"/>
  <c r="C298" i="4" a="1"/>
  <c r="C298" i="4" s="1"/>
  <c r="B298" i="4" a="1"/>
  <c r="B298" i="4" s="1"/>
  <c r="V297" i="4"/>
  <c r="V296" i="4"/>
  <c r="Z296" i="4" s="1"/>
  <c r="D296" i="4" a="1"/>
  <c r="D296" i="4"/>
  <c r="C296" i="4" a="1"/>
  <c r="C296" i="4" s="1"/>
  <c r="B296" i="4" a="1"/>
  <c r="B296" i="4"/>
  <c r="AB295" i="4"/>
  <c r="V295" i="4"/>
  <c r="D295" i="4" a="1"/>
  <c r="D295" i="4" s="1"/>
  <c r="C295" i="4" a="1"/>
  <c r="C295" i="4" s="1"/>
  <c r="B295" i="4" a="1"/>
  <c r="B295" i="4" s="1"/>
  <c r="V294" i="4"/>
  <c r="AB294" i="4" s="1"/>
  <c r="D294" i="4" a="1"/>
  <c r="D294" i="4" s="1"/>
  <c r="C294" i="4" a="1"/>
  <c r="C294" i="4"/>
  <c r="B294" i="4" a="1"/>
  <c r="B294" i="4" s="1"/>
  <c r="AB293" i="4"/>
  <c r="V293" i="4"/>
  <c r="D293" i="4" a="1"/>
  <c r="D293" i="4" s="1"/>
  <c r="C293" i="4" a="1"/>
  <c r="C293" i="4" s="1"/>
  <c r="B293" i="4" a="1"/>
  <c r="B293" i="4" s="1"/>
  <c r="V292" i="4"/>
  <c r="Z292" i="4" s="1"/>
  <c r="D292" i="4" a="1"/>
  <c r="D292" i="4" s="1"/>
  <c r="C292" i="4" a="1"/>
  <c r="C292" i="4"/>
  <c r="B292" i="4" a="1"/>
  <c r="B292" i="4" s="1"/>
  <c r="V291" i="4"/>
  <c r="D291" i="4" a="1"/>
  <c r="D291" i="4" s="1"/>
  <c r="B290" i="4" s="1"/>
  <c r="C291" i="4" a="1"/>
  <c r="C291" i="4" s="1"/>
  <c r="B291" i="4" a="1"/>
  <c r="B291" i="4" s="1"/>
  <c r="V290" i="4"/>
  <c r="V289" i="4"/>
  <c r="D289" i="4" a="1"/>
  <c r="D289" i="4"/>
  <c r="B288" i="4" s="1"/>
  <c r="C289" i="4" a="1"/>
  <c r="C289" i="4"/>
  <c r="B289" i="4" a="1"/>
  <c r="B289" i="4"/>
  <c r="V288" i="4"/>
  <c r="V287" i="4"/>
  <c r="V286" i="4"/>
  <c r="Z286" i="4" s="1"/>
  <c r="H286" i="4"/>
  <c r="V285" i="4"/>
  <c r="Z285" i="4" s="1"/>
  <c r="H285" i="4"/>
  <c r="V284" i="4"/>
  <c r="Z284" i="4" s="1"/>
  <c r="H284" i="4"/>
  <c r="V283" i="4"/>
  <c r="Z283" i="4" s="1"/>
  <c r="H283" i="4"/>
  <c r="V282" i="4"/>
  <c r="Z282" i="4" s="1"/>
  <c r="H282" i="4"/>
  <c r="V281" i="4"/>
  <c r="Z281" i="4" s="1"/>
  <c r="H281" i="4"/>
  <c r="V280" i="4"/>
  <c r="B280" i="4"/>
  <c r="V279" i="4"/>
  <c r="Z279" i="4" s="1"/>
  <c r="H279" i="4"/>
  <c r="V278" i="4"/>
  <c r="Z278" i="4" s="1"/>
  <c r="H278" i="4"/>
  <c r="V277" i="4"/>
  <c r="Z277" i="4" s="1"/>
  <c r="H277" i="4"/>
  <c r="V276" i="4"/>
  <c r="Z276" i="4" s="1"/>
  <c r="H276" i="4"/>
  <c r="V275" i="4"/>
  <c r="Z275" i="4" s="1"/>
  <c r="H275" i="4"/>
  <c r="V274" i="4"/>
  <c r="Z274" i="4" s="1"/>
  <c r="H274" i="4"/>
  <c r="V273" i="4"/>
  <c r="B273" i="4"/>
  <c r="V272" i="4"/>
  <c r="Z272" i="4" s="1"/>
  <c r="H272" i="4"/>
  <c r="V271" i="4"/>
  <c r="Z271" i="4" s="1"/>
  <c r="H271" i="4"/>
  <c r="V270" i="4"/>
  <c r="Z270" i="4" s="1"/>
  <c r="H270" i="4"/>
  <c r="V269" i="4"/>
  <c r="Z269" i="4" s="1"/>
  <c r="H269" i="4"/>
  <c r="V268" i="4"/>
  <c r="Z268" i="4" s="1"/>
  <c r="H268" i="4"/>
  <c r="V267" i="4"/>
  <c r="Z267" i="4" s="1"/>
  <c r="H267" i="4"/>
  <c r="V266" i="4"/>
  <c r="B266" i="4"/>
  <c r="V265" i="4"/>
  <c r="Z265" i="4" s="1"/>
  <c r="H265" i="4"/>
  <c r="V264" i="4"/>
  <c r="Z264" i="4" s="1"/>
  <c r="H264" i="4"/>
  <c r="V263" i="4"/>
  <c r="Z263" i="4" s="1"/>
  <c r="H263" i="4"/>
  <c r="V262" i="4"/>
  <c r="Z262" i="4" s="1"/>
  <c r="H262" i="4"/>
  <c r="V261" i="4"/>
  <c r="Z261" i="4" s="1"/>
  <c r="H261" i="4"/>
  <c r="V260" i="4"/>
  <c r="Z260" i="4" s="1"/>
  <c r="H260" i="4"/>
  <c r="V259" i="4"/>
  <c r="B259" i="4"/>
  <c r="V258" i="4"/>
  <c r="AB258" i="4" s="1"/>
  <c r="O258" i="4"/>
  <c r="H258" i="4"/>
  <c r="A258" i="4"/>
  <c r="V257" i="4"/>
  <c r="AC256" i="4"/>
  <c r="V256" i="4"/>
  <c r="P256" i="4"/>
  <c r="X255" i="4"/>
  <c r="V255" i="4"/>
  <c r="AA255" i="4" s="1"/>
  <c r="D255" i="4" a="1"/>
  <c r="D255" i="4" s="1"/>
  <c r="C255" i="4" a="1"/>
  <c r="C255" i="4" s="1"/>
  <c r="B255" i="4" a="1"/>
  <c r="B255" i="4" s="1"/>
  <c r="V254" i="4"/>
  <c r="AA254" i="4" s="1"/>
  <c r="D254" i="4" a="1"/>
  <c r="D254" i="4"/>
  <c r="C254" i="4" a="1"/>
  <c r="C254" i="4"/>
  <c r="B254" i="4" a="1"/>
  <c r="B254" i="4"/>
  <c r="V253" i="4"/>
  <c r="AA253" i="4" s="1"/>
  <c r="D253" i="4" a="1"/>
  <c r="D253" i="4" s="1"/>
  <c r="B252" i="4" s="1"/>
  <c r="C253" i="4" a="1"/>
  <c r="C253" i="4" s="1"/>
  <c r="B253" i="4" a="1"/>
  <c r="B253" i="4" s="1"/>
  <c r="V252" i="4"/>
  <c r="V251" i="4"/>
  <c r="AB251" i="4" s="1"/>
  <c r="D251" i="4" a="1"/>
  <c r="D251" i="4"/>
  <c r="C251" i="4" a="1"/>
  <c r="C251" i="4"/>
  <c r="B251" i="4" a="1"/>
  <c r="B251" i="4"/>
  <c r="Z250" i="4"/>
  <c r="X250" i="4"/>
  <c r="W250" i="4"/>
  <c r="V250" i="4"/>
  <c r="AA250" i="4" s="1"/>
  <c r="D250" i="4" a="1"/>
  <c r="D250" i="4" s="1"/>
  <c r="C250" i="4" a="1"/>
  <c r="C250" i="4" s="1"/>
  <c r="B250" i="4" a="1"/>
  <c r="B250" i="4" s="1"/>
  <c r="V249" i="4"/>
  <c r="AA249" i="4" s="1"/>
  <c r="D249" i="4" a="1"/>
  <c r="D249" i="4"/>
  <c r="B248" i="4" s="1"/>
  <c r="C249" i="4" a="1"/>
  <c r="C249" i="4"/>
  <c r="B249" i="4" a="1"/>
  <c r="B249" i="4"/>
  <c r="V248" i="4"/>
  <c r="AB247" i="4"/>
  <c r="W247" i="4"/>
  <c r="V247" i="4"/>
  <c r="AA247" i="4" s="1"/>
  <c r="D247" i="4" a="1"/>
  <c r="D247" i="4" s="1"/>
  <c r="B246" i="4" s="1"/>
  <c r="C247" i="4" a="1"/>
  <c r="C247" i="4" s="1"/>
  <c r="B247" i="4" a="1"/>
  <c r="B247" i="4" s="1"/>
  <c r="V246" i="4"/>
  <c r="V245" i="4"/>
  <c r="AB244" i="4"/>
  <c r="W244" i="4"/>
  <c r="V244" i="4"/>
  <c r="AA244" i="4" s="1"/>
  <c r="H244" i="4"/>
  <c r="AB243" i="4"/>
  <c r="W243" i="4"/>
  <c r="V243" i="4"/>
  <c r="AA243" i="4" s="1"/>
  <c r="H243" i="4"/>
  <c r="AB242" i="4"/>
  <c r="W242" i="4"/>
  <c r="V242" i="4"/>
  <c r="AA242" i="4" s="1"/>
  <c r="H242" i="4"/>
  <c r="W241" i="4"/>
  <c r="V241" i="4"/>
  <c r="AA241" i="4" s="1"/>
  <c r="H241" i="4"/>
  <c r="W240" i="4"/>
  <c r="V240" i="4"/>
  <c r="AA240" i="4" s="1"/>
  <c r="H240" i="4"/>
  <c r="V239" i="4"/>
  <c r="B239" i="4"/>
  <c r="V238" i="4"/>
  <c r="AB238" i="4" s="1"/>
  <c r="H238" i="4"/>
  <c r="V237" i="4"/>
  <c r="AB237" i="4" s="1"/>
  <c r="H237" i="4"/>
  <c r="AA236" i="4"/>
  <c r="V236" i="4"/>
  <c r="AB236" i="4" s="1"/>
  <c r="H236" i="4"/>
  <c r="W235" i="4"/>
  <c r="V235" i="4"/>
  <c r="AB235" i="4" s="1"/>
  <c r="H235" i="4"/>
  <c r="V234" i="4"/>
  <c r="AB234" i="4" s="1"/>
  <c r="H234" i="4"/>
  <c r="V233" i="4"/>
  <c r="B233" i="4"/>
  <c r="W232" i="4"/>
  <c r="V232" i="4"/>
  <c r="AB232" i="4" s="1"/>
  <c r="H232" i="4"/>
  <c r="V231" i="4"/>
  <c r="AB231" i="4" s="1"/>
  <c r="H231" i="4"/>
  <c r="AA230" i="4"/>
  <c r="V230" i="4"/>
  <c r="W230" i="4" s="1"/>
  <c r="H230" i="4"/>
  <c r="AA229" i="4"/>
  <c r="V229" i="4"/>
  <c r="AB229" i="4" s="1"/>
  <c r="H229" i="4"/>
  <c r="W228" i="4"/>
  <c r="V228" i="4"/>
  <c r="AB228" i="4" s="1"/>
  <c r="H228" i="4"/>
  <c r="V227" i="4"/>
  <c r="B227" i="4"/>
  <c r="V226" i="4"/>
  <c r="AB226" i="4" s="1"/>
  <c r="H226" i="4"/>
  <c r="AB225" i="4"/>
  <c r="V225" i="4"/>
  <c r="W225" i="4" s="1"/>
  <c r="H225" i="4"/>
  <c r="V224" i="4"/>
  <c r="AB224" i="4" s="1"/>
  <c r="H224" i="4"/>
  <c r="AB223" i="4"/>
  <c r="W223" i="4"/>
  <c r="V223" i="4"/>
  <c r="AA223" i="4" s="1"/>
  <c r="H223" i="4"/>
  <c r="V222" i="4"/>
  <c r="AB222" i="4" s="1"/>
  <c r="H222" i="4"/>
  <c r="V221" i="4"/>
  <c r="B221" i="4"/>
  <c r="AB220" i="4"/>
  <c r="AA220" i="4"/>
  <c r="W220" i="4"/>
  <c r="V220" i="4"/>
  <c r="H220" i="4"/>
  <c r="V219" i="4"/>
  <c r="AB219" i="4" s="1"/>
  <c r="H219" i="4"/>
  <c r="AB218" i="4"/>
  <c r="V218" i="4"/>
  <c r="W218" i="4" s="1"/>
  <c r="H218" i="4"/>
  <c r="V217" i="4"/>
  <c r="AB217" i="4" s="1"/>
  <c r="H217" i="4"/>
  <c r="AB216" i="4"/>
  <c r="W216" i="4"/>
  <c r="V216" i="4"/>
  <c r="AA216" i="4" s="1"/>
  <c r="H216" i="4"/>
  <c r="V215" i="4"/>
  <c r="B215" i="4"/>
  <c r="V214" i="4"/>
  <c r="AB214" i="4" s="1"/>
  <c r="H214" i="4"/>
  <c r="AA213" i="4"/>
  <c r="V213" i="4"/>
  <c r="W213" i="4" s="1"/>
  <c r="H213" i="4"/>
  <c r="AA212" i="4"/>
  <c r="V212" i="4"/>
  <c r="AB212" i="4" s="1"/>
  <c r="H212" i="4"/>
  <c r="W211" i="4"/>
  <c r="V211" i="4"/>
  <c r="AB211" i="4" s="1"/>
  <c r="H211" i="4"/>
  <c r="V210" i="4"/>
  <c r="AB210" i="4" s="1"/>
  <c r="H210" i="4"/>
  <c r="V209" i="4"/>
  <c r="B209" i="4"/>
  <c r="W208" i="4"/>
  <c r="V208" i="4"/>
  <c r="AB208" i="4" s="1"/>
  <c r="H208" i="4"/>
  <c r="V207" i="4"/>
  <c r="AB207" i="4" s="1"/>
  <c r="H207" i="4"/>
  <c r="V206" i="4"/>
  <c r="AB206" i="4" s="1"/>
  <c r="H206" i="4"/>
  <c r="AA205" i="4"/>
  <c r="V205" i="4"/>
  <c r="AB205" i="4" s="1"/>
  <c r="H205" i="4"/>
  <c r="V204" i="4"/>
  <c r="AB204" i="4" s="1"/>
  <c r="H204" i="4"/>
  <c r="V203" i="4"/>
  <c r="B203" i="4"/>
  <c r="AB202" i="4"/>
  <c r="V202" i="4"/>
  <c r="O202" i="4"/>
  <c r="H202" i="4"/>
  <c r="A202" i="4"/>
  <c r="V201" i="4"/>
  <c r="AC200" i="4"/>
  <c r="V200" i="4"/>
  <c r="P200" i="4"/>
  <c r="V199" i="4"/>
  <c r="AA199" i="4" s="1"/>
  <c r="D199" i="4" a="1"/>
  <c r="D199" i="4" s="1"/>
  <c r="C199" i="4" a="1"/>
  <c r="C199" i="4"/>
  <c r="B199" i="4" a="1"/>
  <c r="B199" i="4" s="1"/>
  <c r="AB198" i="4"/>
  <c r="AA198" i="4"/>
  <c r="W198" i="4"/>
  <c r="V198" i="4"/>
  <c r="D198" i="4" a="1"/>
  <c r="D198" i="4" s="1"/>
  <c r="C198" i="4" a="1"/>
  <c r="C198" i="4"/>
  <c r="B198" i="4" a="1"/>
  <c r="B198" i="4" s="1"/>
  <c r="AB197" i="4"/>
  <c r="W197" i="4"/>
  <c r="V197" i="4"/>
  <c r="AA197" i="4" s="1"/>
  <c r="D197" i="4" a="1"/>
  <c r="D197" i="4" s="1"/>
  <c r="B196" i="4" s="1"/>
  <c r="C197" i="4" a="1"/>
  <c r="C197" i="4" s="1"/>
  <c r="B197" i="4" a="1"/>
  <c r="B197" i="4"/>
  <c r="V196" i="4"/>
  <c r="Z195" i="4"/>
  <c r="W195" i="4"/>
  <c r="V195" i="4"/>
  <c r="AA195" i="4" s="1"/>
  <c r="D195" i="4" a="1"/>
  <c r="D195" i="4" s="1"/>
  <c r="B194" i="4" s="1"/>
  <c r="C195" i="4" a="1"/>
  <c r="C195" i="4" s="1"/>
  <c r="B195" i="4" a="1"/>
  <c r="B195" i="4" s="1"/>
  <c r="V194" i="4"/>
  <c r="V193" i="4"/>
  <c r="AA193" i="4" s="1"/>
  <c r="D193" i="4" a="1"/>
  <c r="D193" i="4" s="1"/>
  <c r="B192" i="4" s="1"/>
  <c r="C193" i="4" a="1"/>
  <c r="C193" i="4" s="1"/>
  <c r="B193" i="4" a="1"/>
  <c r="B193" i="4" s="1"/>
  <c r="V192" i="4"/>
  <c r="V191" i="4"/>
  <c r="AB191" i="4" s="1"/>
  <c r="D191" i="4" a="1"/>
  <c r="D191" i="4" s="1"/>
  <c r="B190" i="4" s="1"/>
  <c r="C191" i="4" a="1"/>
  <c r="C191" i="4" s="1"/>
  <c r="B191" i="4" a="1"/>
  <c r="B191" i="4" s="1"/>
  <c r="V190" i="4"/>
  <c r="V189" i="4"/>
  <c r="AA189" i="4" s="1"/>
  <c r="D189" i="4" a="1"/>
  <c r="D189" i="4"/>
  <c r="C189" i="4" a="1"/>
  <c r="C189" i="4" s="1"/>
  <c r="B189" i="4" a="1"/>
  <c r="B189" i="4" s="1"/>
  <c r="Z188" i="4"/>
  <c r="W188" i="4"/>
  <c r="V188" i="4"/>
  <c r="AA188" i="4" s="1"/>
  <c r="D188" i="4" a="1"/>
  <c r="D188" i="4" s="1"/>
  <c r="B187" i="4" s="1"/>
  <c r="C188" i="4" a="1"/>
  <c r="C188" i="4" s="1"/>
  <c r="B188" i="4" a="1"/>
  <c r="B188" i="4" s="1"/>
  <c r="V187" i="4"/>
  <c r="V186" i="4"/>
  <c r="AA186" i="4" s="1"/>
  <c r="D186" i="4" a="1"/>
  <c r="D186" i="4" s="1"/>
  <c r="C186" i="4" a="1"/>
  <c r="C186" i="4" s="1"/>
  <c r="B186" i="4" a="1"/>
  <c r="B186" i="4" s="1"/>
  <c r="AB185" i="4"/>
  <c r="W185" i="4"/>
  <c r="V185" i="4"/>
  <c r="D185" i="4" a="1"/>
  <c r="D185" i="4" s="1"/>
  <c r="B184" i="4" s="1"/>
  <c r="C185" i="4" a="1"/>
  <c r="C185" i="4"/>
  <c r="B185" i="4" a="1"/>
  <c r="B185" i="4" s="1"/>
  <c r="V184" i="4"/>
  <c r="X183" i="4"/>
  <c r="V183" i="4"/>
  <c r="AA183" i="4" s="1"/>
  <c r="D183" i="4" a="1"/>
  <c r="D183" i="4"/>
  <c r="C183" i="4" a="1"/>
  <c r="C183" i="4" s="1"/>
  <c r="B183" i="4" a="1"/>
  <c r="B183" i="4" s="1"/>
  <c r="V182" i="4"/>
  <c r="AA182" i="4" s="1"/>
  <c r="D182" i="4" a="1"/>
  <c r="D182" i="4" s="1"/>
  <c r="B181" i="4" s="1"/>
  <c r="C182" i="4" a="1"/>
  <c r="C182" i="4" s="1"/>
  <c r="B182" i="4" a="1"/>
  <c r="B182" i="4"/>
  <c r="V181" i="4"/>
  <c r="V180" i="4"/>
  <c r="AA180" i="4" s="1"/>
  <c r="D180" i="4" a="1"/>
  <c r="D180" i="4" s="1"/>
  <c r="C180" i="4" a="1"/>
  <c r="C180" i="4" s="1"/>
  <c r="B180" i="4" a="1"/>
  <c r="B180" i="4" s="1"/>
  <c r="V179" i="4"/>
  <c r="AB179" i="4" s="1"/>
  <c r="D179" i="4" a="1"/>
  <c r="D179" i="4" s="1"/>
  <c r="C179" i="4" a="1"/>
  <c r="C179" i="4" s="1"/>
  <c r="B179" i="4" a="1"/>
  <c r="B179" i="4" s="1"/>
  <c r="AB178" i="4"/>
  <c r="X178" i="4"/>
  <c r="W178" i="4"/>
  <c r="V178" i="4"/>
  <c r="AA178" i="4" s="1"/>
  <c r="D178" i="4" a="1"/>
  <c r="D178" i="4" s="1"/>
  <c r="B177" i="4" s="1"/>
  <c r="C178" i="4" a="1"/>
  <c r="C178" i="4" s="1"/>
  <c r="B178" i="4" a="1"/>
  <c r="B178" i="4"/>
  <c r="V177" i="4"/>
  <c r="Z176" i="4"/>
  <c r="W176" i="4"/>
  <c r="V176" i="4"/>
  <c r="AA176" i="4" s="1"/>
  <c r="D176" i="4" a="1"/>
  <c r="D176" i="4" s="1"/>
  <c r="C176" i="4" a="1"/>
  <c r="C176" i="4" s="1"/>
  <c r="B176" i="4" a="1"/>
  <c r="B176" i="4" s="1"/>
  <c r="Z175" i="4"/>
  <c r="V175" i="4"/>
  <c r="D175" i="4" a="1"/>
  <c r="D175" i="4" s="1"/>
  <c r="C175" i="4" a="1"/>
  <c r="C175" i="4"/>
  <c r="B175" i="4" a="1"/>
  <c r="B175" i="4" s="1"/>
  <c r="V174" i="4"/>
  <c r="AB174" i="4" s="1"/>
  <c r="D174" i="4" a="1"/>
  <c r="D174" i="4" s="1"/>
  <c r="B173" i="4" s="1"/>
  <c r="C174" i="4" a="1"/>
  <c r="C174" i="4" s="1"/>
  <c r="B174" i="4" a="1"/>
  <c r="B174" i="4" s="1"/>
  <c r="V173" i="4"/>
  <c r="V172" i="4"/>
  <c r="AA172" i="4" s="1"/>
  <c r="D172" i="4" a="1"/>
  <c r="D172" i="4"/>
  <c r="C172" i="4" a="1"/>
  <c r="C172" i="4" s="1"/>
  <c r="B172" i="4" a="1"/>
  <c r="B172" i="4" s="1"/>
  <c r="V171" i="4"/>
  <c r="V170" i="4"/>
  <c r="AB169" i="4"/>
  <c r="W169" i="4"/>
  <c r="V169" i="4"/>
  <c r="AA169" i="4" s="1"/>
  <c r="H169" i="4"/>
  <c r="V168" i="4"/>
  <c r="AA168" i="4" s="1"/>
  <c r="H168" i="4"/>
  <c r="AB167" i="4"/>
  <c r="X167" i="4"/>
  <c r="W167" i="4"/>
  <c r="V167" i="4"/>
  <c r="AA167" i="4" s="1"/>
  <c r="H167" i="4"/>
  <c r="X166" i="4"/>
  <c r="V166" i="4"/>
  <c r="AA166" i="4" s="1"/>
  <c r="H166" i="4"/>
  <c r="AB165" i="4"/>
  <c r="W165" i="4"/>
  <c r="V165" i="4"/>
  <c r="AA165" i="4" s="1"/>
  <c r="H165" i="4"/>
  <c r="V164" i="4"/>
  <c r="B164" i="4"/>
  <c r="Y164" i="4" s="1"/>
  <c r="AB163" i="4"/>
  <c r="X163" i="4"/>
  <c r="W163" i="4"/>
  <c r="V163" i="4"/>
  <c r="AA163" i="4" s="1"/>
  <c r="H163" i="4"/>
  <c r="X162" i="4"/>
  <c r="V162" i="4"/>
  <c r="AA162" i="4" s="1"/>
  <c r="H162" i="4"/>
  <c r="AB161" i="4"/>
  <c r="W161" i="4"/>
  <c r="V161" i="4"/>
  <c r="AA161" i="4" s="1"/>
  <c r="H161" i="4"/>
  <c r="V160" i="4"/>
  <c r="AA160" i="4" s="1"/>
  <c r="H160" i="4"/>
  <c r="AB159" i="4"/>
  <c r="X159" i="4"/>
  <c r="W159" i="4"/>
  <c r="V159" i="4"/>
  <c r="AA159" i="4" s="1"/>
  <c r="H159" i="4"/>
  <c r="V158" i="4"/>
  <c r="B158" i="4"/>
  <c r="Y158" i="4" s="1"/>
  <c r="AB157" i="4"/>
  <c r="W157" i="4"/>
  <c r="V157" i="4"/>
  <c r="AA157" i="4" s="1"/>
  <c r="H157" i="4"/>
  <c r="V156" i="4"/>
  <c r="AA156" i="4" s="1"/>
  <c r="H156" i="4"/>
  <c r="AB155" i="4"/>
  <c r="X155" i="4"/>
  <c r="W155" i="4"/>
  <c r="V155" i="4"/>
  <c r="AA155" i="4" s="1"/>
  <c r="H155" i="4"/>
  <c r="X154" i="4"/>
  <c r="V154" i="4"/>
  <c r="AA154" i="4" s="1"/>
  <c r="H154" i="4"/>
  <c r="AB153" i="4"/>
  <c r="W153" i="4"/>
  <c r="V153" i="4"/>
  <c r="AA153" i="4" s="1"/>
  <c r="H153" i="4"/>
  <c r="V152" i="4"/>
  <c r="B152" i="4"/>
  <c r="Y152" i="4" s="1"/>
  <c r="AB151" i="4"/>
  <c r="X151" i="4"/>
  <c r="W151" i="4"/>
  <c r="V151" i="4"/>
  <c r="AA151" i="4" s="1"/>
  <c r="H151" i="4"/>
  <c r="X150" i="4"/>
  <c r="V150" i="4"/>
  <c r="AA150" i="4" s="1"/>
  <c r="H150" i="4"/>
  <c r="AB149" i="4"/>
  <c r="W149" i="4"/>
  <c r="V149" i="4"/>
  <c r="AA149" i="4" s="1"/>
  <c r="H149" i="4"/>
  <c r="V148" i="4"/>
  <c r="AA148" i="4" s="1"/>
  <c r="H148" i="4"/>
  <c r="AB147" i="4"/>
  <c r="X147" i="4"/>
  <c r="W147" i="4"/>
  <c r="V147" i="4"/>
  <c r="AA147" i="4" s="1"/>
  <c r="H147" i="4"/>
  <c r="V146" i="4"/>
  <c r="B146" i="4"/>
  <c r="Y146" i="4" s="1"/>
  <c r="AA145" i="4"/>
  <c r="W145" i="4"/>
  <c r="V145" i="4"/>
  <c r="Z145" i="4" s="1"/>
  <c r="H145" i="4"/>
  <c r="X144" i="4"/>
  <c r="V144" i="4"/>
  <c r="Z144" i="4" s="1"/>
  <c r="H144" i="4"/>
  <c r="V143" i="4"/>
  <c r="Z143" i="4" s="1"/>
  <c r="H143" i="4"/>
  <c r="V142" i="4"/>
  <c r="Z142" i="4" s="1"/>
  <c r="H142" i="4"/>
  <c r="AA141" i="4"/>
  <c r="X141" i="4"/>
  <c r="W141" i="4"/>
  <c r="V141" i="4"/>
  <c r="Z141" i="4" s="1"/>
  <c r="H141" i="4"/>
  <c r="V140" i="4"/>
  <c r="B140" i="4"/>
  <c r="L140" i="4" s="1"/>
  <c r="V139" i="4"/>
  <c r="Z139" i="4" s="1"/>
  <c r="H139" i="4"/>
  <c r="V138" i="4"/>
  <c r="Z138" i="4" s="1"/>
  <c r="H138" i="4"/>
  <c r="V137" i="4"/>
  <c r="Z137" i="4" s="1"/>
  <c r="H137" i="4"/>
  <c r="AA136" i="4"/>
  <c r="V136" i="4"/>
  <c r="Z136" i="4" s="1"/>
  <c r="H136" i="4"/>
  <c r="V135" i="4"/>
  <c r="Z135" i="4" s="1"/>
  <c r="H135" i="4"/>
  <c r="V134" i="4"/>
  <c r="B134" i="4"/>
  <c r="L134" i="4" s="1"/>
  <c r="V133" i="4"/>
  <c r="Z133" i="4" s="1"/>
  <c r="H133" i="4"/>
  <c r="V132" i="4"/>
  <c r="Z132" i="4" s="1"/>
  <c r="H132" i="4"/>
  <c r="AA131" i="4"/>
  <c r="W131" i="4"/>
  <c r="V131" i="4"/>
  <c r="Z131" i="4" s="1"/>
  <c r="H131" i="4"/>
  <c r="X130" i="4"/>
  <c r="V130" i="4"/>
  <c r="Z130" i="4" s="1"/>
  <c r="H130" i="4"/>
  <c r="V129" i="4"/>
  <c r="Z129" i="4" s="1"/>
  <c r="H129" i="4"/>
  <c r="V128" i="4"/>
  <c r="B128" i="4"/>
  <c r="AA127" i="4"/>
  <c r="V127" i="4"/>
  <c r="Z127" i="4" s="1"/>
  <c r="H127" i="4"/>
  <c r="AA126" i="4"/>
  <c r="V126" i="4"/>
  <c r="Z126" i="4" s="1"/>
  <c r="H126" i="4"/>
  <c r="V125" i="4"/>
  <c r="Z125" i="4" s="1"/>
  <c r="H125" i="4"/>
  <c r="V124" i="4"/>
  <c r="Z124" i="4" s="1"/>
  <c r="H124" i="4"/>
  <c r="V123" i="4"/>
  <c r="Z123" i="4" s="1"/>
  <c r="H123" i="4"/>
  <c r="V122" i="4"/>
  <c r="B122" i="4"/>
  <c r="AA121" i="4"/>
  <c r="X121" i="4"/>
  <c r="W121" i="4"/>
  <c r="V121" i="4"/>
  <c r="Z121" i="4" s="1"/>
  <c r="H121" i="4"/>
  <c r="AA120" i="4"/>
  <c r="X120" i="4"/>
  <c r="V120" i="4"/>
  <c r="Z120" i="4" s="1"/>
  <c r="H120" i="4"/>
  <c r="V119" i="4"/>
  <c r="Z119" i="4" s="1"/>
  <c r="H119" i="4"/>
  <c r="V118" i="4"/>
  <c r="Z118" i="4" s="1"/>
  <c r="H118" i="4"/>
  <c r="AA117" i="4"/>
  <c r="W117" i="4"/>
  <c r="V117" i="4"/>
  <c r="Z117" i="4" s="1"/>
  <c r="H117" i="4"/>
  <c r="V116" i="4"/>
  <c r="B116" i="4"/>
  <c r="Y116" i="4" s="1"/>
  <c r="V115" i="4"/>
  <c r="Z115" i="4" s="1"/>
  <c r="H115" i="4"/>
  <c r="X114" i="4"/>
  <c r="V114" i="4"/>
  <c r="Z114" i="4" s="1"/>
  <c r="H114" i="4"/>
  <c r="AA113" i="4"/>
  <c r="V113" i="4"/>
  <c r="Z113" i="4" s="1"/>
  <c r="H113" i="4"/>
  <c r="AA112" i="4"/>
  <c r="V112" i="4"/>
  <c r="Z112" i="4" s="1"/>
  <c r="H112" i="4"/>
  <c r="V111" i="4"/>
  <c r="Z111" i="4" s="1"/>
  <c r="H111" i="4"/>
  <c r="V110" i="4"/>
  <c r="B110" i="4"/>
  <c r="Y110" i="4" s="1"/>
  <c r="V109" i="4"/>
  <c r="Z109" i="4" s="1"/>
  <c r="H109" i="4"/>
  <c r="V108" i="4"/>
  <c r="Z108" i="4" s="1"/>
  <c r="H108" i="4"/>
  <c r="AA107" i="4"/>
  <c r="X107" i="4"/>
  <c r="W107" i="4"/>
  <c r="V107" i="4"/>
  <c r="Z107" i="4" s="1"/>
  <c r="H107" i="4"/>
  <c r="AA106" i="4"/>
  <c r="X106" i="4"/>
  <c r="V106" i="4"/>
  <c r="Z106" i="4" s="1"/>
  <c r="H106" i="4"/>
  <c r="V105" i="4"/>
  <c r="Z105" i="4" s="1"/>
  <c r="H105" i="4"/>
  <c r="V104" i="4"/>
  <c r="B104" i="4"/>
  <c r="V103" i="4"/>
  <c r="Z103" i="4" s="1"/>
  <c r="H103" i="4"/>
  <c r="AA102" i="4"/>
  <c r="V102" i="4"/>
  <c r="Z102" i="4" s="1"/>
  <c r="H102" i="4"/>
  <c r="V101" i="4"/>
  <c r="Z101" i="4" s="1"/>
  <c r="H101" i="4"/>
  <c r="X100" i="4"/>
  <c r="V100" i="4"/>
  <c r="Z100" i="4" s="1"/>
  <c r="H100" i="4"/>
  <c r="AA99" i="4"/>
  <c r="V99" i="4"/>
  <c r="Z99" i="4" s="1"/>
  <c r="H99" i="4"/>
  <c r="V98" i="4"/>
  <c r="B98" i="4"/>
  <c r="AA97" i="4"/>
  <c r="W97" i="4"/>
  <c r="V97" i="4"/>
  <c r="Z97" i="4" s="1"/>
  <c r="H97" i="4"/>
  <c r="X96" i="4"/>
  <c r="V96" i="4"/>
  <c r="Z96" i="4" s="1"/>
  <c r="H96" i="4"/>
  <c r="V95" i="4"/>
  <c r="Z95" i="4" s="1"/>
  <c r="H95" i="4"/>
  <c r="V94" i="4"/>
  <c r="Z94" i="4" s="1"/>
  <c r="H94" i="4"/>
  <c r="AA93" i="4"/>
  <c r="X93" i="4"/>
  <c r="W93" i="4"/>
  <c r="V93" i="4"/>
  <c r="Z93" i="4" s="1"/>
  <c r="H93" i="4"/>
  <c r="V92" i="4"/>
  <c r="B92" i="4"/>
  <c r="L92" i="4" s="1"/>
  <c r="V91" i="4"/>
  <c r="Z91" i="4" s="1"/>
  <c r="H91" i="4"/>
  <c r="V90" i="4"/>
  <c r="Z90" i="4" s="1"/>
  <c r="H90" i="4"/>
  <c r="V89" i="4"/>
  <c r="Z89" i="4" s="1"/>
  <c r="H89" i="4"/>
  <c r="AA88" i="4"/>
  <c r="V88" i="4"/>
  <c r="Z88" i="4" s="1"/>
  <c r="H88" i="4"/>
  <c r="V87" i="4"/>
  <c r="Z87" i="4" s="1"/>
  <c r="H87" i="4"/>
  <c r="V86" i="4"/>
  <c r="B86" i="4"/>
  <c r="L86" i="4" s="1"/>
  <c r="V85" i="4"/>
  <c r="Z85" i="4" s="1"/>
  <c r="H85" i="4"/>
  <c r="V84" i="4"/>
  <c r="Z84" i="4" s="1"/>
  <c r="H84" i="4"/>
  <c r="AA83" i="4"/>
  <c r="W83" i="4"/>
  <c r="V83" i="4"/>
  <c r="Z83" i="4" s="1"/>
  <c r="H83" i="4"/>
  <c r="X82" i="4"/>
  <c r="V82" i="4"/>
  <c r="Z82" i="4" s="1"/>
  <c r="H82" i="4"/>
  <c r="V81" i="4"/>
  <c r="Z81" i="4" s="1"/>
  <c r="H81" i="4"/>
  <c r="V80" i="4"/>
  <c r="B80" i="4"/>
  <c r="AA79" i="4"/>
  <c r="V79" i="4"/>
  <c r="Z79" i="4" s="1"/>
  <c r="H79" i="4"/>
  <c r="AA78" i="4"/>
  <c r="V78" i="4"/>
  <c r="Z78" i="4" s="1"/>
  <c r="H78" i="4"/>
  <c r="V77" i="4"/>
  <c r="Z77" i="4" s="1"/>
  <c r="H77" i="4"/>
  <c r="V76" i="4"/>
  <c r="Z76" i="4" s="1"/>
  <c r="H76" i="4"/>
  <c r="V75" i="4"/>
  <c r="Z75" i="4" s="1"/>
  <c r="H75" i="4"/>
  <c r="V74" i="4"/>
  <c r="B74" i="4"/>
  <c r="AA73" i="4"/>
  <c r="X73" i="4"/>
  <c r="W73" i="4"/>
  <c r="V73" i="4"/>
  <c r="Z73" i="4" s="1"/>
  <c r="H73" i="4"/>
  <c r="AA72" i="4"/>
  <c r="X72" i="4"/>
  <c r="V72" i="4"/>
  <c r="Z72" i="4" s="1"/>
  <c r="H72" i="4"/>
  <c r="V71" i="4"/>
  <c r="Z71" i="4" s="1"/>
  <c r="H71" i="4"/>
  <c r="V70" i="4"/>
  <c r="Z70" i="4" s="1"/>
  <c r="H70" i="4"/>
  <c r="AA69" i="4"/>
  <c r="W69" i="4"/>
  <c r="V69" i="4"/>
  <c r="Z69" i="4" s="1"/>
  <c r="H69" i="4"/>
  <c r="X68" i="4"/>
  <c r="V68" i="4"/>
  <c r="Z68" i="4" s="1"/>
  <c r="H68" i="4"/>
  <c r="V67" i="4"/>
  <c r="B67" i="4"/>
  <c r="Y67" i="4" s="1"/>
  <c r="V66" i="4"/>
  <c r="Z66" i="4" s="1"/>
  <c r="H66" i="4"/>
  <c r="V65" i="4"/>
  <c r="Z65" i="4" s="1"/>
  <c r="H65" i="4"/>
  <c r="AA64" i="4"/>
  <c r="V64" i="4"/>
  <c r="Z64" i="4" s="1"/>
  <c r="H64" i="4"/>
  <c r="V63" i="4"/>
  <c r="Z63" i="4" s="1"/>
  <c r="H63" i="4"/>
  <c r="V62" i="4"/>
  <c r="Z62" i="4" s="1"/>
  <c r="H62" i="4"/>
  <c r="V61" i="4"/>
  <c r="B61" i="4"/>
  <c r="V60" i="4"/>
  <c r="Z60" i="4" s="1"/>
  <c r="H60" i="4"/>
  <c r="W59" i="4"/>
  <c r="V59" i="4"/>
  <c r="Z59" i="4" s="1"/>
  <c r="H59" i="4"/>
  <c r="X58" i="4"/>
  <c r="V58" i="4"/>
  <c r="Z58" i="4" s="1"/>
  <c r="H58" i="4"/>
  <c r="AA57" i="4"/>
  <c r="V57" i="4"/>
  <c r="Z57" i="4" s="1"/>
  <c r="H57" i="4"/>
  <c r="V56" i="4"/>
  <c r="Z56" i="4" s="1"/>
  <c r="H56" i="4"/>
  <c r="V55" i="4"/>
  <c r="B55" i="4"/>
  <c r="V54" i="4"/>
  <c r="Z54" i="4" s="1"/>
  <c r="H54" i="4"/>
  <c r="V53" i="4"/>
  <c r="Z53" i="4" s="1"/>
  <c r="H53" i="4"/>
  <c r="W52" i="4"/>
  <c r="V52" i="4"/>
  <c r="Z52" i="4" s="1"/>
  <c r="H52" i="4"/>
  <c r="X51" i="4"/>
  <c r="V51" i="4"/>
  <c r="Z51" i="4" s="1"/>
  <c r="H51" i="4"/>
  <c r="AA50" i="4"/>
  <c r="V50" i="4"/>
  <c r="Z50" i="4" s="1"/>
  <c r="H50" i="4"/>
  <c r="V49" i="4"/>
  <c r="B49" i="4"/>
  <c r="AA48" i="4"/>
  <c r="W48" i="4"/>
  <c r="V48" i="4"/>
  <c r="Z48" i="4" s="1"/>
  <c r="H48" i="4"/>
  <c r="X47" i="4"/>
  <c r="V47" i="4"/>
  <c r="Z47" i="4" s="1"/>
  <c r="H47" i="4"/>
  <c r="V46" i="4"/>
  <c r="Z46" i="4" s="1"/>
  <c r="H46" i="4"/>
  <c r="V45" i="4"/>
  <c r="Z45" i="4" s="1"/>
  <c r="H45" i="4"/>
  <c r="AA44" i="4"/>
  <c r="X44" i="4"/>
  <c r="W44" i="4"/>
  <c r="V44" i="4"/>
  <c r="Z44" i="4" s="1"/>
  <c r="H44" i="4"/>
  <c r="AA43" i="4"/>
  <c r="X43" i="4"/>
  <c r="V43" i="4"/>
  <c r="Z43" i="4" s="1"/>
  <c r="H43" i="4"/>
  <c r="V42" i="4"/>
  <c r="Z42" i="4" s="1"/>
  <c r="H42" i="4"/>
  <c r="V41" i="4"/>
  <c r="B41" i="4"/>
  <c r="Y41" i="4" s="1"/>
  <c r="X40" i="4"/>
  <c r="V40" i="4"/>
  <c r="Z40" i="4" s="1"/>
  <c r="H40" i="4"/>
  <c r="V39" i="4"/>
  <c r="Z39" i="4" s="1"/>
  <c r="H39" i="4"/>
  <c r="V38" i="4"/>
  <c r="Z38" i="4" s="1"/>
  <c r="H38" i="4"/>
  <c r="AA37" i="4"/>
  <c r="X37" i="4"/>
  <c r="W37" i="4"/>
  <c r="V37" i="4"/>
  <c r="Z37" i="4" s="1"/>
  <c r="H37" i="4"/>
  <c r="AA36" i="4"/>
  <c r="X36" i="4"/>
  <c r="V36" i="4"/>
  <c r="Z36" i="4" s="1"/>
  <c r="H36" i="4"/>
  <c r="V35" i="4"/>
  <c r="Z35" i="4" s="1"/>
  <c r="H35" i="4"/>
  <c r="V34" i="4"/>
  <c r="Z34" i="4" s="1"/>
  <c r="H34" i="4"/>
  <c r="V33" i="4"/>
  <c r="B33" i="4"/>
  <c r="V32" i="4"/>
  <c r="Z32" i="4" s="1"/>
  <c r="H32" i="4"/>
  <c r="V31" i="4"/>
  <c r="Z31" i="4" s="1"/>
  <c r="H31" i="4"/>
  <c r="AA30" i="4"/>
  <c r="X30" i="4"/>
  <c r="W30" i="4"/>
  <c r="V30" i="4"/>
  <c r="Z30" i="4" s="1"/>
  <c r="H30" i="4"/>
  <c r="V29" i="4"/>
  <c r="Z29" i="4" s="1"/>
  <c r="H29" i="4"/>
  <c r="V28" i="4"/>
  <c r="Z28" i="4" s="1"/>
  <c r="H28" i="4"/>
  <c r="X27" i="4"/>
  <c r="V27" i="4"/>
  <c r="Z27" i="4" s="1"/>
  <c r="H27" i="4"/>
  <c r="AA26" i="4"/>
  <c r="W26" i="4"/>
  <c r="V26" i="4"/>
  <c r="Z26" i="4" s="1"/>
  <c r="H26" i="4"/>
  <c r="V25" i="4"/>
  <c r="Z25" i="4" s="1"/>
  <c r="H25" i="4"/>
  <c r="V24" i="4"/>
  <c r="Z24" i="4" s="1"/>
  <c r="H24" i="4"/>
  <c r="V23" i="4"/>
  <c r="Z23" i="4" s="1"/>
  <c r="H23" i="4"/>
  <c r="V22" i="4"/>
  <c r="B22" i="4"/>
  <c r="V21" i="4"/>
  <c r="Z21" i="4" s="1"/>
  <c r="H21" i="4"/>
  <c r="X20" i="4"/>
  <c r="V20" i="4"/>
  <c r="Z20" i="4" s="1"/>
  <c r="H20" i="4"/>
  <c r="AA19" i="4"/>
  <c r="W19" i="4"/>
  <c r="V19" i="4"/>
  <c r="Z19" i="4" s="1"/>
  <c r="H19" i="4"/>
  <c r="Y49" i="4" s="1"/>
  <c r="V18" i="4"/>
  <c r="Z18" i="4" s="1"/>
  <c r="H18" i="4"/>
  <c r="V17" i="4"/>
  <c r="Z17" i="4" s="1"/>
  <c r="H17" i="4"/>
  <c r="V16" i="4"/>
  <c r="Z16" i="4" s="1"/>
  <c r="H16" i="4"/>
  <c r="AA15" i="4"/>
  <c r="X15" i="4"/>
  <c r="W15" i="4"/>
  <c r="V15" i="4"/>
  <c r="Z15" i="4" s="1"/>
  <c r="H15" i="4"/>
  <c r="Y22" i="4" s="1"/>
  <c r="V14" i="4"/>
  <c r="Z14" i="4" s="1"/>
  <c r="H14" i="4"/>
  <c r="V13" i="4"/>
  <c r="Z13" i="4" s="1"/>
  <c r="H13" i="4"/>
  <c r="X12" i="4"/>
  <c r="V12" i="4"/>
  <c r="Z12" i="4" s="1"/>
  <c r="H12" i="4"/>
  <c r="B11" i="4"/>
  <c r="A10" i="4"/>
  <c r="U538" i="3"/>
  <c r="P538" i="3"/>
  <c r="O538" i="3"/>
  <c r="N538" i="3"/>
  <c r="M538" i="3"/>
  <c r="U537" i="3"/>
  <c r="P537" i="3"/>
  <c r="O537" i="3"/>
  <c r="N537" i="3"/>
  <c r="M537" i="3"/>
  <c r="U536" i="3"/>
  <c r="P536" i="3"/>
  <c r="O536" i="3"/>
  <c r="N536" i="3"/>
  <c r="M536" i="3"/>
  <c r="U535" i="3"/>
  <c r="P535" i="3"/>
  <c r="O535" i="3"/>
  <c r="N535" i="3"/>
  <c r="M535" i="3"/>
  <c r="U534" i="3"/>
  <c r="P534" i="3"/>
  <c r="O534" i="3"/>
  <c r="N534" i="3"/>
  <c r="M534" i="3"/>
  <c r="U533" i="3"/>
  <c r="P533" i="3"/>
  <c r="O533" i="3"/>
  <c r="N533" i="3"/>
  <c r="M533" i="3"/>
  <c r="U532" i="3"/>
  <c r="P532" i="3"/>
  <c r="O532" i="3"/>
  <c r="N532" i="3"/>
  <c r="M532" i="3"/>
  <c r="U531" i="3"/>
  <c r="P531" i="3"/>
  <c r="O531" i="3"/>
  <c r="N531" i="3"/>
  <c r="M531" i="3"/>
  <c r="U530" i="3"/>
  <c r="P530" i="3"/>
  <c r="O530" i="3"/>
  <c r="N530" i="3"/>
  <c r="M530" i="3"/>
  <c r="U529" i="3"/>
  <c r="P529" i="3"/>
  <c r="O529" i="3"/>
  <c r="N529" i="3"/>
  <c r="M529" i="3"/>
  <c r="U528" i="3"/>
  <c r="P528" i="3"/>
  <c r="O528" i="3"/>
  <c r="N528" i="3"/>
  <c r="M528" i="3"/>
  <c r="U527" i="3"/>
  <c r="P527" i="3"/>
  <c r="O527" i="3"/>
  <c r="N527" i="3"/>
  <c r="M527" i="3"/>
  <c r="U526" i="3"/>
  <c r="P526" i="3"/>
  <c r="O526" i="3"/>
  <c r="N526" i="3"/>
  <c r="M526" i="3"/>
  <c r="U525" i="3"/>
  <c r="P525" i="3"/>
  <c r="O525" i="3"/>
  <c r="N525" i="3"/>
  <c r="M525" i="3"/>
  <c r="U524" i="3"/>
  <c r="P524" i="3"/>
  <c r="O524" i="3"/>
  <c r="N524" i="3"/>
  <c r="M524" i="3"/>
  <c r="U523" i="3"/>
  <c r="P523" i="3"/>
  <c r="O523" i="3"/>
  <c r="N523" i="3"/>
  <c r="M523" i="3"/>
  <c r="U522" i="3"/>
  <c r="P522" i="3"/>
  <c r="O522" i="3"/>
  <c r="N522" i="3"/>
  <c r="M522" i="3"/>
  <c r="U521" i="3"/>
  <c r="P521" i="3"/>
  <c r="O521" i="3"/>
  <c r="N521" i="3"/>
  <c r="M521" i="3"/>
  <c r="U520" i="3"/>
  <c r="P520" i="3"/>
  <c r="O520" i="3"/>
  <c r="N520" i="3"/>
  <c r="M520" i="3"/>
  <c r="U519" i="3"/>
  <c r="P519" i="3"/>
  <c r="O519" i="3"/>
  <c r="N519" i="3"/>
  <c r="M519" i="3"/>
  <c r="U518" i="3"/>
  <c r="P518" i="3"/>
  <c r="O518" i="3"/>
  <c r="N518" i="3"/>
  <c r="M518" i="3"/>
  <c r="U517" i="3"/>
  <c r="P517" i="3"/>
  <c r="O517" i="3"/>
  <c r="N517" i="3"/>
  <c r="M517" i="3"/>
  <c r="U516" i="3"/>
  <c r="P516" i="3"/>
  <c r="O516" i="3"/>
  <c r="N516" i="3"/>
  <c r="M516" i="3"/>
  <c r="U515" i="3"/>
  <c r="P515" i="3"/>
  <c r="O515" i="3"/>
  <c r="N515" i="3"/>
  <c r="M515" i="3"/>
  <c r="U514" i="3"/>
  <c r="P514" i="3"/>
  <c r="O514" i="3"/>
  <c r="N514" i="3"/>
  <c r="M514" i="3"/>
  <c r="U513" i="3"/>
  <c r="P513" i="3"/>
  <c r="O513" i="3"/>
  <c r="N513" i="3"/>
  <c r="M513" i="3"/>
  <c r="U512" i="3"/>
  <c r="Q512" i="3"/>
  <c r="P512" i="3"/>
  <c r="N512" i="3"/>
  <c r="M512" i="3"/>
  <c r="R512" i="3" s="1"/>
  <c r="U511" i="3"/>
  <c r="Q511" i="3"/>
  <c r="P511" i="3"/>
  <c r="N511" i="3"/>
  <c r="M511" i="3"/>
  <c r="U510" i="3"/>
  <c r="Q510" i="3"/>
  <c r="P510" i="3"/>
  <c r="N510" i="3"/>
  <c r="M510" i="3"/>
  <c r="U509" i="3"/>
  <c r="Q509" i="3"/>
  <c r="P509" i="3"/>
  <c r="N509" i="3"/>
  <c r="M509" i="3"/>
  <c r="U508" i="3"/>
  <c r="Q508" i="3"/>
  <c r="P508" i="3"/>
  <c r="N508" i="3"/>
  <c r="M508" i="3"/>
  <c r="R508" i="3" s="1"/>
  <c r="U507" i="3"/>
  <c r="Q507" i="3"/>
  <c r="P507" i="3"/>
  <c r="N507" i="3"/>
  <c r="M507" i="3"/>
  <c r="U506" i="3"/>
  <c r="Q506" i="3"/>
  <c r="P506" i="3"/>
  <c r="N506" i="3"/>
  <c r="M506" i="3"/>
  <c r="U505" i="3"/>
  <c r="Q505" i="3"/>
  <c r="P505" i="3"/>
  <c r="N505" i="3"/>
  <c r="M505" i="3"/>
  <c r="U504" i="3"/>
  <c r="Q504" i="3"/>
  <c r="P504" i="3"/>
  <c r="N504" i="3"/>
  <c r="M504" i="3"/>
  <c r="R504" i="3" s="1"/>
  <c r="U503" i="3"/>
  <c r="Q503" i="3"/>
  <c r="Q502" i="3" s="1"/>
  <c r="P503" i="3"/>
  <c r="N503" i="3"/>
  <c r="M503" i="3"/>
  <c r="U502" i="3"/>
  <c r="C502" i="3"/>
  <c r="B502" i="3"/>
  <c r="U501" i="3"/>
  <c r="Q501" i="3"/>
  <c r="P501" i="3"/>
  <c r="N501" i="3"/>
  <c r="M501" i="3"/>
  <c r="U500" i="3"/>
  <c r="Q500" i="3"/>
  <c r="P500" i="3"/>
  <c r="N500" i="3"/>
  <c r="M500" i="3"/>
  <c r="U499" i="3"/>
  <c r="Q499" i="3"/>
  <c r="P499" i="3"/>
  <c r="N499" i="3"/>
  <c r="M499" i="3"/>
  <c r="U498" i="3"/>
  <c r="Q498" i="3"/>
  <c r="P498" i="3"/>
  <c r="N498" i="3"/>
  <c r="N494" i="3" s="1"/>
  <c r="M498" i="3"/>
  <c r="U497" i="3"/>
  <c r="Q497" i="3"/>
  <c r="P497" i="3"/>
  <c r="P494" i="3" s="1"/>
  <c r="N497" i="3"/>
  <c r="M497" i="3"/>
  <c r="U496" i="3"/>
  <c r="Q496" i="3"/>
  <c r="P496" i="3"/>
  <c r="N496" i="3"/>
  <c r="M496" i="3"/>
  <c r="U495" i="3"/>
  <c r="Q495" i="3"/>
  <c r="P495" i="3"/>
  <c r="N495" i="3"/>
  <c r="M495" i="3"/>
  <c r="U494" i="3"/>
  <c r="C494" i="3"/>
  <c r="B494" i="3"/>
  <c r="U493" i="3"/>
  <c r="Q493" i="3"/>
  <c r="P493" i="3"/>
  <c r="N493" i="3"/>
  <c r="M493" i="3"/>
  <c r="U492" i="3"/>
  <c r="Q492" i="3"/>
  <c r="P492" i="3"/>
  <c r="N492" i="3"/>
  <c r="M492" i="3"/>
  <c r="U491" i="3"/>
  <c r="Q491" i="3"/>
  <c r="P491" i="3"/>
  <c r="N491" i="3"/>
  <c r="M491" i="3"/>
  <c r="U490" i="3"/>
  <c r="Q490" i="3"/>
  <c r="P490" i="3"/>
  <c r="N490" i="3"/>
  <c r="M490" i="3"/>
  <c r="U489" i="3"/>
  <c r="Q489" i="3"/>
  <c r="P489" i="3"/>
  <c r="N489" i="3"/>
  <c r="M489" i="3"/>
  <c r="U488" i="3"/>
  <c r="Q488" i="3"/>
  <c r="P488" i="3"/>
  <c r="N488" i="3"/>
  <c r="M488" i="3"/>
  <c r="U487" i="3"/>
  <c r="Q487" i="3"/>
  <c r="P487" i="3"/>
  <c r="N487" i="3"/>
  <c r="M487" i="3"/>
  <c r="U486" i="3"/>
  <c r="Q486" i="3"/>
  <c r="P486" i="3"/>
  <c r="N486" i="3"/>
  <c r="M486" i="3"/>
  <c r="U485" i="3"/>
  <c r="Q485" i="3"/>
  <c r="P485" i="3"/>
  <c r="N485" i="3"/>
  <c r="M485" i="3"/>
  <c r="U484" i="3"/>
  <c r="Q484" i="3"/>
  <c r="P484" i="3"/>
  <c r="N484" i="3"/>
  <c r="M484" i="3"/>
  <c r="U483" i="3"/>
  <c r="Q483" i="3"/>
  <c r="P483" i="3"/>
  <c r="N483" i="3"/>
  <c r="M483" i="3"/>
  <c r="U482" i="3"/>
  <c r="Q482" i="3"/>
  <c r="P482" i="3"/>
  <c r="N482" i="3"/>
  <c r="N481" i="3" s="1"/>
  <c r="M482" i="3"/>
  <c r="U481" i="3"/>
  <c r="Q481" i="3"/>
  <c r="C481" i="3"/>
  <c r="B481" i="3"/>
  <c r="U480" i="3"/>
  <c r="Q480" i="3"/>
  <c r="P480" i="3"/>
  <c r="N480" i="3"/>
  <c r="M480" i="3"/>
  <c r="U479" i="3"/>
  <c r="Q479" i="3"/>
  <c r="B479" i="3"/>
  <c r="M479" i="3" s="1"/>
  <c r="U478" i="3"/>
  <c r="Q478" i="3"/>
  <c r="P478" i="3"/>
  <c r="N478" i="3"/>
  <c r="M478" i="3"/>
  <c r="U477" i="3"/>
  <c r="Q477" i="3"/>
  <c r="P477" i="3"/>
  <c r="N477" i="3"/>
  <c r="M477" i="3"/>
  <c r="U476" i="3"/>
  <c r="Q476" i="3"/>
  <c r="P476" i="3"/>
  <c r="N476" i="3"/>
  <c r="M476" i="3"/>
  <c r="U475" i="3"/>
  <c r="Q475" i="3"/>
  <c r="P475" i="3"/>
  <c r="N475" i="3"/>
  <c r="M475" i="3"/>
  <c r="U474" i="3"/>
  <c r="Q474" i="3"/>
  <c r="P474" i="3"/>
  <c r="N474" i="3"/>
  <c r="M474" i="3"/>
  <c r="U473" i="3"/>
  <c r="Q473" i="3"/>
  <c r="P473" i="3"/>
  <c r="N473" i="3"/>
  <c r="M473" i="3"/>
  <c r="U472" i="3"/>
  <c r="Q472" i="3"/>
  <c r="P472" i="3"/>
  <c r="N472" i="3"/>
  <c r="M472" i="3"/>
  <c r="U471" i="3"/>
  <c r="Q471" i="3"/>
  <c r="P471" i="3"/>
  <c r="N471" i="3"/>
  <c r="M471" i="3"/>
  <c r="U470" i="3"/>
  <c r="Q470" i="3"/>
  <c r="P470" i="3"/>
  <c r="N470" i="3"/>
  <c r="M470" i="3"/>
  <c r="U469" i="3"/>
  <c r="Q469" i="3"/>
  <c r="P469" i="3"/>
  <c r="N469" i="3"/>
  <c r="M469" i="3"/>
  <c r="U468" i="3"/>
  <c r="Q468" i="3"/>
  <c r="P468" i="3"/>
  <c r="N468" i="3"/>
  <c r="M468" i="3"/>
  <c r="U467" i="3"/>
  <c r="Q467" i="3"/>
  <c r="P467" i="3"/>
  <c r="N467" i="3"/>
  <c r="M467" i="3"/>
  <c r="U466" i="3"/>
  <c r="B466" i="3"/>
  <c r="M466" i="3" s="1"/>
  <c r="U465" i="3"/>
  <c r="Q465" i="3"/>
  <c r="P465" i="3"/>
  <c r="N465" i="3"/>
  <c r="M465" i="3"/>
  <c r="U464" i="3"/>
  <c r="Q464" i="3"/>
  <c r="P464" i="3"/>
  <c r="N464" i="3"/>
  <c r="M464" i="3"/>
  <c r="U463" i="3"/>
  <c r="Q463" i="3"/>
  <c r="P463" i="3"/>
  <c r="N463" i="3"/>
  <c r="M463" i="3"/>
  <c r="U462" i="3"/>
  <c r="Q462" i="3"/>
  <c r="P462" i="3"/>
  <c r="N462" i="3"/>
  <c r="M462" i="3"/>
  <c r="U461" i="3"/>
  <c r="Q461" i="3"/>
  <c r="P461" i="3"/>
  <c r="N461" i="3"/>
  <c r="M461" i="3"/>
  <c r="U460" i="3"/>
  <c r="Q460" i="3"/>
  <c r="P460" i="3"/>
  <c r="N460" i="3"/>
  <c r="M460" i="3"/>
  <c r="U459" i="3"/>
  <c r="Q459" i="3"/>
  <c r="P459" i="3"/>
  <c r="N459" i="3"/>
  <c r="M459" i="3"/>
  <c r="U458" i="3"/>
  <c r="Q458" i="3"/>
  <c r="P458" i="3"/>
  <c r="N458" i="3"/>
  <c r="M458" i="3"/>
  <c r="U457" i="3"/>
  <c r="Q457" i="3"/>
  <c r="P457" i="3"/>
  <c r="N457" i="3"/>
  <c r="M457" i="3"/>
  <c r="U456" i="3"/>
  <c r="Q456" i="3"/>
  <c r="P456" i="3"/>
  <c r="N456" i="3"/>
  <c r="M456" i="3"/>
  <c r="U455" i="3"/>
  <c r="P455" i="3"/>
  <c r="B455" i="3"/>
  <c r="U454" i="3"/>
  <c r="Q454" i="3"/>
  <c r="P454" i="3"/>
  <c r="N454" i="3"/>
  <c r="M454" i="3"/>
  <c r="U453" i="3"/>
  <c r="Q453" i="3"/>
  <c r="P453" i="3"/>
  <c r="N453" i="3"/>
  <c r="M453" i="3"/>
  <c r="U452" i="3"/>
  <c r="Q452" i="3"/>
  <c r="P452" i="3"/>
  <c r="N452" i="3"/>
  <c r="M452" i="3"/>
  <c r="U451" i="3"/>
  <c r="Q451" i="3"/>
  <c r="P451" i="3"/>
  <c r="N451" i="3"/>
  <c r="M451" i="3"/>
  <c r="U450" i="3"/>
  <c r="Q450" i="3"/>
  <c r="P450" i="3"/>
  <c r="N450" i="3"/>
  <c r="M450" i="3"/>
  <c r="U449" i="3"/>
  <c r="Q449" i="3"/>
  <c r="P449" i="3"/>
  <c r="N449" i="3"/>
  <c r="M449" i="3"/>
  <c r="U448" i="3"/>
  <c r="Q448" i="3"/>
  <c r="P448" i="3"/>
  <c r="N448" i="3"/>
  <c r="M448" i="3"/>
  <c r="U447" i="3"/>
  <c r="Q447" i="3"/>
  <c r="P447" i="3"/>
  <c r="N447" i="3"/>
  <c r="M447" i="3"/>
  <c r="U446" i="3"/>
  <c r="Q446" i="3"/>
  <c r="P446" i="3"/>
  <c r="N446" i="3"/>
  <c r="M446" i="3"/>
  <c r="U445" i="3"/>
  <c r="Q445" i="3"/>
  <c r="P445" i="3"/>
  <c r="N445" i="3"/>
  <c r="M445" i="3"/>
  <c r="U444" i="3"/>
  <c r="Q444" i="3"/>
  <c r="P444" i="3"/>
  <c r="N444" i="3"/>
  <c r="M444" i="3"/>
  <c r="U443" i="3"/>
  <c r="Q443" i="3"/>
  <c r="P443" i="3"/>
  <c r="N443" i="3"/>
  <c r="M443" i="3"/>
  <c r="U442" i="3"/>
  <c r="Q442" i="3"/>
  <c r="P442" i="3"/>
  <c r="N442" i="3"/>
  <c r="M442" i="3"/>
  <c r="U441" i="3"/>
  <c r="Q441" i="3"/>
  <c r="P441" i="3"/>
  <c r="N441" i="3"/>
  <c r="M441" i="3"/>
  <c r="U440" i="3"/>
  <c r="Q440" i="3"/>
  <c r="P440" i="3"/>
  <c r="N440" i="3"/>
  <c r="M440" i="3"/>
  <c r="U439" i="3"/>
  <c r="Q439" i="3"/>
  <c r="P439" i="3"/>
  <c r="N439" i="3"/>
  <c r="M439" i="3"/>
  <c r="U438" i="3"/>
  <c r="Q438" i="3"/>
  <c r="P438" i="3"/>
  <c r="N438" i="3"/>
  <c r="M438" i="3"/>
  <c r="U437" i="3"/>
  <c r="Q437" i="3"/>
  <c r="P437" i="3"/>
  <c r="N437" i="3"/>
  <c r="M437" i="3"/>
  <c r="U436" i="3"/>
  <c r="Q436" i="3"/>
  <c r="P436" i="3"/>
  <c r="N436" i="3"/>
  <c r="M436" i="3"/>
  <c r="U435" i="3"/>
  <c r="Q435" i="3"/>
  <c r="P435" i="3"/>
  <c r="N435" i="3"/>
  <c r="M435" i="3"/>
  <c r="U434" i="3"/>
  <c r="Q434" i="3"/>
  <c r="P434" i="3"/>
  <c r="N434" i="3"/>
  <c r="M434" i="3"/>
  <c r="U433" i="3"/>
  <c r="Q433" i="3"/>
  <c r="P433" i="3"/>
  <c r="N433" i="3"/>
  <c r="N431" i="3" s="1"/>
  <c r="M433" i="3"/>
  <c r="U432" i="3"/>
  <c r="Q432" i="3"/>
  <c r="P432" i="3"/>
  <c r="N432" i="3"/>
  <c r="M432" i="3"/>
  <c r="U431" i="3"/>
  <c r="C431" i="3"/>
  <c r="B431" i="3"/>
  <c r="U430" i="3"/>
  <c r="Q430" i="3"/>
  <c r="P430" i="3"/>
  <c r="N430" i="3"/>
  <c r="M430" i="3"/>
  <c r="U429" i="3"/>
  <c r="Q429" i="3"/>
  <c r="P429" i="3"/>
  <c r="N429" i="3"/>
  <c r="M429" i="3"/>
  <c r="U428" i="3"/>
  <c r="Q428" i="3"/>
  <c r="P428" i="3"/>
  <c r="N428" i="3"/>
  <c r="M428" i="3"/>
  <c r="U427" i="3"/>
  <c r="Q427" i="3"/>
  <c r="P427" i="3"/>
  <c r="N427" i="3"/>
  <c r="M427" i="3"/>
  <c r="U426" i="3"/>
  <c r="Q426" i="3"/>
  <c r="P426" i="3"/>
  <c r="N426" i="3"/>
  <c r="M426" i="3"/>
  <c r="U425" i="3"/>
  <c r="Q425" i="3"/>
  <c r="P425" i="3"/>
  <c r="N425" i="3"/>
  <c r="M425" i="3"/>
  <c r="U424" i="3"/>
  <c r="Q424" i="3"/>
  <c r="P424" i="3"/>
  <c r="N424" i="3"/>
  <c r="M424" i="3"/>
  <c r="U423" i="3"/>
  <c r="Q423" i="3"/>
  <c r="P423" i="3"/>
  <c r="N423" i="3"/>
  <c r="M423" i="3"/>
  <c r="U422" i="3"/>
  <c r="Q422" i="3"/>
  <c r="P422" i="3"/>
  <c r="N422" i="3"/>
  <c r="M422" i="3"/>
  <c r="U421" i="3"/>
  <c r="Q421" i="3"/>
  <c r="P421" i="3"/>
  <c r="N421" i="3"/>
  <c r="M421" i="3"/>
  <c r="U420" i="3"/>
  <c r="Q420" i="3"/>
  <c r="P420" i="3"/>
  <c r="N420" i="3"/>
  <c r="M420" i="3"/>
  <c r="M416" i="3" s="1"/>
  <c r="U419" i="3"/>
  <c r="Q419" i="3"/>
  <c r="P419" i="3"/>
  <c r="N419" i="3"/>
  <c r="N416" i="3" s="1"/>
  <c r="M419" i="3"/>
  <c r="U418" i="3"/>
  <c r="Q418" i="3"/>
  <c r="P418" i="3"/>
  <c r="P416" i="3" s="1"/>
  <c r="N418" i="3"/>
  <c r="M418" i="3"/>
  <c r="U417" i="3"/>
  <c r="P417" i="3"/>
  <c r="B417" i="3"/>
  <c r="U416" i="3"/>
  <c r="U415" i="3"/>
  <c r="Q415" i="3"/>
  <c r="P415" i="3"/>
  <c r="N415" i="3"/>
  <c r="M415" i="3"/>
  <c r="U414" i="3"/>
  <c r="Q414" i="3"/>
  <c r="P414" i="3"/>
  <c r="N414" i="3"/>
  <c r="M414" i="3"/>
  <c r="U413" i="3"/>
  <c r="Q413" i="3"/>
  <c r="P413" i="3"/>
  <c r="N413" i="3"/>
  <c r="M413" i="3"/>
  <c r="U412" i="3"/>
  <c r="Q412" i="3"/>
  <c r="P412" i="3"/>
  <c r="N412" i="3"/>
  <c r="M412" i="3"/>
  <c r="U411" i="3"/>
  <c r="Q411" i="3"/>
  <c r="P411" i="3"/>
  <c r="N411" i="3"/>
  <c r="M411" i="3"/>
  <c r="U410" i="3"/>
  <c r="Q410" i="3"/>
  <c r="P410" i="3"/>
  <c r="N410" i="3"/>
  <c r="M410" i="3"/>
  <c r="U409" i="3"/>
  <c r="Q409" i="3"/>
  <c r="P409" i="3"/>
  <c r="N409" i="3"/>
  <c r="M409" i="3"/>
  <c r="U408" i="3"/>
  <c r="B408" i="3"/>
  <c r="U407" i="3"/>
  <c r="Q407" i="3"/>
  <c r="P407" i="3"/>
  <c r="N407" i="3"/>
  <c r="M407" i="3"/>
  <c r="U406" i="3"/>
  <c r="Q406" i="3"/>
  <c r="P406" i="3"/>
  <c r="N406" i="3"/>
  <c r="M406" i="3"/>
  <c r="U405" i="3"/>
  <c r="P405" i="3"/>
  <c r="B405" i="3"/>
  <c r="M405" i="3" s="1"/>
  <c r="U404" i="3"/>
  <c r="Q404" i="3"/>
  <c r="P404" i="3"/>
  <c r="N404" i="3"/>
  <c r="M404" i="3"/>
  <c r="R404" i="3" s="1"/>
  <c r="U403" i="3"/>
  <c r="Q403" i="3"/>
  <c r="P403" i="3"/>
  <c r="N403" i="3"/>
  <c r="M403" i="3"/>
  <c r="U402" i="3"/>
  <c r="Q402" i="3"/>
  <c r="P402" i="3"/>
  <c r="N402" i="3"/>
  <c r="M402" i="3"/>
  <c r="U401" i="3"/>
  <c r="Q401" i="3"/>
  <c r="P401" i="3"/>
  <c r="N401" i="3"/>
  <c r="M401" i="3"/>
  <c r="U400" i="3"/>
  <c r="Q400" i="3"/>
  <c r="P400" i="3"/>
  <c r="N400" i="3"/>
  <c r="M400" i="3"/>
  <c r="R400" i="3" s="1"/>
  <c r="U399" i="3"/>
  <c r="Q399" i="3"/>
  <c r="P399" i="3"/>
  <c r="N399" i="3"/>
  <c r="M399" i="3"/>
  <c r="U398" i="3"/>
  <c r="Q398" i="3"/>
  <c r="P398" i="3"/>
  <c r="N398" i="3"/>
  <c r="M398" i="3"/>
  <c r="U397" i="3"/>
  <c r="Q397" i="3"/>
  <c r="B397" i="3"/>
  <c r="U396" i="3"/>
  <c r="Q396" i="3"/>
  <c r="P396" i="3"/>
  <c r="N396" i="3"/>
  <c r="M396" i="3"/>
  <c r="R396" i="3" s="1"/>
  <c r="U395" i="3"/>
  <c r="Q395" i="3"/>
  <c r="P395" i="3"/>
  <c r="N395" i="3"/>
  <c r="M395" i="3"/>
  <c r="U394" i="3"/>
  <c r="Q394" i="3"/>
  <c r="P394" i="3"/>
  <c r="N394" i="3"/>
  <c r="M394" i="3"/>
  <c r="U393" i="3"/>
  <c r="Q393" i="3"/>
  <c r="P393" i="3"/>
  <c r="N393" i="3"/>
  <c r="M393" i="3"/>
  <c r="U392" i="3"/>
  <c r="Q392" i="3"/>
  <c r="P392" i="3"/>
  <c r="N392" i="3"/>
  <c r="M392" i="3"/>
  <c r="R392" i="3" s="1"/>
  <c r="U391" i="3"/>
  <c r="P391" i="3"/>
  <c r="C391" i="3"/>
  <c r="B391" i="3"/>
  <c r="Q391" i="3" s="1"/>
  <c r="U390" i="3"/>
  <c r="Q390" i="3"/>
  <c r="P390" i="3"/>
  <c r="N390" i="3"/>
  <c r="M390" i="3"/>
  <c r="U389" i="3"/>
  <c r="Q389" i="3"/>
  <c r="P389" i="3"/>
  <c r="N389" i="3"/>
  <c r="M389" i="3"/>
  <c r="U388" i="3"/>
  <c r="Q388" i="3"/>
  <c r="P388" i="3"/>
  <c r="N388" i="3"/>
  <c r="M388" i="3"/>
  <c r="U387" i="3"/>
  <c r="Q387" i="3"/>
  <c r="P387" i="3"/>
  <c r="N387" i="3"/>
  <c r="M387" i="3"/>
  <c r="U386" i="3"/>
  <c r="Q386" i="3"/>
  <c r="P386" i="3"/>
  <c r="N386" i="3"/>
  <c r="M386" i="3"/>
  <c r="U385" i="3"/>
  <c r="Q385" i="3"/>
  <c r="P385" i="3"/>
  <c r="N385" i="3"/>
  <c r="M385" i="3"/>
  <c r="U384" i="3"/>
  <c r="Q384" i="3"/>
  <c r="P384" i="3"/>
  <c r="N384" i="3"/>
  <c r="M384" i="3"/>
  <c r="U383" i="3"/>
  <c r="Q383" i="3"/>
  <c r="P383" i="3"/>
  <c r="N383" i="3"/>
  <c r="M383" i="3"/>
  <c r="U382" i="3"/>
  <c r="Q382" i="3"/>
  <c r="P382" i="3"/>
  <c r="N382" i="3"/>
  <c r="M382" i="3"/>
  <c r="U381" i="3"/>
  <c r="Q381" i="3"/>
  <c r="P381" i="3"/>
  <c r="N381" i="3"/>
  <c r="M381" i="3"/>
  <c r="U380" i="3"/>
  <c r="C380" i="3"/>
  <c r="B380" i="3"/>
  <c r="U379" i="3"/>
  <c r="Q379" i="3"/>
  <c r="P379" i="3"/>
  <c r="N379" i="3"/>
  <c r="M379" i="3"/>
  <c r="U378" i="3"/>
  <c r="Q378" i="3"/>
  <c r="P378" i="3"/>
  <c r="N378" i="3"/>
  <c r="M378" i="3"/>
  <c r="U377" i="3"/>
  <c r="Q377" i="3"/>
  <c r="P377" i="3"/>
  <c r="N377" i="3"/>
  <c r="M377" i="3"/>
  <c r="U376" i="3"/>
  <c r="Q376" i="3"/>
  <c r="P376" i="3"/>
  <c r="N376" i="3"/>
  <c r="M376" i="3"/>
  <c r="U375" i="3"/>
  <c r="Q375" i="3"/>
  <c r="P375" i="3"/>
  <c r="N375" i="3"/>
  <c r="M375" i="3"/>
  <c r="U374" i="3"/>
  <c r="Q374" i="3"/>
  <c r="P374" i="3"/>
  <c r="N374" i="3"/>
  <c r="M374" i="3"/>
  <c r="U373" i="3"/>
  <c r="Q373" i="3"/>
  <c r="P373" i="3"/>
  <c r="N373" i="3"/>
  <c r="M373" i="3"/>
  <c r="U372" i="3"/>
  <c r="Q372" i="3"/>
  <c r="P372" i="3"/>
  <c r="N372" i="3"/>
  <c r="M372" i="3"/>
  <c r="U371" i="3"/>
  <c r="Q371" i="3"/>
  <c r="P371" i="3"/>
  <c r="N371" i="3"/>
  <c r="M371" i="3"/>
  <c r="U370" i="3"/>
  <c r="B370" i="3"/>
  <c r="U369" i="3"/>
  <c r="Q369" i="3"/>
  <c r="P369" i="3"/>
  <c r="N369" i="3"/>
  <c r="M369" i="3"/>
  <c r="U368" i="3"/>
  <c r="Q368" i="3"/>
  <c r="P368" i="3"/>
  <c r="N368" i="3"/>
  <c r="M368" i="3"/>
  <c r="U367" i="3"/>
  <c r="Q367" i="3"/>
  <c r="P367" i="3"/>
  <c r="N367" i="3"/>
  <c r="M367" i="3"/>
  <c r="U366" i="3"/>
  <c r="Q366" i="3"/>
  <c r="P366" i="3"/>
  <c r="N366" i="3"/>
  <c r="M366" i="3"/>
  <c r="R366" i="3" s="1"/>
  <c r="U365" i="3"/>
  <c r="Q365" i="3"/>
  <c r="P365" i="3"/>
  <c r="N365" i="3"/>
  <c r="M365" i="3"/>
  <c r="U364" i="3"/>
  <c r="Q364" i="3"/>
  <c r="P364" i="3"/>
  <c r="N364" i="3"/>
  <c r="M364" i="3"/>
  <c r="U363" i="3"/>
  <c r="Q363" i="3"/>
  <c r="P363" i="3"/>
  <c r="N363" i="3"/>
  <c r="M363" i="3"/>
  <c r="U362" i="3"/>
  <c r="Q362" i="3"/>
  <c r="P362" i="3"/>
  <c r="N362" i="3"/>
  <c r="M362" i="3"/>
  <c r="R362" i="3" s="1"/>
  <c r="U361" i="3"/>
  <c r="Q361" i="3"/>
  <c r="P361" i="3"/>
  <c r="N361" i="3"/>
  <c r="M361" i="3"/>
  <c r="U360" i="3"/>
  <c r="B360" i="3"/>
  <c r="U359" i="3"/>
  <c r="Q359" i="3"/>
  <c r="P359" i="3"/>
  <c r="N359" i="3"/>
  <c r="N358" i="3" s="1"/>
  <c r="M359" i="3"/>
  <c r="U358" i="3"/>
  <c r="P358" i="3"/>
  <c r="C358" i="3"/>
  <c r="B358" i="3"/>
  <c r="Q358" i="3" s="1"/>
  <c r="U357" i="3"/>
  <c r="Q357" i="3"/>
  <c r="P357" i="3"/>
  <c r="N357" i="3"/>
  <c r="M357" i="3"/>
  <c r="U356" i="3"/>
  <c r="Q356" i="3"/>
  <c r="N356" i="3"/>
  <c r="B356" i="3"/>
  <c r="U355" i="3"/>
  <c r="Q355" i="3"/>
  <c r="P355" i="3"/>
  <c r="N355" i="3"/>
  <c r="M355" i="3"/>
  <c r="U354" i="3"/>
  <c r="Q354" i="3"/>
  <c r="P354" i="3"/>
  <c r="N354" i="3"/>
  <c r="M354" i="3"/>
  <c r="R354" i="3" s="1"/>
  <c r="U353" i="3"/>
  <c r="Q353" i="3"/>
  <c r="P353" i="3"/>
  <c r="N353" i="3"/>
  <c r="M353" i="3"/>
  <c r="U352" i="3"/>
  <c r="Q352" i="3"/>
  <c r="P352" i="3"/>
  <c r="N352" i="3"/>
  <c r="M352" i="3"/>
  <c r="U351" i="3"/>
  <c r="Q351" i="3"/>
  <c r="P351" i="3"/>
  <c r="N351" i="3"/>
  <c r="M351" i="3"/>
  <c r="U350" i="3"/>
  <c r="Q350" i="3"/>
  <c r="P350" i="3"/>
  <c r="N350" i="3"/>
  <c r="M350" i="3"/>
  <c r="R350" i="3" s="1"/>
  <c r="U349" i="3"/>
  <c r="Q349" i="3"/>
  <c r="P349" i="3"/>
  <c r="N349" i="3"/>
  <c r="N347" i="3" s="1"/>
  <c r="M349" i="3"/>
  <c r="U348" i="3"/>
  <c r="Q348" i="3"/>
  <c r="P348" i="3"/>
  <c r="P347" i="3" s="1"/>
  <c r="N348" i="3"/>
  <c r="M348" i="3"/>
  <c r="U347" i="3"/>
  <c r="Q347" i="3"/>
  <c r="C347" i="3"/>
  <c r="B347" i="3"/>
  <c r="U346" i="3"/>
  <c r="Q346" i="3"/>
  <c r="P346" i="3"/>
  <c r="N346" i="3"/>
  <c r="M346" i="3"/>
  <c r="U345" i="3"/>
  <c r="Q345" i="3"/>
  <c r="P345" i="3"/>
  <c r="N345" i="3"/>
  <c r="M345" i="3"/>
  <c r="R345" i="3" s="1"/>
  <c r="U344" i="3"/>
  <c r="Q344" i="3"/>
  <c r="P344" i="3"/>
  <c r="N344" i="3"/>
  <c r="M344" i="3"/>
  <c r="U343" i="3"/>
  <c r="Q343" i="3"/>
  <c r="P343" i="3"/>
  <c r="P338" i="3" s="1"/>
  <c r="N343" i="3"/>
  <c r="M343" i="3"/>
  <c r="U342" i="3"/>
  <c r="Q342" i="3"/>
  <c r="P342" i="3"/>
  <c r="N342" i="3"/>
  <c r="M342" i="3"/>
  <c r="U341" i="3"/>
  <c r="Q341" i="3"/>
  <c r="P341" i="3"/>
  <c r="N341" i="3"/>
  <c r="M341" i="3"/>
  <c r="U340" i="3"/>
  <c r="B340" i="3"/>
  <c r="U339" i="3"/>
  <c r="Q339" i="3"/>
  <c r="P339" i="3"/>
  <c r="N339" i="3"/>
  <c r="M339" i="3"/>
  <c r="U338" i="3"/>
  <c r="U337" i="3"/>
  <c r="Q337" i="3"/>
  <c r="P337" i="3"/>
  <c r="N337" i="3"/>
  <c r="M337" i="3"/>
  <c r="U336" i="3"/>
  <c r="Q336" i="3"/>
  <c r="P336" i="3"/>
  <c r="N336" i="3"/>
  <c r="M336" i="3"/>
  <c r="U335" i="3"/>
  <c r="Q335" i="3"/>
  <c r="P335" i="3"/>
  <c r="N335" i="3"/>
  <c r="M335" i="3"/>
  <c r="U334" i="3"/>
  <c r="Q334" i="3"/>
  <c r="P334" i="3"/>
  <c r="N334" i="3"/>
  <c r="M334" i="3"/>
  <c r="U333" i="3"/>
  <c r="Q333" i="3"/>
  <c r="P333" i="3"/>
  <c r="N333" i="3"/>
  <c r="M333" i="3"/>
  <c r="U332" i="3"/>
  <c r="Q332" i="3"/>
  <c r="P332" i="3"/>
  <c r="N332" i="3"/>
  <c r="M332" i="3"/>
  <c r="U331" i="3"/>
  <c r="Q331" i="3"/>
  <c r="P331" i="3"/>
  <c r="N331" i="3"/>
  <c r="M331" i="3"/>
  <c r="U330" i="3"/>
  <c r="B330" i="3"/>
  <c r="U329" i="3"/>
  <c r="Q329" i="3"/>
  <c r="P329" i="3"/>
  <c r="N329" i="3"/>
  <c r="M329" i="3"/>
  <c r="U328" i="3"/>
  <c r="Q328" i="3"/>
  <c r="P328" i="3"/>
  <c r="N328" i="3"/>
  <c r="M328" i="3"/>
  <c r="U327" i="3"/>
  <c r="Q327" i="3"/>
  <c r="P327" i="3"/>
  <c r="N327" i="3"/>
  <c r="M327" i="3"/>
  <c r="U326" i="3"/>
  <c r="Q326" i="3"/>
  <c r="P326" i="3"/>
  <c r="N326" i="3"/>
  <c r="M326" i="3"/>
  <c r="R326" i="3" s="1"/>
  <c r="U325" i="3"/>
  <c r="Q325" i="3"/>
  <c r="P325" i="3"/>
  <c r="N325" i="3"/>
  <c r="M325" i="3"/>
  <c r="U324" i="3"/>
  <c r="Q324" i="3"/>
  <c r="P324" i="3"/>
  <c r="N324" i="3"/>
  <c r="M324" i="3"/>
  <c r="U323" i="3"/>
  <c r="Q323" i="3"/>
  <c r="P323" i="3"/>
  <c r="N323" i="3"/>
  <c r="M323" i="3"/>
  <c r="U322" i="3"/>
  <c r="Q322" i="3"/>
  <c r="P322" i="3"/>
  <c r="N322" i="3"/>
  <c r="M322" i="3"/>
  <c r="R322" i="3" s="1"/>
  <c r="U321" i="3"/>
  <c r="Q321" i="3"/>
  <c r="P321" i="3"/>
  <c r="N321" i="3"/>
  <c r="M321" i="3"/>
  <c r="U320" i="3"/>
  <c r="Q320" i="3"/>
  <c r="P320" i="3"/>
  <c r="N320" i="3"/>
  <c r="M320" i="3"/>
  <c r="U319" i="3"/>
  <c r="Q319" i="3"/>
  <c r="P319" i="3"/>
  <c r="N319" i="3"/>
  <c r="M319" i="3"/>
  <c r="U318" i="3"/>
  <c r="Q318" i="3"/>
  <c r="P318" i="3"/>
  <c r="N318" i="3"/>
  <c r="M318" i="3"/>
  <c r="R318" i="3" s="1"/>
  <c r="U317" i="3"/>
  <c r="Q317" i="3"/>
  <c r="P317" i="3"/>
  <c r="N317" i="3"/>
  <c r="M317" i="3"/>
  <c r="U316" i="3"/>
  <c r="B316" i="3"/>
  <c r="Q316" i="3" s="1"/>
  <c r="U315" i="3"/>
  <c r="Q315" i="3"/>
  <c r="P315" i="3"/>
  <c r="N315" i="3"/>
  <c r="M315" i="3"/>
  <c r="U314" i="3"/>
  <c r="Q314" i="3"/>
  <c r="P314" i="3"/>
  <c r="N314" i="3"/>
  <c r="M314" i="3"/>
  <c r="U313" i="3"/>
  <c r="Q313" i="3"/>
  <c r="P313" i="3"/>
  <c r="N313" i="3"/>
  <c r="M313" i="3"/>
  <c r="U312" i="3"/>
  <c r="Q312" i="3"/>
  <c r="P312" i="3"/>
  <c r="N312" i="3"/>
  <c r="M312" i="3"/>
  <c r="R312" i="3" s="1"/>
  <c r="U311" i="3"/>
  <c r="Q311" i="3"/>
  <c r="P311" i="3"/>
  <c r="N311" i="3"/>
  <c r="M311" i="3"/>
  <c r="U310" i="3"/>
  <c r="Q310" i="3"/>
  <c r="P310" i="3"/>
  <c r="P308" i="3" s="1"/>
  <c r="N310" i="3"/>
  <c r="M310" i="3"/>
  <c r="U309" i="3"/>
  <c r="Q309" i="3"/>
  <c r="P309" i="3"/>
  <c r="N309" i="3"/>
  <c r="M309" i="3"/>
  <c r="U308" i="3"/>
  <c r="B308" i="3"/>
  <c r="U307" i="3"/>
  <c r="Q307" i="3"/>
  <c r="P307" i="3"/>
  <c r="N307" i="3"/>
  <c r="M307" i="3"/>
  <c r="U306" i="3"/>
  <c r="Q306" i="3"/>
  <c r="P306" i="3"/>
  <c r="N306" i="3"/>
  <c r="M306" i="3"/>
  <c r="R306" i="3" s="1"/>
  <c r="U305" i="3"/>
  <c r="Q305" i="3"/>
  <c r="P305" i="3"/>
  <c r="N305" i="3"/>
  <c r="M305" i="3"/>
  <c r="U304" i="3"/>
  <c r="Q304" i="3"/>
  <c r="P304" i="3"/>
  <c r="N304" i="3"/>
  <c r="M304" i="3"/>
  <c r="U303" i="3"/>
  <c r="Q303" i="3"/>
  <c r="P303" i="3"/>
  <c r="N303" i="3"/>
  <c r="M303" i="3"/>
  <c r="U302" i="3"/>
  <c r="Q302" i="3"/>
  <c r="P302" i="3"/>
  <c r="N302" i="3"/>
  <c r="M302" i="3"/>
  <c r="R302" i="3" s="1"/>
  <c r="U301" i="3"/>
  <c r="B301" i="3"/>
  <c r="U300" i="3"/>
  <c r="Q300" i="3"/>
  <c r="P300" i="3"/>
  <c r="N300" i="3"/>
  <c r="M300" i="3"/>
  <c r="U299" i="3"/>
  <c r="Q299" i="3"/>
  <c r="P299" i="3"/>
  <c r="N299" i="3"/>
  <c r="M299" i="3"/>
  <c r="R299" i="3" s="1"/>
  <c r="U298" i="3"/>
  <c r="Q298" i="3"/>
  <c r="P298" i="3"/>
  <c r="N298" i="3"/>
  <c r="M298" i="3"/>
  <c r="U297" i="3"/>
  <c r="Q297" i="3"/>
  <c r="P297" i="3"/>
  <c r="N297" i="3"/>
  <c r="M297" i="3"/>
  <c r="U296" i="3"/>
  <c r="Q296" i="3"/>
  <c r="P296" i="3"/>
  <c r="N296" i="3"/>
  <c r="M296" i="3"/>
  <c r="U295" i="3"/>
  <c r="Q295" i="3"/>
  <c r="P295" i="3"/>
  <c r="N295" i="3"/>
  <c r="M295" i="3"/>
  <c r="R295" i="3" s="1"/>
  <c r="U294" i="3"/>
  <c r="Q294" i="3"/>
  <c r="P294" i="3"/>
  <c r="N294" i="3"/>
  <c r="M294" i="3"/>
  <c r="U293" i="3"/>
  <c r="Q293" i="3"/>
  <c r="P293" i="3"/>
  <c r="N293" i="3"/>
  <c r="M293" i="3"/>
  <c r="U292" i="3"/>
  <c r="Q292" i="3"/>
  <c r="P292" i="3"/>
  <c r="N292" i="3"/>
  <c r="M292" i="3"/>
  <c r="U291" i="3"/>
  <c r="Q291" i="3"/>
  <c r="P291" i="3"/>
  <c r="N291" i="3"/>
  <c r="M291" i="3"/>
  <c r="R291" i="3" s="1"/>
  <c r="U290" i="3"/>
  <c r="Q290" i="3"/>
  <c r="P290" i="3"/>
  <c r="N290" i="3"/>
  <c r="M290" i="3"/>
  <c r="U289" i="3"/>
  <c r="B289" i="3"/>
  <c r="U288" i="3"/>
  <c r="Q288" i="3"/>
  <c r="P288" i="3"/>
  <c r="N288" i="3"/>
  <c r="M288" i="3"/>
  <c r="R288" i="3" s="1"/>
  <c r="U287" i="3"/>
  <c r="Q287" i="3"/>
  <c r="P287" i="3"/>
  <c r="N287" i="3"/>
  <c r="M287" i="3"/>
  <c r="U286" i="3"/>
  <c r="Q286" i="3"/>
  <c r="P286" i="3"/>
  <c r="N286" i="3"/>
  <c r="M286" i="3"/>
  <c r="U285" i="3"/>
  <c r="Q285" i="3"/>
  <c r="P285" i="3"/>
  <c r="N285" i="3"/>
  <c r="M285" i="3"/>
  <c r="U284" i="3"/>
  <c r="Q284" i="3"/>
  <c r="P284" i="3"/>
  <c r="N284" i="3"/>
  <c r="M284" i="3"/>
  <c r="R284" i="3" s="1"/>
  <c r="U283" i="3"/>
  <c r="Q283" i="3"/>
  <c r="P283" i="3"/>
  <c r="N283" i="3"/>
  <c r="M283" i="3"/>
  <c r="U282" i="3"/>
  <c r="Q282" i="3"/>
  <c r="P282" i="3"/>
  <c r="N282" i="3"/>
  <c r="M282" i="3"/>
  <c r="U281" i="3"/>
  <c r="Q281" i="3"/>
  <c r="P281" i="3"/>
  <c r="N281" i="3"/>
  <c r="M281" i="3"/>
  <c r="U280" i="3"/>
  <c r="Q280" i="3"/>
  <c r="P280" i="3"/>
  <c r="N280" i="3"/>
  <c r="M280" i="3"/>
  <c r="R280" i="3" s="1"/>
  <c r="U279" i="3"/>
  <c r="Q279" i="3"/>
  <c r="P279" i="3"/>
  <c r="N279" i="3"/>
  <c r="M279" i="3"/>
  <c r="U278" i="3"/>
  <c r="Q278" i="3"/>
  <c r="P278" i="3"/>
  <c r="N278" i="3"/>
  <c r="M278" i="3"/>
  <c r="U277" i="3"/>
  <c r="Q277" i="3"/>
  <c r="P277" i="3"/>
  <c r="N277" i="3"/>
  <c r="M277" i="3"/>
  <c r="U276" i="3"/>
  <c r="Q276" i="3"/>
  <c r="P276" i="3"/>
  <c r="N276" i="3"/>
  <c r="M276" i="3"/>
  <c r="R276" i="3" s="1"/>
  <c r="U275" i="3"/>
  <c r="Q275" i="3"/>
  <c r="P275" i="3"/>
  <c r="N275" i="3"/>
  <c r="M275" i="3"/>
  <c r="U274" i="3"/>
  <c r="Q274" i="3"/>
  <c r="P274" i="3"/>
  <c r="N274" i="3"/>
  <c r="M274" i="3"/>
  <c r="U273" i="3"/>
  <c r="Q273" i="3"/>
  <c r="P273" i="3"/>
  <c r="N273" i="3"/>
  <c r="M273" i="3"/>
  <c r="U272" i="3"/>
  <c r="Q272" i="3"/>
  <c r="P272" i="3"/>
  <c r="N272" i="3"/>
  <c r="M272" i="3"/>
  <c r="R272" i="3" s="1"/>
  <c r="U271" i="3"/>
  <c r="Q271" i="3"/>
  <c r="P271" i="3"/>
  <c r="N271" i="3"/>
  <c r="M271" i="3"/>
  <c r="U270" i="3"/>
  <c r="Q270" i="3"/>
  <c r="P270" i="3"/>
  <c r="N270" i="3"/>
  <c r="M270" i="3"/>
  <c r="U269" i="3"/>
  <c r="Q269" i="3"/>
  <c r="P269" i="3"/>
  <c r="N269" i="3"/>
  <c r="M269" i="3"/>
  <c r="U268" i="3"/>
  <c r="Q268" i="3"/>
  <c r="P268" i="3"/>
  <c r="N268" i="3"/>
  <c r="M268" i="3"/>
  <c r="R268" i="3" s="1"/>
  <c r="U267" i="3"/>
  <c r="Q267" i="3"/>
  <c r="P267" i="3"/>
  <c r="N267" i="3"/>
  <c r="M267" i="3"/>
  <c r="U266" i="3"/>
  <c r="Q266" i="3"/>
  <c r="P266" i="3"/>
  <c r="N266" i="3"/>
  <c r="M266" i="3"/>
  <c r="U265" i="3"/>
  <c r="Q265" i="3"/>
  <c r="P265" i="3"/>
  <c r="N265" i="3"/>
  <c r="M265" i="3"/>
  <c r="U264" i="3"/>
  <c r="Q264" i="3"/>
  <c r="P264" i="3"/>
  <c r="N264" i="3"/>
  <c r="M264" i="3"/>
  <c r="R264" i="3" s="1"/>
  <c r="U263" i="3"/>
  <c r="Q263" i="3"/>
  <c r="P263" i="3"/>
  <c r="N263" i="3"/>
  <c r="M263" i="3"/>
  <c r="U262" i="3"/>
  <c r="Q262" i="3"/>
  <c r="P262" i="3"/>
  <c r="N262" i="3"/>
  <c r="M262" i="3"/>
  <c r="U261" i="3"/>
  <c r="Q261" i="3"/>
  <c r="P261" i="3"/>
  <c r="N261" i="3"/>
  <c r="M261" i="3"/>
  <c r="U260" i="3"/>
  <c r="Q260" i="3"/>
  <c r="P260" i="3"/>
  <c r="N260" i="3"/>
  <c r="M260" i="3"/>
  <c r="R260" i="3" s="1"/>
  <c r="U259" i="3"/>
  <c r="Q259" i="3"/>
  <c r="P259" i="3"/>
  <c r="N259" i="3"/>
  <c r="M259" i="3"/>
  <c r="U258" i="3"/>
  <c r="Q258" i="3"/>
  <c r="P258" i="3"/>
  <c r="N258" i="3"/>
  <c r="M258" i="3"/>
  <c r="U257" i="3"/>
  <c r="Q257" i="3"/>
  <c r="P257" i="3"/>
  <c r="N257" i="3"/>
  <c r="M257" i="3"/>
  <c r="U256" i="3"/>
  <c r="Q256" i="3"/>
  <c r="P256" i="3"/>
  <c r="N256" i="3"/>
  <c r="M256" i="3"/>
  <c r="R256" i="3" s="1"/>
  <c r="U255" i="3"/>
  <c r="Q255" i="3"/>
  <c r="P255" i="3"/>
  <c r="N255" i="3"/>
  <c r="M255" i="3"/>
  <c r="U254" i="3"/>
  <c r="Q254" i="3"/>
  <c r="P254" i="3"/>
  <c r="N254" i="3"/>
  <c r="M254" i="3"/>
  <c r="U253" i="3"/>
  <c r="M253" i="3"/>
  <c r="B253" i="3"/>
  <c r="U252" i="3"/>
  <c r="Q252" i="3"/>
  <c r="P252" i="3"/>
  <c r="N252" i="3"/>
  <c r="M252" i="3"/>
  <c r="U251" i="3"/>
  <c r="Q251" i="3"/>
  <c r="P251" i="3"/>
  <c r="N251" i="3"/>
  <c r="M251" i="3"/>
  <c r="U250" i="3"/>
  <c r="Q250" i="3"/>
  <c r="P250" i="3"/>
  <c r="N250" i="3"/>
  <c r="M250" i="3"/>
  <c r="R250" i="3" s="1"/>
  <c r="U249" i="3"/>
  <c r="Q249" i="3"/>
  <c r="P249" i="3"/>
  <c r="N249" i="3"/>
  <c r="M249" i="3"/>
  <c r="U248" i="3"/>
  <c r="B248" i="3"/>
  <c r="U247" i="3"/>
  <c r="Q247" i="3"/>
  <c r="P247" i="3"/>
  <c r="N247" i="3"/>
  <c r="M247" i="3"/>
  <c r="R247" i="3" s="1"/>
  <c r="U246" i="3"/>
  <c r="Q246" i="3"/>
  <c r="P246" i="3"/>
  <c r="N246" i="3"/>
  <c r="M246" i="3"/>
  <c r="U245" i="3"/>
  <c r="Q245" i="3"/>
  <c r="P245" i="3"/>
  <c r="N245" i="3"/>
  <c r="M245" i="3"/>
  <c r="U244" i="3"/>
  <c r="Q244" i="3"/>
  <c r="P244" i="3"/>
  <c r="N244" i="3"/>
  <c r="M244" i="3"/>
  <c r="U243" i="3"/>
  <c r="Q243" i="3"/>
  <c r="P243" i="3"/>
  <c r="N243" i="3"/>
  <c r="M243" i="3"/>
  <c r="R243" i="3" s="1"/>
  <c r="U242" i="3"/>
  <c r="Q242" i="3"/>
  <c r="P242" i="3"/>
  <c r="N242" i="3"/>
  <c r="M242" i="3"/>
  <c r="U241" i="3"/>
  <c r="Q241" i="3"/>
  <c r="P241" i="3"/>
  <c r="N241" i="3"/>
  <c r="M241" i="3"/>
  <c r="U240" i="3"/>
  <c r="Q240" i="3"/>
  <c r="P240" i="3"/>
  <c r="N240" i="3"/>
  <c r="M240" i="3"/>
  <c r="U239" i="3"/>
  <c r="Q239" i="3"/>
  <c r="P239" i="3"/>
  <c r="N239" i="3"/>
  <c r="M239" i="3"/>
  <c r="R239" i="3" s="1"/>
  <c r="U238" i="3"/>
  <c r="Q238" i="3"/>
  <c r="P238" i="3"/>
  <c r="N238" i="3"/>
  <c r="M238" i="3"/>
  <c r="U237" i="3"/>
  <c r="Q237" i="3"/>
  <c r="P237" i="3"/>
  <c r="N237" i="3"/>
  <c r="M237" i="3"/>
  <c r="U236" i="3"/>
  <c r="Q236" i="3"/>
  <c r="P236" i="3"/>
  <c r="N236" i="3"/>
  <c r="M236" i="3"/>
  <c r="U235" i="3"/>
  <c r="B235" i="3"/>
  <c r="U234" i="3"/>
  <c r="Q234" i="3"/>
  <c r="P234" i="3"/>
  <c r="N234" i="3"/>
  <c r="M234" i="3"/>
  <c r="U233" i="3"/>
  <c r="Q233" i="3"/>
  <c r="P233" i="3"/>
  <c r="N233" i="3"/>
  <c r="M233" i="3"/>
  <c r="U232" i="3"/>
  <c r="Q232" i="3"/>
  <c r="P232" i="3"/>
  <c r="N232" i="3"/>
  <c r="M232" i="3"/>
  <c r="R232" i="3" s="1"/>
  <c r="U231" i="3"/>
  <c r="Q231" i="3"/>
  <c r="P231" i="3"/>
  <c r="N231" i="3"/>
  <c r="M231" i="3"/>
  <c r="U230" i="3"/>
  <c r="Q230" i="3"/>
  <c r="P230" i="3"/>
  <c r="N230" i="3"/>
  <c r="N227" i="3" s="1"/>
  <c r="M230" i="3"/>
  <c r="U229" i="3"/>
  <c r="Q229" i="3"/>
  <c r="P229" i="3"/>
  <c r="N229" i="3"/>
  <c r="M229" i="3"/>
  <c r="U228" i="3"/>
  <c r="Q228" i="3"/>
  <c r="P228" i="3"/>
  <c r="N228" i="3"/>
  <c r="M228" i="3"/>
  <c r="R228" i="3" s="1"/>
  <c r="U227" i="3"/>
  <c r="B227" i="3"/>
  <c r="U226" i="3"/>
  <c r="Q226" i="3"/>
  <c r="P226" i="3"/>
  <c r="N226" i="3"/>
  <c r="M226" i="3"/>
  <c r="R226" i="3" s="1"/>
  <c r="U225" i="3"/>
  <c r="Q225" i="3"/>
  <c r="P225" i="3"/>
  <c r="N225" i="3"/>
  <c r="M225" i="3"/>
  <c r="U224" i="3"/>
  <c r="Q224" i="3"/>
  <c r="P224" i="3"/>
  <c r="N224" i="3"/>
  <c r="M224" i="3"/>
  <c r="U223" i="3"/>
  <c r="Q223" i="3"/>
  <c r="P223" i="3"/>
  <c r="N223" i="3"/>
  <c r="M223" i="3"/>
  <c r="U222" i="3"/>
  <c r="Q222" i="3"/>
  <c r="P222" i="3"/>
  <c r="N222" i="3"/>
  <c r="M222" i="3"/>
  <c r="R222" i="3" s="1"/>
  <c r="U221" i="3"/>
  <c r="Q221" i="3"/>
  <c r="P221" i="3"/>
  <c r="N221" i="3"/>
  <c r="M221" i="3"/>
  <c r="U220" i="3"/>
  <c r="Q220" i="3"/>
  <c r="P220" i="3"/>
  <c r="P218" i="3" s="1"/>
  <c r="N220" i="3"/>
  <c r="M220" i="3"/>
  <c r="U219" i="3"/>
  <c r="Q219" i="3"/>
  <c r="B219" i="3"/>
  <c r="U218" i="3"/>
  <c r="U217" i="3"/>
  <c r="Q217" i="3"/>
  <c r="P217" i="3"/>
  <c r="N217" i="3"/>
  <c r="M217" i="3"/>
  <c r="R217" i="3" s="1"/>
  <c r="U216" i="3"/>
  <c r="Q216" i="3"/>
  <c r="P216" i="3"/>
  <c r="N216" i="3"/>
  <c r="M216" i="3"/>
  <c r="U215" i="3"/>
  <c r="Q215" i="3"/>
  <c r="P215" i="3"/>
  <c r="N215" i="3"/>
  <c r="M215" i="3"/>
  <c r="U214" i="3"/>
  <c r="Q214" i="3"/>
  <c r="P214" i="3"/>
  <c r="N214" i="3"/>
  <c r="M214" i="3"/>
  <c r="U213" i="3"/>
  <c r="Q213" i="3"/>
  <c r="P213" i="3"/>
  <c r="N213" i="3"/>
  <c r="M213" i="3"/>
  <c r="R213" i="3" s="1"/>
  <c r="U212" i="3"/>
  <c r="Q212" i="3"/>
  <c r="P212" i="3"/>
  <c r="N212" i="3"/>
  <c r="M212" i="3"/>
  <c r="U211" i="3"/>
  <c r="Q211" i="3"/>
  <c r="P211" i="3"/>
  <c r="N211" i="3"/>
  <c r="M211" i="3"/>
  <c r="U210" i="3"/>
  <c r="Q210" i="3"/>
  <c r="P210" i="3"/>
  <c r="N210" i="3"/>
  <c r="M210" i="3"/>
  <c r="U209" i="3"/>
  <c r="Q209" i="3"/>
  <c r="P209" i="3"/>
  <c r="N209" i="3"/>
  <c r="M209" i="3"/>
  <c r="R209" i="3" s="1"/>
  <c r="U208" i="3"/>
  <c r="Q208" i="3"/>
  <c r="P208" i="3"/>
  <c r="N208" i="3"/>
  <c r="M208" i="3"/>
  <c r="U207" i="3"/>
  <c r="Q207" i="3"/>
  <c r="P207" i="3"/>
  <c r="N207" i="3"/>
  <c r="M207" i="3"/>
  <c r="U206" i="3"/>
  <c r="Q206" i="3"/>
  <c r="P206" i="3"/>
  <c r="N206" i="3"/>
  <c r="M206" i="3"/>
  <c r="U205" i="3"/>
  <c r="Q205" i="3"/>
  <c r="P205" i="3"/>
  <c r="N205" i="3"/>
  <c r="M205" i="3"/>
  <c r="R205" i="3" s="1"/>
  <c r="U204" i="3"/>
  <c r="Q204" i="3"/>
  <c r="P204" i="3"/>
  <c r="N204" i="3"/>
  <c r="M204" i="3"/>
  <c r="U203" i="3"/>
  <c r="Q203" i="3"/>
  <c r="P203" i="3"/>
  <c r="N203" i="3"/>
  <c r="M203" i="3"/>
  <c r="U202" i="3"/>
  <c r="Q202" i="3"/>
  <c r="P202" i="3"/>
  <c r="N202" i="3"/>
  <c r="M202" i="3"/>
  <c r="U201" i="3"/>
  <c r="Q201" i="3"/>
  <c r="P201" i="3"/>
  <c r="N201" i="3"/>
  <c r="M201" i="3"/>
  <c r="R201" i="3" s="1"/>
  <c r="U200" i="3"/>
  <c r="Q200" i="3"/>
  <c r="P200" i="3"/>
  <c r="N200" i="3"/>
  <c r="M200" i="3"/>
  <c r="U199" i="3"/>
  <c r="Q199" i="3"/>
  <c r="P199" i="3"/>
  <c r="N199" i="3"/>
  <c r="M199" i="3"/>
  <c r="U198" i="3"/>
  <c r="N198" i="3"/>
  <c r="C198" i="3"/>
  <c r="B198" i="3"/>
  <c r="U197" i="3"/>
  <c r="Q197" i="3"/>
  <c r="P197" i="3"/>
  <c r="N197" i="3"/>
  <c r="M197" i="3"/>
  <c r="U196" i="3"/>
  <c r="Q196" i="3"/>
  <c r="P196" i="3"/>
  <c r="N196" i="3"/>
  <c r="M196" i="3"/>
  <c r="R196" i="3" s="1"/>
  <c r="U195" i="3"/>
  <c r="Q195" i="3"/>
  <c r="P195" i="3"/>
  <c r="N195" i="3"/>
  <c r="M195" i="3"/>
  <c r="U194" i="3"/>
  <c r="Q194" i="3"/>
  <c r="P194" i="3"/>
  <c r="N194" i="3"/>
  <c r="M194" i="3"/>
  <c r="U193" i="3"/>
  <c r="Q193" i="3"/>
  <c r="P193" i="3"/>
  <c r="N193" i="3"/>
  <c r="M193" i="3"/>
  <c r="U192" i="3"/>
  <c r="Q192" i="3"/>
  <c r="P192" i="3"/>
  <c r="N192" i="3"/>
  <c r="M192" i="3"/>
  <c r="R192" i="3" s="1"/>
  <c r="U191" i="3"/>
  <c r="Q191" i="3"/>
  <c r="P191" i="3"/>
  <c r="N191" i="3"/>
  <c r="M191" i="3"/>
  <c r="U190" i="3"/>
  <c r="Q190" i="3"/>
  <c r="P190" i="3"/>
  <c r="N190" i="3"/>
  <c r="M190" i="3"/>
  <c r="U189" i="3"/>
  <c r="Q189" i="3"/>
  <c r="P189" i="3"/>
  <c r="N189" i="3"/>
  <c r="M189" i="3"/>
  <c r="U188" i="3"/>
  <c r="Q188" i="3"/>
  <c r="P188" i="3"/>
  <c r="N188" i="3"/>
  <c r="M188" i="3"/>
  <c r="R188" i="3" s="1"/>
  <c r="U187" i="3"/>
  <c r="Q187" i="3"/>
  <c r="P187" i="3"/>
  <c r="N187" i="3"/>
  <c r="M187" i="3"/>
  <c r="U186" i="3"/>
  <c r="Q186" i="3"/>
  <c r="P186" i="3"/>
  <c r="N186" i="3"/>
  <c r="M186" i="3"/>
  <c r="U185" i="3"/>
  <c r="Q185" i="3"/>
  <c r="P185" i="3"/>
  <c r="N185" i="3"/>
  <c r="M185" i="3"/>
  <c r="U184" i="3"/>
  <c r="Q184" i="3"/>
  <c r="P184" i="3"/>
  <c r="N184" i="3"/>
  <c r="M184" i="3"/>
  <c r="R184" i="3" s="1"/>
  <c r="U183" i="3"/>
  <c r="Q183" i="3"/>
  <c r="P183" i="3"/>
  <c r="N183" i="3"/>
  <c r="M183" i="3"/>
  <c r="U182" i="3"/>
  <c r="M182" i="3"/>
  <c r="B182" i="3"/>
  <c r="Q182" i="3" s="1"/>
  <c r="U181" i="3"/>
  <c r="Q181" i="3"/>
  <c r="P181" i="3"/>
  <c r="N181" i="3"/>
  <c r="M181" i="3"/>
  <c r="U180" i="3"/>
  <c r="Q180" i="3"/>
  <c r="P180" i="3"/>
  <c r="N180" i="3"/>
  <c r="M180" i="3"/>
  <c r="U179" i="3"/>
  <c r="Q179" i="3"/>
  <c r="P179" i="3"/>
  <c r="N179" i="3"/>
  <c r="M179" i="3"/>
  <c r="R179" i="3" s="1"/>
  <c r="U178" i="3"/>
  <c r="Q178" i="3"/>
  <c r="P178" i="3"/>
  <c r="N178" i="3"/>
  <c r="M178" i="3"/>
  <c r="U177" i="3"/>
  <c r="Q177" i="3"/>
  <c r="P177" i="3"/>
  <c r="N177" i="3"/>
  <c r="M177" i="3"/>
  <c r="U176" i="3"/>
  <c r="Q176" i="3"/>
  <c r="P176" i="3"/>
  <c r="N176" i="3"/>
  <c r="M176" i="3"/>
  <c r="U175" i="3"/>
  <c r="Q175" i="3"/>
  <c r="P175" i="3"/>
  <c r="N175" i="3"/>
  <c r="M175" i="3"/>
  <c r="R175" i="3" s="1"/>
  <c r="U174" i="3"/>
  <c r="Q174" i="3"/>
  <c r="P174" i="3"/>
  <c r="N174" i="3"/>
  <c r="M174" i="3"/>
  <c r="U173" i="3"/>
  <c r="Q173" i="3"/>
  <c r="P173" i="3"/>
  <c r="N173" i="3"/>
  <c r="M173" i="3"/>
  <c r="U172" i="3"/>
  <c r="Q172" i="3"/>
  <c r="P172" i="3"/>
  <c r="N172" i="3"/>
  <c r="M172" i="3"/>
  <c r="U171" i="3"/>
  <c r="Q171" i="3"/>
  <c r="P171" i="3"/>
  <c r="N171" i="3"/>
  <c r="M171" i="3"/>
  <c r="R171" i="3" s="1"/>
  <c r="U170" i="3"/>
  <c r="Q170" i="3"/>
  <c r="P170" i="3"/>
  <c r="N170" i="3"/>
  <c r="M170" i="3"/>
  <c r="U169" i="3"/>
  <c r="Q169" i="3"/>
  <c r="P169" i="3"/>
  <c r="N169" i="3"/>
  <c r="M169" i="3"/>
  <c r="U168" i="3"/>
  <c r="Q168" i="3"/>
  <c r="P168" i="3"/>
  <c r="N168" i="3"/>
  <c r="M168" i="3"/>
  <c r="U167" i="3"/>
  <c r="Q167" i="3"/>
  <c r="P167" i="3"/>
  <c r="N167" i="3"/>
  <c r="M167" i="3"/>
  <c r="R167" i="3" s="1"/>
  <c r="U166" i="3"/>
  <c r="Q166" i="3"/>
  <c r="P166" i="3"/>
  <c r="N166" i="3"/>
  <c r="M166" i="3"/>
  <c r="U165" i="3"/>
  <c r="Q165" i="3"/>
  <c r="P165" i="3"/>
  <c r="N165" i="3"/>
  <c r="M165" i="3"/>
  <c r="U164" i="3"/>
  <c r="P164" i="3"/>
  <c r="B164" i="3"/>
  <c r="U163" i="3"/>
  <c r="Q163" i="3"/>
  <c r="P163" i="3"/>
  <c r="N163" i="3"/>
  <c r="M163" i="3"/>
  <c r="U162" i="3"/>
  <c r="U161" i="3"/>
  <c r="Q161" i="3"/>
  <c r="P161" i="3"/>
  <c r="N161" i="3"/>
  <c r="M161" i="3"/>
  <c r="R161" i="3" s="1"/>
  <c r="U160" i="3"/>
  <c r="Q160" i="3"/>
  <c r="P160" i="3"/>
  <c r="N160" i="3"/>
  <c r="M160" i="3"/>
  <c r="U159" i="3"/>
  <c r="Q159" i="3"/>
  <c r="P159" i="3"/>
  <c r="N159" i="3"/>
  <c r="M159" i="3"/>
  <c r="U158" i="3"/>
  <c r="Q158" i="3"/>
  <c r="P158" i="3"/>
  <c r="N158" i="3"/>
  <c r="M158" i="3"/>
  <c r="U157" i="3"/>
  <c r="Q157" i="3"/>
  <c r="P157" i="3"/>
  <c r="N157" i="3"/>
  <c r="M157" i="3"/>
  <c r="R157" i="3" s="1"/>
  <c r="U156" i="3"/>
  <c r="Q156" i="3"/>
  <c r="P156" i="3"/>
  <c r="N156" i="3"/>
  <c r="M156" i="3"/>
  <c r="U155" i="3"/>
  <c r="Q155" i="3"/>
  <c r="P155" i="3"/>
  <c r="N155" i="3"/>
  <c r="M155" i="3"/>
  <c r="U154" i="3"/>
  <c r="Q154" i="3"/>
  <c r="P154" i="3"/>
  <c r="N154" i="3"/>
  <c r="M154" i="3"/>
  <c r="U153" i="3"/>
  <c r="Q153" i="3"/>
  <c r="P153" i="3"/>
  <c r="N153" i="3"/>
  <c r="M153" i="3"/>
  <c r="R153" i="3" s="1"/>
  <c r="U152" i="3"/>
  <c r="Q152" i="3"/>
  <c r="P152" i="3"/>
  <c r="N152" i="3"/>
  <c r="M152" i="3"/>
  <c r="U151" i="3"/>
  <c r="Q151" i="3"/>
  <c r="P151" i="3"/>
  <c r="N151" i="3"/>
  <c r="M151" i="3"/>
  <c r="U150" i="3"/>
  <c r="Q150" i="3"/>
  <c r="P150" i="3"/>
  <c r="N150" i="3"/>
  <c r="M150" i="3"/>
  <c r="U149" i="3"/>
  <c r="Q149" i="3"/>
  <c r="P149" i="3"/>
  <c r="N149" i="3"/>
  <c r="M149" i="3"/>
  <c r="R149" i="3" s="1"/>
  <c r="U148" i="3"/>
  <c r="Q148" i="3"/>
  <c r="P148" i="3"/>
  <c r="N148" i="3"/>
  <c r="M148" i="3"/>
  <c r="U147" i="3"/>
  <c r="Q147" i="3"/>
  <c r="P147" i="3"/>
  <c r="N147" i="3"/>
  <c r="M147" i="3"/>
  <c r="U146" i="3"/>
  <c r="Q146" i="3"/>
  <c r="Q145" i="3" s="1"/>
  <c r="P146" i="3"/>
  <c r="N146" i="3"/>
  <c r="M146" i="3"/>
  <c r="U145" i="3"/>
  <c r="B145" i="3"/>
  <c r="U144" i="3"/>
  <c r="Q144" i="3"/>
  <c r="P144" i="3"/>
  <c r="N144" i="3"/>
  <c r="M144" i="3"/>
  <c r="U143" i="3"/>
  <c r="Q143" i="3"/>
  <c r="P143" i="3"/>
  <c r="N143" i="3"/>
  <c r="M143" i="3"/>
  <c r="R143" i="3" s="1"/>
  <c r="U142" i="3"/>
  <c r="Q142" i="3"/>
  <c r="P142" i="3"/>
  <c r="N142" i="3"/>
  <c r="M142" i="3"/>
  <c r="U141" i="3"/>
  <c r="Q141" i="3"/>
  <c r="P141" i="3"/>
  <c r="N141" i="3"/>
  <c r="M141" i="3"/>
  <c r="U140" i="3"/>
  <c r="Q140" i="3"/>
  <c r="P140" i="3"/>
  <c r="N140" i="3"/>
  <c r="M140" i="3"/>
  <c r="U139" i="3"/>
  <c r="Q139" i="3"/>
  <c r="P139" i="3"/>
  <c r="N139" i="3"/>
  <c r="M139" i="3"/>
  <c r="R139" i="3" s="1"/>
  <c r="U138" i="3"/>
  <c r="Q138" i="3"/>
  <c r="P138" i="3"/>
  <c r="N138" i="3"/>
  <c r="M138" i="3"/>
  <c r="U137" i="3"/>
  <c r="B137" i="3"/>
  <c r="Q137" i="3" s="1"/>
  <c r="U136" i="3"/>
  <c r="Q136" i="3"/>
  <c r="P136" i="3"/>
  <c r="N136" i="3"/>
  <c r="M136" i="3"/>
  <c r="U135" i="3"/>
  <c r="B135" i="3"/>
  <c r="M135" i="3" s="1"/>
  <c r="U134" i="3"/>
  <c r="Q134" i="3"/>
  <c r="P134" i="3"/>
  <c r="N134" i="3"/>
  <c r="M134" i="3"/>
  <c r="R134" i="3" s="1"/>
  <c r="U133" i="3"/>
  <c r="Q133" i="3"/>
  <c r="P133" i="3"/>
  <c r="N133" i="3"/>
  <c r="M133" i="3"/>
  <c r="U132" i="3"/>
  <c r="Q132" i="3"/>
  <c r="P132" i="3"/>
  <c r="N132" i="3"/>
  <c r="M132" i="3"/>
  <c r="U131" i="3"/>
  <c r="Q131" i="3"/>
  <c r="P131" i="3"/>
  <c r="N131" i="3"/>
  <c r="M131" i="3"/>
  <c r="U130" i="3"/>
  <c r="Q130" i="3"/>
  <c r="P130" i="3"/>
  <c r="N130" i="3"/>
  <c r="M130" i="3"/>
  <c r="R130" i="3" s="1"/>
  <c r="U129" i="3"/>
  <c r="Q129" i="3"/>
  <c r="P129" i="3"/>
  <c r="N129" i="3"/>
  <c r="M129" i="3"/>
  <c r="U128" i="3"/>
  <c r="Q128" i="3"/>
  <c r="P128" i="3"/>
  <c r="N128" i="3"/>
  <c r="M128" i="3"/>
  <c r="U127" i="3"/>
  <c r="Q127" i="3"/>
  <c r="P127" i="3"/>
  <c r="N127" i="3"/>
  <c r="M127" i="3"/>
  <c r="U126" i="3"/>
  <c r="Q126" i="3"/>
  <c r="P126" i="3"/>
  <c r="N126" i="3"/>
  <c r="M126" i="3"/>
  <c r="R126" i="3" s="1"/>
  <c r="U125" i="3"/>
  <c r="Q125" i="3"/>
  <c r="P125" i="3"/>
  <c r="N125" i="3"/>
  <c r="M125" i="3"/>
  <c r="U124" i="3"/>
  <c r="Q124" i="3"/>
  <c r="P124" i="3"/>
  <c r="P112" i="3" s="1"/>
  <c r="N124" i="3"/>
  <c r="M124" i="3"/>
  <c r="U123" i="3"/>
  <c r="Q123" i="3"/>
  <c r="P123" i="3"/>
  <c r="N123" i="3"/>
  <c r="M123" i="3"/>
  <c r="U122" i="3"/>
  <c r="C122" i="3"/>
  <c r="B122" i="3"/>
  <c r="U121" i="3"/>
  <c r="Q121" i="3"/>
  <c r="P121" i="3"/>
  <c r="N121" i="3"/>
  <c r="M121" i="3"/>
  <c r="U120" i="3"/>
  <c r="Q120" i="3"/>
  <c r="M120" i="3"/>
  <c r="B120" i="3"/>
  <c r="U119" i="3"/>
  <c r="Q119" i="3"/>
  <c r="P119" i="3"/>
  <c r="N119" i="3"/>
  <c r="M119" i="3"/>
  <c r="U118" i="3"/>
  <c r="Q118" i="3"/>
  <c r="P118" i="3"/>
  <c r="N118" i="3"/>
  <c r="M118" i="3"/>
  <c r="R118" i="3" s="1"/>
  <c r="U117" i="3"/>
  <c r="Q117" i="3"/>
  <c r="P117" i="3"/>
  <c r="N117" i="3"/>
  <c r="M117" i="3"/>
  <c r="U116" i="3"/>
  <c r="Q116" i="3"/>
  <c r="P116" i="3"/>
  <c r="N116" i="3"/>
  <c r="M116" i="3"/>
  <c r="U115" i="3"/>
  <c r="Q115" i="3"/>
  <c r="P115" i="3"/>
  <c r="N115" i="3"/>
  <c r="M115" i="3"/>
  <c r="U114" i="3"/>
  <c r="Q114" i="3"/>
  <c r="P114" i="3"/>
  <c r="N114" i="3"/>
  <c r="M114" i="3"/>
  <c r="R114" i="3" s="1"/>
  <c r="U113" i="3"/>
  <c r="B113" i="3"/>
  <c r="U112" i="3"/>
  <c r="U111" i="3"/>
  <c r="Q111" i="3"/>
  <c r="P111" i="3"/>
  <c r="N111" i="3"/>
  <c r="M111" i="3"/>
  <c r="U110" i="3"/>
  <c r="Q110" i="3"/>
  <c r="P110" i="3"/>
  <c r="N110" i="3"/>
  <c r="M110" i="3"/>
  <c r="U109" i="3"/>
  <c r="Q109" i="3"/>
  <c r="P109" i="3"/>
  <c r="N109" i="3"/>
  <c r="M109" i="3"/>
  <c r="U108" i="3"/>
  <c r="Q108" i="3"/>
  <c r="P108" i="3"/>
  <c r="N108" i="3"/>
  <c r="M108" i="3"/>
  <c r="R108" i="3" s="1"/>
  <c r="U107" i="3"/>
  <c r="Q107" i="3"/>
  <c r="P107" i="3"/>
  <c r="N107" i="3"/>
  <c r="M107" i="3"/>
  <c r="U106" i="3"/>
  <c r="Q106" i="3"/>
  <c r="P106" i="3"/>
  <c r="N106" i="3"/>
  <c r="M106" i="3"/>
  <c r="U105" i="3"/>
  <c r="Q105" i="3"/>
  <c r="P105" i="3"/>
  <c r="N105" i="3"/>
  <c r="M105" i="3"/>
  <c r="U104" i="3"/>
  <c r="Q104" i="3"/>
  <c r="P104" i="3"/>
  <c r="N104" i="3"/>
  <c r="M104" i="3"/>
  <c r="R104" i="3" s="1"/>
  <c r="U103" i="3"/>
  <c r="Q103" i="3"/>
  <c r="P103" i="3"/>
  <c r="N103" i="3"/>
  <c r="M103" i="3"/>
  <c r="U102" i="3"/>
  <c r="Q102" i="3"/>
  <c r="P102" i="3"/>
  <c r="N102" i="3"/>
  <c r="M102" i="3"/>
  <c r="U101" i="3"/>
  <c r="Q101" i="3"/>
  <c r="P101" i="3"/>
  <c r="N101" i="3"/>
  <c r="M101" i="3"/>
  <c r="U100" i="3"/>
  <c r="Q100" i="3"/>
  <c r="P100" i="3"/>
  <c r="N100" i="3"/>
  <c r="M100" i="3"/>
  <c r="R100" i="3" s="1"/>
  <c r="U99" i="3"/>
  <c r="Q99" i="3"/>
  <c r="P99" i="3"/>
  <c r="N99" i="3"/>
  <c r="M99" i="3"/>
  <c r="U98" i="3"/>
  <c r="Q98" i="3"/>
  <c r="P98" i="3"/>
  <c r="N98" i="3"/>
  <c r="M98" i="3"/>
  <c r="U97" i="3"/>
  <c r="Q97" i="3"/>
  <c r="P97" i="3"/>
  <c r="N97" i="3"/>
  <c r="M97" i="3"/>
  <c r="U96" i="3"/>
  <c r="Q96" i="3"/>
  <c r="P96" i="3"/>
  <c r="N96" i="3"/>
  <c r="M96" i="3"/>
  <c r="R96" i="3" s="1"/>
  <c r="U95" i="3"/>
  <c r="Q95" i="3"/>
  <c r="P95" i="3"/>
  <c r="N95" i="3"/>
  <c r="M95" i="3"/>
  <c r="U94" i="3"/>
  <c r="Q94" i="3"/>
  <c r="P94" i="3"/>
  <c r="N94" i="3"/>
  <c r="M94" i="3"/>
  <c r="U93" i="3"/>
  <c r="Q93" i="3"/>
  <c r="P93" i="3"/>
  <c r="N93" i="3"/>
  <c r="M93" i="3"/>
  <c r="U92" i="3"/>
  <c r="Q92" i="3"/>
  <c r="P92" i="3"/>
  <c r="N92" i="3"/>
  <c r="M92" i="3"/>
  <c r="R92" i="3" s="1"/>
  <c r="U91" i="3"/>
  <c r="Q91" i="3"/>
  <c r="P91" i="3"/>
  <c r="N91" i="3"/>
  <c r="M91" i="3"/>
  <c r="U90" i="3"/>
  <c r="Q90" i="3"/>
  <c r="P90" i="3"/>
  <c r="N90" i="3"/>
  <c r="M90" i="3"/>
  <c r="U89" i="3"/>
  <c r="Q89" i="3"/>
  <c r="P89" i="3"/>
  <c r="N89" i="3"/>
  <c r="M89" i="3"/>
  <c r="U88" i="3"/>
  <c r="Q88" i="3"/>
  <c r="P88" i="3"/>
  <c r="N88" i="3"/>
  <c r="M88" i="3"/>
  <c r="R88" i="3" s="1"/>
  <c r="U87" i="3"/>
  <c r="B87" i="3"/>
  <c r="M87" i="3" s="1"/>
  <c r="U86" i="3"/>
  <c r="Q86" i="3"/>
  <c r="P86" i="3"/>
  <c r="N86" i="3"/>
  <c r="M86" i="3"/>
  <c r="U85" i="3"/>
  <c r="Q85" i="3"/>
  <c r="P85" i="3"/>
  <c r="N85" i="3"/>
  <c r="M85" i="3"/>
  <c r="U84" i="3"/>
  <c r="Q84" i="3"/>
  <c r="P84" i="3"/>
  <c r="N84" i="3"/>
  <c r="M84" i="3"/>
  <c r="U83" i="3"/>
  <c r="Q83" i="3"/>
  <c r="P83" i="3"/>
  <c r="N83" i="3"/>
  <c r="M83" i="3"/>
  <c r="R83" i="3" s="1"/>
  <c r="U82" i="3"/>
  <c r="Q82" i="3"/>
  <c r="P82" i="3"/>
  <c r="N82" i="3"/>
  <c r="M82" i="3"/>
  <c r="U81" i="3"/>
  <c r="Q81" i="3"/>
  <c r="P81" i="3"/>
  <c r="N81" i="3"/>
  <c r="M81" i="3"/>
  <c r="U80" i="3"/>
  <c r="Q80" i="3"/>
  <c r="P80" i="3"/>
  <c r="N80" i="3"/>
  <c r="M80" i="3"/>
  <c r="U79" i="3"/>
  <c r="B79" i="3"/>
  <c r="U78" i="3"/>
  <c r="Q78" i="3"/>
  <c r="P78" i="3"/>
  <c r="N78" i="3"/>
  <c r="M78" i="3"/>
  <c r="U77" i="3"/>
  <c r="Q77" i="3"/>
  <c r="P77" i="3"/>
  <c r="N77" i="3"/>
  <c r="M77" i="3"/>
  <c r="U76" i="3"/>
  <c r="Q76" i="3"/>
  <c r="P76" i="3"/>
  <c r="N76" i="3"/>
  <c r="M76" i="3"/>
  <c r="R76" i="3" s="1"/>
  <c r="U75" i="3"/>
  <c r="Q75" i="3"/>
  <c r="P75" i="3"/>
  <c r="N75" i="3"/>
  <c r="M75" i="3"/>
  <c r="U74" i="3"/>
  <c r="B74" i="3"/>
  <c r="U73" i="3"/>
  <c r="Q73" i="3"/>
  <c r="P73" i="3"/>
  <c r="N73" i="3"/>
  <c r="M73" i="3"/>
  <c r="R73" i="3" s="1"/>
  <c r="U72" i="3"/>
  <c r="Q72" i="3"/>
  <c r="P72" i="3"/>
  <c r="N72" i="3"/>
  <c r="M72" i="3"/>
  <c r="U71" i="3"/>
  <c r="Q71" i="3"/>
  <c r="P71" i="3"/>
  <c r="N71" i="3"/>
  <c r="M71" i="3"/>
  <c r="U70" i="3"/>
  <c r="Q70" i="3"/>
  <c r="P70" i="3"/>
  <c r="N70" i="3"/>
  <c r="M70" i="3"/>
  <c r="U69" i="3"/>
  <c r="Q69" i="3"/>
  <c r="P69" i="3"/>
  <c r="N69" i="3"/>
  <c r="M69" i="3"/>
  <c r="R69" i="3" s="1"/>
  <c r="U68" i="3"/>
  <c r="Q68" i="3"/>
  <c r="P68" i="3"/>
  <c r="N68" i="3"/>
  <c r="M68" i="3"/>
  <c r="U67" i="3"/>
  <c r="Q67" i="3"/>
  <c r="P67" i="3"/>
  <c r="P66" i="3" s="1"/>
  <c r="N67" i="3"/>
  <c r="M67" i="3"/>
  <c r="U66" i="3"/>
  <c r="N66" i="3"/>
  <c r="C66" i="3"/>
  <c r="B66" i="3"/>
  <c r="U65" i="3"/>
  <c r="Q65" i="3"/>
  <c r="P65" i="3"/>
  <c r="N65" i="3"/>
  <c r="M65" i="3"/>
  <c r="U64" i="3"/>
  <c r="Q64" i="3"/>
  <c r="P64" i="3"/>
  <c r="N64" i="3"/>
  <c r="M64" i="3"/>
  <c r="R64" i="3" s="1"/>
  <c r="U63" i="3"/>
  <c r="Q63" i="3"/>
  <c r="P63" i="3"/>
  <c r="N63" i="3"/>
  <c r="M63" i="3"/>
  <c r="U62" i="3"/>
  <c r="Q62" i="3"/>
  <c r="P62" i="3"/>
  <c r="N62" i="3"/>
  <c r="M62" i="3"/>
  <c r="U61" i="3"/>
  <c r="Q61" i="3"/>
  <c r="P61" i="3"/>
  <c r="N61" i="3"/>
  <c r="M61" i="3"/>
  <c r="U60" i="3"/>
  <c r="Q60" i="3"/>
  <c r="Q59" i="3" s="1"/>
  <c r="P60" i="3"/>
  <c r="N60" i="3"/>
  <c r="M60" i="3"/>
  <c r="R60" i="3" s="1"/>
  <c r="U59" i="3"/>
  <c r="B59" i="3"/>
  <c r="U58" i="3"/>
  <c r="Q58" i="3"/>
  <c r="P58" i="3"/>
  <c r="N58" i="3"/>
  <c r="M58" i="3"/>
  <c r="R58" i="3" s="1"/>
  <c r="U57" i="3"/>
  <c r="Q57" i="3"/>
  <c r="P57" i="3"/>
  <c r="N57" i="3"/>
  <c r="M57" i="3"/>
  <c r="U56" i="3"/>
  <c r="M56" i="3"/>
  <c r="B56" i="3"/>
  <c r="Q56" i="3" s="1"/>
  <c r="U55" i="3"/>
  <c r="Q55" i="3"/>
  <c r="P55" i="3"/>
  <c r="N55" i="3"/>
  <c r="M55" i="3"/>
  <c r="U54" i="3"/>
  <c r="Q54" i="3"/>
  <c r="P54" i="3"/>
  <c r="N54" i="3"/>
  <c r="M54" i="3"/>
  <c r="U53" i="3"/>
  <c r="Q53" i="3"/>
  <c r="P53" i="3"/>
  <c r="N53" i="3"/>
  <c r="M53" i="3"/>
  <c r="R53" i="3" s="1"/>
  <c r="U52" i="3"/>
  <c r="Q52" i="3"/>
  <c r="P52" i="3"/>
  <c r="N52" i="3"/>
  <c r="N50" i="3" s="1"/>
  <c r="M52" i="3"/>
  <c r="U51" i="3"/>
  <c r="Q51" i="3"/>
  <c r="P51" i="3"/>
  <c r="P50" i="3" s="1"/>
  <c r="N51" i="3"/>
  <c r="M51" i="3"/>
  <c r="U50" i="3"/>
  <c r="Q50" i="3"/>
  <c r="C50" i="3"/>
  <c r="B50" i="3"/>
  <c r="U49" i="3"/>
  <c r="Q49" i="3"/>
  <c r="P49" i="3"/>
  <c r="N49" i="3"/>
  <c r="M49" i="3"/>
  <c r="U48" i="3"/>
  <c r="Q48" i="3"/>
  <c r="P48" i="3"/>
  <c r="N48" i="3"/>
  <c r="M48" i="3"/>
  <c r="R48" i="3" s="1"/>
  <c r="U47" i="3"/>
  <c r="Q47" i="3"/>
  <c r="P47" i="3"/>
  <c r="N47" i="3"/>
  <c r="M47" i="3"/>
  <c r="U46" i="3"/>
  <c r="Q46" i="3"/>
  <c r="P46" i="3"/>
  <c r="N46" i="3"/>
  <c r="M46" i="3"/>
  <c r="U45" i="3"/>
  <c r="Q45" i="3"/>
  <c r="P45" i="3"/>
  <c r="N45" i="3"/>
  <c r="M45" i="3"/>
  <c r="U44" i="3"/>
  <c r="Q44" i="3"/>
  <c r="P44" i="3"/>
  <c r="N44" i="3"/>
  <c r="M44" i="3"/>
  <c r="R44" i="3" s="1"/>
  <c r="U43" i="3"/>
  <c r="Q43" i="3"/>
  <c r="P43" i="3"/>
  <c r="N43" i="3"/>
  <c r="M43" i="3"/>
  <c r="U42" i="3"/>
  <c r="Q42" i="3"/>
  <c r="P42" i="3"/>
  <c r="N42" i="3"/>
  <c r="M42" i="3"/>
  <c r="U41" i="3"/>
  <c r="N41" i="3"/>
  <c r="B41" i="3"/>
  <c r="U40" i="3"/>
  <c r="Q40" i="3"/>
  <c r="P40" i="3"/>
  <c r="N40" i="3"/>
  <c r="M40" i="3"/>
  <c r="U39" i="3"/>
  <c r="Q39" i="3"/>
  <c r="P39" i="3"/>
  <c r="N39" i="3"/>
  <c r="M39" i="3"/>
  <c r="U38" i="3"/>
  <c r="Q38" i="3"/>
  <c r="P38" i="3"/>
  <c r="N38" i="3"/>
  <c r="M38" i="3"/>
  <c r="U37" i="3"/>
  <c r="Q37" i="3"/>
  <c r="P37" i="3"/>
  <c r="N37" i="3"/>
  <c r="N34" i="3" s="1"/>
  <c r="M37" i="3"/>
  <c r="U36" i="3"/>
  <c r="Q36" i="3"/>
  <c r="P36" i="3"/>
  <c r="N36" i="3"/>
  <c r="M36" i="3"/>
  <c r="U35" i="3"/>
  <c r="Q35" i="3"/>
  <c r="P35" i="3"/>
  <c r="N35" i="3"/>
  <c r="M35" i="3"/>
  <c r="U34" i="3"/>
  <c r="B34" i="3"/>
  <c r="U33" i="3"/>
  <c r="Q33" i="3"/>
  <c r="P33" i="3"/>
  <c r="N33" i="3"/>
  <c r="M33" i="3"/>
  <c r="U32" i="3"/>
  <c r="Q32" i="3"/>
  <c r="P32" i="3"/>
  <c r="N32" i="3"/>
  <c r="M32" i="3"/>
  <c r="R32" i="3" s="1"/>
  <c r="U31" i="3"/>
  <c r="Q31" i="3"/>
  <c r="P31" i="3"/>
  <c r="N31" i="3"/>
  <c r="M31" i="3"/>
  <c r="U30" i="3"/>
  <c r="Q30" i="3"/>
  <c r="P30" i="3"/>
  <c r="N30" i="3"/>
  <c r="M30" i="3"/>
  <c r="U29" i="3"/>
  <c r="Q29" i="3"/>
  <c r="P29" i="3"/>
  <c r="N29" i="3"/>
  <c r="M29" i="3"/>
  <c r="U28" i="3"/>
  <c r="Q28" i="3"/>
  <c r="P28" i="3"/>
  <c r="N28" i="3"/>
  <c r="M28" i="3"/>
  <c r="R28" i="3" s="1"/>
  <c r="U27" i="3"/>
  <c r="B27" i="3"/>
  <c r="U26" i="3"/>
  <c r="Q26" i="3"/>
  <c r="Q24" i="3" s="1"/>
  <c r="P26" i="3"/>
  <c r="N26" i="3"/>
  <c r="M26" i="3"/>
  <c r="U25" i="3"/>
  <c r="Q25" i="3"/>
  <c r="P25" i="3"/>
  <c r="N25" i="3"/>
  <c r="M25" i="3"/>
  <c r="R25" i="3" s="1"/>
  <c r="U24" i="3"/>
  <c r="B24" i="3"/>
  <c r="U23" i="3"/>
  <c r="Q23" i="3"/>
  <c r="P23" i="3"/>
  <c r="N23" i="3"/>
  <c r="M23" i="3"/>
  <c r="U22" i="3"/>
  <c r="Q22" i="3"/>
  <c r="P22" i="3"/>
  <c r="N22" i="3"/>
  <c r="M22" i="3"/>
  <c r="U21" i="3"/>
  <c r="Q21" i="3"/>
  <c r="P21" i="3"/>
  <c r="N21" i="3"/>
  <c r="M21" i="3"/>
  <c r="U20" i="3"/>
  <c r="Q20" i="3"/>
  <c r="P20" i="3"/>
  <c r="N20" i="3"/>
  <c r="M20" i="3"/>
  <c r="R20" i="3" s="1"/>
  <c r="U19" i="3"/>
  <c r="Q19" i="3"/>
  <c r="P19" i="3"/>
  <c r="N19" i="3"/>
  <c r="M19" i="3"/>
  <c r="U18" i="3"/>
  <c r="C18" i="3"/>
  <c r="B18" i="3"/>
  <c r="U17" i="3"/>
  <c r="Q17" i="3"/>
  <c r="P17" i="3"/>
  <c r="N17" i="3"/>
  <c r="M17" i="3"/>
  <c r="U16" i="3"/>
  <c r="Q16" i="3"/>
  <c r="Q8" i="3" s="1"/>
  <c r="P16" i="3"/>
  <c r="N16" i="3"/>
  <c r="M16" i="3"/>
  <c r="U15" i="3"/>
  <c r="Q15" i="3"/>
  <c r="P15" i="3"/>
  <c r="N15" i="3"/>
  <c r="M15" i="3"/>
  <c r="U14" i="3"/>
  <c r="B14" i="3"/>
  <c r="U13" i="3"/>
  <c r="Q13" i="3"/>
  <c r="P13" i="3"/>
  <c r="N13" i="3"/>
  <c r="M13" i="3"/>
  <c r="U12" i="3"/>
  <c r="Q12" i="3"/>
  <c r="P12" i="3"/>
  <c r="N12" i="3"/>
  <c r="M12" i="3"/>
  <c r="U11" i="3"/>
  <c r="N11" i="3"/>
  <c r="B11" i="3"/>
  <c r="U10" i="3"/>
  <c r="Q10" i="3"/>
  <c r="P10" i="3"/>
  <c r="P9" i="3" s="1"/>
  <c r="N10" i="3"/>
  <c r="N9" i="3" s="1"/>
  <c r="M10" i="3"/>
  <c r="M9" i="3" s="1"/>
  <c r="U9" i="3"/>
  <c r="Q9" i="3"/>
  <c r="C9" i="3"/>
  <c r="U538" i="2"/>
  <c r="P538" i="2"/>
  <c r="O538" i="2"/>
  <c r="N538" i="2"/>
  <c r="M538" i="2"/>
  <c r="U537" i="2"/>
  <c r="P537" i="2"/>
  <c r="O537" i="2"/>
  <c r="N537" i="2"/>
  <c r="M537" i="2"/>
  <c r="U536" i="2"/>
  <c r="P536" i="2"/>
  <c r="O536" i="2"/>
  <c r="N536" i="2"/>
  <c r="M536" i="2"/>
  <c r="U535" i="2"/>
  <c r="P535" i="2"/>
  <c r="O535" i="2"/>
  <c r="N535" i="2"/>
  <c r="M535" i="2"/>
  <c r="U534" i="2"/>
  <c r="P534" i="2"/>
  <c r="O534" i="2"/>
  <c r="N534" i="2"/>
  <c r="M534" i="2"/>
  <c r="U533" i="2"/>
  <c r="P533" i="2"/>
  <c r="O533" i="2"/>
  <c r="N533" i="2"/>
  <c r="M533" i="2"/>
  <c r="U532" i="2"/>
  <c r="P532" i="2"/>
  <c r="O532" i="2"/>
  <c r="N532" i="2"/>
  <c r="M532" i="2"/>
  <c r="U531" i="2"/>
  <c r="P531" i="2"/>
  <c r="O531" i="2"/>
  <c r="N531" i="2"/>
  <c r="M531" i="2"/>
  <c r="U530" i="2"/>
  <c r="P530" i="2"/>
  <c r="O530" i="2"/>
  <c r="N530" i="2"/>
  <c r="M530" i="2"/>
  <c r="U529" i="2"/>
  <c r="P529" i="2"/>
  <c r="O529" i="2"/>
  <c r="N529" i="2"/>
  <c r="M529" i="2"/>
  <c r="U528" i="2"/>
  <c r="P528" i="2"/>
  <c r="O528" i="2"/>
  <c r="N528" i="2"/>
  <c r="M528" i="2"/>
  <c r="U527" i="2"/>
  <c r="P527" i="2"/>
  <c r="O527" i="2"/>
  <c r="N527" i="2"/>
  <c r="M527" i="2"/>
  <c r="U526" i="2"/>
  <c r="P526" i="2"/>
  <c r="O526" i="2"/>
  <c r="N526" i="2"/>
  <c r="M526" i="2"/>
  <c r="U525" i="2"/>
  <c r="P525" i="2"/>
  <c r="O525" i="2"/>
  <c r="N525" i="2"/>
  <c r="M525" i="2"/>
  <c r="U524" i="2"/>
  <c r="P524" i="2"/>
  <c r="O524" i="2"/>
  <c r="N524" i="2"/>
  <c r="M524" i="2"/>
  <c r="U523" i="2"/>
  <c r="P523" i="2"/>
  <c r="O523" i="2"/>
  <c r="N523" i="2"/>
  <c r="M523" i="2"/>
  <c r="U522" i="2"/>
  <c r="P522" i="2"/>
  <c r="O522" i="2"/>
  <c r="N522" i="2"/>
  <c r="M522" i="2"/>
  <c r="U521" i="2"/>
  <c r="P521" i="2"/>
  <c r="O521" i="2"/>
  <c r="N521" i="2"/>
  <c r="M521" i="2"/>
  <c r="U520" i="2"/>
  <c r="P520" i="2"/>
  <c r="O520" i="2"/>
  <c r="N520" i="2"/>
  <c r="M520" i="2"/>
  <c r="U519" i="2"/>
  <c r="P519" i="2"/>
  <c r="O519" i="2"/>
  <c r="N519" i="2"/>
  <c r="M519" i="2"/>
  <c r="U518" i="2"/>
  <c r="P518" i="2"/>
  <c r="O518" i="2"/>
  <c r="N518" i="2"/>
  <c r="M518" i="2"/>
  <c r="U517" i="2"/>
  <c r="P517" i="2"/>
  <c r="O517" i="2"/>
  <c r="N517" i="2"/>
  <c r="M517" i="2"/>
  <c r="U516" i="2"/>
  <c r="P516" i="2"/>
  <c r="O516" i="2"/>
  <c r="N516" i="2"/>
  <c r="M516" i="2"/>
  <c r="U515" i="2"/>
  <c r="P515" i="2"/>
  <c r="O515" i="2"/>
  <c r="N515" i="2"/>
  <c r="M515" i="2"/>
  <c r="U514" i="2"/>
  <c r="P514" i="2"/>
  <c r="O514" i="2"/>
  <c r="N514" i="2"/>
  <c r="M514" i="2"/>
  <c r="U513" i="2"/>
  <c r="P513" i="2"/>
  <c r="O513" i="2"/>
  <c r="N513" i="2"/>
  <c r="M513" i="2"/>
  <c r="U512" i="2"/>
  <c r="Q512" i="2"/>
  <c r="P512" i="2"/>
  <c r="N512" i="2"/>
  <c r="M512" i="2"/>
  <c r="R512" i="2" s="1"/>
  <c r="U511" i="2"/>
  <c r="Q511" i="2"/>
  <c r="P511" i="2"/>
  <c r="N511" i="2"/>
  <c r="M511" i="2"/>
  <c r="U510" i="2"/>
  <c r="Q510" i="2"/>
  <c r="P510" i="2"/>
  <c r="N510" i="2"/>
  <c r="M510" i="2"/>
  <c r="U509" i="2"/>
  <c r="Q509" i="2"/>
  <c r="P509" i="2"/>
  <c r="N509" i="2"/>
  <c r="M509" i="2"/>
  <c r="U508" i="2"/>
  <c r="Q508" i="2"/>
  <c r="P508" i="2"/>
  <c r="N508" i="2"/>
  <c r="M508" i="2"/>
  <c r="R508" i="2" s="1"/>
  <c r="U507" i="2"/>
  <c r="Q507" i="2"/>
  <c r="P507" i="2"/>
  <c r="N507" i="2"/>
  <c r="M507" i="2"/>
  <c r="U506" i="2"/>
  <c r="Q506" i="2"/>
  <c r="P506" i="2"/>
  <c r="N506" i="2"/>
  <c r="M506" i="2"/>
  <c r="U505" i="2"/>
  <c r="Q505" i="2"/>
  <c r="P505" i="2"/>
  <c r="N505" i="2"/>
  <c r="M505" i="2"/>
  <c r="U504" i="2"/>
  <c r="Q504" i="2"/>
  <c r="P504" i="2"/>
  <c r="N504" i="2"/>
  <c r="M504" i="2"/>
  <c r="M502" i="2" s="1"/>
  <c r="U503" i="2"/>
  <c r="Q503" i="2"/>
  <c r="P503" i="2"/>
  <c r="N503" i="2"/>
  <c r="N502" i="2" s="1"/>
  <c r="M503" i="2"/>
  <c r="U502" i="2"/>
  <c r="C502" i="2"/>
  <c r="B502" i="2"/>
  <c r="U501" i="2"/>
  <c r="Q501" i="2"/>
  <c r="P501" i="2"/>
  <c r="N501" i="2"/>
  <c r="M501" i="2"/>
  <c r="U500" i="2"/>
  <c r="Q500" i="2"/>
  <c r="P500" i="2"/>
  <c r="N500" i="2"/>
  <c r="M500" i="2"/>
  <c r="U499" i="2"/>
  <c r="Q499" i="2"/>
  <c r="P499" i="2"/>
  <c r="N499" i="2"/>
  <c r="M499" i="2"/>
  <c r="R499" i="2" s="1"/>
  <c r="U498" i="2"/>
  <c r="Q498" i="2"/>
  <c r="P498" i="2"/>
  <c r="N498" i="2"/>
  <c r="M498" i="2"/>
  <c r="U497" i="2"/>
  <c r="Q497" i="2"/>
  <c r="P497" i="2"/>
  <c r="N497" i="2"/>
  <c r="M497" i="2"/>
  <c r="U496" i="2"/>
  <c r="Q496" i="2"/>
  <c r="P496" i="2"/>
  <c r="N496" i="2"/>
  <c r="M496" i="2"/>
  <c r="U495" i="2"/>
  <c r="Q495" i="2"/>
  <c r="P495" i="2"/>
  <c r="N495" i="2"/>
  <c r="M495" i="2"/>
  <c r="R495" i="2" s="1"/>
  <c r="U494" i="2"/>
  <c r="C494" i="2"/>
  <c r="B494" i="2"/>
  <c r="U493" i="2"/>
  <c r="Q493" i="2"/>
  <c r="P493" i="2"/>
  <c r="N493" i="2"/>
  <c r="M493" i="2"/>
  <c r="U492" i="2"/>
  <c r="Q492" i="2"/>
  <c r="P492" i="2"/>
  <c r="N492" i="2"/>
  <c r="M492" i="2"/>
  <c r="U491" i="2"/>
  <c r="Q491" i="2"/>
  <c r="P491" i="2"/>
  <c r="N491" i="2"/>
  <c r="M491" i="2"/>
  <c r="U490" i="2"/>
  <c r="Q490" i="2"/>
  <c r="P490" i="2"/>
  <c r="N490" i="2"/>
  <c r="M490" i="2"/>
  <c r="U489" i="2"/>
  <c r="Q489" i="2"/>
  <c r="P489" i="2"/>
  <c r="N489" i="2"/>
  <c r="M489" i="2"/>
  <c r="R489" i="2" s="1"/>
  <c r="U488" i="2"/>
  <c r="Q488" i="2"/>
  <c r="P488" i="2"/>
  <c r="N488" i="2"/>
  <c r="M488" i="2"/>
  <c r="U487" i="2"/>
  <c r="Q487" i="2"/>
  <c r="P487" i="2"/>
  <c r="N487" i="2"/>
  <c r="M487" i="2"/>
  <c r="U486" i="2"/>
  <c r="Q486" i="2"/>
  <c r="P486" i="2"/>
  <c r="N486" i="2"/>
  <c r="M486" i="2"/>
  <c r="U485" i="2"/>
  <c r="Q485" i="2"/>
  <c r="P485" i="2"/>
  <c r="N485" i="2"/>
  <c r="M485" i="2"/>
  <c r="U484" i="2"/>
  <c r="Q484" i="2"/>
  <c r="P484" i="2"/>
  <c r="N484" i="2"/>
  <c r="M484" i="2"/>
  <c r="U483" i="2"/>
  <c r="Q483" i="2"/>
  <c r="P483" i="2"/>
  <c r="N483" i="2"/>
  <c r="M483" i="2"/>
  <c r="U482" i="2"/>
  <c r="Q482" i="2"/>
  <c r="P482" i="2"/>
  <c r="N482" i="2"/>
  <c r="M482" i="2"/>
  <c r="U481" i="2"/>
  <c r="C481" i="2"/>
  <c r="B481" i="2"/>
  <c r="U480" i="2"/>
  <c r="Q480" i="2"/>
  <c r="P480" i="2"/>
  <c r="N480" i="2"/>
  <c r="M480" i="2"/>
  <c r="U479" i="2"/>
  <c r="B479" i="2"/>
  <c r="U478" i="2"/>
  <c r="Q478" i="2"/>
  <c r="P478" i="2"/>
  <c r="N478" i="2"/>
  <c r="M478" i="2"/>
  <c r="U477" i="2"/>
  <c r="Q477" i="2"/>
  <c r="P477" i="2"/>
  <c r="N477" i="2"/>
  <c r="M477" i="2"/>
  <c r="U476" i="2"/>
  <c r="Q476" i="2"/>
  <c r="P476" i="2"/>
  <c r="N476" i="2"/>
  <c r="M476" i="2"/>
  <c r="U475" i="2"/>
  <c r="Q475" i="2"/>
  <c r="P475" i="2"/>
  <c r="N475" i="2"/>
  <c r="M475" i="2"/>
  <c r="U474" i="2"/>
  <c r="Q474" i="2"/>
  <c r="P474" i="2"/>
  <c r="N474" i="2"/>
  <c r="M474" i="2"/>
  <c r="U473" i="2"/>
  <c r="Q473" i="2"/>
  <c r="P473" i="2"/>
  <c r="N473" i="2"/>
  <c r="M473" i="2"/>
  <c r="U472" i="2"/>
  <c r="Q472" i="2"/>
  <c r="P472" i="2"/>
  <c r="N472" i="2"/>
  <c r="M472" i="2"/>
  <c r="U471" i="2"/>
  <c r="Q471" i="2"/>
  <c r="P471" i="2"/>
  <c r="N471" i="2"/>
  <c r="M471" i="2"/>
  <c r="U470" i="2"/>
  <c r="Q470" i="2"/>
  <c r="P470" i="2"/>
  <c r="N470" i="2"/>
  <c r="M470" i="2"/>
  <c r="U469" i="2"/>
  <c r="Q469" i="2"/>
  <c r="P469" i="2"/>
  <c r="N469" i="2"/>
  <c r="M469" i="2"/>
  <c r="U468" i="2"/>
  <c r="Q468" i="2"/>
  <c r="P468" i="2"/>
  <c r="N468" i="2"/>
  <c r="M468" i="2"/>
  <c r="U467" i="2"/>
  <c r="Q467" i="2"/>
  <c r="P467" i="2"/>
  <c r="N467" i="2"/>
  <c r="M467" i="2"/>
  <c r="U466" i="2"/>
  <c r="B466" i="2"/>
  <c r="U465" i="2"/>
  <c r="Q465" i="2"/>
  <c r="P465" i="2"/>
  <c r="N465" i="2"/>
  <c r="M465" i="2"/>
  <c r="U464" i="2"/>
  <c r="Q464" i="2"/>
  <c r="P464" i="2"/>
  <c r="N464" i="2"/>
  <c r="M464" i="2"/>
  <c r="U463" i="2"/>
  <c r="Q463" i="2"/>
  <c r="P463" i="2"/>
  <c r="N463" i="2"/>
  <c r="M463" i="2"/>
  <c r="U462" i="2"/>
  <c r="Q462" i="2"/>
  <c r="P462" i="2"/>
  <c r="N462" i="2"/>
  <c r="M462" i="2"/>
  <c r="R462" i="2" s="1"/>
  <c r="U461" i="2"/>
  <c r="Q461" i="2"/>
  <c r="P461" i="2"/>
  <c r="N461" i="2"/>
  <c r="M461" i="2"/>
  <c r="U460" i="2"/>
  <c r="Q460" i="2"/>
  <c r="P460" i="2"/>
  <c r="N460" i="2"/>
  <c r="M460" i="2"/>
  <c r="U459" i="2"/>
  <c r="Q459" i="2"/>
  <c r="P459" i="2"/>
  <c r="N459" i="2"/>
  <c r="M459" i="2"/>
  <c r="U458" i="2"/>
  <c r="Q458" i="2"/>
  <c r="P458" i="2"/>
  <c r="N458" i="2"/>
  <c r="M458" i="2"/>
  <c r="U457" i="2"/>
  <c r="Q457" i="2"/>
  <c r="P457" i="2"/>
  <c r="N457" i="2"/>
  <c r="M457" i="2"/>
  <c r="U456" i="2"/>
  <c r="Q456" i="2"/>
  <c r="P456" i="2"/>
  <c r="N456" i="2"/>
  <c r="M456" i="2"/>
  <c r="U455" i="2"/>
  <c r="Q455" i="2"/>
  <c r="C455" i="2"/>
  <c r="B455" i="2"/>
  <c r="U454" i="2"/>
  <c r="Q454" i="2"/>
  <c r="P454" i="2"/>
  <c r="N454" i="2"/>
  <c r="M454" i="2"/>
  <c r="U453" i="2"/>
  <c r="Q453" i="2"/>
  <c r="P453" i="2"/>
  <c r="N453" i="2"/>
  <c r="M453" i="2"/>
  <c r="U452" i="2"/>
  <c r="Q452" i="2"/>
  <c r="P452" i="2"/>
  <c r="N452" i="2"/>
  <c r="M452" i="2"/>
  <c r="U451" i="2"/>
  <c r="Q451" i="2"/>
  <c r="P451" i="2"/>
  <c r="N451" i="2"/>
  <c r="M451" i="2"/>
  <c r="U450" i="2"/>
  <c r="Q450" i="2"/>
  <c r="P450" i="2"/>
  <c r="N450" i="2"/>
  <c r="M450" i="2"/>
  <c r="U449" i="2"/>
  <c r="Q449" i="2"/>
  <c r="P449" i="2"/>
  <c r="N449" i="2"/>
  <c r="M449" i="2"/>
  <c r="U448" i="2"/>
  <c r="Q448" i="2"/>
  <c r="P448" i="2"/>
  <c r="N448" i="2"/>
  <c r="M448" i="2"/>
  <c r="U447" i="2"/>
  <c r="Q447" i="2"/>
  <c r="P447" i="2"/>
  <c r="N447" i="2"/>
  <c r="M447" i="2"/>
  <c r="U446" i="2"/>
  <c r="Q446" i="2"/>
  <c r="P446" i="2"/>
  <c r="N446" i="2"/>
  <c r="M446" i="2"/>
  <c r="U445" i="2"/>
  <c r="Q445" i="2"/>
  <c r="P445" i="2"/>
  <c r="N445" i="2"/>
  <c r="M445" i="2"/>
  <c r="U444" i="2"/>
  <c r="Q444" i="2"/>
  <c r="P444" i="2"/>
  <c r="N444" i="2"/>
  <c r="M444" i="2"/>
  <c r="U443" i="2"/>
  <c r="Q443" i="2"/>
  <c r="P443" i="2"/>
  <c r="N443" i="2"/>
  <c r="M443" i="2"/>
  <c r="U442" i="2"/>
  <c r="Q442" i="2"/>
  <c r="P442" i="2"/>
  <c r="N442" i="2"/>
  <c r="M442" i="2"/>
  <c r="U441" i="2"/>
  <c r="Q441" i="2"/>
  <c r="P441" i="2"/>
  <c r="N441" i="2"/>
  <c r="M441" i="2"/>
  <c r="U440" i="2"/>
  <c r="Q440" i="2"/>
  <c r="P440" i="2"/>
  <c r="N440" i="2"/>
  <c r="M440" i="2"/>
  <c r="U439" i="2"/>
  <c r="Q439" i="2"/>
  <c r="P439" i="2"/>
  <c r="N439" i="2"/>
  <c r="M439" i="2"/>
  <c r="U438" i="2"/>
  <c r="Q438" i="2"/>
  <c r="P438" i="2"/>
  <c r="N438" i="2"/>
  <c r="M438" i="2"/>
  <c r="U437" i="2"/>
  <c r="Q437" i="2"/>
  <c r="P437" i="2"/>
  <c r="N437" i="2"/>
  <c r="M437" i="2"/>
  <c r="U436" i="2"/>
  <c r="Q436" i="2"/>
  <c r="P436" i="2"/>
  <c r="N436" i="2"/>
  <c r="M436" i="2"/>
  <c r="U435" i="2"/>
  <c r="Q435" i="2"/>
  <c r="P435" i="2"/>
  <c r="P431" i="2" s="1"/>
  <c r="N435" i="2"/>
  <c r="M435" i="2"/>
  <c r="U434" i="2"/>
  <c r="Q434" i="2"/>
  <c r="P434" i="2"/>
  <c r="N434" i="2"/>
  <c r="M434" i="2"/>
  <c r="U433" i="2"/>
  <c r="Q433" i="2"/>
  <c r="P433" i="2"/>
  <c r="N433" i="2"/>
  <c r="M433" i="2"/>
  <c r="U432" i="2"/>
  <c r="Q432" i="2"/>
  <c r="P432" i="2"/>
  <c r="N432" i="2"/>
  <c r="N431" i="2" s="1"/>
  <c r="M432" i="2"/>
  <c r="U431" i="2"/>
  <c r="B431" i="2"/>
  <c r="C431" i="2" s="1"/>
  <c r="U430" i="2"/>
  <c r="Q430" i="2"/>
  <c r="P430" i="2"/>
  <c r="N430" i="2"/>
  <c r="M430" i="2"/>
  <c r="U429" i="2"/>
  <c r="Q429" i="2"/>
  <c r="P429" i="2"/>
  <c r="N429" i="2"/>
  <c r="M429" i="2"/>
  <c r="U428" i="2"/>
  <c r="Q428" i="2"/>
  <c r="P428" i="2"/>
  <c r="N428" i="2"/>
  <c r="M428" i="2"/>
  <c r="U427" i="2"/>
  <c r="Q427" i="2"/>
  <c r="P427" i="2"/>
  <c r="N427" i="2"/>
  <c r="M427" i="2"/>
  <c r="R427" i="2" s="1"/>
  <c r="U426" i="2"/>
  <c r="Q426" i="2"/>
  <c r="P426" i="2"/>
  <c r="N426" i="2"/>
  <c r="M426" i="2"/>
  <c r="U425" i="2"/>
  <c r="Q425" i="2"/>
  <c r="P425" i="2"/>
  <c r="N425" i="2"/>
  <c r="M425" i="2"/>
  <c r="U424" i="2"/>
  <c r="Q424" i="2"/>
  <c r="P424" i="2"/>
  <c r="N424" i="2"/>
  <c r="M424" i="2"/>
  <c r="U423" i="2"/>
  <c r="Q423" i="2"/>
  <c r="P423" i="2"/>
  <c r="N423" i="2"/>
  <c r="M423" i="2"/>
  <c r="R423" i="2" s="1"/>
  <c r="U422" i="2"/>
  <c r="Q422" i="2"/>
  <c r="P422" i="2"/>
  <c r="N422" i="2"/>
  <c r="M422" i="2"/>
  <c r="U421" i="2"/>
  <c r="Q421" i="2"/>
  <c r="P421" i="2"/>
  <c r="N421" i="2"/>
  <c r="M421" i="2"/>
  <c r="U420" i="2"/>
  <c r="Q420" i="2"/>
  <c r="P420" i="2"/>
  <c r="N420" i="2"/>
  <c r="M420" i="2"/>
  <c r="U419" i="2"/>
  <c r="Q419" i="2"/>
  <c r="P419" i="2"/>
  <c r="N419" i="2"/>
  <c r="M419" i="2"/>
  <c r="M417" i="2" s="1"/>
  <c r="U418" i="2"/>
  <c r="Q418" i="2"/>
  <c r="P418" i="2"/>
  <c r="N418" i="2"/>
  <c r="M418" i="2"/>
  <c r="U417" i="2"/>
  <c r="C417" i="2"/>
  <c r="B417" i="2"/>
  <c r="N417" i="2" s="1"/>
  <c r="U416" i="2"/>
  <c r="U415" i="2"/>
  <c r="Q415" i="2"/>
  <c r="P415" i="2"/>
  <c r="N415" i="2"/>
  <c r="M415" i="2"/>
  <c r="U414" i="2"/>
  <c r="Q414" i="2"/>
  <c r="P414" i="2"/>
  <c r="N414" i="2"/>
  <c r="M414" i="2"/>
  <c r="U413" i="2"/>
  <c r="Q413" i="2"/>
  <c r="P413" i="2"/>
  <c r="N413" i="2"/>
  <c r="M413" i="2"/>
  <c r="U412" i="2"/>
  <c r="Q412" i="2"/>
  <c r="P412" i="2"/>
  <c r="N412" i="2"/>
  <c r="M412" i="2"/>
  <c r="U411" i="2"/>
  <c r="Q411" i="2"/>
  <c r="P411" i="2"/>
  <c r="N411" i="2"/>
  <c r="M411" i="2"/>
  <c r="U410" i="2"/>
  <c r="Q410" i="2"/>
  <c r="P410" i="2"/>
  <c r="N410" i="2"/>
  <c r="N408" i="2" s="1"/>
  <c r="M410" i="2"/>
  <c r="U409" i="2"/>
  <c r="Q409" i="2"/>
  <c r="P409" i="2"/>
  <c r="N409" i="2"/>
  <c r="M409" i="2"/>
  <c r="U408" i="2"/>
  <c r="C408" i="2"/>
  <c r="B408" i="2"/>
  <c r="U407" i="2"/>
  <c r="Q407" i="2"/>
  <c r="P407" i="2"/>
  <c r="N407" i="2"/>
  <c r="M407" i="2"/>
  <c r="M405" i="2" s="1"/>
  <c r="U406" i="2"/>
  <c r="Q406" i="2"/>
  <c r="P406" i="2"/>
  <c r="N406" i="2"/>
  <c r="M406" i="2"/>
  <c r="U405" i="2"/>
  <c r="N405" i="2"/>
  <c r="C405" i="2"/>
  <c r="B405" i="2"/>
  <c r="U404" i="2"/>
  <c r="Q404" i="2"/>
  <c r="P404" i="2"/>
  <c r="N404" i="2"/>
  <c r="M404" i="2"/>
  <c r="R404" i="2" s="1"/>
  <c r="U403" i="2"/>
  <c r="Q403" i="2"/>
  <c r="P403" i="2"/>
  <c r="N403" i="2"/>
  <c r="M403" i="2"/>
  <c r="U402" i="2"/>
  <c r="Q402" i="2"/>
  <c r="P402" i="2"/>
  <c r="N402" i="2"/>
  <c r="M402" i="2"/>
  <c r="U401" i="2"/>
  <c r="Q401" i="2"/>
  <c r="P401" i="2"/>
  <c r="N401" i="2"/>
  <c r="M401" i="2"/>
  <c r="U400" i="2"/>
  <c r="Q400" i="2"/>
  <c r="P400" i="2"/>
  <c r="N400" i="2"/>
  <c r="M400" i="2"/>
  <c r="R400" i="2" s="1"/>
  <c r="U399" i="2"/>
  <c r="Q399" i="2"/>
  <c r="P399" i="2"/>
  <c r="N399" i="2"/>
  <c r="M399" i="2"/>
  <c r="U398" i="2"/>
  <c r="Q398" i="2"/>
  <c r="P398" i="2"/>
  <c r="N398" i="2"/>
  <c r="M398" i="2"/>
  <c r="U397" i="2"/>
  <c r="B397" i="2"/>
  <c r="M397" i="2" s="1"/>
  <c r="U396" i="2"/>
  <c r="Q396" i="2"/>
  <c r="P396" i="2"/>
  <c r="N396" i="2"/>
  <c r="M396" i="2"/>
  <c r="U395" i="2"/>
  <c r="Q395" i="2"/>
  <c r="P395" i="2"/>
  <c r="N395" i="2"/>
  <c r="M395" i="2"/>
  <c r="U394" i="2"/>
  <c r="Q394" i="2"/>
  <c r="P394" i="2"/>
  <c r="N394" i="2"/>
  <c r="M394" i="2"/>
  <c r="U393" i="2"/>
  <c r="Q393" i="2"/>
  <c r="P393" i="2"/>
  <c r="N393" i="2"/>
  <c r="M393" i="2"/>
  <c r="R393" i="2" s="1"/>
  <c r="U392" i="2"/>
  <c r="Q392" i="2"/>
  <c r="P392" i="2"/>
  <c r="N392" i="2"/>
  <c r="N391" i="2" s="1"/>
  <c r="M392" i="2"/>
  <c r="U391" i="2"/>
  <c r="C391" i="2"/>
  <c r="B391" i="2"/>
  <c r="U390" i="2"/>
  <c r="Q390" i="2"/>
  <c r="P390" i="2"/>
  <c r="N390" i="2"/>
  <c r="M390" i="2"/>
  <c r="U389" i="2"/>
  <c r="Q389" i="2"/>
  <c r="P389" i="2"/>
  <c r="N389" i="2"/>
  <c r="M389" i="2"/>
  <c r="U388" i="2"/>
  <c r="Q388" i="2"/>
  <c r="P388" i="2"/>
  <c r="N388" i="2"/>
  <c r="M388" i="2"/>
  <c r="R388" i="2" s="1"/>
  <c r="U387" i="2"/>
  <c r="Q387" i="2"/>
  <c r="P387" i="2"/>
  <c r="N387" i="2"/>
  <c r="M387" i="2"/>
  <c r="U386" i="2"/>
  <c r="Q386" i="2"/>
  <c r="P386" i="2"/>
  <c r="N386" i="2"/>
  <c r="M386" i="2"/>
  <c r="U385" i="2"/>
  <c r="Q385" i="2"/>
  <c r="P385" i="2"/>
  <c r="N385" i="2"/>
  <c r="M385" i="2"/>
  <c r="U384" i="2"/>
  <c r="Q384" i="2"/>
  <c r="P384" i="2"/>
  <c r="N384" i="2"/>
  <c r="M384" i="2"/>
  <c r="R384" i="2" s="1"/>
  <c r="U383" i="2"/>
  <c r="Q383" i="2"/>
  <c r="P383" i="2"/>
  <c r="N383" i="2"/>
  <c r="M383" i="2"/>
  <c r="U382" i="2"/>
  <c r="Q382" i="2"/>
  <c r="P382" i="2"/>
  <c r="N382" i="2"/>
  <c r="M382" i="2"/>
  <c r="U381" i="2"/>
  <c r="Q381" i="2"/>
  <c r="Q380" i="2" s="1"/>
  <c r="P381" i="2"/>
  <c r="N381" i="2"/>
  <c r="M381" i="2"/>
  <c r="U380" i="2"/>
  <c r="C380" i="2"/>
  <c r="B380" i="2"/>
  <c r="U379" i="2"/>
  <c r="Q379" i="2"/>
  <c r="P379" i="2"/>
  <c r="N379" i="2"/>
  <c r="M379" i="2"/>
  <c r="U378" i="2"/>
  <c r="Q378" i="2"/>
  <c r="P378" i="2"/>
  <c r="N378" i="2"/>
  <c r="M378" i="2"/>
  <c r="U377" i="2"/>
  <c r="Q377" i="2"/>
  <c r="P377" i="2"/>
  <c r="N377" i="2"/>
  <c r="M377" i="2"/>
  <c r="U376" i="2"/>
  <c r="Q376" i="2"/>
  <c r="P376" i="2"/>
  <c r="N376" i="2"/>
  <c r="M376" i="2"/>
  <c r="U375" i="2"/>
  <c r="Q375" i="2"/>
  <c r="P375" i="2"/>
  <c r="N375" i="2"/>
  <c r="M375" i="2"/>
  <c r="U374" i="2"/>
  <c r="Q374" i="2"/>
  <c r="P374" i="2"/>
  <c r="N374" i="2"/>
  <c r="M374" i="2"/>
  <c r="U373" i="2"/>
  <c r="Q373" i="2"/>
  <c r="P373" i="2"/>
  <c r="N373" i="2"/>
  <c r="M373" i="2"/>
  <c r="U372" i="2"/>
  <c r="Q372" i="2"/>
  <c r="P372" i="2"/>
  <c r="N372" i="2"/>
  <c r="M372" i="2"/>
  <c r="U371" i="2"/>
  <c r="Q371" i="2"/>
  <c r="P371" i="2"/>
  <c r="N371" i="2"/>
  <c r="M371" i="2"/>
  <c r="U370" i="2"/>
  <c r="B370" i="2"/>
  <c r="U369" i="2"/>
  <c r="Q369" i="2"/>
  <c r="P369" i="2"/>
  <c r="N369" i="2"/>
  <c r="M369" i="2"/>
  <c r="U368" i="2"/>
  <c r="Q368" i="2"/>
  <c r="P368" i="2"/>
  <c r="N368" i="2"/>
  <c r="M368" i="2"/>
  <c r="U367" i="2"/>
  <c r="Q367" i="2"/>
  <c r="P367" i="2"/>
  <c r="N367" i="2"/>
  <c r="M367" i="2"/>
  <c r="R367" i="2" s="1"/>
  <c r="U366" i="2"/>
  <c r="Q366" i="2"/>
  <c r="P366" i="2"/>
  <c r="N366" i="2"/>
  <c r="M366" i="2"/>
  <c r="U365" i="2"/>
  <c r="Q365" i="2"/>
  <c r="P365" i="2"/>
  <c r="N365" i="2"/>
  <c r="M365" i="2"/>
  <c r="U364" i="2"/>
  <c r="Q364" i="2"/>
  <c r="P364" i="2"/>
  <c r="N364" i="2"/>
  <c r="M364" i="2"/>
  <c r="U363" i="2"/>
  <c r="Q363" i="2"/>
  <c r="P363" i="2"/>
  <c r="N363" i="2"/>
  <c r="M363" i="2"/>
  <c r="U362" i="2"/>
  <c r="Q362" i="2"/>
  <c r="P362" i="2"/>
  <c r="N362" i="2"/>
  <c r="M362" i="2"/>
  <c r="U361" i="2"/>
  <c r="Q361" i="2"/>
  <c r="P361" i="2"/>
  <c r="N361" i="2"/>
  <c r="M361" i="2"/>
  <c r="U360" i="2"/>
  <c r="Q360" i="2"/>
  <c r="C360" i="2"/>
  <c r="B360" i="2"/>
  <c r="U359" i="2"/>
  <c r="Q359" i="2"/>
  <c r="P359" i="2"/>
  <c r="N359" i="2"/>
  <c r="M359" i="2"/>
  <c r="U358" i="2"/>
  <c r="B358" i="2"/>
  <c r="U357" i="2"/>
  <c r="Q357" i="2"/>
  <c r="P357" i="2"/>
  <c r="N357" i="2"/>
  <c r="M357" i="2"/>
  <c r="U356" i="2"/>
  <c r="Q356" i="2"/>
  <c r="B356" i="2"/>
  <c r="U355" i="2"/>
  <c r="Q355" i="2"/>
  <c r="P355" i="2"/>
  <c r="N355" i="2"/>
  <c r="M355" i="2"/>
  <c r="R355" i="2" s="1"/>
  <c r="U354" i="2"/>
  <c r="Q354" i="2"/>
  <c r="P354" i="2"/>
  <c r="N354" i="2"/>
  <c r="M354" i="2"/>
  <c r="U353" i="2"/>
  <c r="Q353" i="2"/>
  <c r="P353" i="2"/>
  <c r="N353" i="2"/>
  <c r="M353" i="2"/>
  <c r="U352" i="2"/>
  <c r="Q352" i="2"/>
  <c r="P352" i="2"/>
  <c r="N352" i="2"/>
  <c r="M352" i="2"/>
  <c r="U351" i="2"/>
  <c r="Q351" i="2"/>
  <c r="P351" i="2"/>
  <c r="N351" i="2"/>
  <c r="M351" i="2"/>
  <c r="R351" i="2" s="1"/>
  <c r="U350" i="2"/>
  <c r="Q350" i="2"/>
  <c r="P350" i="2"/>
  <c r="N350" i="2"/>
  <c r="M350" i="2"/>
  <c r="U349" i="2"/>
  <c r="Q349" i="2"/>
  <c r="P349" i="2"/>
  <c r="N349" i="2"/>
  <c r="M349" i="2"/>
  <c r="U348" i="2"/>
  <c r="Q348" i="2"/>
  <c r="P348" i="2"/>
  <c r="N348" i="2"/>
  <c r="M348" i="2"/>
  <c r="U347" i="2"/>
  <c r="B347" i="2"/>
  <c r="U346" i="2"/>
  <c r="Q346" i="2"/>
  <c r="P346" i="2"/>
  <c r="N346" i="2"/>
  <c r="M346" i="2"/>
  <c r="R346" i="2" s="1"/>
  <c r="U345" i="2"/>
  <c r="Q345" i="2"/>
  <c r="P345" i="2"/>
  <c r="N345" i="2"/>
  <c r="M345" i="2"/>
  <c r="U344" i="2"/>
  <c r="Q344" i="2"/>
  <c r="P344" i="2"/>
  <c r="N344" i="2"/>
  <c r="M344" i="2"/>
  <c r="U343" i="2"/>
  <c r="Q343" i="2"/>
  <c r="P343" i="2"/>
  <c r="N343" i="2"/>
  <c r="M343" i="2"/>
  <c r="U342" i="2"/>
  <c r="Q342" i="2"/>
  <c r="P342" i="2"/>
  <c r="N342" i="2"/>
  <c r="M342" i="2"/>
  <c r="M340" i="2" s="1"/>
  <c r="U341" i="2"/>
  <c r="Q341" i="2"/>
  <c r="P341" i="2"/>
  <c r="N341" i="2"/>
  <c r="N340" i="2" s="1"/>
  <c r="M341" i="2"/>
  <c r="U340" i="2"/>
  <c r="C340" i="2"/>
  <c r="B340" i="2"/>
  <c r="U339" i="2"/>
  <c r="Q339" i="2"/>
  <c r="P339" i="2"/>
  <c r="N339" i="2"/>
  <c r="M339" i="2"/>
  <c r="U338" i="2"/>
  <c r="P338" i="2"/>
  <c r="U337" i="2"/>
  <c r="Q337" i="2"/>
  <c r="P337" i="2"/>
  <c r="N337" i="2"/>
  <c r="M337" i="2"/>
  <c r="U336" i="2"/>
  <c r="Q336" i="2"/>
  <c r="P336" i="2"/>
  <c r="N336" i="2"/>
  <c r="M336" i="2"/>
  <c r="U335" i="2"/>
  <c r="Q335" i="2"/>
  <c r="P335" i="2"/>
  <c r="N335" i="2"/>
  <c r="M335" i="2"/>
  <c r="U334" i="2"/>
  <c r="Q334" i="2"/>
  <c r="P334" i="2"/>
  <c r="N334" i="2"/>
  <c r="M334" i="2"/>
  <c r="U333" i="2"/>
  <c r="Q333" i="2"/>
  <c r="P333" i="2"/>
  <c r="N333" i="2"/>
  <c r="N330" i="2" s="1"/>
  <c r="M333" i="2"/>
  <c r="U332" i="2"/>
  <c r="Q332" i="2"/>
  <c r="P332" i="2"/>
  <c r="P330" i="2" s="1"/>
  <c r="N332" i="2"/>
  <c r="M332" i="2"/>
  <c r="U331" i="2"/>
  <c r="Q331" i="2"/>
  <c r="P331" i="2"/>
  <c r="N331" i="2"/>
  <c r="M331" i="2"/>
  <c r="U330" i="2"/>
  <c r="B330" i="2"/>
  <c r="U329" i="2"/>
  <c r="Q329" i="2"/>
  <c r="P329" i="2"/>
  <c r="N329" i="2"/>
  <c r="M329" i="2"/>
  <c r="R329" i="2" s="1"/>
  <c r="U328" i="2"/>
  <c r="Q328" i="2"/>
  <c r="P328" i="2"/>
  <c r="N328" i="2"/>
  <c r="M328" i="2"/>
  <c r="U327" i="2"/>
  <c r="Q327" i="2"/>
  <c r="P327" i="2"/>
  <c r="N327" i="2"/>
  <c r="M327" i="2"/>
  <c r="U326" i="2"/>
  <c r="Q326" i="2"/>
  <c r="P326" i="2"/>
  <c r="N326" i="2"/>
  <c r="M326" i="2"/>
  <c r="U325" i="2"/>
  <c r="Q325" i="2"/>
  <c r="P325" i="2"/>
  <c r="N325" i="2"/>
  <c r="M325" i="2"/>
  <c r="R325" i="2" s="1"/>
  <c r="U324" i="2"/>
  <c r="Q324" i="2"/>
  <c r="P324" i="2"/>
  <c r="N324" i="2"/>
  <c r="M324" i="2"/>
  <c r="U323" i="2"/>
  <c r="Q323" i="2"/>
  <c r="P323" i="2"/>
  <c r="N323" i="2"/>
  <c r="M323" i="2"/>
  <c r="U322" i="2"/>
  <c r="Q322" i="2"/>
  <c r="P322" i="2"/>
  <c r="N322" i="2"/>
  <c r="M322" i="2"/>
  <c r="U321" i="2"/>
  <c r="Q321" i="2"/>
  <c r="P321" i="2"/>
  <c r="N321" i="2"/>
  <c r="M321" i="2"/>
  <c r="R321" i="2" s="1"/>
  <c r="U320" i="2"/>
  <c r="Q320" i="2"/>
  <c r="P320" i="2"/>
  <c r="N320" i="2"/>
  <c r="M320" i="2"/>
  <c r="U319" i="2"/>
  <c r="Q319" i="2"/>
  <c r="P319" i="2"/>
  <c r="N319" i="2"/>
  <c r="M319" i="2"/>
  <c r="U318" i="2"/>
  <c r="Q318" i="2"/>
  <c r="P318" i="2"/>
  <c r="N318" i="2"/>
  <c r="M318" i="2"/>
  <c r="U317" i="2"/>
  <c r="Q317" i="2"/>
  <c r="P317" i="2"/>
  <c r="N317" i="2"/>
  <c r="M317" i="2"/>
  <c r="U316" i="2"/>
  <c r="B316" i="2"/>
  <c r="U315" i="2"/>
  <c r="Q315" i="2"/>
  <c r="P315" i="2"/>
  <c r="N315" i="2"/>
  <c r="M315" i="2"/>
  <c r="U314" i="2"/>
  <c r="Q314" i="2"/>
  <c r="P314" i="2"/>
  <c r="N314" i="2"/>
  <c r="M314" i="2"/>
  <c r="R314" i="2" s="1"/>
  <c r="U313" i="2"/>
  <c r="Q313" i="2"/>
  <c r="P313" i="2"/>
  <c r="N313" i="2"/>
  <c r="M313" i="2"/>
  <c r="U312" i="2"/>
  <c r="Q312" i="2"/>
  <c r="P312" i="2"/>
  <c r="N312" i="2"/>
  <c r="M312" i="2"/>
  <c r="U311" i="2"/>
  <c r="Q311" i="2"/>
  <c r="P311" i="2"/>
  <c r="N311" i="2"/>
  <c r="M311" i="2"/>
  <c r="U310" i="2"/>
  <c r="Q310" i="2"/>
  <c r="P310" i="2"/>
  <c r="N310" i="2"/>
  <c r="M310" i="2"/>
  <c r="R310" i="2" s="1"/>
  <c r="U309" i="2"/>
  <c r="Q309" i="2"/>
  <c r="P309" i="2"/>
  <c r="N309" i="2"/>
  <c r="M309" i="2"/>
  <c r="U308" i="2"/>
  <c r="B308" i="2"/>
  <c r="P308" i="2" s="1"/>
  <c r="U307" i="2"/>
  <c r="Q307" i="2"/>
  <c r="P307" i="2"/>
  <c r="N307" i="2"/>
  <c r="M307" i="2"/>
  <c r="U306" i="2"/>
  <c r="Q306" i="2"/>
  <c r="P306" i="2"/>
  <c r="N306" i="2"/>
  <c r="M306" i="2"/>
  <c r="U305" i="2"/>
  <c r="Q305" i="2"/>
  <c r="P305" i="2"/>
  <c r="N305" i="2"/>
  <c r="M305" i="2"/>
  <c r="U304" i="2"/>
  <c r="Q304" i="2"/>
  <c r="P304" i="2"/>
  <c r="N304" i="2"/>
  <c r="M304" i="2"/>
  <c r="R304" i="2" s="1"/>
  <c r="U303" i="2"/>
  <c r="Q303" i="2"/>
  <c r="P303" i="2"/>
  <c r="N303" i="2"/>
  <c r="M303" i="2"/>
  <c r="U302" i="2"/>
  <c r="Q302" i="2"/>
  <c r="P302" i="2"/>
  <c r="N302" i="2"/>
  <c r="M302" i="2"/>
  <c r="U301" i="2"/>
  <c r="B301" i="2"/>
  <c r="P301" i="2" s="1"/>
  <c r="U300" i="2"/>
  <c r="Q300" i="2"/>
  <c r="P300" i="2"/>
  <c r="N300" i="2"/>
  <c r="M300" i="2"/>
  <c r="U299" i="2"/>
  <c r="Q299" i="2"/>
  <c r="P299" i="2"/>
  <c r="N299" i="2"/>
  <c r="M299" i="2"/>
  <c r="U298" i="2"/>
  <c r="Q298" i="2"/>
  <c r="P298" i="2"/>
  <c r="N298" i="2"/>
  <c r="M298" i="2"/>
  <c r="U297" i="2"/>
  <c r="Q297" i="2"/>
  <c r="P297" i="2"/>
  <c r="N297" i="2"/>
  <c r="M297" i="2"/>
  <c r="R297" i="2" s="1"/>
  <c r="U296" i="2"/>
  <c r="Q296" i="2"/>
  <c r="P296" i="2"/>
  <c r="N296" i="2"/>
  <c r="M296" i="2"/>
  <c r="U295" i="2"/>
  <c r="Q295" i="2"/>
  <c r="P295" i="2"/>
  <c r="N295" i="2"/>
  <c r="M295" i="2"/>
  <c r="U294" i="2"/>
  <c r="Q294" i="2"/>
  <c r="P294" i="2"/>
  <c r="N294" i="2"/>
  <c r="M294" i="2"/>
  <c r="U293" i="2"/>
  <c r="Q293" i="2"/>
  <c r="P293" i="2"/>
  <c r="N293" i="2"/>
  <c r="M293" i="2"/>
  <c r="R293" i="2" s="1"/>
  <c r="U292" i="2"/>
  <c r="Q292" i="2"/>
  <c r="P292" i="2"/>
  <c r="N292" i="2"/>
  <c r="M292" i="2"/>
  <c r="U291" i="2"/>
  <c r="Q291" i="2"/>
  <c r="P291" i="2"/>
  <c r="N291" i="2"/>
  <c r="M291" i="2"/>
  <c r="U290" i="2"/>
  <c r="Q290" i="2"/>
  <c r="P290" i="2"/>
  <c r="N290" i="2"/>
  <c r="M290" i="2"/>
  <c r="U289" i="2"/>
  <c r="C289" i="2"/>
  <c r="B289" i="2"/>
  <c r="U288" i="2"/>
  <c r="Q288" i="2"/>
  <c r="P288" i="2"/>
  <c r="N288" i="2"/>
  <c r="M288" i="2"/>
  <c r="U287" i="2"/>
  <c r="Q287" i="2"/>
  <c r="P287" i="2"/>
  <c r="N287" i="2"/>
  <c r="M287" i="2"/>
  <c r="R287" i="2" s="1"/>
  <c r="U286" i="2"/>
  <c r="Q286" i="2"/>
  <c r="P286" i="2"/>
  <c r="N286" i="2"/>
  <c r="M286" i="2"/>
  <c r="U285" i="2"/>
  <c r="Q285" i="2"/>
  <c r="P285" i="2"/>
  <c r="N285" i="2"/>
  <c r="M285" i="2"/>
  <c r="U284" i="2"/>
  <c r="Q284" i="2"/>
  <c r="P284" i="2"/>
  <c r="N284" i="2"/>
  <c r="M284" i="2"/>
  <c r="U283" i="2"/>
  <c r="Q283" i="2"/>
  <c r="P283" i="2"/>
  <c r="N283" i="2"/>
  <c r="M283" i="2"/>
  <c r="R283" i="2" s="1"/>
  <c r="U282" i="2"/>
  <c r="Q282" i="2"/>
  <c r="P282" i="2"/>
  <c r="N282" i="2"/>
  <c r="M282" i="2"/>
  <c r="U281" i="2"/>
  <c r="Q281" i="2"/>
  <c r="P281" i="2"/>
  <c r="N281" i="2"/>
  <c r="M281" i="2"/>
  <c r="U280" i="2"/>
  <c r="Q280" i="2"/>
  <c r="P280" i="2"/>
  <c r="N280" i="2"/>
  <c r="M280" i="2"/>
  <c r="U279" i="2"/>
  <c r="Q279" i="2"/>
  <c r="P279" i="2"/>
  <c r="N279" i="2"/>
  <c r="M279" i="2"/>
  <c r="R279" i="2" s="1"/>
  <c r="U278" i="2"/>
  <c r="Q278" i="2"/>
  <c r="P278" i="2"/>
  <c r="N278" i="2"/>
  <c r="M278" i="2"/>
  <c r="U277" i="2"/>
  <c r="Q277" i="2"/>
  <c r="P277" i="2"/>
  <c r="N277" i="2"/>
  <c r="M277" i="2"/>
  <c r="U276" i="2"/>
  <c r="Q276" i="2"/>
  <c r="P276" i="2"/>
  <c r="N276" i="2"/>
  <c r="M276" i="2"/>
  <c r="U275" i="2"/>
  <c r="Q275" i="2"/>
  <c r="P275" i="2"/>
  <c r="N275" i="2"/>
  <c r="M275" i="2"/>
  <c r="R275" i="2" s="1"/>
  <c r="U274" i="2"/>
  <c r="Q274" i="2"/>
  <c r="P274" i="2"/>
  <c r="N274" i="2"/>
  <c r="M274" i="2"/>
  <c r="U273" i="2"/>
  <c r="Q273" i="2"/>
  <c r="P273" i="2"/>
  <c r="N273" i="2"/>
  <c r="M273" i="2"/>
  <c r="U272" i="2"/>
  <c r="Q272" i="2"/>
  <c r="P272" i="2"/>
  <c r="N272" i="2"/>
  <c r="M272" i="2"/>
  <c r="U271" i="2"/>
  <c r="Q271" i="2"/>
  <c r="P271" i="2"/>
  <c r="N271" i="2"/>
  <c r="M271" i="2"/>
  <c r="R271" i="2" s="1"/>
  <c r="U270" i="2"/>
  <c r="Q270" i="2"/>
  <c r="P270" i="2"/>
  <c r="N270" i="2"/>
  <c r="M270" i="2"/>
  <c r="U269" i="2"/>
  <c r="Q269" i="2"/>
  <c r="P269" i="2"/>
  <c r="N269" i="2"/>
  <c r="M269" i="2"/>
  <c r="U268" i="2"/>
  <c r="Q268" i="2"/>
  <c r="P268" i="2"/>
  <c r="N268" i="2"/>
  <c r="M268" i="2"/>
  <c r="U267" i="2"/>
  <c r="Q267" i="2"/>
  <c r="P267" i="2"/>
  <c r="N267" i="2"/>
  <c r="M267" i="2"/>
  <c r="R267" i="2" s="1"/>
  <c r="U266" i="2"/>
  <c r="Q266" i="2"/>
  <c r="P266" i="2"/>
  <c r="N266" i="2"/>
  <c r="M266" i="2"/>
  <c r="U265" i="2"/>
  <c r="Q265" i="2"/>
  <c r="P265" i="2"/>
  <c r="N265" i="2"/>
  <c r="M265" i="2"/>
  <c r="U264" i="2"/>
  <c r="Q264" i="2"/>
  <c r="P264" i="2"/>
  <c r="N264" i="2"/>
  <c r="M264" i="2"/>
  <c r="U263" i="2"/>
  <c r="Q263" i="2"/>
  <c r="P263" i="2"/>
  <c r="N263" i="2"/>
  <c r="M263" i="2"/>
  <c r="R263" i="2" s="1"/>
  <c r="U262" i="2"/>
  <c r="Q262" i="2"/>
  <c r="P262" i="2"/>
  <c r="N262" i="2"/>
  <c r="M262" i="2"/>
  <c r="U261" i="2"/>
  <c r="Q261" i="2"/>
  <c r="P261" i="2"/>
  <c r="N261" i="2"/>
  <c r="M261" i="2"/>
  <c r="U260" i="2"/>
  <c r="Q260" i="2"/>
  <c r="P260" i="2"/>
  <c r="N260" i="2"/>
  <c r="M260" i="2"/>
  <c r="U259" i="2"/>
  <c r="Q259" i="2"/>
  <c r="P259" i="2"/>
  <c r="N259" i="2"/>
  <c r="M259" i="2"/>
  <c r="R259" i="2" s="1"/>
  <c r="U258" i="2"/>
  <c r="Q258" i="2"/>
  <c r="P258" i="2"/>
  <c r="N258" i="2"/>
  <c r="M258" i="2"/>
  <c r="U257" i="2"/>
  <c r="Q257" i="2"/>
  <c r="P257" i="2"/>
  <c r="P253" i="2" s="1"/>
  <c r="N257" i="2"/>
  <c r="M257" i="2"/>
  <c r="U256" i="2"/>
  <c r="Q256" i="2"/>
  <c r="P256" i="2"/>
  <c r="N256" i="2"/>
  <c r="M256" i="2"/>
  <c r="U255" i="2"/>
  <c r="Q255" i="2"/>
  <c r="P255" i="2"/>
  <c r="N255" i="2"/>
  <c r="M255" i="2"/>
  <c r="R255" i="2" s="1"/>
  <c r="U254" i="2"/>
  <c r="Q254" i="2"/>
  <c r="P254" i="2"/>
  <c r="N254" i="2"/>
  <c r="M254" i="2"/>
  <c r="U253" i="2"/>
  <c r="M253" i="2"/>
  <c r="B253" i="2"/>
  <c r="U252" i="2"/>
  <c r="Q252" i="2"/>
  <c r="P252" i="2"/>
  <c r="P248" i="2" s="1"/>
  <c r="N252" i="2"/>
  <c r="M252" i="2"/>
  <c r="U251" i="2"/>
  <c r="Q251" i="2"/>
  <c r="P251" i="2"/>
  <c r="N251" i="2"/>
  <c r="M251" i="2"/>
  <c r="U250" i="2"/>
  <c r="Q250" i="2"/>
  <c r="P250" i="2"/>
  <c r="N250" i="2"/>
  <c r="M250" i="2"/>
  <c r="R250" i="2" s="1"/>
  <c r="U249" i="2"/>
  <c r="Q249" i="2"/>
  <c r="P249" i="2"/>
  <c r="N249" i="2"/>
  <c r="M249" i="2"/>
  <c r="U248" i="2"/>
  <c r="M248" i="2"/>
  <c r="B248" i="2"/>
  <c r="U247" i="2"/>
  <c r="Q247" i="2"/>
  <c r="P247" i="2"/>
  <c r="N247" i="2"/>
  <c r="M247" i="2"/>
  <c r="U246" i="2"/>
  <c r="Q246" i="2"/>
  <c r="P246" i="2"/>
  <c r="N246" i="2"/>
  <c r="M246" i="2"/>
  <c r="U245" i="2"/>
  <c r="Q245" i="2"/>
  <c r="P245" i="2"/>
  <c r="N245" i="2"/>
  <c r="M245" i="2"/>
  <c r="R245" i="2" s="1"/>
  <c r="U244" i="2"/>
  <c r="Q244" i="2"/>
  <c r="P244" i="2"/>
  <c r="N244" i="2"/>
  <c r="M244" i="2"/>
  <c r="U243" i="2"/>
  <c r="Q243" i="2"/>
  <c r="P243" i="2"/>
  <c r="N243" i="2"/>
  <c r="M243" i="2"/>
  <c r="U242" i="2"/>
  <c r="Q242" i="2"/>
  <c r="P242" i="2"/>
  <c r="N242" i="2"/>
  <c r="M242" i="2"/>
  <c r="U241" i="2"/>
  <c r="Q241" i="2"/>
  <c r="P241" i="2"/>
  <c r="N241" i="2"/>
  <c r="M241" i="2"/>
  <c r="R241" i="2" s="1"/>
  <c r="U240" i="2"/>
  <c r="Q240" i="2"/>
  <c r="P240" i="2"/>
  <c r="N240" i="2"/>
  <c r="M240" i="2"/>
  <c r="U239" i="2"/>
  <c r="Q239" i="2"/>
  <c r="P239" i="2"/>
  <c r="P235" i="2" s="1"/>
  <c r="N239" i="2"/>
  <c r="M239" i="2"/>
  <c r="U238" i="2"/>
  <c r="Q238" i="2"/>
  <c r="P238" i="2"/>
  <c r="N238" i="2"/>
  <c r="M238" i="2"/>
  <c r="U237" i="2"/>
  <c r="Q237" i="2"/>
  <c r="P237" i="2"/>
  <c r="N237" i="2"/>
  <c r="M237" i="2"/>
  <c r="R237" i="2" s="1"/>
  <c r="U236" i="2"/>
  <c r="Q236" i="2"/>
  <c r="P236" i="2"/>
  <c r="N236" i="2"/>
  <c r="M236" i="2"/>
  <c r="U235" i="2"/>
  <c r="M235" i="2"/>
  <c r="B235" i="2"/>
  <c r="U234" i="2"/>
  <c r="Q234" i="2"/>
  <c r="P234" i="2"/>
  <c r="N234" i="2"/>
  <c r="M234" i="2"/>
  <c r="U233" i="2"/>
  <c r="Q233" i="2"/>
  <c r="P233" i="2"/>
  <c r="N233" i="2"/>
  <c r="M233" i="2"/>
  <c r="U232" i="2"/>
  <c r="Q232" i="2"/>
  <c r="P232" i="2"/>
  <c r="N232" i="2"/>
  <c r="M232" i="2"/>
  <c r="R232" i="2" s="1"/>
  <c r="U231" i="2"/>
  <c r="Q231" i="2"/>
  <c r="P231" i="2"/>
  <c r="N231" i="2"/>
  <c r="M231" i="2"/>
  <c r="U230" i="2"/>
  <c r="Q230" i="2"/>
  <c r="P230" i="2"/>
  <c r="N230" i="2"/>
  <c r="M230" i="2"/>
  <c r="U229" i="2"/>
  <c r="Q229" i="2"/>
  <c r="P229" i="2"/>
  <c r="N229" i="2"/>
  <c r="M229" i="2"/>
  <c r="U228" i="2"/>
  <c r="Q228" i="2"/>
  <c r="P228" i="2"/>
  <c r="N228" i="2"/>
  <c r="M228" i="2"/>
  <c r="R228" i="2" s="1"/>
  <c r="U227" i="2"/>
  <c r="B227" i="2"/>
  <c r="U226" i="2"/>
  <c r="Q226" i="2"/>
  <c r="P226" i="2"/>
  <c r="N226" i="2"/>
  <c r="M226" i="2"/>
  <c r="U225" i="2"/>
  <c r="Q225" i="2"/>
  <c r="P225" i="2"/>
  <c r="N225" i="2"/>
  <c r="M225" i="2"/>
  <c r="U224" i="2"/>
  <c r="Q224" i="2"/>
  <c r="P224" i="2"/>
  <c r="N224" i="2"/>
  <c r="M224" i="2"/>
  <c r="U223" i="2"/>
  <c r="Q223" i="2"/>
  <c r="P223" i="2"/>
  <c r="N223" i="2"/>
  <c r="M223" i="2"/>
  <c r="R223" i="2" s="1"/>
  <c r="U222" i="2"/>
  <c r="Q222" i="2"/>
  <c r="P222" i="2"/>
  <c r="N222" i="2"/>
  <c r="N219" i="2" s="1"/>
  <c r="M222" i="2"/>
  <c r="U221" i="2"/>
  <c r="Q221" i="2"/>
  <c r="P221" i="2"/>
  <c r="N221" i="2"/>
  <c r="M221" i="2"/>
  <c r="U220" i="2"/>
  <c r="Q220" i="2"/>
  <c r="P220" i="2"/>
  <c r="N220" i="2"/>
  <c r="M220" i="2"/>
  <c r="U219" i="2"/>
  <c r="B219" i="2"/>
  <c r="U218" i="2"/>
  <c r="U217" i="2"/>
  <c r="Q217" i="2"/>
  <c r="P217" i="2"/>
  <c r="N217" i="2"/>
  <c r="M217" i="2"/>
  <c r="R217" i="2" s="1"/>
  <c r="U216" i="2"/>
  <c r="Q216" i="2"/>
  <c r="P216" i="2"/>
  <c r="N216" i="2"/>
  <c r="M216" i="2"/>
  <c r="U215" i="2"/>
  <c r="Q215" i="2"/>
  <c r="P215" i="2"/>
  <c r="N215" i="2"/>
  <c r="M215" i="2"/>
  <c r="U214" i="2"/>
  <c r="Q214" i="2"/>
  <c r="P214" i="2"/>
  <c r="N214" i="2"/>
  <c r="M214" i="2"/>
  <c r="U213" i="2"/>
  <c r="Q213" i="2"/>
  <c r="P213" i="2"/>
  <c r="N213" i="2"/>
  <c r="M213" i="2"/>
  <c r="R213" i="2" s="1"/>
  <c r="U212" i="2"/>
  <c r="Q212" i="2"/>
  <c r="P212" i="2"/>
  <c r="N212" i="2"/>
  <c r="M212" i="2"/>
  <c r="U211" i="2"/>
  <c r="Q211" i="2"/>
  <c r="P211" i="2"/>
  <c r="N211" i="2"/>
  <c r="M211" i="2"/>
  <c r="U210" i="2"/>
  <c r="Q210" i="2"/>
  <c r="P210" i="2"/>
  <c r="N210" i="2"/>
  <c r="M210" i="2"/>
  <c r="U209" i="2"/>
  <c r="Q209" i="2"/>
  <c r="P209" i="2"/>
  <c r="N209" i="2"/>
  <c r="M209" i="2"/>
  <c r="R209" i="2" s="1"/>
  <c r="U208" i="2"/>
  <c r="Q208" i="2"/>
  <c r="P208" i="2"/>
  <c r="N208" i="2"/>
  <c r="M208" i="2"/>
  <c r="U207" i="2"/>
  <c r="Q207" i="2"/>
  <c r="P207" i="2"/>
  <c r="N207" i="2"/>
  <c r="M207" i="2"/>
  <c r="U206" i="2"/>
  <c r="Q206" i="2"/>
  <c r="P206" i="2"/>
  <c r="N206" i="2"/>
  <c r="M206" i="2"/>
  <c r="U205" i="2"/>
  <c r="Q205" i="2"/>
  <c r="P205" i="2"/>
  <c r="N205" i="2"/>
  <c r="M205" i="2"/>
  <c r="R205" i="2" s="1"/>
  <c r="U204" i="2"/>
  <c r="Q204" i="2"/>
  <c r="P204" i="2"/>
  <c r="N204" i="2"/>
  <c r="M204" i="2"/>
  <c r="U203" i="2"/>
  <c r="Q203" i="2"/>
  <c r="P203" i="2"/>
  <c r="N203" i="2"/>
  <c r="M203" i="2"/>
  <c r="U202" i="2"/>
  <c r="Q202" i="2"/>
  <c r="P202" i="2"/>
  <c r="N202" i="2"/>
  <c r="M202" i="2"/>
  <c r="U201" i="2"/>
  <c r="Q201" i="2"/>
  <c r="P201" i="2"/>
  <c r="N201" i="2"/>
  <c r="M201" i="2"/>
  <c r="R201" i="2" s="1"/>
  <c r="U200" i="2"/>
  <c r="Q200" i="2"/>
  <c r="P200" i="2"/>
  <c r="N200" i="2"/>
  <c r="M200" i="2"/>
  <c r="U199" i="2"/>
  <c r="Q199" i="2"/>
  <c r="P199" i="2"/>
  <c r="N199" i="2"/>
  <c r="M199" i="2"/>
  <c r="U198" i="2"/>
  <c r="P198" i="2"/>
  <c r="B198" i="2"/>
  <c r="U197" i="2"/>
  <c r="Q197" i="2"/>
  <c r="P197" i="2"/>
  <c r="N197" i="2"/>
  <c r="M197" i="2"/>
  <c r="U196" i="2"/>
  <c r="Q196" i="2"/>
  <c r="P196" i="2"/>
  <c r="N196" i="2"/>
  <c r="M196" i="2"/>
  <c r="R196" i="2" s="1"/>
  <c r="U195" i="2"/>
  <c r="Q195" i="2"/>
  <c r="P195" i="2"/>
  <c r="N195" i="2"/>
  <c r="M195" i="2"/>
  <c r="U194" i="2"/>
  <c r="Q194" i="2"/>
  <c r="P194" i="2"/>
  <c r="N194" i="2"/>
  <c r="M194" i="2"/>
  <c r="U193" i="2"/>
  <c r="Q193" i="2"/>
  <c r="P193" i="2"/>
  <c r="N193" i="2"/>
  <c r="M193" i="2"/>
  <c r="U192" i="2"/>
  <c r="Q192" i="2"/>
  <c r="P192" i="2"/>
  <c r="N192" i="2"/>
  <c r="M192" i="2"/>
  <c r="R192" i="2" s="1"/>
  <c r="U191" i="2"/>
  <c r="Q191" i="2"/>
  <c r="P191" i="2"/>
  <c r="N191" i="2"/>
  <c r="M191" i="2"/>
  <c r="U190" i="2"/>
  <c r="Q190" i="2"/>
  <c r="P190" i="2"/>
  <c r="N190" i="2"/>
  <c r="M190" i="2"/>
  <c r="U189" i="2"/>
  <c r="Q189" i="2"/>
  <c r="P189" i="2"/>
  <c r="N189" i="2"/>
  <c r="M189" i="2"/>
  <c r="U188" i="2"/>
  <c r="Q188" i="2"/>
  <c r="P188" i="2"/>
  <c r="N188" i="2"/>
  <c r="M188" i="2"/>
  <c r="R188" i="2" s="1"/>
  <c r="U187" i="2"/>
  <c r="Q187" i="2"/>
  <c r="P187" i="2"/>
  <c r="N187" i="2"/>
  <c r="M187" i="2"/>
  <c r="U186" i="2"/>
  <c r="Q186" i="2"/>
  <c r="P186" i="2"/>
  <c r="N186" i="2"/>
  <c r="M186" i="2"/>
  <c r="U185" i="2"/>
  <c r="Q185" i="2"/>
  <c r="P185" i="2"/>
  <c r="N185" i="2"/>
  <c r="M185" i="2"/>
  <c r="U184" i="2"/>
  <c r="Q184" i="2"/>
  <c r="P184" i="2"/>
  <c r="N184" i="2"/>
  <c r="M184" i="2"/>
  <c r="R184" i="2" s="1"/>
  <c r="U183" i="2"/>
  <c r="Q183" i="2"/>
  <c r="P183" i="2"/>
  <c r="N183" i="2"/>
  <c r="M183" i="2"/>
  <c r="U182" i="2"/>
  <c r="B182" i="2"/>
  <c r="U181" i="2"/>
  <c r="Q181" i="2"/>
  <c r="P181" i="2"/>
  <c r="N181" i="2"/>
  <c r="M181" i="2"/>
  <c r="R181" i="2" s="1"/>
  <c r="U180" i="2"/>
  <c r="Q180" i="2"/>
  <c r="P180" i="2"/>
  <c r="N180" i="2"/>
  <c r="M180" i="2"/>
  <c r="U179" i="2"/>
  <c r="Q179" i="2"/>
  <c r="P179" i="2"/>
  <c r="N179" i="2"/>
  <c r="M179" i="2"/>
  <c r="U178" i="2"/>
  <c r="Q178" i="2"/>
  <c r="P178" i="2"/>
  <c r="N178" i="2"/>
  <c r="M178" i="2"/>
  <c r="U177" i="2"/>
  <c r="Q177" i="2"/>
  <c r="P177" i="2"/>
  <c r="N177" i="2"/>
  <c r="M177" i="2"/>
  <c r="R177" i="2" s="1"/>
  <c r="U176" i="2"/>
  <c r="Q176" i="2"/>
  <c r="P176" i="2"/>
  <c r="N176" i="2"/>
  <c r="M176" i="2"/>
  <c r="U175" i="2"/>
  <c r="Q175" i="2"/>
  <c r="P175" i="2"/>
  <c r="N175" i="2"/>
  <c r="M175" i="2"/>
  <c r="U174" i="2"/>
  <c r="Q174" i="2"/>
  <c r="P174" i="2"/>
  <c r="N174" i="2"/>
  <c r="M174" i="2"/>
  <c r="U173" i="2"/>
  <c r="Q173" i="2"/>
  <c r="P173" i="2"/>
  <c r="N173" i="2"/>
  <c r="M173" i="2"/>
  <c r="R173" i="2" s="1"/>
  <c r="U172" i="2"/>
  <c r="Q172" i="2"/>
  <c r="P172" i="2"/>
  <c r="N172" i="2"/>
  <c r="M172" i="2"/>
  <c r="U171" i="2"/>
  <c r="Q171" i="2"/>
  <c r="P171" i="2"/>
  <c r="N171" i="2"/>
  <c r="M171" i="2"/>
  <c r="U170" i="2"/>
  <c r="Q170" i="2"/>
  <c r="P170" i="2"/>
  <c r="N170" i="2"/>
  <c r="M170" i="2"/>
  <c r="U169" i="2"/>
  <c r="Q169" i="2"/>
  <c r="P169" i="2"/>
  <c r="N169" i="2"/>
  <c r="M169" i="2"/>
  <c r="R169" i="2" s="1"/>
  <c r="U168" i="2"/>
  <c r="Q168" i="2"/>
  <c r="P168" i="2"/>
  <c r="N168" i="2"/>
  <c r="M168" i="2"/>
  <c r="U167" i="2"/>
  <c r="Q167" i="2"/>
  <c r="P167" i="2"/>
  <c r="N167" i="2"/>
  <c r="M167" i="2"/>
  <c r="U166" i="2"/>
  <c r="Q166" i="2"/>
  <c r="P166" i="2"/>
  <c r="N166" i="2"/>
  <c r="M166" i="2"/>
  <c r="U165" i="2"/>
  <c r="Q165" i="2"/>
  <c r="P165" i="2"/>
  <c r="N165" i="2"/>
  <c r="M165" i="2"/>
  <c r="R165" i="2" s="1"/>
  <c r="U164" i="2"/>
  <c r="B164" i="2"/>
  <c r="U163" i="2"/>
  <c r="Q163" i="2"/>
  <c r="P163" i="2"/>
  <c r="N163" i="2"/>
  <c r="M163" i="2"/>
  <c r="U162" i="2"/>
  <c r="U161" i="2"/>
  <c r="Q161" i="2"/>
  <c r="P161" i="2"/>
  <c r="N161" i="2"/>
  <c r="M161" i="2"/>
  <c r="U160" i="2"/>
  <c r="Q160" i="2"/>
  <c r="P160" i="2"/>
  <c r="N160" i="2"/>
  <c r="M160" i="2"/>
  <c r="U159" i="2"/>
  <c r="Q159" i="2"/>
  <c r="P159" i="2"/>
  <c r="N159" i="2"/>
  <c r="M159" i="2"/>
  <c r="U158" i="2"/>
  <c r="Q158" i="2"/>
  <c r="P158" i="2"/>
  <c r="N158" i="2"/>
  <c r="M158" i="2"/>
  <c r="R158" i="2" s="1"/>
  <c r="U157" i="2"/>
  <c r="Q157" i="2"/>
  <c r="P157" i="2"/>
  <c r="N157" i="2"/>
  <c r="M157" i="2"/>
  <c r="U156" i="2"/>
  <c r="Q156" i="2"/>
  <c r="P156" i="2"/>
  <c r="N156" i="2"/>
  <c r="M156" i="2"/>
  <c r="U155" i="2"/>
  <c r="Q155" i="2"/>
  <c r="P155" i="2"/>
  <c r="N155" i="2"/>
  <c r="M155" i="2"/>
  <c r="U154" i="2"/>
  <c r="Q154" i="2"/>
  <c r="P154" i="2"/>
  <c r="N154" i="2"/>
  <c r="M154" i="2"/>
  <c r="R154" i="2" s="1"/>
  <c r="U153" i="2"/>
  <c r="Q153" i="2"/>
  <c r="P153" i="2"/>
  <c r="N153" i="2"/>
  <c r="M153" i="2"/>
  <c r="U152" i="2"/>
  <c r="Q152" i="2"/>
  <c r="P152" i="2"/>
  <c r="N152" i="2"/>
  <c r="M152" i="2"/>
  <c r="U151" i="2"/>
  <c r="Q151" i="2"/>
  <c r="P151" i="2"/>
  <c r="N151" i="2"/>
  <c r="M151" i="2"/>
  <c r="U150" i="2"/>
  <c r="Q150" i="2"/>
  <c r="P150" i="2"/>
  <c r="N150" i="2"/>
  <c r="M150" i="2"/>
  <c r="R150" i="2" s="1"/>
  <c r="U149" i="2"/>
  <c r="Q149" i="2"/>
  <c r="P149" i="2"/>
  <c r="N149" i="2"/>
  <c r="M149" i="2"/>
  <c r="U148" i="2"/>
  <c r="Q148" i="2"/>
  <c r="P148" i="2"/>
  <c r="N148" i="2"/>
  <c r="M148" i="2"/>
  <c r="U147" i="2"/>
  <c r="Q147" i="2"/>
  <c r="P147" i="2"/>
  <c r="N147" i="2"/>
  <c r="M147" i="2"/>
  <c r="U146" i="2"/>
  <c r="Q146" i="2"/>
  <c r="P146" i="2"/>
  <c r="N146" i="2"/>
  <c r="M146" i="2"/>
  <c r="R146" i="2" s="1"/>
  <c r="U145" i="2"/>
  <c r="B145" i="2"/>
  <c r="U144" i="2"/>
  <c r="Q144" i="2"/>
  <c r="P144" i="2"/>
  <c r="N144" i="2"/>
  <c r="M144" i="2"/>
  <c r="U143" i="2"/>
  <c r="Q143" i="2"/>
  <c r="P143" i="2"/>
  <c r="N143" i="2"/>
  <c r="M143" i="2"/>
  <c r="U142" i="2"/>
  <c r="Q142" i="2"/>
  <c r="P142" i="2"/>
  <c r="N142" i="2"/>
  <c r="M142" i="2"/>
  <c r="U141" i="2"/>
  <c r="Q141" i="2"/>
  <c r="P141" i="2"/>
  <c r="N141" i="2"/>
  <c r="M141" i="2"/>
  <c r="R141" i="2" s="1"/>
  <c r="U140" i="2"/>
  <c r="Q140" i="2"/>
  <c r="P140" i="2"/>
  <c r="N140" i="2"/>
  <c r="M140" i="2"/>
  <c r="U139" i="2"/>
  <c r="Q139" i="2"/>
  <c r="P139" i="2"/>
  <c r="N139" i="2"/>
  <c r="M139" i="2"/>
  <c r="U138" i="2"/>
  <c r="Q138" i="2"/>
  <c r="P138" i="2"/>
  <c r="N138" i="2"/>
  <c r="M138" i="2"/>
  <c r="U137" i="2"/>
  <c r="B137" i="2"/>
  <c r="Q137" i="2" s="1"/>
  <c r="U136" i="2"/>
  <c r="Q136" i="2"/>
  <c r="P136" i="2"/>
  <c r="N136" i="2"/>
  <c r="M136" i="2"/>
  <c r="U135" i="2"/>
  <c r="B135" i="2"/>
  <c r="C135" i="2" s="1"/>
  <c r="U134" i="2"/>
  <c r="Q134" i="2"/>
  <c r="P134" i="2"/>
  <c r="N134" i="2"/>
  <c r="M134" i="2"/>
  <c r="U133" i="2"/>
  <c r="Q133" i="2"/>
  <c r="P133" i="2"/>
  <c r="N133" i="2"/>
  <c r="M133" i="2"/>
  <c r="U132" i="2"/>
  <c r="Q132" i="2"/>
  <c r="P132" i="2"/>
  <c r="N132" i="2"/>
  <c r="M132" i="2"/>
  <c r="U131" i="2"/>
  <c r="Q131" i="2"/>
  <c r="P131" i="2"/>
  <c r="N131" i="2"/>
  <c r="M131" i="2"/>
  <c r="R131" i="2" s="1"/>
  <c r="U130" i="2"/>
  <c r="Q130" i="2"/>
  <c r="P130" i="2"/>
  <c r="N130" i="2"/>
  <c r="M130" i="2"/>
  <c r="U129" i="2"/>
  <c r="Q129" i="2"/>
  <c r="P129" i="2"/>
  <c r="N129" i="2"/>
  <c r="M129" i="2"/>
  <c r="U128" i="2"/>
  <c r="Q128" i="2"/>
  <c r="P128" i="2"/>
  <c r="N128" i="2"/>
  <c r="M128" i="2"/>
  <c r="U127" i="2"/>
  <c r="Q127" i="2"/>
  <c r="P127" i="2"/>
  <c r="N127" i="2"/>
  <c r="M127" i="2"/>
  <c r="R127" i="2" s="1"/>
  <c r="U126" i="2"/>
  <c r="Q126" i="2"/>
  <c r="P126" i="2"/>
  <c r="N126" i="2"/>
  <c r="M126" i="2"/>
  <c r="U125" i="2"/>
  <c r="Q125" i="2"/>
  <c r="P125" i="2"/>
  <c r="N125" i="2"/>
  <c r="M125" i="2"/>
  <c r="U124" i="2"/>
  <c r="Q124" i="2"/>
  <c r="P124" i="2"/>
  <c r="N124" i="2"/>
  <c r="M124" i="2"/>
  <c r="U123" i="2"/>
  <c r="Q123" i="2"/>
  <c r="P123" i="2"/>
  <c r="N123" i="2"/>
  <c r="M123" i="2"/>
  <c r="R123" i="2" s="1"/>
  <c r="U122" i="2"/>
  <c r="C122" i="2"/>
  <c r="B122" i="2"/>
  <c r="U121" i="2"/>
  <c r="Q121" i="2"/>
  <c r="P121" i="2"/>
  <c r="N121" i="2"/>
  <c r="N120" i="2" s="1"/>
  <c r="M121" i="2"/>
  <c r="U120" i="2"/>
  <c r="Q120" i="2"/>
  <c r="M120" i="2"/>
  <c r="C120" i="2"/>
  <c r="B120" i="2"/>
  <c r="U119" i="2"/>
  <c r="Q119" i="2"/>
  <c r="P119" i="2"/>
  <c r="N119" i="2"/>
  <c r="M119" i="2"/>
  <c r="R119" i="2" s="1"/>
  <c r="U118" i="2"/>
  <c r="Q118" i="2"/>
  <c r="P118" i="2"/>
  <c r="N118" i="2"/>
  <c r="M118" i="2"/>
  <c r="U117" i="2"/>
  <c r="Q117" i="2"/>
  <c r="P117" i="2"/>
  <c r="N117" i="2"/>
  <c r="M117" i="2"/>
  <c r="U116" i="2"/>
  <c r="Q116" i="2"/>
  <c r="P116" i="2"/>
  <c r="N116" i="2"/>
  <c r="M116" i="2"/>
  <c r="U115" i="2"/>
  <c r="Q115" i="2"/>
  <c r="Q112" i="2" s="1"/>
  <c r="P115" i="2"/>
  <c r="N115" i="2"/>
  <c r="M115" i="2"/>
  <c r="R115" i="2" s="1"/>
  <c r="U114" i="2"/>
  <c r="Q114" i="2"/>
  <c r="P114" i="2"/>
  <c r="N114" i="2"/>
  <c r="M114" i="2"/>
  <c r="U113" i="2"/>
  <c r="C113" i="2"/>
  <c r="B113" i="2"/>
  <c r="U112" i="2"/>
  <c r="U111" i="2"/>
  <c r="Q111" i="2"/>
  <c r="P111" i="2"/>
  <c r="N111" i="2"/>
  <c r="M111" i="2"/>
  <c r="U110" i="2"/>
  <c r="Q110" i="2"/>
  <c r="P110" i="2"/>
  <c r="N110" i="2"/>
  <c r="M110" i="2"/>
  <c r="U109" i="2"/>
  <c r="Q109" i="2"/>
  <c r="P109" i="2"/>
  <c r="N109" i="2"/>
  <c r="M109" i="2"/>
  <c r="U108" i="2"/>
  <c r="Q108" i="2"/>
  <c r="P108" i="2"/>
  <c r="N108" i="2"/>
  <c r="M108" i="2"/>
  <c r="R108" i="2" s="1"/>
  <c r="U107" i="2"/>
  <c r="Q107" i="2"/>
  <c r="P107" i="2"/>
  <c r="N107" i="2"/>
  <c r="M107" i="2"/>
  <c r="U106" i="2"/>
  <c r="Q106" i="2"/>
  <c r="P106" i="2"/>
  <c r="N106" i="2"/>
  <c r="M106" i="2"/>
  <c r="U105" i="2"/>
  <c r="Q105" i="2"/>
  <c r="P105" i="2"/>
  <c r="N105" i="2"/>
  <c r="M105" i="2"/>
  <c r="U104" i="2"/>
  <c r="Q104" i="2"/>
  <c r="P104" i="2"/>
  <c r="N104" i="2"/>
  <c r="M104" i="2"/>
  <c r="R104" i="2" s="1"/>
  <c r="U103" i="2"/>
  <c r="Q103" i="2"/>
  <c r="P103" i="2"/>
  <c r="N103" i="2"/>
  <c r="M103" i="2"/>
  <c r="U102" i="2"/>
  <c r="Q102" i="2"/>
  <c r="P102" i="2"/>
  <c r="N102" i="2"/>
  <c r="M102" i="2"/>
  <c r="U101" i="2"/>
  <c r="Q101" i="2"/>
  <c r="P101" i="2"/>
  <c r="N101" i="2"/>
  <c r="M101" i="2"/>
  <c r="U100" i="2"/>
  <c r="Q100" i="2"/>
  <c r="P100" i="2"/>
  <c r="N100" i="2"/>
  <c r="M100" i="2"/>
  <c r="R100" i="2" s="1"/>
  <c r="U99" i="2"/>
  <c r="Q99" i="2"/>
  <c r="P99" i="2"/>
  <c r="N99" i="2"/>
  <c r="M99" i="2"/>
  <c r="U98" i="2"/>
  <c r="Q98" i="2"/>
  <c r="P98" i="2"/>
  <c r="N98" i="2"/>
  <c r="M98" i="2"/>
  <c r="U97" i="2"/>
  <c r="Q97" i="2"/>
  <c r="P97" i="2"/>
  <c r="N97" i="2"/>
  <c r="M97" i="2"/>
  <c r="U96" i="2"/>
  <c r="Q96" i="2"/>
  <c r="P96" i="2"/>
  <c r="N96" i="2"/>
  <c r="M96" i="2"/>
  <c r="R96" i="2" s="1"/>
  <c r="U95" i="2"/>
  <c r="Q95" i="2"/>
  <c r="P95" i="2"/>
  <c r="N95" i="2"/>
  <c r="M95" i="2"/>
  <c r="U94" i="2"/>
  <c r="Q94" i="2"/>
  <c r="P94" i="2"/>
  <c r="N94" i="2"/>
  <c r="M94" i="2"/>
  <c r="U93" i="2"/>
  <c r="Q93" i="2"/>
  <c r="P93" i="2"/>
  <c r="N93" i="2"/>
  <c r="M93" i="2"/>
  <c r="U92" i="2"/>
  <c r="Q92" i="2"/>
  <c r="P92" i="2"/>
  <c r="N92" i="2"/>
  <c r="M92" i="2"/>
  <c r="R92" i="2" s="1"/>
  <c r="U91" i="2"/>
  <c r="Q91" i="2"/>
  <c r="P91" i="2"/>
  <c r="N91" i="2"/>
  <c r="M91" i="2"/>
  <c r="U90" i="2"/>
  <c r="Q90" i="2"/>
  <c r="P90" i="2"/>
  <c r="N90" i="2"/>
  <c r="M90" i="2"/>
  <c r="U89" i="2"/>
  <c r="Q89" i="2"/>
  <c r="P89" i="2"/>
  <c r="N89" i="2"/>
  <c r="M89" i="2"/>
  <c r="U88" i="2"/>
  <c r="Q88" i="2"/>
  <c r="P88" i="2"/>
  <c r="N88" i="2"/>
  <c r="M88" i="2"/>
  <c r="R88" i="2" s="1"/>
  <c r="U87" i="2"/>
  <c r="C87" i="2"/>
  <c r="B87" i="2"/>
  <c r="U86" i="2"/>
  <c r="Q86" i="2"/>
  <c r="P86" i="2"/>
  <c r="N86" i="2"/>
  <c r="M86" i="2"/>
  <c r="U85" i="2"/>
  <c r="Q85" i="2"/>
  <c r="P85" i="2"/>
  <c r="N85" i="2"/>
  <c r="M85" i="2"/>
  <c r="U84" i="2"/>
  <c r="Q84" i="2"/>
  <c r="P84" i="2"/>
  <c r="N84" i="2"/>
  <c r="M84" i="2"/>
  <c r="R84" i="2" s="1"/>
  <c r="U83" i="2"/>
  <c r="Q83" i="2"/>
  <c r="P83" i="2"/>
  <c r="N83" i="2"/>
  <c r="M83" i="2"/>
  <c r="U82" i="2"/>
  <c r="Q82" i="2"/>
  <c r="P82" i="2"/>
  <c r="N82" i="2"/>
  <c r="M82" i="2"/>
  <c r="U81" i="2"/>
  <c r="Q81" i="2"/>
  <c r="P81" i="2"/>
  <c r="N81" i="2"/>
  <c r="M81" i="2"/>
  <c r="U80" i="2"/>
  <c r="Q80" i="2"/>
  <c r="P80" i="2"/>
  <c r="N80" i="2"/>
  <c r="M80" i="2"/>
  <c r="R80" i="2" s="1"/>
  <c r="U79" i="2"/>
  <c r="C79" i="2"/>
  <c r="B79" i="2"/>
  <c r="U78" i="2"/>
  <c r="Q78" i="2"/>
  <c r="P78" i="2"/>
  <c r="N78" i="2"/>
  <c r="M78" i="2"/>
  <c r="U77" i="2"/>
  <c r="Q77" i="2"/>
  <c r="P77" i="2"/>
  <c r="N77" i="2"/>
  <c r="M77" i="2"/>
  <c r="U76" i="2"/>
  <c r="Q76" i="2"/>
  <c r="P76" i="2"/>
  <c r="N76" i="2"/>
  <c r="M76" i="2"/>
  <c r="R76" i="2" s="1"/>
  <c r="U75" i="2"/>
  <c r="Q75" i="2"/>
  <c r="P75" i="2"/>
  <c r="N75" i="2"/>
  <c r="N74" i="2" s="1"/>
  <c r="M75" i="2"/>
  <c r="U74" i="2"/>
  <c r="C74" i="2"/>
  <c r="B74" i="2"/>
  <c r="U73" i="2"/>
  <c r="Q73" i="2"/>
  <c r="P73" i="2"/>
  <c r="N73" i="2"/>
  <c r="M73" i="2"/>
  <c r="U72" i="2"/>
  <c r="Q72" i="2"/>
  <c r="P72" i="2"/>
  <c r="N72" i="2"/>
  <c r="M72" i="2"/>
  <c r="U71" i="2"/>
  <c r="Q71" i="2"/>
  <c r="P71" i="2"/>
  <c r="N71" i="2"/>
  <c r="M71" i="2"/>
  <c r="R71" i="2" s="1"/>
  <c r="U70" i="2"/>
  <c r="Q70" i="2"/>
  <c r="P70" i="2"/>
  <c r="N70" i="2"/>
  <c r="M70" i="2"/>
  <c r="U69" i="2"/>
  <c r="Q69" i="2"/>
  <c r="P69" i="2"/>
  <c r="N69" i="2"/>
  <c r="M69" i="2"/>
  <c r="U68" i="2"/>
  <c r="Q68" i="2"/>
  <c r="P68" i="2"/>
  <c r="N68" i="2"/>
  <c r="M68" i="2"/>
  <c r="U67" i="2"/>
  <c r="Q67" i="2"/>
  <c r="P67" i="2"/>
  <c r="N67" i="2"/>
  <c r="M67" i="2"/>
  <c r="R67" i="2" s="1"/>
  <c r="U66" i="2"/>
  <c r="C66" i="2"/>
  <c r="B66" i="2"/>
  <c r="U65" i="2"/>
  <c r="Q65" i="2"/>
  <c r="P65" i="2"/>
  <c r="N65" i="2"/>
  <c r="M65" i="2"/>
  <c r="U64" i="2"/>
  <c r="Q64" i="2"/>
  <c r="P64" i="2"/>
  <c r="N64" i="2"/>
  <c r="M64" i="2"/>
  <c r="U63" i="2"/>
  <c r="Q63" i="2"/>
  <c r="P63" i="2"/>
  <c r="N63" i="2"/>
  <c r="M63" i="2"/>
  <c r="R63" i="2" s="1"/>
  <c r="U62" i="2"/>
  <c r="Q62" i="2"/>
  <c r="P62" i="2"/>
  <c r="N62" i="2"/>
  <c r="M62" i="2"/>
  <c r="U61" i="2"/>
  <c r="Q61" i="2"/>
  <c r="P61" i="2"/>
  <c r="N61" i="2"/>
  <c r="M61" i="2"/>
  <c r="U60" i="2"/>
  <c r="Q60" i="2"/>
  <c r="Q59" i="2" s="1"/>
  <c r="P60" i="2"/>
  <c r="N60" i="2"/>
  <c r="N59" i="2" s="1"/>
  <c r="M60" i="2"/>
  <c r="U59" i="2"/>
  <c r="C59" i="2"/>
  <c r="B59" i="2"/>
  <c r="U58" i="2"/>
  <c r="Q58" i="2"/>
  <c r="P58" i="2"/>
  <c r="N58" i="2"/>
  <c r="M58" i="2"/>
  <c r="R58" i="2" s="1"/>
  <c r="U57" i="2"/>
  <c r="Q57" i="2"/>
  <c r="P57" i="2"/>
  <c r="N57" i="2"/>
  <c r="M57" i="2"/>
  <c r="U56" i="2"/>
  <c r="B56" i="2"/>
  <c r="U55" i="2"/>
  <c r="Q55" i="2"/>
  <c r="P55" i="2"/>
  <c r="N55" i="2"/>
  <c r="M55" i="2"/>
  <c r="R55" i="2" s="1"/>
  <c r="U54" i="2"/>
  <c r="Q54" i="2"/>
  <c r="P54" i="2"/>
  <c r="N54" i="2"/>
  <c r="M54" i="2"/>
  <c r="U53" i="2"/>
  <c r="Q53" i="2"/>
  <c r="P53" i="2"/>
  <c r="N53" i="2"/>
  <c r="M53" i="2"/>
  <c r="U52" i="2"/>
  <c r="Q52" i="2"/>
  <c r="P52" i="2"/>
  <c r="N52" i="2"/>
  <c r="M52" i="2"/>
  <c r="U51" i="2"/>
  <c r="Q51" i="2"/>
  <c r="P51" i="2"/>
  <c r="N51" i="2"/>
  <c r="M51" i="2"/>
  <c r="R51" i="2" s="1"/>
  <c r="U50" i="2"/>
  <c r="B50" i="2"/>
  <c r="U49" i="2"/>
  <c r="Q49" i="2"/>
  <c r="P49" i="2"/>
  <c r="N49" i="2"/>
  <c r="M49" i="2"/>
  <c r="U48" i="2"/>
  <c r="Q48" i="2"/>
  <c r="P48" i="2"/>
  <c r="N48" i="2"/>
  <c r="M48" i="2"/>
  <c r="R48" i="2" s="1"/>
  <c r="U47" i="2"/>
  <c r="Q47" i="2"/>
  <c r="P47" i="2"/>
  <c r="N47" i="2"/>
  <c r="M47" i="2"/>
  <c r="U46" i="2"/>
  <c r="Q46" i="2"/>
  <c r="P46" i="2"/>
  <c r="N46" i="2"/>
  <c r="M46" i="2"/>
  <c r="R46" i="2" s="1"/>
  <c r="U45" i="2"/>
  <c r="Q45" i="2"/>
  <c r="P45" i="2"/>
  <c r="N45" i="2"/>
  <c r="M45" i="2"/>
  <c r="R45" i="2" s="1"/>
  <c r="U44" i="2"/>
  <c r="Q44" i="2"/>
  <c r="P44" i="2"/>
  <c r="N44" i="2"/>
  <c r="M44" i="2"/>
  <c r="U43" i="2"/>
  <c r="Q43" i="2"/>
  <c r="P43" i="2"/>
  <c r="N43" i="2"/>
  <c r="M43" i="2"/>
  <c r="U42" i="2"/>
  <c r="Q42" i="2"/>
  <c r="P42" i="2"/>
  <c r="N42" i="2"/>
  <c r="M42" i="2"/>
  <c r="U41" i="2"/>
  <c r="B41" i="2"/>
  <c r="U40" i="2"/>
  <c r="Q40" i="2"/>
  <c r="P40" i="2"/>
  <c r="N40" i="2"/>
  <c r="M40" i="2"/>
  <c r="U39" i="2"/>
  <c r="Q39" i="2"/>
  <c r="P39" i="2"/>
  <c r="N39" i="2"/>
  <c r="M39" i="2"/>
  <c r="U38" i="2"/>
  <c r="Q38" i="2"/>
  <c r="P38" i="2"/>
  <c r="N38" i="2"/>
  <c r="M38" i="2"/>
  <c r="R38" i="2" s="1"/>
  <c r="U37" i="2"/>
  <c r="Q37" i="2"/>
  <c r="P37" i="2"/>
  <c r="N37" i="2"/>
  <c r="M37" i="2"/>
  <c r="U36" i="2"/>
  <c r="Q36" i="2"/>
  <c r="P36" i="2"/>
  <c r="N36" i="2"/>
  <c r="M36" i="2"/>
  <c r="U35" i="2"/>
  <c r="Q35" i="2"/>
  <c r="P35" i="2"/>
  <c r="N35" i="2"/>
  <c r="M35" i="2"/>
  <c r="U34" i="2"/>
  <c r="B34" i="2"/>
  <c r="U33" i="2"/>
  <c r="Q33" i="2"/>
  <c r="P33" i="2"/>
  <c r="R33" i="2" s="1"/>
  <c r="N33" i="2"/>
  <c r="M33" i="2"/>
  <c r="U32" i="2"/>
  <c r="Q32" i="2"/>
  <c r="P32" i="2"/>
  <c r="N32" i="2"/>
  <c r="M32" i="2"/>
  <c r="U31" i="2"/>
  <c r="Q31" i="2"/>
  <c r="P31" i="2"/>
  <c r="N31" i="2"/>
  <c r="M31" i="2"/>
  <c r="R31" i="2" s="1"/>
  <c r="U30" i="2"/>
  <c r="Q30" i="2"/>
  <c r="P30" i="2"/>
  <c r="N30" i="2"/>
  <c r="M30" i="2"/>
  <c r="U29" i="2"/>
  <c r="Q29" i="2"/>
  <c r="P29" i="2"/>
  <c r="N29" i="2"/>
  <c r="M29" i="2"/>
  <c r="U28" i="2"/>
  <c r="Q28" i="2"/>
  <c r="P28" i="2"/>
  <c r="N28" i="2"/>
  <c r="M28" i="2"/>
  <c r="U27" i="2"/>
  <c r="B27" i="2"/>
  <c r="U26" i="2"/>
  <c r="Q26" i="2"/>
  <c r="P26" i="2"/>
  <c r="N26" i="2"/>
  <c r="M26" i="2"/>
  <c r="U25" i="2"/>
  <c r="Q25" i="2"/>
  <c r="P25" i="2"/>
  <c r="N25" i="2"/>
  <c r="M25" i="2"/>
  <c r="U24" i="2"/>
  <c r="B24" i="2"/>
  <c r="U23" i="2"/>
  <c r="Q23" i="2"/>
  <c r="P23" i="2"/>
  <c r="N23" i="2"/>
  <c r="M23" i="2"/>
  <c r="U22" i="2"/>
  <c r="Q22" i="2"/>
  <c r="P22" i="2"/>
  <c r="N22" i="2"/>
  <c r="M22" i="2"/>
  <c r="U21" i="2"/>
  <c r="Q21" i="2"/>
  <c r="P21" i="2"/>
  <c r="N21" i="2"/>
  <c r="M21" i="2"/>
  <c r="R21" i="2" s="1"/>
  <c r="U20" i="2"/>
  <c r="Q20" i="2"/>
  <c r="P20" i="2"/>
  <c r="N20" i="2"/>
  <c r="M20" i="2"/>
  <c r="U19" i="2"/>
  <c r="Q19" i="2"/>
  <c r="P19" i="2"/>
  <c r="N19" i="2"/>
  <c r="M19" i="2"/>
  <c r="U18" i="2"/>
  <c r="M18" i="2"/>
  <c r="B18" i="2"/>
  <c r="U17" i="2"/>
  <c r="Q17" i="2"/>
  <c r="P17" i="2"/>
  <c r="N17" i="2"/>
  <c r="M17" i="2"/>
  <c r="U16" i="2"/>
  <c r="Q16" i="2"/>
  <c r="P16" i="2"/>
  <c r="N16" i="2"/>
  <c r="M16" i="2"/>
  <c r="U15" i="2"/>
  <c r="Q15" i="2"/>
  <c r="P15" i="2"/>
  <c r="N15" i="2"/>
  <c r="M15" i="2"/>
  <c r="R15" i="2" s="1"/>
  <c r="U14" i="2"/>
  <c r="B14" i="2"/>
  <c r="U13" i="2"/>
  <c r="Q13" i="2"/>
  <c r="P13" i="2"/>
  <c r="N13" i="2"/>
  <c r="M13" i="2"/>
  <c r="R13" i="2" s="1"/>
  <c r="U12" i="2"/>
  <c r="Q12" i="2"/>
  <c r="P12" i="2"/>
  <c r="N12" i="2"/>
  <c r="M12" i="2"/>
  <c r="U11" i="2"/>
  <c r="B11" i="2"/>
  <c r="N11" i="2" s="1"/>
  <c r="U10" i="2"/>
  <c r="Q10" i="2"/>
  <c r="P10" i="2"/>
  <c r="P9" i="2" s="1"/>
  <c r="N10" i="2"/>
  <c r="M10" i="2"/>
  <c r="U9" i="2"/>
  <c r="Q9" i="2"/>
  <c r="M9" i="2"/>
  <c r="C9" i="2"/>
  <c r="N9" i="2" l="1"/>
  <c r="R9" i="2" s="1"/>
  <c r="N8" i="2"/>
  <c r="M466" i="2"/>
  <c r="C466" i="2"/>
  <c r="R9" i="3"/>
  <c r="R15" i="3"/>
  <c r="M8" i="3"/>
  <c r="P11" i="2"/>
  <c r="P8" i="2"/>
  <c r="N14" i="2"/>
  <c r="R16" i="2"/>
  <c r="R22" i="2"/>
  <c r="R25" i="2"/>
  <c r="R28" i="2"/>
  <c r="R32" i="2"/>
  <c r="R35" i="2"/>
  <c r="R39" i="2"/>
  <c r="R42" i="2"/>
  <c r="R49" i="2"/>
  <c r="R52" i="2"/>
  <c r="M56" i="2"/>
  <c r="N56" i="2"/>
  <c r="Q66" i="2"/>
  <c r="Q74" i="2"/>
  <c r="R75" i="2"/>
  <c r="P79" i="2"/>
  <c r="Q79" i="2"/>
  <c r="M79" i="2"/>
  <c r="Q113" i="2"/>
  <c r="R114" i="2"/>
  <c r="R118" i="2"/>
  <c r="M122" i="2"/>
  <c r="N122" i="2"/>
  <c r="R124" i="2"/>
  <c r="R128" i="2"/>
  <c r="R132" i="2"/>
  <c r="R140" i="2"/>
  <c r="R144" i="2"/>
  <c r="R320" i="2"/>
  <c r="R324" i="2"/>
  <c r="R328" i="2"/>
  <c r="R331" i="2"/>
  <c r="R335" i="2"/>
  <c r="Q338" i="2"/>
  <c r="N347" i="2"/>
  <c r="C347" i="2"/>
  <c r="R359" i="2"/>
  <c r="R364" i="2"/>
  <c r="R368" i="2"/>
  <c r="R371" i="2"/>
  <c r="R375" i="2"/>
  <c r="R379" i="2"/>
  <c r="N227" i="2"/>
  <c r="M227" i="2"/>
  <c r="Q8" i="2"/>
  <c r="R61" i="2"/>
  <c r="R65" i="2"/>
  <c r="M112" i="2"/>
  <c r="N112" i="2"/>
  <c r="R317" i="2"/>
  <c r="M316" i="2"/>
  <c r="M479" i="2"/>
  <c r="C479" i="2"/>
  <c r="N479" i="2"/>
  <c r="M14" i="3"/>
  <c r="N14" i="3"/>
  <c r="C14" i="3"/>
  <c r="M135" i="2"/>
  <c r="N135" i="2"/>
  <c r="P137" i="2"/>
  <c r="M137" i="2"/>
  <c r="C137" i="2"/>
  <c r="M145" i="2"/>
  <c r="N145" i="2"/>
  <c r="C145" i="2"/>
  <c r="R10" i="2"/>
  <c r="M8" i="2"/>
  <c r="Q18" i="2"/>
  <c r="R20" i="2"/>
  <c r="P24" i="2"/>
  <c r="P27" i="2"/>
  <c r="R30" i="2"/>
  <c r="N34" i="2"/>
  <c r="R37" i="2"/>
  <c r="P41" i="2"/>
  <c r="R44" i="2"/>
  <c r="R47" i="2"/>
  <c r="R54" i="2"/>
  <c r="R57" i="2"/>
  <c r="R62" i="2"/>
  <c r="M66" i="2"/>
  <c r="N66" i="2"/>
  <c r="R68" i="2"/>
  <c r="R72" i="2"/>
  <c r="M74" i="2"/>
  <c r="R83" i="2"/>
  <c r="M87" i="2"/>
  <c r="N87" i="2"/>
  <c r="R89" i="2"/>
  <c r="R93" i="2"/>
  <c r="R97" i="2"/>
  <c r="R101" i="2"/>
  <c r="R105" i="2"/>
  <c r="R109" i="2"/>
  <c r="M113" i="2"/>
  <c r="R136" i="2"/>
  <c r="Q145" i="2"/>
  <c r="R149" i="2"/>
  <c r="R153" i="2"/>
  <c r="R157" i="2"/>
  <c r="R161" i="2"/>
  <c r="P162" i="2"/>
  <c r="Q162" i="2"/>
  <c r="R168" i="2"/>
  <c r="R172" i="2"/>
  <c r="R176" i="2"/>
  <c r="R180" i="2"/>
  <c r="R183" i="2"/>
  <c r="R187" i="2"/>
  <c r="R191" i="2"/>
  <c r="R195" i="2"/>
  <c r="M198" i="2"/>
  <c r="R200" i="2"/>
  <c r="R204" i="2"/>
  <c r="R208" i="2"/>
  <c r="R212" i="2"/>
  <c r="R216" i="2"/>
  <c r="P218" i="2"/>
  <c r="R222" i="2"/>
  <c r="R226" i="2"/>
  <c r="R229" i="2"/>
  <c r="R233" i="2"/>
  <c r="N218" i="2"/>
  <c r="R238" i="2"/>
  <c r="R242" i="2"/>
  <c r="R246" i="2"/>
  <c r="R251" i="2"/>
  <c r="N253" i="2"/>
  <c r="R256" i="2"/>
  <c r="R260" i="2"/>
  <c r="R264" i="2"/>
  <c r="R268" i="2"/>
  <c r="R272" i="2"/>
  <c r="R276" i="2"/>
  <c r="R280" i="2"/>
  <c r="R284" i="2"/>
  <c r="R288" i="2"/>
  <c r="R290" i="2"/>
  <c r="R294" i="2"/>
  <c r="R298" i="2"/>
  <c r="R305" i="2"/>
  <c r="N308" i="2"/>
  <c r="R311" i="2"/>
  <c r="R315" i="2"/>
  <c r="R348" i="2"/>
  <c r="Q347" i="2"/>
  <c r="P356" i="2"/>
  <c r="M356" i="2"/>
  <c r="C356" i="2"/>
  <c r="Q479" i="2"/>
  <c r="M24" i="3"/>
  <c r="N24" i="3"/>
  <c r="C24" i="3"/>
  <c r="R387" i="2"/>
  <c r="P391" i="2"/>
  <c r="R399" i="2"/>
  <c r="R410" i="2"/>
  <c r="R414" i="2"/>
  <c r="R418" i="2"/>
  <c r="Q416" i="2"/>
  <c r="R426" i="2"/>
  <c r="R432" i="2"/>
  <c r="R436" i="2"/>
  <c r="R440" i="2"/>
  <c r="R444" i="2"/>
  <c r="R448" i="2"/>
  <c r="R452" i="2"/>
  <c r="N455" i="2"/>
  <c r="M455" i="2"/>
  <c r="R461" i="2"/>
  <c r="R465" i="2"/>
  <c r="Q466" i="2"/>
  <c r="R470" i="2"/>
  <c r="R474" i="2"/>
  <c r="R478" i="2"/>
  <c r="R484" i="2"/>
  <c r="R488" i="2"/>
  <c r="R492" i="2"/>
  <c r="P502" i="2"/>
  <c r="P11" i="3"/>
  <c r="R13" i="3"/>
  <c r="P18" i="3"/>
  <c r="P34" i="3"/>
  <c r="P41" i="3"/>
  <c r="R43" i="3"/>
  <c r="R47" i="3"/>
  <c r="R57" i="3"/>
  <c r="R63" i="3"/>
  <c r="R68" i="3"/>
  <c r="R72" i="3"/>
  <c r="R75" i="3"/>
  <c r="Q79" i="3"/>
  <c r="R82" i="3"/>
  <c r="R86" i="3"/>
  <c r="R148" i="3"/>
  <c r="R152" i="3"/>
  <c r="R156" i="3"/>
  <c r="R160" i="3"/>
  <c r="Q164" i="3"/>
  <c r="N162" i="3"/>
  <c r="R166" i="3"/>
  <c r="R170" i="3"/>
  <c r="R174" i="3"/>
  <c r="R178" i="3"/>
  <c r="R183" i="3"/>
  <c r="R187" i="3"/>
  <c r="R191" i="3"/>
  <c r="R195" i="3"/>
  <c r="R200" i="3"/>
  <c r="R204" i="3"/>
  <c r="R208" i="3"/>
  <c r="R212" i="3"/>
  <c r="R216" i="3"/>
  <c r="R221" i="3"/>
  <c r="R225" i="3"/>
  <c r="R231" i="3"/>
  <c r="R238" i="3"/>
  <c r="R242" i="3"/>
  <c r="R246" i="3"/>
  <c r="R249" i="3"/>
  <c r="R255" i="3"/>
  <c r="R259" i="3"/>
  <c r="R263" i="3"/>
  <c r="R267" i="3"/>
  <c r="R271" i="3"/>
  <c r="R275" i="3"/>
  <c r="R279" i="3"/>
  <c r="R283" i="3"/>
  <c r="R287" i="3"/>
  <c r="R290" i="3"/>
  <c r="R294" i="3"/>
  <c r="R298" i="3"/>
  <c r="R305" i="3"/>
  <c r="R311" i="3"/>
  <c r="R315" i="3"/>
  <c r="M330" i="3"/>
  <c r="N330" i="3"/>
  <c r="M370" i="3"/>
  <c r="P370" i="3"/>
  <c r="N370" i="3"/>
  <c r="P162" i="3"/>
  <c r="P360" i="3"/>
  <c r="R363" i="3"/>
  <c r="R367" i="3"/>
  <c r="C370" i="3"/>
  <c r="M408" i="3"/>
  <c r="Q408" i="3"/>
  <c r="C408" i="3"/>
  <c r="N218" i="3"/>
  <c r="R17" i="2"/>
  <c r="R19" i="2"/>
  <c r="R23" i="2"/>
  <c r="R26" i="2"/>
  <c r="R29" i="2"/>
  <c r="R36" i="2"/>
  <c r="R40" i="2"/>
  <c r="R43" i="2"/>
  <c r="P50" i="2"/>
  <c r="R53" i="2"/>
  <c r="M59" i="2"/>
  <c r="R60" i="2"/>
  <c r="R64" i="2"/>
  <c r="R69" i="2"/>
  <c r="R73" i="2"/>
  <c r="R77" i="2"/>
  <c r="N79" i="2"/>
  <c r="R81" i="2"/>
  <c r="R85" i="2"/>
  <c r="R90" i="2"/>
  <c r="R94" i="2"/>
  <c r="R98" i="2"/>
  <c r="R102" i="2"/>
  <c r="R106" i="2"/>
  <c r="R110" i="2"/>
  <c r="P112" i="2"/>
  <c r="R116" i="2"/>
  <c r="P120" i="2"/>
  <c r="R125" i="2"/>
  <c r="R129" i="2"/>
  <c r="R133" i="2"/>
  <c r="R138" i="2"/>
  <c r="R142" i="2"/>
  <c r="R147" i="2"/>
  <c r="R151" i="2"/>
  <c r="R155" i="2"/>
  <c r="R159" i="2"/>
  <c r="R163" i="2"/>
  <c r="R166" i="2"/>
  <c r="R170" i="2"/>
  <c r="R174" i="2"/>
  <c r="R178" i="2"/>
  <c r="N182" i="2"/>
  <c r="R185" i="2"/>
  <c r="R189" i="2"/>
  <c r="R193" i="2"/>
  <c r="R197" i="2"/>
  <c r="R202" i="2"/>
  <c r="R206" i="2"/>
  <c r="R210" i="2"/>
  <c r="R214" i="2"/>
  <c r="R220" i="2"/>
  <c r="R224" i="2"/>
  <c r="R230" i="2"/>
  <c r="R234" i="2"/>
  <c r="R239" i="2"/>
  <c r="R243" i="2"/>
  <c r="R247" i="2"/>
  <c r="R252" i="2"/>
  <c r="R257" i="2"/>
  <c r="R261" i="2"/>
  <c r="R265" i="2"/>
  <c r="R269" i="2"/>
  <c r="R273" i="2"/>
  <c r="R277" i="2"/>
  <c r="R281" i="2"/>
  <c r="R285" i="2"/>
  <c r="N289" i="2"/>
  <c r="R291" i="2"/>
  <c r="R295" i="2"/>
  <c r="R299" i="2"/>
  <c r="R302" i="2"/>
  <c r="R306" i="2"/>
  <c r="R312" i="2"/>
  <c r="N316" i="2"/>
  <c r="R318" i="2"/>
  <c r="R322" i="2"/>
  <c r="R326" i="2"/>
  <c r="R336" i="2"/>
  <c r="R344" i="2"/>
  <c r="M347" i="2"/>
  <c r="R353" i="2"/>
  <c r="P360" i="2"/>
  <c r="R372" i="2"/>
  <c r="P380" i="2"/>
  <c r="M391" i="2"/>
  <c r="R394" i="2"/>
  <c r="R406" i="2"/>
  <c r="Q405" i="2"/>
  <c r="Q408" i="2"/>
  <c r="R412" i="2"/>
  <c r="M416" i="2"/>
  <c r="N416" i="2"/>
  <c r="R434" i="2"/>
  <c r="R438" i="2"/>
  <c r="R442" i="2"/>
  <c r="R446" i="2"/>
  <c r="R450" i="2"/>
  <c r="R454" i="2"/>
  <c r="R459" i="2"/>
  <c r="R463" i="2"/>
  <c r="N466" i="2"/>
  <c r="R468" i="2"/>
  <c r="R472" i="2"/>
  <c r="R476" i="2"/>
  <c r="R482" i="2"/>
  <c r="R486" i="2"/>
  <c r="R490" i="2"/>
  <c r="N494" i="2"/>
  <c r="P494" i="2"/>
  <c r="Q502" i="2"/>
  <c r="R509" i="2"/>
  <c r="Q11" i="3"/>
  <c r="M18" i="3"/>
  <c r="N18" i="3"/>
  <c r="R21" i="3"/>
  <c r="N27" i="3"/>
  <c r="R29" i="3"/>
  <c r="R33" i="3"/>
  <c r="R35" i="3"/>
  <c r="Q34" i="3"/>
  <c r="R39" i="3"/>
  <c r="R45" i="3"/>
  <c r="R49" i="3"/>
  <c r="P56" i="3"/>
  <c r="M59" i="3"/>
  <c r="Q87" i="3"/>
  <c r="R90" i="3"/>
  <c r="R94" i="3"/>
  <c r="R98" i="3"/>
  <c r="R102" i="3"/>
  <c r="R106" i="3"/>
  <c r="R110" i="3"/>
  <c r="Q113" i="3"/>
  <c r="R116" i="3"/>
  <c r="R121" i="3"/>
  <c r="M112" i="3"/>
  <c r="R127" i="3"/>
  <c r="R131" i="3"/>
  <c r="P137" i="3"/>
  <c r="R140" i="3"/>
  <c r="R144" i="3"/>
  <c r="R146" i="3"/>
  <c r="R150" i="3"/>
  <c r="R154" i="3"/>
  <c r="R158" i="3"/>
  <c r="R168" i="3"/>
  <c r="R172" i="3"/>
  <c r="R176" i="3"/>
  <c r="R180" i="3"/>
  <c r="R185" i="3"/>
  <c r="R189" i="3"/>
  <c r="R193" i="3"/>
  <c r="R197" i="3"/>
  <c r="R202" i="3"/>
  <c r="R206" i="3"/>
  <c r="R210" i="3"/>
  <c r="R214" i="3"/>
  <c r="Q218" i="3"/>
  <c r="R223" i="3"/>
  <c r="Q227" i="3"/>
  <c r="C227" i="3"/>
  <c r="R331" i="3"/>
  <c r="Q330" i="3"/>
  <c r="P330" i="3"/>
  <c r="R335" i="3"/>
  <c r="R342" i="3"/>
  <c r="R346" i="3"/>
  <c r="Q370" i="3"/>
  <c r="Q380" i="3"/>
  <c r="R70" i="2"/>
  <c r="P74" i="2"/>
  <c r="R78" i="2"/>
  <c r="R82" i="2"/>
  <c r="R86" i="2"/>
  <c r="Q87" i="2"/>
  <c r="R91" i="2"/>
  <c r="R95" i="2"/>
  <c r="R99" i="2"/>
  <c r="R103" i="2"/>
  <c r="R107" i="2"/>
  <c r="R111" i="2"/>
  <c r="P113" i="2"/>
  <c r="R117" i="2"/>
  <c r="R121" i="2"/>
  <c r="Q122" i="2"/>
  <c r="R126" i="2"/>
  <c r="R130" i="2"/>
  <c r="R134" i="2"/>
  <c r="Q135" i="2"/>
  <c r="N137" i="2"/>
  <c r="R139" i="2"/>
  <c r="R143" i="2"/>
  <c r="R148" i="2"/>
  <c r="R152" i="2"/>
  <c r="R156" i="2"/>
  <c r="R160" i="2"/>
  <c r="N164" i="2"/>
  <c r="R167" i="2"/>
  <c r="R171" i="2"/>
  <c r="R175" i="2"/>
  <c r="R179" i="2"/>
  <c r="R186" i="2"/>
  <c r="R190" i="2"/>
  <c r="R194" i="2"/>
  <c r="R199" i="2"/>
  <c r="R203" i="2"/>
  <c r="R207" i="2"/>
  <c r="R211" i="2"/>
  <c r="R215" i="2"/>
  <c r="P219" i="2"/>
  <c r="R221" i="2"/>
  <c r="R225" i="2"/>
  <c r="R231" i="2"/>
  <c r="R236" i="2"/>
  <c r="R240" i="2"/>
  <c r="R244" i="2"/>
  <c r="R249" i="2"/>
  <c r="R254" i="2"/>
  <c r="R258" i="2"/>
  <c r="R262" i="2"/>
  <c r="R266" i="2"/>
  <c r="R270" i="2"/>
  <c r="R274" i="2"/>
  <c r="R278" i="2"/>
  <c r="R282" i="2"/>
  <c r="R286" i="2"/>
  <c r="P289" i="2"/>
  <c r="R292" i="2"/>
  <c r="R296" i="2"/>
  <c r="R300" i="2"/>
  <c r="R303" i="2"/>
  <c r="R307" i="2"/>
  <c r="R309" i="2"/>
  <c r="R313" i="2"/>
  <c r="R319" i="2"/>
  <c r="R323" i="2"/>
  <c r="R327" i="2"/>
  <c r="R333" i="2"/>
  <c r="Q330" i="2"/>
  <c r="R337" i="2"/>
  <c r="N338" i="2"/>
  <c r="R341" i="2"/>
  <c r="Q340" i="2"/>
  <c r="N356" i="2"/>
  <c r="M358" i="2"/>
  <c r="N360" i="2"/>
  <c r="M360" i="2"/>
  <c r="R366" i="2"/>
  <c r="M370" i="2"/>
  <c r="R373" i="2"/>
  <c r="R377" i="2"/>
  <c r="N380" i="2"/>
  <c r="R382" i="2"/>
  <c r="R386" i="2"/>
  <c r="R390" i="2"/>
  <c r="Q391" i="2"/>
  <c r="R395" i="2"/>
  <c r="R398" i="2"/>
  <c r="R402" i="2"/>
  <c r="R413" i="2"/>
  <c r="R421" i="2"/>
  <c r="R425" i="2"/>
  <c r="R429" i="2"/>
  <c r="R439" i="2"/>
  <c r="R447" i="2"/>
  <c r="P455" i="2"/>
  <c r="R469" i="2"/>
  <c r="R477" i="2"/>
  <c r="N481" i="2"/>
  <c r="P481" i="2"/>
  <c r="R497" i="2"/>
  <c r="R501" i="2"/>
  <c r="R506" i="2"/>
  <c r="R510" i="2"/>
  <c r="R10" i="3"/>
  <c r="R12" i="3"/>
  <c r="P14" i="3"/>
  <c r="R22" i="3"/>
  <c r="P24" i="3"/>
  <c r="P27" i="3"/>
  <c r="R30" i="3"/>
  <c r="M34" i="3"/>
  <c r="C34" i="3"/>
  <c r="R62" i="3"/>
  <c r="Q66" i="3"/>
  <c r="R67" i="3"/>
  <c r="R71" i="3"/>
  <c r="R78" i="3"/>
  <c r="R81" i="3"/>
  <c r="R85" i="3"/>
  <c r="R91" i="3"/>
  <c r="R95" i="3"/>
  <c r="R99" i="3"/>
  <c r="R103" i="3"/>
  <c r="R107" i="3"/>
  <c r="R111" i="3"/>
  <c r="R117" i="3"/>
  <c r="Q122" i="3"/>
  <c r="N122" i="3"/>
  <c r="R124" i="3"/>
  <c r="R128" i="3"/>
  <c r="R132" i="3"/>
  <c r="R141" i="3"/>
  <c r="M145" i="3"/>
  <c r="P227" i="3"/>
  <c r="R230" i="3"/>
  <c r="R234" i="3"/>
  <c r="R237" i="3"/>
  <c r="R241" i="3"/>
  <c r="R245" i="3"/>
  <c r="R252" i="3"/>
  <c r="R254" i="3"/>
  <c r="R258" i="3"/>
  <c r="R262" i="3"/>
  <c r="R266" i="3"/>
  <c r="R270" i="3"/>
  <c r="R274" i="3"/>
  <c r="R278" i="3"/>
  <c r="R282" i="3"/>
  <c r="R286" i="3"/>
  <c r="R293" i="3"/>
  <c r="R297" i="3"/>
  <c r="R304" i="3"/>
  <c r="M316" i="3"/>
  <c r="R321" i="3"/>
  <c r="R325" i="3"/>
  <c r="R329" i="3"/>
  <c r="L22" i="4"/>
  <c r="Y33" i="4"/>
  <c r="L55" i="4"/>
  <c r="L61" i="4"/>
  <c r="L74" i="4"/>
  <c r="Y80" i="4"/>
  <c r="Y98" i="4"/>
  <c r="L104" i="4"/>
  <c r="L122" i="4"/>
  <c r="Y128" i="4"/>
  <c r="L152" i="4"/>
  <c r="L164" i="4"/>
  <c r="AB182" i="4"/>
  <c r="AA239" i="4"/>
  <c r="W239" i="4"/>
  <c r="AA291" i="4"/>
  <c r="AB291" i="4"/>
  <c r="AA298" i="4"/>
  <c r="X298" i="4"/>
  <c r="W298" i="4"/>
  <c r="AA303" i="4"/>
  <c r="Z303" i="4"/>
  <c r="X303" i="4"/>
  <c r="AB308" i="4"/>
  <c r="X308" i="4"/>
  <c r="AA311" i="4"/>
  <c r="Z311" i="4"/>
  <c r="X311" i="4"/>
  <c r="Z326" i="4"/>
  <c r="AA326" i="4"/>
  <c r="W326" i="4"/>
  <c r="Z338" i="4"/>
  <c r="AA338" i="4"/>
  <c r="X338" i="4"/>
  <c r="W338" i="4"/>
  <c r="Z340" i="4"/>
  <c r="AA340" i="4"/>
  <c r="W340" i="4"/>
  <c r="N391" i="3"/>
  <c r="M397" i="3"/>
  <c r="Q405" i="3"/>
  <c r="N408" i="3"/>
  <c r="M417" i="3"/>
  <c r="Q416" i="3"/>
  <c r="Q431" i="3"/>
  <c r="M455" i="3"/>
  <c r="Q455" i="3"/>
  <c r="R459" i="3"/>
  <c r="R463" i="3"/>
  <c r="C466" i="3"/>
  <c r="R467" i="3"/>
  <c r="R471" i="3"/>
  <c r="R475" i="3"/>
  <c r="R496" i="3"/>
  <c r="R505" i="3"/>
  <c r="R509" i="3"/>
  <c r="AA14" i="4"/>
  <c r="W16" i="4"/>
  <c r="W23" i="4"/>
  <c r="AA29" i="4"/>
  <c r="W31" i="4"/>
  <c r="W38" i="4"/>
  <c r="L41" i="4"/>
  <c r="W45" i="4"/>
  <c r="Z49" i="4"/>
  <c r="AA51" i="4"/>
  <c r="X54" i="4"/>
  <c r="AA58" i="4"/>
  <c r="W62" i="4"/>
  <c r="X65" i="4"/>
  <c r="W66" i="4"/>
  <c r="L67" i="4"/>
  <c r="AA71" i="4"/>
  <c r="X75" i="4"/>
  <c r="W76" i="4"/>
  <c r="Z80" i="4"/>
  <c r="AA85" i="4"/>
  <c r="Y86" i="4"/>
  <c r="X89" i="4"/>
  <c r="W90" i="4"/>
  <c r="Y92" i="4"/>
  <c r="AA100" i="4"/>
  <c r="X103" i="4"/>
  <c r="AA105" i="4"/>
  <c r="L110" i="4"/>
  <c r="AA114" i="4"/>
  <c r="L116" i="4"/>
  <c r="AA119" i="4"/>
  <c r="X123" i="4"/>
  <c r="W124" i="4"/>
  <c r="Z128" i="4"/>
  <c r="AA133" i="4"/>
  <c r="Y134" i="4"/>
  <c r="X137" i="4"/>
  <c r="W138" i="4"/>
  <c r="Y140" i="4"/>
  <c r="W148" i="4"/>
  <c r="AB150" i="4"/>
  <c r="AA152" i="4"/>
  <c r="AB154" i="4"/>
  <c r="AB152" i="4" s="1"/>
  <c r="W156" i="4"/>
  <c r="W160" i="4"/>
  <c r="AB162" i="4"/>
  <c r="AB166" i="4"/>
  <c r="AB164" i="4" s="1"/>
  <c r="W168" i="4"/>
  <c r="W172" i="4"/>
  <c r="X176" i="4"/>
  <c r="Z180" i="4"/>
  <c r="W182" i="4"/>
  <c r="AB183" i="4"/>
  <c r="AB188" i="4"/>
  <c r="W189" i="4"/>
  <c r="AB195" i="4"/>
  <c r="W206" i="4"/>
  <c r="AB213" i="4"/>
  <c r="AA222" i="4"/>
  <c r="AB230" i="4"/>
  <c r="AB227" i="4" s="1"/>
  <c r="W237" i="4"/>
  <c r="AB240" i="4"/>
  <c r="AB239" i="4" s="1"/>
  <c r="AB241" i="4"/>
  <c r="W253" i="4"/>
  <c r="Z255" i="4"/>
  <c r="Z266" i="4"/>
  <c r="Z280" i="4"/>
  <c r="W291" i="4"/>
  <c r="AA293" i="4"/>
  <c r="W293" i="4"/>
  <c r="Z298" i="4"/>
  <c r="W303" i="4"/>
  <c r="AC303" i="4" s="1"/>
  <c r="AA305" i="4"/>
  <c r="AB305" i="4"/>
  <c r="Z305" i="4"/>
  <c r="W311" i="4"/>
  <c r="Z321" i="4"/>
  <c r="X321" i="4"/>
  <c r="W321" i="4"/>
  <c r="Z329" i="4"/>
  <c r="X329" i="4"/>
  <c r="Z346" i="4"/>
  <c r="X346" i="4"/>
  <c r="R19" i="3"/>
  <c r="Q18" i="3"/>
  <c r="R23" i="3"/>
  <c r="R31" i="3"/>
  <c r="R42" i="3"/>
  <c r="R46" i="3"/>
  <c r="M50" i="3"/>
  <c r="R61" i="3"/>
  <c r="R65" i="3"/>
  <c r="R70" i="3"/>
  <c r="M74" i="3"/>
  <c r="R77" i="3"/>
  <c r="R80" i="3"/>
  <c r="R84" i="3"/>
  <c r="R89" i="3"/>
  <c r="R93" i="3"/>
  <c r="R97" i="3"/>
  <c r="R101" i="3"/>
  <c r="R105" i="3"/>
  <c r="R109" i="3"/>
  <c r="N112" i="3"/>
  <c r="R115" i="3"/>
  <c r="R119" i="3"/>
  <c r="Q112" i="3"/>
  <c r="R125" i="3"/>
  <c r="R129" i="3"/>
  <c r="R133" i="3"/>
  <c r="R136" i="3"/>
  <c r="R138" i="3"/>
  <c r="R142" i="3"/>
  <c r="R147" i="3"/>
  <c r="R151" i="3"/>
  <c r="R155" i="3"/>
  <c r="R159" i="3"/>
  <c r="R163" i="3"/>
  <c r="R165" i="3"/>
  <c r="R169" i="3"/>
  <c r="R173" i="3"/>
  <c r="R177" i="3"/>
  <c r="R181" i="3"/>
  <c r="Q162" i="3"/>
  <c r="R186" i="3"/>
  <c r="R190" i="3"/>
  <c r="R194" i="3"/>
  <c r="Q198" i="3"/>
  <c r="R199" i="3"/>
  <c r="R203" i="3"/>
  <c r="R207" i="3"/>
  <c r="R211" i="3"/>
  <c r="R215" i="3"/>
  <c r="M219" i="3"/>
  <c r="R224" i="3"/>
  <c r="R229" i="3"/>
  <c r="R233" i="3"/>
  <c r="R236" i="3"/>
  <c r="R240" i="3"/>
  <c r="R244" i="3"/>
  <c r="Q248" i="3"/>
  <c r="R251" i="3"/>
  <c r="R257" i="3"/>
  <c r="R261" i="3"/>
  <c r="R265" i="3"/>
  <c r="R269" i="3"/>
  <c r="R273" i="3"/>
  <c r="R277" i="3"/>
  <c r="R281" i="3"/>
  <c r="R285" i="3"/>
  <c r="Q289" i="3"/>
  <c r="R292" i="3"/>
  <c r="R296" i="3"/>
  <c r="R300" i="3"/>
  <c r="R303" i="3"/>
  <c r="R307" i="3"/>
  <c r="R309" i="3"/>
  <c r="R313" i="3"/>
  <c r="R319" i="3"/>
  <c r="R323" i="3"/>
  <c r="R327" i="3"/>
  <c r="N338" i="3"/>
  <c r="P340" i="3"/>
  <c r="R343" i="3"/>
  <c r="M347" i="3"/>
  <c r="P356" i="3"/>
  <c r="R357" i="3"/>
  <c r="R364" i="3"/>
  <c r="R368" i="3"/>
  <c r="M380" i="3"/>
  <c r="R394" i="3"/>
  <c r="C397" i="3"/>
  <c r="R398" i="3"/>
  <c r="R402" i="3"/>
  <c r="C405" i="3"/>
  <c r="C417" i="3"/>
  <c r="C455" i="3"/>
  <c r="N466" i="3"/>
  <c r="C479" i="3"/>
  <c r="R506" i="3"/>
  <c r="R510" i="3"/>
  <c r="X16" i="4"/>
  <c r="X23" i="4"/>
  <c r="X31" i="4"/>
  <c r="L33" i="4"/>
  <c r="L49" i="4"/>
  <c r="AA54" i="4"/>
  <c r="Y55" i="4"/>
  <c r="Y61" i="4"/>
  <c r="AA65" i="4"/>
  <c r="X66" i="4"/>
  <c r="Y74" i="4"/>
  <c r="AA75" i="4"/>
  <c r="X76" i="4"/>
  <c r="L80" i="4"/>
  <c r="AA89" i="4"/>
  <c r="X90" i="4"/>
  <c r="L98" i="4"/>
  <c r="AA103" i="4"/>
  <c r="Y104" i="4"/>
  <c r="Y122" i="4"/>
  <c r="AA123" i="4"/>
  <c r="X124" i="4"/>
  <c r="L128" i="4"/>
  <c r="AA137" i="4"/>
  <c r="X138" i="4"/>
  <c r="L146" i="4"/>
  <c r="X148" i="4"/>
  <c r="X146" i="4" s="1"/>
  <c r="X156" i="4"/>
  <c r="L158" i="4"/>
  <c r="X160" i="4"/>
  <c r="X158" i="4" s="1"/>
  <c r="X168" i="4"/>
  <c r="X172" i="4"/>
  <c r="X182" i="4"/>
  <c r="X189" i="4"/>
  <c r="AA206" i="4"/>
  <c r="AB215" i="4"/>
  <c r="AA237" i="4"/>
  <c r="Z253" i="4"/>
  <c r="AB255" i="4"/>
  <c r="Z291" i="4"/>
  <c r="X293" i="4"/>
  <c r="X294" i="4"/>
  <c r="AA295" i="4"/>
  <c r="W295" i="4"/>
  <c r="AB298" i="4"/>
  <c r="X299" i="4"/>
  <c r="AB303" i="4"/>
  <c r="W305" i="4"/>
  <c r="AB311" i="4"/>
  <c r="AA313" i="4"/>
  <c r="X313" i="4"/>
  <c r="W313" i="4"/>
  <c r="AC313" i="4" s="1"/>
  <c r="AA321" i="4"/>
  <c r="Z323" i="4"/>
  <c r="AA323" i="4"/>
  <c r="W323" i="4"/>
  <c r="AB359" i="4"/>
  <c r="AA359" i="4"/>
  <c r="W359" i="4"/>
  <c r="Q308" i="3"/>
  <c r="R310" i="3"/>
  <c r="R314" i="3"/>
  <c r="R320" i="3"/>
  <c r="R324" i="3"/>
  <c r="R328" i="3"/>
  <c r="Q338" i="3"/>
  <c r="R344" i="3"/>
  <c r="M358" i="3"/>
  <c r="R361" i="3"/>
  <c r="R365" i="3"/>
  <c r="R369" i="3"/>
  <c r="N380" i="3"/>
  <c r="M391" i="3"/>
  <c r="N397" i="3"/>
  <c r="N405" i="3"/>
  <c r="N417" i="3"/>
  <c r="M431" i="3"/>
  <c r="N455" i="3"/>
  <c r="R457" i="3"/>
  <c r="R461" i="3"/>
  <c r="R465" i="3"/>
  <c r="Q466" i="3"/>
  <c r="R469" i="3"/>
  <c r="R473" i="3"/>
  <c r="R477" i="3"/>
  <c r="P479" i="3"/>
  <c r="N479" i="3"/>
  <c r="M481" i="3"/>
  <c r="M494" i="3"/>
  <c r="Q494" i="3"/>
  <c r="M502" i="3"/>
  <c r="R503" i="3"/>
  <c r="R507" i="3"/>
  <c r="R511" i="3"/>
  <c r="W12" i="4"/>
  <c r="AA18" i="4"/>
  <c r="X19" i="4"/>
  <c r="W20" i="4"/>
  <c r="AA25" i="4"/>
  <c r="X26" i="4"/>
  <c r="W27" i="4"/>
  <c r="W34" i="4"/>
  <c r="AA40" i="4"/>
  <c r="AA47" i="4"/>
  <c r="X48" i="4"/>
  <c r="X50" i="4"/>
  <c r="W51" i="4"/>
  <c r="X57" i="4"/>
  <c r="W58" i="4"/>
  <c r="AA66" i="4"/>
  <c r="AA68" i="4"/>
  <c r="X69" i="4"/>
  <c r="AA76" i="4"/>
  <c r="X79" i="4"/>
  <c r="AA81" i="4"/>
  <c r="AA82" i="4"/>
  <c r="X83" i="4"/>
  <c r="AA90" i="4"/>
  <c r="AA95" i="4"/>
  <c r="AA96" i="4"/>
  <c r="X97" i="4"/>
  <c r="X99" i="4"/>
  <c r="W100" i="4"/>
  <c r="Z104" i="4"/>
  <c r="AA109" i="4"/>
  <c r="X113" i="4"/>
  <c r="W114" i="4"/>
  <c r="X117" i="4"/>
  <c r="AA124" i="4"/>
  <c r="X127" i="4"/>
  <c r="AA129" i="4"/>
  <c r="AA130" i="4"/>
  <c r="X131" i="4"/>
  <c r="AA138" i="4"/>
  <c r="AA143" i="4"/>
  <c r="AA144" i="4"/>
  <c r="X145" i="4"/>
  <c r="AA146" i="4"/>
  <c r="AB148" i="4"/>
  <c r="AB146" i="4" s="1"/>
  <c r="X149" i="4"/>
  <c r="W150" i="4"/>
  <c r="X153" i="4"/>
  <c r="X152" i="4" s="1"/>
  <c r="W154" i="4"/>
  <c r="AB156" i="4"/>
  <c r="X157" i="4"/>
  <c r="AB160" i="4"/>
  <c r="AB158" i="4" s="1"/>
  <c r="X161" i="4"/>
  <c r="W162" i="4"/>
  <c r="X165" i="4"/>
  <c r="X164" i="4" s="1"/>
  <c r="W166" i="4"/>
  <c r="AB168" i="4"/>
  <c r="X169" i="4"/>
  <c r="AB172" i="4"/>
  <c r="AB176" i="4"/>
  <c r="AA179" i="4"/>
  <c r="Z182" i="4"/>
  <c r="W183" i="4"/>
  <c r="X188" i="4"/>
  <c r="AC188" i="4" s="1"/>
  <c r="AB189" i="4"/>
  <c r="X195" i="4"/>
  <c r="AC195" i="4" s="1"/>
  <c r="X197" i="4"/>
  <c r="AA219" i="4"/>
  <c r="AA226" i="4"/>
  <c r="AB250" i="4"/>
  <c r="AC250" i="4" s="1"/>
  <c r="X251" i="4"/>
  <c r="AB253" i="4"/>
  <c r="W255" i="4"/>
  <c r="Z259" i="4"/>
  <c r="Z273" i="4"/>
  <c r="AB289" i="4"/>
  <c r="X289" i="4"/>
  <c r="Z293" i="4"/>
  <c r="Z295" i="4"/>
  <c r="Z313" i="4"/>
  <c r="Z333" i="4"/>
  <c r="AA333" i="4"/>
  <c r="W333" i="4"/>
  <c r="AB399" i="4"/>
  <c r="AB403" i="4"/>
  <c r="AB425" i="4"/>
  <c r="AB453" i="4"/>
  <c r="AB455" i="4"/>
  <c r="AB459" i="4"/>
  <c r="AC507" i="4"/>
  <c r="AC516" i="4"/>
  <c r="AB523" i="4"/>
  <c r="AB529" i="4"/>
  <c r="AB534" i="4"/>
  <c r="AB629" i="4"/>
  <c r="AB633" i="4"/>
  <c r="W366" i="4"/>
  <c r="AA377" i="4"/>
  <c r="W381" i="4"/>
  <c r="W387" i="4"/>
  <c r="W388" i="4"/>
  <c r="Z397" i="4"/>
  <c r="W399" i="4"/>
  <c r="AC399" i="4" s="1"/>
  <c r="W403" i="4"/>
  <c r="AB413" i="4"/>
  <c r="Z416" i="4"/>
  <c r="AB421" i="4"/>
  <c r="W425" i="4"/>
  <c r="Z428" i="4"/>
  <c r="Z433" i="4"/>
  <c r="Z437" i="4"/>
  <c r="AB439" i="4"/>
  <c r="Z444" i="4"/>
  <c r="W453" i="4"/>
  <c r="W455" i="4"/>
  <c r="W459" i="4"/>
  <c r="W473" i="4"/>
  <c r="W476" i="4"/>
  <c r="W492" i="4"/>
  <c r="W495" i="4"/>
  <c r="AA497" i="4"/>
  <c r="W499" i="4"/>
  <c r="W502" i="4"/>
  <c r="W505" i="4"/>
  <c r="AB506" i="4"/>
  <c r="AB508" i="4"/>
  <c r="AB510" i="4"/>
  <c r="X518" i="4"/>
  <c r="W523" i="4"/>
  <c r="W529" i="4"/>
  <c r="W534" i="4"/>
  <c r="X556" i="4"/>
  <c r="X563" i="4"/>
  <c r="X566" i="4"/>
  <c r="W571" i="4"/>
  <c r="AB573" i="4"/>
  <c r="Z615" i="4"/>
  <c r="AB619" i="4"/>
  <c r="AB621" i="4"/>
  <c r="W626" i="4"/>
  <c r="W629" i="4"/>
  <c r="AB630" i="4"/>
  <c r="W633" i="4"/>
  <c r="AB634" i="4"/>
  <c r="AB638" i="4"/>
  <c r="W641" i="4"/>
  <c r="AB649" i="4"/>
  <c r="W652" i="4"/>
  <c r="X654" i="4"/>
  <c r="AB307" i="4"/>
  <c r="AA314" i="4"/>
  <c r="X332" i="4"/>
  <c r="X339" i="4"/>
  <c r="W352" i="4"/>
  <c r="W354" i="4"/>
  <c r="AA360" i="4"/>
  <c r="AA366" i="4"/>
  <c r="W369" i="4"/>
  <c r="W371" i="4"/>
  <c r="W374" i="4"/>
  <c r="AA380" i="4"/>
  <c r="AB381" i="4"/>
  <c r="AB387" i="4"/>
  <c r="X388" i="4"/>
  <c r="W389" i="4"/>
  <c r="X399" i="4"/>
  <c r="Z402" i="4"/>
  <c r="X403" i="4"/>
  <c r="W410" i="4"/>
  <c r="W413" i="4"/>
  <c r="W418" i="4"/>
  <c r="W421" i="4"/>
  <c r="Z424" i="4"/>
  <c r="X425" i="4"/>
  <c r="W430" i="4"/>
  <c r="W439" i="4"/>
  <c r="W446" i="4"/>
  <c r="AB452" i="4"/>
  <c r="X453" i="4"/>
  <c r="AC453" i="4" s="1"/>
  <c r="AB454" i="4"/>
  <c r="X455" i="4"/>
  <c r="AB456" i="4"/>
  <c r="AB458" i="4"/>
  <c r="X459" i="4"/>
  <c r="W479" i="4"/>
  <c r="W480" i="4"/>
  <c r="W481" i="4"/>
  <c r="W482" i="4"/>
  <c r="W483" i="4"/>
  <c r="W484" i="4"/>
  <c r="W485" i="4"/>
  <c r="W486" i="4"/>
  <c r="W487" i="4"/>
  <c r="Z492" i="4"/>
  <c r="Z495" i="4"/>
  <c r="Z499" i="4"/>
  <c r="Z502" i="4"/>
  <c r="Z505" i="4"/>
  <c r="X523" i="4"/>
  <c r="X529" i="4"/>
  <c r="X534" i="4"/>
  <c r="X571" i="4"/>
  <c r="X617" i="4"/>
  <c r="X618" i="4"/>
  <c r="W619" i="4"/>
  <c r="AB626" i="4"/>
  <c r="X629" i="4"/>
  <c r="X633" i="4"/>
  <c r="AB641" i="4"/>
  <c r="AB652" i="4"/>
  <c r="W301" i="4"/>
  <c r="W307" i="4"/>
  <c r="X322" i="4"/>
  <c r="W335" i="4"/>
  <c r="W342" i="4"/>
  <c r="X352" i="4"/>
  <c r="X353" i="4"/>
  <c r="AA354" i="4"/>
  <c r="W357" i="4"/>
  <c r="W364" i="4"/>
  <c r="AA370" i="4"/>
  <c r="AB371" i="4"/>
  <c r="AB374" i="4"/>
  <c r="W385" i="4"/>
  <c r="AB388" i="4"/>
  <c r="X389" i="4"/>
  <c r="W390" i="4"/>
  <c r="Z399" i="4"/>
  <c r="Z403" i="4"/>
  <c r="Z407" i="4"/>
  <c r="AB409" i="4"/>
  <c r="AC409" i="4" s="1"/>
  <c r="X410" i="4"/>
  <c r="Z412" i="4"/>
  <c r="X413" i="4"/>
  <c r="AC413" i="4" s="1"/>
  <c r="AB417" i="4"/>
  <c r="AC417" i="4" s="1"/>
  <c r="X418" i="4"/>
  <c r="Z420" i="4"/>
  <c r="X421" i="4"/>
  <c r="AC421" i="4" s="1"/>
  <c r="Z425" i="4"/>
  <c r="W426" i="4"/>
  <c r="AB429" i="4"/>
  <c r="AC429" i="4" s="1"/>
  <c r="X430" i="4"/>
  <c r="AB434" i="4"/>
  <c r="AC434" i="4" s="1"/>
  <c r="W435" i="4"/>
  <c r="X439" i="4"/>
  <c r="W441" i="4"/>
  <c r="AB445" i="4"/>
  <c r="X446" i="4"/>
  <c r="W452" i="4"/>
  <c r="Z453" i="4"/>
  <c r="W454" i="4"/>
  <c r="AC454" i="4" s="1"/>
  <c r="Z455" i="4"/>
  <c r="W456" i="4"/>
  <c r="W458" i="4"/>
  <c r="Z459" i="4"/>
  <c r="W478" i="4"/>
  <c r="AA479" i="4"/>
  <c r="AA480" i="4"/>
  <c r="AA481" i="4"/>
  <c r="AA482" i="4"/>
  <c r="AA483" i="4"/>
  <c r="AA484" i="4"/>
  <c r="AA485" i="4"/>
  <c r="AA486" i="4"/>
  <c r="AA487" i="4"/>
  <c r="AA492" i="4"/>
  <c r="Z493" i="4"/>
  <c r="AA495" i="4"/>
  <c r="Z496" i="4"/>
  <c r="W497" i="4"/>
  <c r="AA499" i="4"/>
  <c r="AA502" i="4"/>
  <c r="Z503" i="4"/>
  <c r="AB505" i="4"/>
  <c r="X506" i="4"/>
  <c r="AB507" i="4"/>
  <c r="X508" i="4"/>
  <c r="AB509" i="4"/>
  <c r="AC509" i="4" s="1"/>
  <c r="X510" i="4"/>
  <c r="AB516" i="4"/>
  <c r="Z523" i="4"/>
  <c r="Z526" i="4"/>
  <c r="Z529" i="4"/>
  <c r="Z534" i="4"/>
  <c r="X558" i="4"/>
  <c r="X561" i="4"/>
  <c r="X568" i="4"/>
  <c r="X569" i="4"/>
  <c r="AB571" i="4"/>
  <c r="X572" i="4"/>
  <c r="W573" i="4"/>
  <c r="Z617" i="4"/>
  <c r="Z618" i="4"/>
  <c r="X619" i="4"/>
  <c r="AC619" i="4" s="1"/>
  <c r="AB620" i="4"/>
  <c r="AC620" i="4" s="1"/>
  <c r="X621" i="4"/>
  <c r="AB624" i="4"/>
  <c r="X625" i="4"/>
  <c r="Z629" i="4"/>
  <c r="W630" i="4"/>
  <c r="AB631" i="4"/>
  <c r="Z633" i="4"/>
  <c r="W634" i="4"/>
  <c r="AB635" i="4"/>
  <c r="X638" i="4"/>
  <c r="X640" i="4"/>
  <c r="AB643" i="4"/>
  <c r="X644" i="4"/>
  <c r="AB646" i="4"/>
  <c r="X649" i="4"/>
  <c r="AB654" i="4"/>
  <c r="X655" i="4"/>
  <c r="W26" i="5"/>
  <c r="W32" i="5"/>
  <c r="W137" i="5"/>
  <c r="W167" i="5"/>
  <c r="W341" i="5"/>
  <c r="W28" i="5"/>
  <c r="W165" i="5"/>
  <c r="W169" i="5"/>
  <c r="W200" i="5"/>
  <c r="W582" i="5"/>
  <c r="W596" i="5"/>
  <c r="I41" i="8"/>
  <c r="C4" i="8"/>
  <c r="M9" i="10"/>
  <c r="M14" i="10"/>
  <c r="H17" i="10"/>
  <c r="M24" i="10"/>
  <c r="M28" i="10"/>
  <c r="M32" i="10"/>
  <c r="M35" i="10"/>
  <c r="M39" i="10"/>
  <c r="M46" i="10"/>
  <c r="M50" i="10"/>
  <c r="M54" i="10"/>
  <c r="M61" i="10"/>
  <c r="L65" i="10"/>
  <c r="M87" i="10"/>
  <c r="M91" i="10"/>
  <c r="M95" i="10"/>
  <c r="M99" i="10"/>
  <c r="M103" i="10"/>
  <c r="M107" i="10"/>
  <c r="M114" i="10"/>
  <c r="M118" i="10"/>
  <c r="I121" i="10"/>
  <c r="H111" i="10"/>
  <c r="M132" i="10"/>
  <c r="M137" i="10"/>
  <c r="H144" i="10"/>
  <c r="M152" i="10"/>
  <c r="M156" i="10"/>
  <c r="M160" i="10"/>
  <c r="S163" i="10"/>
  <c r="M185" i="10"/>
  <c r="M189" i="10"/>
  <c r="K252" i="10"/>
  <c r="M261" i="10"/>
  <c r="M265" i="10"/>
  <c r="M269" i="10"/>
  <c r="M273" i="10"/>
  <c r="M277" i="10"/>
  <c r="M288" i="10"/>
  <c r="M296" i="10"/>
  <c r="M304" i="10"/>
  <c r="M311" i="10"/>
  <c r="M318" i="10"/>
  <c r="M322" i="10"/>
  <c r="M334" i="10"/>
  <c r="M349" i="10"/>
  <c r="M361" i="10"/>
  <c r="M365" i="10"/>
  <c r="M369" i="10"/>
  <c r="M373" i="10"/>
  <c r="M377" i="10"/>
  <c r="L406" i="10"/>
  <c r="S406" i="10"/>
  <c r="M409" i="10"/>
  <c r="M413" i="10"/>
  <c r="M423" i="10"/>
  <c r="H4" i="8"/>
  <c r="K10" i="10"/>
  <c r="M15" i="10"/>
  <c r="M18" i="10"/>
  <c r="M29" i="10"/>
  <c r="M36" i="10"/>
  <c r="I40" i="10"/>
  <c r="M43" i="10"/>
  <c r="M47" i="10"/>
  <c r="K58" i="10"/>
  <c r="M66" i="10"/>
  <c r="M74" i="10"/>
  <c r="M80" i="10"/>
  <c r="M84" i="10"/>
  <c r="M92" i="10"/>
  <c r="M104" i="10"/>
  <c r="H112" i="10"/>
  <c r="S112" i="10"/>
  <c r="M115" i="10"/>
  <c r="I112" i="10"/>
  <c r="M198" i="10"/>
  <c r="M206" i="10"/>
  <c r="M210" i="10"/>
  <c r="M214" i="10"/>
  <c r="M240" i="10"/>
  <c r="M244" i="10"/>
  <c r="M250" i="10"/>
  <c r="M254" i="10"/>
  <c r="M258" i="10"/>
  <c r="M262" i="10"/>
  <c r="M270" i="10"/>
  <c r="M278" i="10"/>
  <c r="M289" i="10"/>
  <c r="M293" i="10"/>
  <c r="M297" i="10"/>
  <c r="M301" i="10"/>
  <c r="M308" i="10"/>
  <c r="M312" i="10"/>
  <c r="M319" i="10"/>
  <c r="H328" i="10"/>
  <c r="M396" i="10"/>
  <c r="M400" i="10"/>
  <c r="L403" i="10"/>
  <c r="I406" i="10"/>
  <c r="K479" i="10"/>
  <c r="I479" i="10"/>
  <c r="S479" i="10"/>
  <c r="I5" i="8"/>
  <c r="I13" i="10"/>
  <c r="M16" i="10"/>
  <c r="M19" i="10"/>
  <c r="L7" i="10"/>
  <c r="M59" i="10"/>
  <c r="M63" i="10"/>
  <c r="L58" i="10"/>
  <c r="M67" i="10"/>
  <c r="M71" i="10"/>
  <c r="M81" i="10"/>
  <c r="M122" i="10"/>
  <c r="M126" i="10"/>
  <c r="M130" i="10"/>
  <c r="M139" i="10"/>
  <c r="I136" i="10"/>
  <c r="M143" i="10"/>
  <c r="M146" i="10"/>
  <c r="M150" i="10"/>
  <c r="M154" i="10"/>
  <c r="M169" i="10"/>
  <c r="L161" i="10"/>
  <c r="M177" i="10"/>
  <c r="M187" i="10"/>
  <c r="M191" i="10"/>
  <c r="M195" i="10"/>
  <c r="M203" i="10"/>
  <c r="M222" i="10"/>
  <c r="L234" i="10"/>
  <c r="I234" i="10"/>
  <c r="M237" i="10"/>
  <c r="M245" i="10"/>
  <c r="H306" i="10"/>
  <c r="M341" i="10"/>
  <c r="M347" i="10"/>
  <c r="M351" i="10"/>
  <c r="I378" i="10"/>
  <c r="M386" i="10"/>
  <c r="H121" i="10"/>
  <c r="S121" i="10"/>
  <c r="K368" i="10"/>
  <c r="I368" i="10"/>
  <c r="L395" i="10"/>
  <c r="K395" i="10"/>
  <c r="I395" i="10"/>
  <c r="M436" i="10"/>
  <c r="M444" i="10"/>
  <c r="M452" i="10"/>
  <c r="L464" i="10"/>
  <c r="S464" i="10"/>
  <c r="I17" i="10"/>
  <c r="M21" i="10"/>
  <c r="M31" i="10"/>
  <c r="I33" i="10"/>
  <c r="M41" i="10"/>
  <c r="M45" i="10"/>
  <c r="L49" i="10"/>
  <c r="K55" i="10"/>
  <c r="M69" i="10"/>
  <c r="M90" i="10"/>
  <c r="M98" i="10"/>
  <c r="M116" i="10"/>
  <c r="M120" i="10"/>
  <c r="M135" i="10"/>
  <c r="M145" i="10"/>
  <c r="M153" i="10"/>
  <c r="I144" i="10"/>
  <c r="M164" i="10"/>
  <c r="M168" i="10"/>
  <c r="M172" i="10"/>
  <c r="M176" i="10"/>
  <c r="M180" i="10"/>
  <c r="M182" i="10"/>
  <c r="M190" i="10"/>
  <c r="M220" i="10"/>
  <c r="M228" i="10"/>
  <c r="M235" i="10"/>
  <c r="M243" i="10"/>
  <c r="M256" i="10"/>
  <c r="M260" i="10"/>
  <c r="M276" i="10"/>
  <c r="M282" i="10"/>
  <c r="M283" i="10"/>
  <c r="M285" i="10"/>
  <c r="M286" i="10"/>
  <c r="M291" i="10"/>
  <c r="M295" i="10"/>
  <c r="K306" i="10"/>
  <c r="I306" i="10"/>
  <c r="M313" i="10"/>
  <c r="M316" i="10"/>
  <c r="M320" i="10"/>
  <c r="M331" i="10"/>
  <c r="M340" i="10"/>
  <c r="M344" i="10"/>
  <c r="L354" i="10"/>
  <c r="M354" i="10" s="1"/>
  <c r="M362" i="10"/>
  <c r="M366" i="10"/>
  <c r="M374" i="10"/>
  <c r="L378" i="10"/>
  <c r="M380" i="10"/>
  <c r="M384" i="10"/>
  <c r="M392" i="10"/>
  <c r="M397" i="10"/>
  <c r="M401" i="10"/>
  <c r="K406" i="10"/>
  <c r="M410" i="10"/>
  <c r="M416" i="10"/>
  <c r="M420" i="10"/>
  <c r="M424" i="10"/>
  <c r="M428" i="10"/>
  <c r="M454" i="10"/>
  <c r="M462" i="10"/>
  <c r="M465" i="10"/>
  <c r="M473" i="10"/>
  <c r="K477" i="10"/>
  <c r="M498" i="10"/>
  <c r="S500" i="10"/>
  <c r="M504" i="10"/>
  <c r="M508" i="10"/>
  <c r="M359" i="10"/>
  <c r="M363" i="10"/>
  <c r="M367" i="10"/>
  <c r="M381" i="10"/>
  <c r="M385" i="10"/>
  <c r="M398" i="10"/>
  <c r="M402" i="10"/>
  <c r="M405" i="10"/>
  <c r="M407" i="10"/>
  <c r="M411" i="10"/>
  <c r="M417" i="10"/>
  <c r="M425" i="10"/>
  <c r="M431" i="10"/>
  <c r="M435" i="10"/>
  <c r="M439" i="10"/>
  <c r="M443" i="10"/>
  <c r="M447" i="10"/>
  <c r="M451" i="10"/>
  <c r="M455" i="10"/>
  <c r="M459" i="10"/>
  <c r="M463" i="10"/>
  <c r="M466" i="10"/>
  <c r="M470" i="10"/>
  <c r="M474" i="10"/>
  <c r="M478" i="10"/>
  <c r="M480" i="10"/>
  <c r="M484" i="10"/>
  <c r="M488" i="10"/>
  <c r="L492" i="10"/>
  <c r="M495" i="10"/>
  <c r="M499" i="10"/>
  <c r="M509" i="10"/>
  <c r="M502" i="10"/>
  <c r="M506" i="10"/>
  <c r="M510" i="10"/>
  <c r="L453" i="10"/>
  <c r="M457" i="10"/>
  <c r="M461" i="10"/>
  <c r="H464" i="10"/>
  <c r="M472" i="10"/>
  <c r="I464" i="10"/>
  <c r="M497" i="10"/>
  <c r="K4" i="8"/>
  <c r="G4" i="8"/>
  <c r="L4" i="8"/>
  <c r="J4" i="8"/>
  <c r="F4" i="8"/>
  <c r="D4" i="8"/>
  <c r="R360" i="2"/>
  <c r="Q7" i="3"/>
  <c r="R455" i="2"/>
  <c r="R112" i="3"/>
  <c r="R8" i="2"/>
  <c r="R137" i="2"/>
  <c r="R120" i="2"/>
  <c r="R74" i="2"/>
  <c r="R502" i="2"/>
  <c r="R18" i="3"/>
  <c r="R79" i="2"/>
  <c r="R12" i="2"/>
  <c r="Q358" i="2"/>
  <c r="R457" i="2"/>
  <c r="R123" i="3"/>
  <c r="N235" i="3"/>
  <c r="C235" i="3"/>
  <c r="Q11" i="2"/>
  <c r="C14" i="2"/>
  <c r="Q14" i="2"/>
  <c r="N18" i="2"/>
  <c r="C24" i="2"/>
  <c r="Q24" i="2"/>
  <c r="C27" i="2"/>
  <c r="Q27" i="2"/>
  <c r="C34" i="2"/>
  <c r="Q34" i="2"/>
  <c r="C41" i="2"/>
  <c r="Q41" i="2"/>
  <c r="C50" i="2"/>
  <c r="Q50" i="2"/>
  <c r="P56" i="2"/>
  <c r="P59" i="2"/>
  <c r="R59" i="2" s="1"/>
  <c r="P66" i="2"/>
  <c r="R66" i="2" s="1"/>
  <c r="P87" i="2"/>
  <c r="R87" i="2" s="1"/>
  <c r="P122" i="2"/>
  <c r="R122" i="2" s="1"/>
  <c r="P135" i="2"/>
  <c r="R135" i="2" s="1"/>
  <c r="P145" i="2"/>
  <c r="R145" i="2" s="1"/>
  <c r="M162" i="2"/>
  <c r="M164" i="2"/>
  <c r="C182" i="2"/>
  <c r="Q198" i="2"/>
  <c r="C198" i="2"/>
  <c r="M218" i="2"/>
  <c r="P227" i="2"/>
  <c r="N235" i="2"/>
  <c r="Q248" i="2"/>
  <c r="C248" i="2"/>
  <c r="M289" i="2"/>
  <c r="M301" i="2"/>
  <c r="P316" i="2"/>
  <c r="R334" i="2"/>
  <c r="P340" i="2"/>
  <c r="R340" i="2" s="1"/>
  <c r="R342" i="2"/>
  <c r="P347" i="2"/>
  <c r="R347" i="2" s="1"/>
  <c r="R349" i="2"/>
  <c r="R354" i="2"/>
  <c r="C358" i="2"/>
  <c r="R365" i="2"/>
  <c r="C370" i="2"/>
  <c r="R378" i="2"/>
  <c r="R385" i="2"/>
  <c r="R392" i="2"/>
  <c r="C397" i="2"/>
  <c r="P405" i="2"/>
  <c r="R405" i="2" s="1"/>
  <c r="R407" i="2"/>
  <c r="M408" i="2"/>
  <c r="R411" i="2"/>
  <c r="P417" i="2"/>
  <c r="R417" i="2" s="1"/>
  <c r="Q417" i="2"/>
  <c r="R419" i="2"/>
  <c r="R424" i="2"/>
  <c r="R437" i="2"/>
  <c r="R445" i="2"/>
  <c r="R453" i="2"/>
  <c r="R460" i="2"/>
  <c r="R467" i="2"/>
  <c r="R475" i="2"/>
  <c r="R487" i="2"/>
  <c r="R500" i="2"/>
  <c r="R507" i="2"/>
  <c r="P8" i="3"/>
  <c r="P7" i="3" s="1"/>
  <c r="R16" i="3"/>
  <c r="R26" i="3"/>
  <c r="Q27" i="3"/>
  <c r="R36" i="3"/>
  <c r="R40" i="3"/>
  <c r="Q41" i="3"/>
  <c r="R54" i="3"/>
  <c r="Q74" i="3"/>
  <c r="C79" i="3"/>
  <c r="N79" i="3"/>
  <c r="N87" i="3"/>
  <c r="R87" i="3" s="1"/>
  <c r="C87" i="3"/>
  <c r="P87" i="3"/>
  <c r="C113" i="3"/>
  <c r="N113" i="3"/>
  <c r="N120" i="3"/>
  <c r="R120" i="3" s="1"/>
  <c r="C120" i="3"/>
  <c r="P120" i="3"/>
  <c r="M122" i="3"/>
  <c r="M162" i="3"/>
  <c r="R162" i="3" s="1"/>
  <c r="P198" i="3"/>
  <c r="R220" i="3"/>
  <c r="Q235" i="3"/>
  <c r="C248" i="3"/>
  <c r="N248" i="3"/>
  <c r="N253" i="3"/>
  <c r="C253" i="3"/>
  <c r="P253" i="3"/>
  <c r="M289" i="3"/>
  <c r="M301" i="3"/>
  <c r="R317" i="3"/>
  <c r="R332" i="3"/>
  <c r="R336" i="3"/>
  <c r="C340" i="3"/>
  <c r="M340" i="3"/>
  <c r="M338" i="3"/>
  <c r="R338" i="3" s="1"/>
  <c r="R341" i="3"/>
  <c r="R351" i="3"/>
  <c r="R355" i="3"/>
  <c r="R358" i="3"/>
  <c r="C360" i="3"/>
  <c r="M360" i="3"/>
  <c r="R371" i="3"/>
  <c r="R373" i="3"/>
  <c r="R375" i="3"/>
  <c r="R377" i="3"/>
  <c r="R379" i="3"/>
  <c r="R381" i="3"/>
  <c r="R383" i="3"/>
  <c r="R385" i="3"/>
  <c r="R387" i="3"/>
  <c r="R389" i="3"/>
  <c r="R405" i="3"/>
  <c r="R406" i="3"/>
  <c r="R410" i="3"/>
  <c r="R412" i="3"/>
  <c r="R414" i="3"/>
  <c r="R416" i="3"/>
  <c r="R418" i="3"/>
  <c r="R420" i="3"/>
  <c r="R422" i="3"/>
  <c r="R424" i="3"/>
  <c r="R426" i="3"/>
  <c r="R428" i="3"/>
  <c r="R430" i="3"/>
  <c r="R432" i="3"/>
  <c r="R434" i="3"/>
  <c r="R436" i="3"/>
  <c r="R438" i="3"/>
  <c r="R440" i="3"/>
  <c r="R442" i="3"/>
  <c r="R444" i="3"/>
  <c r="R446" i="3"/>
  <c r="R448" i="3"/>
  <c r="R450" i="3"/>
  <c r="R452" i="3"/>
  <c r="R454" i="3"/>
  <c r="R483" i="3"/>
  <c r="R485" i="3"/>
  <c r="R487" i="3"/>
  <c r="R489" i="3"/>
  <c r="R491" i="3"/>
  <c r="R493" i="3"/>
  <c r="AA196" i="4"/>
  <c r="Y196" i="4"/>
  <c r="L196" i="4"/>
  <c r="P34" i="2"/>
  <c r="R362" i="2"/>
  <c r="R504" i="2"/>
  <c r="M248" i="3"/>
  <c r="R347" i="3"/>
  <c r="M11" i="2"/>
  <c r="R11" i="2" s="1"/>
  <c r="M14" i="2"/>
  <c r="P18" i="2"/>
  <c r="M24" i="2"/>
  <c r="M27" i="2"/>
  <c r="M34" i="2"/>
  <c r="M41" i="2"/>
  <c r="M50" i="2"/>
  <c r="Q56" i="2"/>
  <c r="N113" i="2"/>
  <c r="R113" i="2" s="1"/>
  <c r="M182" i="2"/>
  <c r="Q219" i="2"/>
  <c r="C219" i="2"/>
  <c r="N301" i="2"/>
  <c r="Q308" i="2"/>
  <c r="C308" i="2"/>
  <c r="R332" i="2"/>
  <c r="R345" i="2"/>
  <c r="R352" i="2"/>
  <c r="R363" i="2"/>
  <c r="N370" i="2"/>
  <c r="R376" i="2"/>
  <c r="M380" i="2"/>
  <c r="R380" i="2" s="1"/>
  <c r="R383" i="2"/>
  <c r="N397" i="2"/>
  <c r="R403" i="2"/>
  <c r="R435" i="2"/>
  <c r="R443" i="2"/>
  <c r="R451" i="2"/>
  <c r="P466" i="2"/>
  <c r="R466" i="2" s="1"/>
  <c r="R480" i="2"/>
  <c r="R498" i="2"/>
  <c r="N8" i="3"/>
  <c r="N7" i="3" s="1"/>
  <c r="Q14" i="3"/>
  <c r="R17" i="3"/>
  <c r="R24" i="3"/>
  <c r="R34" i="3"/>
  <c r="R37" i="3"/>
  <c r="R51" i="3"/>
  <c r="R55" i="3"/>
  <c r="P79" i="3"/>
  <c r="P113" i="3"/>
  <c r="N135" i="3"/>
  <c r="C135" i="3"/>
  <c r="P135" i="3"/>
  <c r="M137" i="3"/>
  <c r="M164" i="3"/>
  <c r="M218" i="3"/>
  <c r="R218" i="3" s="1"/>
  <c r="P248" i="3"/>
  <c r="Q253" i="3"/>
  <c r="C289" i="3"/>
  <c r="N289" i="3"/>
  <c r="N301" i="3"/>
  <c r="C301" i="3"/>
  <c r="P301" i="3"/>
  <c r="M308" i="3"/>
  <c r="R333" i="3"/>
  <c r="R337" i="3"/>
  <c r="N340" i="3"/>
  <c r="R348" i="3"/>
  <c r="R352" i="3"/>
  <c r="N360" i="3"/>
  <c r="R393" i="3"/>
  <c r="R395" i="3"/>
  <c r="R399" i="3"/>
  <c r="R401" i="3"/>
  <c r="R403" i="3"/>
  <c r="Q417" i="3"/>
  <c r="R417" i="3" s="1"/>
  <c r="R455" i="3"/>
  <c r="R456" i="3"/>
  <c r="R458" i="3"/>
  <c r="R460" i="3"/>
  <c r="R462" i="3"/>
  <c r="R464" i="3"/>
  <c r="R468" i="3"/>
  <c r="R470" i="3"/>
  <c r="R472" i="3"/>
  <c r="R474" i="3"/>
  <c r="R476" i="3"/>
  <c r="R478" i="3"/>
  <c r="R494" i="3"/>
  <c r="R495" i="3"/>
  <c r="R497" i="3"/>
  <c r="R499" i="3"/>
  <c r="R501" i="3"/>
  <c r="Y181" i="4"/>
  <c r="L181" i="4"/>
  <c r="AB181" i="4"/>
  <c r="X181" i="4"/>
  <c r="W181" i="4"/>
  <c r="AA181" i="4"/>
  <c r="Y187" i="4"/>
  <c r="L187" i="4"/>
  <c r="AB187" i="4"/>
  <c r="X187" i="4"/>
  <c r="AA187" i="4"/>
  <c r="W187" i="4"/>
  <c r="AA192" i="4"/>
  <c r="AB209" i="4"/>
  <c r="P14" i="2"/>
  <c r="Q164" i="2"/>
  <c r="C164" i="2"/>
  <c r="Q182" i="2"/>
  <c r="M79" i="3"/>
  <c r="R79" i="3" s="1"/>
  <c r="Q227" i="2"/>
  <c r="Q316" i="2"/>
  <c r="N358" i="2"/>
  <c r="R409" i="2"/>
  <c r="P416" i="2"/>
  <c r="R416" i="2" s="1"/>
  <c r="R422" i="2"/>
  <c r="R430" i="2"/>
  <c r="R458" i="2"/>
  <c r="R473" i="2"/>
  <c r="R485" i="2"/>
  <c r="R493" i="2"/>
  <c r="R505" i="2"/>
  <c r="R14" i="3"/>
  <c r="C18" i="2"/>
  <c r="N24" i="2"/>
  <c r="N27" i="2"/>
  <c r="N41" i="2"/>
  <c r="N50" i="2"/>
  <c r="N162" i="2"/>
  <c r="N7" i="2" s="1"/>
  <c r="P164" i="2"/>
  <c r="P182" i="2"/>
  <c r="N198" i="2"/>
  <c r="R198" i="2" s="1"/>
  <c r="M219" i="2"/>
  <c r="R219" i="2" s="1"/>
  <c r="Q218" i="2"/>
  <c r="Q7" i="2" s="1"/>
  <c r="C227" i="2"/>
  <c r="Q235" i="2"/>
  <c r="C235" i="2"/>
  <c r="N248" i="2"/>
  <c r="R248" i="2" s="1"/>
  <c r="Q253" i="2"/>
  <c r="R253" i="2" s="1"/>
  <c r="C253" i="2"/>
  <c r="Q289" i="2"/>
  <c r="M308" i="2"/>
  <c r="R308" i="2" s="1"/>
  <c r="C316" i="2"/>
  <c r="M330" i="2"/>
  <c r="R330" i="2" s="1"/>
  <c r="M338" i="2"/>
  <c r="R338" i="2" s="1"/>
  <c r="R339" i="2"/>
  <c r="R343" i="2"/>
  <c r="R350" i="2"/>
  <c r="R357" i="2"/>
  <c r="P358" i="2"/>
  <c r="R361" i="2"/>
  <c r="R369" i="2"/>
  <c r="P370" i="2"/>
  <c r="R374" i="2"/>
  <c r="R381" i="2"/>
  <c r="R389" i="2"/>
  <c r="R396" i="2"/>
  <c r="P397" i="2"/>
  <c r="R401" i="2"/>
  <c r="P408" i="2"/>
  <c r="R415" i="2"/>
  <c r="R420" i="2"/>
  <c r="R428" i="2"/>
  <c r="M431" i="2"/>
  <c r="Q431" i="2"/>
  <c r="R433" i="2"/>
  <c r="R441" i="2"/>
  <c r="R449" i="2"/>
  <c r="R456" i="2"/>
  <c r="R464" i="2"/>
  <c r="R471" i="2"/>
  <c r="P479" i="2"/>
  <c r="R479" i="2" s="1"/>
  <c r="M481" i="2"/>
  <c r="Q481" i="2"/>
  <c r="R483" i="2"/>
  <c r="R491" i="2"/>
  <c r="M494" i="2"/>
  <c r="Q494" i="2"/>
  <c r="R496" i="2"/>
  <c r="R503" i="2"/>
  <c r="R511" i="2"/>
  <c r="R8" i="3"/>
  <c r="M11" i="3"/>
  <c r="R11" i="3" s="1"/>
  <c r="C27" i="3"/>
  <c r="M27" i="3"/>
  <c r="R27" i="3" s="1"/>
  <c r="R38" i="3"/>
  <c r="C41" i="3"/>
  <c r="M41" i="3"/>
  <c r="R41" i="3" s="1"/>
  <c r="R52" i="3"/>
  <c r="N56" i="3"/>
  <c r="R56" i="3" s="1"/>
  <c r="N59" i="3"/>
  <c r="C59" i="3"/>
  <c r="P59" i="3"/>
  <c r="M66" i="3"/>
  <c r="R66" i="3" s="1"/>
  <c r="P122" i="3"/>
  <c r="Q135" i="3"/>
  <c r="C137" i="3"/>
  <c r="N137" i="3"/>
  <c r="N145" i="3"/>
  <c r="C145" i="3"/>
  <c r="P145" i="3"/>
  <c r="C164" i="3"/>
  <c r="N164" i="3"/>
  <c r="N182" i="3"/>
  <c r="C182" i="3"/>
  <c r="P182" i="3"/>
  <c r="M198" i="3"/>
  <c r="R198" i="3" s="1"/>
  <c r="N219" i="3"/>
  <c r="C219" i="3"/>
  <c r="P219" i="3"/>
  <c r="M227" i="3"/>
  <c r="R227" i="3" s="1"/>
  <c r="M235" i="3"/>
  <c r="P289" i="3"/>
  <c r="Q301" i="3"/>
  <c r="C308" i="3"/>
  <c r="N308" i="3"/>
  <c r="N316" i="3"/>
  <c r="C316" i="3"/>
  <c r="P316" i="3"/>
  <c r="R330" i="3"/>
  <c r="R334" i="3"/>
  <c r="R339" i="3"/>
  <c r="Q340" i="3"/>
  <c r="R349" i="3"/>
  <c r="R353" i="3"/>
  <c r="C356" i="3"/>
  <c r="M356" i="3"/>
  <c r="R356" i="3" s="1"/>
  <c r="R359" i="3"/>
  <c r="Q360" i="3"/>
  <c r="R370" i="3"/>
  <c r="R372" i="3"/>
  <c r="R374" i="3"/>
  <c r="R376" i="3"/>
  <c r="R378" i="3"/>
  <c r="R382" i="3"/>
  <c r="R384" i="3"/>
  <c r="R386" i="3"/>
  <c r="R388" i="3"/>
  <c r="R390" i="3"/>
  <c r="R407" i="3"/>
  <c r="R409" i="3"/>
  <c r="R411" i="3"/>
  <c r="R413" i="3"/>
  <c r="R415" i="3"/>
  <c r="R419" i="3"/>
  <c r="R421" i="3"/>
  <c r="R423" i="3"/>
  <c r="R425" i="3"/>
  <c r="R427" i="3"/>
  <c r="R429" i="3"/>
  <c r="R433" i="3"/>
  <c r="R435" i="3"/>
  <c r="R437" i="3"/>
  <c r="R439" i="3"/>
  <c r="R441" i="3"/>
  <c r="R443" i="3"/>
  <c r="R445" i="3"/>
  <c r="R447" i="3"/>
  <c r="R449" i="3"/>
  <c r="R451" i="3"/>
  <c r="R453" i="3"/>
  <c r="R479" i="3"/>
  <c r="R480" i="3"/>
  <c r="R482" i="3"/>
  <c r="R484" i="3"/>
  <c r="R486" i="3"/>
  <c r="R488" i="3"/>
  <c r="R490" i="3"/>
  <c r="R492" i="3"/>
  <c r="Y194" i="4"/>
  <c r="L194" i="4"/>
  <c r="AB194" i="4"/>
  <c r="X194" i="4"/>
  <c r="AA194" i="4"/>
  <c r="Z194" i="4"/>
  <c r="W194" i="4"/>
  <c r="AB203" i="4"/>
  <c r="AB221" i="4"/>
  <c r="AB233" i="4"/>
  <c r="Q301" i="2"/>
  <c r="C301" i="2"/>
  <c r="R370" i="2"/>
  <c r="Q370" i="2"/>
  <c r="Q397" i="2"/>
  <c r="R50" i="3"/>
  <c r="N74" i="3"/>
  <c r="R74" i="3" s="1"/>
  <c r="C74" i="3"/>
  <c r="P74" i="3"/>
  <c r="M113" i="3"/>
  <c r="R113" i="3" s="1"/>
  <c r="P235" i="3"/>
  <c r="R391" i="3"/>
  <c r="R498" i="3"/>
  <c r="R500" i="3"/>
  <c r="L252" i="4"/>
  <c r="N502" i="3"/>
  <c r="W13" i="4"/>
  <c r="AB14" i="4"/>
  <c r="W17" i="4"/>
  <c r="AB18" i="4"/>
  <c r="W21" i="4"/>
  <c r="W24" i="4"/>
  <c r="AB25" i="4"/>
  <c r="W28" i="4"/>
  <c r="AB29" i="4"/>
  <c r="W32" i="4"/>
  <c r="X34" i="4"/>
  <c r="W35" i="4"/>
  <c r="AB36" i="4"/>
  <c r="X38" i="4"/>
  <c r="W39" i="4"/>
  <c r="AB40" i="4"/>
  <c r="W42" i="4"/>
  <c r="AB43" i="4"/>
  <c r="X45" i="4"/>
  <c r="AC45" i="4" s="1"/>
  <c r="W46" i="4"/>
  <c r="AB47" i="4"/>
  <c r="AB50" i="4"/>
  <c r="X52" i="4"/>
  <c r="X49" i="4" s="1"/>
  <c r="W53" i="4"/>
  <c r="AB54" i="4"/>
  <c r="W56" i="4"/>
  <c r="AB57" i="4"/>
  <c r="X59" i="4"/>
  <c r="W60" i="4"/>
  <c r="X62" i="4"/>
  <c r="W63" i="4"/>
  <c r="AB64" i="4"/>
  <c r="Z67" i="4"/>
  <c r="W70" i="4"/>
  <c r="AB71" i="4"/>
  <c r="Z74" i="4"/>
  <c r="W77" i="4"/>
  <c r="AB78" i="4"/>
  <c r="AB81" i="4"/>
  <c r="W84" i="4"/>
  <c r="AB85" i="4"/>
  <c r="W87" i="4"/>
  <c r="AB88" i="4"/>
  <c r="W91" i="4"/>
  <c r="W94" i="4"/>
  <c r="AB95" i="4"/>
  <c r="Z98" i="4"/>
  <c r="W101" i="4"/>
  <c r="AB102" i="4"/>
  <c r="AB105" i="4"/>
  <c r="W108" i="4"/>
  <c r="AB109" i="4"/>
  <c r="W111" i="4"/>
  <c r="AB112" i="4"/>
  <c r="W115" i="4"/>
  <c r="W118" i="4"/>
  <c r="AB119" i="4"/>
  <c r="Z122" i="4"/>
  <c r="W125" i="4"/>
  <c r="AB126" i="4"/>
  <c r="AB129" i="4"/>
  <c r="W132" i="4"/>
  <c r="AB133" i="4"/>
  <c r="W135" i="4"/>
  <c r="AB136" i="4"/>
  <c r="W139" i="4"/>
  <c r="W142" i="4"/>
  <c r="AB143" i="4"/>
  <c r="B171" i="4"/>
  <c r="Y173" i="4"/>
  <c r="W174" i="4"/>
  <c r="X175" i="4"/>
  <c r="AB175" i="4"/>
  <c r="W175" i="4"/>
  <c r="L177" i="4"/>
  <c r="Y177" i="4"/>
  <c r="L184" i="4"/>
  <c r="Z185" i="4"/>
  <c r="X185" i="4"/>
  <c r="Y190" i="4"/>
  <c r="W191" i="4"/>
  <c r="Z199" i="4"/>
  <c r="Z204" i="4"/>
  <c r="X204" i="4"/>
  <c r="W207" i="4"/>
  <c r="Z208" i="4"/>
  <c r="X208" i="4"/>
  <c r="W210" i="4"/>
  <c r="Z211" i="4"/>
  <c r="X211" i="4"/>
  <c r="W214" i="4"/>
  <c r="W217" i="4"/>
  <c r="Z218" i="4"/>
  <c r="X218" i="4"/>
  <c r="W224" i="4"/>
  <c r="Z225" i="4"/>
  <c r="X225" i="4"/>
  <c r="Z228" i="4"/>
  <c r="X228" i="4"/>
  <c r="W231" i="4"/>
  <c r="Z232" i="4"/>
  <c r="X232" i="4"/>
  <c r="W234" i="4"/>
  <c r="Z235" i="4"/>
  <c r="X235" i="4"/>
  <c r="W238" i="4"/>
  <c r="AC255" i="4"/>
  <c r="Y300" i="4"/>
  <c r="L300" i="4"/>
  <c r="AC311" i="4"/>
  <c r="AA398" i="4"/>
  <c r="Y398" i="4"/>
  <c r="L398" i="4"/>
  <c r="P380" i="3"/>
  <c r="R380" i="3" s="1"/>
  <c r="P397" i="3"/>
  <c r="R397" i="3" s="1"/>
  <c r="P408" i="3"/>
  <c r="R408" i="3" s="1"/>
  <c r="P431" i="3"/>
  <c r="R431" i="3" s="1"/>
  <c r="P466" i="3"/>
  <c r="R466" i="3" s="1"/>
  <c r="P481" i="3"/>
  <c r="R481" i="3" s="1"/>
  <c r="P502" i="3"/>
  <c r="V10" i="4"/>
  <c r="AA12" i="4"/>
  <c r="X13" i="4"/>
  <c r="W14" i="4"/>
  <c r="AB15" i="4"/>
  <c r="AC15" i="4" s="1"/>
  <c r="AA16" i="4"/>
  <c r="X17" i="4"/>
  <c r="W18" i="4"/>
  <c r="AB19" i="4"/>
  <c r="AC19" i="4" s="1"/>
  <c r="AA20" i="4"/>
  <c r="X21" i="4"/>
  <c r="Z22" i="4"/>
  <c r="AA23" i="4"/>
  <c r="X24" i="4"/>
  <c r="W25" i="4"/>
  <c r="AB26" i="4"/>
  <c r="AC26" i="4" s="1"/>
  <c r="AA27" i="4"/>
  <c r="X28" i="4"/>
  <c r="W29" i="4"/>
  <c r="AB30" i="4"/>
  <c r="AC30" i="4" s="1"/>
  <c r="AA31" i="4"/>
  <c r="X32" i="4"/>
  <c r="Z33" i="4"/>
  <c r="AA34" i="4"/>
  <c r="X35" i="4"/>
  <c r="W36" i="4"/>
  <c r="AC36" i="4" s="1"/>
  <c r="AB37" i="4"/>
  <c r="AC37" i="4" s="1"/>
  <c r="AA38" i="4"/>
  <c r="X39" i="4"/>
  <c r="W40" i="4"/>
  <c r="X42" i="4"/>
  <c r="W43" i="4"/>
  <c r="AC43" i="4" s="1"/>
  <c r="AB44" i="4"/>
  <c r="AC44" i="4" s="1"/>
  <c r="AA45" i="4"/>
  <c r="X46" i="4"/>
  <c r="W47" i="4"/>
  <c r="AC47" i="4" s="1"/>
  <c r="AB48" i="4"/>
  <c r="AC48" i="4" s="1"/>
  <c r="W50" i="4"/>
  <c r="AB51" i="4"/>
  <c r="AC51" i="4" s="1"/>
  <c r="AA52" i="4"/>
  <c r="AA49" i="4" s="1"/>
  <c r="X53" i="4"/>
  <c r="W54" i="4"/>
  <c r="AC54" i="4" s="1"/>
  <c r="X56" i="4"/>
  <c r="W57" i="4"/>
  <c r="AB58" i="4"/>
  <c r="AC58" i="4" s="1"/>
  <c r="AA59" i="4"/>
  <c r="X60" i="4"/>
  <c r="Z61" i="4"/>
  <c r="AA62" i="4"/>
  <c r="X63" i="4"/>
  <c r="W64" i="4"/>
  <c r="AB65" i="4"/>
  <c r="AB68" i="4"/>
  <c r="X70" i="4"/>
  <c r="W71" i="4"/>
  <c r="AB72" i="4"/>
  <c r="AB75" i="4"/>
  <c r="X77" i="4"/>
  <c r="W78" i="4"/>
  <c r="AB79" i="4"/>
  <c r="W81" i="4"/>
  <c r="AB82" i="4"/>
  <c r="X84" i="4"/>
  <c r="W85" i="4"/>
  <c r="X87" i="4"/>
  <c r="W88" i="4"/>
  <c r="AB89" i="4"/>
  <c r="X91" i="4"/>
  <c r="Z92" i="4"/>
  <c r="X94" i="4"/>
  <c r="W95" i="4"/>
  <c r="AB96" i="4"/>
  <c r="AB99" i="4"/>
  <c r="X101" i="4"/>
  <c r="X98" i="4" s="1"/>
  <c r="W102" i="4"/>
  <c r="AB103" i="4"/>
  <c r="W105" i="4"/>
  <c r="AB106" i="4"/>
  <c r="X108" i="4"/>
  <c r="W109" i="4"/>
  <c r="X111" i="4"/>
  <c r="W112" i="4"/>
  <c r="AB113" i="4"/>
  <c r="X115" i="4"/>
  <c r="Z116" i="4"/>
  <c r="X118" i="4"/>
  <c r="W119" i="4"/>
  <c r="AB120" i="4"/>
  <c r="AB123" i="4"/>
  <c r="X125" i="4"/>
  <c r="W126" i="4"/>
  <c r="AB127" i="4"/>
  <c r="W129" i="4"/>
  <c r="AB130" i="4"/>
  <c r="X132" i="4"/>
  <c r="W133" i="4"/>
  <c r="X135" i="4"/>
  <c r="W136" i="4"/>
  <c r="AB137" i="4"/>
  <c r="X139" i="4"/>
  <c r="Z140" i="4"/>
  <c r="X142" i="4"/>
  <c r="X140" i="4" s="1"/>
  <c r="W143" i="4"/>
  <c r="AB144" i="4"/>
  <c r="W146" i="4"/>
  <c r="W152" i="4"/>
  <c r="AB173" i="4"/>
  <c r="AA174" i="4"/>
  <c r="AA173" i="4" s="1"/>
  <c r="Z179" i="4"/>
  <c r="X179" i="4"/>
  <c r="Y184" i="4"/>
  <c r="X186" i="4"/>
  <c r="AB186" i="4"/>
  <c r="AB184" i="4" s="1"/>
  <c r="W186" i="4"/>
  <c r="AB190" i="4"/>
  <c r="AA191" i="4"/>
  <c r="X193" i="4"/>
  <c r="X192" i="4" s="1"/>
  <c r="AB193" i="4"/>
  <c r="W193" i="4"/>
  <c r="W192" i="4" s="1"/>
  <c r="W204" i="4"/>
  <c r="Z205" i="4"/>
  <c r="X205" i="4"/>
  <c r="AA207" i="4"/>
  <c r="AA210" i="4"/>
  <c r="Z212" i="4"/>
  <c r="X212" i="4"/>
  <c r="AA214" i="4"/>
  <c r="AA217" i="4"/>
  <c r="Z219" i="4"/>
  <c r="X219" i="4"/>
  <c r="Z222" i="4"/>
  <c r="X222" i="4"/>
  <c r="AA224" i="4"/>
  <c r="Z226" i="4"/>
  <c r="X226" i="4"/>
  <c r="Z229" i="4"/>
  <c r="X229" i="4"/>
  <c r="AA231" i="4"/>
  <c r="AA234" i="4"/>
  <c r="Z236" i="4"/>
  <c r="X236" i="4"/>
  <c r="AA238" i="4"/>
  <c r="Y246" i="4"/>
  <c r="AB246" i="4"/>
  <c r="AA246" i="4"/>
  <c r="W246" i="4"/>
  <c r="AC298" i="4"/>
  <c r="AB12" i="4"/>
  <c r="AA13" i="4"/>
  <c r="X14" i="4"/>
  <c r="AB16" i="4"/>
  <c r="AA17" i="4"/>
  <c r="X18" i="4"/>
  <c r="AB20" i="4"/>
  <c r="AA21" i="4"/>
  <c r="AB23" i="4"/>
  <c r="AA24" i="4"/>
  <c r="X25" i="4"/>
  <c r="AB27" i="4"/>
  <c r="AA28" i="4"/>
  <c r="X29" i="4"/>
  <c r="AB31" i="4"/>
  <c r="AA32" i="4"/>
  <c r="AB34" i="4"/>
  <c r="AA35" i="4"/>
  <c r="AB38" i="4"/>
  <c r="AA39" i="4"/>
  <c r="Z41" i="4"/>
  <c r="AA42" i="4"/>
  <c r="AB45" i="4"/>
  <c r="AA46" i="4"/>
  <c r="AB52" i="4"/>
  <c r="AA53" i="4"/>
  <c r="Z55" i="4"/>
  <c r="AA56" i="4"/>
  <c r="AB59" i="4"/>
  <c r="AA60" i="4"/>
  <c r="AB62" i="4"/>
  <c r="AA63" i="4"/>
  <c r="X64" i="4"/>
  <c r="W65" i="4"/>
  <c r="AB66" i="4"/>
  <c r="AC66" i="4" s="1"/>
  <c r="W68" i="4"/>
  <c r="AB69" i="4"/>
  <c r="AC69" i="4" s="1"/>
  <c r="AA70" i="4"/>
  <c r="AA67" i="4" s="1"/>
  <c r="X71" i="4"/>
  <c r="W72" i="4"/>
  <c r="AC72" i="4" s="1"/>
  <c r="AB73" i="4"/>
  <c r="AC73" i="4" s="1"/>
  <c r="W75" i="4"/>
  <c r="AB76" i="4"/>
  <c r="AC76" i="4" s="1"/>
  <c r="AA77" i="4"/>
  <c r="AA74" i="4" s="1"/>
  <c r="X78" i="4"/>
  <c r="W79" i="4"/>
  <c r="X81" i="4"/>
  <c r="W82" i="4"/>
  <c r="AC82" i="4" s="1"/>
  <c r="AB83" i="4"/>
  <c r="AC83" i="4" s="1"/>
  <c r="AA84" i="4"/>
  <c r="AA80" i="4" s="1"/>
  <c r="X85" i="4"/>
  <c r="Z86" i="4"/>
  <c r="AA87" i="4"/>
  <c r="X88" i="4"/>
  <c r="W89" i="4"/>
  <c r="AB90" i="4"/>
  <c r="AC90" i="4" s="1"/>
  <c r="AA91" i="4"/>
  <c r="AB93" i="4"/>
  <c r="AA94" i="4"/>
  <c r="AA92" i="4" s="1"/>
  <c r="X95" i="4"/>
  <c r="W96" i="4"/>
  <c r="AC96" i="4" s="1"/>
  <c r="AB97" i="4"/>
  <c r="AC97" i="4" s="1"/>
  <c r="W99" i="4"/>
  <c r="AB100" i="4"/>
  <c r="AC100" i="4" s="1"/>
  <c r="AA101" i="4"/>
  <c r="AA98" i="4" s="1"/>
  <c r="X102" i="4"/>
  <c r="W103" i="4"/>
  <c r="X105" i="4"/>
  <c r="W106" i="4"/>
  <c r="AC106" i="4" s="1"/>
  <c r="AB107" i="4"/>
  <c r="AC107" i="4" s="1"/>
  <c r="AA108" i="4"/>
  <c r="AA104" i="4" s="1"/>
  <c r="X109" i="4"/>
  <c r="Z110" i="4"/>
  <c r="AA111" i="4"/>
  <c r="X112" i="4"/>
  <c r="W113" i="4"/>
  <c r="AC113" i="4" s="1"/>
  <c r="AB114" i="4"/>
  <c r="AC114" i="4" s="1"/>
  <c r="AA115" i="4"/>
  <c r="AB117" i="4"/>
  <c r="AA118" i="4"/>
  <c r="AA116" i="4" s="1"/>
  <c r="X119" i="4"/>
  <c r="W120" i="4"/>
  <c r="AB121" i="4"/>
  <c r="AC121" i="4" s="1"/>
  <c r="W123" i="4"/>
  <c r="AB124" i="4"/>
  <c r="AC124" i="4" s="1"/>
  <c r="AA125" i="4"/>
  <c r="AA122" i="4" s="1"/>
  <c r="X126" i="4"/>
  <c r="W127" i="4"/>
  <c r="AC127" i="4" s="1"/>
  <c r="X129" i="4"/>
  <c r="W130" i="4"/>
  <c r="AB131" i="4"/>
  <c r="AC131" i="4" s="1"/>
  <c r="AA132" i="4"/>
  <c r="AA128" i="4" s="1"/>
  <c r="X133" i="4"/>
  <c r="Z134" i="4"/>
  <c r="AA135" i="4"/>
  <c r="X136" i="4"/>
  <c r="W137" i="4"/>
  <c r="AB138" i="4"/>
  <c r="AC138" i="4" s="1"/>
  <c r="AA139" i="4"/>
  <c r="AB141" i="4"/>
  <c r="AA142" i="4"/>
  <c r="AA140" i="4" s="1"/>
  <c r="X143" i="4"/>
  <c r="W144" i="4"/>
  <c r="AB145" i="4"/>
  <c r="AC145" i="4" s="1"/>
  <c r="Y541" i="4"/>
  <c r="L541" i="4"/>
  <c r="W173" i="4"/>
  <c r="AA175" i="4"/>
  <c r="W179" i="4"/>
  <c r="X180" i="4"/>
  <c r="AB180" i="4"/>
  <c r="AB177" i="4" s="1"/>
  <c r="W180" i="4"/>
  <c r="AA185" i="4"/>
  <c r="Z186" i="4"/>
  <c r="AA190" i="4"/>
  <c r="W190" i="4"/>
  <c r="Z193" i="4"/>
  <c r="Z198" i="4"/>
  <c r="X198" i="4"/>
  <c r="X196" i="4" s="1"/>
  <c r="Y202" i="4"/>
  <c r="AA204" i="4"/>
  <c r="W205" i="4"/>
  <c r="AC205" i="4" s="1"/>
  <c r="Z206" i="4"/>
  <c r="Z203" i="4" s="1"/>
  <c r="X206" i="4"/>
  <c r="AA208" i="4"/>
  <c r="AA211" i="4"/>
  <c r="AC211" i="4" s="1"/>
  <c r="W212" i="4"/>
  <c r="AC212" i="4" s="1"/>
  <c r="Z213" i="4"/>
  <c r="X213" i="4"/>
  <c r="Z216" i="4"/>
  <c r="X216" i="4"/>
  <c r="AC216" i="4" s="1"/>
  <c r="AA218" i="4"/>
  <c r="AC218" i="4" s="1"/>
  <c r="W219" i="4"/>
  <c r="Z220" i="4"/>
  <c r="X220" i="4"/>
  <c r="W222" i="4"/>
  <c r="Z223" i="4"/>
  <c r="X223" i="4"/>
  <c r="AA225" i="4"/>
  <c r="AC225" i="4" s="1"/>
  <c r="W226" i="4"/>
  <c r="AA228" i="4"/>
  <c r="W229" i="4"/>
  <c r="Z230" i="4"/>
  <c r="X230" i="4"/>
  <c r="AA232" i="4"/>
  <c r="AA235" i="4"/>
  <c r="AC235" i="4" s="1"/>
  <c r="W236" i="4"/>
  <c r="AC236" i="4" s="1"/>
  <c r="Z237" i="4"/>
  <c r="X237" i="4"/>
  <c r="L246" i="4"/>
  <c r="Z249" i="4"/>
  <c r="Z248" i="4" s="1"/>
  <c r="X249" i="4"/>
  <c r="AB249" i="4"/>
  <c r="AB248" i="4" s="1"/>
  <c r="W249" i="4"/>
  <c r="Y290" i="4"/>
  <c r="L290" i="4"/>
  <c r="Y297" i="4"/>
  <c r="L297" i="4"/>
  <c r="AB297" i="4"/>
  <c r="X297" i="4"/>
  <c r="Y10" i="4"/>
  <c r="L10" i="4"/>
  <c r="Z11" i="4"/>
  <c r="L11" i="4"/>
  <c r="Y11" i="4"/>
  <c r="AB13" i="4"/>
  <c r="AB17" i="4"/>
  <c r="AB21" i="4"/>
  <c r="AB24" i="4"/>
  <c r="AB28" i="4"/>
  <c r="AB32" i="4"/>
  <c r="AB35" i="4"/>
  <c r="AB39" i="4"/>
  <c r="AB42" i="4"/>
  <c r="AB46" i="4"/>
  <c r="AB53" i="4"/>
  <c r="AB56" i="4"/>
  <c r="AB60" i="4"/>
  <c r="AB63" i="4"/>
  <c r="AB70" i="4"/>
  <c r="AB77" i="4"/>
  <c r="AB84" i="4"/>
  <c r="AB87" i="4"/>
  <c r="AB86" i="4" s="1"/>
  <c r="AB91" i="4"/>
  <c r="AB94" i="4"/>
  <c r="AB101" i="4"/>
  <c r="AB108" i="4"/>
  <c r="AB111" i="4"/>
  <c r="AB115" i="4"/>
  <c r="AB118" i="4"/>
  <c r="AB125" i="4"/>
  <c r="AB132" i="4"/>
  <c r="AB135" i="4"/>
  <c r="AB139" i="4"/>
  <c r="AB142" i="4"/>
  <c r="W519" i="4"/>
  <c r="L519" i="4"/>
  <c r="L512" i="4"/>
  <c r="Y440" i="4"/>
  <c r="L440" i="4"/>
  <c r="Y528" i="4"/>
  <c r="L528" i="4"/>
  <c r="AA406" i="4"/>
  <c r="AA396" i="4"/>
  <c r="AA432" i="4"/>
  <c r="L173" i="4"/>
  <c r="Z174" i="4"/>
  <c r="Z173" i="4" s="1"/>
  <c r="X174" i="4"/>
  <c r="X177" i="4"/>
  <c r="AA177" i="4"/>
  <c r="W177" i="4"/>
  <c r="AA184" i="4"/>
  <c r="W184" i="4"/>
  <c r="Z184" i="4"/>
  <c r="L190" i="4"/>
  <c r="Z191" i="4"/>
  <c r="Z190" i="4" s="1"/>
  <c r="X191" i="4"/>
  <c r="X190" i="4" s="1"/>
  <c r="AB192" i="4"/>
  <c r="Z192" i="4"/>
  <c r="Y192" i="4"/>
  <c r="L192" i="4"/>
  <c r="AC198" i="4"/>
  <c r="X199" i="4"/>
  <c r="AB199" i="4"/>
  <c r="AB196" i="4" s="1"/>
  <c r="W199" i="4"/>
  <c r="W196" i="4" s="1"/>
  <c r="AC206" i="4"/>
  <c r="Z207" i="4"/>
  <c r="X207" i="4"/>
  <c r="Z210" i="4"/>
  <c r="X210" i="4"/>
  <c r="AC213" i="4"/>
  <c r="Z214" i="4"/>
  <c r="X214" i="4"/>
  <c r="Z215" i="4"/>
  <c r="Z217" i="4"/>
  <c r="X217" i="4"/>
  <c r="AC220" i="4"/>
  <c r="AC223" i="4"/>
  <c r="Z224" i="4"/>
  <c r="X224" i="4"/>
  <c r="AC230" i="4"/>
  <c r="Z231" i="4"/>
  <c r="X231" i="4"/>
  <c r="Z234" i="4"/>
  <c r="X234" i="4"/>
  <c r="X233" i="4" s="1"/>
  <c r="AC237" i="4"/>
  <c r="Z238" i="4"/>
  <c r="X238" i="4"/>
  <c r="X248" i="4"/>
  <c r="Y252" i="4"/>
  <c r="AA252" i="4"/>
  <c r="Z254" i="4"/>
  <c r="Z252" i="4" s="1"/>
  <c r="X254" i="4"/>
  <c r="AB254" i="4"/>
  <c r="AB252" i="4" s="1"/>
  <c r="W254" i="4"/>
  <c r="X288" i="4"/>
  <c r="AB288" i="4"/>
  <c r="L288" i="4"/>
  <c r="L287" i="4" s="1"/>
  <c r="Y288" i="4"/>
  <c r="Z438" i="4"/>
  <c r="AA260" i="4"/>
  <c r="AA261" i="4"/>
  <c r="AA262" i="4"/>
  <c r="AA263" i="4"/>
  <c r="AA264" i="4"/>
  <c r="AA265" i="4"/>
  <c r="AA267" i="4"/>
  <c r="AA268" i="4"/>
  <c r="AA269" i="4"/>
  <c r="AA270" i="4"/>
  <c r="AA271" i="4"/>
  <c r="AA272" i="4"/>
  <c r="AA274" i="4"/>
  <c r="AA275" i="4"/>
  <c r="AA276" i="4"/>
  <c r="AA277" i="4"/>
  <c r="AA278" i="4"/>
  <c r="AA279" i="4"/>
  <c r="AA281" i="4"/>
  <c r="AA282" i="4"/>
  <c r="AA283" i="4"/>
  <c r="AA284" i="4"/>
  <c r="AA285" i="4"/>
  <c r="AA286" i="4"/>
  <c r="AA292" i="4"/>
  <c r="AA296" i="4"/>
  <c r="AA302" i="4"/>
  <c r="AA306" i="4"/>
  <c r="AA310" i="4"/>
  <c r="L318" i="4"/>
  <c r="AB320" i="4"/>
  <c r="AB324" i="4"/>
  <c r="Y325" i="4"/>
  <c r="AB327" i="4"/>
  <c r="L331" i="4"/>
  <c r="AB334" i="4"/>
  <c r="Z337" i="4"/>
  <c r="AB341" i="4"/>
  <c r="AB344" i="4"/>
  <c r="AB348" i="4"/>
  <c r="Y349" i="4"/>
  <c r="AB351" i="4"/>
  <c r="L355" i="4"/>
  <c r="X358" i="4"/>
  <c r="Z358" i="4"/>
  <c r="X365" i="4"/>
  <c r="Z365" i="4"/>
  <c r="X368" i="4"/>
  <c r="Z368" i="4"/>
  <c r="X372" i="4"/>
  <c r="Z372" i="4"/>
  <c r="X375" i="4"/>
  <c r="Z375" i="4"/>
  <c r="X382" i="4"/>
  <c r="Z382" i="4"/>
  <c r="Y394" i="4"/>
  <c r="L394" i="4"/>
  <c r="W394" i="4"/>
  <c r="AB395" i="4"/>
  <c r="AB394" i="4" s="1"/>
  <c r="W395" i="4"/>
  <c r="Z395" i="4"/>
  <c r="Z394" i="4" s="1"/>
  <c r="X395" i="4"/>
  <c r="Y432" i="4"/>
  <c r="L432" i="4"/>
  <c r="X512" i="4"/>
  <c r="Y519" i="4"/>
  <c r="Y525" i="4"/>
  <c r="X564" i="4"/>
  <c r="X560" i="4"/>
  <c r="X554" i="4"/>
  <c r="Y570" i="4"/>
  <c r="L560" i="4"/>
  <c r="AA542" i="4"/>
  <c r="Y386" i="4"/>
  <c r="L386" i="4"/>
  <c r="Y379" i="4"/>
  <c r="L379" i="4"/>
  <c r="Y373" i="4"/>
  <c r="L373" i="4"/>
  <c r="Y367" i="4"/>
  <c r="L367" i="4"/>
  <c r="Y361" i="4"/>
  <c r="L361" i="4"/>
  <c r="Y560" i="4"/>
  <c r="Y548" i="4"/>
  <c r="Y542" i="4"/>
  <c r="Y457" i="4"/>
  <c r="L457" i="4"/>
  <c r="L564" i="4"/>
  <c r="L554" i="4"/>
  <c r="L548" i="4"/>
  <c r="L542" i="4"/>
  <c r="AB504" i="4"/>
  <c r="W386" i="4"/>
  <c r="L570" i="4"/>
  <c r="Y564" i="4"/>
  <c r="Y554" i="4"/>
  <c r="Z504" i="4"/>
  <c r="Z147" i="4"/>
  <c r="AC147" i="4" s="1"/>
  <c r="Z148" i="4"/>
  <c r="AC148" i="4" s="1"/>
  <c r="Z149" i="4"/>
  <c r="AC149" i="4" s="1"/>
  <c r="Z150" i="4"/>
  <c r="AC150" i="4" s="1"/>
  <c r="Z151" i="4"/>
  <c r="AC151" i="4" s="1"/>
  <c r="Z153" i="4"/>
  <c r="AC153" i="4" s="1"/>
  <c r="Z154" i="4"/>
  <c r="AC154" i="4" s="1"/>
  <c r="Z155" i="4"/>
  <c r="AC155" i="4" s="1"/>
  <c r="Z156" i="4"/>
  <c r="AC156" i="4" s="1"/>
  <c r="Z157" i="4"/>
  <c r="AC157" i="4" s="1"/>
  <c r="Z159" i="4"/>
  <c r="AC159" i="4" s="1"/>
  <c r="Z160" i="4"/>
  <c r="AC160" i="4" s="1"/>
  <c r="Z161" i="4"/>
  <c r="AC161" i="4" s="1"/>
  <c r="Z162" i="4"/>
  <c r="AC162" i="4" s="1"/>
  <c r="Z163" i="4"/>
  <c r="AC163" i="4" s="1"/>
  <c r="Z165" i="4"/>
  <c r="AC165" i="4" s="1"/>
  <c r="Z166" i="4"/>
  <c r="AC166" i="4" s="1"/>
  <c r="Z167" i="4"/>
  <c r="AC167" i="4" s="1"/>
  <c r="Z168" i="4"/>
  <c r="AC168" i="4" s="1"/>
  <c r="Z169" i="4"/>
  <c r="AC169" i="4" s="1"/>
  <c r="Z172" i="4"/>
  <c r="AC172" i="4" s="1"/>
  <c r="Z178" i="4"/>
  <c r="Z177" i="4" s="1"/>
  <c r="Z183" i="4"/>
  <c r="AC183" i="4" s="1"/>
  <c r="Z189" i="4"/>
  <c r="AC189" i="4" s="1"/>
  <c r="Z197" i="4"/>
  <c r="AC197" i="4" s="1"/>
  <c r="L202" i="4"/>
  <c r="L203" i="4"/>
  <c r="Y203" i="4"/>
  <c r="L209" i="4"/>
  <c r="Y209" i="4"/>
  <c r="L215" i="4"/>
  <c r="Y215" i="4"/>
  <c r="L221" i="4"/>
  <c r="Y221" i="4"/>
  <c r="L227" i="4"/>
  <c r="Y227" i="4"/>
  <c r="L233" i="4"/>
  <c r="Y233" i="4"/>
  <c r="L239" i="4"/>
  <c r="Y239" i="4"/>
  <c r="X240" i="4"/>
  <c r="X241" i="4"/>
  <c r="X242" i="4"/>
  <c r="AC242" i="4" s="1"/>
  <c r="X243" i="4"/>
  <c r="AC243" i="4" s="1"/>
  <c r="X244" i="4"/>
  <c r="X247" i="4"/>
  <c r="X246" i="4" s="1"/>
  <c r="L248" i="4"/>
  <c r="Y248" i="4"/>
  <c r="Z251" i="4"/>
  <c r="X253" i="4"/>
  <c r="W260" i="4"/>
  <c r="AB260" i="4"/>
  <c r="W261" i="4"/>
  <c r="AB261" i="4"/>
  <c r="W262" i="4"/>
  <c r="AB262" i="4"/>
  <c r="W263" i="4"/>
  <c r="AB263" i="4"/>
  <c r="W264" i="4"/>
  <c r="AB264" i="4"/>
  <c r="W265" i="4"/>
  <c r="AB265" i="4"/>
  <c r="W267" i="4"/>
  <c r="AB267" i="4"/>
  <c r="W268" i="4"/>
  <c r="AB268" i="4"/>
  <c r="W269" i="4"/>
  <c r="AB269" i="4"/>
  <c r="W270" i="4"/>
  <c r="AB270" i="4"/>
  <c r="W271" i="4"/>
  <c r="AB271" i="4"/>
  <c r="W272" i="4"/>
  <c r="AB272" i="4"/>
  <c r="W274" i="4"/>
  <c r="AB274" i="4"/>
  <c r="W275" i="4"/>
  <c r="AB275" i="4"/>
  <c r="W276" i="4"/>
  <c r="AB276" i="4"/>
  <c r="W277" i="4"/>
  <c r="AB277" i="4"/>
  <c r="W278" i="4"/>
  <c r="AB278" i="4"/>
  <c r="W279" i="4"/>
  <c r="AB279" i="4"/>
  <c r="W281" i="4"/>
  <c r="AB281" i="4"/>
  <c r="W282" i="4"/>
  <c r="AB282" i="4"/>
  <c r="W283" i="4"/>
  <c r="AB283" i="4"/>
  <c r="W284" i="4"/>
  <c r="AB284" i="4"/>
  <c r="W285" i="4"/>
  <c r="AB285" i="4"/>
  <c r="W286" i="4"/>
  <c r="AB286" i="4"/>
  <c r="Z289" i="4"/>
  <c r="X291" i="4"/>
  <c r="W292" i="4"/>
  <c r="AB292" i="4"/>
  <c r="Z294" i="4"/>
  <c r="Z290" i="4" s="1"/>
  <c r="X295" i="4"/>
  <c r="AC295" i="4" s="1"/>
  <c r="W296" i="4"/>
  <c r="AB296" i="4"/>
  <c r="Z299" i="4"/>
  <c r="Z297" i="4" s="1"/>
  <c r="X301" i="4"/>
  <c r="W302" i="4"/>
  <c r="AB302" i="4"/>
  <c r="Z304" i="4"/>
  <c r="X305" i="4"/>
  <c r="AC305" i="4" s="1"/>
  <c r="W306" i="4"/>
  <c r="AB306" i="4"/>
  <c r="Z308" i="4"/>
  <c r="X309" i="4"/>
  <c r="AC309" i="4" s="1"/>
  <c r="W310" i="4"/>
  <c r="AB310" i="4"/>
  <c r="Z312" i="4"/>
  <c r="AB314" i="4"/>
  <c r="AC314" i="4" s="1"/>
  <c r="AB315" i="4"/>
  <c r="Y319" i="4"/>
  <c r="W320" i="4"/>
  <c r="AB321" i="4"/>
  <c r="AC321" i="4" s="1"/>
  <c r="AA322" i="4"/>
  <c r="X323" i="4"/>
  <c r="AC323" i="4" s="1"/>
  <c r="W324" i="4"/>
  <c r="L325" i="4"/>
  <c r="X326" i="4"/>
  <c r="W327" i="4"/>
  <c r="AB328" i="4"/>
  <c r="AC328" i="4" s="1"/>
  <c r="AA329" i="4"/>
  <c r="X330" i="4"/>
  <c r="Z331" i="4"/>
  <c r="AA332" i="4"/>
  <c r="X333" i="4"/>
  <c r="W334" i="4"/>
  <c r="AB335" i="4"/>
  <c r="AC335" i="4" s="1"/>
  <c r="AA336" i="4"/>
  <c r="AB338" i="4"/>
  <c r="AC338" i="4" s="1"/>
  <c r="AA339" i="4"/>
  <c r="X340" i="4"/>
  <c r="W341" i="4"/>
  <c r="AB342" i="4"/>
  <c r="AC342" i="4" s="1"/>
  <c r="Y343" i="4"/>
  <c r="W344" i="4"/>
  <c r="AB345" i="4"/>
  <c r="AC345" i="4" s="1"/>
  <c r="AA346" i="4"/>
  <c r="X347" i="4"/>
  <c r="W348" i="4"/>
  <c r="L349" i="4"/>
  <c r="X350" i="4"/>
  <c r="AC350" i="4" s="1"/>
  <c r="W351" i="4"/>
  <c r="AB352" i="4"/>
  <c r="AC352" i="4" s="1"/>
  <c r="AA353" i="4"/>
  <c r="X354" i="4"/>
  <c r="AA356" i="4"/>
  <c r="X357" i="4"/>
  <c r="X355" i="4" s="1"/>
  <c r="W358" i="4"/>
  <c r="X359" i="4"/>
  <c r="Z359" i="4"/>
  <c r="X362" i="4"/>
  <c r="Z362" i="4"/>
  <c r="W365" i="4"/>
  <c r="X366" i="4"/>
  <c r="Z366" i="4"/>
  <c r="W368" i="4"/>
  <c r="X369" i="4"/>
  <c r="AC369" i="4" s="1"/>
  <c r="Z369" i="4"/>
  <c r="W372" i="4"/>
  <c r="W375" i="4"/>
  <c r="X376" i="4"/>
  <c r="Z376" i="4"/>
  <c r="W382" i="4"/>
  <c r="X383" i="4"/>
  <c r="AC383" i="4" s="1"/>
  <c r="Z383" i="4"/>
  <c r="AA395" i="4"/>
  <c r="AA394" i="4" s="1"/>
  <c r="AB401" i="4"/>
  <c r="W401" i="4"/>
  <c r="Z401" i="4"/>
  <c r="X401" i="4"/>
  <c r="AB405" i="4"/>
  <c r="W405" i="4"/>
  <c r="AC405" i="4" s="1"/>
  <c r="Z405" i="4"/>
  <c r="X405" i="4"/>
  <c r="Y442" i="4"/>
  <c r="L442" i="4"/>
  <c r="AC452" i="4"/>
  <c r="AC456" i="4"/>
  <c r="AC459" i="4"/>
  <c r="W158" i="4"/>
  <c r="AA158" i="4"/>
  <c r="W164" i="4"/>
  <c r="AA164" i="4"/>
  <c r="Z240" i="4"/>
  <c r="Z241" i="4"/>
  <c r="Z242" i="4"/>
  <c r="Z243" i="4"/>
  <c r="Z244" i="4"/>
  <c r="Z247" i="4"/>
  <c r="Z246" i="4" s="1"/>
  <c r="AA251" i="4"/>
  <c r="AA248" i="4" s="1"/>
  <c r="L258" i="4"/>
  <c r="L257" i="4" s="1"/>
  <c r="Y258" i="4"/>
  <c r="L259" i="4"/>
  <c r="Y259" i="4"/>
  <c r="X260" i="4"/>
  <c r="X261" i="4"/>
  <c r="X262" i="4"/>
  <c r="X263" i="4"/>
  <c r="X264" i="4"/>
  <c r="X265" i="4"/>
  <c r="L266" i="4"/>
  <c r="Y266" i="4"/>
  <c r="X267" i="4"/>
  <c r="X268" i="4"/>
  <c r="X269" i="4"/>
  <c r="X270" i="4"/>
  <c r="X271" i="4"/>
  <c r="X272" i="4"/>
  <c r="L273" i="4"/>
  <c r="Y273" i="4"/>
  <c r="X274" i="4"/>
  <c r="X275" i="4"/>
  <c r="X276" i="4"/>
  <c r="X277" i="4"/>
  <c r="X278" i="4"/>
  <c r="X279" i="4"/>
  <c r="L280" i="4"/>
  <c r="Y280" i="4"/>
  <c r="X281" i="4"/>
  <c r="X282" i="4"/>
  <c r="X283" i="4"/>
  <c r="X284" i="4"/>
  <c r="X285" i="4"/>
  <c r="X286" i="4"/>
  <c r="AA289" i="4"/>
  <c r="X292" i="4"/>
  <c r="AA294" i="4"/>
  <c r="X296" i="4"/>
  <c r="AA299" i="4"/>
  <c r="AA297" i="4" s="1"/>
  <c r="X302" i="4"/>
  <c r="AA304" i="4"/>
  <c r="X306" i="4"/>
  <c r="AA308" i="4"/>
  <c r="X310" i="4"/>
  <c r="AA312" i="4"/>
  <c r="AC315" i="4"/>
  <c r="L319" i="4"/>
  <c r="X320" i="4"/>
  <c r="AB322" i="4"/>
  <c r="X324" i="4"/>
  <c r="Z325" i="4"/>
  <c r="X327" i="4"/>
  <c r="AB329" i="4"/>
  <c r="AB332" i="4"/>
  <c r="X334" i="4"/>
  <c r="AB336" i="4"/>
  <c r="Y337" i="4"/>
  <c r="AB339" i="4"/>
  <c r="X341" i="4"/>
  <c r="L343" i="4"/>
  <c r="X344" i="4"/>
  <c r="X343" i="4" s="1"/>
  <c r="AB346" i="4"/>
  <c r="X348" i="4"/>
  <c r="Z349" i="4"/>
  <c r="X351" i="4"/>
  <c r="X349" i="4" s="1"/>
  <c r="AB353" i="4"/>
  <c r="AB356" i="4"/>
  <c r="AA358" i="4"/>
  <c r="AC359" i="4"/>
  <c r="X360" i="4"/>
  <c r="Z360" i="4"/>
  <c r="AC362" i="4"/>
  <c r="X363" i="4"/>
  <c r="Z363" i="4"/>
  <c r="AA365" i="4"/>
  <c r="AA361" i="4" s="1"/>
  <c r="AC366" i="4"/>
  <c r="AA368" i="4"/>
  <c r="X370" i="4"/>
  <c r="Z370" i="4"/>
  <c r="AA372" i="4"/>
  <c r="AA375" i="4"/>
  <c r="AA373" i="4" s="1"/>
  <c r="AC376" i="4"/>
  <c r="X377" i="4"/>
  <c r="Z377" i="4"/>
  <c r="X380" i="4"/>
  <c r="Z380" i="4"/>
  <c r="AA382" i="4"/>
  <c r="X384" i="4"/>
  <c r="Z384" i="4"/>
  <c r="X386" i="4"/>
  <c r="Z396" i="4"/>
  <c r="Y396" i="4"/>
  <c r="L396" i="4"/>
  <c r="Y408" i="4"/>
  <c r="L408" i="4"/>
  <c r="AB411" i="4"/>
  <c r="W411" i="4"/>
  <c r="Z411" i="4"/>
  <c r="X411" i="4"/>
  <c r="AB415" i="4"/>
  <c r="W415" i="4"/>
  <c r="Z415" i="4"/>
  <c r="X415" i="4"/>
  <c r="AB419" i="4"/>
  <c r="W419" i="4"/>
  <c r="Z419" i="4"/>
  <c r="X419" i="4"/>
  <c r="AB423" i="4"/>
  <c r="W423" i="4"/>
  <c r="Z423" i="4"/>
  <c r="X423" i="4"/>
  <c r="AB427" i="4"/>
  <c r="W427" i="4"/>
  <c r="Z427" i="4"/>
  <c r="X427" i="4"/>
  <c r="AB431" i="4"/>
  <c r="W431" i="4"/>
  <c r="Z431" i="4"/>
  <c r="X431" i="4"/>
  <c r="AC445" i="4"/>
  <c r="Y450" i="4"/>
  <c r="AC455" i="4"/>
  <c r="AC458" i="4"/>
  <c r="W251" i="4"/>
  <c r="AC251" i="4" s="1"/>
  <c r="W289" i="4"/>
  <c r="AC289" i="4" s="1"/>
  <c r="W294" i="4"/>
  <c r="W299" i="4"/>
  <c r="W304" i="4"/>
  <c r="W308" i="4"/>
  <c r="AC308" i="4" s="1"/>
  <c r="W312" i="4"/>
  <c r="Y318" i="4"/>
  <c r="Z319" i="4"/>
  <c r="AA320" i="4"/>
  <c r="W322" i="4"/>
  <c r="AB323" i="4"/>
  <c r="AA324" i="4"/>
  <c r="X325" i="4"/>
  <c r="AB326" i="4"/>
  <c r="AA327" i="4"/>
  <c r="W329" i="4"/>
  <c r="AB330" i="4"/>
  <c r="Y331" i="4"/>
  <c r="W332" i="4"/>
  <c r="AB333" i="4"/>
  <c r="AA334" i="4"/>
  <c r="W336" i="4"/>
  <c r="L337" i="4"/>
  <c r="AA337" i="4"/>
  <c r="W339" i="4"/>
  <c r="AC339" i="4" s="1"/>
  <c r="AB340" i="4"/>
  <c r="AA341" i="4"/>
  <c r="Z343" i="4"/>
  <c r="W343" i="4"/>
  <c r="AA344" i="4"/>
  <c r="W346" i="4"/>
  <c r="AB347" i="4"/>
  <c r="AA348" i="4"/>
  <c r="AB350" i="4"/>
  <c r="AA351" i="4"/>
  <c r="W353" i="4"/>
  <c r="AC353" i="4" s="1"/>
  <c r="AB354" i="4"/>
  <c r="Y355" i="4"/>
  <c r="W356" i="4"/>
  <c r="AC356" i="4" s="1"/>
  <c r="AB357" i="4"/>
  <c r="AB358" i="4"/>
  <c r="W360" i="4"/>
  <c r="W363" i="4"/>
  <c r="AC363" i="4" s="1"/>
  <c r="X364" i="4"/>
  <c r="AC364" i="4" s="1"/>
  <c r="Z364" i="4"/>
  <c r="AB365" i="4"/>
  <c r="AB361" i="4" s="1"/>
  <c r="W367" i="4"/>
  <c r="AB368" i="4"/>
  <c r="W370" i="4"/>
  <c r="X371" i="4"/>
  <c r="Z371" i="4"/>
  <c r="AB372" i="4"/>
  <c r="X374" i="4"/>
  <c r="X373" i="4" s="1"/>
  <c r="Z374" i="4"/>
  <c r="AB375" i="4"/>
  <c r="AB373" i="4" s="1"/>
  <c r="W377" i="4"/>
  <c r="X378" i="4"/>
  <c r="Z378" i="4"/>
  <c r="W380" i="4"/>
  <c r="X381" i="4"/>
  <c r="Z381" i="4"/>
  <c r="Z379" i="4" s="1"/>
  <c r="AB382" i="4"/>
  <c r="AB379" i="4" s="1"/>
  <c r="W384" i="4"/>
  <c r="AB386" i="4"/>
  <c r="X394" i="4"/>
  <c r="Z406" i="4"/>
  <c r="Y406" i="4"/>
  <c r="L406" i="4"/>
  <c r="AA411" i="4"/>
  <c r="AA408" i="4" s="1"/>
  <c r="AA415" i="4"/>
  <c r="AA419" i="4"/>
  <c r="AB436" i="4"/>
  <c r="W436" i="4"/>
  <c r="AC436" i="4" s="1"/>
  <c r="Z436" i="4"/>
  <c r="X436" i="4"/>
  <c r="AA438" i="4"/>
  <c r="W438" i="4"/>
  <c r="Y438" i="4"/>
  <c r="L438" i="4"/>
  <c r="AB438" i="4"/>
  <c r="X438" i="4"/>
  <c r="Y537" i="4"/>
  <c r="Z385" i="4"/>
  <c r="Z387" i="4"/>
  <c r="Z388" i="4"/>
  <c r="AC388" i="4" s="1"/>
  <c r="Z389" i="4"/>
  <c r="AC389" i="4" s="1"/>
  <c r="Z390" i="4"/>
  <c r="AC390" i="4" s="1"/>
  <c r="Z391" i="4"/>
  <c r="AC391" i="4" s="1"/>
  <c r="W397" i="4"/>
  <c r="AB397" i="4"/>
  <c r="AB396" i="4" s="1"/>
  <c r="Z400" i="4"/>
  <c r="W402" i="4"/>
  <c r="AB402" i="4"/>
  <c r="Z404" i="4"/>
  <c r="AC404" i="4" s="1"/>
  <c r="W407" i="4"/>
  <c r="W406" i="4" s="1"/>
  <c r="AB407" i="4"/>
  <c r="AB406" i="4" s="1"/>
  <c r="Z410" i="4"/>
  <c r="W412" i="4"/>
  <c r="AB412" i="4"/>
  <c r="Z414" i="4"/>
  <c r="AC414" i="4" s="1"/>
  <c r="W416" i="4"/>
  <c r="AB416" i="4"/>
  <c r="Z418" i="4"/>
  <c r="AC418" i="4" s="1"/>
  <c r="W420" i="4"/>
  <c r="AB420" i="4"/>
  <c r="Z422" i="4"/>
  <c r="AC422" i="4" s="1"/>
  <c r="W424" i="4"/>
  <c r="AB424" i="4"/>
  <c r="Z426" i="4"/>
  <c r="AC426" i="4" s="1"/>
  <c r="W428" i="4"/>
  <c r="AB428" i="4"/>
  <c r="Z430" i="4"/>
  <c r="AC430" i="4" s="1"/>
  <c r="W433" i="4"/>
  <c r="W432" i="4" s="1"/>
  <c r="AB433" i="4"/>
  <c r="Z435" i="4"/>
  <c r="W437" i="4"/>
  <c r="AB437" i="4"/>
  <c r="W440" i="4"/>
  <c r="AA440" i="4"/>
  <c r="Z441" i="4"/>
  <c r="Z440" i="4" s="1"/>
  <c r="X443" i="4"/>
  <c r="W444" i="4"/>
  <c r="AB444" i="4"/>
  <c r="AB442" i="4" s="1"/>
  <c r="Z446" i="4"/>
  <c r="AC446" i="4" s="1"/>
  <c r="X447" i="4"/>
  <c r="Z460" i="4"/>
  <c r="Z457" i="4" s="1"/>
  <c r="Z461" i="4"/>
  <c r="Z462" i="4"/>
  <c r="Z464" i="4"/>
  <c r="Z465" i="4"/>
  <c r="Z466" i="4"/>
  <c r="Z467" i="4"/>
  <c r="Z468" i="4"/>
  <c r="Z470" i="4"/>
  <c r="Z471" i="4"/>
  <c r="Z472" i="4"/>
  <c r="Z473" i="4"/>
  <c r="Z474" i="4"/>
  <c r="Z476" i="4"/>
  <c r="Z477" i="4"/>
  <c r="Z478" i="4"/>
  <c r="Z479" i="4"/>
  <c r="Z480" i="4"/>
  <c r="Z481" i="4"/>
  <c r="Z482" i="4"/>
  <c r="Z483" i="4"/>
  <c r="Z484" i="4"/>
  <c r="Z485" i="4"/>
  <c r="Z486" i="4"/>
  <c r="AC486" i="4" s="1"/>
  <c r="Z487" i="4"/>
  <c r="Z489" i="4"/>
  <c r="Z490" i="4"/>
  <c r="Z488" i="4" s="1"/>
  <c r="Z494" i="4"/>
  <c r="Z500" i="4"/>
  <c r="Y514" i="4"/>
  <c r="L514" i="4"/>
  <c r="AA514" i="4"/>
  <c r="X515" i="4"/>
  <c r="X514" i="4" s="1"/>
  <c r="X517" i="4"/>
  <c r="Z524" i="4"/>
  <c r="AB524" i="4"/>
  <c r="W524" i="4"/>
  <c r="X527" i="4"/>
  <c r="AC529" i="4"/>
  <c r="X530" i="4"/>
  <c r="X528" i="4" s="1"/>
  <c r="Z536" i="4"/>
  <c r="Z535" i="4" s="1"/>
  <c r="AB536" i="4"/>
  <c r="AB535" i="4" s="1"/>
  <c r="W536" i="4"/>
  <c r="X543" i="4"/>
  <c r="X542" i="4" s="1"/>
  <c r="X545" i="4"/>
  <c r="X547" i="4"/>
  <c r="X549" i="4"/>
  <c r="X551" i="4"/>
  <c r="X553" i="4"/>
  <c r="Z564" i="4"/>
  <c r="AA385" i="4"/>
  <c r="AA387" i="4"/>
  <c r="AA386" i="4" s="1"/>
  <c r="X397" i="4"/>
  <c r="X396" i="4" s="1"/>
  <c r="X402" i="4"/>
  <c r="X407" i="4"/>
  <c r="X406" i="4" s="1"/>
  <c r="X412" i="4"/>
  <c r="X416" i="4"/>
  <c r="X420" i="4"/>
  <c r="X424" i="4"/>
  <c r="X428" i="4"/>
  <c r="X433" i="4"/>
  <c r="X432" i="4" s="1"/>
  <c r="X437" i="4"/>
  <c r="X440" i="4"/>
  <c r="AB440" i="4"/>
  <c r="Z443" i="4"/>
  <c r="Z442" i="4" s="1"/>
  <c r="X444" i="4"/>
  <c r="Z447" i="4"/>
  <c r="X457" i="4"/>
  <c r="AA460" i="4"/>
  <c r="AA457" i="4" s="1"/>
  <c r="AA461" i="4"/>
  <c r="AA462" i="4"/>
  <c r="AA464" i="4"/>
  <c r="AA465" i="4"/>
  <c r="AA466" i="4"/>
  <c r="AA467" i="4"/>
  <c r="AA468" i="4"/>
  <c r="AA470" i="4"/>
  <c r="AA471" i="4"/>
  <c r="AA472" i="4"/>
  <c r="AA473" i="4"/>
  <c r="AC473" i="4" s="1"/>
  <c r="AA474" i="4"/>
  <c r="AA476" i="4"/>
  <c r="AA477" i="4"/>
  <c r="AA478" i="4"/>
  <c r="AA488" i="4"/>
  <c r="AA494" i="4"/>
  <c r="AA500" i="4"/>
  <c r="AC506" i="4"/>
  <c r="AC508" i="4"/>
  <c r="AC510" i="4"/>
  <c r="Z519" i="4"/>
  <c r="AB519" i="4"/>
  <c r="X519" i="4"/>
  <c r="AB522" i="4"/>
  <c r="W522" i="4"/>
  <c r="Z522" i="4"/>
  <c r="Z521" i="4" s="1"/>
  <c r="AC523" i="4"/>
  <c r="L525" i="4"/>
  <c r="AB533" i="4"/>
  <c r="AB532" i="4" s="1"/>
  <c r="W533" i="4"/>
  <c r="W532" i="4" s="1"/>
  <c r="Z533" i="4"/>
  <c r="Z532" i="4" s="1"/>
  <c r="AC534" i="4"/>
  <c r="W535" i="4"/>
  <c r="Y535" i="4"/>
  <c r="L535" i="4"/>
  <c r="L537" i="4"/>
  <c r="W537" i="4"/>
  <c r="Z544" i="4"/>
  <c r="AB544" i="4"/>
  <c r="W544" i="4"/>
  <c r="Z546" i="4"/>
  <c r="AB546" i="4"/>
  <c r="W546" i="4"/>
  <c r="Z550" i="4"/>
  <c r="AB550" i="4"/>
  <c r="W550" i="4"/>
  <c r="Z552" i="4"/>
  <c r="AB552" i="4"/>
  <c r="W552" i="4"/>
  <c r="AB574" i="4"/>
  <c r="AB570" i="4" s="1"/>
  <c r="W574" i="4"/>
  <c r="Z574" i="4"/>
  <c r="X574" i="4"/>
  <c r="X570" i="4" s="1"/>
  <c r="AB578" i="4"/>
  <c r="W578" i="4"/>
  <c r="Z578" i="4"/>
  <c r="X578" i="4"/>
  <c r="AB580" i="4"/>
  <c r="W580" i="4"/>
  <c r="Z580" i="4"/>
  <c r="X580" i="4"/>
  <c r="AB584" i="4"/>
  <c r="W584" i="4"/>
  <c r="Z584" i="4"/>
  <c r="X584" i="4"/>
  <c r="AB586" i="4"/>
  <c r="W586" i="4"/>
  <c r="Z586" i="4"/>
  <c r="X586" i="4"/>
  <c r="AB588" i="4"/>
  <c r="AB587" i="4" s="1"/>
  <c r="W588" i="4"/>
  <c r="Z588" i="4"/>
  <c r="X588" i="4"/>
  <c r="AB590" i="4"/>
  <c r="W590" i="4"/>
  <c r="Z590" i="4"/>
  <c r="X590" i="4"/>
  <c r="AB592" i="4"/>
  <c r="W592" i="4"/>
  <c r="Z592" i="4"/>
  <c r="X592" i="4"/>
  <c r="AB598" i="4"/>
  <c r="AB610" i="4"/>
  <c r="AB616" i="4"/>
  <c r="AA443" i="4"/>
  <c r="AA447" i="4"/>
  <c r="AB460" i="4"/>
  <c r="AB457" i="4" s="1"/>
  <c r="AB461" i="4"/>
  <c r="AB462" i="4"/>
  <c r="AB464" i="4"/>
  <c r="AB465" i="4"/>
  <c r="AB466" i="4"/>
  <c r="AB467" i="4"/>
  <c r="AB468" i="4"/>
  <c r="AB470" i="4"/>
  <c r="AB471" i="4"/>
  <c r="AB472" i="4"/>
  <c r="AB473" i="4"/>
  <c r="AB474" i="4"/>
  <c r="W475" i="4"/>
  <c r="AB476" i="4"/>
  <c r="AB477" i="4"/>
  <c r="AB478" i="4"/>
  <c r="AB479" i="4"/>
  <c r="AB480" i="4"/>
  <c r="AC480" i="4" s="1"/>
  <c r="AB481" i="4"/>
  <c r="AC481" i="4" s="1"/>
  <c r="AB482" i="4"/>
  <c r="AB483" i="4"/>
  <c r="AB484" i="4"/>
  <c r="AB485" i="4"/>
  <c r="AC485" i="4" s="1"/>
  <c r="AB486" i="4"/>
  <c r="AB487" i="4"/>
  <c r="W488" i="4"/>
  <c r="AB489" i="4"/>
  <c r="AB490" i="4"/>
  <c r="AB491" i="4"/>
  <c r="AB492" i="4"/>
  <c r="AC492" i="4" s="1"/>
  <c r="AB493" i="4"/>
  <c r="AC493" i="4" s="1"/>
  <c r="W494" i="4"/>
  <c r="AB495" i="4"/>
  <c r="AB496" i="4"/>
  <c r="AC496" i="4" s="1"/>
  <c r="AB497" i="4"/>
  <c r="AC497" i="4" s="1"/>
  <c r="AB498" i="4"/>
  <c r="AB499" i="4"/>
  <c r="AC499" i="4" s="1"/>
  <c r="W500" i="4"/>
  <c r="AB501" i="4"/>
  <c r="AB500" i="4" s="1"/>
  <c r="AB502" i="4"/>
  <c r="AC502" i="4" s="1"/>
  <c r="AA504" i="4"/>
  <c r="W504" i="4"/>
  <c r="Y504" i="4"/>
  <c r="L504" i="4"/>
  <c r="Z518" i="4"/>
  <c r="Z517" i="4" s="1"/>
  <c r="AB518" i="4"/>
  <c r="AB517" i="4" s="1"/>
  <c r="W518" i="4"/>
  <c r="W517" i="4" s="1"/>
  <c r="Y521" i="4"/>
  <c r="L521" i="4"/>
  <c r="X522" i="4"/>
  <c r="X521" i="4" s="1"/>
  <c r="AA524" i="4"/>
  <c r="AA521" i="4" s="1"/>
  <c r="Y532" i="4"/>
  <c r="L532" i="4"/>
  <c r="AA532" i="4"/>
  <c r="X533" i="4"/>
  <c r="X532" i="4" s="1"/>
  <c r="X535" i="4"/>
  <c r="AA536" i="4"/>
  <c r="AA535" i="4" s="1"/>
  <c r="X544" i="4"/>
  <c r="X546" i="4"/>
  <c r="X550" i="4"/>
  <c r="X552" i="4"/>
  <c r="Z560" i="4"/>
  <c r="AA574" i="4"/>
  <c r="AA578" i="4"/>
  <c r="AA580" i="4"/>
  <c r="AA584" i="4"/>
  <c r="AA582" i="4" s="1"/>
  <c r="AA586" i="4"/>
  <c r="AA588" i="4"/>
  <c r="AA590" i="4"/>
  <c r="AA592" i="4"/>
  <c r="Y623" i="4"/>
  <c r="L623" i="4"/>
  <c r="AB623" i="4"/>
  <c r="W623" i="4"/>
  <c r="AC624" i="4"/>
  <c r="Y627" i="4"/>
  <c r="L627" i="4"/>
  <c r="AC643" i="4"/>
  <c r="W645" i="4"/>
  <c r="Z645" i="4"/>
  <c r="Y645" i="4"/>
  <c r="L645" i="4"/>
  <c r="AB645" i="4"/>
  <c r="W443" i="4"/>
  <c r="W447" i="4"/>
  <c r="AC447" i="4" s="1"/>
  <c r="L450" i="4"/>
  <c r="W460" i="4"/>
  <c r="W461" i="4"/>
  <c r="AC461" i="4" s="1"/>
  <c r="W462" i="4"/>
  <c r="Y463" i="4"/>
  <c r="L463" i="4"/>
  <c r="X463" i="4"/>
  <c r="W464" i="4"/>
  <c r="AC464" i="4" s="1"/>
  <c r="W465" i="4"/>
  <c r="W466" i="4"/>
  <c r="AC466" i="4" s="1"/>
  <c r="W467" i="4"/>
  <c r="AC467" i="4" s="1"/>
  <c r="W468" i="4"/>
  <c r="AC468" i="4" s="1"/>
  <c r="Y469" i="4"/>
  <c r="L469" i="4"/>
  <c r="X469" i="4"/>
  <c r="W470" i="4"/>
  <c r="W469" i="4" s="1"/>
  <c r="W471" i="4"/>
  <c r="AC471" i="4" s="1"/>
  <c r="W472" i="4"/>
  <c r="Y475" i="4"/>
  <c r="L475" i="4"/>
  <c r="X475" i="4"/>
  <c r="AC476" i="4"/>
  <c r="AC478" i="4"/>
  <c r="AC479" i="4"/>
  <c r="AC482" i="4"/>
  <c r="AC483" i="4"/>
  <c r="AC484" i="4"/>
  <c r="AC487" i="4"/>
  <c r="Y488" i="4"/>
  <c r="L488" i="4"/>
  <c r="X488" i="4"/>
  <c r="AC490" i="4"/>
  <c r="AC491" i="4"/>
  <c r="Y494" i="4"/>
  <c r="L494" i="4"/>
  <c r="X494" i="4"/>
  <c r="AC498" i="4"/>
  <c r="Y500" i="4"/>
  <c r="L500" i="4"/>
  <c r="Y512" i="4"/>
  <c r="AB512" i="4"/>
  <c r="AB515" i="4"/>
  <c r="AB514" i="4" s="1"/>
  <c r="W515" i="4"/>
  <c r="AC515" i="4" s="1"/>
  <c r="Z515" i="4"/>
  <c r="Z514" i="4" s="1"/>
  <c r="AA517" i="4"/>
  <c r="Y517" i="4"/>
  <c r="L517" i="4"/>
  <c r="X525" i="4"/>
  <c r="AB527" i="4"/>
  <c r="AB525" i="4" s="1"/>
  <c r="W527" i="4"/>
  <c r="Z527" i="4"/>
  <c r="Z525" i="4" s="1"/>
  <c r="Z530" i="4"/>
  <c r="Z528" i="4" s="1"/>
  <c r="AB530" i="4"/>
  <c r="AB528" i="4" s="1"/>
  <c r="W530" i="4"/>
  <c r="AC530" i="4" s="1"/>
  <c r="Z537" i="4"/>
  <c r="AB537" i="4"/>
  <c r="X537" i="4"/>
  <c r="Z543" i="4"/>
  <c r="AB543" i="4"/>
  <c r="W543" i="4"/>
  <c r="Z545" i="4"/>
  <c r="AB545" i="4"/>
  <c r="W545" i="4"/>
  <c r="Z547" i="4"/>
  <c r="AB547" i="4"/>
  <c r="W547" i="4"/>
  <c r="AC547" i="4" s="1"/>
  <c r="Z548" i="4"/>
  <c r="Z549" i="4"/>
  <c r="AB549" i="4"/>
  <c r="W549" i="4"/>
  <c r="AC549" i="4" s="1"/>
  <c r="AA550" i="4"/>
  <c r="Z551" i="4"/>
  <c r="AB551" i="4"/>
  <c r="W551" i="4"/>
  <c r="AC551" i="4" s="1"/>
  <c r="AA552" i="4"/>
  <c r="Z553" i="4"/>
  <c r="AB553" i="4"/>
  <c r="W553" i="4"/>
  <c r="AC553" i="4" s="1"/>
  <c r="Z554" i="4"/>
  <c r="AB575" i="4"/>
  <c r="W575" i="4"/>
  <c r="Z575" i="4"/>
  <c r="Z570" i="4" s="1"/>
  <c r="X575" i="4"/>
  <c r="AB577" i="4"/>
  <c r="W577" i="4"/>
  <c r="Z577" i="4"/>
  <c r="Z576" i="4" s="1"/>
  <c r="X577" i="4"/>
  <c r="AB579" i="4"/>
  <c r="W579" i="4"/>
  <c r="Z579" i="4"/>
  <c r="X579" i="4"/>
  <c r="AB581" i="4"/>
  <c r="W581" i="4"/>
  <c r="Z581" i="4"/>
  <c r="X581" i="4"/>
  <c r="AB583" i="4"/>
  <c r="W583" i="4"/>
  <c r="Z583" i="4"/>
  <c r="X583" i="4"/>
  <c r="AB585" i="4"/>
  <c r="W585" i="4"/>
  <c r="Z585" i="4"/>
  <c r="X585" i="4"/>
  <c r="AB589" i="4"/>
  <c r="W589" i="4"/>
  <c r="Z589" i="4"/>
  <c r="X589" i="4"/>
  <c r="AB591" i="4"/>
  <c r="W591" i="4"/>
  <c r="Z591" i="4"/>
  <c r="X591" i="4"/>
  <c r="AB593" i="4"/>
  <c r="AB604" i="4"/>
  <c r="AC621" i="4"/>
  <c r="Y637" i="4"/>
  <c r="L637" i="4"/>
  <c r="AB637" i="4"/>
  <c r="X637" i="4"/>
  <c r="AA637" i="4"/>
  <c r="W637" i="4"/>
  <c r="Z637" i="4"/>
  <c r="AC638" i="4"/>
  <c r="Y647" i="4"/>
  <c r="L647" i="4"/>
  <c r="X647" i="4"/>
  <c r="AA555" i="4"/>
  <c r="AA556" i="4"/>
  <c r="AA557" i="4"/>
  <c r="AA558" i="4"/>
  <c r="AA559" i="4"/>
  <c r="AA561" i="4"/>
  <c r="AA560" i="4" s="1"/>
  <c r="AA562" i="4"/>
  <c r="AA563" i="4"/>
  <c r="AA565" i="4"/>
  <c r="AA566" i="4"/>
  <c r="AA567" i="4"/>
  <c r="AA568" i="4"/>
  <c r="AA569" i="4"/>
  <c r="AC569" i="4" s="1"/>
  <c r="AA571" i="4"/>
  <c r="AC571" i="4" s="1"/>
  <c r="AA572" i="4"/>
  <c r="AC572" i="4" s="1"/>
  <c r="AA573" i="4"/>
  <c r="AC573" i="4" s="1"/>
  <c r="L576" i="4"/>
  <c r="Y576" i="4"/>
  <c r="L582" i="4"/>
  <c r="Y582" i="4"/>
  <c r="L587" i="4"/>
  <c r="Y587" i="4"/>
  <c r="L593" i="4"/>
  <c r="Y593" i="4"/>
  <c r="X594" i="4"/>
  <c r="X595" i="4"/>
  <c r="X596" i="4"/>
  <c r="X597" i="4"/>
  <c r="L598" i="4"/>
  <c r="Y598" i="4"/>
  <c r="X599" i="4"/>
  <c r="X600" i="4"/>
  <c r="X601" i="4"/>
  <c r="X602" i="4"/>
  <c r="X603" i="4"/>
  <c r="L604" i="4"/>
  <c r="Y604" i="4"/>
  <c r="X605" i="4"/>
  <c r="X606" i="4"/>
  <c r="X607" i="4"/>
  <c r="X608" i="4"/>
  <c r="X609" i="4"/>
  <c r="L610" i="4"/>
  <c r="Y610" i="4"/>
  <c r="X611" i="4"/>
  <c r="X612" i="4"/>
  <c r="X613" i="4"/>
  <c r="X614" i="4"/>
  <c r="X615" i="4"/>
  <c r="L616" i="4"/>
  <c r="Y616" i="4"/>
  <c r="AA626" i="4"/>
  <c r="AA623" i="4" s="1"/>
  <c r="Z628" i="4"/>
  <c r="AA631" i="4"/>
  <c r="Z632" i="4"/>
  <c r="AA635" i="4"/>
  <c r="Z636" i="4"/>
  <c r="L639" i="4"/>
  <c r="Y639" i="4"/>
  <c r="AA641" i="4"/>
  <c r="Z642" i="4"/>
  <c r="AA646" i="4"/>
  <c r="AA645" i="4" s="1"/>
  <c r="Z648" i="4"/>
  <c r="Z647" i="4" s="1"/>
  <c r="L650" i="4"/>
  <c r="Y650" i="4"/>
  <c r="AA652" i="4"/>
  <c r="Z653" i="4"/>
  <c r="R9" i="5"/>
  <c r="M595" i="5"/>
  <c r="L566" i="5"/>
  <c r="L550" i="5"/>
  <c r="L606" i="5"/>
  <c r="O595" i="5"/>
  <c r="J595" i="5"/>
  <c r="L578" i="5"/>
  <c r="L544" i="5"/>
  <c r="L600" i="5"/>
  <c r="L502" i="5"/>
  <c r="L459" i="5"/>
  <c r="L386" i="5"/>
  <c r="L379" i="5"/>
  <c r="K595" i="5"/>
  <c r="L496" i="5"/>
  <c r="L490" i="5"/>
  <c r="L477" i="5"/>
  <c r="L373" i="5"/>
  <c r="L258" i="5"/>
  <c r="L337" i="5"/>
  <c r="L367" i="5"/>
  <c r="K337" i="5"/>
  <c r="L331" i="5"/>
  <c r="L325" i="5"/>
  <c r="L279" i="5"/>
  <c r="L272" i="5"/>
  <c r="L265" i="5"/>
  <c r="L349" i="5"/>
  <c r="L221" i="5"/>
  <c r="L203" i="5"/>
  <c r="L164" i="5"/>
  <c r="L158" i="5"/>
  <c r="L140" i="5"/>
  <c r="M134" i="5"/>
  <c r="L67" i="5"/>
  <c r="O164" i="5"/>
  <c r="K164" i="5"/>
  <c r="L134" i="5"/>
  <c r="L104" i="5"/>
  <c r="L86" i="5"/>
  <c r="L74" i="5"/>
  <c r="L233" i="5"/>
  <c r="L215" i="5"/>
  <c r="N164" i="5"/>
  <c r="J164" i="5"/>
  <c r="L152" i="5"/>
  <c r="L146" i="5"/>
  <c r="O134" i="5"/>
  <c r="K134" i="5"/>
  <c r="M164" i="5"/>
  <c r="N134" i="5"/>
  <c r="J134" i="5"/>
  <c r="L128" i="5"/>
  <c r="L122" i="5"/>
  <c r="L116" i="5"/>
  <c r="L110" i="5"/>
  <c r="L98" i="5"/>
  <c r="L92" i="5"/>
  <c r="L80" i="5"/>
  <c r="L22" i="5"/>
  <c r="K33" i="5"/>
  <c r="O33" i="5"/>
  <c r="L41" i="5"/>
  <c r="L49" i="5"/>
  <c r="X503" i="4"/>
  <c r="X505" i="4"/>
  <c r="X504" i="4" s="1"/>
  <c r="AA513" i="4"/>
  <c r="AC513" i="4" s="1"/>
  <c r="AA520" i="4"/>
  <c r="AA519" i="4" s="1"/>
  <c r="AA526" i="4"/>
  <c r="AA525" i="4" s="1"/>
  <c r="AA531" i="4"/>
  <c r="AA528" i="4" s="1"/>
  <c r="AA538" i="4"/>
  <c r="AC538" i="4" s="1"/>
  <c r="W555" i="4"/>
  <c r="AB555" i="4"/>
  <c r="W556" i="4"/>
  <c r="AC556" i="4" s="1"/>
  <c r="AB556" i="4"/>
  <c r="W557" i="4"/>
  <c r="AB557" i="4"/>
  <c r="W558" i="4"/>
  <c r="AC558" i="4" s="1"/>
  <c r="AB558" i="4"/>
  <c r="W559" i="4"/>
  <c r="AB559" i="4"/>
  <c r="W561" i="4"/>
  <c r="AC561" i="4" s="1"/>
  <c r="AB561" i="4"/>
  <c r="W562" i="4"/>
  <c r="AB562" i="4"/>
  <c r="W563" i="4"/>
  <c r="AC563" i="4" s="1"/>
  <c r="AB563" i="4"/>
  <c r="W565" i="4"/>
  <c r="AB565" i="4"/>
  <c r="W566" i="4"/>
  <c r="AC566" i="4" s="1"/>
  <c r="AB566" i="4"/>
  <c r="W567" i="4"/>
  <c r="AB567" i="4"/>
  <c r="W568" i="4"/>
  <c r="AC568" i="4" s="1"/>
  <c r="AB568" i="4"/>
  <c r="Z582" i="4"/>
  <c r="Z587" i="4"/>
  <c r="Z594" i="4"/>
  <c r="Z595" i="4"/>
  <c r="Z596" i="4"/>
  <c r="Z597" i="4"/>
  <c r="Z599" i="4"/>
  <c r="Z600" i="4"/>
  <c r="Z601" i="4"/>
  <c r="Z602" i="4"/>
  <c r="Z603" i="4"/>
  <c r="Z605" i="4"/>
  <c r="Z606" i="4"/>
  <c r="Z607" i="4"/>
  <c r="Z608" i="4"/>
  <c r="Z609" i="4"/>
  <c r="Z611" i="4"/>
  <c r="Z612" i="4"/>
  <c r="Z613" i="4"/>
  <c r="Z614" i="4"/>
  <c r="Z616" i="4"/>
  <c r="AA628" i="4"/>
  <c r="AA627" i="4" s="1"/>
  <c r="AA632" i="4"/>
  <c r="AA636" i="4"/>
  <c r="AA642" i="4"/>
  <c r="AA639" i="4" s="1"/>
  <c r="AA648" i="4"/>
  <c r="AA647" i="4" s="1"/>
  <c r="AA653" i="4"/>
  <c r="M22" i="5"/>
  <c r="L33" i="5"/>
  <c r="AA594" i="4"/>
  <c r="AA593" i="4" s="1"/>
  <c r="AA595" i="4"/>
  <c r="AA596" i="4"/>
  <c r="AA597" i="4"/>
  <c r="AA599" i="4"/>
  <c r="AA600" i="4"/>
  <c r="AA601" i="4"/>
  <c r="AA602" i="4"/>
  <c r="AA603" i="4"/>
  <c r="AA605" i="4"/>
  <c r="AA606" i="4"/>
  <c r="AA607" i="4"/>
  <c r="AA608" i="4"/>
  <c r="AA609" i="4"/>
  <c r="AA611" i="4"/>
  <c r="AA612" i="4"/>
  <c r="AA613" i="4"/>
  <c r="AA614" i="4"/>
  <c r="AA615" i="4"/>
  <c r="AA617" i="4"/>
  <c r="AA618" i="4"/>
  <c r="AA616" i="4" s="1"/>
  <c r="Z625" i="4"/>
  <c r="AC625" i="4" s="1"/>
  <c r="X626" i="4"/>
  <c r="X623" i="4" s="1"/>
  <c r="W628" i="4"/>
  <c r="AB628" i="4"/>
  <c r="Z630" i="4"/>
  <c r="AC630" i="4" s="1"/>
  <c r="X631" i="4"/>
  <c r="W632" i="4"/>
  <c r="AB632" i="4"/>
  <c r="Z634" i="4"/>
  <c r="AC634" i="4" s="1"/>
  <c r="X635" i="4"/>
  <c r="AC635" i="4" s="1"/>
  <c r="W636" i="4"/>
  <c r="AB636" i="4"/>
  <c r="Z640" i="4"/>
  <c r="AC640" i="4" s="1"/>
  <c r="X641" i="4"/>
  <c r="AC641" i="4" s="1"/>
  <c r="W642" i="4"/>
  <c r="W639" i="4" s="1"/>
  <c r="AB642" i="4"/>
  <c r="AB639" i="4" s="1"/>
  <c r="Z644" i="4"/>
  <c r="AC644" i="4" s="1"/>
  <c r="X646" i="4"/>
  <c r="AC646" i="4" s="1"/>
  <c r="W648" i="4"/>
  <c r="AB648" i="4"/>
  <c r="AB647" i="4" s="1"/>
  <c r="AA650" i="4"/>
  <c r="Z651" i="4"/>
  <c r="AC651" i="4" s="1"/>
  <c r="X652" i="4"/>
  <c r="W653" i="4"/>
  <c r="AB653" i="4"/>
  <c r="AB650" i="4" s="1"/>
  <c r="Z655" i="4"/>
  <c r="AC655" i="4" s="1"/>
  <c r="J22" i="5"/>
  <c r="N22" i="5"/>
  <c r="M33" i="5"/>
  <c r="X576" i="4"/>
  <c r="X582" i="4"/>
  <c r="X587" i="4"/>
  <c r="X593" i="4"/>
  <c r="W594" i="4"/>
  <c r="W595" i="4"/>
  <c r="W596" i="4"/>
  <c r="AC596" i="4" s="1"/>
  <c r="W597" i="4"/>
  <c r="AC597" i="4" s="1"/>
  <c r="X598" i="4"/>
  <c r="W599" i="4"/>
  <c r="W600" i="4"/>
  <c r="W601" i="4"/>
  <c r="AC601" i="4" s="1"/>
  <c r="W602" i="4"/>
  <c r="W603" i="4"/>
  <c r="X604" i="4"/>
  <c r="W605" i="4"/>
  <c r="AC605" i="4" s="1"/>
  <c r="W606" i="4"/>
  <c r="W607" i="4"/>
  <c r="W608" i="4"/>
  <c r="W609" i="4"/>
  <c r="AC609" i="4" s="1"/>
  <c r="X610" i="4"/>
  <c r="W611" i="4"/>
  <c r="W612" i="4"/>
  <c r="W613" i="4"/>
  <c r="AC613" i="4" s="1"/>
  <c r="W614" i="4"/>
  <c r="AC614" i="4" s="1"/>
  <c r="W615" i="4"/>
  <c r="X616" i="4"/>
  <c r="W617" i="4"/>
  <c r="AC617" i="4" s="1"/>
  <c r="W618" i="4"/>
  <c r="X650" i="4"/>
  <c r="L11" i="5"/>
  <c r="K22" i="5"/>
  <c r="O22" i="5"/>
  <c r="J33" i="5"/>
  <c r="N33" i="5"/>
  <c r="L55" i="5"/>
  <c r="L61" i="5"/>
  <c r="L194" i="5"/>
  <c r="L184" i="5"/>
  <c r="L177" i="5"/>
  <c r="L190" i="5"/>
  <c r="L181" i="5"/>
  <c r="L196" i="5"/>
  <c r="L171" i="5"/>
  <c r="L192" i="5"/>
  <c r="L187" i="5"/>
  <c r="L173" i="5"/>
  <c r="R451" i="5"/>
  <c r="R317" i="5"/>
  <c r="R201" i="5"/>
  <c r="L256" i="5"/>
  <c r="L409" i="5"/>
  <c r="L239" i="5"/>
  <c r="L398" i="5"/>
  <c r="L201" i="5"/>
  <c r="L209" i="5"/>
  <c r="W217" i="5"/>
  <c r="W219" i="5"/>
  <c r="L227" i="5"/>
  <c r="L287" i="5"/>
  <c r="L252" i="5"/>
  <c r="R256" i="5"/>
  <c r="L297" i="5"/>
  <c r="L317" i="5"/>
  <c r="L319" i="5"/>
  <c r="N337" i="5"/>
  <c r="J337" i="5"/>
  <c r="O337" i="5"/>
  <c r="L394" i="5"/>
  <c r="L406" i="5"/>
  <c r="L442" i="5"/>
  <c r="L444" i="5"/>
  <c r="L514" i="5"/>
  <c r="L396" i="5"/>
  <c r="L451" i="5"/>
  <c r="L519" i="5"/>
  <c r="L246" i="5"/>
  <c r="L248" i="5"/>
  <c r="L289" i="5"/>
  <c r="L300" i="5"/>
  <c r="L343" i="5"/>
  <c r="L361" i="5"/>
  <c r="M337" i="5"/>
  <c r="W339" i="5"/>
  <c r="L434" i="5"/>
  <c r="L440" i="5"/>
  <c r="L506" i="5"/>
  <c r="L521" i="5"/>
  <c r="L465" i="5"/>
  <c r="L523" i="5"/>
  <c r="L539" i="5"/>
  <c r="R542" i="5"/>
  <c r="L556" i="5"/>
  <c r="L355" i="5"/>
  <c r="L530" i="5"/>
  <c r="L537" i="5"/>
  <c r="L562" i="5"/>
  <c r="L572" i="5"/>
  <c r="L589" i="5"/>
  <c r="L471" i="5"/>
  <c r="L516" i="5"/>
  <c r="L527" i="5"/>
  <c r="L534" i="5"/>
  <c r="L542" i="5"/>
  <c r="L584" i="5"/>
  <c r="L649" i="5"/>
  <c r="L612" i="5"/>
  <c r="L660" i="5"/>
  <c r="L625" i="5"/>
  <c r="L629" i="5"/>
  <c r="L639" i="5"/>
  <c r="L595" i="5"/>
  <c r="N595" i="5"/>
  <c r="W598" i="5"/>
  <c r="L618" i="5"/>
  <c r="L641" i="5"/>
  <c r="L647" i="5"/>
  <c r="L652" i="5"/>
  <c r="N9" i="6"/>
  <c r="N9" i="7"/>
  <c r="K7" i="10"/>
  <c r="H8" i="10"/>
  <c r="M8" i="10" s="1"/>
  <c r="H10" i="10"/>
  <c r="S10" i="10"/>
  <c r="L13" i="10"/>
  <c r="M13" i="10" s="1"/>
  <c r="K17" i="10"/>
  <c r="M17" i="10" s="1"/>
  <c r="S17" i="10"/>
  <c r="M20" i="10"/>
  <c r="S23" i="10"/>
  <c r="I23" i="10"/>
  <c r="L23" i="10"/>
  <c r="H26" i="10"/>
  <c r="M30" i="10"/>
  <c r="L33" i="10"/>
  <c r="M34" i="10"/>
  <c r="H55" i="10"/>
  <c r="M77" i="10"/>
  <c r="M124" i="10"/>
  <c r="K234" i="10"/>
  <c r="E4" i="8"/>
  <c r="M4" i="8"/>
  <c r="I10" i="10"/>
  <c r="M11" i="10"/>
  <c r="H33" i="10"/>
  <c r="H40" i="10"/>
  <c r="M62" i="10"/>
  <c r="K65" i="10"/>
  <c r="S65" i="10"/>
  <c r="I65" i="10"/>
  <c r="S73" i="10"/>
  <c r="I73" i="10"/>
  <c r="H73" i="10"/>
  <c r="K73" i="10"/>
  <c r="M82" i="10"/>
  <c r="M85" i="10"/>
  <c r="M96" i="10"/>
  <c r="M108" i="10"/>
  <c r="K111" i="10"/>
  <c r="S119" i="10"/>
  <c r="I119" i="10"/>
  <c r="H119" i="10"/>
  <c r="L119" i="10"/>
  <c r="M128" i="10"/>
  <c r="H136" i="10"/>
  <c r="M141" i="10"/>
  <c r="M148" i="10"/>
  <c r="M151" i="10"/>
  <c r="I163" i="10"/>
  <c r="M170" i="10"/>
  <c r="M224" i="10"/>
  <c r="I97" i="8"/>
  <c r="I4" i="8" s="1"/>
  <c r="L10" i="10"/>
  <c r="I7" i="10"/>
  <c r="M25" i="10"/>
  <c r="M42" i="10"/>
  <c r="M48" i="10"/>
  <c r="M53" i="10"/>
  <c r="S58" i="10"/>
  <c r="I58" i="10"/>
  <c r="H58" i="10"/>
  <c r="M60" i="10"/>
  <c r="H65" i="10"/>
  <c r="M70" i="10"/>
  <c r="L73" i="10"/>
  <c r="M83" i="10"/>
  <c r="S86" i="10"/>
  <c r="I86" i="10"/>
  <c r="H86" i="10"/>
  <c r="L86" i="10"/>
  <c r="M88" i="10"/>
  <c r="M97" i="10"/>
  <c r="M100" i="10"/>
  <c r="M106" i="10"/>
  <c r="I111" i="10"/>
  <c r="M111" i="10" s="1"/>
  <c r="K119" i="10"/>
  <c r="M129" i="10"/>
  <c r="M142" i="10"/>
  <c r="M158" i="10"/>
  <c r="K161" i="10"/>
  <c r="K163" i="10"/>
  <c r="M178" i="10"/>
  <c r="H181" i="10"/>
  <c r="M183" i="10"/>
  <c r="M193" i="10"/>
  <c r="K217" i="10"/>
  <c r="M229" i="10"/>
  <c r="K26" i="10"/>
  <c r="I26" i="10"/>
  <c r="S26" i="10"/>
  <c r="S49" i="10"/>
  <c r="I49" i="10"/>
  <c r="H49" i="10"/>
  <c r="K49" i="10"/>
  <c r="M89" i="10"/>
  <c r="I197" i="10"/>
  <c r="M200" i="10"/>
  <c r="H226" i="10"/>
  <c r="K226" i="10"/>
  <c r="I226" i="10"/>
  <c r="L226" i="10"/>
  <c r="S226" i="10"/>
  <c r="M123" i="10"/>
  <c r="M131" i="10"/>
  <c r="S134" i="10"/>
  <c r="I134" i="10"/>
  <c r="H134" i="10"/>
  <c r="L144" i="10"/>
  <c r="M147" i="10"/>
  <c r="M155" i="10"/>
  <c r="H161" i="10"/>
  <c r="M161" i="10" s="1"/>
  <c r="M162" i="10"/>
  <c r="M165" i="10"/>
  <c r="M173" i="10"/>
  <c r="L181" i="10"/>
  <c r="M184" i="10"/>
  <c r="M192" i="10"/>
  <c r="M202" i="10"/>
  <c r="M239" i="10"/>
  <c r="L247" i="10"/>
  <c r="M259" i="10"/>
  <c r="M275" i="10"/>
  <c r="M303" i="10"/>
  <c r="I161" i="10"/>
  <c r="M171" i="10"/>
  <c r="M179" i="10"/>
  <c r="M213" i="10"/>
  <c r="I217" i="10"/>
  <c r="M225" i="10"/>
  <c r="M233" i="10"/>
  <c r="M257" i="10"/>
  <c r="M22" i="10"/>
  <c r="M27" i="10"/>
  <c r="K33" i="10"/>
  <c r="M38" i="10"/>
  <c r="M44" i="10"/>
  <c r="M51" i="10"/>
  <c r="M57" i="10"/>
  <c r="M64" i="10"/>
  <c r="M68" i="10"/>
  <c r="M75" i="10"/>
  <c r="K78" i="10"/>
  <c r="S78" i="10"/>
  <c r="I78" i="10"/>
  <c r="M79" i="10"/>
  <c r="M94" i="10"/>
  <c r="M102" i="10"/>
  <c r="M110" i="10"/>
  <c r="L111" i="10"/>
  <c r="M125" i="10"/>
  <c r="M133" i="10"/>
  <c r="M138" i="10"/>
  <c r="K144" i="10"/>
  <c r="M149" i="10"/>
  <c r="M157" i="10"/>
  <c r="M167" i="10"/>
  <c r="M175" i="10"/>
  <c r="K181" i="10"/>
  <c r="M186" i="10"/>
  <c r="M194" i="10"/>
  <c r="H197" i="10"/>
  <c r="L197" i="10"/>
  <c r="K197" i="10"/>
  <c r="M205" i="10"/>
  <c r="M211" i="10"/>
  <c r="L217" i="10"/>
  <c r="M221" i="10"/>
  <c r="H234" i="10"/>
  <c r="M234" i="10" s="1"/>
  <c r="M236" i="10"/>
  <c r="M241" i="10"/>
  <c r="M251" i="10"/>
  <c r="M253" i="10"/>
  <c r="M268" i="10"/>
  <c r="M284" i="10"/>
  <c r="K299" i="10"/>
  <c r="I299" i="10"/>
  <c r="S299" i="10"/>
  <c r="H299" i="10"/>
  <c r="L299" i="10"/>
  <c r="M310" i="10"/>
  <c r="K314" i="10"/>
  <c r="L314" i="10"/>
  <c r="I314" i="10"/>
  <c r="H314" i="10"/>
  <c r="M324" i="10"/>
  <c r="L40" i="10"/>
  <c r="L55" i="10"/>
  <c r="L112" i="10"/>
  <c r="M112" i="10" s="1"/>
  <c r="L121" i="10"/>
  <c r="M121" i="10" s="1"/>
  <c r="L136" i="10"/>
  <c r="L163" i="10"/>
  <c r="M201" i="10"/>
  <c r="M209" i="10"/>
  <c r="S218" i="10"/>
  <c r="I218" i="10"/>
  <c r="M232" i="10"/>
  <c r="M249" i="10"/>
  <c r="S252" i="10"/>
  <c r="I252" i="10"/>
  <c r="M266" i="10"/>
  <c r="M274" i="10"/>
  <c r="L287" i="10"/>
  <c r="I287" i="10"/>
  <c r="S287" i="10"/>
  <c r="H287" i="10"/>
  <c r="M294" i="10"/>
  <c r="M305" i="10"/>
  <c r="M309" i="10"/>
  <c r="M326" i="10"/>
  <c r="M332" i="10"/>
  <c r="M337" i="10"/>
  <c r="M339" i="10"/>
  <c r="M342" i="10"/>
  <c r="L345" i="10"/>
  <c r="M379" i="10"/>
  <c r="K378" i="10"/>
  <c r="M378" i="10" s="1"/>
  <c r="M199" i="10"/>
  <c r="M207" i="10"/>
  <c r="M215" i="10"/>
  <c r="H218" i="10"/>
  <c r="H217" i="10"/>
  <c r="M219" i="10"/>
  <c r="M230" i="10"/>
  <c r="H247" i="10"/>
  <c r="M247" i="10" s="1"/>
  <c r="S247" i="10"/>
  <c r="H252" i="10"/>
  <c r="M264" i="10"/>
  <c r="M272" i="10"/>
  <c r="M280" i="10"/>
  <c r="M281" i="10"/>
  <c r="K287" i="10"/>
  <c r="M292" i="10"/>
  <c r="L306" i="10"/>
  <c r="M306" i="10" s="1"/>
  <c r="M307" i="10"/>
  <c r="M317" i="10"/>
  <c r="M327" i="10"/>
  <c r="K328" i="10"/>
  <c r="L328" i="10"/>
  <c r="I328" i="10"/>
  <c r="M328" i="10" s="1"/>
  <c r="M333" i="10"/>
  <c r="M346" i="10"/>
  <c r="M355" i="10"/>
  <c r="S358" i="10"/>
  <c r="I358" i="10"/>
  <c r="H358" i="10"/>
  <c r="L358" i="10"/>
  <c r="K358" i="10"/>
  <c r="M371" i="10"/>
  <c r="M375" i="10"/>
  <c r="M382" i="10"/>
  <c r="M390" i="10"/>
  <c r="M330" i="10"/>
  <c r="M343" i="10"/>
  <c r="H345" i="10"/>
  <c r="M353" i="10"/>
  <c r="M388" i="10"/>
  <c r="M394" i="10"/>
  <c r="L368" i="10"/>
  <c r="H389" i="10"/>
  <c r="M389" i="10" s="1"/>
  <c r="I389" i="10"/>
  <c r="L389" i="10"/>
  <c r="K389" i="10"/>
  <c r="M464" i="10"/>
  <c r="M302" i="10"/>
  <c r="M315" i="10"/>
  <c r="M323" i="10"/>
  <c r="M329" i="10"/>
  <c r="S338" i="10"/>
  <c r="I338" i="10"/>
  <c r="M352" i="10"/>
  <c r="H356" i="10"/>
  <c r="M356" i="10" s="1"/>
  <c r="S356" i="10"/>
  <c r="M370" i="10"/>
  <c r="M393" i="10"/>
  <c r="H395" i="10"/>
  <c r="M395" i="10" s="1"/>
  <c r="H403" i="10"/>
  <c r="S403" i="10"/>
  <c r="H414" i="10"/>
  <c r="H415" i="10"/>
  <c r="K414" i="10"/>
  <c r="M421" i="10"/>
  <c r="L429" i="10"/>
  <c r="M432" i="10"/>
  <c r="M440" i="10"/>
  <c r="M448" i="10"/>
  <c r="H453" i="10"/>
  <c r="M460" i="10"/>
  <c r="K464" i="10"/>
  <c r="M469" i="10"/>
  <c r="M475" i="10"/>
  <c r="M483" i="10"/>
  <c r="M487" i="10"/>
  <c r="M491" i="10"/>
  <c r="M496" i="10"/>
  <c r="M300" i="10"/>
  <c r="M321" i="10"/>
  <c r="M335" i="10"/>
  <c r="K336" i="10"/>
  <c r="M336" i="10" s="1"/>
  <c r="H338" i="10"/>
  <c r="M338" i="10" s="1"/>
  <c r="K345" i="10"/>
  <c r="M350" i="10"/>
  <c r="I356" i="10"/>
  <c r="M357" i="10"/>
  <c r="H368" i="10"/>
  <c r="M368" i="10" s="1"/>
  <c r="S368" i="10"/>
  <c r="M376" i="10"/>
  <c r="M391" i="10"/>
  <c r="I403" i="10"/>
  <c r="M404" i="10"/>
  <c r="H406" i="10"/>
  <c r="M406" i="10" s="1"/>
  <c r="I414" i="10"/>
  <c r="M419" i="10"/>
  <c r="M427" i="10"/>
  <c r="H429" i="10"/>
  <c r="M430" i="10"/>
  <c r="M438" i="10"/>
  <c r="M446" i="10"/>
  <c r="M458" i="10"/>
  <c r="M467" i="10"/>
  <c r="M476" i="10"/>
  <c r="M494" i="10"/>
  <c r="M501" i="10"/>
  <c r="M505" i="10"/>
  <c r="M468" i="10"/>
  <c r="M372" i="10"/>
  <c r="L414" i="10"/>
  <c r="K429" i="10"/>
  <c r="M434" i="10"/>
  <c r="M442" i="10"/>
  <c r="M450" i="10"/>
  <c r="K453" i="10"/>
  <c r="S453" i="10"/>
  <c r="I453" i="10"/>
  <c r="M482" i="10"/>
  <c r="M486" i="10"/>
  <c r="M490" i="10"/>
  <c r="M503" i="10"/>
  <c r="M507" i="10"/>
  <c r="L415" i="10"/>
  <c r="H477" i="10"/>
  <c r="L479" i="10"/>
  <c r="H492" i="10"/>
  <c r="L500" i="10"/>
  <c r="I477" i="10"/>
  <c r="S477" i="10"/>
  <c r="H479" i="10"/>
  <c r="I492" i="10"/>
  <c r="S492" i="10"/>
  <c r="H500" i="10"/>
  <c r="M252" i="10" l="1"/>
  <c r="M217" i="10"/>
  <c r="M144" i="10"/>
  <c r="L6" i="10"/>
  <c r="M49" i="10"/>
  <c r="M163" i="10"/>
  <c r="M86" i="10"/>
  <c r="M58" i="10"/>
  <c r="X639" i="4"/>
  <c r="AC615" i="4"/>
  <c r="AC611" i="4"/>
  <c r="AC607" i="4"/>
  <c r="AC603" i="4"/>
  <c r="AC599" i="4"/>
  <c r="AC595" i="4"/>
  <c r="AC652" i="4"/>
  <c r="AC631" i="4"/>
  <c r="AA610" i="4"/>
  <c r="Z604" i="4"/>
  <c r="Z593" i="4"/>
  <c r="AC567" i="4"/>
  <c r="AC562" i="4"/>
  <c r="AC557" i="4"/>
  <c r="W512" i="4"/>
  <c r="AC472" i="4"/>
  <c r="AB494" i="4"/>
  <c r="AB521" i="4"/>
  <c r="Z475" i="4"/>
  <c r="Z432" i="4"/>
  <c r="Z398" i="4"/>
  <c r="AC385" i="4"/>
  <c r="AC384" i="4"/>
  <c r="AC380" i="4"/>
  <c r="AC377" i="4"/>
  <c r="AC370" i="4"/>
  <c r="AC360" i="4"/>
  <c r="AB349" i="4"/>
  <c r="AC346" i="4"/>
  <c r="AC332" i="4"/>
  <c r="AA325" i="4"/>
  <c r="AB319" i="4"/>
  <c r="AC299" i="4"/>
  <c r="W248" i="4"/>
  <c r="AB408" i="4"/>
  <c r="X379" i="4"/>
  <c r="Z361" i="4"/>
  <c r="X331" i="4"/>
  <c r="AA512" i="4"/>
  <c r="X398" i="4"/>
  <c r="Z355" i="4"/>
  <c r="AA355" i="4"/>
  <c r="AC347" i="4"/>
  <c r="AC330" i="4"/>
  <c r="AC326" i="4"/>
  <c r="AC244" i="4"/>
  <c r="AA300" i="4"/>
  <c r="Y287" i="4"/>
  <c r="AC254" i="4"/>
  <c r="Z221" i="4"/>
  <c r="AB134" i="4"/>
  <c r="AB55" i="4"/>
  <c r="AC232" i="4"/>
  <c r="AC219" i="4"/>
  <c r="AC208" i="4"/>
  <c r="AC185" i="4"/>
  <c r="AC179" i="4"/>
  <c r="AC130" i="4"/>
  <c r="AC120" i="4"/>
  <c r="AC79" i="4"/>
  <c r="AC65" i="4"/>
  <c r="AA41" i="4"/>
  <c r="AA10" i="4"/>
  <c r="AA221" i="4"/>
  <c r="AC31" i="4"/>
  <c r="AC27" i="4"/>
  <c r="R397" i="2"/>
  <c r="AC194" i="4"/>
  <c r="R219" i="3"/>
  <c r="R182" i="3"/>
  <c r="R431" i="2"/>
  <c r="R34" i="2"/>
  <c r="R316" i="2"/>
  <c r="M7" i="2"/>
  <c r="AC307" i="4"/>
  <c r="AC633" i="4"/>
  <c r="AC439" i="4"/>
  <c r="AC403" i="4"/>
  <c r="AC182" i="4"/>
  <c r="R391" i="2"/>
  <c r="M218" i="10"/>
  <c r="M314" i="10"/>
  <c r="M78" i="10"/>
  <c r="AC602" i="4"/>
  <c r="AC648" i="4"/>
  <c r="AA604" i="4"/>
  <c r="Z598" i="4"/>
  <c r="AB560" i="4"/>
  <c r="AA541" i="4"/>
  <c r="AB542" i="4"/>
  <c r="Z511" i="4"/>
  <c r="X541" i="4"/>
  <c r="AB469" i="4"/>
  <c r="AC592" i="4"/>
  <c r="AC590" i="4"/>
  <c r="AC588" i="4"/>
  <c r="AC586" i="4"/>
  <c r="AA469" i="4"/>
  <c r="AC524" i="4"/>
  <c r="AC474" i="4"/>
  <c r="Z469" i="4"/>
  <c r="AB432" i="4"/>
  <c r="AB367" i="4"/>
  <c r="AA343" i="4"/>
  <c r="AC336" i="4"/>
  <c r="AB325" i="4"/>
  <c r="AC322" i="4"/>
  <c r="AC312" i="4"/>
  <c r="AC294" i="4"/>
  <c r="X408" i="4"/>
  <c r="AA367" i="4"/>
  <c r="AB331" i="4"/>
  <c r="Y257" i="4"/>
  <c r="Z245" i="4"/>
  <c r="AC354" i="4"/>
  <c r="AC333" i="4"/>
  <c r="X300" i="4"/>
  <c r="X290" i="4"/>
  <c r="AA273" i="4"/>
  <c r="Z202" i="4"/>
  <c r="X10" i="4"/>
  <c r="AC226" i="4"/>
  <c r="X202" i="4"/>
  <c r="AC137" i="4"/>
  <c r="AB11" i="4"/>
  <c r="Z227" i="4"/>
  <c r="W202" i="4"/>
  <c r="X184" i="4"/>
  <c r="AC57" i="4"/>
  <c r="W11" i="4"/>
  <c r="AC59" i="4"/>
  <c r="R502" i="3"/>
  <c r="R145" i="3"/>
  <c r="R59" i="3"/>
  <c r="R235" i="2"/>
  <c r="AC629" i="4"/>
  <c r="R356" i="2"/>
  <c r="R112" i="2"/>
  <c r="L8" i="5"/>
  <c r="AB627" i="4"/>
  <c r="AA598" i="4"/>
  <c r="Z541" i="4"/>
  <c r="AB488" i="4"/>
  <c r="AB463" i="4"/>
  <c r="AA463" i="4"/>
  <c r="Z463" i="4"/>
  <c r="X442" i="4"/>
  <c r="Z408" i="4"/>
  <c r="AC438" i="4"/>
  <c r="Z373" i="4"/>
  <c r="AA318" i="4"/>
  <c r="Z367" i="4"/>
  <c r="X280" i="4"/>
  <c r="X273" i="4"/>
  <c r="X266" i="4"/>
  <c r="X259" i="4"/>
  <c r="Z239" i="4"/>
  <c r="AA331" i="4"/>
  <c r="Z300" i="4"/>
  <c r="Z258" i="4"/>
  <c r="W273" i="4"/>
  <c r="AA290" i="4"/>
  <c r="AA258" i="4"/>
  <c r="AC192" i="4"/>
  <c r="X55" i="4"/>
  <c r="X41" i="4"/>
  <c r="X11" i="4"/>
  <c r="R227" i="2"/>
  <c r="R18" i="2"/>
  <c r="AC649" i="4"/>
  <c r="AC425" i="4"/>
  <c r="M23" i="10"/>
  <c r="P33" i="5"/>
  <c r="W33" i="5" s="1"/>
  <c r="AC608" i="4"/>
  <c r="AC653" i="4"/>
  <c r="W650" i="4"/>
  <c r="AC636" i="4"/>
  <c r="AC632" i="4"/>
  <c r="AC628" i="4"/>
  <c r="Z610" i="4"/>
  <c r="AB564" i="4"/>
  <c r="AB554" i="4"/>
  <c r="X450" i="4"/>
  <c r="Z627" i="4"/>
  <c r="AA564" i="4"/>
  <c r="AA554" i="4"/>
  <c r="AB582" i="4"/>
  <c r="AB576" i="4"/>
  <c r="AB548" i="4"/>
  <c r="AC501" i="4"/>
  <c r="AC489" i="4"/>
  <c r="W442" i="4"/>
  <c r="AA587" i="4"/>
  <c r="AA576" i="4"/>
  <c r="AB475" i="4"/>
  <c r="AA442" i="4"/>
  <c r="AC522" i="4"/>
  <c r="AC477" i="4"/>
  <c r="AA450" i="4"/>
  <c r="AA379" i="4"/>
  <c r="X548" i="4"/>
  <c r="Z450" i="4"/>
  <c r="AC387" i="4"/>
  <c r="AC381" i="4"/>
  <c r="AC378" i="4"/>
  <c r="AC374" i="4"/>
  <c r="AC371" i="4"/>
  <c r="AA349" i="4"/>
  <c r="AB343" i="4"/>
  <c r="AC329" i="4"/>
  <c r="AC304" i="4"/>
  <c r="AB355" i="4"/>
  <c r="X318" i="4"/>
  <c r="AB398" i="4"/>
  <c r="X361" i="4"/>
  <c r="AC357" i="4"/>
  <c r="AC340" i="4"/>
  <c r="AB300" i="4"/>
  <c r="AB290" i="4"/>
  <c r="AB280" i="4"/>
  <c r="AB273" i="4"/>
  <c r="AB266" i="4"/>
  <c r="AB259" i="4"/>
  <c r="X252" i="4"/>
  <c r="AC241" i="4"/>
  <c r="X367" i="4"/>
  <c r="AA280" i="4"/>
  <c r="AA266" i="4"/>
  <c r="Z233" i="4"/>
  <c r="Z209" i="4"/>
  <c r="AC144" i="4"/>
  <c r="AC103" i="4"/>
  <c r="AC89" i="4"/>
  <c r="X122" i="4"/>
  <c r="X116" i="4"/>
  <c r="X92" i="4"/>
  <c r="X74" i="4"/>
  <c r="X67" i="4"/>
  <c r="AC40" i="4"/>
  <c r="AC20" i="4"/>
  <c r="AC16" i="4"/>
  <c r="AA11" i="4"/>
  <c r="AC11" i="4" s="1"/>
  <c r="AC38" i="4"/>
  <c r="R316" i="3"/>
  <c r="R494" i="2"/>
  <c r="R481" i="2"/>
  <c r="R358" i="2"/>
  <c r="R135" i="3"/>
  <c r="R253" i="3"/>
  <c r="R56" i="2"/>
  <c r="AC654" i="4"/>
  <c r="AC293" i="4"/>
  <c r="AC176" i="4"/>
  <c r="Z449" i="4"/>
  <c r="AC273" i="4"/>
  <c r="AA622" i="4"/>
  <c r="AA540" i="4" s="1"/>
  <c r="AC432" i="4"/>
  <c r="AC406" i="4"/>
  <c r="Z287" i="4"/>
  <c r="Z393" i="4"/>
  <c r="Z201" i="4"/>
  <c r="AC469" i="4"/>
  <c r="AC442" i="4"/>
  <c r="AA393" i="4"/>
  <c r="AA317" i="4" s="1"/>
  <c r="Z257" i="4"/>
  <c r="X245" i="4"/>
  <c r="X201" i="4" s="1"/>
  <c r="AB393" i="4"/>
  <c r="AB317" i="4" s="1"/>
  <c r="K6" i="10"/>
  <c r="M7" i="10"/>
  <c r="M479" i="10"/>
  <c r="M492" i="10"/>
  <c r="M429" i="10"/>
  <c r="M453" i="10"/>
  <c r="M414" i="10"/>
  <c r="M345" i="10"/>
  <c r="H6" i="10"/>
  <c r="M136" i="10"/>
  <c r="M119" i="10"/>
  <c r="M55" i="10"/>
  <c r="M26" i="10"/>
  <c r="L245" i="5"/>
  <c r="L393" i="5"/>
  <c r="L318" i="5"/>
  <c r="L170" i="5"/>
  <c r="AC618" i="4"/>
  <c r="AC612" i="4"/>
  <c r="AC606" i="4"/>
  <c r="AC600" i="4"/>
  <c r="AC594" i="4"/>
  <c r="AC642" i="4"/>
  <c r="W616" i="4"/>
  <c r="AC616" i="4" s="1"/>
  <c r="Z650" i="4"/>
  <c r="AC565" i="4"/>
  <c r="AC559" i="4"/>
  <c r="AC555" i="4"/>
  <c r="P134" i="5"/>
  <c r="W134" i="5" s="1"/>
  <c r="P595" i="5"/>
  <c r="W595" i="5" s="1"/>
  <c r="AC585" i="4"/>
  <c r="AC583" i="4"/>
  <c r="AC581" i="4"/>
  <c r="AC579" i="4"/>
  <c r="AC577" i="4"/>
  <c r="AC575" i="4"/>
  <c r="AC543" i="4"/>
  <c r="AC520" i="4"/>
  <c r="AB511" i="4"/>
  <c r="AB449" i="4" s="1"/>
  <c r="X645" i="4"/>
  <c r="AC645" i="4" s="1"/>
  <c r="L622" i="4"/>
  <c r="AC504" i="4"/>
  <c r="AC574" i="4"/>
  <c r="AC546" i="4"/>
  <c r="AC526" i="4"/>
  <c r="AA475" i="4"/>
  <c r="AC475" i="4" s="1"/>
  <c r="AC626" i="4"/>
  <c r="AC536" i="4"/>
  <c r="AC444" i="4"/>
  <c r="X393" i="4"/>
  <c r="X317" i="4" s="1"/>
  <c r="AC343" i="4"/>
  <c r="W319" i="4"/>
  <c r="AC427" i="4"/>
  <c r="AC423" i="4"/>
  <c r="AC419" i="4"/>
  <c r="AC415" i="4"/>
  <c r="AC411" i="4"/>
  <c r="Z386" i="4"/>
  <c r="W373" i="4"/>
  <c r="AC373" i="4" s="1"/>
  <c r="W349" i="4"/>
  <c r="AC349" i="4" s="1"/>
  <c r="AA319" i="4"/>
  <c r="AC435" i="4"/>
  <c r="W379" i="4"/>
  <c r="AC379" i="4" s="1"/>
  <c r="AC375" i="4"/>
  <c r="AC365" i="4"/>
  <c r="AC351" i="4"/>
  <c r="AC341" i="4"/>
  <c r="AC334" i="4"/>
  <c r="AC320" i="4"/>
  <c r="W318" i="4"/>
  <c r="AC310" i="4"/>
  <c r="AC302" i="4"/>
  <c r="AC292" i="4"/>
  <c r="AC284" i="4"/>
  <c r="AC279" i="4"/>
  <c r="AC275" i="4"/>
  <c r="AC270" i="4"/>
  <c r="AC265" i="4"/>
  <c r="AC261" i="4"/>
  <c r="W548" i="4"/>
  <c r="W582" i="4"/>
  <c r="AC582" i="4" s="1"/>
  <c r="AA548" i="4"/>
  <c r="AA570" i="4"/>
  <c r="AC410" i="4"/>
  <c r="Y393" i="4"/>
  <c r="AB337" i="4"/>
  <c r="X319" i="4"/>
  <c r="W288" i="4"/>
  <c r="X287" i="4"/>
  <c r="X209" i="4"/>
  <c r="AC184" i="4"/>
  <c r="AA537" i="4"/>
  <c r="AA511" i="4" s="1"/>
  <c r="AA449" i="4" s="1"/>
  <c r="AB41" i="4"/>
  <c r="AA227" i="4"/>
  <c r="AC190" i="4"/>
  <c r="AB140" i="4"/>
  <c r="AB116" i="4"/>
  <c r="AB92" i="4"/>
  <c r="AC291" i="4"/>
  <c r="AA245" i="4"/>
  <c r="AB245" i="4"/>
  <c r="AB201" i="4" s="1"/>
  <c r="AA233" i="4"/>
  <c r="X221" i="4"/>
  <c r="AC64" i="4"/>
  <c r="W49" i="4"/>
  <c r="AC50" i="4"/>
  <c r="AC29" i="4"/>
  <c r="AA22" i="4"/>
  <c r="AB171" i="4"/>
  <c r="AB170" i="4" s="1"/>
  <c r="X171" i="4"/>
  <c r="AA171" i="4"/>
  <c r="AA170" i="4" s="1"/>
  <c r="AA9" i="4" s="1"/>
  <c r="W171" i="4"/>
  <c r="Z171" i="4"/>
  <c r="Y171" i="4"/>
  <c r="Y170" i="4" s="1"/>
  <c r="L171" i="4"/>
  <c r="L170" i="4" s="1"/>
  <c r="AB128" i="4"/>
  <c r="AC115" i="4"/>
  <c r="W110" i="4"/>
  <c r="AC111" i="4"/>
  <c r="AC101" i="4"/>
  <c r="AC70" i="4"/>
  <c r="X61" i="4"/>
  <c r="AC46" i="4"/>
  <c r="AC35" i="4"/>
  <c r="AC117" i="4"/>
  <c r="Z187" i="4"/>
  <c r="Z181" i="4"/>
  <c r="R164" i="3"/>
  <c r="R182" i="2"/>
  <c r="R41" i="2"/>
  <c r="R248" i="3"/>
  <c r="AC178" i="4"/>
  <c r="R301" i="2"/>
  <c r="P7" i="2"/>
  <c r="R7" i="2" s="1"/>
  <c r="M415" i="10"/>
  <c r="M500" i="10"/>
  <c r="M358" i="10"/>
  <c r="M299" i="10"/>
  <c r="M134" i="10"/>
  <c r="M181" i="10"/>
  <c r="M65" i="10"/>
  <c r="M40" i="10"/>
  <c r="M10" i="10"/>
  <c r="P337" i="5"/>
  <c r="W337" i="5" s="1"/>
  <c r="L202" i="5"/>
  <c r="P164" i="5"/>
  <c r="W164" i="5" s="1"/>
  <c r="W647" i="4"/>
  <c r="AC647" i="4" s="1"/>
  <c r="AC545" i="4"/>
  <c r="AC531" i="4"/>
  <c r="AC527" i="4"/>
  <c r="AC517" i="4"/>
  <c r="X500" i="4"/>
  <c r="AC500" i="4" s="1"/>
  <c r="AC495" i="4"/>
  <c r="AC462" i="4"/>
  <c r="W627" i="4"/>
  <c r="X627" i="4"/>
  <c r="X622" i="4" s="1"/>
  <c r="X540" i="4" s="1"/>
  <c r="Y622" i="4"/>
  <c r="Y540" i="4" s="1"/>
  <c r="W521" i="4"/>
  <c r="AC521" i="4" s="1"/>
  <c r="AC518" i="4"/>
  <c r="AC550" i="4"/>
  <c r="W525" i="4"/>
  <c r="AC525" i="4" s="1"/>
  <c r="W514" i="4"/>
  <c r="AC514" i="4" s="1"/>
  <c r="AC400" i="4"/>
  <c r="AC248" i="4"/>
  <c r="AC441" i="4"/>
  <c r="W355" i="4"/>
  <c r="AC355" i="4" s="1"/>
  <c r="AC348" i="4"/>
  <c r="AC327" i="4"/>
  <c r="AC285" i="4"/>
  <c r="AC281" i="4"/>
  <c r="AC276" i="4"/>
  <c r="AC271" i="4"/>
  <c r="AC267" i="4"/>
  <c r="AC262" i="4"/>
  <c r="X258" i="4"/>
  <c r="X257" i="4" s="1"/>
  <c r="X239" i="4"/>
  <c r="AC239" i="4" s="1"/>
  <c r="AC386" i="4"/>
  <c r="W463" i="4"/>
  <c r="AC463" i="4" s="1"/>
  <c r="W587" i="4"/>
  <c r="AC587" i="4" s="1"/>
  <c r="AC394" i="4"/>
  <c r="W361" i="4"/>
  <c r="AC361" i="4" s="1"/>
  <c r="W337" i="4"/>
  <c r="AB287" i="4"/>
  <c r="AB257" i="4" s="1"/>
  <c r="AC253" i="4"/>
  <c r="AC240" i="4"/>
  <c r="AC177" i="4"/>
  <c r="L8" i="4"/>
  <c r="AC222" i="4"/>
  <c r="W221" i="4"/>
  <c r="AC221" i="4" s="1"/>
  <c r="AA203" i="4"/>
  <c r="L540" i="4"/>
  <c r="AA134" i="4"/>
  <c r="AA110" i="4"/>
  <c r="AA86" i="4"/>
  <c r="Y245" i="4"/>
  <c r="Y201" i="4" s="1"/>
  <c r="AA209" i="4"/>
  <c r="AC133" i="4"/>
  <c r="AC109" i="4"/>
  <c r="AC85" i="4"/>
  <c r="W61" i="4"/>
  <c r="W33" i="4"/>
  <c r="AC18" i="4"/>
  <c r="AC234" i="4"/>
  <c r="W233" i="4"/>
  <c r="AC233" i="4" s="1"/>
  <c r="AC231" i="4"/>
  <c r="AC217" i="4"/>
  <c r="AC210" i="4"/>
  <c r="W209" i="4"/>
  <c r="AC209" i="4" s="1"/>
  <c r="AC207" i="4"/>
  <c r="AC174" i="4"/>
  <c r="Z146" i="4"/>
  <c r="AC142" i="4"/>
  <c r="AC132" i="4"/>
  <c r="AB104" i="4"/>
  <c r="AC91" i="4"/>
  <c r="W86" i="4"/>
  <c r="AC87" i="4"/>
  <c r="AC77" i="4"/>
  <c r="AC53" i="4"/>
  <c r="AB49" i="4"/>
  <c r="W41" i="4"/>
  <c r="AC41" i="4" s="1"/>
  <c r="AC42" i="4"/>
  <c r="X33" i="4"/>
  <c r="AC21" i="4"/>
  <c r="AC17" i="4"/>
  <c r="AC13" i="4"/>
  <c r="AC141" i="4"/>
  <c r="R235" i="3"/>
  <c r="R137" i="3"/>
  <c r="R14" i="2"/>
  <c r="Z196" i="4"/>
  <c r="AC196" i="4" s="1"/>
  <c r="AA202" i="4"/>
  <c r="AA201" i="4" s="1"/>
  <c r="AC23" i="4"/>
  <c r="AB10" i="4"/>
  <c r="R340" i="3"/>
  <c r="R122" i="3"/>
  <c r="R289" i="2"/>
  <c r="M477" i="10"/>
  <c r="M403" i="10"/>
  <c r="M287" i="10"/>
  <c r="M197" i="10"/>
  <c r="M226" i="10"/>
  <c r="I6" i="10"/>
  <c r="M73" i="10"/>
  <c r="M33" i="10"/>
  <c r="L513" i="5"/>
  <c r="L452" i="5" s="1"/>
  <c r="Z639" i="4"/>
  <c r="AC639" i="4" s="1"/>
  <c r="Y511" i="4"/>
  <c r="AC503" i="4"/>
  <c r="W622" i="4"/>
  <c r="W541" i="4"/>
  <c r="AC532" i="4"/>
  <c r="AC488" i="4"/>
  <c r="AC584" i="4"/>
  <c r="AC552" i="4"/>
  <c r="AC535" i="4"/>
  <c r="AC533" i="4"/>
  <c r="W450" i="4"/>
  <c r="AC505" i="4"/>
  <c r="W457" i="4"/>
  <c r="AC457" i="4" s="1"/>
  <c r="AC367" i="4"/>
  <c r="Y449" i="4"/>
  <c r="W408" i="4"/>
  <c r="AC408" i="4" s="1"/>
  <c r="AC401" i="4"/>
  <c r="AC368" i="4"/>
  <c r="X337" i="4"/>
  <c r="W331" i="4"/>
  <c r="AC331" i="4" s="1"/>
  <c r="AC324" i="4"/>
  <c r="AC306" i="4"/>
  <c r="AC296" i="4"/>
  <c r="AC286" i="4"/>
  <c r="AC282" i="4"/>
  <c r="AC277" i="4"/>
  <c r="AC272" i="4"/>
  <c r="AC268" i="4"/>
  <c r="AC263" i="4"/>
  <c r="W542" i="4"/>
  <c r="Z318" i="4"/>
  <c r="Z317" i="4" s="1"/>
  <c r="W280" i="4"/>
  <c r="AC280" i="4" s="1"/>
  <c r="W266" i="4"/>
  <c r="AC266" i="4" s="1"/>
  <c r="AA288" i="4"/>
  <c r="AA287" i="4" s="1"/>
  <c r="AA257" i="4" s="1"/>
  <c r="W252" i="4"/>
  <c r="AC252" i="4" s="1"/>
  <c r="L511" i="4"/>
  <c r="L449" i="4" s="1"/>
  <c r="Y9" i="4"/>
  <c r="Y8" i="4"/>
  <c r="AC68" i="4"/>
  <c r="W67" i="4"/>
  <c r="AB33" i="4"/>
  <c r="AB22" i="4"/>
  <c r="W10" i="4"/>
  <c r="AC247" i="4"/>
  <c r="AC228" i="4"/>
  <c r="AC193" i="4"/>
  <c r="AC186" i="4"/>
  <c r="Z164" i="4"/>
  <c r="AC164" i="4" s="1"/>
  <c r="Z158" i="4"/>
  <c r="AC158" i="4" s="1"/>
  <c r="AC146" i="4"/>
  <c r="AC136" i="4"/>
  <c r="AC126" i="4"/>
  <c r="AB122" i="4"/>
  <c r="AC112" i="4"/>
  <c r="AC102" i="4"/>
  <c r="AB98" i="4"/>
  <c r="AC88" i="4"/>
  <c r="AC78" i="4"/>
  <c r="AB74" i="4"/>
  <c r="AC25" i="4"/>
  <c r="W22" i="4"/>
  <c r="AC238" i="4"/>
  <c r="X227" i="4"/>
  <c r="AC224" i="4"/>
  <c r="AC214" i="4"/>
  <c r="X203" i="4"/>
  <c r="AC191" i="4"/>
  <c r="AC175" i="4"/>
  <c r="AC118" i="4"/>
  <c r="AC108" i="4"/>
  <c r="AB80" i="4"/>
  <c r="AC60" i="4"/>
  <c r="Z10" i="4"/>
  <c r="AC12" i="4"/>
  <c r="AC52" i="4"/>
  <c r="AC187" i="4"/>
  <c r="AC181" i="4"/>
  <c r="AC62" i="4"/>
  <c r="R27" i="2"/>
  <c r="AC93" i="4"/>
  <c r="R360" i="3"/>
  <c r="R301" i="3"/>
  <c r="R218" i="2"/>
  <c r="R164" i="2"/>
  <c r="M7" i="3"/>
  <c r="R7" i="3" s="1"/>
  <c r="L624" i="5"/>
  <c r="L543" i="5" s="1"/>
  <c r="L286" i="5"/>
  <c r="L257" i="5" s="1"/>
  <c r="P22" i="5"/>
  <c r="W22" i="5" s="1"/>
  <c r="AC650" i="4"/>
  <c r="AC637" i="4"/>
  <c r="AC591" i="4"/>
  <c r="AC589" i="4"/>
  <c r="Z542" i="4"/>
  <c r="W511" i="4"/>
  <c r="AC512" i="4"/>
  <c r="AC470" i="4"/>
  <c r="AC465" i="4"/>
  <c r="AC460" i="4"/>
  <c r="AC443" i="4"/>
  <c r="Z623" i="4"/>
  <c r="Z622" i="4" s="1"/>
  <c r="Z540" i="4" s="1"/>
  <c r="AB622" i="4"/>
  <c r="AB540" i="4" s="1"/>
  <c r="AC494" i="4"/>
  <c r="AC580" i="4"/>
  <c r="AC578" i="4"/>
  <c r="AC544" i="4"/>
  <c r="AC537" i="4"/>
  <c r="AC440" i="4"/>
  <c r="AC437" i="4"/>
  <c r="AC433" i="4"/>
  <c r="AC428" i="4"/>
  <c r="AC424" i="4"/>
  <c r="AC420" i="4"/>
  <c r="AC416" i="4"/>
  <c r="AC412" i="4"/>
  <c r="AC407" i="4"/>
  <c r="AC402" i="4"/>
  <c r="AC397" i="4"/>
  <c r="Y317" i="4"/>
  <c r="AC431" i="4"/>
  <c r="W325" i="4"/>
  <c r="AC325" i="4" s="1"/>
  <c r="AC382" i="4"/>
  <c r="AC372" i="4"/>
  <c r="AC358" i="4"/>
  <c r="AC344" i="4"/>
  <c r="AC283" i="4"/>
  <c r="AC278" i="4"/>
  <c r="AC274" i="4"/>
  <c r="AC269" i="4"/>
  <c r="AC264" i="4"/>
  <c r="AC260" i="4"/>
  <c r="W259" i="4"/>
  <c r="W576" i="4"/>
  <c r="AC576" i="4" s="1"/>
  <c r="W554" i="4"/>
  <c r="AC554" i="4" s="1"/>
  <c r="W560" i="4"/>
  <c r="AC560" i="4" s="1"/>
  <c r="W564" i="4"/>
  <c r="AC564" i="4" s="1"/>
  <c r="W570" i="4"/>
  <c r="AC570" i="4" s="1"/>
  <c r="W593" i="4"/>
  <c r="AC593" i="4" s="1"/>
  <c r="W598" i="4"/>
  <c r="AC598" i="4" s="1"/>
  <c r="W604" i="4"/>
  <c r="AC604" i="4" s="1"/>
  <c r="W610" i="4"/>
  <c r="AC610" i="4" s="1"/>
  <c r="X511" i="4"/>
  <c r="X449" i="4" s="1"/>
  <c r="AC395" i="4"/>
  <c r="L393" i="4"/>
  <c r="L317" i="4" s="1"/>
  <c r="AA259" i="4"/>
  <c r="AC301" i="4"/>
  <c r="AC199" i="4"/>
  <c r="X173" i="4"/>
  <c r="AC173" i="4" s="1"/>
  <c r="W528" i="4"/>
  <c r="AC528" i="4" s="1"/>
  <c r="AC519" i="4"/>
  <c r="AB110" i="4"/>
  <c r="W396" i="4"/>
  <c r="AC396" i="4" s="1"/>
  <c r="W297" i="4"/>
  <c r="AC297" i="4" s="1"/>
  <c r="W290" i="4"/>
  <c r="AC290" i="4" s="1"/>
  <c r="AC249" i="4"/>
  <c r="L245" i="4"/>
  <c r="L201" i="4" s="1"/>
  <c r="AC229" i="4"/>
  <c r="W227" i="4"/>
  <c r="X215" i="4"/>
  <c r="AC180" i="4"/>
  <c r="W258" i="4"/>
  <c r="X128" i="4"/>
  <c r="AC123" i="4"/>
  <c r="W122" i="4"/>
  <c r="AC122" i="4" s="1"/>
  <c r="X104" i="4"/>
  <c r="AC99" i="4"/>
  <c r="W98" i="4"/>
  <c r="X80" i="4"/>
  <c r="AC75" i="4"/>
  <c r="W74" i="4"/>
  <c r="AC74" i="4" s="1"/>
  <c r="AB61" i="4"/>
  <c r="AA55" i="4"/>
  <c r="AC246" i="4"/>
  <c r="AA215" i="4"/>
  <c r="AC204" i="4"/>
  <c r="W203" i="4"/>
  <c r="Z152" i="4"/>
  <c r="AC152" i="4" s="1"/>
  <c r="AC143" i="4"/>
  <c r="W140" i="4"/>
  <c r="AC140" i="4" s="1"/>
  <c r="X134" i="4"/>
  <c r="W128" i="4"/>
  <c r="AC128" i="4" s="1"/>
  <c r="AC129" i="4"/>
  <c r="AC119" i="4"/>
  <c r="W116" i="4"/>
  <c r="AC116" i="4" s="1"/>
  <c r="X110" i="4"/>
  <c r="W104" i="4"/>
  <c r="AC105" i="4"/>
  <c r="AC95" i="4"/>
  <c r="W92" i="4"/>
  <c r="AC92" i="4" s="1"/>
  <c r="X86" i="4"/>
  <c r="W80" i="4"/>
  <c r="AC81" i="4"/>
  <c r="AC71" i="4"/>
  <c r="AB67" i="4"/>
  <c r="AA61" i="4"/>
  <c r="AA33" i="4"/>
  <c r="X22" i="4"/>
  <c r="AC14" i="4"/>
  <c r="W398" i="4"/>
  <c r="AC398" i="4" s="1"/>
  <c r="W300" i="4"/>
  <c r="AC300" i="4" s="1"/>
  <c r="AC139" i="4"/>
  <c r="W134" i="4"/>
  <c r="AC134" i="4" s="1"/>
  <c r="AC135" i="4"/>
  <c r="AC125" i="4"/>
  <c r="AC94" i="4"/>
  <c r="AC84" i="4"/>
  <c r="AC63" i="4"/>
  <c r="W55" i="4"/>
  <c r="AC56" i="4"/>
  <c r="AC39" i="4"/>
  <c r="AC32" i="4"/>
  <c r="AC28" i="4"/>
  <c r="AC24" i="4"/>
  <c r="R308" i="3"/>
  <c r="R50" i="2"/>
  <c r="R24" i="2"/>
  <c r="W215" i="4"/>
  <c r="AC34" i="4"/>
  <c r="R289" i="3"/>
  <c r="R408" i="2"/>
  <c r="R162" i="2"/>
  <c r="AC542" i="4" l="1"/>
  <c r="AC227" i="4"/>
  <c r="AC548" i="4"/>
  <c r="AC215" i="4"/>
  <c r="AC55" i="4"/>
  <c r="AC203" i="4"/>
  <c r="W245" i="4"/>
  <c r="AC245" i="4" s="1"/>
  <c r="AC627" i="4"/>
  <c r="W540" i="4"/>
  <c r="AC540" i="4" s="1"/>
  <c r="AC541" i="4"/>
  <c r="L7" i="4"/>
  <c r="AC288" i="4"/>
  <c r="W287" i="4"/>
  <c r="AC287" i="4" s="1"/>
  <c r="AC202" i="4"/>
  <c r="AC259" i="4"/>
  <c r="AC511" i="4"/>
  <c r="AC67" i="4"/>
  <c r="AC622" i="4"/>
  <c r="AC86" i="4"/>
  <c r="W393" i="4"/>
  <c r="AC393" i="4" s="1"/>
  <c r="AC110" i="4"/>
  <c r="Y7" i="4"/>
  <c r="AC319" i="4"/>
  <c r="L7" i="5"/>
  <c r="L10" i="5"/>
  <c r="M6" i="10"/>
  <c r="W201" i="4"/>
  <c r="AC201" i="4" s="1"/>
  <c r="AC104" i="4"/>
  <c r="AC98" i="4"/>
  <c r="W257" i="4"/>
  <c r="AC258" i="4"/>
  <c r="AC257" i="4" s="1"/>
  <c r="AC10" i="4"/>
  <c r="W8" i="4"/>
  <c r="AC450" i="4"/>
  <c r="W449" i="4"/>
  <c r="AC449" i="4" s="1"/>
  <c r="AC623" i="4"/>
  <c r="AC33" i="4"/>
  <c r="L9" i="4"/>
  <c r="W170" i="4"/>
  <c r="W9" i="4" s="1"/>
  <c r="AC171" i="4"/>
  <c r="X170" i="4"/>
  <c r="X8" i="4"/>
  <c r="AC80" i="4"/>
  <c r="Z8" i="4"/>
  <c r="AC22" i="4"/>
  <c r="AB8" i="4"/>
  <c r="AB9" i="4"/>
  <c r="AC61" i="4"/>
  <c r="AC337" i="4"/>
  <c r="Z170" i="4"/>
  <c r="Z7" i="4" s="1"/>
  <c r="AA7" i="4"/>
  <c r="AB7" i="4"/>
  <c r="AC49" i="4"/>
  <c r="W317" i="4"/>
  <c r="AC317" i="4" s="1"/>
  <c r="AC318" i="4"/>
  <c r="AA8" i="4"/>
  <c r="Z9" i="4" l="1"/>
  <c r="AC170" i="4"/>
  <c r="W7" i="4"/>
  <c r="AC8" i="4"/>
  <c r="X7" i="4"/>
  <c r="X9" i="4"/>
  <c r="AC9" i="4" l="1"/>
  <c r="AC7" i="4" s="1"/>
  <c r="I165" i="5" a="1"/>
  <c r="J449" i="3" a="1"/>
  <c r="S393" i="5" a="1"/>
  <c r="I602" i="5" a="1"/>
  <c r="J506" i="3" a="1"/>
  <c r="I649" i="4" a="1"/>
  <c r="I484" i="5" a="1"/>
  <c r="I137" i="5" a="1"/>
  <c r="I567" i="5" a="1"/>
  <c r="I313" i="4" a="1"/>
  <c r="I291" i="5" a="1"/>
  <c r="I328" i="4" a="1"/>
  <c r="I13" i="5" a="1"/>
  <c r="I244" i="5" a="1"/>
  <c r="I368" i="5" a="1"/>
  <c r="I520" i="5" a="1"/>
  <c r="S453" i="5" a="1"/>
  <c r="F437" i="3" a="1"/>
  <c r="I304" i="5" a="1"/>
  <c r="I529" i="4" a="1"/>
  <c r="I499" i="5" a="1"/>
  <c r="I563" i="5" a="1"/>
  <c r="I405" i="5" a="1"/>
  <c r="I174" i="4" a="1"/>
  <c r="I155" i="5" a="1"/>
  <c r="F447" i="3" a="1"/>
  <c r="I410" i="5" a="1"/>
  <c r="I163" i="4" a="1"/>
  <c r="I362" i="5" a="1"/>
  <c r="S84" i="5" a="1"/>
  <c r="I195" i="5" a="1"/>
  <c r="I84" i="5" a="1"/>
  <c r="I102" i="5" a="1"/>
  <c r="I121" i="5" a="1"/>
  <c r="I45" i="4" a="1"/>
  <c r="I364" i="5" a="1"/>
  <c r="I242" i="4" a="1"/>
  <c r="I601" i="5" a="1"/>
  <c r="I299" i="5" a="1"/>
  <c r="I115" i="4" a="1"/>
  <c r="I340" i="5" a="1"/>
  <c r="I557" i="4" a="1"/>
  <c r="I17" i="5" a="1"/>
  <c r="I549" i="4" a="1"/>
  <c r="I449" i="5" a="1"/>
  <c r="I463" i="5" a="1"/>
  <c r="I579" i="5" a="1"/>
  <c r="I333" i="4" a="1"/>
  <c r="I320" i="5" a="1"/>
  <c r="H468" i="3" a="1"/>
  <c r="I614" i="5" a="1"/>
  <c r="I478" i="4" a="1"/>
  <c r="S317" i="5" a="1"/>
  <c r="I377" i="5" a="1"/>
  <c r="I479" i="5" a="1"/>
  <c r="H480" i="3" a="1"/>
  <c r="I216" i="5" a="1"/>
  <c r="I412" i="4" a="1"/>
  <c r="I29" i="5" a="1"/>
  <c r="S624" i="5" a="1"/>
  <c r="I204" i="5" a="1"/>
  <c r="I446" i="5" a="1"/>
  <c r="I167" i="4" a="1"/>
  <c r="I633" i="5" a="1"/>
  <c r="I232" i="5" a="1"/>
  <c r="I577" i="5" a="1"/>
  <c r="I263" i="5" a="1"/>
  <c r="I555" i="5" a="1"/>
  <c r="I527" i="4" a="1"/>
  <c r="I163" i="5" a="1"/>
  <c r="I374" i="4" a="1"/>
  <c r="S287" i="5" a="1"/>
  <c r="I326" i="4" a="1"/>
  <c r="S202" i="5" a="1"/>
  <c r="I500" i="5" a="1"/>
  <c r="I518" i="5" a="1"/>
  <c r="I585" i="4" a="1"/>
  <c r="I342" i="5" a="1"/>
  <c r="S462" i="5" a="1"/>
  <c r="I656" i="5" a="1"/>
  <c r="I474" i="5" a="1"/>
  <c r="I427" i="4" a="1"/>
  <c r="I665" i="5" a="1"/>
  <c r="J518" i="3" a="1"/>
  <c r="I553" i="5" a="1"/>
  <c r="I461" i="4" a="1"/>
  <c r="I147" i="5" a="1"/>
  <c r="I21" i="4" a="1"/>
  <c r="I311" i="5" a="1"/>
  <c r="I552" i="4" a="1"/>
  <c r="I293" i="5" a="1"/>
  <c r="I69" i="5" a="1"/>
  <c r="S96" i="5" a="1"/>
  <c r="I303" i="5" a="1"/>
  <c r="I356" i="4" a="1"/>
  <c r="I574" i="5" a="1"/>
  <c r="I501" i="5" a="1"/>
  <c r="I491" i="4" a="1"/>
  <c r="I172" i="5" a="1"/>
  <c r="I475" i="5" a="1"/>
  <c r="I207" i="4" a="1"/>
  <c r="I655" i="5" a="1"/>
  <c r="I424" i="5" a="1"/>
  <c r="I20" i="5" a="1"/>
  <c r="I347" i="5" a="1"/>
  <c r="I81" i="4" a="1"/>
  <c r="I105" i="5" a="1"/>
  <c r="I157" i="5" a="1"/>
  <c r="I528" i="5" a="1"/>
  <c r="I444" i="4" a="1"/>
  <c r="I247" i="5" a="1"/>
  <c r="I12" i="5" a="1"/>
  <c r="I375" i="4" a="1"/>
  <c r="I346" i="5" a="1"/>
  <c r="S505" i="5" a="1"/>
  <c r="I434" i="4" a="1"/>
  <c r="I91" i="5" a="1"/>
  <c r="I388" i="5" a="1"/>
  <c r="S75" i="5" a="1"/>
  <c r="I536" i="5" a="1"/>
  <c r="I508" i="4" a="1"/>
  <c r="I42" i="5" a="1"/>
  <c r="I40" i="5" a="1"/>
  <c r="I288" i="5" a="1"/>
  <c r="I359" i="5" a="1"/>
  <c r="I299" i="4" a="1"/>
  <c r="I686" i="5" a="1"/>
  <c r="I380" i="5" a="1"/>
  <c r="I234" i="5" a="1"/>
  <c r="I254" i="5" a="1"/>
  <c r="I646" i="4" a="1"/>
  <c r="I634" i="5" a="1"/>
  <c r="I646" i="5" a="1"/>
  <c r="I144" i="5" a="1"/>
  <c r="I409" i="4" a="1"/>
  <c r="I635" i="5" a="1"/>
  <c r="I594" i="4" a="1"/>
  <c r="I596" i="4" a="1"/>
  <c r="I601" i="4" a="1"/>
  <c r="I609" i="4" a="1"/>
  <c r="I89" i="5" a="1"/>
  <c r="I430" i="4" a="1"/>
  <c r="I563" i="4" a="1"/>
  <c r="I485" i="4" a="1"/>
  <c r="I228" i="4" a="1"/>
  <c r="I72" i="5" a="1"/>
  <c r="I332" i="5" a="1"/>
  <c r="I132" i="4" a="1"/>
  <c r="F445" i="3" a="1"/>
  <c r="I50" i="5" a="1"/>
  <c r="I652" i="4" a="1"/>
  <c r="G495" i="3" a="1"/>
  <c r="I348" i="5" a="1"/>
  <c r="I95" i="5" a="1"/>
  <c r="I91" i="4" a="1"/>
  <c r="I274" i="5" a="1"/>
  <c r="I594" i="5" a="1"/>
  <c r="I94" i="5" a="1"/>
  <c r="S71" i="5" a="1"/>
  <c r="I390" i="5" a="1"/>
  <c r="I413" i="5" a="1"/>
  <c r="I624" i="4" a="1"/>
  <c r="I126" i="4" a="1"/>
  <c r="H434" i="3" a="1"/>
  <c r="H450" i="3" a="1"/>
  <c r="I231" i="5" a="1"/>
  <c r="I250" i="5" a="1"/>
  <c r="I411" i="5" a="1"/>
  <c r="I403" i="4" a="1"/>
  <c r="I136" i="5" a="1"/>
  <c r="I602" i="4" a="1"/>
  <c r="F400" i="3" a="1"/>
  <c r="I591" i="5" a="1"/>
  <c r="I332" i="4" a="1"/>
  <c r="I253" i="5" a="1"/>
  <c r="I276" i="5" a="1"/>
  <c r="I605" i="4" a="1"/>
  <c r="I133" i="4" a="1"/>
  <c r="I508" i="3" a="1"/>
  <c r="I52" i="5" a="1"/>
  <c r="I489" i="5" a="1"/>
  <c r="I81" i="5" a="1"/>
  <c r="I182" i="5" a="1"/>
  <c r="I667" i="5" a="1"/>
  <c r="I69" i="4" a="1"/>
  <c r="I60" i="5" a="1"/>
  <c r="I402" i="5" a="1"/>
  <c r="I564" i="5" a="1"/>
  <c r="I310" i="5" a="1"/>
  <c r="I165" i="4" a="1"/>
  <c r="I650" i="5" a="1"/>
  <c r="I15" i="5" a="1"/>
  <c r="I472" i="5" a="1"/>
  <c r="I553" i="4" a="1"/>
  <c r="I166" i="5" a="1"/>
  <c r="I306" i="5" a="1"/>
  <c r="I684" i="5" a="1"/>
  <c r="I119" i="5" a="1"/>
  <c r="I412" i="5" a="1"/>
  <c r="I418" i="4" a="1"/>
  <c r="I298" i="4" a="1"/>
  <c r="I467" i="5" a="1"/>
  <c r="I210" i="5" a="1"/>
  <c r="I567" i="4" a="1"/>
  <c r="S602" i="5" a="1"/>
  <c r="I634" i="4" a="1"/>
  <c r="I443" i="5" a="1"/>
  <c r="I156" i="5" a="1"/>
  <c r="I111" i="5" a="1"/>
  <c r="I596" i="5" a="1"/>
  <c r="I426" i="5" a="1"/>
  <c r="I403" i="5" a="1"/>
  <c r="I341" i="5" a="1"/>
  <c r="I333" i="5" a="1"/>
  <c r="I555" i="4" a="1"/>
  <c r="S97" i="5" a="1"/>
  <c r="S98" i="5" a="1"/>
  <c r="I262" i="5" a="1"/>
  <c r="I100" i="4" a="1"/>
  <c r="I73" i="4" a="1"/>
  <c r="I255" i="5" a="1"/>
  <c r="S74" i="5" a="1"/>
  <c r="I70" i="5" a="1"/>
  <c r="I495" i="5" a="1"/>
  <c r="I93" i="4" a="1"/>
  <c r="I375" i="5" a="1"/>
  <c r="I385" i="5" a="1"/>
  <c r="I275" i="5" a="1"/>
  <c r="I278" i="5" a="1"/>
  <c r="I378" i="4" a="1"/>
  <c r="I123" i="4" a="1"/>
  <c r="I522" i="5" a="1"/>
  <c r="I206" i="5" a="1"/>
  <c r="I443" i="4" a="1"/>
  <c r="I145" i="5" a="1"/>
  <c r="I467" i="4" a="1"/>
  <c r="S77" i="5" a="1"/>
  <c r="I587" i="5" a="1"/>
  <c r="I154" i="5" a="1"/>
  <c r="I255" i="4" a="1"/>
  <c r="H444" i="3" a="1"/>
  <c r="I113" i="5" a="1"/>
  <c r="J461" i="3" a="1"/>
  <c r="I499" i="4" a="1"/>
  <c r="I314" i="5" a="1"/>
  <c r="I212" i="5" a="1"/>
  <c r="J471" i="3" a="1"/>
  <c r="I670" i="5" a="1"/>
  <c r="I315" i="4" a="1"/>
  <c r="J467" i="3" a="1"/>
  <c r="I581" i="5" a="1"/>
  <c r="I447" i="4" a="1"/>
  <c r="I366" i="4" a="1"/>
  <c r="I357" i="5" a="1"/>
  <c r="I218" i="5" a="1"/>
  <c r="I395" i="5" a="1"/>
  <c r="F398" i="3" a="1"/>
  <c r="I561" i="5" a="1"/>
  <c r="I176" i="5" a="1"/>
  <c r="I324" i="5" a="1"/>
  <c r="I550" i="4" a="1"/>
  <c r="I427" i="5" a="1"/>
  <c r="I261" i="4" a="1"/>
  <c r="I370" i="5" a="1"/>
  <c r="I148" i="5" a="1"/>
  <c r="I372" i="5" a="1"/>
  <c r="I558" i="5" a="1"/>
  <c r="I260" i="5" a="1"/>
  <c r="I217" i="4" a="1"/>
  <c r="S244" i="5" a="1"/>
  <c r="I139" i="5" a="1"/>
  <c r="I677" i="5" a="1"/>
  <c r="I592" i="5" a="1"/>
  <c r="I418" i="5" a="1"/>
  <c r="I308" i="4" a="1"/>
  <c r="S256" i="5" a="1"/>
  <c r="I267" i="4" a="1"/>
  <c r="I445" i="5" a="1"/>
  <c r="I664" i="5" a="1"/>
  <c r="I687" i="5" a="1"/>
  <c r="I469" i="5" a="1"/>
  <c r="S168" i="5" a="1"/>
  <c r="I344" i="5" a="1"/>
  <c r="I151" i="5" a="1"/>
  <c r="I627" i="5" a="1"/>
  <c r="I236" i="5" a="1"/>
  <c r="I621" i="4" a="1"/>
  <c r="I220" i="4" a="1"/>
  <c r="I58" i="4" a="1"/>
  <c r="I431" i="4" a="1"/>
  <c r="I261" i="5" a="1"/>
  <c r="I323" i="5" a="1"/>
  <c r="S257" i="5" a="1"/>
  <c r="I642" i="5" a="1"/>
  <c r="I238" i="5" a="1"/>
  <c r="I199" i="5" a="1"/>
  <c r="H403" i="3" a="1"/>
  <c r="I113" i="4" a="1"/>
  <c r="S286" i="5" a="1"/>
  <c r="I269" i="5" a="1"/>
  <c r="I454" i="5" a="1"/>
  <c r="I558" i="4" a="1"/>
  <c r="I662" i="5" a="1"/>
  <c r="H464" i="3" a="1"/>
  <c r="S152" i="5" a="1"/>
  <c r="I241" i="4" a="1"/>
  <c r="I532" i="5" a="1"/>
  <c r="I193" i="5" a="1"/>
  <c r="I45" i="5" a="1"/>
  <c r="I131" i="5" a="1"/>
  <c r="I56" i="4" a="1"/>
  <c r="I43" i="4" a="1"/>
  <c r="I674" i="5" a="1"/>
  <c r="I617" i="4" a="1"/>
  <c r="I387" i="4" a="1"/>
  <c r="I111" i="4" a="1"/>
  <c r="S605" i="5" a="1"/>
  <c r="I573" i="5" a="1"/>
  <c r="I579" i="4" a="1"/>
  <c r="I167" i="5" a="1"/>
  <c r="I126" i="5" a="1"/>
  <c r="I466" i="4" a="1"/>
  <c r="I251" i="5" a="1"/>
  <c r="I632" i="5" a="1"/>
  <c r="S167" i="5" a="1"/>
  <c r="I159" i="4" a="1"/>
  <c r="I503" i="5" a="1"/>
  <c r="I628" i="5" a="1"/>
  <c r="I54" i="5" a="1"/>
  <c r="I526" i="4" a="1"/>
  <c r="I39" i="5" a="1"/>
  <c r="I294" i="5" a="1"/>
  <c r="S28" i="5" a="1"/>
  <c r="I371" i="5" a="1"/>
  <c r="I500" i="3" a="1"/>
  <c r="J439" i="3" a="1"/>
  <c r="I88" i="5" a="1"/>
  <c r="I663" i="5" a="1"/>
  <c r="I626" i="4" a="1"/>
  <c r="I681" i="5" a="1"/>
  <c r="I610" i="5" a="1"/>
  <c r="I604" i="5" a="1"/>
  <c r="I135" i="5" a="1"/>
  <c r="S542" i="5" a="1"/>
  <c r="I630" i="4" a="1"/>
  <c r="I675" i="5" a="1"/>
  <c r="I230" i="4" a="1"/>
  <c r="I103" i="5" a="1"/>
  <c r="I109" i="5" a="1"/>
  <c r="I44" i="5" a="1"/>
  <c r="I461" i="5" a="1"/>
  <c r="I153" i="5" a="1"/>
  <c r="J497" i="3" a="1"/>
  <c r="I523" i="4" a="1"/>
  <c r="I679" i="5" a="1"/>
  <c r="S118" i="5" a="1"/>
  <c r="J527" i="3" a="1"/>
  <c r="I623" i="5" a="1"/>
  <c r="S78" i="5" a="1"/>
  <c r="I672" i="5" a="1"/>
  <c r="I14" i="5" a="1"/>
  <c r="I301" i="5" a="1"/>
  <c r="I492" i="4" a="1"/>
  <c r="I59" i="5" a="1"/>
  <c r="I76" i="5" a="1"/>
  <c r="I370" i="4" a="1"/>
  <c r="S164" i="5" a="1"/>
  <c r="I399" i="5" a="1"/>
  <c r="I410" i="4" a="1"/>
  <c r="I599" i="5" a="1"/>
  <c r="I374" i="5" a="1"/>
  <c r="I305" i="5" a="1"/>
  <c r="H509" i="3" a="1"/>
  <c r="I400" i="4" a="1"/>
  <c r="I338" i="5" a="1"/>
  <c r="I618" i="4" a="1"/>
  <c r="F494" i="3" a="1"/>
  <c r="I636" i="5" a="1"/>
  <c r="I560" i="5" a="1"/>
  <c r="I511" i="5" a="1"/>
  <c r="I423" i="5" a="1"/>
  <c r="I497" i="4" a="1"/>
  <c r="I401" i="4" a="1"/>
  <c r="I585" i="5" a="1"/>
  <c r="I390" i="4" a="1"/>
  <c r="I207" i="5" a="1"/>
  <c r="I568" i="5" a="1"/>
  <c r="I336" i="5" a="1"/>
  <c r="I469" i="3" a="1"/>
  <c r="I292" i="5" a="1"/>
  <c r="I382" i="4" a="1"/>
  <c r="I535" i="5" a="1"/>
  <c r="I572" i="4" a="1"/>
  <c r="S660" i="5" a="1"/>
  <c r="I582" i="5" a="1"/>
  <c r="I683" i="5" a="1"/>
  <c r="I352" i="5" a="1"/>
  <c r="I635" i="4" a="1"/>
  <c r="I617" i="5" a="1"/>
  <c r="S543" i="5" a="1"/>
  <c r="I476" i="4" a="1"/>
  <c r="I611" i="4" a="1"/>
  <c r="I460" i="4" a="1"/>
  <c r="S451" i="5" a="1"/>
  <c r="I35" i="5" a="1"/>
  <c r="I329" i="5" a="1"/>
  <c r="I360" i="4" a="1"/>
  <c r="S258" i="5" a="1"/>
  <c r="I189" i="5" a="1"/>
  <c r="I507" i="4" a="1"/>
  <c r="I425" i="4" a="1"/>
  <c r="I454" i="4" a="1"/>
  <c r="I486" i="5" a="1"/>
  <c r="I295" i="5" a="1"/>
  <c r="H452" i="3" a="1"/>
  <c r="I265" i="4" a="1"/>
  <c r="I112" i="5" a="1"/>
  <c r="I16" i="5" a="1"/>
  <c r="I298" i="5" a="1"/>
  <c r="I24" i="4" a="1"/>
  <c r="I159" i="5" a="1"/>
  <c r="I79" i="4" a="1"/>
  <c r="I260" i="4" a="1"/>
  <c r="I278" i="4" a="1"/>
  <c r="J507" i="3" a="1"/>
  <c r="F466" i="3" a="1"/>
  <c r="I619" i="4" a="1"/>
  <c r="I524" i="5" a="1"/>
  <c r="I546" i="5" a="1"/>
  <c r="I416" i="5" a="1"/>
  <c r="I614" i="4" a="1"/>
  <c r="I591" i="4" a="1"/>
  <c r="I40" i="4" a="1"/>
  <c r="I518" i="4" a="1"/>
  <c r="I66" i="4" a="1"/>
  <c r="I612" i="4" a="1"/>
  <c r="J491" i="3" a="1"/>
  <c r="I114" i="4" a="1"/>
  <c r="I642" i="4" a="1"/>
  <c r="I240" i="4" a="1"/>
  <c r="I391" i="4" a="1"/>
  <c r="I66" i="5" a="1"/>
  <c r="H482" i="3" a="1"/>
  <c r="G324" i="3" a="1"/>
  <c r="J517" i="3" a="1"/>
  <c r="H304" i="3" a="1"/>
  <c r="G484" i="3" a="1"/>
  <c r="G275" i="3" a="1"/>
  <c r="J531" i="3" a="1"/>
  <c r="I620" i="5" a="1"/>
  <c r="I153" i="4" a="1"/>
  <c r="F308" i="3" a="1"/>
  <c r="I454" i="3" a="1"/>
  <c r="J354" i="3" a="1"/>
  <c r="G418" i="3" a="1"/>
  <c r="H326" i="3" a="1"/>
  <c r="I499" i="3" a="1"/>
  <c r="I615" i="5" a="1"/>
  <c r="I365" i="5" a="1"/>
  <c r="I309" i="5" a="1"/>
  <c r="I583" i="4" a="1"/>
  <c r="I509" i="4" a="1"/>
  <c r="I142" i="5" a="1"/>
  <c r="I328" i="5" a="1"/>
  <c r="I277" i="5" a="1"/>
  <c r="I179" i="5" a="1"/>
  <c r="I480" i="5" a="1"/>
  <c r="I491" i="5" a="1"/>
  <c r="I484" i="4" a="1"/>
  <c r="I424" i="4" a="1"/>
  <c r="I73" i="5" a="1"/>
  <c r="F477" i="3" a="1"/>
  <c r="I432" i="5" a="1"/>
  <c r="F495" i="3" a="1"/>
  <c r="I468" i="5" a="1"/>
  <c r="I589" i="4" a="1"/>
  <c r="I210" i="4" a="1"/>
  <c r="I575" i="5" a="1"/>
  <c r="I421" i="5" a="1"/>
  <c r="I498" i="5" a="1"/>
  <c r="I238" i="4" a="1"/>
  <c r="I458" i="5" a="1"/>
  <c r="I436" i="5" a="1"/>
  <c r="I125" i="5" a="1"/>
  <c r="I156" i="4" a="1"/>
  <c r="S408" i="5" a="1"/>
  <c r="J447" i="3" a="1"/>
  <c r="G430" i="3" a="1"/>
  <c r="I291" i="4" a="1"/>
  <c r="S87" i="5" a="1"/>
  <c r="I71" i="5" a="1"/>
  <c r="I124" i="5" a="1"/>
  <c r="S85" i="5" a="1"/>
  <c r="I407" i="5" a="1"/>
  <c r="I509" i="5" a="1"/>
  <c r="J508" i="3" a="1"/>
  <c r="I241" i="5" a="1"/>
  <c r="I510" i="4" a="1"/>
  <c r="G426" i="3" a="1"/>
  <c r="I105" i="4" a="1"/>
  <c r="I312" i="5" a="1"/>
  <c r="I637" i="5" a="1"/>
  <c r="I648" i="5" a="1"/>
  <c r="I243" i="5" a="1"/>
  <c r="I384" i="5" a="1"/>
  <c r="I204" i="4" a="1"/>
  <c r="I220" i="5" a="1"/>
  <c r="I254" i="4" a="1"/>
  <c r="I448" i="5" a="1"/>
  <c r="I107" i="5" a="1"/>
  <c r="G509" i="3" a="1"/>
  <c r="S245" i="5" a="1"/>
  <c r="I376" i="5" a="1"/>
  <c r="I322" i="4" a="1"/>
  <c r="I552" i="5" a="1"/>
  <c r="I154" i="4" a="1"/>
  <c r="I356" i="5" a="1"/>
  <c r="I174" i="5" a="1"/>
  <c r="I270" i="4" a="1"/>
  <c r="H504" i="3" a="1"/>
  <c r="I462" i="5" a="1"/>
  <c r="I219" i="5" a="1"/>
  <c r="I402" i="4" a="1"/>
  <c r="I213" i="4" a="1"/>
  <c r="I557" i="5" a="1"/>
  <c r="J536" i="3" a="1"/>
  <c r="I630" i="5" a="1"/>
  <c r="I590" i="5" a="1"/>
  <c r="I27" i="5" a="1"/>
  <c r="J454" i="3" a="1"/>
  <c r="J535" i="3" a="1"/>
  <c r="I316" i="3" a="1"/>
  <c r="I62" i="4" a="1"/>
  <c r="I197" i="4" a="1"/>
  <c r="I268" i="4" a="1"/>
  <c r="I87" i="5" a="1"/>
  <c r="S246" i="5" a="1"/>
  <c r="J166" i="3" a="1"/>
  <c r="H424" i="3" a="1"/>
  <c r="I365" i="4" a="1"/>
  <c r="I471" i="4" a="1"/>
  <c r="I545" i="5" a="1"/>
  <c r="H442" i="3" a="1"/>
  <c r="I191" i="5" a="1"/>
  <c r="I544" i="4" a="1"/>
  <c r="I476" i="3" a="1"/>
  <c r="I108" i="4" a="1"/>
  <c r="I605" i="5" a="1"/>
  <c r="H503" i="3" a="1"/>
  <c r="I23" i="4" a="1"/>
  <c r="S94" i="5" a="1"/>
  <c r="I405" i="4" a="1"/>
  <c r="G331" i="3" a="1"/>
  <c r="J484" i="3" a="1"/>
  <c r="J378" i="3" a="1"/>
  <c r="I450" i="3" a="1"/>
  <c r="I351" i="3" a="1"/>
  <c r="I34" i="4" a="1"/>
  <c r="I573" i="4" a="1"/>
  <c r="I149" i="5" a="1"/>
  <c r="G358" i="3" a="1"/>
  <c r="H440" i="3" a="1"/>
  <c r="G398" i="3" a="1"/>
  <c r="I28" i="4" a="1"/>
  <c r="G363" i="3" a="1"/>
  <c r="G465" i="3" a="1"/>
  <c r="I586" i="5" a="1"/>
  <c r="I429" i="4" a="1"/>
  <c r="H374" i="3" a="1"/>
  <c r="G442" i="3" a="1"/>
  <c r="H352" i="3" a="1"/>
  <c r="I137" i="4" a="1"/>
  <c r="F326" i="3" a="1"/>
  <c r="I607" i="4" a="1"/>
  <c r="G455" i="3" a="1"/>
  <c r="I515" i="4" a="1"/>
  <c r="I481" i="3" a="1"/>
  <c r="I285" i="5" a="1"/>
  <c r="I369" i="5" a="1"/>
  <c r="I583" i="5" a="1"/>
  <c r="I472" i="4" a="1"/>
  <c r="I172" i="4" a="1"/>
  <c r="I439" i="5" a="1"/>
  <c r="J525" i="3" a="1"/>
  <c r="I629" i="4" a="1"/>
  <c r="H438" i="3" a="1"/>
  <c r="S89" i="5" a="1"/>
  <c r="I20" i="4" a="1"/>
  <c r="I219" i="4" a="1"/>
  <c r="S88" i="5" a="1"/>
  <c r="I540" i="5" a="1"/>
  <c r="J445" i="3" a="1"/>
  <c r="I65" i="5" a="1"/>
  <c r="I63" i="4" a="1"/>
  <c r="I130" i="4" a="1"/>
  <c r="I502" i="3" a="1"/>
  <c r="I68" i="4" a="1"/>
  <c r="F465" i="3" a="1"/>
  <c r="I82" i="5" a="1"/>
  <c r="I568" i="4" a="1"/>
  <c r="J245" i="3" a="1"/>
  <c r="F498" i="3" a="1"/>
  <c r="F135" i="3" a="1"/>
  <c r="G469" i="3" a="1"/>
  <c r="I19" i="5" a="1"/>
  <c r="I437" i="4" a="1"/>
  <c r="I359" i="4" a="1"/>
  <c r="S111" i="5" a="1"/>
  <c r="I599" i="4" a="1"/>
  <c r="S115" i="5" a="1"/>
  <c r="I127" i="5" a="1"/>
  <c r="I63" i="5" a="1"/>
  <c r="J414" i="3" a="1"/>
  <c r="I213" i="5" a="1"/>
  <c r="I133" i="5" a="1"/>
  <c r="I380" i="4" a="1"/>
  <c r="I669" i="5" a="1"/>
  <c r="I234" i="4" a="1"/>
  <c r="I335" i="5" a="1"/>
  <c r="I29" i="4" a="1"/>
  <c r="I353" i="4" a="1"/>
  <c r="F439" i="3" a="1"/>
  <c r="I326" i="5" a="1"/>
  <c r="H428" i="3" a="1"/>
  <c r="I249" i="4" a="1"/>
  <c r="H493" i="3" a="1"/>
  <c r="I562" i="4" a="1"/>
  <c r="G463" i="3" a="1"/>
  <c r="I96" i="4" a="1"/>
  <c r="I638" i="5" a="1"/>
  <c r="I198" i="5" a="1"/>
  <c r="I490" i="3" a="1"/>
  <c r="I520" i="4" a="1"/>
  <c r="J397" i="3" a="1"/>
  <c r="I85" i="4" a="1"/>
  <c r="J469" i="3" a="1"/>
  <c r="I415" i="4" a="1"/>
  <c r="J306" i="3" a="1"/>
  <c r="J457" i="3" a="1"/>
  <c r="I225" i="5" a="1"/>
  <c r="I453" i="3" a="1"/>
  <c r="J526" i="3" a="1"/>
  <c r="G480" i="3" a="1"/>
  <c r="I598" i="5" a="1"/>
  <c r="I416" i="4" a="1"/>
  <c r="H253" i="3" a="1"/>
  <c r="I588" i="5" a="1"/>
  <c r="G427" i="3" a="1"/>
  <c r="I107" i="4" a="1"/>
  <c r="I390" i="3" a="1"/>
  <c r="J309" i="3" a="1"/>
  <c r="F220" i="3" a="1"/>
  <c r="F440" i="3" a="1"/>
  <c r="H368" i="3" a="1"/>
  <c r="S90" i="5" a="1"/>
  <c r="I498" i="3" a="1"/>
  <c r="F155" i="3" a="1"/>
  <c r="G461" i="3" a="1"/>
  <c r="I648" i="4" a="1"/>
  <c r="F448" i="3" a="1"/>
  <c r="J379" i="3" a="1"/>
  <c r="F355" i="3" a="1"/>
  <c r="H247" i="3" a="1"/>
  <c r="F186" i="3" a="1"/>
  <c r="F404" i="3" a="1"/>
  <c r="I309" i="4" a="1"/>
  <c r="I437" i="3" a="1"/>
  <c r="H333" i="3" a="1"/>
  <c r="H336" i="3" a="1"/>
  <c r="I141" i="5" a="1"/>
  <c r="H302" i="3" a="1"/>
  <c r="I15" i="4" a="1"/>
  <c r="I433" i="4" a="1"/>
  <c r="I214" i="4" a="1"/>
  <c r="I452" i="3" a="1"/>
  <c r="J344" i="3" a="1"/>
  <c r="G205" i="3" a="1"/>
  <c r="I132" i="3" a="1"/>
  <c r="G176" i="3" a="1"/>
  <c r="G508" i="3" a="1"/>
  <c r="H406" i="3" a="1"/>
  <c r="J400" i="3" a="1"/>
  <c r="I335" i="3" a="1"/>
  <c r="J350" i="3" a="1"/>
  <c r="G302" i="3" a="1"/>
  <c r="G349" i="3" a="1"/>
  <c r="J426" i="3" a="1"/>
  <c r="I85" i="5" a="1"/>
  <c r="I206" i="4" a="1"/>
  <c r="S158" i="5" a="1"/>
  <c r="H342" i="3" a="1"/>
  <c r="J417" i="3" a="1"/>
  <c r="I337" i="3" a="1"/>
  <c r="I381" i="3" a="1"/>
  <c r="I561" i="4" a="1"/>
  <c r="G419" i="3" a="1"/>
  <c r="F474" i="3" a="1"/>
  <c r="F216" i="3" a="1"/>
  <c r="J403" i="3" a="1"/>
  <c r="F489" i="3" a="1"/>
  <c r="I458" i="3" a="1"/>
  <c r="I586" i="4" a="1"/>
  <c r="I162" i="5" a="1"/>
  <c r="I458" i="4" a="1"/>
  <c r="I590" i="4" a="1"/>
  <c r="H456" i="3" a="1"/>
  <c r="I18" i="5" a="1"/>
  <c r="I208" i="4" a="1"/>
  <c r="I120" i="5" a="1"/>
  <c r="I229" i="5" a="1"/>
  <c r="I476" i="5" a="1"/>
  <c r="I479" i="4" a="1"/>
  <c r="I197" i="5" a="1"/>
  <c r="G491" i="3" a="1"/>
  <c r="I188" i="5" a="1"/>
  <c r="I430" i="5" a="1"/>
  <c r="I387" i="5" a="1"/>
  <c r="I56" i="5" a="1"/>
  <c r="I497" i="5" a="1"/>
  <c r="I281" i="5" a="1"/>
  <c r="I576" i="5" a="1"/>
  <c r="I655" i="4" a="1"/>
  <c r="I290" i="5" a="1"/>
  <c r="J524" i="3" a="1"/>
  <c r="I580" i="5" a="1"/>
  <c r="I314" i="4" a="1"/>
  <c r="I673" i="5" a="1"/>
  <c r="F436" i="3" a="1"/>
  <c r="I330" i="5" a="1"/>
  <c r="I505" i="5" a="1"/>
  <c r="S139" i="5" a="1"/>
  <c r="I645" i="5" a="1"/>
  <c r="I371" i="4" a="1"/>
  <c r="S16" i="5" a="1"/>
  <c r="I644" i="4" a="1"/>
  <c r="I419" i="5" a="1"/>
  <c r="I529" i="5" a="1"/>
  <c r="I68" i="5" a="1"/>
  <c r="F429" i="3" a="1"/>
  <c r="I680" i="5" a="1"/>
  <c r="I549" i="5" a="1"/>
  <c r="F512" i="3" a="1"/>
  <c r="S580" i="5" a="1"/>
  <c r="I571" i="4" a="1"/>
  <c r="I106" i="5" a="1"/>
  <c r="I366" i="5" a="1"/>
  <c r="I592" i="4" a="1"/>
  <c r="I404" i="4" a="1"/>
  <c r="I425" i="5" a="1"/>
  <c r="I25" i="4" a="1"/>
  <c r="I240" i="5" a="1"/>
  <c r="I622" i="5" a="1"/>
  <c r="I243" i="4" a="1"/>
  <c r="I597" i="5" a="1"/>
  <c r="H455" i="3" a="1"/>
  <c r="S27" i="5" a="1"/>
  <c r="I321" i="5" a="1"/>
  <c r="S161" i="5" a="1"/>
  <c r="F462" i="3" a="1"/>
  <c r="H355" i="3" a="1"/>
  <c r="I678" i="5" a="1"/>
  <c r="I211" i="5" a="1"/>
  <c r="I321" i="4" a="1"/>
  <c r="H492" i="3" a="1"/>
  <c r="I431" i="5" a="1"/>
  <c r="I483" i="4" a="1"/>
  <c r="I435" i="5" a="1"/>
  <c r="I62" i="5" a="1"/>
  <c r="I631" i="4" a="1"/>
  <c r="I608" i="5" a="1"/>
  <c r="I513" i="4" a="1"/>
  <c r="I346" i="4" a="1"/>
  <c r="I36" i="4" a="1"/>
  <c r="I39" i="4" a="1"/>
  <c r="I345" i="4" a="1"/>
  <c r="I327" i="4" a="1"/>
  <c r="G501" i="3" a="1"/>
  <c r="I224" i="5" a="1"/>
  <c r="H419" i="3" a="1"/>
  <c r="F421" i="3" a="1"/>
  <c r="I36" i="5" a="1"/>
  <c r="S104" i="5" a="1"/>
  <c r="S163" i="5" a="1"/>
  <c r="J510" i="3" a="1"/>
  <c r="J494" i="3" a="1"/>
  <c r="G434" i="3" a="1"/>
  <c r="I115" i="5" a="1"/>
  <c r="I481" i="5" a="1"/>
  <c r="I327" i="5" a="1"/>
  <c r="I244" i="4" a="1"/>
  <c r="I129" i="5" a="1"/>
  <c r="I51" i="4" a="1"/>
  <c r="J191" i="3" a="1"/>
  <c r="G441" i="3" a="1"/>
  <c r="I260" i="3" a="1"/>
  <c r="J478" i="3" a="1"/>
  <c r="I88" i="4" a="1"/>
  <c r="I613" i="5" a="1"/>
  <c r="I420" i="5" a="1"/>
  <c r="G492" i="3" a="1"/>
  <c r="I266" i="5" a="1"/>
  <c r="I57" i="4" a="1"/>
  <c r="I362" i="4" a="1"/>
  <c r="H486" i="3" a="1"/>
  <c r="I492" i="5" a="1"/>
  <c r="I432" i="3" a="1"/>
  <c r="I350" i="5" a="1"/>
  <c r="I517" i="5" a="1"/>
  <c r="G370" i="3" a="1"/>
  <c r="I65" i="4" a="1"/>
  <c r="F243" i="3" a="1"/>
  <c r="F503" i="3" a="1"/>
  <c r="S70" i="5" a="1"/>
  <c r="I354" i="5" a="1"/>
  <c r="I143" i="5" a="1"/>
  <c r="I510" i="5" a="1"/>
  <c r="I338" i="4" a="1"/>
  <c r="I185" i="5" a="1"/>
  <c r="I97" i="5" a="1"/>
  <c r="I466" i="5" a="1"/>
  <c r="I27" i="4" a="1"/>
  <c r="I613" i="4" a="1"/>
  <c r="I395" i="4" a="1"/>
  <c r="I89" i="4" a="1"/>
  <c r="I389" i="4" a="1"/>
  <c r="I426" i="4" a="1"/>
  <c r="I556" i="4" a="1"/>
  <c r="G511" i="3" a="1"/>
  <c r="I551" i="4" a="1"/>
  <c r="J529" i="3" a="1"/>
  <c r="I53" i="4" a="1"/>
  <c r="I87" i="4" a="1"/>
  <c r="I57" i="5" a="1"/>
  <c r="I47" i="4" a="1"/>
  <c r="I283" i="5" a="1"/>
  <c r="I497" i="3" a="1"/>
  <c r="I226" i="4" a="1"/>
  <c r="I271" i="5" a="1"/>
  <c r="I178" i="5" a="1"/>
  <c r="I90" i="4" a="1"/>
  <c r="H436" i="3" a="1"/>
  <c r="I472" i="3" a="1"/>
  <c r="I626" i="5" a="1"/>
  <c r="I436" i="3" a="1"/>
  <c r="I308" i="5" a="1"/>
  <c r="G439" i="3" a="1"/>
  <c r="S79" i="5" a="1"/>
  <c r="I575" i="4" a="1"/>
  <c r="J500" i="3" a="1"/>
  <c r="I114" i="5" a="1"/>
  <c r="I496" i="3" a="1"/>
  <c r="J502" i="3" a="1"/>
  <c r="I46" i="5" a="1"/>
  <c r="I508" i="5" a="1"/>
  <c r="I302" i="5" a="1"/>
  <c r="H410" i="3" a="1"/>
  <c r="F499" i="3" a="1"/>
  <c r="I413" i="3" a="1"/>
  <c r="G470" i="3" a="1"/>
  <c r="G376" i="3" a="1"/>
  <c r="F415" i="3" a="1"/>
  <c r="I633" i="4" a="1"/>
  <c r="G496" i="3" a="1"/>
  <c r="H473" i="3" a="1"/>
  <c r="G488" i="3" a="1"/>
  <c r="J278" i="3" a="1"/>
  <c r="I162" i="4" a="1"/>
  <c r="H426" i="3" a="1"/>
  <c r="H484" i="3" a="1"/>
  <c r="I28" i="5" a="1"/>
  <c r="I148" i="4" a="1"/>
  <c r="I272" i="4" a="1"/>
  <c r="I384" i="4" a="1"/>
  <c r="J394" i="3" a="1"/>
  <c r="I276" i="4" a="1"/>
  <c r="H369" i="3" a="1"/>
  <c r="F509" i="3" a="1"/>
  <c r="J489" i="3" a="1"/>
  <c r="F292" i="3" a="1"/>
  <c r="G460" i="3" a="1"/>
  <c r="J392" i="3" a="1"/>
  <c r="I286" i="4" a="1"/>
  <c r="I475" i="3" a="1"/>
  <c r="I32" i="4" a="1"/>
  <c r="J429" i="3" a="1"/>
  <c r="F481" i="3" a="1"/>
  <c r="F274" i="3" a="1"/>
  <c r="H324" i="3" a="1"/>
  <c r="J313" i="3" a="1"/>
  <c r="J277" i="3" a="1"/>
  <c r="F336" i="3" a="1"/>
  <c r="F476" i="3" a="1"/>
  <c r="H141" i="3" a="1"/>
  <c r="I377" i="4" a="1"/>
  <c r="I306" i="4" a="1"/>
  <c r="I30" i="4" a="1"/>
  <c r="I559" i="5" a="1"/>
  <c r="G428" i="3" a="1"/>
  <c r="I445" i="4" a="1"/>
  <c r="G438" i="3" a="1"/>
  <c r="F287" i="3" a="1"/>
  <c r="G482" i="3" a="1"/>
  <c r="G365" i="3" a="1"/>
  <c r="G420" i="3" a="1"/>
  <c r="J337" i="3" a="1"/>
  <c r="J356" i="3" a="1"/>
  <c r="G285" i="3" a="1"/>
  <c r="I71" i="4" a="1"/>
  <c r="I339" i="5" a="1"/>
  <c r="G433" i="3" a="1"/>
  <c r="I70" i="4" a="1"/>
  <c r="I494" i="3" a="1"/>
  <c r="I654" i="4" a="1"/>
  <c r="I186" i="4" a="1"/>
  <c r="J241" i="3" a="1"/>
  <c r="I125" i="4" a="1"/>
  <c r="F315" i="3" a="1"/>
  <c r="G500" i="3" a="1"/>
  <c r="F285" i="3" a="1"/>
  <c r="J179" i="3" a="1"/>
  <c r="J113" i="3" a="1"/>
  <c r="G335" i="3" a="1"/>
  <c r="F414" i="3" a="1"/>
  <c r="I147" i="4" a="1"/>
  <c r="I446" i="3" a="1"/>
  <c r="I478" i="5" a="1"/>
  <c r="J465" i="3" a="1"/>
  <c r="I490" i="4" a="1"/>
  <c r="I138" i="4" a="1"/>
  <c r="I336" i="3" a="1"/>
  <c r="J229" i="3" a="1"/>
  <c r="G333" i="3" a="1"/>
  <c r="G250" i="3" a="1"/>
  <c r="H300" i="3" a="1"/>
  <c r="J421" i="3" a="1"/>
  <c r="J317" i="3" a="1"/>
  <c r="F333" i="3" a="1"/>
  <c r="J464" i="3" a="1"/>
  <c r="F302" i="3" a="1"/>
  <c r="I94" i="4" a="1"/>
  <c r="I457" i="5" a="1"/>
  <c r="J530" i="3" a="1"/>
  <c r="I538" i="4" a="1"/>
  <c r="I455" i="3" a="1"/>
  <c r="F496" i="3" a="1"/>
  <c r="J389" i="3" a="1"/>
  <c r="I389" i="3" a="1"/>
  <c r="F142" i="3" a="1"/>
  <c r="F392" i="3" a="1"/>
  <c r="H270" i="3" a="1"/>
  <c r="H367" i="3" a="1"/>
  <c r="J311" i="3" a="1"/>
  <c r="I387" i="3" a="1"/>
  <c r="H293" i="3" a="1"/>
  <c r="I437" i="5" a="1"/>
  <c r="J214" i="3" a="1"/>
  <c r="I294" i="4" a="1"/>
  <c r="I676" i="5" a="1"/>
  <c r="S131" i="5" a="1"/>
  <c r="I281" i="4" a="1"/>
  <c r="I606" i="4" a="1"/>
  <c r="I268" i="5" a="1"/>
  <c r="I459" i="4" a="1"/>
  <c r="I388" i="4" a="1"/>
  <c r="I482" i="4" a="1"/>
  <c r="I484" i="3" a="1"/>
  <c r="F453" i="3" a="1"/>
  <c r="I23" i="5" a="1"/>
  <c r="I616" i="5" a="1"/>
  <c r="I26" i="5" a="1"/>
  <c r="I269" i="4" a="1"/>
  <c r="I496" i="4" a="1"/>
  <c r="I383" i="5" a="1"/>
  <c r="I413" i="4" a="1"/>
  <c r="I222" i="5" a="1"/>
  <c r="I423" i="4" a="1"/>
  <c r="I54" i="4" a="1"/>
  <c r="I263" i="4" a="1"/>
  <c r="I264" i="5" a="1"/>
  <c r="S579" i="5" a="1"/>
  <c r="H474" i="3" a="1"/>
  <c r="J522" i="3" a="1"/>
  <c r="I364" i="4" a="1"/>
  <c r="G504" i="3" a="1"/>
  <c r="I456" i="5" a="1"/>
  <c r="I417" i="5" a="1"/>
  <c r="I438" i="5" a="1"/>
  <c r="F490" i="3" a="1"/>
  <c r="I360" i="5" a="1"/>
  <c r="I489" i="4" a="1"/>
  <c r="I483" i="3" a="1"/>
  <c r="H508" i="3" a="1"/>
  <c r="I188" i="3" a="1"/>
  <c r="H446" i="3" a="1"/>
  <c r="H414" i="3" a="1"/>
  <c r="I494" i="5" a="1"/>
  <c r="I117" i="4" a="1"/>
  <c r="H487" i="3" a="1"/>
  <c r="J441" i="3" a="1"/>
  <c r="I160" i="5" a="1"/>
  <c r="I82" i="4" a="1"/>
  <c r="I307" i="5" a="1"/>
  <c r="I150" i="5" a="1"/>
  <c r="S159" i="5" a="1"/>
  <c r="I267" i="5" a="1"/>
  <c r="I224" i="4" a="1"/>
  <c r="I565" i="4" a="1"/>
  <c r="I277" i="4" a="1"/>
  <c r="I399" i="4" a="1"/>
  <c r="I214" i="5" a="1"/>
  <c r="I264" i="4" a="1"/>
  <c r="I600" i="4" a="1"/>
  <c r="I597" i="4" a="1"/>
  <c r="I404" i="5" a="1"/>
  <c r="I95" i="4" a="1"/>
  <c r="I176" i="4" a="1"/>
  <c r="I397" i="4" a="1"/>
  <c r="I161" i="5" a="1"/>
  <c r="I26" i="4" a="1"/>
  <c r="G493" i="3" a="1"/>
  <c r="I124" i="4" a="1"/>
  <c r="I285" i="4" a="1"/>
  <c r="G474" i="3" a="1"/>
  <c r="I407" i="4" a="1"/>
  <c r="J430" i="3" a="1"/>
  <c r="I232" i="4" a="1"/>
  <c r="I574" i="4" a="1"/>
  <c r="I422" i="4" a="1"/>
  <c r="F493" i="3" a="1"/>
  <c r="I482" i="5" a="1"/>
  <c r="G471" i="3" a="1"/>
  <c r="I447" i="5" a="1"/>
  <c r="I101" i="5" a="1"/>
  <c r="I632" i="4" a="1"/>
  <c r="I461" i="3" a="1"/>
  <c r="I237" i="4" a="1"/>
  <c r="I417" i="3" a="1"/>
  <c r="I271" i="4" a="1"/>
  <c r="I64" i="4" a="1"/>
  <c r="H495" i="3" a="1"/>
  <c r="G452" i="3" a="1"/>
  <c r="G417" i="3" a="1"/>
  <c r="G422" i="3" a="1"/>
  <c r="H437" i="3" a="1"/>
  <c r="F469" i="3" a="1"/>
  <c r="I131" i="4" a="1"/>
  <c r="J340" i="3" a="1"/>
  <c r="I284" i="3" a="1"/>
  <c r="J325" i="3" a="1"/>
  <c r="H432" i="3" a="1"/>
  <c r="G395" i="3" a="1"/>
  <c r="H224" i="3" a="1"/>
  <c r="G432" i="3" a="1"/>
  <c r="I439" i="4" a="1"/>
  <c r="I383" i="4" a="1"/>
  <c r="I470" i="3" a="1"/>
  <c r="I359" i="3" a="1"/>
  <c r="F370" i="3" a="1"/>
  <c r="H341" i="3" a="1"/>
  <c r="J357" i="3" a="1"/>
  <c r="I270" i="5" a="1"/>
  <c r="I208" i="5" a="1"/>
  <c r="I59" i="4" a="1"/>
  <c r="I348" i="3" a="1"/>
  <c r="F200" i="3" a="1"/>
  <c r="F172" i="3" a="1"/>
  <c r="J346" i="3" a="1"/>
  <c r="I636" i="4" a="1"/>
  <c r="I464" i="3" a="1"/>
  <c r="J459" i="3" a="1"/>
  <c r="H334" i="3" a="1"/>
  <c r="I348" i="4" a="1"/>
  <c r="J415" i="3" a="1"/>
  <c r="F424" i="3" a="1"/>
  <c r="J220" i="3" a="1"/>
  <c r="I473" i="5" a="1"/>
  <c r="I191" i="4" a="1"/>
  <c r="J182" i="3" a="1"/>
  <c r="I460" i="3" a="1"/>
  <c r="G457" i="3" a="1"/>
  <c r="G447" i="3" a="1"/>
  <c r="H454" i="3" a="1"/>
  <c r="F327" i="3" a="1"/>
  <c r="I245" i="3" a="1"/>
  <c r="F379" i="3" a="1"/>
  <c r="F431" i="3" a="1"/>
  <c r="I397" i="3" a="1"/>
  <c r="J505" i="3" a="1"/>
  <c r="I225" i="4" a="1"/>
  <c r="H505" i="3" a="1"/>
  <c r="I443" i="3" a="1"/>
  <c r="J487" i="3" a="1"/>
  <c r="I396" i="3" a="1"/>
  <c r="H421" i="3" a="1"/>
  <c r="I333" i="3" a="1"/>
  <c r="F286" i="3" a="1"/>
  <c r="F387" i="3" a="1"/>
  <c r="F251" i="3" a="1"/>
  <c r="J485" i="3" a="1"/>
  <c r="I135" i="4" a="1"/>
  <c r="H491" i="3" a="1"/>
  <c r="I372" i="4" a="1"/>
  <c r="J390" i="3" a="1"/>
  <c r="I157" i="4" a="1"/>
  <c r="I360" i="3" a="1"/>
  <c r="I371" i="3" a="1"/>
  <c r="I463" i="3" a="1"/>
  <c r="F456" i="3" a="1"/>
  <c r="I129" i="4" a="1"/>
  <c r="I408" i="3" a="1"/>
  <c r="F277" i="3" a="1"/>
  <c r="J369" i="3" a="1"/>
  <c r="J248" i="3" a="1"/>
  <c r="I593" i="5" a="1"/>
  <c r="I330" i="4" a="1"/>
  <c r="H467" i="3" a="1"/>
  <c r="I441" i="4" a="1"/>
  <c r="I250" i="4" a="1"/>
  <c r="I351" i="4" a="1"/>
  <c r="G506" i="3" a="1"/>
  <c r="H387" i="3" a="1"/>
  <c r="I35" i="4" a="1"/>
  <c r="H289" i="3" a="1"/>
  <c r="F457" i="3" a="1"/>
  <c r="F444" i="3" a="1"/>
  <c r="J130" i="3" a="1"/>
  <c r="F386" i="3" a="1"/>
  <c r="F309" i="3" a="1"/>
  <c r="I383" i="3" a="1"/>
  <c r="I38" i="5" a="1"/>
  <c r="G435" i="3" a="1"/>
  <c r="I378" i="3" a="1"/>
  <c r="J366" i="3" a="1"/>
  <c r="H217" i="3" a="1"/>
  <c r="I295" i="4" a="1"/>
  <c r="I222" i="4" a="1"/>
  <c r="J532" i="3" a="1"/>
  <c r="I101" i="4" a="1"/>
  <c r="J482" i="3" a="1"/>
  <c r="I365" i="3" a="1"/>
  <c r="J418" i="3" a="1"/>
  <c r="J456" i="3" a="1"/>
  <c r="I189" i="4" a="1"/>
  <c r="J408" i="3" a="1"/>
  <c r="H267" i="3" a="1"/>
  <c r="J363" i="3" a="1"/>
  <c r="J438" i="3" a="1"/>
  <c r="J443" i="3" a="1"/>
  <c r="J474" i="3" a="1"/>
  <c r="F417" i="3" a="1"/>
  <c r="H399" i="3" a="1"/>
  <c r="G295" i="3" a="1"/>
  <c r="J450" i="3" a="1"/>
  <c r="I262" i="3" a="1"/>
  <c r="J93" i="3" a="1"/>
  <c r="I43" i="3" a="1"/>
  <c r="I66" i="3" a="1"/>
  <c r="G16" i="3" a="1"/>
  <c r="H43" i="3" a="1"/>
  <c r="J177" i="3" a="1"/>
  <c r="I295" i="3" a="1"/>
  <c r="J106" i="3" a="1"/>
  <c r="J398" i="3" a="1"/>
  <c r="I323" i="4" a="1"/>
  <c r="I307" i="4" a="1"/>
  <c r="J380" i="3" a="1"/>
  <c r="I372" i="3" a="1"/>
  <c r="I280" i="3" a="1"/>
  <c r="G212" i="3" a="1"/>
  <c r="H129" i="3" a="1"/>
  <c r="G94" i="3" a="1"/>
  <c r="J271" i="3" a="1"/>
  <c r="I59" i="3" a="1"/>
  <c r="I638" i="4" a="1"/>
  <c r="F140" i="3" a="1"/>
  <c r="I208" i="3" a="1"/>
  <c r="H158" i="3" a="1"/>
  <c r="G107" i="3" a="1"/>
  <c r="J477" i="3" a="1"/>
  <c r="J501" i="3" a="1"/>
  <c r="I377" i="3" a="1"/>
  <c r="I31" i="4" a="1"/>
  <c r="J268" i="3" a="1"/>
  <c r="J458" i="3" a="1"/>
  <c r="H303" i="3" a="1"/>
  <c r="J235" i="3" a="1"/>
  <c r="I375" i="3" a="1"/>
  <c r="H206" i="3" a="1"/>
  <c r="I321" i="3" a="1"/>
  <c r="J231" i="3" a="1"/>
  <c r="G109" i="3" a="1"/>
  <c r="G345" i="3" a="1"/>
  <c r="I249" i="3" a="1"/>
  <c r="G479" i="3" a="1"/>
  <c r="F410" i="3" a="1"/>
  <c r="F403" i="3" a="1"/>
  <c r="I580" i="4" a="1"/>
  <c r="S201" i="5" a="1"/>
  <c r="F128" i="3" a="1"/>
  <c r="I429" i="3" a="1"/>
  <c r="I64" i="5" a="1"/>
  <c r="H407" i="3" a="1"/>
  <c r="I277" i="3" a="1"/>
  <c r="I327" i="3" a="1"/>
  <c r="G224" i="3" a="1"/>
  <c r="F161" i="3" a="1"/>
  <c r="H378" i="3" a="1"/>
  <c r="I83" i="4" a="1"/>
  <c r="G404" i="3" a="1"/>
  <c r="F420" i="3" a="1"/>
  <c r="G341" i="3" a="1"/>
  <c r="I651" i="4" a="1"/>
  <c r="S165" i="5" a="1"/>
  <c r="I31" i="5" a="1"/>
  <c r="I351" i="5" a="1"/>
  <c r="I609" i="5" a="1"/>
  <c r="F459" i="3" a="1"/>
  <c r="I460" i="5" a="1"/>
  <c r="I651" i="5" a="1"/>
  <c r="I357" i="4" a="1"/>
  <c r="I566" i="4" a="1"/>
  <c r="I99" i="5" a="1"/>
  <c r="I548" i="5" a="1"/>
  <c r="I688" i="5" a="1"/>
  <c r="I315" i="5" a="1"/>
  <c r="I455" i="5" a="1"/>
  <c r="I51" i="5" a="1"/>
  <c r="I619" i="5" a="1"/>
  <c r="I368" i="4" a="1"/>
  <c r="I422" i="5" a="1"/>
  <c r="F504" i="3" a="1"/>
  <c r="I507" i="5" a="1"/>
  <c r="I280" i="5" a="1"/>
  <c r="S103" i="5" a="1"/>
  <c r="I47" i="5" a="1"/>
  <c r="I322" i="5" a="1"/>
  <c r="I117" i="5" a="1"/>
  <c r="I483" i="5" a="1"/>
  <c r="I43" i="5" a="1"/>
  <c r="S160" i="5" a="1"/>
  <c r="G446" i="3" a="1"/>
  <c r="I643" i="4" a="1"/>
  <c r="G449" i="3" a="1"/>
  <c r="I90" i="5" a="1"/>
  <c r="I108" i="5" a="1"/>
  <c r="I470" i="4" a="1"/>
  <c r="J413" i="3" a="1"/>
  <c r="G487" i="3" a="1"/>
  <c r="J483" i="3" a="1"/>
  <c r="I459" i="3" a="1"/>
  <c r="I452" i="4" a="1"/>
  <c r="I283" i="4" a="1"/>
  <c r="I339" i="4" a="1"/>
  <c r="I231" i="4" a="1"/>
  <c r="S95" i="5" a="1"/>
  <c r="F449" i="3" a="1"/>
  <c r="G502" i="3" a="1"/>
  <c r="I531" i="4" a="1"/>
  <c r="I543" i="4" a="1"/>
  <c r="I350" i="4" a="1"/>
  <c r="J516" i="3" a="1"/>
  <c r="G497" i="3" a="1"/>
  <c r="J451" i="3" a="1"/>
  <c r="H501" i="3" a="1"/>
  <c r="I411" i="4" a="1"/>
  <c r="I358" i="5" a="1"/>
  <c r="I53" i="5" a="1"/>
  <c r="J520" i="3" a="1"/>
  <c r="I621" i="5" a="1"/>
  <c r="H488" i="3" a="1"/>
  <c r="S318" i="5" a="1"/>
  <c r="I199" i="4" a="1"/>
  <c r="I120" i="4" a="1"/>
  <c r="G485" i="3" a="1"/>
  <c r="F435" i="3" a="1"/>
  <c r="F492" i="3" a="1"/>
  <c r="I453" i="4" a="1"/>
  <c r="I292" i="4" a="1"/>
  <c r="I52" i="4" a="1"/>
  <c r="H470" i="3" a="1"/>
  <c r="I462" i="3" a="1"/>
  <c r="I193" i="4" a="1"/>
  <c r="I505" i="3" a="1"/>
  <c r="I685" i="5" a="1"/>
  <c r="S661" i="5" a="1"/>
  <c r="I611" i="5" a="1"/>
  <c r="I21" i="5" a="1"/>
  <c r="J528" i="3" a="1"/>
  <c r="G494" i="3" a="1"/>
  <c r="I282" i="4" a="1"/>
  <c r="I50" i="4" a="1"/>
  <c r="I313" i="5" a="1"/>
  <c r="I381" i="4" a="1"/>
  <c r="H497" i="3" a="1"/>
  <c r="I468" i="3" a="1"/>
  <c r="I447" i="3" a="1"/>
  <c r="F502" i="3" a="1"/>
  <c r="F425" i="3" a="1"/>
  <c r="J475" i="3" a="1"/>
  <c r="I455" i="4" a="1"/>
  <c r="H449" i="3" a="1"/>
  <c r="F422" i="3" a="1"/>
  <c r="I666" i="5" a="1"/>
  <c r="J470" i="3" a="1"/>
  <c r="J328" i="3" a="1"/>
  <c r="J289" i="3" a="1"/>
  <c r="H332" i="3" a="1"/>
  <c r="G136" i="3" a="1"/>
  <c r="J538" i="3" a="1"/>
  <c r="J498" i="3" a="1"/>
  <c r="I425" i="3" a="1"/>
  <c r="F282" i="3" a="1"/>
  <c r="G301" i="3" a="1"/>
  <c r="J423" i="3" a="1"/>
  <c r="H331" i="3" a="1"/>
  <c r="I236" i="4" a="1"/>
  <c r="I301" i="4" a="1"/>
  <c r="I491" i="3" a="1"/>
  <c r="F227" i="3" a="1"/>
  <c r="F427" i="3" a="1"/>
  <c r="H396" i="3" a="1"/>
  <c r="I439" i="3" a="1"/>
  <c r="J504" i="3" a="1"/>
  <c r="G410" i="3" a="1"/>
  <c r="F363" i="3" a="1"/>
  <c r="G413" i="3" a="1"/>
  <c r="H337" i="3" a="1"/>
  <c r="I306" i="3" a="1"/>
  <c r="F322" i="3" a="1"/>
  <c r="F330" i="3" a="1"/>
  <c r="I530" i="4" a="1"/>
  <c r="I522" i="4" a="1"/>
  <c r="I182" i="4" a="1"/>
  <c r="H418" i="3" a="1"/>
  <c r="G424" i="3" a="1"/>
  <c r="G313" i="3" a="1"/>
  <c r="H392" i="3" a="1"/>
  <c r="H210" i="3" a="1"/>
  <c r="J362" i="3" a="1"/>
  <c r="J375" i="3" a="1"/>
  <c r="I298" i="3" a="1"/>
  <c r="I429" i="5" a="1"/>
  <c r="I312" i="4" a="1"/>
  <c r="I314" i="3" a="1"/>
  <c r="I72" i="4" a="1"/>
  <c r="I433" i="3" a="1"/>
  <c r="I445" i="3" a="1"/>
  <c r="I291" i="3" a="1"/>
  <c r="I127" i="3" a="1"/>
  <c r="G399" i="3" a="1"/>
  <c r="I326" i="3" a="1"/>
  <c r="H365" i="3" a="1"/>
  <c r="I299" i="3" a="1"/>
  <c r="J514" i="3" a="1"/>
  <c r="J495" i="3" a="1"/>
  <c r="F455" i="3" a="1"/>
  <c r="I335" i="4" a="1"/>
  <c r="J384" i="3" a="1"/>
  <c r="J422" i="3" a="1"/>
  <c r="J462" i="3" a="1"/>
  <c r="F260" i="3" a="1"/>
  <c r="H362" i="3" a="1"/>
  <c r="H290" i="3" a="1"/>
  <c r="J333" i="3" a="1"/>
  <c r="I441" i="3" a="1"/>
  <c r="H348" i="3" a="1"/>
  <c r="I127" i="4" a="1"/>
  <c r="I353" i="3" a="1"/>
  <c r="I382" i="5" a="1"/>
  <c r="I310" i="4" a="1"/>
  <c r="I12" i="4" a="1"/>
  <c r="I24" i="5" a="1"/>
  <c r="I195" i="4" a="1"/>
  <c r="J503" i="3" a="1"/>
  <c r="I292" i="3" a="1"/>
  <c r="J322" i="3" a="1"/>
  <c r="I322" i="3" a="1"/>
  <c r="F175" i="3" a="1"/>
  <c r="I240" i="3" a="1"/>
  <c r="G143" i="3" a="1"/>
  <c r="H386" i="3" a="1"/>
  <c r="G320" i="3" a="1"/>
  <c r="F373" i="3" a="1"/>
  <c r="F328" i="3" a="1"/>
  <c r="I603" i="4" a="1"/>
  <c r="I487" i="4" a="1"/>
  <c r="I193" i="3" a="1"/>
  <c r="H453" i="3" a="1"/>
  <c r="I440" i="3" a="1"/>
  <c r="I493" i="3" a="1"/>
  <c r="I369" i="4" a="1"/>
  <c r="G510" i="3" a="1"/>
  <c r="I324" i="4" a="1"/>
  <c r="H461" i="3" a="1"/>
  <c r="F480" i="3" a="1"/>
  <c r="G249" i="3" a="1"/>
  <c r="F147" i="3" a="1"/>
  <c r="I185" i="3" a="1"/>
  <c r="G117" i="3" a="1"/>
  <c r="H363" i="3" a="1"/>
  <c r="H477" i="3" a="1"/>
  <c r="I349" i="3" a="1"/>
  <c r="I279" i="4" a="1"/>
  <c r="J486" i="3" a="1"/>
  <c r="G352" i="3" a="1"/>
  <c r="H502" i="3" a="1"/>
  <c r="F191" i="3" a="1"/>
  <c r="I379" i="3" a="1"/>
  <c r="H375" i="3" a="1"/>
  <c r="F184" i="3" a="1"/>
  <c r="G263" i="3" a="1"/>
  <c r="I153" i="3" a="1"/>
  <c r="G127" i="3" a="1"/>
  <c r="F181" i="3" a="1"/>
  <c r="F60" i="3" a="1"/>
  <c r="H301" i="3" a="1"/>
  <c r="G196" i="3" a="1"/>
  <c r="S86" i="5" a="1"/>
  <c r="I578" i="4" a="1"/>
  <c r="I657" i="5" a="1"/>
  <c r="I565" i="5" a="1"/>
  <c r="I570" i="5" a="1"/>
  <c r="H500" i="3" a="1"/>
  <c r="H511" i="3" a="1"/>
  <c r="I253" i="4" a="1"/>
  <c r="I378" i="5" a="1"/>
  <c r="I183" i="4" a="1"/>
  <c r="I354" i="4" a="1"/>
  <c r="I481" i="4" a="1"/>
  <c r="I48" i="4" a="1"/>
  <c r="I183" i="5" a="1"/>
  <c r="I77" i="4" a="1"/>
  <c r="I363" i="5" a="1"/>
  <c r="F463" i="3" a="1"/>
  <c r="I533" i="5" a="1"/>
  <c r="H494" i="3" a="1"/>
  <c r="I559" i="4" a="1"/>
  <c r="I376" i="4" a="1"/>
  <c r="I524" i="4" a="1"/>
  <c r="I671" i="5" a="1"/>
  <c r="F411" i="3" a="1"/>
  <c r="I526" i="5" a="1"/>
  <c r="I13" i="4" a="1"/>
  <c r="G505" i="3" a="1"/>
  <c r="F505" i="3" a="1"/>
  <c r="I112" i="4" a="1"/>
  <c r="S93" i="5" a="1"/>
  <c r="I166" i="4" a="1"/>
  <c r="H347" i="3" a="1"/>
  <c r="I381" i="5" a="1"/>
  <c r="I380" i="3" a="1"/>
  <c r="I345" i="5" a="1"/>
  <c r="G467" i="3" a="1"/>
  <c r="I179" i="4" a="1"/>
  <c r="I180" i="5" a="1"/>
  <c r="I510" i="3" a="1"/>
  <c r="H313" i="3" a="1"/>
  <c r="S166" i="5" a="1"/>
  <c r="I160" i="3" a="1"/>
  <c r="I249" i="5" a="1"/>
  <c r="I329" i="3" a="1"/>
  <c r="G339" i="3" a="1"/>
  <c r="F441" i="3" a="1"/>
  <c r="G153" i="3" a="1"/>
  <c r="I323" i="3" a="1"/>
  <c r="J473" i="3" a="1"/>
  <c r="I423" i="3" a="1"/>
  <c r="H277" i="3" a="1"/>
  <c r="F450" i="3" a="1"/>
  <c r="I175" i="4" a="1"/>
  <c r="G316" i="3" a="1"/>
  <c r="I319" i="3" a="1"/>
  <c r="J396" i="3" a="1"/>
  <c r="I577" i="4" a="1"/>
  <c r="G346" i="3" a="1"/>
  <c r="I376" i="3" a="1"/>
  <c r="G453" i="3" a="1"/>
  <c r="I211" i="4" a="1"/>
  <c r="I470" i="5" a="1"/>
  <c r="G308" i="3" a="1"/>
  <c r="I188" i="4" a="1"/>
  <c r="I308" i="3" a="1"/>
  <c r="I130" i="5" a="1"/>
  <c r="G390" i="3" a="1"/>
  <c r="I397" i="5" a="1"/>
  <c r="J515" i="3" a="1"/>
  <c r="H294" i="3" a="1"/>
  <c r="H255" i="3" a="1"/>
  <c r="I451" i="3" a="1"/>
  <c r="H373" i="3" a="1"/>
  <c r="I547" i="5" a="1"/>
  <c r="I274" i="4" a="1"/>
  <c r="J472" i="3" a="1"/>
  <c r="G412" i="3" a="1"/>
  <c r="F478" i="3" a="1"/>
  <c r="H244" i="3" a="1"/>
  <c r="I38" i="4" a="1"/>
  <c r="I99" i="4" a="1"/>
  <c r="I223" i="4" a="1"/>
  <c r="H383" i="3" a="1"/>
  <c r="J399" i="3" a="1"/>
  <c r="F374" i="3" a="1"/>
  <c r="I103" i="4" a="1"/>
  <c r="F470" i="3" a="1"/>
  <c r="H465" i="3" a="1"/>
  <c r="J216" i="3" a="1"/>
  <c r="G347" i="3" a="1"/>
  <c r="F295" i="3" a="1"/>
  <c r="H148" i="3" a="1"/>
  <c r="H471" i="3" a="1"/>
  <c r="H413" i="3" a="1"/>
  <c r="F241" i="3" a="1"/>
  <c r="F432" i="3" a="1"/>
  <c r="F121" i="3" a="1"/>
  <c r="G400" i="3" a="1"/>
  <c r="H266" i="3" a="1"/>
  <c r="I65" i="3" a="1"/>
  <c r="G38" i="3" a="1"/>
  <c r="I211" i="3" a="1"/>
  <c r="I407" i="3" a="1"/>
  <c r="I142" i="3" a="1"/>
  <c r="I287" i="3" a="1"/>
  <c r="J293" i="3" a="1"/>
  <c r="G387" i="3" a="1"/>
  <c r="J327" i="3" a="1"/>
  <c r="J424" i="3" a="1"/>
  <c r="F213" i="3" a="1"/>
  <c r="J155" i="3" a="1"/>
  <c r="H163" i="3" a="1"/>
  <c r="F58" i="3" a="1"/>
  <c r="G178" i="3" a="1"/>
  <c r="I253" i="3" a="1"/>
  <c r="G366" i="3" a="1"/>
  <c r="F182" i="3" a="1"/>
  <c r="G252" i="3" a="1"/>
  <c r="G327" i="3" a="1"/>
  <c r="J444" i="3" a="1"/>
  <c r="F17" i="3" a="1"/>
  <c r="G436" i="3" a="1"/>
  <c r="H183" i="3" a="1"/>
  <c r="J114" i="3" a="1"/>
  <c r="J199" i="3" a="1"/>
  <c r="G307" i="3" a="1"/>
  <c r="G388" i="3" a="1"/>
  <c r="F313" i="3" a="1"/>
  <c r="J373" i="3" a="1"/>
  <c r="G437" i="3" a="1"/>
  <c r="S92" i="5" a="1"/>
  <c r="J446" i="3" a="1"/>
  <c r="H451" i="3" a="1"/>
  <c r="H439" i="3" a="1"/>
  <c r="F239" i="3" a="1"/>
  <c r="J427" i="3" a="1"/>
  <c r="F311" i="3" a="1"/>
  <c r="F409" i="3" a="1"/>
  <c r="I392" i="3" a="1"/>
  <c r="I121" i="4" a="1"/>
  <c r="I145" i="4" a="1"/>
  <c r="G124" i="3" a="1"/>
  <c r="J334" i="3" a="1"/>
  <c r="I307" i="3" a="1"/>
  <c r="H264" i="3" a="1"/>
  <c r="H156" i="3" a="1"/>
  <c r="F123" i="3" a="1"/>
  <c r="J64" i="3" a="1"/>
  <c r="G90" i="3" a="1"/>
  <c r="G258" i="3" a="1"/>
  <c r="H165" i="3" a="1"/>
  <c r="H232" i="3" a="1"/>
  <c r="I180" i="3" a="1"/>
  <c r="J38" i="3" a="1"/>
  <c r="J331" i="3" a="1"/>
  <c r="J371" i="3" a="1"/>
  <c r="I320" i="4" a="1"/>
  <c r="I315" i="3" a="1"/>
  <c r="G401" i="3" a="1"/>
  <c r="G332" i="3" a="1"/>
  <c r="F394" i="3" a="1"/>
  <c r="I328" i="3" a="1"/>
  <c r="J197" i="3" a="1"/>
  <c r="G141" i="3" a="1"/>
  <c r="J167" i="3" a="1"/>
  <c r="J348" i="3" a="1"/>
  <c r="I203" i="3" a="1"/>
  <c r="H109" i="3" a="1"/>
  <c r="I57" i="3" a="1"/>
  <c r="F210" i="3" a="1"/>
  <c r="F426" i="3" a="1"/>
  <c r="G476" i="3" a="1"/>
  <c r="F265" i="3" a="1"/>
  <c r="G282" i="3" a="1"/>
  <c r="H137" i="3" a="1"/>
  <c r="H328" i="3" a="1"/>
  <c r="H254" i="3" a="1"/>
  <c r="J129" i="3" a="1"/>
  <c r="I370" i="3" a="1"/>
  <c r="J259" i="3" a="1"/>
  <c r="J292" i="3" a="1"/>
  <c r="J134" i="3" a="1"/>
  <c r="F54" i="3" a="1"/>
  <c r="G184" i="3" a="1"/>
  <c r="F144" i="3" a="1"/>
  <c r="I79" i="5" a="1"/>
  <c r="H312" i="3" a="1"/>
  <c r="F484" i="3" a="1"/>
  <c r="J330" i="3" a="1"/>
  <c r="G114" i="3" a="1"/>
  <c r="I415" i="5" a="1"/>
  <c r="F376" i="3" a="1"/>
  <c r="F360" i="3" a="1"/>
  <c r="I449" i="3" a="1"/>
  <c r="I456" i="4" a="1"/>
  <c r="J521" i="3" a="1"/>
  <c r="J405" i="3" a="1"/>
  <c r="H391" i="3" a="1"/>
  <c r="J257" i="3" a="1"/>
  <c r="J186" i="3" a="1"/>
  <c r="G227" i="3" a="1"/>
  <c r="I304" i="4" a="1"/>
  <c r="F283" i="3" a="1"/>
  <c r="I125" i="3" a="1"/>
  <c r="J382" i="3" a="1"/>
  <c r="I118" i="4" a="1"/>
  <c r="G421" i="3" a="1"/>
  <c r="H389" i="3" a="1"/>
  <c r="J533" i="3" a="1"/>
  <c r="J265" i="3" a="1"/>
  <c r="H316" i="3" a="1"/>
  <c r="F166" i="3" a="1"/>
  <c r="I263" i="3" a="1"/>
  <c r="H131" i="3" a="1"/>
  <c r="F235" i="3" a="1"/>
  <c r="G154" i="3" a="1"/>
  <c r="I364" i="3" a="1"/>
  <c r="I51" i="3" a="1"/>
  <c r="H178" i="3" a="1"/>
  <c r="H278" i="3" a="1"/>
  <c r="G30" i="3" a="1"/>
  <c r="I442" i="3" a="1"/>
  <c r="I398" i="3" a="1"/>
  <c r="J360" i="3" a="1"/>
  <c r="J432" i="3" a="1"/>
  <c r="I428" i="5" a="1"/>
  <c r="F348" i="3" a="1"/>
  <c r="J187" i="3" a="1"/>
  <c r="I133" i="3" a="1"/>
  <c r="I156" i="3" a="1"/>
  <c r="J262" i="3" a="1"/>
  <c r="F185" i="3" a="1"/>
  <c r="I270" i="3" a="1"/>
  <c r="H37" i="3" a="1"/>
  <c r="H200" i="3" a="1"/>
  <c r="I493" i="5" a="1"/>
  <c r="J499" i="3" a="1"/>
  <c r="F377" i="3" a="1"/>
  <c r="I361" i="3" a="1"/>
  <c r="G221" i="3" a="1"/>
  <c r="J493" i="3" a="1"/>
  <c r="H299" i="3" a="1"/>
  <c r="H119" i="3" a="1"/>
  <c r="F66" i="3" a="1"/>
  <c r="G89" i="3" a="1"/>
  <c r="F37" i="3" a="1"/>
  <c r="H88" i="3" a="1"/>
  <c r="I182" i="3" a="1"/>
  <c r="I283" i="3" a="1"/>
  <c r="J132" i="3" a="1"/>
  <c r="I393" i="3" a="1"/>
  <c r="H371" i="3" a="1"/>
  <c r="G477" i="3" a="1"/>
  <c r="I446" i="4" a="1"/>
  <c r="G306" i="3" a="1"/>
  <c r="G271" i="3" a="1"/>
  <c r="I487" i="3" a="1"/>
  <c r="H350" i="3" a="1"/>
  <c r="F87" i="3" a="1"/>
  <c r="J178" i="3" a="1"/>
  <c r="F384" i="3" a="1"/>
  <c r="H361" i="3" a="1"/>
  <c r="J89" i="3" a="1"/>
  <c r="F56" i="3" a="1"/>
  <c r="F248" i="3" a="1"/>
  <c r="H66" i="3" a="1"/>
  <c r="G284" i="3" a="1"/>
  <c r="I643" i="5" a="1"/>
  <c r="I163" i="3" a="1"/>
  <c r="G27" i="3" a="1"/>
  <c r="H226" i="3" a="1"/>
  <c r="H50" i="3" a="1"/>
  <c r="F196" i="3" a="1"/>
  <c r="I77" i="3" a="1"/>
  <c r="G44" i="3" a="1"/>
  <c r="F46" i="3" a="1"/>
  <c r="H98" i="3" a="1"/>
  <c r="J103" i="3" a="1"/>
  <c r="F146" i="3" a="1"/>
  <c r="G69" i="3" a="1"/>
  <c r="F145" i="3" a="1"/>
  <c r="G369" i="3" a="1"/>
  <c r="G362" i="3" a="1"/>
  <c r="F91" i="3" a="1"/>
  <c r="I148" i="3" a="1"/>
  <c r="H52" i="3" a="1"/>
  <c r="G206" i="3" a="1"/>
  <c r="J227" i="3" a="1"/>
  <c r="I46" i="3" a="1"/>
  <c r="F206" i="3" a="1"/>
  <c r="I281" i="3" a="1"/>
  <c r="I71" i="3" a="1"/>
  <c r="H105" i="3" a="1"/>
  <c r="F205" i="3" a="1"/>
  <c r="J12" i="3" a="1"/>
  <c r="J17" i="3" a="1"/>
  <c r="I547" i="4" a="1"/>
  <c r="F349" i="3" a="1"/>
  <c r="G119" i="3" a="1"/>
  <c r="H205" i="3" a="1"/>
  <c r="I25" i="3" a="1"/>
  <c r="I289" i="3" a="1"/>
  <c r="F198" i="3" a="1"/>
  <c r="G102" i="3" a="1"/>
  <c r="F137" i="3" a="1"/>
  <c r="G73" i="3" a="1"/>
  <c r="I44" i="3" a="1"/>
  <c r="J76" i="3" a="1"/>
  <c r="H142" i="3" a="1"/>
  <c r="I52" i="3" a="1"/>
  <c r="G125" i="3" a="1"/>
  <c r="G208" i="3" a="1"/>
  <c r="H115" i="3" a="1"/>
  <c r="H425" i="3" a="1"/>
  <c r="J11" i="3" a="1"/>
  <c r="I205" i="4" a="1"/>
  <c r="G443" i="3" a="1"/>
  <c r="I391" i="3" a="1"/>
  <c r="I516" i="4" a="1"/>
  <c r="F252" i="3" a="1"/>
  <c r="I194" i="3" a="1"/>
  <c r="H80" i="3" a="1"/>
  <c r="F479" i="3" a="1"/>
  <c r="H291" i="3" a="1"/>
  <c r="I232" i="3" a="1"/>
  <c r="F507" i="3" a="1"/>
  <c r="S659" i="5" a="1"/>
  <c r="G150" i="3" a="1"/>
  <c r="I431" i="3" a="1"/>
  <c r="I201" i="3" a="1"/>
  <c r="G40" i="3" a="1"/>
  <c r="H154" i="3" a="1"/>
  <c r="H174" i="3" a="1"/>
  <c r="J195" i="3" a="1"/>
  <c r="I426" i="3" a="1"/>
  <c r="J118" i="3" a="1"/>
  <c r="J92" i="3" a="1"/>
  <c r="F107" i="3" a="1"/>
  <c r="J79" i="3" a="1"/>
  <c r="G286" i="3" a="1"/>
  <c r="J66" i="3" a="1"/>
  <c r="J86" i="3" a="1"/>
  <c r="H125" i="3" a="1"/>
  <c r="F433" i="3" a="1"/>
  <c r="F245" i="3" a="1"/>
  <c r="F351" i="3" a="1"/>
  <c r="G85" i="3" a="1"/>
  <c r="G148" i="3" a="1"/>
  <c r="I224" i="3" a="1"/>
  <c r="F341" i="3" a="1"/>
  <c r="G180" i="3" a="1"/>
  <c r="H150" i="3" a="1"/>
  <c r="J77" i="3" a="1"/>
  <c r="J82" i="3" a="1"/>
  <c r="F154" i="3" a="1"/>
  <c r="F153" i="3" a="1"/>
  <c r="I35" i="3" a="1"/>
  <c r="I161" i="3" a="1"/>
  <c r="H479" i="3" a="1"/>
  <c r="H262" i="3" a="1"/>
  <c r="F347" i="3" a="1"/>
  <c r="G110" i="3" a="1"/>
  <c r="F293" i="3" a="1"/>
  <c r="G200" i="3" a="1"/>
  <c r="J455" i="3" a="1"/>
  <c r="I288" i="3" a="1"/>
  <c r="G75" i="3" a="1"/>
  <c r="H51" i="3" a="1"/>
  <c r="I58" i="3" a="1"/>
  <c r="G131" i="3" a="1"/>
  <c r="F244" i="3" a="1"/>
  <c r="F13" i="3" a="1"/>
  <c r="I136" i="3" a="1"/>
  <c r="G243" i="3" a="1"/>
  <c r="I338" i="3" a="1"/>
  <c r="I140" i="3" a="1"/>
  <c r="F256" i="3" a="1"/>
  <c r="F158" i="3" a="1"/>
  <c r="H189" i="3" a="1"/>
  <c r="J512" i="3" a="1"/>
  <c r="J207" i="3" a="1"/>
  <c r="I373" i="3" a="1"/>
  <c r="I512" i="3" a="1"/>
  <c r="F320" i="3" a="1"/>
  <c r="I418" i="3" a="1"/>
  <c r="H188" i="3" a="1"/>
  <c r="I427" i="3" a="1"/>
  <c r="G351" i="3" a="1"/>
  <c r="F334" i="3" a="1"/>
  <c r="G225" i="3" a="1"/>
  <c r="H329" i="3" a="1"/>
  <c r="F296" i="3" a="1"/>
  <c r="H222" i="3" a="1"/>
  <c r="F178" i="3" a="1"/>
  <c r="I147" i="3" a="1"/>
  <c r="G149" i="3" a="1"/>
  <c r="J480" i="3" a="1"/>
  <c r="G19" i="3" a="1"/>
  <c r="F299" i="3" a="1"/>
  <c r="G264" i="3" a="1"/>
  <c r="I76" i="3" a="1"/>
  <c r="H110" i="3" a="1"/>
  <c r="I227" i="3" a="1"/>
  <c r="F85" i="3" a="1"/>
  <c r="J161" i="3" a="1"/>
  <c r="H46" i="3" a="1"/>
  <c r="J95" i="3" a="1"/>
  <c r="G248" i="3" a="1"/>
  <c r="H356" i="3" a="1"/>
  <c r="H90" i="3" a="1"/>
  <c r="F300" i="3" a="1"/>
  <c r="H405" i="3" a="1"/>
  <c r="I209" i="3" a="1"/>
  <c r="G290" i="3" a="1"/>
  <c r="G134" i="3" a="1"/>
  <c r="J87" i="3" a="1"/>
  <c r="I111" i="3" a="1"/>
  <c r="F254" i="3" a="1"/>
  <c r="H134" i="3" a="1"/>
  <c r="F36" i="3" a="1"/>
  <c r="I48" i="3" a="1"/>
  <c r="I22" i="3" a="1"/>
  <c r="H29" i="3" a="1"/>
  <c r="G361" i="3" a="1"/>
  <c r="G118" i="3" a="1"/>
  <c r="J479" i="3" a="1"/>
  <c r="J358" i="3" a="1"/>
  <c r="J184" i="3" a="1"/>
  <c r="F438" i="3" a="1"/>
  <c r="H220" i="3" a="1"/>
  <c r="I75" i="3" a="1"/>
  <c r="H84" i="3" a="1"/>
  <c r="F231" i="3" a="1"/>
  <c r="G277" i="3" a="1"/>
  <c r="F279" i="3" a="1"/>
  <c r="H25" i="3" a="1"/>
  <c r="F109" i="3" a="1"/>
  <c r="F118" i="3" a="1"/>
  <c r="H126" i="3" a="1"/>
  <c r="I157" i="3" a="1"/>
  <c r="G108" i="3" a="1"/>
  <c r="J189" i="3" a="1"/>
  <c r="F106" i="3" a="1"/>
  <c r="I160" i="4" a="1"/>
  <c r="I385" i="3" a="1"/>
  <c r="I386" i="3" a="1"/>
  <c r="F340" i="3" a="1"/>
  <c r="J232" i="3" a="1"/>
  <c r="G170" i="3" a="1"/>
  <c r="F116" i="3" a="1"/>
  <c r="F301" i="3" a="1"/>
  <c r="H288" i="3" a="1"/>
  <c r="F208" i="3" a="1"/>
  <c r="I150" i="3" a="1"/>
  <c r="H384" i="3" a="1"/>
  <c r="F218" i="3" a="1"/>
  <c r="F62" i="3" a="1"/>
  <c r="G475" i="3" a="1"/>
  <c r="I435" i="3" a="1"/>
  <c r="G279" i="3" a="1"/>
  <c r="I197" i="3" a="1"/>
  <c r="G152" i="3" a="1"/>
  <c r="J339" i="3" a="1"/>
  <c r="H139" i="3" a="1"/>
  <c r="J162" i="3" a="1"/>
  <c r="H22" i="3" a="1"/>
  <c r="G42" i="3" a="1"/>
  <c r="F77" i="3" a="1"/>
  <c r="J48" i="3" a="1"/>
  <c r="F64" i="3" a="1"/>
  <c r="H241" i="3" a="1"/>
  <c r="G462" i="3" a="1"/>
  <c r="I228" i="5" a="1"/>
  <c r="H209" i="3" a="1"/>
  <c r="H56" i="3" a="1"/>
  <c r="J175" i="3" a="1"/>
  <c r="H23" i="3" a="1"/>
  <c r="H167" i="3" a="1"/>
  <c r="J26" i="3" a="1"/>
  <c r="J96" i="3" a="1"/>
  <c r="G53" i="3" a="1"/>
  <c r="J97" i="3" a="1"/>
  <c r="I79" i="3" a="1"/>
  <c r="F45" i="3" a="1"/>
  <c r="J42" i="3" a="1"/>
  <c r="G120" i="3" a="1"/>
  <c r="I180" i="4" a="1"/>
  <c r="F485" i="3" a="1"/>
  <c r="F264" i="3" a="1"/>
  <c r="H79" i="3" a="1"/>
  <c r="H153" i="3" a="1"/>
  <c r="H39" i="3" a="1"/>
  <c r="I135" i="3" a="1"/>
  <c r="F108" i="3" a="1"/>
  <c r="I275" i="3" a="1"/>
  <c r="I20" i="3" a="1"/>
  <c r="I68" i="3" a="1"/>
  <c r="J54" i="3" a="1"/>
  <c r="H72" i="3" a="1"/>
  <c r="I16" i="3" a="1"/>
  <c r="I94" i="3" a="1"/>
  <c r="H11" i="3" a="1"/>
  <c r="F381" i="3" a="1"/>
  <c r="H282" i="3" a="1"/>
  <c r="J21" i="3" a="1"/>
  <c r="G151" i="3" a="1"/>
  <c r="F237" i="3" a="1"/>
  <c r="J153" i="3" a="1"/>
  <c r="H507" i="3" a="1"/>
  <c r="H197" i="3" a="1"/>
  <c r="J151" i="3" a="1"/>
  <c r="I644" i="5" a="1"/>
  <c r="I464" i="5" a="1"/>
  <c r="I653" i="5" a="1"/>
  <c r="S169" i="5" a="1"/>
  <c r="S114" i="5" a="1"/>
  <c r="G499" i="3" a="1"/>
  <c r="I118" i="5" a="1"/>
  <c r="I97" i="4" a="1"/>
  <c r="I569" i="5" a="1"/>
  <c r="F511" i="3" a="1"/>
  <c r="I389" i="5" a="1"/>
  <c r="I474" i="4" a="1"/>
  <c r="I334" i="5" a="1"/>
  <c r="S116" i="5" a="1"/>
  <c r="I480" i="4" a="1"/>
  <c r="I525" i="5" a="1"/>
  <c r="I296" i="3" a="1"/>
  <c r="I668" i="5" a="1"/>
  <c r="J490" i="3" a="1"/>
  <c r="J411" i="3" a="1"/>
  <c r="I485" i="5" a="1"/>
  <c r="I100" i="5" a="1"/>
  <c r="I414" i="4" a="1"/>
  <c r="F472" i="3" a="1"/>
  <c r="I603" i="5" a="1"/>
  <c r="G321" i="3" a="1"/>
  <c r="I186" i="5" a="1"/>
  <c r="I501" i="3" a="1"/>
  <c r="I18" i="4" a="1"/>
  <c r="F461" i="3" a="1"/>
  <c r="I96" i="5" a="1"/>
  <c r="F430" i="3" a="1"/>
  <c r="I654" i="5" a="1"/>
  <c r="F267" i="3" a="1"/>
  <c r="I531" i="5" a="1"/>
  <c r="H430" i="3" a="1"/>
  <c r="F460" i="3" a="1"/>
  <c r="I551" i="5" a="1"/>
  <c r="I138" i="5" a="1"/>
  <c r="I34" i="5" a="1"/>
  <c r="I515" i="5" a="1"/>
  <c r="J433" i="3" a="1"/>
  <c r="I93" i="5" a="1"/>
  <c r="I75" i="5" a="1"/>
  <c r="J496" i="3" a="1"/>
  <c r="G507" i="3" a="1"/>
  <c r="F468" i="3" a="1"/>
  <c r="I76" i="4" a="1"/>
  <c r="I444" i="3" a="1"/>
  <c r="F393" i="3" a="1"/>
  <c r="I369" i="3" a="1"/>
  <c r="G353" i="3" a="1"/>
  <c r="I404" i="3" a="1"/>
  <c r="H201" i="3" a="1"/>
  <c r="G291" i="3" a="1"/>
  <c r="F331" i="3" a="1"/>
  <c r="I185" i="4" a="1"/>
  <c r="H235" i="3" a="1"/>
  <c r="I405" i="3" a="1"/>
  <c r="J169" i="3" a="1"/>
  <c r="J297" i="3" a="1"/>
  <c r="I363" i="4" a="1"/>
  <c r="G384" i="3" a="1"/>
  <c r="I366" i="3" a="1"/>
  <c r="J310" i="3" a="1"/>
  <c r="J342" i="3" a="1"/>
  <c r="I506" i="3" a="1"/>
  <c r="I123" i="5" a="1"/>
  <c r="G198" i="3" a="1"/>
  <c r="I394" i="3" a="1"/>
  <c r="F361" i="3" a="1"/>
  <c r="I477" i="4" a="1"/>
  <c r="I284" i="5" a="1"/>
  <c r="I546" i="4" a="1"/>
  <c r="J410" i="3" a="1"/>
  <c r="I358" i="3" a="1"/>
  <c r="G329" i="3" a="1"/>
  <c r="F344" i="3" a="1"/>
  <c r="G293" i="3" a="1"/>
  <c r="I502" i="4" a="1"/>
  <c r="I495" i="3" a="1"/>
  <c r="I511" i="3" a="1"/>
  <c r="H318" i="3" a="1"/>
  <c r="G292" i="3" a="1"/>
  <c r="F497" i="3" a="1"/>
  <c r="H376" i="3" a="1"/>
  <c r="I341" i="3" a="1"/>
  <c r="I466" i="3" a="1"/>
  <c r="F451" i="3" a="1"/>
  <c r="F236" i="3" a="1"/>
  <c r="J463" i="3" a="1"/>
  <c r="I467" i="3" a="1"/>
  <c r="J150" i="3" a="1"/>
  <c r="J120" i="3" a="1"/>
  <c r="F359" i="3" a="1"/>
  <c r="H281" i="3" a="1"/>
  <c r="G336" i="3" a="1"/>
  <c r="I503" i="3" a="1"/>
  <c r="G374" i="3" a="1"/>
  <c r="F159" i="3" a="1"/>
  <c r="F129" i="3" a="1"/>
  <c r="J320" i="3" a="1"/>
  <c r="H229" i="3" a="1"/>
  <c r="F202" i="3" a="1"/>
  <c r="J460" i="3" a="1"/>
  <c r="J133" i="3" a="1"/>
  <c r="H317" i="3" a="1"/>
  <c r="I428" i="4" a="1"/>
  <c r="I297" i="3" a="1"/>
  <c r="I54" i="3" a="1"/>
  <c r="J213" i="3" a="1"/>
  <c r="F305" i="3" a="1"/>
  <c r="F122" i="3" a="1"/>
  <c r="J261" i="3" a="1"/>
  <c r="J225" i="3" a="1"/>
  <c r="I486" i="3" a="1"/>
  <c r="J282" i="3" a="1"/>
  <c r="F280" i="3" a="1"/>
  <c r="F214" i="3" a="1"/>
  <c r="F335" i="3" a="1"/>
  <c r="I115" i="3" a="1"/>
  <c r="G240" i="3" a="1"/>
  <c r="G64" i="3" a="1"/>
  <c r="H325" i="3" a="1"/>
  <c r="H81" i="3" a="1"/>
  <c r="F29" i="3" a="1"/>
  <c r="I340" i="3" a="1"/>
  <c r="F419" i="3" a="1"/>
  <c r="I353" i="5" a="1"/>
  <c r="G498" i="3" a="1"/>
  <c r="I464" i="4" a="1"/>
  <c r="H370" i="3" a="1"/>
  <c r="J404" i="3" a="1"/>
  <c r="F332" i="3" a="1"/>
  <c r="H345" i="3" a="1"/>
  <c r="H448" i="3" a="1"/>
  <c r="G315" i="3" a="1"/>
  <c r="J326" i="3" a="1"/>
  <c r="G318" i="3" a="1"/>
  <c r="I161" i="4" a="1"/>
  <c r="I456" i="3" a="1"/>
  <c r="H240" i="3" a="1"/>
  <c r="H327" i="3" a="1"/>
  <c r="G235" i="3" a="1"/>
  <c r="F278" i="3" a="1"/>
  <c r="F372" i="3" a="1"/>
  <c r="F238" i="3" a="1"/>
  <c r="I259" i="3" a="1"/>
  <c r="I210" i="3" a="1"/>
  <c r="F353" i="3" a="1"/>
  <c r="F81" i="3" a="1"/>
  <c r="J83" i="3" a="1"/>
  <c r="H296" i="3" a="1"/>
  <c r="F250" i="3" a="1"/>
  <c r="J203" i="3" a="1"/>
  <c r="I17" i="4" a="1"/>
  <c r="F382" i="3" a="1"/>
  <c r="I358" i="4" a="1"/>
  <c r="J272" i="3" a="1"/>
  <c r="J290" i="3" a="1"/>
  <c r="G328" i="3" a="1"/>
  <c r="I422" i="3" a="1"/>
  <c r="F115" i="3" a="1"/>
  <c r="I356" i="3" a="1"/>
  <c r="F84" i="3" a="1"/>
  <c r="H431" i="3" a="1"/>
  <c r="I84" i="3" a="1"/>
  <c r="G163" i="3" a="1"/>
  <c r="J274" i="3" a="1"/>
  <c r="I129" i="3" a="1"/>
  <c r="H298" i="3" a="1"/>
  <c r="I218" i="4" a="1"/>
  <c r="F325" i="3" a="1"/>
  <c r="I165" i="3" a="1"/>
  <c r="H400" i="3" a="1"/>
  <c r="H214" i="3" a="1"/>
  <c r="H292" i="3" a="1"/>
  <c r="I17" i="3" a="1"/>
  <c r="H250" i="3" a="1"/>
  <c r="G113" i="3" a="1"/>
  <c r="F271" i="3" a="1"/>
  <c r="F321" i="3" a="1"/>
  <c r="H252" i="3" a="1"/>
  <c r="F317" i="3" a="1"/>
  <c r="I29" i="3" a="1"/>
  <c r="J372" i="3" a="1"/>
  <c r="F342" i="3" a="1"/>
  <c r="I344" i="3" a="1"/>
  <c r="I441" i="5" a="1"/>
  <c r="G299" i="3" a="1"/>
  <c r="I384" i="3" a="1"/>
  <c r="I303" i="4" a="1"/>
  <c r="I588" i="4" a="1"/>
  <c r="I178" i="4" a="1"/>
  <c r="I58" i="5" a="1"/>
  <c r="H512" i="3" a="1"/>
  <c r="H144" i="3" a="1"/>
  <c r="I503" i="4" a="1"/>
  <c r="J364" i="3" a="1"/>
  <c r="I305" i="4" a="1"/>
  <c r="H335" i="3" a="1"/>
  <c r="H295" i="3" a="1"/>
  <c r="I168" i="3" a="1"/>
  <c r="J383" i="3" a="1"/>
  <c r="I536" i="4" a="1"/>
  <c r="H485" i="3" a="1"/>
  <c r="H195" i="3" a="1"/>
  <c r="H338" i="3" a="1"/>
  <c r="G256" i="3" a="1"/>
  <c r="I479" i="3" a="1"/>
  <c r="G392" i="3" a="1"/>
  <c r="G67" i="3" a="1"/>
  <c r="J15" i="3" a="1"/>
  <c r="H38" i="3" a="1"/>
  <c r="F114" i="3" a="1"/>
  <c r="I39" i="3" a="1"/>
  <c r="J124" i="3" a="1"/>
  <c r="F228" i="3" a="1"/>
  <c r="J78" i="3" a="1"/>
  <c r="H311" i="3" a="1"/>
  <c r="I60" i="4" a="1"/>
  <c r="S110" i="5" a="1"/>
  <c r="F319" i="3" a="1"/>
  <c r="G298" i="3" a="1"/>
  <c r="G416" i="3" a="1"/>
  <c r="F346" i="3" a="1"/>
  <c r="H237" i="3" a="1"/>
  <c r="I69" i="3" a="1"/>
  <c r="F20" i="3" a="1"/>
  <c r="H42" i="3" a="1"/>
  <c r="J117" i="3" a="1"/>
  <c r="I265" i="3" a="1"/>
  <c r="F151" i="3" a="1"/>
  <c r="J254" i="3" a="1"/>
  <c r="F82" i="3" a="1"/>
  <c r="G304" i="3" a="1"/>
  <c r="J435" i="3" a="1"/>
  <c r="H351" i="3" a="1"/>
  <c r="J295" i="3" a="1"/>
  <c r="F434" i="3" a="1"/>
  <c r="F371" i="3" a="1"/>
  <c r="J299" i="3" a="1"/>
  <c r="J170" i="3" a="1"/>
  <c r="I25" i="5" a="1"/>
  <c r="F143" i="3" a="1"/>
  <c r="G325" i="3" a="1"/>
  <c r="F177" i="3" a="1"/>
  <c r="I81" i="3" a="1"/>
  <c r="H30" i="3" a="1"/>
  <c r="H185" i="3" a="1"/>
  <c r="I230" i="5" a="1"/>
  <c r="I401" i="3" a="1"/>
  <c r="H472" i="3" a="1"/>
  <c r="H496" i="3" a="1"/>
  <c r="H223" i="3" a="1"/>
  <c r="I310" i="3" a="1"/>
  <c r="F406" i="3" a="1"/>
  <c r="J165" i="3" a="1"/>
  <c r="F12" i="3" a="1"/>
  <c r="I317" i="3" a="1"/>
  <c r="G377" i="3" a="1"/>
  <c r="I42" i="3" a="1"/>
  <c r="F14" i="3" a="1"/>
  <c r="H443" i="3" a="1"/>
  <c r="H433" i="3" a="1"/>
  <c r="G218" i="3" a="1"/>
  <c r="J181" i="3" a="1"/>
  <c r="F119" i="3" a="1"/>
  <c r="H260" i="3" a="1"/>
  <c r="I207" i="3" a="1"/>
  <c r="J156" i="3" a="1"/>
  <c r="H463" i="3" a="1"/>
  <c r="G245" i="3" a="1"/>
  <c r="H182" i="3" a="1"/>
  <c r="J99" i="3" a="1"/>
  <c r="G35" i="3" a="1"/>
  <c r="F141" i="3" a="1"/>
  <c r="I99" i="3" a="1"/>
  <c r="H55" i="3" a="1"/>
  <c r="G15" i="3" a="1"/>
  <c r="H82" i="3" a="1"/>
  <c r="F343" i="3" a="1"/>
  <c r="I309" i="3" a="1"/>
  <c r="J40" i="3" a="1"/>
  <c r="J52" i="3" a="1"/>
  <c r="G193" i="3" a="1"/>
  <c r="G355" i="3" a="1"/>
  <c r="H123" i="3" a="1"/>
  <c r="J211" i="3" a="1"/>
  <c r="H145" i="3" a="1"/>
  <c r="I192" i="3" a="1"/>
  <c r="J168" i="3" a="1"/>
  <c r="G77" i="3" a="1"/>
  <c r="H213" i="3" a="1"/>
  <c r="J62" i="3" a="1"/>
  <c r="H32" i="3" a="1"/>
  <c r="H230" i="3" a="1"/>
  <c r="J183" i="3" a="1"/>
  <c r="F49" i="3" a="1"/>
  <c r="G33" i="3" a="1"/>
  <c r="G168" i="3" a="1"/>
  <c r="I305" i="3" a="1"/>
  <c r="F97" i="3" a="1"/>
  <c r="J185" i="3" a="1"/>
  <c r="J286" i="3" a="1"/>
  <c r="J302" i="3" a="1"/>
  <c r="J69" i="3" a="1"/>
  <c r="I50" i="3" a="1"/>
  <c r="I186" i="3" a="1"/>
  <c r="H20" i="3" a="1"/>
  <c r="G52" i="3" a="1"/>
  <c r="I116" i="3" a="1"/>
  <c r="H219" i="3" a="1"/>
  <c r="H168" i="3" a="1"/>
  <c r="I509" i="3" a="1"/>
  <c r="H478" i="3" a="1"/>
  <c r="G380" i="3" a="1"/>
  <c r="H320" i="3" a="1"/>
  <c r="I412" i="3" a="1"/>
  <c r="I355" i="3" a="1"/>
  <c r="F391" i="3" a="1"/>
  <c r="J239" i="3" a="1"/>
  <c r="H319" i="3" a="1"/>
  <c r="G359" i="3" a="1"/>
  <c r="I345" i="3" a="1"/>
  <c r="H275" i="3" a="1"/>
  <c r="H283" i="3" a="1"/>
  <c r="I187" i="3" a="1"/>
  <c r="F31" i="3" a="1"/>
  <c r="J519" i="3" a="1"/>
  <c r="F65" i="3" a="1"/>
  <c r="G254" i="3" a="1"/>
  <c r="H76" i="3" a="1"/>
  <c r="H401" i="3" a="1"/>
  <c r="F249" i="3" a="1"/>
  <c r="J46" i="3" a="1"/>
  <c r="I269" i="3" a="1"/>
  <c r="F195" i="3" a="1"/>
  <c r="G100" i="3" a="1"/>
  <c r="J33" i="3" a="1"/>
  <c r="H65" i="3" a="1"/>
  <c r="G66" i="3" a="1"/>
  <c r="J43" i="3" a="1"/>
  <c r="J523" i="3" a="1"/>
  <c r="J412" i="3" a="1"/>
  <c r="J180" i="3" a="1"/>
  <c r="I342" i="3" a="1"/>
  <c r="G54" i="3" a="1"/>
  <c r="F130" i="3" a="1"/>
  <c r="H280" i="3" a="1"/>
  <c r="H204" i="3" a="1"/>
  <c r="H127" i="3" a="1"/>
  <c r="J125" i="3" a="1"/>
  <c r="J141" i="3" a="1"/>
  <c r="H93" i="3" a="1"/>
  <c r="G259" i="3" a="1"/>
  <c r="F50" i="3" a="1"/>
  <c r="G46" i="3" a="1"/>
  <c r="G490" i="3" a="1"/>
  <c r="J303" i="3" a="1"/>
  <c r="H234" i="3" a="1"/>
  <c r="I339" i="3" a="1"/>
  <c r="I32" i="3" a="1"/>
  <c r="I286" i="3" a="1"/>
  <c r="H245" i="3" a="1"/>
  <c r="F176" i="3" a="1"/>
  <c r="H71" i="3" a="1"/>
  <c r="J50" i="3" a="1"/>
  <c r="I199" i="3" a="1"/>
  <c r="G65" i="3" a="1"/>
  <c r="J196" i="3" a="1"/>
  <c r="I10" i="3" a="1"/>
  <c r="F22" i="3" a="1"/>
  <c r="G262" i="3" a="1"/>
  <c r="J377" i="3" a="1"/>
  <c r="I399" i="3" a="1"/>
  <c r="J218" i="3" a="1"/>
  <c r="J222" i="3" a="1"/>
  <c r="H63" i="3" a="1"/>
  <c r="F338" i="3" a="1"/>
  <c r="H309" i="3" a="1"/>
  <c r="F281" i="3" a="1"/>
  <c r="G451" i="3" a="1"/>
  <c r="F354" i="3" a="1"/>
  <c r="G111" i="3" a="1"/>
  <c r="G348" i="3" a="1"/>
  <c r="J316" i="3" a="1"/>
  <c r="J365" i="3" a="1"/>
  <c r="J111" i="3" a="1"/>
  <c r="F408" i="3" a="1"/>
  <c r="G423" i="3" a="1"/>
  <c r="G161" i="3" a="1"/>
  <c r="H157" i="3" a="1"/>
  <c r="H122" i="3" a="1"/>
  <c r="I480" i="3" a="1"/>
  <c r="J58" i="3" a="1"/>
  <c r="I175" i="3" a="1"/>
  <c r="H249" i="3" a="1"/>
  <c r="J387" i="3" a="1"/>
  <c r="I109" i="3" a="1"/>
  <c r="H194" i="3" a="1"/>
  <c r="G55" i="3" a="1"/>
  <c r="H107" i="3" a="1"/>
  <c r="H176" i="3" a="1"/>
  <c r="I218" i="3" a="1"/>
  <c r="I61" i="3" a="1"/>
  <c r="G188" i="3" a="1"/>
  <c r="G440" i="3" a="1"/>
  <c r="F303" i="3" a="1"/>
  <c r="G371" i="3" a="1"/>
  <c r="G174" i="3" a="1"/>
  <c r="J171" i="3" a="1"/>
  <c r="G128" i="3" a="1"/>
  <c r="G296" i="3" a="1"/>
  <c r="J233" i="3" a="1"/>
  <c r="J193" i="3" a="1"/>
  <c r="I83" i="3" a="1"/>
  <c r="H108" i="3" a="1"/>
  <c r="F53" i="3" a="1"/>
  <c r="F101" i="3" a="1"/>
  <c r="G37" i="3" a="1"/>
  <c r="H218" i="3" a="1"/>
  <c r="J332" i="3" a="1"/>
  <c r="H377" i="3" a="1"/>
  <c r="I219" i="3" a="1"/>
  <c r="G229" i="3" a="1"/>
  <c r="H285" i="3" a="1"/>
  <c r="H101" i="3" a="1"/>
  <c r="H256" i="3" a="1"/>
  <c r="I177" i="3" a="1"/>
  <c r="H96" i="3" a="1"/>
  <c r="J56" i="3" a="1"/>
  <c r="J80" i="3" a="1"/>
  <c r="G26" i="3" a="1"/>
  <c r="J266" i="3" a="1"/>
  <c r="F11" i="3" a="1"/>
  <c r="H192" i="3" a="1"/>
  <c r="H33" i="3" a="1"/>
  <c r="G140" i="3" a="1"/>
  <c r="I26" i="3" a="1"/>
  <c r="J61" i="3" a="1"/>
  <c r="J70" i="3" a="1"/>
  <c r="H475" i="3" a="1"/>
  <c r="F501" i="3" a="1"/>
  <c r="F312" i="3" a="1"/>
  <c r="I374" i="3" a="1"/>
  <c r="J385" i="3" a="1"/>
  <c r="I278" i="3" a="1"/>
  <c r="J264" i="3" a="1"/>
  <c r="H211" i="3" a="1"/>
  <c r="J287" i="3" a="1"/>
  <c r="J136" i="3" a="1"/>
  <c r="H308" i="3" a="1"/>
  <c r="H251" i="3" a="1"/>
  <c r="J283" i="3" a="1"/>
  <c r="J164" i="3" a="1"/>
  <c r="I119" i="3" a="1"/>
  <c r="H447" i="3" a="1"/>
  <c r="G34" i="3" a="1"/>
  <c r="G334" i="3" a="1"/>
  <c r="G76" i="3" a="1"/>
  <c r="F358" i="3" a="1"/>
  <c r="H191" i="3" a="1"/>
  <c r="F294" i="3" a="1"/>
  <c r="G104" i="3" a="1"/>
  <c r="J137" i="3" a="1"/>
  <c r="F74" i="3" a="1"/>
  <c r="I96" i="3" a="1"/>
  <c r="G98" i="3" a="1"/>
  <c r="G10" i="3" a="1"/>
  <c r="H95" i="3" a="1"/>
  <c r="I251" i="3" a="1"/>
  <c r="I406" i="3" a="1"/>
  <c r="H155" i="3" a="1"/>
  <c r="F258" i="3" a="1"/>
  <c r="F131" i="3" a="1"/>
  <c r="G381" i="3" a="1"/>
  <c r="J219" i="3" a="1"/>
  <c r="J154" i="3" a="1"/>
  <c r="F38" i="3" a="1"/>
  <c r="I93" i="3" a="1"/>
  <c r="F100" i="3" a="1"/>
  <c r="H70" i="3" a="1"/>
  <c r="F26" i="3" a="1"/>
  <c r="H27" i="3" a="1"/>
  <c r="J55" i="3" a="1"/>
  <c r="F369" i="3" a="1"/>
  <c r="G300" i="3" a="1"/>
  <c r="H212" i="3" a="1"/>
  <c r="H147" i="3" a="1"/>
  <c r="G270" i="3" a="1"/>
  <c r="J329" i="3" a="1"/>
  <c r="G194" i="3" a="1"/>
  <c r="H128" i="3" a="1"/>
  <c r="F232" i="3" a="1"/>
  <c r="H233" i="3" a="1"/>
  <c r="F27" i="3" a="1"/>
  <c r="G43" i="3" a="1"/>
  <c r="J112" i="3" a="1"/>
  <c r="I620" i="4" a="1"/>
  <c r="I640" i="5" a="1"/>
  <c r="I37" i="5" a="1"/>
  <c r="I487" i="5" a="1"/>
  <c r="I235" i="5" a="1"/>
  <c r="I289" i="4" a="1"/>
  <c r="F471" i="3" a="1"/>
  <c r="I168" i="5" a="1"/>
  <c r="I504" i="5" a="1"/>
  <c r="S220" i="5" a="1"/>
  <c r="S162" i="5" a="1"/>
  <c r="G445" i="3" a="1"/>
  <c r="G464" i="3" a="1"/>
  <c r="I465" i="3" a="1"/>
  <c r="I488" i="3" a="1"/>
  <c r="I329" i="4" a="1"/>
  <c r="H423" i="3" a="1"/>
  <c r="H481" i="3" a="1"/>
  <c r="I493" i="4" a="1"/>
  <c r="H435" i="3" a="1"/>
  <c r="H269" i="3" a="1"/>
  <c r="G281" i="3" a="1"/>
  <c r="I457" i="3" a="1"/>
  <c r="I350" i="3" a="1"/>
  <c r="F488" i="3" a="1"/>
  <c r="I236" i="3" a="1"/>
  <c r="I489" i="3" a="1"/>
  <c r="G409" i="3" a="1"/>
  <c r="F510" i="3" a="1"/>
  <c r="H344" i="3" a="1"/>
  <c r="I75" i="4" a="1"/>
  <c r="I276" i="3" a="1"/>
  <c r="G373" i="3" a="1"/>
  <c r="G481" i="3" a="1"/>
  <c r="F416" i="3" a="1"/>
  <c r="F473" i="3" a="1"/>
  <c r="H412" i="3" a="1"/>
  <c r="G367" i="3" a="1"/>
  <c r="I334" i="3" a="1"/>
  <c r="I340" i="4" a="1"/>
  <c r="G319" i="3" a="1"/>
  <c r="I294" i="3" a="1"/>
  <c r="J269" i="3" a="1"/>
  <c r="J437" i="3" a="1"/>
  <c r="F482" i="3" a="1"/>
  <c r="G512" i="3" a="1"/>
  <c r="J376" i="3" a="1"/>
  <c r="I119" i="4" a="1"/>
  <c r="F389" i="3" a="1"/>
  <c r="G375" i="3" a="1"/>
  <c r="F152" i="3" a="1"/>
  <c r="I78" i="3" a="1"/>
  <c r="F388" i="3" a="1"/>
  <c r="I388" i="3" a="1"/>
  <c r="G192" i="3" a="1"/>
  <c r="H184" i="3" a="1"/>
  <c r="I149" i="3" a="1"/>
  <c r="F75" i="3" a="1"/>
  <c r="F428" i="3" a="1"/>
  <c r="I304" i="3" a="1"/>
  <c r="I212" i="3" a="1"/>
  <c r="H215" i="3" a="1"/>
  <c r="I176" i="3" a="1"/>
  <c r="G386" i="3" a="1"/>
  <c r="I631" i="5" a="1"/>
  <c r="I474" i="3" a="1"/>
  <c r="I343" i="3" a="1"/>
  <c r="J341" i="3" a="1"/>
  <c r="G391" i="3" a="1"/>
  <c r="H415" i="3" a="1"/>
  <c r="J481" i="3" a="1"/>
  <c r="I430" i="3" a="1"/>
  <c r="F160" i="3" a="1"/>
  <c r="I89" i="3" a="1"/>
  <c r="F41" i="3" a="1"/>
  <c r="F207" i="3" a="1"/>
  <c r="J236" i="3" a="1"/>
  <c r="I102" i="3" a="1"/>
  <c r="G403" i="3" a="1"/>
  <c r="F464" i="3" a="1"/>
  <c r="F390" i="3" a="1"/>
  <c r="F173" i="3" a="1"/>
  <c r="H146" i="3" a="1"/>
  <c r="G337" i="3" a="1"/>
  <c r="J263" i="3" a="1"/>
  <c r="I247" i="4" a="1"/>
  <c r="I385" i="4" a="1"/>
  <c r="I435" i="4" a="1"/>
  <c r="H160" i="3" a="1"/>
  <c r="H130" i="3" a="1"/>
  <c r="I162" i="3" a="1"/>
  <c r="I106" i="3" a="1"/>
  <c r="G287" i="3" a="1"/>
  <c r="G195" i="3" a="1"/>
  <c r="G309" i="3" a="1"/>
  <c r="G473" i="3" a="1"/>
  <c r="I205" i="5" a="1"/>
  <c r="G458" i="3" a="1"/>
  <c r="F395" i="3" a="1"/>
  <c r="F255" i="3" a="1"/>
  <c r="J223" i="3" a="1"/>
  <c r="J393" i="3" a="1"/>
  <c r="I641" i="4" a="1"/>
  <c r="F120" i="3" a="1"/>
  <c r="G368" i="3" a="1"/>
  <c r="J513" i="3" a="1"/>
  <c r="H441" i="3" a="1"/>
  <c r="J386" i="3" a="1"/>
  <c r="I31" i="3" a="1"/>
  <c r="F133" i="3" a="1"/>
  <c r="G343" i="3" a="1"/>
  <c r="I395" i="3" a="1"/>
  <c r="G166" i="3" a="1"/>
  <c r="G310" i="3" a="1"/>
  <c r="G230" i="3" a="1"/>
  <c r="I357" i="3" a="1"/>
  <c r="J35" i="3" a="1"/>
  <c r="G171" i="3" a="1"/>
  <c r="J280" i="3" a="1"/>
  <c r="F169" i="3" a="1"/>
  <c r="I303" i="3" a="1"/>
  <c r="I88" i="3" a="1"/>
  <c r="H61" i="3" a="1"/>
  <c r="I462" i="4" a="1"/>
  <c r="G389" i="3" a="1"/>
  <c r="I262" i="4" a="1"/>
  <c r="I223" i="5" a="1"/>
  <c r="H276" i="3" a="1"/>
  <c r="G356" i="3" a="1"/>
  <c r="G269" i="3" a="1"/>
  <c r="F397" i="3" a="1"/>
  <c r="I261" i="3" a="1"/>
  <c r="G158" i="3" a="1"/>
  <c r="F134" i="3" a="1"/>
  <c r="G181" i="3" a="1"/>
  <c r="F72" i="3" a="1"/>
  <c r="G97" i="3" a="1"/>
  <c r="G182" i="3" a="1"/>
  <c r="H161" i="3" a="1"/>
  <c r="G246" i="3" a="1"/>
  <c r="J31" i="3" a="1"/>
  <c r="J122" i="3" a="1"/>
  <c r="H258" i="3" a="1"/>
  <c r="I285" i="3" a="1"/>
  <c r="J44" i="3" a="1"/>
  <c r="G137" i="3" a="1"/>
  <c r="H120" i="3" a="1"/>
  <c r="I246" i="3" a="1"/>
  <c r="J436" i="3" a="1"/>
  <c r="I191" i="3" a="1"/>
  <c r="G50" i="3" a="1"/>
  <c r="F150" i="3" a="1"/>
  <c r="G32" i="3" a="1"/>
  <c r="F32" i="3" a="1"/>
  <c r="I97" i="3" a="1"/>
  <c r="J47" i="3" a="1"/>
  <c r="I107" i="3" a="1"/>
  <c r="H466" i="3" a="1"/>
  <c r="F357" i="3" a="1"/>
  <c r="F339" i="3" a="1"/>
  <c r="J228" i="3" a="1"/>
  <c r="I78" i="4" a="1"/>
  <c r="I256" i="3" a="1"/>
  <c r="J370" i="3" a="1"/>
  <c r="J249" i="3" a="1"/>
  <c r="G13" i="3" a="1"/>
  <c r="G219" i="3" a="1"/>
  <c r="I146" i="3" a="1"/>
  <c r="I172" i="3" a="1"/>
  <c r="F270" i="3" a="1"/>
  <c r="J116" i="3" a="1"/>
  <c r="J57" i="3" a="1"/>
  <c r="G407" i="3" a="1"/>
  <c r="G222" i="3" a="1"/>
  <c r="H305" i="3" a="1"/>
  <c r="I113" i="3" a="1"/>
  <c r="I121" i="3" a="1"/>
  <c r="F180" i="3" a="1"/>
  <c r="I73" i="3" a="1"/>
  <c r="J158" i="3" a="1"/>
  <c r="I414" i="3" a="1"/>
  <c r="F222" i="3" a="1"/>
  <c r="G21" i="3" a="1"/>
  <c r="I179" i="3" a="1"/>
  <c r="I229" i="3" a="1"/>
  <c r="H243" i="3" a="1"/>
  <c r="F61" i="3" a="1"/>
  <c r="H340" i="3" a="1"/>
  <c r="I95" i="3" a="1"/>
  <c r="H297" i="3" a="1"/>
  <c r="H409" i="3" a="1"/>
  <c r="I142" i="4" a="1"/>
  <c r="I330" i="3" a="1"/>
  <c r="H359" i="3" a="1"/>
  <c r="I247" i="3" a="1"/>
  <c r="G415" i="3" a="1"/>
  <c r="I352" i="3" a="1"/>
  <c r="F289" i="3" a="1"/>
  <c r="F79" i="3" a="1"/>
  <c r="J140" i="3" a="1"/>
  <c r="F171" i="3" a="1"/>
  <c r="F221" i="3" a="1"/>
  <c r="F167" i="3" a="1"/>
  <c r="F70" i="3" a="1"/>
  <c r="J312" i="3" a="1"/>
  <c r="H310" i="3" a="1"/>
  <c r="H159" i="3" a="1"/>
  <c r="J258" i="3" a="1"/>
  <c r="I190" i="3" a="1"/>
  <c r="F68" i="3" a="1"/>
  <c r="H54" i="3" a="1"/>
  <c r="G486" i="3" a="1"/>
  <c r="I85" i="3" a="1"/>
  <c r="J205" i="3" a="1"/>
  <c r="G138" i="3" a="1"/>
  <c r="I37" i="3" a="1"/>
  <c r="F104" i="3" a="1"/>
  <c r="J23" i="3" a="1"/>
  <c r="H111" i="3" a="1"/>
  <c r="J110" i="3" a="1"/>
  <c r="J253" i="3" a="1"/>
  <c r="H323" i="3" a="1"/>
  <c r="F352" i="3" a="1"/>
  <c r="G317" i="3" a="1"/>
  <c r="G393" i="3" a="1"/>
  <c r="J492" i="3" a="1"/>
  <c r="G314" i="3" a="1"/>
  <c r="I421" i="3" a="1"/>
  <c r="G215" i="3" a="1"/>
  <c r="G323" i="3" a="1"/>
  <c r="G172" i="3" a="1"/>
  <c r="F73" i="3" a="1"/>
  <c r="I301" i="3" a="1"/>
  <c r="J256" i="3" a="1"/>
  <c r="F192" i="3" a="1"/>
  <c r="J39" i="3" a="1"/>
  <c r="J242" i="3" a="1"/>
  <c r="F199" i="3" a="1"/>
  <c r="I231" i="3" a="1"/>
  <c r="F40" i="3" a="1"/>
  <c r="F24" i="3" a="1"/>
  <c r="F59" i="3" a="1"/>
  <c r="I202" i="3" a="1"/>
  <c r="I168" i="4" a="1"/>
  <c r="I138" i="3" a="1"/>
  <c r="I21" i="3" a="1"/>
  <c r="I114" i="3" a="1"/>
  <c r="H136" i="3" a="1"/>
  <c r="J60" i="3" a="1"/>
  <c r="I195" i="3" a="1"/>
  <c r="I183" i="3" a="1"/>
  <c r="I215" i="3" a="1"/>
  <c r="G160" i="3" a="1"/>
  <c r="F47" i="3" a="1"/>
  <c r="J107" i="3" a="1"/>
  <c r="G190" i="3" a="1"/>
  <c r="I91" i="3" a="1"/>
  <c r="F229" i="3" a="1"/>
  <c r="G156" i="3" a="1"/>
  <c r="J71" i="3" a="1"/>
  <c r="J198" i="3" a="1"/>
  <c r="I428" i="3" a="1"/>
  <c r="H74" i="3" a="1"/>
  <c r="I30" i="3" a="1"/>
  <c r="F99" i="3" a="1"/>
  <c r="G232" i="3" a="1"/>
  <c r="G106" i="3" a="1"/>
  <c r="I143" i="4" a="1"/>
  <c r="I120" i="3" a="1"/>
  <c r="H94" i="3" a="1"/>
  <c r="H19" i="3" a="1"/>
  <c r="J288" i="3" a="1"/>
  <c r="G247" i="3" a="1"/>
  <c r="G385" i="3" a="1"/>
  <c r="H78" i="3" a="1"/>
  <c r="G28" i="3" a="1"/>
  <c r="H73" i="3" a="1"/>
  <c r="H89" i="3" a="1"/>
  <c r="F197" i="3" a="1"/>
  <c r="J270" i="3" a="1"/>
  <c r="J19" i="3" a="1"/>
  <c r="G87" i="3" a="1"/>
  <c r="H202" i="3" a="1"/>
  <c r="G95" i="3" a="1"/>
  <c r="J142" i="3" a="1"/>
  <c r="F86" i="3" a="1"/>
  <c r="G297" i="3" a="1"/>
  <c r="G379" i="3" a="1"/>
  <c r="F34" i="3" a="1"/>
  <c r="H40" i="3" a="1"/>
  <c r="F262" i="3" a="1"/>
  <c r="I312" i="3" a="1"/>
  <c r="H99" i="3" a="1"/>
  <c r="G209" i="3" a="1"/>
  <c r="H271" i="3" a="1"/>
  <c r="J374" i="3" a="1"/>
  <c r="J81" i="3" a="1"/>
  <c r="F111" i="3" a="1"/>
  <c r="J244" i="3" a="1"/>
  <c r="J91" i="3" a="1"/>
  <c r="I293" i="3" a="1"/>
  <c r="J148" i="3" a="1"/>
  <c r="G39" i="3" a="1"/>
  <c r="F39" i="3" a="1"/>
  <c r="J10" i="3" a="1"/>
  <c r="F226" i="3" a="1"/>
  <c r="H394" i="3" a="1"/>
  <c r="J204" i="3" a="1"/>
  <c r="I74" i="3" a="1"/>
  <c r="H114" i="3" a="1"/>
  <c r="H170" i="3" a="1"/>
  <c r="I538" i="5" a="1"/>
  <c r="I477" i="3" a="1"/>
  <c r="J367" i="3" a="1"/>
  <c r="F329" i="3" a="1"/>
  <c r="G456" i="3" a="1"/>
  <c r="I419" i="3" a="1"/>
  <c r="I581" i="4" a="1"/>
  <c r="I151" i="4" a="1"/>
  <c r="H364" i="3" a="1"/>
  <c r="G372" i="3" a="1"/>
  <c r="F306" i="3" a="1"/>
  <c r="H506" i="3" a="1"/>
  <c r="G322" i="3" a="1"/>
  <c r="G276" i="3" a="1"/>
  <c r="H429" i="3" a="1"/>
  <c r="F190" i="3" a="1"/>
  <c r="F189" i="3" a="1"/>
  <c r="F310" i="3" a="1"/>
  <c r="I473" i="3" a="1"/>
  <c r="F407" i="3" a="1"/>
  <c r="G459" i="3" a="1"/>
  <c r="J431" i="3" a="1"/>
  <c r="J434" i="3" a="1"/>
  <c r="H272" i="3" a="1"/>
  <c r="G189" i="3" a="1"/>
  <c r="H203" i="3" a="1"/>
  <c r="S102" i="5" a="1"/>
  <c r="H246" i="3" a="1"/>
  <c r="G78" i="3" a="1"/>
  <c r="G294" i="3" a="1"/>
  <c r="J324" i="3" a="1"/>
  <c r="I237" i="3" a="1"/>
  <c r="J174" i="3" a="1"/>
  <c r="I84" i="4" a="1"/>
  <c r="I149" i="4" a="1"/>
  <c r="F366" i="3" a="1"/>
  <c r="I313" i="3" a="1"/>
  <c r="G266" i="3" a="1"/>
  <c r="I320" i="3" a="1"/>
  <c r="H261" i="3" a="1"/>
  <c r="H286" i="3" a="1"/>
  <c r="I159" i="3" a="1"/>
  <c r="G425" i="3" a="1"/>
  <c r="J425" i="3" a="1"/>
  <c r="J308" i="3" a="1"/>
  <c r="F136" i="3" a="1"/>
  <c r="F102" i="3" a="1"/>
  <c r="J409" i="3" a="1"/>
  <c r="I625" i="4" a="1"/>
  <c r="I118" i="3" a="1"/>
  <c r="J279" i="3" a="1"/>
  <c r="J252" i="3" a="1"/>
  <c r="J63" i="3" a="1"/>
  <c r="J74" i="3" a="1"/>
  <c r="G61" i="3" a="1"/>
  <c r="H124" i="3" a="1"/>
  <c r="H21" i="3" a="1"/>
  <c r="I104" i="3" a="1"/>
  <c r="J281" i="3" a="1"/>
  <c r="F307" i="3" a="1"/>
  <c r="H307" i="3" a="1"/>
  <c r="I334" i="4" a="1"/>
  <c r="H372" i="3" a="1"/>
  <c r="J105" i="3" a="1"/>
  <c r="H402" i="3" a="1"/>
  <c r="F266" i="3" a="1"/>
  <c r="J101" i="3" a="1"/>
  <c r="J275" i="3" a="1"/>
  <c r="F19" i="3" a="1"/>
  <c r="I205" i="3" a="1"/>
  <c r="H34" i="3" a="1"/>
  <c r="F284" i="3" a="1"/>
  <c r="F69" i="3" a="1"/>
  <c r="H242" i="3" a="1"/>
  <c r="F15" i="3" a="1"/>
  <c r="G70" i="3" a="1"/>
  <c r="F88" i="3" a="1"/>
  <c r="I336" i="4" a="1"/>
  <c r="J152" i="3" a="1"/>
  <c r="H24" i="3" a="1"/>
  <c r="I362" i="3" a="1"/>
  <c r="H169" i="3" a="1"/>
  <c r="H62" i="3" a="1"/>
  <c r="G74" i="3" a="1"/>
  <c r="F188" i="3" a="1"/>
  <c r="F396" i="3" a="1"/>
  <c r="I234" i="3" a="1"/>
  <c r="I92" i="3" a="1"/>
  <c r="I33" i="3" a="1"/>
  <c r="G157" i="3" a="1"/>
  <c r="J440" i="3" a="1"/>
  <c r="I296" i="4" a="1"/>
  <c r="H190" i="3" a="1"/>
  <c r="G199" i="3" a="1"/>
  <c r="J188" i="3" a="1"/>
  <c r="I424" i="3" a="1"/>
  <c r="I36" i="3" a="1"/>
  <c r="I235" i="3" a="1"/>
  <c r="J160" i="3" a="1"/>
  <c r="I110" i="3" a="1"/>
  <c r="J90" i="3" a="1"/>
  <c r="G146" i="3" a="1"/>
  <c r="G201" i="3" a="1"/>
  <c r="I15" i="3" a="1"/>
  <c r="G228" i="3" a="1"/>
  <c r="J36" i="3" a="1"/>
  <c r="H69" i="3" a="1"/>
  <c r="F10" i="3" a="1"/>
  <c r="H379" i="3" a="1"/>
  <c r="F217" i="3" a="1"/>
  <c r="H68" i="3" a="1"/>
  <c r="I131" i="3" a="1"/>
  <c r="H45" i="3" a="1"/>
  <c r="I112" i="3" a="1"/>
  <c r="J18" i="3" a="1"/>
  <c r="I151" i="3" a="1"/>
  <c r="G191" i="3" a="1"/>
  <c r="J230" i="3" a="1"/>
  <c r="I571" i="5" a="1"/>
  <c r="I512" i="5" a="1"/>
  <c r="I682" i="5" a="1"/>
  <c r="I628" i="4" a="1"/>
  <c r="G483" i="3" a="1"/>
  <c r="I30" i="5" a="1"/>
  <c r="I242" i="5" a="1"/>
  <c r="I607" i="5" a="1"/>
  <c r="I217" i="5" a="1"/>
  <c r="I48" i="5" a="1"/>
  <c r="I78" i="5" a="1"/>
  <c r="I46" i="4" a="1"/>
  <c r="I44" i="4" a="1"/>
  <c r="F500" i="3" a="1"/>
  <c r="I37" i="4" a="1"/>
  <c r="J381" i="3" a="1"/>
  <c r="G402" i="3" a="1"/>
  <c r="H417" i="3" a="1"/>
  <c r="G468" i="3" a="1"/>
  <c r="I175" i="5" a="1"/>
  <c r="F506" i="3" a="1"/>
  <c r="I400" i="5" a="1"/>
  <c r="I311" i="3" a="1"/>
  <c r="G241" i="3" a="1"/>
  <c r="F272" i="3" a="1"/>
  <c r="G342" i="3" a="1"/>
  <c r="J343" i="3" a="1"/>
  <c r="H118" i="3" a="1"/>
  <c r="H462" i="3" a="1"/>
  <c r="I501" i="4" a="1"/>
  <c r="H489" i="3" a="1"/>
  <c r="H388" i="3" a="1"/>
  <c r="I367" i="3" a="1"/>
  <c r="G448" i="3" a="1"/>
  <c r="I506" i="4" a="1"/>
  <c r="I302" i="4" a="1"/>
  <c r="F412" i="3" a="1"/>
  <c r="F257" i="3" a="1"/>
  <c r="H354" i="3" a="1"/>
  <c r="I352" i="4" a="1"/>
  <c r="I150" i="4" a="1"/>
  <c r="G179" i="3" a="1"/>
  <c r="F383" i="3" a="1"/>
  <c r="I436" i="4" a="1"/>
  <c r="S15" i="5" a="1"/>
  <c r="F486" i="3" a="1"/>
  <c r="I257" i="3" a="1"/>
  <c r="J353" i="3" a="1"/>
  <c r="F324" i="3" a="1"/>
  <c r="G214" i="3" a="1"/>
  <c r="F211" i="3" a="1"/>
  <c r="I173" i="3" a="1"/>
  <c r="J336" i="3" a="1"/>
  <c r="H393" i="3" a="1"/>
  <c r="J240" i="3" a="1"/>
  <c r="H103" i="3" a="1"/>
  <c r="J28" i="3" a="1"/>
  <c r="I106" i="4" a="1"/>
  <c r="J347" i="3" a="1"/>
  <c r="J338" i="3" a="1"/>
  <c r="H92" i="3" a="1"/>
  <c r="G260" i="3" a="1"/>
  <c r="F362" i="3" a="1"/>
  <c r="I238" i="3" a="1"/>
  <c r="J401" i="3" a="1"/>
  <c r="H457" i="3" a="1"/>
  <c r="I401" i="5" a="1"/>
  <c r="F345" i="3" a="1"/>
  <c r="G330" i="3" a="1"/>
  <c r="J314" i="3" a="1"/>
  <c r="J416" i="3" a="1"/>
  <c r="H427" i="3" a="1"/>
  <c r="G273" i="3" a="1"/>
  <c r="G216" i="3" a="1"/>
  <c r="G186" i="3" a="1"/>
  <c r="H180" i="3" a="1"/>
  <c r="I290" i="3" a="1"/>
  <c r="I608" i="4" a="1"/>
  <c r="G489" i="3" a="1"/>
  <c r="J273" i="3" a="1"/>
  <c r="I324" i="3" a="1"/>
  <c r="G91" i="3" a="1"/>
  <c r="G63" i="3" a="1"/>
  <c r="J212" i="3" a="1"/>
  <c r="F157" i="3" a="1"/>
  <c r="I492" i="3" a="1"/>
  <c r="H357" i="3" a="1"/>
  <c r="F442" i="3" a="1"/>
  <c r="I45" i="3" a="1"/>
  <c r="H18" i="3" a="1"/>
  <c r="I216" i="3" a="1"/>
  <c r="H231" i="3" a="1"/>
  <c r="J476" i="3" a="1"/>
  <c r="G197" i="3" a="1"/>
  <c r="G173" i="3" a="1"/>
  <c r="I391" i="5" a="1"/>
  <c r="H490" i="3" a="1"/>
  <c r="I169" i="4" a="1"/>
  <c r="J284" i="3" a="1"/>
  <c r="I302" i="3" a="1"/>
  <c r="I272" i="3" a="1"/>
  <c r="G472" i="3" a="1"/>
  <c r="I235" i="4" a="1"/>
  <c r="H138" i="3" a="1"/>
  <c r="G378" i="3" a="1"/>
  <c r="J442" i="3" a="1"/>
  <c r="H382" i="3" a="1"/>
  <c r="J276" i="3" a="1"/>
  <c r="I252" i="3" a="1"/>
  <c r="G51" i="3" a="1"/>
  <c r="J395" i="3" a="1"/>
  <c r="H459" i="3" a="1"/>
  <c r="J428" i="3" a="1"/>
  <c r="H330" i="3" a="1"/>
  <c r="G283" i="3" a="1"/>
  <c r="J121" i="3" a="1"/>
  <c r="F288" i="3" a="1"/>
  <c r="I53" i="3" a="1"/>
  <c r="F297" i="3" a="1"/>
  <c r="I554" i="5" a="1"/>
  <c r="F368" i="3" a="1"/>
  <c r="H149" i="3" a="1"/>
  <c r="J294" i="3" a="1"/>
  <c r="G288" i="3" a="1"/>
  <c r="G253" i="3" a="1"/>
  <c r="G226" i="3" a="1"/>
  <c r="I229" i="4" a="1"/>
  <c r="G311" i="3" a="1"/>
  <c r="H483" i="3" a="1"/>
  <c r="I164" i="3" a="1"/>
  <c r="I409" i="3" a="1"/>
  <c r="J201" i="3" a="1"/>
  <c r="F402" i="3" a="1"/>
  <c r="F80" i="3" a="1"/>
  <c r="I411" i="3" a="1"/>
  <c r="H132" i="3" a="1"/>
  <c r="G99" i="3" a="1"/>
  <c r="I101" i="3" a="1"/>
  <c r="F224" i="3" a="1"/>
  <c r="I98" i="3" a="1"/>
  <c r="G478" i="3" a="1"/>
  <c r="J67" i="3" a="1"/>
  <c r="F113" i="3" a="1"/>
  <c r="I363" i="3" a="1"/>
  <c r="I38" i="3" a="1"/>
  <c r="I56" i="3" a="1"/>
  <c r="F93" i="3" a="1"/>
  <c r="H265" i="3" a="1"/>
  <c r="G354" i="3" a="1"/>
  <c r="G257" i="3" a="1"/>
  <c r="I143" i="3" a="1"/>
  <c r="H47" i="3" a="1"/>
  <c r="H48" i="3" a="1"/>
  <c r="H227" i="3" a="1"/>
  <c r="F33" i="3" a="1"/>
  <c r="F194" i="3" a="1"/>
  <c r="F103" i="3" a="1"/>
  <c r="I534" i="4" a="1"/>
  <c r="I347" i="3" a="1"/>
  <c r="G357" i="3" a="1"/>
  <c r="J135" i="3" a="1"/>
  <c r="H315" i="3" a="1"/>
  <c r="H60" i="3" a="1"/>
  <c r="F401" i="3" a="1"/>
  <c r="H187" i="3" a="1"/>
  <c r="F63" i="3" a="1"/>
  <c r="J98" i="3" a="1"/>
  <c r="I200" i="3" a="1"/>
  <c r="G82" i="3" a="1"/>
  <c r="F98" i="3" a="1"/>
  <c r="G147" i="3" a="1"/>
  <c r="I27" i="3" a="1"/>
  <c r="J208" i="3" a="1"/>
  <c r="I181" i="3" a="1"/>
  <c r="H151" i="3" a="1"/>
  <c r="I49" i="3" a="1"/>
  <c r="F201" i="3" a="1"/>
  <c r="F174" i="3" a="1"/>
  <c r="H44" i="3" a="1"/>
  <c r="F263" i="3" a="1"/>
  <c r="J108" i="3" a="1"/>
  <c r="G72" i="3" a="1"/>
  <c r="G213" i="3" a="1"/>
  <c r="I60" i="3" a="1"/>
  <c r="H225" i="3" a="1"/>
  <c r="F23" i="3" a="1"/>
  <c r="I64" i="3" a="1"/>
  <c r="F16" i="3" a="1"/>
  <c r="I23" i="3" a="1"/>
  <c r="J388" i="3" a="1"/>
  <c r="G280" i="3" a="1"/>
  <c r="G405" i="3" a="1"/>
  <c r="I108" i="3" a="1"/>
  <c r="I382" i="3" a="1"/>
  <c r="J368" i="3" a="1"/>
  <c r="J301" i="3" a="1"/>
  <c r="G155" i="3" a="1"/>
  <c r="G239" i="3" a="1"/>
  <c r="F275" i="3" a="1"/>
  <c r="J45" i="3" a="1"/>
  <c r="F230" i="3" a="1"/>
  <c r="G23" i="3" a="1"/>
  <c r="G129" i="3" a="1"/>
  <c r="G60" i="3" a="1"/>
  <c r="H445" i="3" a="1"/>
  <c r="H102" i="3" a="1"/>
  <c r="I171" i="3" a="1"/>
  <c r="I12" i="3" a="1"/>
  <c r="G71" i="3" a="1"/>
  <c r="H104" i="3" a="1"/>
  <c r="H41" i="3" a="1"/>
  <c r="J200" i="3" a="1"/>
  <c r="G289" i="3" a="1"/>
  <c r="F125" i="3" a="1"/>
  <c r="G24" i="3" a="1"/>
  <c r="F233" i="3" a="1"/>
  <c r="G272" i="3" a="1"/>
  <c r="J138" i="3" a="1"/>
  <c r="F55" i="3" a="1"/>
  <c r="G255" i="3" a="1"/>
  <c r="J16" i="3" a="1"/>
  <c r="F467" i="3" a="1"/>
  <c r="H458" i="3" a="1"/>
  <c r="G396" i="3" a="1"/>
  <c r="F105" i="3" a="1"/>
  <c r="G242" i="3" a="1"/>
  <c r="I105" i="3" a="1"/>
  <c r="H397" i="3" a="1"/>
  <c r="I230" i="3" a="1"/>
  <c r="F491" i="3" a="1"/>
  <c r="G238" i="3" a="1"/>
  <c r="J159" i="3" a="1"/>
  <c r="I63" i="3" a="1"/>
  <c r="G164" i="3" a="1"/>
  <c r="J73" i="3" a="1"/>
  <c r="H198" i="3" a="1"/>
  <c r="H186" i="3" a="1"/>
  <c r="F314" i="3" a="1"/>
  <c r="I152" i="3" a="1"/>
  <c r="I100" i="3" a="1"/>
  <c r="J157" i="3" a="1"/>
  <c r="J126" i="3" a="1"/>
  <c r="J210" i="3" a="1"/>
  <c r="H499" i="3" a="1"/>
  <c r="F209" i="3" a="1"/>
  <c r="H248" i="3" a="1"/>
  <c r="J190" i="3" a="1"/>
  <c r="J72" i="3" a="1"/>
  <c r="H172" i="3" a="1"/>
  <c r="G115" i="3" a="1"/>
  <c r="J25" i="3" a="1"/>
  <c r="G62" i="3" a="1"/>
  <c r="J234" i="3" a="1"/>
  <c r="H53" i="3" a="1"/>
  <c r="G83" i="3" a="1"/>
  <c r="H322" i="3" a="1"/>
  <c r="F375" i="3" a="1"/>
  <c r="G96" i="3" a="1"/>
  <c r="J202" i="3" a="1"/>
  <c r="J100" i="3" a="1"/>
  <c r="G47" i="3" a="1"/>
  <c r="H274" i="3" a="1"/>
  <c r="I225" i="3" a="1"/>
  <c r="H17" i="3" a="1"/>
  <c r="I167" i="3" a="1"/>
  <c r="I268" i="3" a="1"/>
  <c r="F219" i="3" a="1"/>
  <c r="G203" i="3" a="1"/>
  <c r="F165" i="3" a="1"/>
  <c r="G185" i="3" a="1"/>
  <c r="I264" i="3" a="1"/>
  <c r="H10" i="3" a="1"/>
  <c r="J359" i="3" a="1"/>
  <c r="I117" i="3" a="1"/>
  <c r="H36" i="3" a="1"/>
  <c r="H97" i="3" a="1"/>
  <c r="J251" i="3" a="1"/>
  <c r="G49" i="3" a="1"/>
  <c r="I145" i="3" a="1"/>
  <c r="H207" i="3" a="1"/>
  <c r="H14" i="3" a="1"/>
  <c r="I217" i="3" a="1"/>
  <c r="J88" i="3" a="1"/>
  <c r="I122" i="3" a="1"/>
  <c r="G130" i="3" a="1"/>
  <c r="J238" i="3" a="1"/>
  <c r="F212" i="3" a="1"/>
  <c r="F215" i="3" a="1"/>
  <c r="G103" i="3" a="1"/>
  <c r="H164" i="3" a="1"/>
  <c r="G17" i="3" a="1"/>
  <c r="J128" i="3" a="1"/>
  <c r="F298" i="3" a="1"/>
  <c r="F30" i="3" a="1"/>
  <c r="H12" i="3" a="1"/>
  <c r="G116" i="3" a="1"/>
  <c r="J217" i="3" a="1"/>
  <c r="G81" i="3" a="1"/>
  <c r="J176" i="3" a="1"/>
  <c r="I485" i="3" a="1"/>
  <c r="J104" i="3" a="1"/>
  <c r="G20" i="3" a="1"/>
  <c r="F149" i="3" a="1"/>
  <c r="G360" i="3" a="1"/>
  <c r="I155" i="3" a="1"/>
  <c r="G278" i="3" a="1"/>
  <c r="H173" i="3" a="1"/>
  <c r="J250" i="3" a="1"/>
  <c r="J215" i="3" a="1"/>
  <c r="H171" i="3" a="1"/>
  <c r="J27" i="3" a="1"/>
  <c r="I488" i="5" a="1"/>
  <c r="I653" i="4" a="1"/>
  <c r="I414" i="5" a="1"/>
  <c r="S513" i="5" a="1"/>
  <c r="I282" i="5" a="1"/>
  <c r="G450" i="3" a="1"/>
  <c r="I293" i="4" a="1"/>
  <c r="I83" i="5" a="1"/>
  <c r="I473" i="4" a="1"/>
  <c r="H395" i="3" a="1"/>
  <c r="I77" i="5" a="1"/>
  <c r="H420" i="3" a="1"/>
  <c r="F483" i="3" a="1"/>
  <c r="I311" i="4" a="1"/>
  <c r="I347" i="4" a="1"/>
  <c r="J318" i="3" a="1"/>
  <c r="H349" i="3" a="1"/>
  <c r="G431" i="3" a="1"/>
  <c r="I569" i="4" a="1"/>
  <c r="J537" i="3" a="1"/>
  <c r="J300" i="3" a="1"/>
  <c r="H498" i="3" a="1"/>
  <c r="H366" i="3" a="1"/>
  <c r="G406" i="3" a="1"/>
  <c r="H411" i="3" a="1"/>
  <c r="J298" i="3" a="1"/>
  <c r="I213" i="3" a="1"/>
  <c r="G408" i="3" a="1"/>
  <c r="H460" i="3" a="1"/>
  <c r="F364" i="3" a="1"/>
  <c r="H177" i="3" a="1"/>
  <c r="F458" i="3" a="1"/>
  <c r="H273" i="3" a="1"/>
  <c r="J361" i="3" a="1"/>
  <c r="J349" i="3" a="1"/>
  <c r="G326" i="3" a="1"/>
  <c r="J146" i="3" a="1"/>
  <c r="I124" i="3" a="1"/>
  <c r="F356" i="3" a="1"/>
  <c r="I420" i="3" a="1"/>
  <c r="F337" i="3" a="1"/>
  <c r="H116" i="3" a="1"/>
  <c r="I410" i="3" a="1"/>
  <c r="J41" i="3" a="1"/>
  <c r="I486" i="4" a="1"/>
  <c r="H381" i="3" a="1"/>
  <c r="H208" i="3" a="1"/>
  <c r="H353" i="3" a="1"/>
  <c r="I222" i="3" a="1"/>
  <c r="G217" i="3" a="1"/>
  <c r="I103" i="3" a="1"/>
  <c r="J448" i="3" a="1"/>
  <c r="F365" i="3" a="1"/>
  <c r="I220" i="3" a="1"/>
  <c r="H236" i="3" a="1"/>
  <c r="G187" i="3" a="1"/>
  <c r="I109" i="4" a="1"/>
  <c r="G265" i="3" a="1"/>
  <c r="J243" i="3" a="1"/>
  <c r="I196" i="3" a="1"/>
  <c r="G340" i="3" a="1"/>
  <c r="G503" i="3" a="1"/>
  <c r="J407" i="3" a="1"/>
  <c r="J285" i="3" a="1"/>
  <c r="I42" i="4" a="1"/>
  <c r="J419" i="3" a="1"/>
  <c r="J304" i="3" a="1"/>
  <c r="H257" i="3" a="1"/>
  <c r="J296" i="3" a="1"/>
  <c r="G454" i="3" a="1"/>
  <c r="H408" i="3" a="1"/>
  <c r="J351" i="3" a="1"/>
  <c r="F156" i="3" a="1"/>
  <c r="F304" i="3" a="1"/>
  <c r="I416" i="3" a="1"/>
  <c r="F454" i="3" a="1"/>
  <c r="H360" i="3" a="1"/>
  <c r="F367" i="3" a="1"/>
  <c r="H346" i="3" a="1"/>
  <c r="H117" i="3" a="1"/>
  <c r="I273" i="5" a="1"/>
  <c r="I198" i="4" a="1"/>
  <c r="G312" i="3" a="1"/>
  <c r="H135" i="3" a="1"/>
  <c r="F96" i="3" a="1"/>
  <c r="F95" i="3" a="1"/>
  <c r="H26" i="3" a="1"/>
  <c r="J143" i="3" a="1"/>
  <c r="G86" i="3" a="1"/>
  <c r="J173" i="3" a="1"/>
  <c r="G59" i="3" a="1"/>
  <c r="H58" i="3" a="1"/>
  <c r="I274" i="3" a="1"/>
  <c r="F253" i="3" a="1"/>
  <c r="J221" i="3" a="1"/>
  <c r="F193" i="3" a="1"/>
  <c r="I28" i="3" a="1"/>
  <c r="J68" i="3" a="1"/>
  <c r="J194" i="3" a="1"/>
  <c r="F223" i="3" a="1"/>
  <c r="F261" i="3" a="1"/>
  <c r="J509" i="3" a="1"/>
  <c r="G236" i="3" a="1"/>
  <c r="I40" i="3" a="1"/>
  <c r="G234" i="3" a="1"/>
  <c r="F247" i="3" a="1"/>
  <c r="F83" i="3" a="1"/>
  <c r="F269" i="3" a="1"/>
  <c r="I402" i="3" a="1"/>
  <c r="F259" i="3" a="1"/>
  <c r="I86" i="3" a="1"/>
  <c r="G268" i="3" a="1"/>
  <c r="I212" i="4" a="1"/>
  <c r="G305" i="3" a="1"/>
  <c r="F385" i="3" a="1"/>
  <c r="H106" i="3" a="1"/>
  <c r="J319" i="3" a="1"/>
  <c r="G56" i="3" a="1"/>
  <c r="G237" i="3" a="1"/>
  <c r="J94" i="3" a="1"/>
  <c r="H85" i="3" a="1"/>
  <c r="H228" i="3" a="1"/>
  <c r="F234" i="3" a="1"/>
  <c r="G165" i="3" a="1"/>
  <c r="H67" i="3" a="1"/>
  <c r="I47" i="3" a="1"/>
  <c r="I67" i="3" a="1"/>
  <c r="I267" i="3" a="1"/>
  <c r="I41" i="3" a="1"/>
  <c r="J145" i="3" a="1"/>
  <c r="F44" i="3" a="1"/>
  <c r="J237" i="3" a="1"/>
  <c r="I504" i="3" a="1"/>
  <c r="H75" i="3" a="1"/>
  <c r="H199" i="3" a="1"/>
  <c r="G101" i="3" a="1"/>
  <c r="I154" i="3" a="1"/>
  <c r="H143" i="3" a="1"/>
  <c r="F423" i="3" a="1"/>
  <c r="G48" i="3" a="1"/>
  <c r="I70" i="3" a="1"/>
  <c r="G220" i="3" a="1"/>
  <c r="G135" i="3" a="1"/>
  <c r="H28" i="3" a="1"/>
  <c r="G223" i="3" a="1"/>
  <c r="I482" i="3" a="1"/>
  <c r="F452" i="3" a="1"/>
  <c r="G132" i="3" a="1"/>
  <c r="I62" i="3" a="1"/>
  <c r="F164" i="3" a="1"/>
  <c r="F132" i="3" a="1"/>
  <c r="J226" i="3" a="1"/>
  <c r="G183" i="3" a="1"/>
  <c r="F110" i="3" a="1"/>
  <c r="J163" i="3" a="1"/>
  <c r="H398" i="3" a="1"/>
  <c r="F148" i="3" a="1"/>
  <c r="F94" i="3" a="1"/>
  <c r="G169" i="3" a="1"/>
  <c r="F291" i="3" a="1"/>
  <c r="H181" i="3" a="1"/>
  <c r="F35" i="3" a="1"/>
  <c r="H86" i="3" a="1"/>
  <c r="F42" i="3" a="1"/>
  <c r="J59" i="3" a="1"/>
  <c r="G84" i="3" a="1"/>
  <c r="F78" i="3" a="1"/>
  <c r="I19" i="4" a="1"/>
  <c r="I226" i="3" a="1"/>
  <c r="F203" i="3" a="1"/>
  <c r="J247" i="3" a="1"/>
  <c r="G79" i="3" a="1"/>
  <c r="J75" i="3" a="1"/>
  <c r="I128" i="3" a="1"/>
  <c r="I13" i="3" a="1"/>
  <c r="G210" i="3" a="1"/>
  <c r="F57" i="3" a="1"/>
  <c r="G211" i="3" a="1"/>
  <c r="F67" i="3" a="1"/>
  <c r="J22" i="3" a="1"/>
  <c r="H77" i="3" a="1"/>
  <c r="F378" i="3" a="1"/>
  <c r="J420" i="3" a="1"/>
  <c r="G177" i="3" a="1"/>
  <c r="F240" i="3" a="1"/>
  <c r="I144" i="4" a="1"/>
  <c r="I34" i="3" a="1"/>
  <c r="I403" i="3" a="1"/>
  <c r="F21" i="3" a="1"/>
  <c r="I72" i="3" a="1"/>
  <c r="G244" i="3" a="1"/>
  <c r="F92" i="3" a="1"/>
  <c r="I221" i="3" a="1"/>
  <c r="I32" i="5" a="1"/>
  <c r="I259" i="5" a="1"/>
  <c r="I155" i="4" a="1"/>
  <c r="I545" i="4" a="1"/>
  <c r="I102" i="4" a="1"/>
  <c r="I136" i="4" a="1"/>
  <c r="I615" i="4" a="1"/>
  <c r="H510" i="3" a="1"/>
  <c r="I415" i="3" a="1"/>
  <c r="G394" i="3" a="1"/>
  <c r="I420" i="4" a="1"/>
  <c r="F225" i="3" a="1"/>
  <c r="J511" i="3" a="1"/>
  <c r="F443" i="3" a="1"/>
  <c r="I478" i="3" a="1"/>
  <c r="J260" i="3" a="1"/>
  <c r="J468" i="3" a="1"/>
  <c r="I344" i="4" a="1"/>
  <c r="I419" i="4" a="1"/>
  <c r="J84" i="3" a="1"/>
  <c r="I271" i="3" a="1"/>
  <c r="G344" i="3" a="1"/>
  <c r="F316" i="3" a="1"/>
  <c r="G466" i="3" a="1"/>
  <c r="I14" i="3" a="1"/>
  <c r="F405" i="3" a="1"/>
  <c r="I139" i="3" a="1"/>
  <c r="J209" i="3" a="1"/>
  <c r="H57" i="3" a="1"/>
  <c r="H287" i="3" a="1"/>
  <c r="H339" i="3" a="1"/>
  <c r="F323" i="3" a="1"/>
  <c r="F418" i="3" a="1"/>
  <c r="F268" i="3" a="1"/>
  <c r="G364" i="3" a="1"/>
  <c r="G338" i="3" a="1"/>
  <c r="I55" i="3" a="1"/>
  <c r="J488" i="3" a="1"/>
  <c r="I279" i="3" a="1"/>
  <c r="I331" i="3" a="1"/>
  <c r="F112" i="3" a="1"/>
  <c r="H16" i="3" a="1"/>
  <c r="S170" i="5" a="1"/>
  <c r="H13" i="3" a="1"/>
  <c r="I169" i="5" a="1"/>
  <c r="I166" i="3" a="1"/>
  <c r="F162" i="3" a="1"/>
  <c r="H87" i="3" a="1"/>
  <c r="I507" i="3" a="1"/>
  <c r="J85" i="3" a="1"/>
  <c r="H263" i="3" a="1"/>
  <c r="H175" i="3" a="1"/>
  <c r="F163" i="3" a="1"/>
  <c r="H140" i="3" a="1"/>
  <c r="G126" i="3" a="1"/>
  <c r="G139" i="3" a="1"/>
  <c r="J315" i="3" a="1"/>
  <c r="I258" i="3" a="1"/>
  <c r="I254" i="3" a="1"/>
  <c r="J34" i="3" a="1"/>
  <c r="F124" i="3" a="1"/>
  <c r="I243" i="3" a="1"/>
  <c r="J139" i="3" a="1"/>
  <c r="F28" i="3" a="1"/>
  <c r="I417" i="4" a="1"/>
  <c r="J102" i="3" a="1"/>
  <c r="H239" i="3" a="1"/>
  <c r="F179" i="3" a="1"/>
  <c r="G123" i="3" a="1"/>
  <c r="H121" i="3" a="1"/>
  <c r="J246" i="3" a="1"/>
  <c r="H15" i="3" a="1"/>
  <c r="I342" i="4" a="1"/>
  <c r="F290" i="3" a="1"/>
  <c r="S452" i="5" a="1"/>
  <c r="F508" i="3" a="1"/>
  <c r="F246" i="3" a="1"/>
  <c r="J452" i="3" a="1"/>
  <c r="I216" i="4" a="1"/>
  <c r="J453" i="3" a="1"/>
  <c r="H385" i="3" a="1"/>
  <c r="I251" i="4" a="1"/>
  <c r="I584" i="4" a="1"/>
  <c r="F413" i="3" a="1"/>
  <c r="I206" i="3" a="1"/>
  <c r="I87" i="3" a="1"/>
  <c r="H422" i="3" a="1"/>
  <c r="J466" i="3" a="1"/>
  <c r="G267" i="3" a="1"/>
  <c r="I228" i="3" a="1"/>
  <c r="I144" i="3" a="1"/>
  <c r="H404" i="3" a="1"/>
  <c r="G121" i="3" a="1"/>
  <c r="I226" i="5" a="1"/>
  <c r="I400" i="3" a="1"/>
  <c r="J172" i="3" a="1"/>
  <c r="G397" i="3" a="1"/>
  <c r="H284" i="3" a="1"/>
  <c r="I242" i="3" a="1"/>
  <c r="G350" i="3" a="1"/>
  <c r="I223" i="3" a="1"/>
  <c r="H162" i="3" a="1"/>
  <c r="I141" i="3" a="1"/>
  <c r="J402" i="3" a="1"/>
  <c r="F170" i="3" a="1"/>
  <c r="J323" i="3" a="1"/>
  <c r="F76" i="3" a="1"/>
  <c r="G92" i="3" a="1"/>
  <c r="J29" i="3" a="1"/>
  <c r="H221" i="3" a="1"/>
  <c r="I16" i="4" a="1"/>
  <c r="G93" i="3" a="1"/>
  <c r="I169" i="3" a="1"/>
  <c r="G207" i="3" a="1"/>
  <c r="J127" i="3" a="1"/>
  <c r="I332" i="3" a="1"/>
  <c r="J30" i="3" a="1"/>
  <c r="H83" i="3" a="1"/>
  <c r="I255" i="3" a="1"/>
  <c r="G429" i="3" a="1"/>
  <c r="F168" i="3" a="1"/>
  <c r="F183" i="3" a="1"/>
  <c r="I189" i="3" a="1"/>
  <c r="G31" i="3" a="1"/>
  <c r="J53" i="3" a="1"/>
  <c r="I80" i="3" a="1"/>
  <c r="I498" i="4" a="1"/>
  <c r="H64" i="3" a="1"/>
  <c r="J291" i="3" a="1"/>
  <c r="I354" i="3" a="1"/>
  <c r="I198" i="3" a="1"/>
  <c r="I233" i="3" a="1"/>
  <c r="I266" i="3" a="1"/>
  <c r="J109" i="3" a="1"/>
  <c r="G175" i="3" a="1"/>
  <c r="I533" i="4" a="1"/>
  <c r="G142" i="3" a="1"/>
  <c r="F242" i="3" a="1"/>
  <c r="G57" i="3" a="1"/>
  <c r="H31" i="3" a="1"/>
  <c r="G105" i="3" a="1"/>
  <c r="G145" i="3" a="1"/>
  <c r="H91" i="3" a="1"/>
  <c r="F89" i="3" a="1"/>
  <c r="F52" i="3" a="1"/>
  <c r="H216" i="3" a="1"/>
  <c r="H390" i="3" a="1"/>
  <c r="I14" i="4" a="1"/>
  <c r="J391" i="3" a="1"/>
  <c r="I275" i="4" a="1"/>
  <c r="F399" i="3" a="1"/>
  <c r="I284" i="4" a="1"/>
  <c r="F487" i="3" a="1"/>
  <c r="I237" i="5" a="1"/>
  <c r="I139" i="4" a="1"/>
  <c r="F276" i="3" a="1"/>
  <c r="J147" i="3" a="1"/>
  <c r="H469" i="3" a="1"/>
  <c r="I184" i="3" a="1"/>
  <c r="I134" i="3" a="1"/>
  <c r="J352" i="3" a="1"/>
  <c r="G233" i="3" a="1"/>
  <c r="I438" i="3" a="1"/>
  <c r="J534" i="3" a="1"/>
  <c r="H238" i="3" a="1"/>
  <c r="G411" i="3" a="1"/>
  <c r="J115" i="3" a="1"/>
  <c r="J355" i="3" a="1"/>
  <c r="G88" i="3" a="1"/>
  <c r="I640" i="4" a="1"/>
  <c r="J255" i="3" a="1"/>
  <c r="H380" i="3" a="1"/>
  <c r="J37" i="3" a="1"/>
  <c r="J144" i="3" a="1"/>
  <c r="G41" i="3" a="1"/>
  <c r="I465" i="4" a="1"/>
  <c r="J192" i="3" a="1"/>
  <c r="I421" i="4" a="1"/>
  <c r="J406" i="3" a="1"/>
  <c r="I123" i="3" a="1"/>
  <c r="H179" i="3" a="1"/>
  <c r="G204" i="3" a="1"/>
  <c r="G251" i="3" a="1"/>
  <c r="G261" i="3" a="1"/>
  <c r="J20" i="3" a="1"/>
  <c r="J321" i="3" a="1"/>
  <c r="I248" i="3" a="1"/>
  <c r="I434" i="3" a="1"/>
  <c r="I82" i="3" a="1"/>
  <c r="H100" i="3" a="1"/>
  <c r="I19" i="3" a="1"/>
  <c r="F446" i="3" a="1"/>
  <c r="F127" i="3" a="1"/>
  <c r="G382" i="3" a="1"/>
  <c r="G14" i="3" a="1"/>
  <c r="G159" i="3" a="1"/>
  <c r="G29" i="3" a="1"/>
  <c r="J149" i="3" a="1"/>
  <c r="H166" i="3" a="1"/>
  <c r="F139" i="3" a="1"/>
  <c r="G68" i="3" a="1"/>
  <c r="F318" i="3" a="1"/>
  <c r="H268" i="3" a="1"/>
  <c r="I282" i="3" a="1"/>
  <c r="F90" i="3" a="1"/>
  <c r="G274" i="3" a="1"/>
  <c r="F71" i="3" a="1"/>
  <c r="F380" i="3" a="1"/>
  <c r="I130" i="3" a="1"/>
  <c r="I214" i="3" a="1"/>
  <c r="F18" i="3" a="1"/>
  <c r="I250" i="3" a="1"/>
  <c r="G202" i="3" a="1"/>
  <c r="J267" i="3" a="1"/>
  <c r="F187" i="3" a="1"/>
  <c r="H259" i="3" a="1"/>
  <c r="G45" i="3" a="1"/>
  <c r="J345" i="3" a="1"/>
  <c r="G25" i="3" a="1"/>
  <c r="J49" i="3" a="1"/>
  <c r="H35" i="3" a="1"/>
  <c r="F51" i="3" a="1"/>
  <c r="I158" i="3" a="1"/>
  <c r="G167" i="3" a="1"/>
  <c r="S80" i="5" a="1"/>
  <c r="I132" i="5" a="1"/>
  <c r="I495" i="4" a="1"/>
  <c r="G444" i="3" a="1"/>
  <c r="I318" i="3" a="1"/>
  <c r="I273" i="3" a="1"/>
  <c r="I468" i="4" a="1"/>
  <c r="H358" i="3" a="1"/>
  <c r="J307" i="3" a="1"/>
  <c r="I141" i="4" a="1"/>
  <c r="J32" i="3" a="1"/>
  <c r="G133" i="3" a="1"/>
  <c r="F350" i="3" a="1"/>
  <c r="J224" i="3" a="1"/>
  <c r="I448" i="3" a="1"/>
  <c r="H416" i="3" a="1"/>
  <c r="H112" i="3" a="1"/>
  <c r="G303" i="3" a="1"/>
  <c r="G112" i="3" a="1"/>
  <c r="G383" i="3" a="1"/>
  <c r="I300" i="3" a="1"/>
  <c r="H306" i="3" a="1"/>
  <c r="I368" i="3" a="1"/>
  <c r="G414" i="3" a="1"/>
  <c r="I11" i="3" a="1"/>
  <c r="I505" i="4" a="1"/>
  <c r="J13" i="3" a="1"/>
  <c r="H321" i="3" a="1"/>
  <c r="J206" i="3" a="1"/>
  <c r="I204" i="3" a="1"/>
  <c r="J14" i="3" a="1"/>
  <c r="I346" i="3" a="1"/>
  <c r="J24" i="3" a="1"/>
  <c r="I170" i="3" a="1"/>
  <c r="G58" i="3" a="1"/>
  <c r="H314" i="3" a="1"/>
  <c r="I241" i="3" a="1"/>
  <c r="F475" i="3" a="1"/>
  <c r="I471" i="3" a="1"/>
  <c r="G144" i="3" a="1"/>
  <c r="G162" i="3" a="1"/>
  <c r="I239" i="3" a="1"/>
  <c r="H49" i="3" a="1"/>
  <c r="G18" i="3" a="1"/>
  <c r="H59" i="3" a="1"/>
  <c r="J305" i="3" a="1"/>
  <c r="I341" i="4" a="1"/>
  <c r="H343" i="3" a="1"/>
  <c r="G22" i="3" a="1"/>
  <c r="F48" i="3" a="1"/>
  <c r="G12" i="3" a="1"/>
  <c r="H113" i="3" a="1"/>
  <c r="F43" i="3" a="1"/>
  <c r="H476" i="3" a="1"/>
  <c r="I178" i="3" a="1"/>
  <c r="J335" i="3" a="1"/>
  <c r="J51" i="3" a="1"/>
  <c r="G231" i="3" a="1"/>
  <c r="G122" i="3" a="1"/>
  <c r="J119" i="3" a="1"/>
  <c r="I18" i="3" a="1"/>
  <c r="I595" i="4" a="1"/>
  <c r="J123" i="3" a="1"/>
  <c r="G11" i="3" a="1"/>
  <c r="F117" i="3" a="1"/>
  <c r="F204" i="3" a="1"/>
  <c r="H196" i="3" a="1"/>
  <c r="I325" i="3" a="1"/>
  <c r="J65" i="3" a="1"/>
  <c r="I174" i="3" a="1"/>
  <c r="I90" i="3" a="1"/>
  <c r="G80" i="3" a="1"/>
  <c r="F25" i="3" a="1"/>
  <c r="H152" i="3" a="1"/>
  <c r="G36" i="3" a="1"/>
  <c r="H133" i="3" a="1"/>
  <c r="H193" i="3" a="1"/>
  <c r="F126" i="3" a="1"/>
  <c r="H279" i="3" a="1"/>
  <c r="I244" i="3" a="1"/>
  <c r="I137" i="3" a="1"/>
  <c r="J131" i="3" a="1"/>
  <c r="I24" i="3" a="1"/>
  <c r="I126" i="3" a="1"/>
  <c r="F138" i="3" a="1"/>
  <c r="F273" i="3" a="1"/>
  <c r="F273" i="3" l="1"/>
  <c r="F138" i="3"/>
  <c r="I126" i="3"/>
  <c r="I24" i="3"/>
  <c r="J131" i="3"/>
  <c r="I137" i="3"/>
  <c r="I244" i="3"/>
  <c r="H279" i="3"/>
  <c r="F126" i="3"/>
  <c r="H193" i="3"/>
  <c r="H133" i="3"/>
  <c r="G36" i="3"/>
  <c r="H152" i="3"/>
  <c r="F25" i="3"/>
  <c r="G80" i="3"/>
  <c r="I90" i="3"/>
  <c r="I174" i="3"/>
  <c r="J65" i="3"/>
  <c r="I325" i="3"/>
  <c r="H196" i="3"/>
  <c r="F204" i="3"/>
  <c r="F117" i="3"/>
  <c r="G11" i="3"/>
  <c r="J123" i="3"/>
  <c r="I595" i="4"/>
  <c r="J595" i="4" s="1"/>
  <c r="P595" i="4" s="1"/>
  <c r="I18" i="3"/>
  <c r="J119" i="3"/>
  <c r="G122" i="3"/>
  <c r="G231" i="3"/>
  <c r="J51" i="3"/>
  <c r="J335" i="3"/>
  <c r="I178" i="3"/>
  <c r="H476" i="3"/>
  <c r="F43" i="3"/>
  <c r="H113" i="3"/>
  <c r="G12" i="3"/>
  <c r="F48" i="3"/>
  <c r="G22" i="3"/>
  <c r="H343" i="3"/>
  <c r="I341" i="4"/>
  <c r="J305" i="3"/>
  <c r="H59" i="3"/>
  <c r="G18" i="3"/>
  <c r="H49" i="3"/>
  <c r="I239" i="3"/>
  <c r="G162" i="3"/>
  <c r="G144" i="3"/>
  <c r="I471" i="3"/>
  <c r="F475" i="3"/>
  <c r="I241" i="3"/>
  <c r="H314" i="3"/>
  <c r="G58" i="3"/>
  <c r="I170" i="3"/>
  <c r="J24" i="3"/>
  <c r="I346" i="3"/>
  <c r="J14" i="3"/>
  <c r="I204" i="3"/>
  <c r="J206" i="3"/>
  <c r="H321" i="3"/>
  <c r="J13" i="3"/>
  <c r="I505" i="4"/>
  <c r="I11" i="3"/>
  <c r="G414" i="3"/>
  <c r="I368" i="3"/>
  <c r="H306" i="3"/>
  <c r="I300" i="3"/>
  <c r="G383" i="3"/>
  <c r="G112" i="3"/>
  <c r="G303" i="3"/>
  <c r="H112" i="3"/>
  <c r="H416" i="3"/>
  <c r="I448" i="3"/>
  <c r="J224" i="3"/>
  <c r="F350" i="3"/>
  <c r="G133" i="3"/>
  <c r="J32" i="3"/>
  <c r="I141" i="4"/>
  <c r="J307" i="3"/>
  <c r="H358" i="3"/>
  <c r="I468" i="4"/>
  <c r="I273" i="3"/>
  <c r="I318" i="3"/>
  <c r="G444" i="3"/>
  <c r="I495" i="4"/>
  <c r="I132" i="5"/>
  <c r="S80" i="5"/>
  <c r="G167" i="3"/>
  <c r="I158" i="3"/>
  <c r="F51" i="3"/>
  <c r="H35" i="3"/>
  <c r="J49" i="3"/>
  <c r="G25" i="3"/>
  <c r="J345" i="3"/>
  <c r="G45" i="3"/>
  <c r="H259" i="3"/>
  <c r="F187" i="3"/>
  <c r="J267" i="3"/>
  <c r="G202" i="3"/>
  <c r="I250" i="3"/>
  <c r="F18" i="3"/>
  <c r="I214" i="3"/>
  <c r="I130" i="3"/>
  <c r="F380" i="3"/>
  <c r="F71" i="3"/>
  <c r="G274" i="3"/>
  <c r="F90" i="3"/>
  <c r="I282" i="3"/>
  <c r="H268" i="3"/>
  <c r="F318" i="3"/>
  <c r="G68" i="3"/>
  <c r="F139" i="3"/>
  <c r="H166" i="3"/>
  <c r="J149" i="3"/>
  <c r="G29" i="3"/>
  <c r="G159" i="3"/>
  <c r="G14" i="3"/>
  <c r="G382" i="3"/>
  <c r="F127" i="3"/>
  <c r="F446" i="3"/>
  <c r="I19" i="3"/>
  <c r="H100" i="3"/>
  <c r="I82" i="3"/>
  <c r="I434" i="3"/>
  <c r="I248" i="3"/>
  <c r="J321" i="3"/>
  <c r="J20" i="3"/>
  <c r="G261" i="3"/>
  <c r="G251" i="3"/>
  <c r="G204" i="3"/>
  <c r="H179" i="3"/>
  <c r="I123" i="3"/>
  <c r="J406" i="3"/>
  <c r="I421" i="4"/>
  <c r="J192" i="3"/>
  <c r="I465" i="4"/>
  <c r="G41" i="3"/>
  <c r="J144" i="3"/>
  <c r="J37" i="3"/>
  <c r="H380" i="3"/>
  <c r="J255" i="3"/>
  <c r="I640" i="4"/>
  <c r="G88" i="3"/>
  <c r="J355" i="3"/>
  <c r="J115" i="3"/>
  <c r="G411" i="3"/>
  <c r="H238" i="3"/>
  <c r="J534" i="3"/>
  <c r="I438" i="3"/>
  <c r="G233" i="3"/>
  <c r="J352" i="3"/>
  <c r="I134" i="3"/>
  <c r="I184" i="3"/>
  <c r="H469" i="3"/>
  <c r="J147" i="3"/>
  <c r="F276" i="3"/>
  <c r="I139" i="4"/>
  <c r="I237" i="5"/>
  <c r="F487" i="3"/>
  <c r="I284" i="4"/>
  <c r="F399" i="3"/>
  <c r="I275" i="4"/>
  <c r="J391" i="3"/>
  <c r="I14" i="4"/>
  <c r="H390" i="3"/>
  <c r="H216" i="3"/>
  <c r="F52" i="3"/>
  <c r="F89" i="3"/>
  <c r="H91" i="3"/>
  <c r="G145" i="3"/>
  <c r="G105" i="3"/>
  <c r="H31" i="3"/>
  <c r="G57" i="3"/>
  <c r="F242" i="3"/>
  <c r="G142" i="3"/>
  <c r="I533" i="4"/>
  <c r="G175" i="3"/>
  <c r="J109" i="3"/>
  <c r="I266" i="3"/>
  <c r="I233" i="3"/>
  <c r="I198" i="3"/>
  <c r="I354" i="3"/>
  <c r="J291" i="3"/>
  <c r="H64" i="3"/>
  <c r="I498" i="4"/>
  <c r="I80" i="3"/>
  <c r="J53" i="3"/>
  <c r="G31" i="3"/>
  <c r="I189" i="3"/>
  <c r="F183" i="3"/>
  <c r="F168" i="3"/>
  <c r="G429" i="3"/>
  <c r="I255" i="3"/>
  <c r="H83" i="3"/>
  <c r="J30" i="3"/>
  <c r="I332" i="3"/>
  <c r="J127" i="3"/>
  <c r="G207" i="3"/>
  <c r="I169" i="3"/>
  <c r="G93" i="3"/>
  <c r="I16" i="4"/>
  <c r="H221" i="3"/>
  <c r="J29" i="3"/>
  <c r="G92" i="3"/>
  <c r="F76" i="3"/>
  <c r="J323" i="3"/>
  <c r="F170" i="3"/>
  <c r="J402" i="3"/>
  <c r="I141" i="3"/>
  <c r="H162" i="3"/>
  <c r="I223" i="3"/>
  <c r="G350" i="3"/>
  <c r="I242" i="3"/>
  <c r="H284" i="3"/>
  <c r="G397" i="3"/>
  <c r="J172" i="3"/>
  <c r="I400" i="3"/>
  <c r="I226" i="5"/>
  <c r="G121" i="3"/>
  <c r="H404" i="3"/>
  <c r="I144" i="3"/>
  <c r="I228" i="3"/>
  <c r="G267" i="3"/>
  <c r="J466" i="3"/>
  <c r="H422" i="3"/>
  <c r="I87" i="3"/>
  <c r="I206" i="3"/>
  <c r="F413" i="3"/>
  <c r="I584" i="4"/>
  <c r="I251" i="4"/>
  <c r="H385" i="3"/>
  <c r="J453" i="3"/>
  <c r="I216" i="4"/>
  <c r="J452" i="3"/>
  <c r="F246" i="3"/>
  <c r="F508" i="3"/>
  <c r="S452" i="5"/>
  <c r="F290" i="3"/>
  <c r="I342" i="4"/>
  <c r="H15" i="3"/>
  <c r="J246" i="3"/>
  <c r="H121" i="3"/>
  <c r="G123" i="3"/>
  <c r="F179" i="3"/>
  <c r="H239" i="3"/>
  <c r="J102" i="3"/>
  <c r="I417" i="4"/>
  <c r="F28" i="3"/>
  <c r="J139" i="3"/>
  <c r="I243" i="3"/>
  <c r="F124" i="3"/>
  <c r="J34" i="3"/>
  <c r="I254" i="3"/>
  <c r="I258" i="3"/>
  <c r="J315" i="3"/>
  <c r="G139" i="3"/>
  <c r="G126" i="3"/>
  <c r="H140" i="3"/>
  <c r="F163" i="3"/>
  <c r="H175" i="3"/>
  <c r="H263" i="3"/>
  <c r="J85" i="3"/>
  <c r="I507" i="3"/>
  <c r="H87" i="3"/>
  <c r="F162" i="3"/>
  <c r="I166" i="3"/>
  <c r="I169" i="5"/>
  <c r="H13" i="3"/>
  <c r="S170" i="5"/>
  <c r="H16" i="3"/>
  <c r="F112" i="3"/>
  <c r="I331" i="3"/>
  <c r="I279" i="3"/>
  <c r="J488" i="3"/>
  <c r="I55" i="3"/>
  <c r="G338" i="3"/>
  <c r="G364" i="3"/>
  <c r="F268" i="3"/>
  <c r="F418" i="3"/>
  <c r="F323" i="3"/>
  <c r="H339" i="3"/>
  <c r="H287" i="3"/>
  <c r="H57" i="3"/>
  <c r="J209" i="3"/>
  <c r="I139" i="3"/>
  <c r="F405" i="3"/>
  <c r="I14" i="3"/>
  <c r="G466" i="3"/>
  <c r="F316" i="3"/>
  <c r="G344" i="3"/>
  <c r="I271" i="3"/>
  <c r="J84" i="3"/>
  <c r="I419" i="4"/>
  <c r="I344" i="4"/>
  <c r="J468" i="3"/>
  <c r="J260" i="3"/>
  <c r="I478" i="3"/>
  <c r="F443" i="3"/>
  <c r="J511" i="3"/>
  <c r="F225" i="3"/>
  <c r="I420" i="4"/>
  <c r="G394" i="3"/>
  <c r="I415" i="3"/>
  <c r="H510" i="3"/>
  <c r="I615" i="4"/>
  <c r="I136" i="4"/>
  <c r="I102" i="4"/>
  <c r="I545" i="4"/>
  <c r="N545" i="4" s="1"/>
  <c r="I155" i="4"/>
  <c r="O155" i="4" s="1"/>
  <c r="I259" i="5"/>
  <c r="O259" i="5" s="1"/>
  <c r="O258" i="5" s="1"/>
  <c r="I32" i="5"/>
  <c r="I221" i="3"/>
  <c r="F92" i="3"/>
  <c r="G244" i="3"/>
  <c r="I72" i="3"/>
  <c r="F21" i="3"/>
  <c r="I403" i="3"/>
  <c r="I34" i="3"/>
  <c r="I144" i="4"/>
  <c r="F240" i="3"/>
  <c r="G177" i="3"/>
  <c r="J420" i="3"/>
  <c r="F378" i="3"/>
  <c r="H77" i="3"/>
  <c r="J22" i="3"/>
  <c r="F67" i="3"/>
  <c r="G211" i="3"/>
  <c r="F57" i="3"/>
  <c r="G210" i="3"/>
  <c r="I13" i="3"/>
  <c r="I128" i="3"/>
  <c r="J75" i="3"/>
  <c r="G79" i="3"/>
  <c r="J247" i="3"/>
  <c r="F203" i="3"/>
  <c r="I226" i="3"/>
  <c r="I19" i="4"/>
  <c r="F78" i="3"/>
  <c r="G84" i="3"/>
  <c r="J59" i="3"/>
  <c r="F42" i="3"/>
  <c r="H86" i="3"/>
  <c r="F35" i="3"/>
  <c r="H181" i="3"/>
  <c r="F291" i="3"/>
  <c r="G169" i="3"/>
  <c r="F94" i="3"/>
  <c r="F148" i="3"/>
  <c r="H398" i="3"/>
  <c r="J163" i="3"/>
  <c r="F110" i="3"/>
  <c r="G183" i="3"/>
  <c r="J226" i="3"/>
  <c r="F132" i="3"/>
  <c r="F164" i="3"/>
  <c r="I62" i="3"/>
  <c r="G132" i="3"/>
  <c r="F452" i="3"/>
  <c r="I482" i="3"/>
  <c r="G223" i="3"/>
  <c r="H28" i="3"/>
  <c r="G135" i="3"/>
  <c r="G220" i="3"/>
  <c r="I70" i="3"/>
  <c r="G48" i="3"/>
  <c r="F423" i="3"/>
  <c r="H143" i="3"/>
  <c r="I154" i="3"/>
  <c r="G101" i="3"/>
  <c r="H199" i="3"/>
  <c r="H75" i="3"/>
  <c r="I504" i="3"/>
  <c r="J237" i="3"/>
  <c r="F44" i="3"/>
  <c r="J145" i="3"/>
  <c r="I41" i="3"/>
  <c r="I267" i="3"/>
  <c r="I67" i="3"/>
  <c r="I47" i="3"/>
  <c r="H67" i="3"/>
  <c r="G165" i="3"/>
  <c r="F234" i="3"/>
  <c r="H228" i="3"/>
  <c r="H85" i="3"/>
  <c r="J94" i="3"/>
  <c r="G237" i="3"/>
  <c r="G56" i="3"/>
  <c r="J319" i="3"/>
  <c r="H106" i="3"/>
  <c r="F385" i="3"/>
  <c r="G305" i="3"/>
  <c r="I212" i="4"/>
  <c r="G268" i="3"/>
  <c r="I86" i="3"/>
  <c r="F259" i="3"/>
  <c r="I402" i="3"/>
  <c r="F269" i="3"/>
  <c r="F83" i="3"/>
  <c r="F247" i="3"/>
  <c r="G234" i="3"/>
  <c r="I40" i="3"/>
  <c r="G236" i="3"/>
  <c r="J509" i="3"/>
  <c r="F261" i="3"/>
  <c r="F223" i="3"/>
  <c r="J194" i="3"/>
  <c r="J68" i="3"/>
  <c r="I28" i="3"/>
  <c r="F193" i="3"/>
  <c r="J221" i="3"/>
  <c r="F253" i="3"/>
  <c r="I274" i="3"/>
  <c r="H58" i="3"/>
  <c r="G59" i="3"/>
  <c r="J173" i="3"/>
  <c r="G86" i="3"/>
  <c r="J143" i="3"/>
  <c r="H26" i="3"/>
  <c r="F95" i="3"/>
  <c r="F96" i="3"/>
  <c r="H135" i="3"/>
  <c r="G312" i="3"/>
  <c r="I198" i="4"/>
  <c r="I273" i="5"/>
  <c r="H117" i="3"/>
  <c r="H346" i="3"/>
  <c r="F367" i="3"/>
  <c r="H360" i="3"/>
  <c r="F454" i="3"/>
  <c r="I416" i="3"/>
  <c r="F304" i="3"/>
  <c r="F156" i="3"/>
  <c r="J351" i="3"/>
  <c r="H408" i="3"/>
  <c r="G454" i="3"/>
  <c r="J296" i="3"/>
  <c r="H257" i="3"/>
  <c r="J304" i="3"/>
  <c r="J419" i="3"/>
  <c r="I42" i="4"/>
  <c r="J285" i="3"/>
  <c r="J407" i="3"/>
  <c r="G503" i="3"/>
  <c r="G340" i="3"/>
  <c r="I196" i="3"/>
  <c r="J243" i="3"/>
  <c r="G265" i="3"/>
  <c r="I109" i="4"/>
  <c r="G187" i="3"/>
  <c r="H236" i="3"/>
  <c r="I220" i="3"/>
  <c r="F365" i="3"/>
  <c r="J448" i="3"/>
  <c r="I103" i="3"/>
  <c r="G217" i="3"/>
  <c r="I222" i="3"/>
  <c r="H353" i="3"/>
  <c r="H208" i="3"/>
  <c r="H381" i="3"/>
  <c r="I486" i="4"/>
  <c r="J41" i="3"/>
  <c r="I410" i="3"/>
  <c r="H116" i="3"/>
  <c r="F337" i="3"/>
  <c r="I420" i="3"/>
  <c r="F356" i="3"/>
  <c r="I124" i="3"/>
  <c r="J146" i="3"/>
  <c r="G326" i="3"/>
  <c r="J349" i="3"/>
  <c r="J361" i="3"/>
  <c r="H273" i="3"/>
  <c r="F458" i="3"/>
  <c r="H177" i="3"/>
  <c r="F364" i="3"/>
  <c r="H460" i="3"/>
  <c r="G408" i="3"/>
  <c r="I213" i="3"/>
  <c r="J298" i="3"/>
  <c r="H411" i="3"/>
  <c r="G406" i="3"/>
  <c r="H366" i="3"/>
  <c r="H498" i="3"/>
  <c r="J300" i="3"/>
  <c r="J537" i="3"/>
  <c r="I569" i="4"/>
  <c r="G431" i="3"/>
  <c r="H349" i="3"/>
  <c r="J318" i="3"/>
  <c r="I347" i="4"/>
  <c r="J347" i="4" s="1"/>
  <c r="P347" i="4" s="1"/>
  <c r="I311" i="4"/>
  <c r="F483" i="3"/>
  <c r="H420" i="3"/>
  <c r="I77" i="5"/>
  <c r="H395" i="3"/>
  <c r="I473" i="4"/>
  <c r="I83" i="5"/>
  <c r="I293" i="4"/>
  <c r="G450" i="3"/>
  <c r="I282" i="5"/>
  <c r="K282" i="5" s="1"/>
  <c r="S513" i="5"/>
  <c r="I414" i="5"/>
  <c r="I653" i="4"/>
  <c r="I488" i="5"/>
  <c r="J27" i="3"/>
  <c r="H171" i="3"/>
  <c r="J215" i="3"/>
  <c r="J250" i="3"/>
  <c r="H173" i="3"/>
  <c r="G278" i="3"/>
  <c r="I155" i="3"/>
  <c r="G360" i="3"/>
  <c r="F149" i="3"/>
  <c r="G20" i="3"/>
  <c r="J104" i="3"/>
  <c r="I485" i="3"/>
  <c r="J176" i="3"/>
  <c r="G81" i="3"/>
  <c r="J217" i="3"/>
  <c r="G116" i="3"/>
  <c r="H12" i="3"/>
  <c r="F30" i="3"/>
  <c r="F298" i="3"/>
  <c r="J128" i="3"/>
  <c r="G17" i="3"/>
  <c r="H164" i="3"/>
  <c r="G103" i="3"/>
  <c r="F215" i="3"/>
  <c r="F212" i="3"/>
  <c r="J238" i="3"/>
  <c r="G130" i="3"/>
  <c r="I122" i="3"/>
  <c r="J88" i="3"/>
  <c r="I217" i="3"/>
  <c r="H14" i="3"/>
  <c r="H207" i="3"/>
  <c r="I145" i="3"/>
  <c r="G49" i="3"/>
  <c r="J251" i="3"/>
  <c r="H97" i="3"/>
  <c r="H36" i="3"/>
  <c r="I117" i="3"/>
  <c r="J359" i="3"/>
  <c r="H10" i="3"/>
  <c r="I264" i="3"/>
  <c r="G185" i="3"/>
  <c r="F165" i="3"/>
  <c r="G203" i="3"/>
  <c r="F219" i="3"/>
  <c r="I268" i="3"/>
  <c r="I167" i="3"/>
  <c r="H17" i="3"/>
  <c r="I225" i="3"/>
  <c r="H274" i="3"/>
  <c r="G47" i="3"/>
  <c r="J100" i="3"/>
  <c r="J202" i="3"/>
  <c r="G96" i="3"/>
  <c r="F375" i="3"/>
  <c r="H322" i="3"/>
  <c r="G83" i="3"/>
  <c r="H53" i="3"/>
  <c r="J234" i="3"/>
  <c r="G62" i="3"/>
  <c r="J25" i="3"/>
  <c r="G115" i="3"/>
  <c r="H172" i="3"/>
  <c r="J72" i="3"/>
  <c r="J190" i="3"/>
  <c r="H248" i="3"/>
  <c r="F209" i="3"/>
  <c r="H499" i="3"/>
  <c r="J210" i="3"/>
  <c r="J126" i="3"/>
  <c r="J157" i="3"/>
  <c r="I100" i="3"/>
  <c r="I152" i="3"/>
  <c r="F314" i="3"/>
  <c r="H186" i="3"/>
  <c r="H198" i="3"/>
  <c r="J73" i="3"/>
  <c r="G164" i="3"/>
  <c r="I63" i="3"/>
  <c r="J159" i="3"/>
  <c r="G238" i="3"/>
  <c r="F491" i="3"/>
  <c r="I230" i="3"/>
  <c r="H397" i="3"/>
  <c r="I105" i="3"/>
  <c r="G242" i="3"/>
  <c r="F105" i="3"/>
  <c r="G396" i="3"/>
  <c r="H458" i="3"/>
  <c r="F467" i="3"/>
  <c r="J16" i="3"/>
  <c r="G255" i="3"/>
  <c r="F55" i="3"/>
  <c r="J138" i="3"/>
  <c r="G272" i="3"/>
  <c r="F233" i="3"/>
  <c r="G24" i="3"/>
  <c r="F125" i="3"/>
  <c r="G289" i="3"/>
  <c r="J200" i="3"/>
  <c r="H41" i="3"/>
  <c r="H104" i="3"/>
  <c r="G71" i="3"/>
  <c r="I12" i="3"/>
  <c r="I171" i="3"/>
  <c r="H102" i="3"/>
  <c r="H445" i="3"/>
  <c r="G60" i="3"/>
  <c r="G129" i="3"/>
  <c r="G23" i="3"/>
  <c r="F230" i="3"/>
  <c r="J45" i="3"/>
  <c r="F275" i="3"/>
  <c r="G239" i="3"/>
  <c r="G155" i="3"/>
  <c r="J301" i="3"/>
  <c r="J368" i="3"/>
  <c r="I382" i="3"/>
  <c r="I108" i="3"/>
  <c r="G405" i="3"/>
  <c r="G280" i="3"/>
  <c r="J388" i="3"/>
  <c r="I23" i="3"/>
  <c r="F16" i="3"/>
  <c r="I64" i="3"/>
  <c r="F23" i="3"/>
  <c r="H225" i="3"/>
  <c r="I60" i="3"/>
  <c r="G213" i="3"/>
  <c r="G72" i="3"/>
  <c r="J108" i="3"/>
  <c r="F263" i="3"/>
  <c r="H44" i="3"/>
  <c r="F174" i="3"/>
  <c r="F201" i="3"/>
  <c r="I49" i="3"/>
  <c r="H151" i="3"/>
  <c r="I181" i="3"/>
  <c r="J208" i="3"/>
  <c r="I27" i="3"/>
  <c r="G147" i="3"/>
  <c r="F98" i="3"/>
  <c r="G82" i="3"/>
  <c r="I200" i="3"/>
  <c r="J98" i="3"/>
  <c r="F63" i="3"/>
  <c r="H187" i="3"/>
  <c r="F401" i="3"/>
  <c r="H60" i="3"/>
  <c r="H315" i="3"/>
  <c r="J135" i="3"/>
  <c r="G357" i="3"/>
  <c r="I347" i="3"/>
  <c r="I534" i="4"/>
  <c r="F103" i="3"/>
  <c r="F194" i="3"/>
  <c r="F33" i="3"/>
  <c r="H227" i="3"/>
  <c r="H48" i="3"/>
  <c r="H47" i="3"/>
  <c r="I143" i="3"/>
  <c r="G257" i="3"/>
  <c r="G354" i="3"/>
  <c r="H265" i="3"/>
  <c r="F93" i="3"/>
  <c r="I56" i="3"/>
  <c r="I38" i="3"/>
  <c r="I363" i="3"/>
  <c r="F113" i="3"/>
  <c r="J67" i="3"/>
  <c r="G478" i="3"/>
  <c r="I98" i="3"/>
  <c r="F224" i="3"/>
  <c r="I101" i="3"/>
  <c r="G99" i="3"/>
  <c r="H132" i="3"/>
  <c r="I411" i="3"/>
  <c r="F80" i="3"/>
  <c r="F402" i="3"/>
  <c r="J201" i="3"/>
  <c r="I409" i="3"/>
  <c r="I164" i="3"/>
  <c r="H483" i="3"/>
  <c r="G311" i="3"/>
  <c r="I229" i="4"/>
  <c r="G226" i="3"/>
  <c r="G253" i="3"/>
  <c r="G288" i="3"/>
  <c r="J294" i="3"/>
  <c r="H149" i="3"/>
  <c r="F368" i="3"/>
  <c r="I554" i="5"/>
  <c r="F297" i="3"/>
  <c r="I53" i="3"/>
  <c r="F288" i="3"/>
  <c r="J121" i="3"/>
  <c r="G283" i="3"/>
  <c r="H330" i="3"/>
  <c r="J428" i="3"/>
  <c r="H459" i="3"/>
  <c r="J395" i="3"/>
  <c r="G51" i="3"/>
  <c r="I252" i="3"/>
  <c r="J276" i="3"/>
  <c r="H382" i="3"/>
  <c r="J442" i="3"/>
  <c r="G378" i="3"/>
  <c r="H138" i="3"/>
  <c r="I235" i="4"/>
  <c r="G472" i="3"/>
  <c r="I272" i="3"/>
  <c r="I302" i="3"/>
  <c r="J284" i="3"/>
  <c r="I169" i="4"/>
  <c r="H490" i="3"/>
  <c r="I391" i="5"/>
  <c r="G173" i="3"/>
  <c r="G197" i="3"/>
  <c r="J476" i="3"/>
  <c r="H231" i="3"/>
  <c r="I216" i="3"/>
  <c r="H18" i="3"/>
  <c r="I45" i="3"/>
  <c r="F442" i="3"/>
  <c r="H357" i="3"/>
  <c r="I492" i="3"/>
  <c r="F157" i="3"/>
  <c r="J212" i="3"/>
  <c r="G63" i="3"/>
  <c r="G91" i="3"/>
  <c r="I324" i="3"/>
  <c r="J273" i="3"/>
  <c r="G489" i="3"/>
  <c r="I608" i="4"/>
  <c r="I290" i="3"/>
  <c r="H180" i="3"/>
  <c r="G186" i="3"/>
  <c r="G216" i="3"/>
  <c r="G273" i="3"/>
  <c r="H427" i="3"/>
  <c r="J416" i="3"/>
  <c r="J314" i="3"/>
  <c r="G330" i="3"/>
  <c r="F345" i="3"/>
  <c r="I401" i="5"/>
  <c r="H457" i="3"/>
  <c r="J401" i="3"/>
  <c r="I238" i="3"/>
  <c r="F362" i="3"/>
  <c r="G260" i="3"/>
  <c r="H92" i="3"/>
  <c r="J338" i="3"/>
  <c r="J347" i="3"/>
  <c r="I106" i="4"/>
  <c r="J28" i="3"/>
  <c r="H103" i="3"/>
  <c r="J240" i="3"/>
  <c r="H393" i="3"/>
  <c r="J336" i="3"/>
  <c r="I173" i="3"/>
  <c r="F211" i="3"/>
  <c r="G214" i="3"/>
  <c r="F324" i="3"/>
  <c r="J353" i="3"/>
  <c r="I257" i="3"/>
  <c r="F486" i="3"/>
  <c r="S15" i="5"/>
  <c r="I436" i="4"/>
  <c r="F383" i="3"/>
  <c r="G179" i="3"/>
  <c r="I150" i="4"/>
  <c r="I352" i="4"/>
  <c r="H354" i="3"/>
  <c r="F257" i="3"/>
  <c r="F412" i="3"/>
  <c r="I302" i="4"/>
  <c r="I506" i="4"/>
  <c r="G448" i="3"/>
  <c r="I367" i="3"/>
  <c r="H388" i="3"/>
  <c r="H489" i="3"/>
  <c r="I501" i="4"/>
  <c r="H462" i="3"/>
  <c r="H118" i="3"/>
  <c r="J343" i="3"/>
  <c r="G342" i="3"/>
  <c r="F272" i="3"/>
  <c r="G241" i="3"/>
  <c r="I311" i="3"/>
  <c r="I400" i="5"/>
  <c r="K400" i="5" s="1"/>
  <c r="F506" i="3"/>
  <c r="I175" i="5"/>
  <c r="G468" i="3"/>
  <c r="H417" i="3"/>
  <c r="G402" i="3"/>
  <c r="J381" i="3"/>
  <c r="I37" i="4"/>
  <c r="F500" i="3"/>
  <c r="I44" i="4"/>
  <c r="I46" i="4"/>
  <c r="I78" i="5"/>
  <c r="I48" i="5"/>
  <c r="M48" i="5" s="1"/>
  <c r="I217" i="5"/>
  <c r="I607" i="5"/>
  <c r="I242" i="5"/>
  <c r="K242" i="5" s="1"/>
  <c r="I30" i="5"/>
  <c r="G483" i="3"/>
  <c r="I628" i="4"/>
  <c r="K628" i="4" s="1"/>
  <c r="K627" i="4" s="1"/>
  <c r="I682" i="5"/>
  <c r="J682" i="5" s="1"/>
  <c r="P682" i="5" s="1"/>
  <c r="I512" i="5"/>
  <c r="I571" i="5"/>
  <c r="J230" i="3"/>
  <c r="G191" i="3"/>
  <c r="I151" i="3"/>
  <c r="J18" i="3"/>
  <c r="I112" i="3"/>
  <c r="H45" i="3"/>
  <c r="I131" i="3"/>
  <c r="H68" i="3"/>
  <c r="F217" i="3"/>
  <c r="H379" i="3"/>
  <c r="F10" i="3"/>
  <c r="H69" i="3"/>
  <c r="J36" i="3"/>
  <c r="G228" i="3"/>
  <c r="I15" i="3"/>
  <c r="G201" i="3"/>
  <c r="G146" i="3"/>
  <c r="J90" i="3"/>
  <c r="I110" i="3"/>
  <c r="J160" i="3"/>
  <c r="I235" i="3"/>
  <c r="I36" i="3"/>
  <c r="I424" i="3"/>
  <c r="J188" i="3"/>
  <c r="G199" i="3"/>
  <c r="H190" i="3"/>
  <c r="I296" i="4"/>
  <c r="J440" i="3"/>
  <c r="G157" i="3"/>
  <c r="I33" i="3"/>
  <c r="I92" i="3"/>
  <c r="I234" i="3"/>
  <c r="F396" i="3"/>
  <c r="F188" i="3"/>
  <c r="G74" i="3"/>
  <c r="H62" i="3"/>
  <c r="H169" i="3"/>
  <c r="I362" i="3"/>
  <c r="H24" i="3"/>
  <c r="J152" i="3"/>
  <c r="I336" i="4"/>
  <c r="F88" i="3"/>
  <c r="G70" i="3"/>
  <c r="F15" i="3"/>
  <c r="H242" i="3"/>
  <c r="F69" i="3"/>
  <c r="F284" i="3"/>
  <c r="H34" i="3"/>
  <c r="I205" i="3"/>
  <c r="F19" i="3"/>
  <c r="J275" i="3"/>
  <c r="J101" i="3"/>
  <c r="F266" i="3"/>
  <c r="H402" i="3"/>
  <c r="J105" i="3"/>
  <c r="H372" i="3"/>
  <c r="I334" i="4"/>
  <c r="H307" i="3"/>
  <c r="F307" i="3"/>
  <c r="J281" i="3"/>
  <c r="I104" i="3"/>
  <c r="H21" i="3"/>
  <c r="H124" i="3"/>
  <c r="G61" i="3"/>
  <c r="J74" i="3"/>
  <c r="J63" i="3"/>
  <c r="J252" i="3"/>
  <c r="J279" i="3"/>
  <c r="I118" i="3"/>
  <c r="I625" i="4"/>
  <c r="J409" i="3"/>
  <c r="F102" i="3"/>
  <c r="F136" i="3"/>
  <c r="J308" i="3"/>
  <c r="J425" i="3"/>
  <c r="G425" i="3"/>
  <c r="I159" i="3"/>
  <c r="H286" i="3"/>
  <c r="H261" i="3"/>
  <c r="I320" i="3"/>
  <c r="G266" i="3"/>
  <c r="I313" i="3"/>
  <c r="F366" i="3"/>
  <c r="I149" i="4"/>
  <c r="I84" i="4"/>
  <c r="J174" i="3"/>
  <c r="I237" i="3"/>
  <c r="J324" i="3"/>
  <c r="G294" i="3"/>
  <c r="G78" i="3"/>
  <c r="H246" i="3"/>
  <c r="S102" i="5"/>
  <c r="H203" i="3"/>
  <c r="G189" i="3"/>
  <c r="H272" i="3"/>
  <c r="J434" i="3"/>
  <c r="J431" i="3"/>
  <c r="G459" i="3"/>
  <c r="F407" i="3"/>
  <c r="I473" i="3"/>
  <c r="F310" i="3"/>
  <c r="F189" i="3"/>
  <c r="F190" i="3"/>
  <c r="H429" i="3"/>
  <c r="G276" i="3"/>
  <c r="G322" i="3"/>
  <c r="H506" i="3"/>
  <c r="F306" i="3"/>
  <c r="G372" i="3"/>
  <c r="H364" i="3"/>
  <c r="I151" i="4"/>
  <c r="I581" i="4"/>
  <c r="I419" i="3"/>
  <c r="G456" i="3"/>
  <c r="F329" i="3"/>
  <c r="J367" i="3"/>
  <c r="I477" i="3"/>
  <c r="I538" i="5"/>
  <c r="J538" i="5" s="1"/>
  <c r="P538" i="5" s="1"/>
  <c r="W538" i="5" s="1"/>
  <c r="H170" i="3"/>
  <c r="H114" i="3"/>
  <c r="I74" i="3"/>
  <c r="J204" i="3"/>
  <c r="H394" i="3"/>
  <c r="F226" i="3"/>
  <c r="J10" i="3"/>
  <c r="F39" i="3"/>
  <c r="G39" i="3"/>
  <c r="J148" i="3"/>
  <c r="I293" i="3"/>
  <c r="J91" i="3"/>
  <c r="J244" i="3"/>
  <c r="F111" i="3"/>
  <c r="J81" i="3"/>
  <c r="J374" i="3"/>
  <c r="H271" i="3"/>
  <c r="G209" i="3"/>
  <c r="H99" i="3"/>
  <c r="I312" i="3"/>
  <c r="F262" i="3"/>
  <c r="H40" i="3"/>
  <c r="F34" i="3"/>
  <c r="G379" i="3"/>
  <c r="G297" i="3"/>
  <c r="F86" i="3"/>
  <c r="J142" i="3"/>
  <c r="G95" i="3"/>
  <c r="H202" i="3"/>
  <c r="G87" i="3"/>
  <c r="J19" i="3"/>
  <c r="J270" i="3"/>
  <c r="F197" i="3"/>
  <c r="H89" i="3"/>
  <c r="H73" i="3"/>
  <c r="G28" i="3"/>
  <c r="H78" i="3"/>
  <c r="G385" i="3"/>
  <c r="G247" i="3"/>
  <c r="J288" i="3"/>
  <c r="H19" i="3"/>
  <c r="H94" i="3"/>
  <c r="I120" i="3"/>
  <c r="I143" i="4"/>
  <c r="M143" i="4" s="1"/>
  <c r="G106" i="3"/>
  <c r="G232" i="3"/>
  <c r="F99" i="3"/>
  <c r="I30" i="3"/>
  <c r="H74" i="3"/>
  <c r="I428" i="3"/>
  <c r="J198" i="3"/>
  <c r="J71" i="3"/>
  <c r="G156" i="3"/>
  <c r="F229" i="3"/>
  <c r="I91" i="3"/>
  <c r="G190" i="3"/>
  <c r="J107" i="3"/>
  <c r="F47" i="3"/>
  <c r="G160" i="3"/>
  <c r="I215" i="3"/>
  <c r="I183" i="3"/>
  <c r="I195" i="3"/>
  <c r="J60" i="3"/>
  <c r="H136" i="3"/>
  <c r="I114" i="3"/>
  <c r="I21" i="3"/>
  <c r="I138" i="3"/>
  <c r="I168" i="4"/>
  <c r="I202" i="3"/>
  <c r="F59" i="3"/>
  <c r="F24" i="3"/>
  <c r="F40" i="3"/>
  <c r="I231" i="3"/>
  <c r="F199" i="3"/>
  <c r="J242" i="3"/>
  <c r="J39" i="3"/>
  <c r="F192" i="3"/>
  <c r="J256" i="3"/>
  <c r="I301" i="3"/>
  <c r="F73" i="3"/>
  <c r="G172" i="3"/>
  <c r="G323" i="3"/>
  <c r="G215" i="3"/>
  <c r="I421" i="3"/>
  <c r="G314" i="3"/>
  <c r="J492" i="3"/>
  <c r="G393" i="3"/>
  <c r="G317" i="3"/>
  <c r="F352" i="3"/>
  <c r="H323" i="3"/>
  <c r="J253" i="3"/>
  <c r="J110" i="3"/>
  <c r="H111" i="3"/>
  <c r="J23" i="3"/>
  <c r="F104" i="3"/>
  <c r="I37" i="3"/>
  <c r="G138" i="3"/>
  <c r="J205" i="3"/>
  <c r="I85" i="3"/>
  <c r="G486" i="3"/>
  <c r="H54" i="3"/>
  <c r="F68" i="3"/>
  <c r="I190" i="3"/>
  <c r="J258" i="3"/>
  <c r="H159" i="3"/>
  <c r="H310" i="3"/>
  <c r="J312" i="3"/>
  <c r="F70" i="3"/>
  <c r="F167" i="3"/>
  <c r="F221" i="3"/>
  <c r="F171" i="3"/>
  <c r="J140" i="3"/>
  <c r="F79" i="3"/>
  <c r="F289" i="3"/>
  <c r="I352" i="3"/>
  <c r="G415" i="3"/>
  <c r="I247" i="3"/>
  <c r="H359" i="3"/>
  <c r="I330" i="3"/>
  <c r="I142" i="4"/>
  <c r="H409" i="3"/>
  <c r="H297" i="3"/>
  <c r="I95" i="3"/>
  <c r="H340" i="3"/>
  <c r="F61" i="3"/>
  <c r="H243" i="3"/>
  <c r="I229" i="3"/>
  <c r="I179" i="3"/>
  <c r="G21" i="3"/>
  <c r="F222" i="3"/>
  <c r="I414" i="3"/>
  <c r="J158" i="3"/>
  <c r="I73" i="3"/>
  <c r="F180" i="3"/>
  <c r="I121" i="3"/>
  <c r="I113" i="3"/>
  <c r="H305" i="3"/>
  <c r="G222" i="3"/>
  <c r="G407" i="3"/>
  <c r="J57" i="3"/>
  <c r="J116" i="3"/>
  <c r="F270" i="3"/>
  <c r="I172" i="3"/>
  <c r="I146" i="3"/>
  <c r="G219" i="3"/>
  <c r="G13" i="3"/>
  <c r="J249" i="3"/>
  <c r="J370" i="3"/>
  <c r="I256" i="3"/>
  <c r="I78" i="4"/>
  <c r="J228" i="3"/>
  <c r="F339" i="3"/>
  <c r="F357" i="3"/>
  <c r="H466" i="3"/>
  <c r="I107" i="3"/>
  <c r="J47" i="3"/>
  <c r="I97" i="3"/>
  <c r="F32" i="3"/>
  <c r="G32" i="3"/>
  <c r="F150" i="3"/>
  <c r="G50" i="3"/>
  <c r="I191" i="3"/>
  <c r="J436" i="3"/>
  <c r="I246" i="3"/>
  <c r="H120" i="3"/>
  <c r="G137" i="3"/>
  <c r="J44" i="3"/>
  <c r="I285" i="3"/>
  <c r="H258" i="3"/>
  <c r="J122" i="3"/>
  <c r="J31" i="3"/>
  <c r="G246" i="3"/>
  <c r="H161" i="3"/>
  <c r="G182" i="3"/>
  <c r="G97" i="3"/>
  <c r="F72" i="3"/>
  <c r="G181" i="3"/>
  <c r="F134" i="3"/>
  <c r="G158" i="3"/>
  <c r="I261" i="3"/>
  <c r="F397" i="3"/>
  <c r="G269" i="3"/>
  <c r="G356" i="3"/>
  <c r="H276" i="3"/>
  <c r="I223" i="5"/>
  <c r="I262" i="4"/>
  <c r="G389" i="3"/>
  <c r="I462" i="4"/>
  <c r="H61" i="3"/>
  <c r="I88" i="3"/>
  <c r="I303" i="3"/>
  <c r="F169" i="3"/>
  <c r="J280" i="3"/>
  <c r="G171" i="3"/>
  <c r="J35" i="3"/>
  <c r="I357" i="3"/>
  <c r="G230" i="3"/>
  <c r="G310" i="3"/>
  <c r="G166" i="3"/>
  <c r="I395" i="3"/>
  <c r="G343" i="3"/>
  <c r="F133" i="3"/>
  <c r="I31" i="3"/>
  <c r="J386" i="3"/>
  <c r="H441" i="3"/>
  <c r="J513" i="3"/>
  <c r="G368" i="3"/>
  <c r="F120" i="3"/>
  <c r="I641" i="4"/>
  <c r="J393" i="3"/>
  <c r="J223" i="3"/>
  <c r="F255" i="3"/>
  <c r="F395" i="3"/>
  <c r="G458" i="3"/>
  <c r="I205" i="5"/>
  <c r="G473" i="3"/>
  <c r="G309" i="3"/>
  <c r="G195" i="3"/>
  <c r="G287" i="3"/>
  <c r="I106" i="3"/>
  <c r="I162" i="3"/>
  <c r="H130" i="3"/>
  <c r="H160" i="3"/>
  <c r="I435" i="4"/>
  <c r="I385" i="4"/>
  <c r="I247" i="4"/>
  <c r="J263" i="3"/>
  <c r="G337" i="3"/>
  <c r="H146" i="3"/>
  <c r="F173" i="3"/>
  <c r="F390" i="3"/>
  <c r="F464" i="3"/>
  <c r="G403" i="3"/>
  <c r="I102" i="3"/>
  <c r="J236" i="3"/>
  <c r="F207" i="3"/>
  <c r="F41" i="3"/>
  <c r="I89" i="3"/>
  <c r="F160" i="3"/>
  <c r="I430" i="3"/>
  <c r="J481" i="3"/>
  <c r="H415" i="3"/>
  <c r="G391" i="3"/>
  <c r="J341" i="3"/>
  <c r="I343" i="3"/>
  <c r="I474" i="3"/>
  <c r="I631" i="5"/>
  <c r="G386" i="3"/>
  <c r="I176" i="3"/>
  <c r="H215" i="3"/>
  <c r="I212" i="3"/>
  <c r="I304" i="3"/>
  <c r="F428" i="3"/>
  <c r="F75" i="3"/>
  <c r="I149" i="3"/>
  <c r="H184" i="3"/>
  <c r="G192" i="3"/>
  <c r="I388" i="3"/>
  <c r="F388" i="3"/>
  <c r="I78" i="3"/>
  <c r="F152" i="3"/>
  <c r="G375" i="3"/>
  <c r="F389" i="3"/>
  <c r="I119" i="4"/>
  <c r="J376" i="3"/>
  <c r="G512" i="3"/>
  <c r="F482" i="3"/>
  <c r="J437" i="3"/>
  <c r="J269" i="3"/>
  <c r="I294" i="3"/>
  <c r="G319" i="3"/>
  <c r="I340" i="4"/>
  <c r="I334" i="3"/>
  <c r="G367" i="3"/>
  <c r="H412" i="3"/>
  <c r="F473" i="3"/>
  <c r="F416" i="3"/>
  <c r="G481" i="3"/>
  <c r="G373" i="3"/>
  <c r="I276" i="3"/>
  <c r="I75" i="4"/>
  <c r="H344" i="3"/>
  <c r="F510" i="3"/>
  <c r="G409" i="3"/>
  <c r="I489" i="3"/>
  <c r="I236" i="3"/>
  <c r="F488" i="3"/>
  <c r="I350" i="3"/>
  <c r="I457" i="3"/>
  <c r="G281" i="3"/>
  <c r="H269" i="3"/>
  <c r="H435" i="3"/>
  <c r="I493" i="4"/>
  <c r="K493" i="4" s="1"/>
  <c r="H481" i="3"/>
  <c r="H423" i="3"/>
  <c r="I329" i="4"/>
  <c r="I488" i="3"/>
  <c r="I465" i="3"/>
  <c r="G464" i="3"/>
  <c r="G445" i="3"/>
  <c r="S162" i="5"/>
  <c r="S220" i="5"/>
  <c r="I504" i="5"/>
  <c r="M504" i="5" s="1"/>
  <c r="I168" i="5"/>
  <c r="F471" i="3"/>
  <c r="I289" i="4"/>
  <c r="I235" i="5"/>
  <c r="K235" i="5" s="1"/>
  <c r="I487" i="5"/>
  <c r="M487" i="5" s="1"/>
  <c r="I37" i="5"/>
  <c r="I640" i="5"/>
  <c r="I620" i="4"/>
  <c r="M620" i="4" s="1"/>
  <c r="J112" i="3"/>
  <c r="G43" i="3"/>
  <c r="F27" i="3"/>
  <c r="H233" i="3"/>
  <c r="F232" i="3"/>
  <c r="H128" i="3"/>
  <c r="G194" i="3"/>
  <c r="J329" i="3"/>
  <c r="G270" i="3"/>
  <c r="H147" i="3"/>
  <c r="H212" i="3"/>
  <c r="G300" i="3"/>
  <c r="F369" i="3"/>
  <c r="J55" i="3"/>
  <c r="H27" i="3"/>
  <c r="F26" i="3"/>
  <c r="H70" i="3"/>
  <c r="F100" i="3"/>
  <c r="I93" i="3"/>
  <c r="F38" i="3"/>
  <c r="J154" i="3"/>
  <c r="J219" i="3"/>
  <c r="G381" i="3"/>
  <c r="F131" i="3"/>
  <c r="F258" i="3"/>
  <c r="H155" i="3"/>
  <c r="I406" i="3"/>
  <c r="I251" i="3"/>
  <c r="H95" i="3"/>
  <c r="G10" i="3"/>
  <c r="G98" i="3"/>
  <c r="I96" i="3"/>
  <c r="F74" i="3"/>
  <c r="J137" i="3"/>
  <c r="G104" i="3"/>
  <c r="F294" i="3"/>
  <c r="H191" i="3"/>
  <c r="F358" i="3"/>
  <c r="G76" i="3"/>
  <c r="G334" i="3"/>
  <c r="G34" i="3"/>
  <c r="H447" i="3"/>
  <c r="I119" i="3"/>
  <c r="J164" i="3"/>
  <c r="J283" i="3"/>
  <c r="H251" i="3"/>
  <c r="H308" i="3"/>
  <c r="J136" i="3"/>
  <c r="J287" i="3"/>
  <c r="H211" i="3"/>
  <c r="J264" i="3"/>
  <c r="I278" i="3"/>
  <c r="J385" i="3"/>
  <c r="I374" i="3"/>
  <c r="F312" i="3"/>
  <c r="F501" i="3"/>
  <c r="H475" i="3"/>
  <c r="J70" i="3"/>
  <c r="J61" i="3"/>
  <c r="I26" i="3"/>
  <c r="G140" i="3"/>
  <c r="H33" i="3"/>
  <c r="H192" i="3"/>
  <c r="F11" i="3"/>
  <c r="J266" i="3"/>
  <c r="G26" i="3"/>
  <c r="J80" i="3"/>
  <c r="J56" i="3"/>
  <c r="H96" i="3"/>
  <c r="I177" i="3"/>
  <c r="H256" i="3"/>
  <c r="H101" i="3"/>
  <c r="H285" i="3"/>
  <c r="G229" i="3"/>
  <c r="I219" i="3"/>
  <c r="H377" i="3"/>
  <c r="J332" i="3"/>
  <c r="H218" i="3"/>
  <c r="G37" i="3"/>
  <c r="F101" i="3"/>
  <c r="F53" i="3"/>
  <c r="H108" i="3"/>
  <c r="I83" i="3"/>
  <c r="J193" i="3"/>
  <c r="J233" i="3"/>
  <c r="G296" i="3"/>
  <c r="G128" i="3"/>
  <c r="J171" i="3"/>
  <c r="G174" i="3"/>
  <c r="G371" i="3"/>
  <c r="F303" i="3"/>
  <c r="G440" i="3"/>
  <c r="G188" i="3"/>
  <c r="I61" i="3"/>
  <c r="I218" i="3"/>
  <c r="H176" i="3"/>
  <c r="H107" i="3"/>
  <c r="G55" i="3"/>
  <c r="H194" i="3"/>
  <c r="I109" i="3"/>
  <c r="J387" i="3"/>
  <c r="H249" i="3"/>
  <c r="I175" i="3"/>
  <c r="J58" i="3"/>
  <c r="I480" i="3"/>
  <c r="H122" i="3"/>
  <c r="H157" i="3"/>
  <c r="G161" i="3"/>
  <c r="G423" i="3"/>
  <c r="F408" i="3"/>
  <c r="J111" i="3"/>
  <c r="J365" i="3"/>
  <c r="J316" i="3"/>
  <c r="G348" i="3"/>
  <c r="G111" i="3"/>
  <c r="F354" i="3"/>
  <c r="G451" i="3"/>
  <c r="F281" i="3"/>
  <c r="H309" i="3"/>
  <c r="F338" i="3"/>
  <c r="H63" i="3"/>
  <c r="J222" i="3"/>
  <c r="J218" i="3"/>
  <c r="I399" i="3"/>
  <c r="J377" i="3"/>
  <c r="G262" i="3"/>
  <c r="F22" i="3"/>
  <c r="I10" i="3"/>
  <c r="J196" i="3"/>
  <c r="G65" i="3"/>
  <c r="I199" i="3"/>
  <c r="J50" i="3"/>
  <c r="H71" i="3"/>
  <c r="F176" i="3"/>
  <c r="H245" i="3"/>
  <c r="I286" i="3"/>
  <c r="I32" i="3"/>
  <c r="I339" i="3"/>
  <c r="H234" i="3"/>
  <c r="J303" i="3"/>
  <c r="G490" i="3"/>
  <c r="G46" i="3"/>
  <c r="F50" i="3"/>
  <c r="G259" i="3"/>
  <c r="H93" i="3"/>
  <c r="J141" i="3"/>
  <c r="J125" i="3"/>
  <c r="H127" i="3"/>
  <c r="H204" i="3"/>
  <c r="H280" i="3"/>
  <c r="F130" i="3"/>
  <c r="G54" i="3"/>
  <c r="I342" i="3"/>
  <c r="J180" i="3"/>
  <c r="J412" i="3"/>
  <c r="J523" i="3"/>
  <c r="J43" i="3"/>
  <c r="G66" i="3"/>
  <c r="H65" i="3"/>
  <c r="J33" i="3"/>
  <c r="G100" i="3"/>
  <c r="F195" i="3"/>
  <c r="I269" i="3"/>
  <c r="J46" i="3"/>
  <c r="F249" i="3"/>
  <c r="H401" i="3"/>
  <c r="H76" i="3"/>
  <c r="G254" i="3"/>
  <c r="F65" i="3"/>
  <c r="J519" i="3"/>
  <c r="F31" i="3"/>
  <c r="I187" i="3"/>
  <c r="H283" i="3"/>
  <c r="H275" i="3"/>
  <c r="I345" i="3"/>
  <c r="G359" i="3"/>
  <c r="H319" i="3"/>
  <c r="J239" i="3"/>
  <c r="F391" i="3"/>
  <c r="I355" i="3"/>
  <c r="I412" i="3"/>
  <c r="H320" i="3"/>
  <c r="G380" i="3"/>
  <c r="H478" i="3"/>
  <c r="I509" i="3"/>
  <c r="H168" i="3"/>
  <c r="H219" i="3"/>
  <c r="I116" i="3"/>
  <c r="G52" i="3"/>
  <c r="H20" i="3"/>
  <c r="I186" i="3"/>
  <c r="I50" i="3"/>
  <c r="J69" i="3"/>
  <c r="J302" i="3"/>
  <c r="J286" i="3"/>
  <c r="J185" i="3"/>
  <c r="F97" i="3"/>
  <c r="I305" i="3"/>
  <c r="G168" i="3"/>
  <c r="G33" i="3"/>
  <c r="F49" i="3"/>
  <c r="J183" i="3"/>
  <c r="H230" i="3"/>
  <c r="H32" i="3"/>
  <c r="J62" i="3"/>
  <c r="H213" i="3"/>
  <c r="G77" i="3"/>
  <c r="J168" i="3"/>
  <c r="I192" i="3"/>
  <c r="H145" i="3"/>
  <c r="J211" i="3"/>
  <c r="H123" i="3"/>
  <c r="G355" i="3"/>
  <c r="G193" i="3"/>
  <c r="J52" i="3"/>
  <c r="J40" i="3"/>
  <c r="I309" i="3"/>
  <c r="F343" i="3"/>
  <c r="H82" i="3"/>
  <c r="G15" i="3"/>
  <c r="H55" i="3"/>
  <c r="I99" i="3"/>
  <c r="F141" i="3"/>
  <c r="G35" i="3"/>
  <c r="J99" i="3"/>
  <c r="H182" i="3"/>
  <c r="G245" i="3"/>
  <c r="H463" i="3"/>
  <c r="J156" i="3"/>
  <c r="I207" i="3"/>
  <c r="H260" i="3"/>
  <c r="F119" i="3"/>
  <c r="J181" i="3"/>
  <c r="G218" i="3"/>
  <c r="H433" i="3"/>
  <c r="H443" i="3"/>
  <c r="F14" i="3"/>
  <c r="I42" i="3"/>
  <c r="G377" i="3"/>
  <c r="I317" i="3"/>
  <c r="F12" i="3"/>
  <c r="J165" i="3"/>
  <c r="F406" i="3"/>
  <c r="I310" i="3"/>
  <c r="H223" i="3"/>
  <c r="H496" i="3"/>
  <c r="H472" i="3"/>
  <c r="I401" i="3"/>
  <c r="I230" i="5"/>
  <c r="H185" i="3"/>
  <c r="H30" i="3"/>
  <c r="I81" i="3"/>
  <c r="F177" i="3"/>
  <c r="G325" i="3"/>
  <c r="F143" i="3"/>
  <c r="I25" i="5"/>
  <c r="J170" i="3"/>
  <c r="J299" i="3"/>
  <c r="F371" i="3"/>
  <c r="F434" i="3"/>
  <c r="J295" i="3"/>
  <c r="H351" i="3"/>
  <c r="J435" i="3"/>
  <c r="G304" i="3"/>
  <c r="F82" i="3"/>
  <c r="J254" i="3"/>
  <c r="F151" i="3"/>
  <c r="I265" i="3"/>
  <c r="J117" i="3"/>
  <c r="H42" i="3"/>
  <c r="F20" i="3"/>
  <c r="I69" i="3"/>
  <c r="H237" i="3"/>
  <c r="F346" i="3"/>
  <c r="G416" i="3"/>
  <c r="G298" i="3"/>
  <c r="F319" i="3"/>
  <c r="S110" i="5"/>
  <c r="I60" i="4"/>
  <c r="H311" i="3"/>
  <c r="J78" i="3"/>
  <c r="F228" i="3"/>
  <c r="J124" i="3"/>
  <c r="I39" i="3"/>
  <c r="F114" i="3"/>
  <c r="H38" i="3"/>
  <c r="J15" i="3"/>
  <c r="G67" i="3"/>
  <c r="G392" i="3"/>
  <c r="I479" i="3"/>
  <c r="G256" i="3"/>
  <c r="H338" i="3"/>
  <c r="H195" i="3"/>
  <c r="H485" i="3"/>
  <c r="I536" i="4"/>
  <c r="J383" i="3"/>
  <c r="I168" i="3"/>
  <c r="H295" i="3"/>
  <c r="H335" i="3"/>
  <c r="I305" i="4"/>
  <c r="J364" i="3"/>
  <c r="I503" i="4"/>
  <c r="H144" i="3"/>
  <c r="H512" i="3"/>
  <c r="I58" i="5"/>
  <c r="I178" i="4"/>
  <c r="I588" i="4"/>
  <c r="I303" i="4"/>
  <c r="I384" i="3"/>
  <c r="G299" i="3"/>
  <c r="I441" i="5"/>
  <c r="M441" i="5" s="1"/>
  <c r="M440" i="5" s="1"/>
  <c r="I344" i="3"/>
  <c r="F342" i="3"/>
  <c r="J372" i="3"/>
  <c r="I29" i="3"/>
  <c r="F317" i="3"/>
  <c r="H252" i="3"/>
  <c r="F321" i="3"/>
  <c r="F271" i="3"/>
  <c r="G113" i="3"/>
  <c r="H250" i="3"/>
  <c r="I17" i="3"/>
  <c r="H292" i="3"/>
  <c r="H214" i="3"/>
  <c r="H400" i="3"/>
  <c r="I165" i="3"/>
  <c r="F325" i="3"/>
  <c r="I218" i="4"/>
  <c r="K218" i="4" s="1"/>
  <c r="H298" i="3"/>
  <c r="I129" i="3"/>
  <c r="J274" i="3"/>
  <c r="G163" i="3"/>
  <c r="I84" i="3"/>
  <c r="H431" i="3"/>
  <c r="F84" i="3"/>
  <c r="I356" i="3"/>
  <c r="F115" i="3"/>
  <c r="I422" i="3"/>
  <c r="G328" i="3"/>
  <c r="J290" i="3"/>
  <c r="J272" i="3"/>
  <c r="I358" i="4"/>
  <c r="F382" i="3"/>
  <c r="I17" i="4"/>
  <c r="J203" i="3"/>
  <c r="F250" i="3"/>
  <c r="H296" i="3"/>
  <c r="J83" i="3"/>
  <c r="F81" i="3"/>
  <c r="F353" i="3"/>
  <c r="I210" i="3"/>
  <c r="I259" i="3"/>
  <c r="F238" i="3"/>
  <c r="F372" i="3"/>
  <c r="F278" i="3"/>
  <c r="G235" i="3"/>
  <c r="H327" i="3"/>
  <c r="H240" i="3"/>
  <c r="I456" i="3"/>
  <c r="I161" i="4"/>
  <c r="G318" i="3"/>
  <c r="J326" i="3"/>
  <c r="G315" i="3"/>
  <c r="H448" i="3"/>
  <c r="H345" i="3"/>
  <c r="F332" i="3"/>
  <c r="J404" i="3"/>
  <c r="H370" i="3"/>
  <c r="I464" i="4"/>
  <c r="G498" i="3"/>
  <c r="I353" i="5"/>
  <c r="F419" i="3"/>
  <c r="I340" i="3"/>
  <c r="F29" i="3"/>
  <c r="H81" i="3"/>
  <c r="H325" i="3"/>
  <c r="G64" i="3"/>
  <c r="G240" i="3"/>
  <c r="I115" i="3"/>
  <c r="F335" i="3"/>
  <c r="F214" i="3"/>
  <c r="F280" i="3"/>
  <c r="J282" i="3"/>
  <c r="I486" i="3"/>
  <c r="J225" i="3"/>
  <c r="J261" i="3"/>
  <c r="F122" i="3"/>
  <c r="F305" i="3"/>
  <c r="J213" i="3"/>
  <c r="I54" i="3"/>
  <c r="I297" i="3"/>
  <c r="I428" i="4"/>
  <c r="H317" i="3"/>
  <c r="J133" i="3"/>
  <c r="J460" i="3"/>
  <c r="F202" i="3"/>
  <c r="H229" i="3"/>
  <c r="J320" i="3"/>
  <c r="F129" i="3"/>
  <c r="F159" i="3"/>
  <c r="G374" i="3"/>
  <c r="I503" i="3"/>
  <c r="G336" i="3"/>
  <c r="H281" i="3"/>
  <c r="F359" i="3"/>
  <c r="J120" i="3"/>
  <c r="J150" i="3"/>
  <c r="I467" i="3"/>
  <c r="J463" i="3"/>
  <c r="F236" i="3"/>
  <c r="F451" i="3"/>
  <c r="I466" i="3"/>
  <c r="I341" i="3"/>
  <c r="H376" i="3"/>
  <c r="F497" i="3"/>
  <c r="G292" i="3"/>
  <c r="H318" i="3"/>
  <c r="I511" i="3"/>
  <c r="I495" i="3"/>
  <c r="I502" i="4"/>
  <c r="G293" i="3"/>
  <c r="F344" i="3"/>
  <c r="G329" i="3"/>
  <c r="I358" i="3"/>
  <c r="J410" i="3"/>
  <c r="I546" i="4"/>
  <c r="I284" i="5"/>
  <c r="I477" i="4"/>
  <c r="F361" i="3"/>
  <c r="I394" i="3"/>
  <c r="G198" i="3"/>
  <c r="I123" i="5"/>
  <c r="I506" i="3"/>
  <c r="J342" i="3"/>
  <c r="J310" i="3"/>
  <c r="I366" i="3"/>
  <c r="G384" i="3"/>
  <c r="I363" i="4"/>
  <c r="J297" i="3"/>
  <c r="J169" i="3"/>
  <c r="I405" i="3"/>
  <c r="H235" i="3"/>
  <c r="I185" i="4"/>
  <c r="F331" i="3"/>
  <c r="G291" i="3"/>
  <c r="H201" i="3"/>
  <c r="I404" i="3"/>
  <c r="G353" i="3"/>
  <c r="I369" i="3"/>
  <c r="F393" i="3"/>
  <c r="I444" i="3"/>
  <c r="I76" i="4"/>
  <c r="O76" i="4" s="1"/>
  <c r="F468" i="3"/>
  <c r="G507" i="3"/>
  <c r="J496" i="3"/>
  <c r="I75" i="5"/>
  <c r="K75" i="5" s="1"/>
  <c r="K74" i="5" s="1"/>
  <c r="I93" i="5"/>
  <c r="N93" i="5" s="1"/>
  <c r="N92" i="5" s="1"/>
  <c r="J433" i="3"/>
  <c r="I515" i="5"/>
  <c r="I34" i="5"/>
  <c r="I138" i="5"/>
  <c r="I551" i="5"/>
  <c r="F460" i="3"/>
  <c r="H430" i="3"/>
  <c r="I531" i="5"/>
  <c r="F267" i="3"/>
  <c r="I654" i="5"/>
  <c r="F430" i="3"/>
  <c r="I96" i="5"/>
  <c r="F461" i="3"/>
  <c r="I18" i="4"/>
  <c r="I501" i="3"/>
  <c r="I186" i="5"/>
  <c r="G321" i="3"/>
  <c r="I603" i="5"/>
  <c r="F472" i="3"/>
  <c r="I414" i="4"/>
  <c r="K414" i="4" s="1"/>
  <c r="I100" i="5"/>
  <c r="I485" i="5"/>
  <c r="J411" i="3"/>
  <c r="J490" i="3"/>
  <c r="I668" i="5"/>
  <c r="I296" i="3"/>
  <c r="I525" i="5"/>
  <c r="M525" i="5" s="1"/>
  <c r="I480" i="4"/>
  <c r="S116" i="5"/>
  <c r="I334" i="5"/>
  <c r="I474" i="4"/>
  <c r="J474" i="4" s="1"/>
  <c r="P474" i="4" s="1"/>
  <c r="I389" i="5"/>
  <c r="J389" i="5" s="1"/>
  <c r="P389" i="5" s="1"/>
  <c r="W389" i="5" s="1"/>
  <c r="F511" i="3"/>
  <c r="I569" i="5"/>
  <c r="I97" i="4"/>
  <c r="I118" i="5"/>
  <c r="G499" i="3"/>
  <c r="S114" i="5"/>
  <c r="S169" i="5"/>
  <c r="I653" i="5"/>
  <c r="J653" i="5" s="1"/>
  <c r="I464" i="5"/>
  <c r="I644" i="5"/>
  <c r="J151" i="3"/>
  <c r="H197" i="3"/>
  <c r="H507" i="3"/>
  <c r="J153" i="3"/>
  <c r="F237" i="3"/>
  <c r="G151" i="3"/>
  <c r="J21" i="3"/>
  <c r="H282" i="3"/>
  <c r="F381" i="3"/>
  <c r="H11" i="3"/>
  <c r="I94" i="3"/>
  <c r="I16" i="3"/>
  <c r="H72" i="3"/>
  <c r="J54" i="3"/>
  <c r="I68" i="3"/>
  <c r="I20" i="3"/>
  <c r="I275" i="3"/>
  <c r="F108" i="3"/>
  <c r="I135" i="3"/>
  <c r="H39" i="3"/>
  <c r="H153" i="3"/>
  <c r="H79" i="3"/>
  <c r="F264" i="3"/>
  <c r="F485" i="3"/>
  <c r="I180" i="4"/>
  <c r="G120" i="3"/>
  <c r="J42" i="3"/>
  <c r="F45" i="3"/>
  <c r="I79" i="3"/>
  <c r="J97" i="3"/>
  <c r="G53" i="3"/>
  <c r="J96" i="3"/>
  <c r="J26" i="3"/>
  <c r="H167" i="3"/>
  <c r="H23" i="3"/>
  <c r="J175" i="3"/>
  <c r="H56" i="3"/>
  <c r="H209" i="3"/>
  <c r="I228" i="5"/>
  <c r="G462" i="3"/>
  <c r="H241" i="3"/>
  <c r="F64" i="3"/>
  <c r="J48" i="3"/>
  <c r="F77" i="3"/>
  <c r="G42" i="3"/>
  <c r="H22" i="3"/>
  <c r="J162" i="3"/>
  <c r="H139" i="3"/>
  <c r="J339" i="3"/>
  <c r="G152" i="3"/>
  <c r="I197" i="3"/>
  <c r="G279" i="3"/>
  <c r="I435" i="3"/>
  <c r="G475" i="3"/>
  <c r="F62" i="3"/>
  <c r="F218" i="3"/>
  <c r="H384" i="3"/>
  <c r="I150" i="3"/>
  <c r="F208" i="3"/>
  <c r="H288" i="3"/>
  <c r="F301" i="3"/>
  <c r="F116" i="3"/>
  <c r="G170" i="3"/>
  <c r="J232" i="3"/>
  <c r="F340" i="3"/>
  <c r="I386" i="3"/>
  <c r="I385" i="3"/>
  <c r="I160" i="4"/>
  <c r="F106" i="3"/>
  <c r="J189" i="3"/>
  <c r="G108" i="3"/>
  <c r="I157" i="3"/>
  <c r="H126" i="3"/>
  <c r="F118" i="3"/>
  <c r="F109" i="3"/>
  <c r="H25" i="3"/>
  <c r="F279" i="3"/>
  <c r="G277" i="3"/>
  <c r="F231" i="3"/>
  <c r="H84" i="3"/>
  <c r="I75" i="3"/>
  <c r="H220" i="3"/>
  <c r="F438" i="3"/>
  <c r="J184" i="3"/>
  <c r="J358" i="3"/>
  <c r="J479" i="3"/>
  <c r="G118" i="3"/>
  <c r="G361" i="3"/>
  <c r="H29" i="3"/>
  <c r="I22" i="3"/>
  <c r="I48" i="3"/>
  <c r="F36" i="3"/>
  <c r="H134" i="3"/>
  <c r="F254" i="3"/>
  <c r="I111" i="3"/>
  <c r="J87" i="3"/>
  <c r="G134" i="3"/>
  <c r="G290" i="3"/>
  <c r="I209" i="3"/>
  <c r="H405" i="3"/>
  <c r="F300" i="3"/>
  <c r="H90" i="3"/>
  <c r="H356" i="3"/>
  <c r="G248" i="3"/>
  <c r="J95" i="3"/>
  <c r="H46" i="3"/>
  <c r="J161" i="3"/>
  <c r="F85" i="3"/>
  <c r="I227" i="3"/>
  <c r="H110" i="3"/>
  <c r="I76" i="3"/>
  <c r="G264" i="3"/>
  <c r="F299" i="3"/>
  <c r="G19" i="3"/>
  <c r="J480" i="3"/>
  <c r="G149" i="3"/>
  <c r="I147" i="3"/>
  <c r="F178" i="3"/>
  <c r="H222" i="3"/>
  <c r="F296" i="3"/>
  <c r="H329" i="3"/>
  <c r="G225" i="3"/>
  <c r="F334" i="3"/>
  <c r="G351" i="3"/>
  <c r="I427" i="3"/>
  <c r="H188" i="3"/>
  <c r="I418" i="3"/>
  <c r="F320" i="3"/>
  <c r="I512" i="3"/>
  <c r="I373" i="3"/>
  <c r="J207" i="3"/>
  <c r="J512" i="3"/>
  <c r="H189" i="3"/>
  <c r="F158" i="3"/>
  <c r="F256" i="3"/>
  <c r="I140" i="3"/>
  <c r="I338" i="3"/>
  <c r="G243" i="3"/>
  <c r="I136" i="3"/>
  <c r="F13" i="3"/>
  <c r="F244" i="3"/>
  <c r="G131" i="3"/>
  <c r="I58" i="3"/>
  <c r="H51" i="3"/>
  <c r="G75" i="3"/>
  <c r="I288" i="3"/>
  <c r="J455" i="3"/>
  <c r="G200" i="3"/>
  <c r="F293" i="3"/>
  <c r="G110" i="3"/>
  <c r="F347" i="3"/>
  <c r="H262" i="3"/>
  <c r="H479" i="3"/>
  <c r="I161" i="3"/>
  <c r="I35" i="3"/>
  <c r="F153" i="3"/>
  <c r="F154" i="3"/>
  <c r="J82" i="3"/>
  <c r="J77" i="3"/>
  <c r="H150" i="3"/>
  <c r="G180" i="3"/>
  <c r="F341" i="3"/>
  <c r="I224" i="3"/>
  <c r="G148" i="3"/>
  <c r="G85" i="3"/>
  <c r="F351" i="3"/>
  <c r="F245" i="3"/>
  <c r="F433" i="3"/>
  <c r="H125" i="3"/>
  <c r="J86" i="3"/>
  <c r="J66" i="3"/>
  <c r="G286" i="3"/>
  <c r="J79" i="3"/>
  <c r="F107" i="3"/>
  <c r="J92" i="3"/>
  <c r="J118" i="3"/>
  <c r="I426" i="3"/>
  <c r="J195" i="3"/>
  <c r="H174" i="3"/>
  <c r="H154" i="3"/>
  <c r="G40" i="3"/>
  <c r="I201" i="3"/>
  <c r="I431" i="3"/>
  <c r="G150" i="3"/>
  <c r="S659" i="5"/>
  <c r="F507" i="3"/>
  <c r="I232" i="3"/>
  <c r="H291" i="3"/>
  <c r="F479" i="3"/>
  <c r="H80" i="3"/>
  <c r="I194" i="3"/>
  <c r="F252" i="3"/>
  <c r="I516" i="4"/>
  <c r="I391" i="3"/>
  <c r="G443" i="3"/>
  <c r="I205" i="4"/>
  <c r="J205" i="4" s="1"/>
  <c r="P205" i="4" s="1"/>
  <c r="J11" i="3"/>
  <c r="H425" i="3"/>
  <c r="H115" i="3"/>
  <c r="G208" i="3"/>
  <c r="G125" i="3"/>
  <c r="I52" i="3"/>
  <c r="H142" i="3"/>
  <c r="J76" i="3"/>
  <c r="I44" i="3"/>
  <c r="G73" i="3"/>
  <c r="F137" i="3"/>
  <c r="G102" i="3"/>
  <c r="F198" i="3"/>
  <c r="I289" i="3"/>
  <c r="I25" i="3"/>
  <c r="H205" i="3"/>
  <c r="G119" i="3"/>
  <c r="F349" i="3"/>
  <c r="I547" i="4"/>
  <c r="J17" i="3"/>
  <c r="J12" i="3"/>
  <c r="F205" i="3"/>
  <c r="H105" i="3"/>
  <c r="I71" i="3"/>
  <c r="I281" i="3"/>
  <c r="F206" i="3"/>
  <c r="I46" i="3"/>
  <c r="J227" i="3"/>
  <c r="G206" i="3"/>
  <c r="H52" i="3"/>
  <c r="I148" i="3"/>
  <c r="F91" i="3"/>
  <c r="G362" i="3"/>
  <c r="G369" i="3"/>
  <c r="F145" i="3"/>
  <c r="G69" i="3"/>
  <c r="F146" i="3"/>
  <c r="J103" i="3"/>
  <c r="H98" i="3"/>
  <c r="F46" i="3"/>
  <c r="G44" i="3"/>
  <c r="I77" i="3"/>
  <c r="F196" i="3"/>
  <c r="H50" i="3"/>
  <c r="H226" i="3"/>
  <c r="G27" i="3"/>
  <c r="I163" i="3"/>
  <c r="I643" i="5"/>
  <c r="G284" i="3"/>
  <c r="H66" i="3"/>
  <c r="F248" i="3"/>
  <c r="F56" i="3"/>
  <c r="J89" i="3"/>
  <c r="H361" i="3"/>
  <c r="F384" i="3"/>
  <c r="J178" i="3"/>
  <c r="F87" i="3"/>
  <c r="H350" i="3"/>
  <c r="I487" i="3"/>
  <c r="G271" i="3"/>
  <c r="G306" i="3"/>
  <c r="I446" i="4"/>
  <c r="O446" i="4" s="1"/>
  <c r="G477" i="3"/>
  <c r="H371" i="3"/>
  <c r="I393" i="3"/>
  <c r="J132" i="3"/>
  <c r="I283" i="3"/>
  <c r="I182" i="3"/>
  <c r="H88" i="3"/>
  <c r="F37" i="3"/>
  <c r="G89" i="3"/>
  <c r="F66" i="3"/>
  <c r="H119" i="3"/>
  <c r="H299" i="3"/>
  <c r="J493" i="3"/>
  <c r="G221" i="3"/>
  <c r="I361" i="3"/>
  <c r="F377" i="3"/>
  <c r="J499" i="3"/>
  <c r="I493" i="5"/>
  <c r="H200" i="3"/>
  <c r="H37" i="3"/>
  <c r="I270" i="3"/>
  <c r="F185" i="3"/>
  <c r="J262" i="3"/>
  <c r="I156" i="3"/>
  <c r="I133" i="3"/>
  <c r="J187" i="3"/>
  <c r="F348" i="3"/>
  <c r="I428" i="5"/>
  <c r="J432" i="3"/>
  <c r="J360" i="3"/>
  <c r="I398" i="3"/>
  <c r="I442" i="3"/>
  <c r="G30" i="3"/>
  <c r="H278" i="3"/>
  <c r="H178" i="3"/>
  <c r="I51" i="3"/>
  <c r="I364" i="3"/>
  <c r="G154" i="3"/>
  <c r="F235" i="3"/>
  <c r="H131" i="3"/>
  <c r="I263" i="3"/>
  <c r="F166" i="3"/>
  <c r="H316" i="3"/>
  <c r="J265" i="3"/>
  <c r="J533" i="3"/>
  <c r="H389" i="3"/>
  <c r="G421" i="3"/>
  <c r="I118" i="4"/>
  <c r="J382" i="3"/>
  <c r="I125" i="3"/>
  <c r="F283" i="3"/>
  <c r="I304" i="4"/>
  <c r="G227" i="3"/>
  <c r="J186" i="3"/>
  <c r="J257" i="3"/>
  <c r="H391" i="3"/>
  <c r="J405" i="3"/>
  <c r="J521" i="3"/>
  <c r="I456" i="4"/>
  <c r="I449" i="3"/>
  <c r="F360" i="3"/>
  <c r="F376" i="3"/>
  <c r="I415" i="5"/>
  <c r="O415" i="5" s="1"/>
  <c r="G114" i="3"/>
  <c r="J330" i="3"/>
  <c r="F484" i="3"/>
  <c r="H312" i="3"/>
  <c r="I79" i="5"/>
  <c r="F144" i="3"/>
  <c r="G184" i="3"/>
  <c r="F54" i="3"/>
  <c r="J134" i="3"/>
  <c r="J292" i="3"/>
  <c r="J259" i="3"/>
  <c r="I370" i="3"/>
  <c r="J129" i="3"/>
  <c r="H254" i="3"/>
  <c r="H328" i="3"/>
  <c r="H137" i="3"/>
  <c r="G282" i="3"/>
  <c r="F265" i="3"/>
  <c r="G476" i="3"/>
  <c r="F426" i="3"/>
  <c r="F210" i="3"/>
  <c r="I57" i="3"/>
  <c r="H109" i="3"/>
  <c r="I203" i="3"/>
  <c r="J348" i="3"/>
  <c r="J167" i="3"/>
  <c r="G141" i="3"/>
  <c r="J197" i="3"/>
  <c r="I328" i="3"/>
  <c r="F394" i="3"/>
  <c r="G332" i="3"/>
  <c r="G401" i="3"/>
  <c r="I315" i="3"/>
  <c r="I320" i="4"/>
  <c r="J371" i="3"/>
  <c r="J331" i="3"/>
  <c r="J38" i="3"/>
  <c r="I180" i="3"/>
  <c r="H232" i="3"/>
  <c r="H165" i="3"/>
  <c r="G258" i="3"/>
  <c r="G90" i="3"/>
  <c r="J64" i="3"/>
  <c r="F123" i="3"/>
  <c r="H156" i="3"/>
  <c r="H264" i="3"/>
  <c r="I307" i="3"/>
  <c r="J334" i="3"/>
  <c r="G124" i="3"/>
  <c r="I145" i="4"/>
  <c r="I121" i="4"/>
  <c r="I392" i="3"/>
  <c r="F409" i="3"/>
  <c r="F311" i="3"/>
  <c r="J427" i="3"/>
  <c r="F239" i="3"/>
  <c r="H439" i="3"/>
  <c r="H451" i="3"/>
  <c r="J446" i="3"/>
  <c r="S92" i="5"/>
  <c r="G437" i="3"/>
  <c r="J373" i="3"/>
  <c r="F313" i="3"/>
  <c r="G388" i="3"/>
  <c r="G307" i="3"/>
  <c r="J199" i="3"/>
  <c r="J114" i="3"/>
  <c r="H183" i="3"/>
  <c r="G436" i="3"/>
  <c r="F17" i="3"/>
  <c r="J444" i="3"/>
  <c r="G327" i="3"/>
  <c r="G252" i="3"/>
  <c r="F182" i="3"/>
  <c r="G366" i="3"/>
  <c r="I253" i="3"/>
  <c r="G178" i="3"/>
  <c r="F58" i="3"/>
  <c r="H163" i="3"/>
  <c r="J155" i="3"/>
  <c r="F213" i="3"/>
  <c r="J424" i="3"/>
  <c r="J327" i="3"/>
  <c r="G387" i="3"/>
  <c r="J293" i="3"/>
  <c r="I287" i="3"/>
  <c r="I142" i="3"/>
  <c r="I407" i="3"/>
  <c r="I211" i="3"/>
  <c r="G38" i="3"/>
  <c r="I65" i="3"/>
  <c r="H266" i="3"/>
  <c r="G400" i="3"/>
  <c r="F121" i="3"/>
  <c r="F432" i="3"/>
  <c r="F241" i="3"/>
  <c r="H413" i="3"/>
  <c r="H471" i="3"/>
  <c r="H148" i="3"/>
  <c r="F295" i="3"/>
  <c r="G347" i="3"/>
  <c r="J216" i="3"/>
  <c r="H465" i="3"/>
  <c r="F470" i="3"/>
  <c r="I103" i="4"/>
  <c r="F374" i="3"/>
  <c r="J399" i="3"/>
  <c r="H383" i="3"/>
  <c r="I223" i="4"/>
  <c r="I99" i="4"/>
  <c r="I38" i="4"/>
  <c r="H244" i="3"/>
  <c r="F478" i="3"/>
  <c r="G412" i="3"/>
  <c r="J472" i="3"/>
  <c r="I274" i="4"/>
  <c r="I547" i="5"/>
  <c r="H373" i="3"/>
  <c r="I451" i="3"/>
  <c r="H255" i="3"/>
  <c r="H294" i="3"/>
  <c r="J515" i="3"/>
  <c r="I397" i="5"/>
  <c r="G390" i="3"/>
  <c r="I130" i="5"/>
  <c r="I308" i="3"/>
  <c r="I188" i="4"/>
  <c r="G308" i="3"/>
  <c r="I470" i="5"/>
  <c r="I211" i="4"/>
  <c r="G453" i="3"/>
  <c r="I376" i="3"/>
  <c r="G346" i="3"/>
  <c r="I577" i="4"/>
  <c r="J396" i="3"/>
  <c r="I319" i="3"/>
  <c r="G316" i="3"/>
  <c r="I175" i="4"/>
  <c r="F450" i="3"/>
  <c r="H277" i="3"/>
  <c r="I423" i="3"/>
  <c r="J473" i="3"/>
  <c r="I323" i="3"/>
  <c r="G153" i="3"/>
  <c r="F441" i="3"/>
  <c r="G339" i="3"/>
  <c r="I329" i="3"/>
  <c r="I249" i="5"/>
  <c r="K249" i="5" s="1"/>
  <c r="K248" i="5" s="1"/>
  <c r="I160" i="3"/>
  <c r="S166" i="5"/>
  <c r="H313" i="3"/>
  <c r="I510" i="3"/>
  <c r="I180" i="5"/>
  <c r="I179" i="4"/>
  <c r="G467" i="3"/>
  <c r="I345" i="5"/>
  <c r="I380" i="3"/>
  <c r="I381" i="5"/>
  <c r="H347" i="3"/>
  <c r="I166" i="4"/>
  <c r="S93" i="5"/>
  <c r="I112" i="4"/>
  <c r="F505" i="3"/>
  <c r="G505" i="3"/>
  <c r="I13" i="4"/>
  <c r="I526" i="5"/>
  <c r="F411" i="3"/>
  <c r="I671" i="5"/>
  <c r="I524" i="4"/>
  <c r="I376" i="4"/>
  <c r="I559" i="4"/>
  <c r="H494" i="3"/>
  <c r="I533" i="5"/>
  <c r="F463" i="3"/>
  <c r="I363" i="5"/>
  <c r="I77" i="4"/>
  <c r="J77" i="4" s="1"/>
  <c r="P77" i="4" s="1"/>
  <c r="I183" i="5"/>
  <c r="I48" i="4"/>
  <c r="I481" i="4"/>
  <c r="I354" i="4"/>
  <c r="M354" i="4" s="1"/>
  <c r="I183" i="4"/>
  <c r="O183" i="4" s="1"/>
  <c r="I378" i="5"/>
  <c r="I253" i="4"/>
  <c r="H511" i="3"/>
  <c r="H500" i="3"/>
  <c r="I570" i="5"/>
  <c r="I565" i="5"/>
  <c r="I657" i="5"/>
  <c r="M657" i="5" s="1"/>
  <c r="I578" i="4"/>
  <c r="M578" i="4" s="1"/>
  <c r="S86" i="5"/>
  <c r="G196" i="3"/>
  <c r="H301" i="3"/>
  <c r="F60" i="3"/>
  <c r="F181" i="3"/>
  <c r="G127" i="3"/>
  <c r="I153" i="3"/>
  <c r="G263" i="3"/>
  <c r="F184" i="3"/>
  <c r="H375" i="3"/>
  <c r="I379" i="3"/>
  <c r="F191" i="3"/>
  <c r="H502" i="3"/>
  <c r="G352" i="3"/>
  <c r="J486" i="3"/>
  <c r="I279" i="4"/>
  <c r="I349" i="3"/>
  <c r="H477" i="3"/>
  <c r="H363" i="3"/>
  <c r="G117" i="3"/>
  <c r="I185" i="3"/>
  <c r="F147" i="3"/>
  <c r="G249" i="3"/>
  <c r="F480" i="3"/>
  <c r="H461" i="3"/>
  <c r="I324" i="4"/>
  <c r="G510" i="3"/>
  <c r="I369" i="4"/>
  <c r="I493" i="3"/>
  <c r="I440" i="3"/>
  <c r="H453" i="3"/>
  <c r="I193" i="3"/>
  <c r="I487" i="4"/>
  <c r="I603" i="4"/>
  <c r="F328" i="3"/>
  <c r="F373" i="3"/>
  <c r="G320" i="3"/>
  <c r="H386" i="3"/>
  <c r="G143" i="3"/>
  <c r="I240" i="3"/>
  <c r="F175" i="3"/>
  <c r="I322" i="3"/>
  <c r="J322" i="3"/>
  <c r="I292" i="3"/>
  <c r="J503" i="3"/>
  <c r="I195" i="4"/>
  <c r="I24" i="5"/>
  <c r="I12" i="4"/>
  <c r="I310" i="4"/>
  <c r="I382" i="5"/>
  <c r="I353" i="3"/>
  <c r="I127" i="4"/>
  <c r="O127" i="4" s="1"/>
  <c r="H348" i="3"/>
  <c r="I441" i="3"/>
  <c r="J333" i="3"/>
  <c r="H290" i="3"/>
  <c r="H362" i="3"/>
  <c r="F260" i="3"/>
  <c r="J462" i="3"/>
  <c r="J422" i="3"/>
  <c r="J384" i="3"/>
  <c r="I335" i="4"/>
  <c r="F455" i="3"/>
  <c r="J495" i="3"/>
  <c r="J514" i="3"/>
  <c r="I299" i="3"/>
  <c r="H365" i="3"/>
  <c r="I326" i="3"/>
  <c r="G399" i="3"/>
  <c r="I127" i="3"/>
  <c r="I291" i="3"/>
  <c r="I445" i="3"/>
  <c r="I433" i="3"/>
  <c r="I72" i="4"/>
  <c r="I314" i="3"/>
  <c r="I312" i="4"/>
  <c r="I429" i="5"/>
  <c r="I298" i="3"/>
  <c r="J375" i="3"/>
  <c r="J362" i="3"/>
  <c r="H210" i="3"/>
  <c r="H392" i="3"/>
  <c r="G313" i="3"/>
  <c r="G424" i="3"/>
  <c r="H418" i="3"/>
  <c r="I182" i="4"/>
  <c r="I522" i="4"/>
  <c r="I530" i="4"/>
  <c r="F330" i="3"/>
  <c r="F322" i="3"/>
  <c r="I306" i="3"/>
  <c r="H337" i="3"/>
  <c r="G413" i="3"/>
  <c r="F363" i="3"/>
  <c r="G410" i="3"/>
  <c r="J504" i="3"/>
  <c r="I439" i="3"/>
  <c r="H396" i="3"/>
  <c r="F427" i="3"/>
  <c r="F227" i="3"/>
  <c r="I491" i="3"/>
  <c r="I301" i="4"/>
  <c r="I236" i="4"/>
  <c r="H331" i="3"/>
  <c r="J423" i="3"/>
  <c r="G301" i="3"/>
  <c r="F282" i="3"/>
  <c r="I425" i="3"/>
  <c r="J498" i="3"/>
  <c r="J538" i="3"/>
  <c r="G136" i="3"/>
  <c r="H332" i="3"/>
  <c r="J289" i="3"/>
  <c r="J328" i="3"/>
  <c r="J470" i="3"/>
  <c r="I666" i="5"/>
  <c r="F422" i="3"/>
  <c r="H449" i="3"/>
  <c r="I455" i="4"/>
  <c r="O455" i="4" s="1"/>
  <c r="J475" i="3"/>
  <c r="F425" i="3"/>
  <c r="F502" i="3"/>
  <c r="I447" i="3"/>
  <c r="I468" i="3"/>
  <c r="H497" i="3"/>
  <c r="I381" i="4"/>
  <c r="N381" i="4" s="1"/>
  <c r="I313" i="5"/>
  <c r="I50" i="4"/>
  <c r="I282" i="4"/>
  <c r="G494" i="3"/>
  <c r="J528" i="3"/>
  <c r="I21" i="5"/>
  <c r="N21" i="5" s="1"/>
  <c r="I611" i="5"/>
  <c r="S661" i="5"/>
  <c r="I685" i="5"/>
  <c r="I505" i="3"/>
  <c r="I193" i="4"/>
  <c r="I462" i="3"/>
  <c r="H470" i="3"/>
  <c r="I52" i="4"/>
  <c r="I292" i="4"/>
  <c r="I453" i="4"/>
  <c r="F492" i="3"/>
  <c r="F435" i="3"/>
  <c r="G485" i="3"/>
  <c r="I120" i="4"/>
  <c r="I199" i="4"/>
  <c r="S318" i="5"/>
  <c r="H488" i="3"/>
  <c r="I621" i="5"/>
  <c r="J520" i="3"/>
  <c r="I53" i="5"/>
  <c r="I358" i="5"/>
  <c r="I411" i="4"/>
  <c r="H501" i="3"/>
  <c r="J451" i="3"/>
  <c r="G497" i="3"/>
  <c r="J516" i="3"/>
  <c r="I350" i="4"/>
  <c r="I543" i="4"/>
  <c r="I531" i="4"/>
  <c r="G502" i="3"/>
  <c r="F449" i="3"/>
  <c r="S95" i="5"/>
  <c r="I231" i="4"/>
  <c r="I339" i="4"/>
  <c r="I283" i="4"/>
  <c r="I452" i="4"/>
  <c r="I459" i="3"/>
  <c r="J483" i="3"/>
  <c r="G487" i="3"/>
  <c r="J413" i="3"/>
  <c r="I470" i="4"/>
  <c r="J470" i="4" s="1"/>
  <c r="I108" i="5"/>
  <c r="I90" i="5"/>
  <c r="G449" i="3"/>
  <c r="I643" i="4"/>
  <c r="G446" i="3"/>
  <c r="S160" i="5"/>
  <c r="I43" i="5"/>
  <c r="I483" i="5"/>
  <c r="I117" i="5"/>
  <c r="I322" i="5"/>
  <c r="I47" i="5"/>
  <c r="O47" i="5" s="1"/>
  <c r="S103" i="5"/>
  <c r="I280" i="5"/>
  <c r="I507" i="5"/>
  <c r="O507" i="5" s="1"/>
  <c r="O506" i="5" s="1"/>
  <c r="F504" i="3"/>
  <c r="I422" i="5"/>
  <c r="I368" i="4"/>
  <c r="K368" i="4" s="1"/>
  <c r="K367" i="4" s="1"/>
  <c r="I619" i="5"/>
  <c r="J619" i="5" s="1"/>
  <c r="I51" i="5"/>
  <c r="M51" i="5" s="1"/>
  <c r="I455" i="5"/>
  <c r="I315" i="5"/>
  <c r="N315" i="5" s="1"/>
  <c r="I688" i="5"/>
  <c r="K688" i="5" s="1"/>
  <c r="I548" i="5"/>
  <c r="K548" i="5" s="1"/>
  <c r="I99" i="5"/>
  <c r="I566" i="4"/>
  <c r="M566" i="4" s="1"/>
  <c r="I357" i="4"/>
  <c r="O357" i="4" s="1"/>
  <c r="I651" i="5"/>
  <c r="I460" i="5"/>
  <c r="F459" i="3"/>
  <c r="I609" i="5"/>
  <c r="I351" i="5"/>
  <c r="I31" i="5"/>
  <c r="S165" i="5"/>
  <c r="I651" i="4"/>
  <c r="G341" i="3"/>
  <c r="F420" i="3"/>
  <c r="G404" i="3"/>
  <c r="I83" i="4"/>
  <c r="H378" i="3"/>
  <c r="F161" i="3"/>
  <c r="G224" i="3"/>
  <c r="I327" i="3"/>
  <c r="I277" i="3"/>
  <c r="H407" i="3"/>
  <c r="I64" i="5"/>
  <c r="I429" i="3"/>
  <c r="F128" i="3"/>
  <c r="S201" i="5"/>
  <c r="I580" i="4"/>
  <c r="F403" i="3"/>
  <c r="F410" i="3"/>
  <c r="G479" i="3"/>
  <c r="I249" i="3"/>
  <c r="G345" i="3"/>
  <c r="G109" i="3"/>
  <c r="J231" i="3"/>
  <c r="I321" i="3"/>
  <c r="H206" i="3"/>
  <c r="I375" i="3"/>
  <c r="J235" i="3"/>
  <c r="H303" i="3"/>
  <c r="J458" i="3"/>
  <c r="J268" i="3"/>
  <c r="I31" i="4"/>
  <c r="I377" i="3"/>
  <c r="J501" i="3"/>
  <c r="J477" i="3"/>
  <c r="G107" i="3"/>
  <c r="H158" i="3"/>
  <c r="I208" i="3"/>
  <c r="F140" i="3"/>
  <c r="I638" i="4"/>
  <c r="I59" i="3"/>
  <c r="J271" i="3"/>
  <c r="G94" i="3"/>
  <c r="H129" i="3"/>
  <c r="G212" i="3"/>
  <c r="I280" i="3"/>
  <c r="I372" i="3"/>
  <c r="J380" i="3"/>
  <c r="I307" i="4"/>
  <c r="I323" i="4"/>
  <c r="J398" i="3"/>
  <c r="J106" i="3"/>
  <c r="I295" i="3"/>
  <c r="J177" i="3"/>
  <c r="H43" i="3"/>
  <c r="G16" i="3"/>
  <c r="I66" i="3"/>
  <c r="I43" i="3"/>
  <c r="J93" i="3"/>
  <c r="I262" i="3"/>
  <c r="J450" i="3"/>
  <c r="G295" i="3"/>
  <c r="H399" i="3"/>
  <c r="F417" i="3"/>
  <c r="J474" i="3"/>
  <c r="J443" i="3"/>
  <c r="J438" i="3"/>
  <c r="J363" i="3"/>
  <c r="H267" i="3"/>
  <c r="J408" i="3"/>
  <c r="I189" i="4"/>
  <c r="J456" i="3"/>
  <c r="J418" i="3"/>
  <c r="I365" i="3"/>
  <c r="J482" i="3"/>
  <c r="I101" i="4"/>
  <c r="J532" i="3"/>
  <c r="I222" i="4"/>
  <c r="I295" i="4"/>
  <c r="H217" i="3"/>
  <c r="J366" i="3"/>
  <c r="I378" i="3"/>
  <c r="G435" i="3"/>
  <c r="I38" i="5"/>
  <c r="I383" i="3"/>
  <c r="F309" i="3"/>
  <c r="F386" i="3"/>
  <c r="J130" i="3"/>
  <c r="F444" i="3"/>
  <c r="F457" i="3"/>
  <c r="H289" i="3"/>
  <c r="I35" i="4"/>
  <c r="H387" i="3"/>
  <c r="G506" i="3"/>
  <c r="I351" i="4"/>
  <c r="I250" i="4"/>
  <c r="I441" i="4"/>
  <c r="H467" i="3"/>
  <c r="I330" i="4"/>
  <c r="I593" i="5"/>
  <c r="J248" i="3"/>
  <c r="J369" i="3"/>
  <c r="F277" i="3"/>
  <c r="I408" i="3"/>
  <c r="I129" i="4"/>
  <c r="F456" i="3"/>
  <c r="I463" i="3"/>
  <c r="I371" i="3"/>
  <c r="I360" i="3"/>
  <c r="I157" i="4"/>
  <c r="J390" i="3"/>
  <c r="I372" i="4"/>
  <c r="H491" i="3"/>
  <c r="I135" i="4"/>
  <c r="J485" i="3"/>
  <c r="F251" i="3"/>
  <c r="F387" i="3"/>
  <c r="F286" i="3"/>
  <c r="I333" i="3"/>
  <c r="H421" i="3"/>
  <c r="I396" i="3"/>
  <c r="J487" i="3"/>
  <c r="I443" i="3"/>
  <c r="H505" i="3"/>
  <c r="I225" i="4"/>
  <c r="J505" i="3"/>
  <c r="I397" i="3"/>
  <c r="F431" i="3"/>
  <c r="F379" i="3"/>
  <c r="I245" i="3"/>
  <c r="F327" i="3"/>
  <c r="H454" i="3"/>
  <c r="G447" i="3"/>
  <c r="G457" i="3"/>
  <c r="I460" i="3"/>
  <c r="J182" i="3"/>
  <c r="I191" i="4"/>
  <c r="I473" i="5"/>
  <c r="J220" i="3"/>
  <c r="F424" i="3"/>
  <c r="J415" i="3"/>
  <c r="I348" i="4"/>
  <c r="H334" i="3"/>
  <c r="J459" i="3"/>
  <c r="I464" i="3"/>
  <c r="I636" i="4"/>
  <c r="J346" i="3"/>
  <c r="F172" i="3"/>
  <c r="F200" i="3"/>
  <c r="I348" i="3"/>
  <c r="I59" i="4"/>
  <c r="I208" i="5"/>
  <c r="I270" i="5"/>
  <c r="J357" i="3"/>
  <c r="H341" i="3"/>
  <c r="F370" i="3"/>
  <c r="I359" i="3"/>
  <c r="I470" i="3"/>
  <c r="I383" i="4"/>
  <c r="K383" i="4" s="1"/>
  <c r="I439" i="4"/>
  <c r="K439" i="4" s="1"/>
  <c r="K438" i="4" s="1"/>
  <c r="G432" i="3"/>
  <c r="H224" i="3"/>
  <c r="G395" i="3"/>
  <c r="H432" i="3"/>
  <c r="J325" i="3"/>
  <c r="I284" i="3"/>
  <c r="J340" i="3"/>
  <c r="I131" i="4"/>
  <c r="N131" i="4" s="1"/>
  <c r="F469" i="3"/>
  <c r="H437" i="3"/>
  <c r="G422" i="3"/>
  <c r="G417" i="3"/>
  <c r="G452" i="3"/>
  <c r="H495" i="3"/>
  <c r="I64" i="4"/>
  <c r="K64" i="4" s="1"/>
  <c r="I271" i="4"/>
  <c r="J271" i="4" s="1"/>
  <c r="P271" i="4" s="1"/>
  <c r="I417" i="3"/>
  <c r="I237" i="4"/>
  <c r="J237" i="4" s="1"/>
  <c r="P237" i="4" s="1"/>
  <c r="I461" i="3"/>
  <c r="I632" i="4"/>
  <c r="I101" i="5"/>
  <c r="I447" i="5"/>
  <c r="G471" i="3"/>
  <c r="I482" i="5"/>
  <c r="K482" i="5" s="1"/>
  <c r="F493" i="3"/>
  <c r="I422" i="4"/>
  <c r="I574" i="4"/>
  <c r="I232" i="4"/>
  <c r="J430" i="3"/>
  <c r="I407" i="4"/>
  <c r="G474" i="3"/>
  <c r="I285" i="4"/>
  <c r="I124" i="4"/>
  <c r="G493" i="3"/>
  <c r="I26" i="4"/>
  <c r="I161" i="5"/>
  <c r="I397" i="4"/>
  <c r="O397" i="4" s="1"/>
  <c r="O396" i="4" s="1"/>
  <c r="I176" i="4"/>
  <c r="O176" i="4" s="1"/>
  <c r="I95" i="4"/>
  <c r="M95" i="4" s="1"/>
  <c r="I404" i="5"/>
  <c r="M404" i="5" s="1"/>
  <c r="I597" i="4"/>
  <c r="I600" i="4"/>
  <c r="I264" i="4"/>
  <c r="I214" i="5"/>
  <c r="I399" i="4"/>
  <c r="I277" i="4"/>
  <c r="I565" i="4"/>
  <c r="I224" i="4"/>
  <c r="I267" i="5"/>
  <c r="S159" i="5"/>
  <c r="I150" i="5"/>
  <c r="N150" i="5" s="1"/>
  <c r="I307" i="5"/>
  <c r="I82" i="4"/>
  <c r="I160" i="5"/>
  <c r="J441" i="3"/>
  <c r="H487" i="3"/>
  <c r="I117" i="4"/>
  <c r="I494" i="5"/>
  <c r="H414" i="3"/>
  <c r="H446" i="3"/>
  <c r="I188" i="3"/>
  <c r="H508" i="3"/>
  <c r="I483" i="3"/>
  <c r="I489" i="4"/>
  <c r="I360" i="5"/>
  <c r="F490" i="3"/>
  <c r="I438" i="5"/>
  <c r="I417" i="5"/>
  <c r="I456" i="5"/>
  <c r="G504" i="3"/>
  <c r="I364" i="4"/>
  <c r="K364" i="4" s="1"/>
  <c r="J522" i="3"/>
  <c r="H474" i="3"/>
  <c r="S579" i="5"/>
  <c r="I264" i="5"/>
  <c r="O264" i="5" s="1"/>
  <c r="I263" i="4"/>
  <c r="I54" i="4"/>
  <c r="I423" i="4"/>
  <c r="I222" i="5"/>
  <c r="K222" i="5" s="1"/>
  <c r="K221" i="5" s="1"/>
  <c r="I413" i="4"/>
  <c r="K413" i="4" s="1"/>
  <c r="I383" i="5"/>
  <c r="O383" i="5" s="1"/>
  <c r="I496" i="4"/>
  <c r="I269" i="4"/>
  <c r="I26" i="5"/>
  <c r="I616" i="5"/>
  <c r="N616" i="5" s="1"/>
  <c r="I23" i="5"/>
  <c r="F453" i="3"/>
  <c r="I484" i="3"/>
  <c r="I482" i="4"/>
  <c r="I388" i="4"/>
  <c r="K388" i="4" s="1"/>
  <c r="I459" i="4"/>
  <c r="I268" i="5"/>
  <c r="I606" i="4"/>
  <c r="I281" i="4"/>
  <c r="S131" i="5"/>
  <c r="I676" i="5"/>
  <c r="I294" i="4"/>
  <c r="J214" i="3"/>
  <c r="I437" i="5"/>
  <c r="H293" i="3"/>
  <c r="I387" i="3"/>
  <c r="J311" i="3"/>
  <c r="H367" i="3"/>
  <c r="H270" i="3"/>
  <c r="F392" i="3"/>
  <c r="F142" i="3"/>
  <c r="I389" i="3"/>
  <c r="J389" i="3"/>
  <c r="F496" i="3"/>
  <c r="I455" i="3"/>
  <c r="I538" i="4"/>
  <c r="J530" i="3"/>
  <c r="I457" i="5"/>
  <c r="I94" i="4"/>
  <c r="F302" i="3"/>
  <c r="J464" i="3"/>
  <c r="F333" i="3"/>
  <c r="J317" i="3"/>
  <c r="J421" i="3"/>
  <c r="H300" i="3"/>
  <c r="G250" i="3"/>
  <c r="G333" i="3"/>
  <c r="J229" i="3"/>
  <c r="I336" i="3"/>
  <c r="I138" i="4"/>
  <c r="I490" i="4"/>
  <c r="J465" i="3"/>
  <c r="I478" i="5"/>
  <c r="I446" i="3"/>
  <c r="I147" i="4"/>
  <c r="F414" i="3"/>
  <c r="G335" i="3"/>
  <c r="J113" i="3"/>
  <c r="J179" i="3"/>
  <c r="F285" i="3"/>
  <c r="G500" i="3"/>
  <c r="F315" i="3"/>
  <c r="I125" i="4"/>
  <c r="J241" i="3"/>
  <c r="I186" i="4"/>
  <c r="I654" i="4"/>
  <c r="I494" i="3"/>
  <c r="I70" i="4"/>
  <c r="J70" i="4" s="1"/>
  <c r="P70" i="4" s="1"/>
  <c r="G433" i="3"/>
  <c r="I339" i="5"/>
  <c r="I71" i="4"/>
  <c r="G285" i="3"/>
  <c r="J356" i="3"/>
  <c r="J337" i="3"/>
  <c r="G420" i="3"/>
  <c r="G365" i="3"/>
  <c r="G482" i="3"/>
  <c r="F287" i="3"/>
  <c r="G438" i="3"/>
  <c r="I445" i="4"/>
  <c r="G428" i="3"/>
  <c r="I559" i="5"/>
  <c r="I30" i="4"/>
  <c r="I306" i="4"/>
  <c r="I377" i="4"/>
  <c r="H141" i="3"/>
  <c r="F476" i="3"/>
  <c r="F336" i="3"/>
  <c r="J277" i="3"/>
  <c r="J313" i="3"/>
  <c r="H324" i="3"/>
  <c r="F274" i="3"/>
  <c r="F481" i="3"/>
  <c r="J429" i="3"/>
  <c r="I32" i="4"/>
  <c r="I475" i="3"/>
  <c r="I286" i="4"/>
  <c r="J392" i="3"/>
  <c r="G460" i="3"/>
  <c r="F292" i="3"/>
  <c r="J489" i="3"/>
  <c r="F509" i="3"/>
  <c r="H369" i="3"/>
  <c r="I276" i="4"/>
  <c r="J394" i="3"/>
  <c r="I384" i="4"/>
  <c r="I272" i="4"/>
  <c r="I148" i="4"/>
  <c r="I28" i="5"/>
  <c r="H484" i="3"/>
  <c r="H426" i="3"/>
  <c r="I162" i="4"/>
  <c r="J278" i="3"/>
  <c r="G488" i="3"/>
  <c r="H473" i="3"/>
  <c r="G496" i="3"/>
  <c r="I633" i="4"/>
  <c r="F415" i="3"/>
  <c r="G376" i="3"/>
  <c r="G470" i="3"/>
  <c r="I413" i="3"/>
  <c r="F499" i="3"/>
  <c r="H410" i="3"/>
  <c r="I302" i="5"/>
  <c r="I508" i="5"/>
  <c r="I46" i="5"/>
  <c r="J502" i="3"/>
  <c r="I496" i="3"/>
  <c r="I114" i="5"/>
  <c r="J500" i="3"/>
  <c r="I575" i="4"/>
  <c r="S79" i="5"/>
  <c r="G439" i="3"/>
  <c r="I308" i="5"/>
  <c r="I436" i="3"/>
  <c r="I626" i="5"/>
  <c r="I472" i="3"/>
  <c r="H436" i="3"/>
  <c r="I90" i="4"/>
  <c r="I178" i="5"/>
  <c r="J178" i="5" s="1"/>
  <c r="I271" i="5"/>
  <c r="I226" i="4"/>
  <c r="I497" i="3"/>
  <c r="I283" i="5"/>
  <c r="I47" i="4"/>
  <c r="I57" i="5"/>
  <c r="I87" i="4"/>
  <c r="I53" i="4"/>
  <c r="N53" i="4" s="1"/>
  <c r="J529" i="3"/>
  <c r="I551" i="4"/>
  <c r="G511" i="3"/>
  <c r="I556" i="4"/>
  <c r="I426" i="4"/>
  <c r="I389" i="4"/>
  <c r="I89" i="4"/>
  <c r="I395" i="4"/>
  <c r="O395" i="4" s="1"/>
  <c r="O394" i="4" s="1"/>
  <c r="I613" i="4"/>
  <c r="I27" i="4"/>
  <c r="I466" i="5"/>
  <c r="I97" i="5"/>
  <c r="I185" i="5"/>
  <c r="I338" i="4"/>
  <c r="I510" i="5"/>
  <c r="I143" i="5"/>
  <c r="I354" i="5"/>
  <c r="S70" i="5"/>
  <c r="F503" i="3"/>
  <c r="F243" i="3"/>
  <c r="I65" i="4"/>
  <c r="G370" i="3"/>
  <c r="I517" i="5"/>
  <c r="I350" i="5"/>
  <c r="I432" i="3"/>
  <c r="I492" i="5"/>
  <c r="H486" i="3"/>
  <c r="I362" i="4"/>
  <c r="I57" i="4"/>
  <c r="I266" i="5"/>
  <c r="G492" i="3"/>
  <c r="I420" i="5"/>
  <c r="J420" i="5" s="1"/>
  <c r="P420" i="5" s="1"/>
  <c r="W420" i="5" s="1"/>
  <c r="I613" i="5"/>
  <c r="I88" i="4"/>
  <c r="J478" i="3"/>
  <c r="I260" i="3"/>
  <c r="G441" i="3"/>
  <c r="J191" i="3"/>
  <c r="I51" i="4"/>
  <c r="I129" i="5"/>
  <c r="I244" i="4"/>
  <c r="I327" i="5"/>
  <c r="I481" i="5"/>
  <c r="K481" i="5" s="1"/>
  <c r="I115" i="5"/>
  <c r="G434" i="3"/>
  <c r="J494" i="3"/>
  <c r="J510" i="3"/>
  <c r="S163" i="5"/>
  <c r="S104" i="5"/>
  <c r="I36" i="5"/>
  <c r="F421" i="3"/>
  <c r="H419" i="3"/>
  <c r="I224" i="5"/>
  <c r="G501" i="3"/>
  <c r="I327" i="4"/>
  <c r="I345" i="4"/>
  <c r="I39" i="4"/>
  <c r="I36" i="4"/>
  <c r="I346" i="4"/>
  <c r="I513" i="4"/>
  <c r="I608" i="5"/>
  <c r="I631" i="4"/>
  <c r="I62" i="5"/>
  <c r="I435" i="5"/>
  <c r="I483" i="4"/>
  <c r="I431" i="5"/>
  <c r="H492" i="3"/>
  <c r="I321" i="4"/>
  <c r="O321" i="4" s="1"/>
  <c r="I211" i="5"/>
  <c r="I678" i="5"/>
  <c r="H355" i="3"/>
  <c r="F462" i="3"/>
  <c r="S161" i="5"/>
  <c r="I321" i="5"/>
  <c r="S27" i="5"/>
  <c r="H455" i="3"/>
  <c r="I597" i="5"/>
  <c r="I243" i="4"/>
  <c r="I622" i="5"/>
  <c r="N622" i="5" s="1"/>
  <c r="I240" i="5"/>
  <c r="J240" i="5" s="1"/>
  <c r="P240" i="5" s="1"/>
  <c r="W240" i="5" s="1"/>
  <c r="I25" i="4"/>
  <c r="I425" i="5"/>
  <c r="I404" i="4"/>
  <c r="I592" i="4"/>
  <c r="J592" i="4" s="1"/>
  <c r="P592" i="4" s="1"/>
  <c r="I366" i="5"/>
  <c r="I106" i="5"/>
  <c r="I571" i="4"/>
  <c r="S580" i="5"/>
  <c r="F512" i="3"/>
  <c r="I549" i="5"/>
  <c r="I680" i="5"/>
  <c r="J680" i="5" s="1"/>
  <c r="P680" i="5" s="1"/>
  <c r="F429" i="3"/>
  <c r="I68" i="5"/>
  <c r="I529" i="5"/>
  <c r="M529" i="5" s="1"/>
  <c r="I419" i="5"/>
  <c r="I644" i="4"/>
  <c r="M644" i="4" s="1"/>
  <c r="S16" i="5"/>
  <c r="I371" i="4"/>
  <c r="I645" i="5"/>
  <c r="S139" i="5"/>
  <c r="I505" i="5"/>
  <c r="I330" i="5"/>
  <c r="F436" i="3"/>
  <c r="I673" i="5"/>
  <c r="M673" i="5" s="1"/>
  <c r="I314" i="4"/>
  <c r="I580" i="5"/>
  <c r="O580" i="5" s="1"/>
  <c r="J524" i="3"/>
  <c r="I290" i="5"/>
  <c r="N290" i="5" s="1"/>
  <c r="N289" i="5" s="1"/>
  <c r="I655" i="4"/>
  <c r="J655" i="4" s="1"/>
  <c r="P655" i="4" s="1"/>
  <c r="I576" i="5"/>
  <c r="I281" i="5"/>
  <c r="I497" i="5"/>
  <c r="K497" i="5" s="1"/>
  <c r="K496" i="5" s="1"/>
  <c r="I56" i="5"/>
  <c r="I387" i="5"/>
  <c r="O387" i="5" s="1"/>
  <c r="O386" i="5" s="1"/>
  <c r="I430" i="5"/>
  <c r="I188" i="5"/>
  <c r="K188" i="5" s="1"/>
  <c r="K187" i="5" s="1"/>
  <c r="G491" i="3"/>
  <c r="I197" i="5"/>
  <c r="M197" i="5" s="1"/>
  <c r="M196" i="5" s="1"/>
  <c r="I479" i="4"/>
  <c r="I476" i="5"/>
  <c r="I229" i="5"/>
  <c r="I120" i="5"/>
  <c r="I208" i="4"/>
  <c r="O208" i="4" s="1"/>
  <c r="I18" i="5"/>
  <c r="H456" i="3"/>
  <c r="I590" i="4"/>
  <c r="I458" i="4"/>
  <c r="I162" i="5"/>
  <c r="K162" i="5" s="1"/>
  <c r="I586" i="4"/>
  <c r="I458" i="3"/>
  <c r="F489" i="3"/>
  <c r="J403" i="3"/>
  <c r="F216" i="3"/>
  <c r="F474" i="3"/>
  <c r="G419" i="3"/>
  <c r="I561" i="4"/>
  <c r="I381" i="3"/>
  <c r="I337" i="3"/>
  <c r="J417" i="3"/>
  <c r="H342" i="3"/>
  <c r="S158" i="5"/>
  <c r="I206" i="4"/>
  <c r="M206" i="4" s="1"/>
  <c r="I85" i="5"/>
  <c r="J426" i="3"/>
  <c r="G349" i="3"/>
  <c r="G302" i="3"/>
  <c r="J350" i="3"/>
  <c r="I335" i="3"/>
  <c r="J400" i="3"/>
  <c r="H406" i="3"/>
  <c r="G508" i="3"/>
  <c r="G176" i="3"/>
  <c r="I132" i="3"/>
  <c r="G205" i="3"/>
  <c r="J344" i="3"/>
  <c r="I452" i="3"/>
  <c r="I214" i="4"/>
  <c r="I433" i="4"/>
  <c r="I15" i="4"/>
  <c r="H302" i="3"/>
  <c r="I141" i="5"/>
  <c r="H336" i="3"/>
  <c r="H333" i="3"/>
  <c r="I437" i="3"/>
  <c r="I309" i="4"/>
  <c r="F404" i="3"/>
  <c r="F186" i="3"/>
  <c r="H247" i="3"/>
  <c r="F355" i="3"/>
  <c r="J379" i="3"/>
  <c r="F448" i="3"/>
  <c r="I648" i="4"/>
  <c r="G461" i="3"/>
  <c r="F155" i="3"/>
  <c r="I498" i="3"/>
  <c r="S90" i="5"/>
  <c r="H368" i="3"/>
  <c r="F440" i="3"/>
  <c r="F220" i="3"/>
  <c r="J309" i="3"/>
  <c r="I390" i="3"/>
  <c r="I107" i="4"/>
  <c r="G427" i="3"/>
  <c r="I588" i="5"/>
  <c r="H253" i="3"/>
  <c r="I416" i="4"/>
  <c r="I598" i="5"/>
  <c r="G480" i="3"/>
  <c r="J526" i="3"/>
  <c r="I453" i="3"/>
  <c r="I225" i="5"/>
  <c r="J457" i="3"/>
  <c r="J306" i="3"/>
  <c r="I415" i="4"/>
  <c r="J469" i="3"/>
  <c r="I85" i="4"/>
  <c r="J397" i="3"/>
  <c r="I520" i="4"/>
  <c r="I490" i="3"/>
  <c r="I198" i="5"/>
  <c r="I638" i="5"/>
  <c r="I96" i="4"/>
  <c r="K96" i="4" s="1"/>
  <c r="G463" i="3"/>
  <c r="I562" i="4"/>
  <c r="N562" i="4" s="1"/>
  <c r="H493" i="3"/>
  <c r="I249" i="4"/>
  <c r="H428" i="3"/>
  <c r="I326" i="5"/>
  <c r="F439" i="3"/>
  <c r="I353" i="4"/>
  <c r="I29" i="4"/>
  <c r="I335" i="5"/>
  <c r="I234" i="4"/>
  <c r="I669" i="5"/>
  <c r="I380" i="4"/>
  <c r="M380" i="4" s="1"/>
  <c r="M379" i="4" s="1"/>
  <c r="I133" i="5"/>
  <c r="I213" i="5"/>
  <c r="J213" i="5" s="1"/>
  <c r="P213" i="5" s="1"/>
  <c r="W213" i="5" s="1"/>
  <c r="J414" i="3"/>
  <c r="I63" i="5"/>
  <c r="K63" i="5" s="1"/>
  <c r="I127" i="5"/>
  <c r="S115" i="5"/>
  <c r="I599" i="4"/>
  <c r="S111" i="5"/>
  <c r="I359" i="4"/>
  <c r="I437" i="4"/>
  <c r="I19" i="5"/>
  <c r="G469" i="3"/>
  <c r="F135" i="3"/>
  <c r="F498" i="3"/>
  <c r="J245" i="3"/>
  <c r="I568" i="4"/>
  <c r="I82" i="5"/>
  <c r="F465" i="3"/>
  <c r="I68" i="4"/>
  <c r="I502" i="3"/>
  <c r="I130" i="4"/>
  <c r="K130" i="4" s="1"/>
  <c r="I63" i="4"/>
  <c r="I65" i="5"/>
  <c r="J445" i="3"/>
  <c r="I540" i="5"/>
  <c r="K540" i="5" s="1"/>
  <c r="K539" i="5" s="1"/>
  <c r="S88" i="5"/>
  <c r="I219" i="4"/>
  <c r="I20" i="4"/>
  <c r="S89" i="5"/>
  <c r="H438" i="3"/>
  <c r="I629" i="4"/>
  <c r="J525" i="3"/>
  <c r="I439" i="5"/>
  <c r="I172" i="4"/>
  <c r="I472" i="4"/>
  <c r="I583" i="5"/>
  <c r="I369" i="5"/>
  <c r="I285" i="5"/>
  <c r="I481" i="3"/>
  <c r="I515" i="4"/>
  <c r="G455" i="3"/>
  <c r="I607" i="4"/>
  <c r="F326" i="3"/>
  <c r="I137" i="4"/>
  <c r="H352" i="3"/>
  <c r="G442" i="3"/>
  <c r="H374" i="3"/>
  <c r="I429" i="4"/>
  <c r="I586" i="5"/>
  <c r="G465" i="3"/>
  <c r="G363" i="3"/>
  <c r="I28" i="4"/>
  <c r="G398" i="3"/>
  <c r="H440" i="3"/>
  <c r="G358" i="3"/>
  <c r="I149" i="5"/>
  <c r="I573" i="4"/>
  <c r="I34" i="4"/>
  <c r="I351" i="3"/>
  <c r="I450" i="3"/>
  <c r="J378" i="3"/>
  <c r="J484" i="3"/>
  <c r="G331" i="3"/>
  <c r="I405" i="4"/>
  <c r="S94" i="5"/>
  <c r="I23" i="4"/>
  <c r="H503" i="3"/>
  <c r="I605" i="5"/>
  <c r="I108" i="4"/>
  <c r="I476" i="3"/>
  <c r="I544" i="4"/>
  <c r="I191" i="5"/>
  <c r="H442" i="3"/>
  <c r="I545" i="5"/>
  <c r="I471" i="4"/>
  <c r="I365" i="4"/>
  <c r="H424" i="3"/>
  <c r="J166" i="3"/>
  <c r="S246" i="5"/>
  <c r="I87" i="5"/>
  <c r="N87" i="5" s="1"/>
  <c r="N86" i="5" s="1"/>
  <c r="I268" i="4"/>
  <c r="I197" i="4"/>
  <c r="I62" i="4"/>
  <c r="I316" i="3"/>
  <c r="J535" i="3"/>
  <c r="J454" i="3"/>
  <c r="I27" i="5"/>
  <c r="I590" i="5"/>
  <c r="I630" i="5"/>
  <c r="J536" i="3"/>
  <c r="I557" i="5"/>
  <c r="I213" i="4"/>
  <c r="I402" i="4"/>
  <c r="N402" i="4" s="1"/>
  <c r="I219" i="5"/>
  <c r="I462" i="5"/>
  <c r="H504" i="3"/>
  <c r="I270" i="4"/>
  <c r="I174" i="5"/>
  <c r="I356" i="5"/>
  <c r="I154" i="4"/>
  <c r="I552" i="5"/>
  <c r="N552" i="5" s="1"/>
  <c r="I322" i="4"/>
  <c r="I376" i="5"/>
  <c r="J376" i="5" s="1"/>
  <c r="P376" i="5" s="1"/>
  <c r="W376" i="5" s="1"/>
  <c r="S245" i="5"/>
  <c r="G509" i="3"/>
  <c r="I107" i="5"/>
  <c r="M107" i="5" s="1"/>
  <c r="I448" i="5"/>
  <c r="I254" i="4"/>
  <c r="O254" i="4" s="1"/>
  <c r="I220" i="5"/>
  <c r="O220" i="5" s="1"/>
  <c r="I204" i="4"/>
  <c r="I384" i="5"/>
  <c r="I243" i="5"/>
  <c r="I648" i="5"/>
  <c r="O648" i="5" s="1"/>
  <c r="O647" i="5" s="1"/>
  <c r="I637" i="5"/>
  <c r="J637" i="5" s="1"/>
  <c r="P637" i="5" s="1"/>
  <c r="W637" i="5" s="1"/>
  <c r="I312" i="5"/>
  <c r="I105" i="4"/>
  <c r="G426" i="3"/>
  <c r="I510" i="4"/>
  <c r="I241" i="5"/>
  <c r="N241" i="5" s="1"/>
  <c r="J508" i="3"/>
  <c r="I509" i="5"/>
  <c r="M509" i="5" s="1"/>
  <c r="I407" i="5"/>
  <c r="S85" i="5"/>
  <c r="I124" i="5"/>
  <c r="I71" i="5"/>
  <c r="M71" i="5" s="1"/>
  <c r="S87" i="5"/>
  <c r="I291" i="4"/>
  <c r="G430" i="3"/>
  <c r="J447" i="3"/>
  <c r="S408" i="5"/>
  <c r="I156" i="4"/>
  <c r="I125" i="5"/>
  <c r="N125" i="5" s="1"/>
  <c r="I436" i="5"/>
  <c r="I458" i="5"/>
  <c r="N458" i="5" s="1"/>
  <c r="I238" i="4"/>
  <c r="K238" i="4" s="1"/>
  <c r="I498" i="5"/>
  <c r="I421" i="5"/>
  <c r="N421" i="5" s="1"/>
  <c r="I575" i="5"/>
  <c r="K575" i="5" s="1"/>
  <c r="I210" i="4"/>
  <c r="I589" i="4"/>
  <c r="I468" i="5"/>
  <c r="K468" i="5" s="1"/>
  <c r="F495" i="3"/>
  <c r="I432" i="5"/>
  <c r="O432" i="5" s="1"/>
  <c r="F477" i="3"/>
  <c r="I73" i="5"/>
  <c r="M73" i="5" s="1"/>
  <c r="I424" i="4"/>
  <c r="I484" i="4"/>
  <c r="I491" i="5"/>
  <c r="I480" i="5"/>
  <c r="I179" i="5"/>
  <c r="I277" i="5"/>
  <c r="I328" i="5"/>
  <c r="I142" i="5"/>
  <c r="N142" i="5" s="1"/>
  <c r="I509" i="4"/>
  <c r="I583" i="4"/>
  <c r="I309" i="5"/>
  <c r="M309" i="5" s="1"/>
  <c r="I365" i="5"/>
  <c r="N365" i="5" s="1"/>
  <c r="I615" i="5"/>
  <c r="I499" i="3"/>
  <c r="H326" i="3"/>
  <c r="G418" i="3"/>
  <c r="J354" i="3"/>
  <c r="I454" i="3"/>
  <c r="F308" i="3"/>
  <c r="I153" i="4"/>
  <c r="O153" i="4" s="1"/>
  <c r="O152" i="4" s="1"/>
  <c r="I620" i="5"/>
  <c r="J531" i="3"/>
  <c r="G275" i="3"/>
  <c r="G484" i="3"/>
  <c r="H304" i="3"/>
  <c r="J517" i="3"/>
  <c r="G324" i="3"/>
  <c r="H482" i="3"/>
  <c r="I66" i="5"/>
  <c r="I391" i="4"/>
  <c r="I240" i="4"/>
  <c r="M240" i="4" s="1"/>
  <c r="M239" i="4" s="1"/>
  <c r="I642" i="4"/>
  <c r="I114" i="4"/>
  <c r="M114" i="4" s="1"/>
  <c r="J491" i="3"/>
  <c r="I612" i="4"/>
  <c r="M612" i="4" s="1"/>
  <c r="I66" i="4"/>
  <c r="M66" i="4" s="1"/>
  <c r="I518" i="4"/>
  <c r="I40" i="4"/>
  <c r="I591" i="4"/>
  <c r="I614" i="4"/>
  <c r="N614" i="4" s="1"/>
  <c r="I416" i="5"/>
  <c r="I546" i="5"/>
  <c r="I524" i="5"/>
  <c r="I619" i="4"/>
  <c r="F466" i="3"/>
  <c r="J507" i="3"/>
  <c r="I278" i="4"/>
  <c r="I260" i="4"/>
  <c r="I79" i="4"/>
  <c r="I159" i="5"/>
  <c r="I24" i="4"/>
  <c r="K24" i="4" s="1"/>
  <c r="I298" i="5"/>
  <c r="I16" i="5"/>
  <c r="I112" i="5"/>
  <c r="I265" i="4"/>
  <c r="H452" i="3"/>
  <c r="I295" i="5"/>
  <c r="I486" i="5"/>
  <c r="O486" i="5" s="1"/>
  <c r="I454" i="4"/>
  <c r="N454" i="4" s="1"/>
  <c r="I425" i="4"/>
  <c r="N425" i="4" s="1"/>
  <c r="I507" i="4"/>
  <c r="K507" i="4" s="1"/>
  <c r="I189" i="5"/>
  <c r="K189" i="5" s="1"/>
  <c r="S258" i="5"/>
  <c r="I360" i="4"/>
  <c r="J360" i="4" s="1"/>
  <c r="P360" i="4" s="1"/>
  <c r="I329" i="5"/>
  <c r="I35" i="5"/>
  <c r="S451" i="5"/>
  <c r="I460" i="4"/>
  <c r="N460" i="4" s="1"/>
  <c r="I611" i="4"/>
  <c r="N611" i="4" s="1"/>
  <c r="N610" i="4" s="1"/>
  <c r="I476" i="4"/>
  <c r="O476" i="4" s="1"/>
  <c r="O475" i="4" s="1"/>
  <c r="S543" i="5"/>
  <c r="I617" i="5"/>
  <c r="I635" i="4"/>
  <c r="J635" i="4" s="1"/>
  <c r="P635" i="4" s="1"/>
  <c r="I352" i="5"/>
  <c r="J352" i="5" s="1"/>
  <c r="P352" i="5" s="1"/>
  <c r="W352" i="5" s="1"/>
  <c r="I683" i="5"/>
  <c r="K683" i="5" s="1"/>
  <c r="I582" i="5"/>
  <c r="S660" i="5"/>
  <c r="I572" i="4"/>
  <c r="K572" i="4" s="1"/>
  <c r="I535" i="5"/>
  <c r="I382" i="4"/>
  <c r="I292" i="5"/>
  <c r="M292" i="5" s="1"/>
  <c r="I469" i="3"/>
  <c r="I336" i="5"/>
  <c r="I568" i="5"/>
  <c r="N568" i="5" s="1"/>
  <c r="I207" i="5"/>
  <c r="J207" i="5" s="1"/>
  <c r="P207" i="5" s="1"/>
  <c r="W207" i="5" s="1"/>
  <c r="I390" i="4"/>
  <c r="O390" i="4" s="1"/>
  <c r="I585" i="5"/>
  <c r="J585" i="5" s="1"/>
  <c r="I401" i="4"/>
  <c r="K401" i="4" s="1"/>
  <c r="I497" i="4"/>
  <c r="K497" i="4" s="1"/>
  <c r="I423" i="5"/>
  <c r="I511" i="5"/>
  <c r="M511" i="5" s="1"/>
  <c r="I560" i="5"/>
  <c r="N560" i="5" s="1"/>
  <c r="I636" i="5"/>
  <c r="F494" i="3"/>
  <c r="I618" i="4"/>
  <c r="K618" i="4" s="1"/>
  <c r="I338" i="5"/>
  <c r="I400" i="4"/>
  <c r="J400" i="4" s="1"/>
  <c r="P400" i="4" s="1"/>
  <c r="H509" i="3"/>
  <c r="I305" i="5"/>
  <c r="M305" i="5" s="1"/>
  <c r="I374" i="5"/>
  <c r="O374" i="5" s="1"/>
  <c r="O373" i="5" s="1"/>
  <c r="I599" i="5"/>
  <c r="I410" i="4"/>
  <c r="O410" i="4" s="1"/>
  <c r="I399" i="5"/>
  <c r="S164" i="5"/>
  <c r="I370" i="4"/>
  <c r="I76" i="5"/>
  <c r="I59" i="5"/>
  <c r="I492" i="4"/>
  <c r="I301" i="5"/>
  <c r="I14" i="5"/>
  <c r="I672" i="5"/>
  <c r="N672" i="5" s="1"/>
  <c r="S78" i="5"/>
  <c r="I623" i="5"/>
  <c r="J527" i="3"/>
  <c r="S118" i="5"/>
  <c r="I679" i="5"/>
  <c r="I523" i="4"/>
  <c r="M523" i="4" s="1"/>
  <c r="J497" i="3"/>
  <c r="I153" i="5"/>
  <c r="J153" i="5" s="1"/>
  <c r="J152" i="5" s="1"/>
  <c r="P152" i="5" s="1"/>
  <c r="W152" i="5" s="1"/>
  <c r="I461" i="5"/>
  <c r="O461" i="5" s="1"/>
  <c r="I44" i="5"/>
  <c r="K44" i="5" s="1"/>
  <c r="I109" i="5"/>
  <c r="I103" i="5"/>
  <c r="M103" i="5" s="1"/>
  <c r="I230" i="4"/>
  <c r="N230" i="4" s="1"/>
  <c r="I675" i="5"/>
  <c r="I630" i="4"/>
  <c r="K630" i="4" s="1"/>
  <c r="S542" i="5"/>
  <c r="I135" i="5"/>
  <c r="I604" i="5"/>
  <c r="N604" i="5" s="1"/>
  <c r="I610" i="5"/>
  <c r="I681" i="5"/>
  <c r="I626" i="4"/>
  <c r="N626" i="4" s="1"/>
  <c r="I663" i="5"/>
  <c r="I88" i="5"/>
  <c r="J439" i="3"/>
  <c r="I500" i="3"/>
  <c r="I371" i="5"/>
  <c r="S28" i="5"/>
  <c r="I294" i="5"/>
  <c r="I39" i="5"/>
  <c r="I526" i="4"/>
  <c r="I54" i="5"/>
  <c r="I628" i="5"/>
  <c r="I503" i="5"/>
  <c r="I159" i="4"/>
  <c r="S167" i="5"/>
  <c r="I632" i="5"/>
  <c r="J632" i="5" s="1"/>
  <c r="P632" i="5" s="1"/>
  <c r="W632" i="5" s="1"/>
  <c r="I251" i="5"/>
  <c r="J251" i="5" s="1"/>
  <c r="P251" i="5" s="1"/>
  <c r="W251" i="5" s="1"/>
  <c r="I466" i="4"/>
  <c r="I126" i="5"/>
  <c r="I167" i="5"/>
  <c r="I579" i="4"/>
  <c r="I573" i="5"/>
  <c r="S605" i="5"/>
  <c r="I111" i="4"/>
  <c r="I387" i="4"/>
  <c r="I617" i="4"/>
  <c r="I674" i="5"/>
  <c r="I43" i="4"/>
  <c r="K43" i="4" s="1"/>
  <c r="I56" i="4"/>
  <c r="J56" i="4" s="1"/>
  <c r="I131" i="5"/>
  <c r="I45" i="5"/>
  <c r="I193" i="5"/>
  <c r="I532" i="5"/>
  <c r="J532" i="5" s="1"/>
  <c r="P532" i="5" s="1"/>
  <c r="W532" i="5" s="1"/>
  <c r="I241" i="4"/>
  <c r="S152" i="5"/>
  <c r="H464" i="3"/>
  <c r="I662" i="5"/>
  <c r="M662" i="5" s="1"/>
  <c r="M660" i="5" s="1"/>
  <c r="I558" i="4"/>
  <c r="I454" i="5"/>
  <c r="I269" i="5"/>
  <c r="S286" i="5"/>
  <c r="I113" i="4"/>
  <c r="H403" i="3"/>
  <c r="I199" i="5"/>
  <c r="I238" i="5"/>
  <c r="K238" i="5" s="1"/>
  <c r="I642" i="5"/>
  <c r="S257" i="5"/>
  <c r="I323" i="5"/>
  <c r="I261" i="5"/>
  <c r="I431" i="4"/>
  <c r="I58" i="4"/>
  <c r="I220" i="4"/>
  <c r="J220" i="4" s="1"/>
  <c r="P220" i="4" s="1"/>
  <c r="I621" i="4"/>
  <c r="I236" i="5"/>
  <c r="I627" i="5"/>
  <c r="I151" i="5"/>
  <c r="M151" i="5" s="1"/>
  <c r="I344" i="5"/>
  <c r="N344" i="5" s="1"/>
  <c r="N343" i="5" s="1"/>
  <c r="S168" i="5"/>
  <c r="I469" i="5"/>
  <c r="K469" i="5" s="1"/>
  <c r="I687" i="5"/>
  <c r="K687" i="5" s="1"/>
  <c r="I664" i="5"/>
  <c r="I445" i="5"/>
  <c r="I267" i="4"/>
  <c r="O267" i="4" s="1"/>
  <c r="O266" i="4" s="1"/>
  <c r="S256" i="5"/>
  <c r="I308" i="4"/>
  <c r="J308" i="4" s="1"/>
  <c r="P308" i="4" s="1"/>
  <c r="I418" i="5"/>
  <c r="I592" i="5"/>
  <c r="I677" i="5"/>
  <c r="I139" i="5"/>
  <c r="S244" i="5"/>
  <c r="I217" i="4"/>
  <c r="I260" i="5"/>
  <c r="I558" i="5"/>
  <c r="I372" i="5"/>
  <c r="N372" i="5" s="1"/>
  <c r="I148" i="5"/>
  <c r="J148" i="5" s="1"/>
  <c r="P148" i="5" s="1"/>
  <c r="W148" i="5" s="1"/>
  <c r="I370" i="5"/>
  <c r="I261" i="4"/>
  <c r="M261" i="4" s="1"/>
  <c r="I427" i="5"/>
  <c r="I550" i="4"/>
  <c r="I324" i="5"/>
  <c r="N324" i="5" s="1"/>
  <c r="I176" i="5"/>
  <c r="J176" i="5" s="1"/>
  <c r="P176" i="5" s="1"/>
  <c r="W176" i="5" s="1"/>
  <c r="I561" i="5"/>
  <c r="M561" i="5" s="1"/>
  <c r="F398" i="3"/>
  <c r="I395" i="5"/>
  <c r="J395" i="5" s="1"/>
  <c r="J394" i="5" s="1"/>
  <c r="I218" i="5"/>
  <c r="I357" i="5"/>
  <c r="I366" i="4"/>
  <c r="N366" i="4" s="1"/>
  <c r="I447" i="4"/>
  <c r="J447" i="4" s="1"/>
  <c r="P447" i="4" s="1"/>
  <c r="I581" i="5"/>
  <c r="J467" i="3"/>
  <c r="I315" i="4"/>
  <c r="I670" i="5"/>
  <c r="J471" i="3"/>
  <c r="I212" i="5"/>
  <c r="I314" i="5"/>
  <c r="M314" i="5" s="1"/>
  <c r="I499" i="4"/>
  <c r="M499" i="4" s="1"/>
  <c r="J461" i="3"/>
  <c r="I113" i="5"/>
  <c r="N113" i="5" s="1"/>
  <c r="H444" i="3"/>
  <c r="I255" i="4"/>
  <c r="I154" i="5"/>
  <c r="I587" i="5"/>
  <c r="S77" i="5"/>
  <c r="I467" i="4"/>
  <c r="I145" i="5"/>
  <c r="I443" i="4"/>
  <c r="I206" i="5"/>
  <c r="I522" i="5"/>
  <c r="I123" i="4"/>
  <c r="N123" i="4" s="1"/>
  <c r="N122" i="4" s="1"/>
  <c r="I378" i="4"/>
  <c r="N378" i="4" s="1"/>
  <c r="I278" i="5"/>
  <c r="I275" i="5"/>
  <c r="O275" i="5" s="1"/>
  <c r="I385" i="5"/>
  <c r="N385" i="5" s="1"/>
  <c r="I375" i="5"/>
  <c r="I93" i="4"/>
  <c r="O93" i="4" s="1"/>
  <c r="O92" i="4" s="1"/>
  <c r="I495" i="5"/>
  <c r="I70" i="5"/>
  <c r="O70" i="5" s="1"/>
  <c r="S74" i="5"/>
  <c r="I255" i="5"/>
  <c r="K255" i="5" s="1"/>
  <c r="I73" i="4"/>
  <c r="N73" i="4" s="1"/>
  <c r="I100" i="4"/>
  <c r="N100" i="4" s="1"/>
  <c r="I262" i="5"/>
  <c r="S98" i="5"/>
  <c r="S97" i="5"/>
  <c r="I555" i="4"/>
  <c r="I333" i="5"/>
  <c r="I341" i="5"/>
  <c r="I403" i="5"/>
  <c r="J403" i="5" s="1"/>
  <c r="P403" i="5" s="1"/>
  <c r="W403" i="5" s="1"/>
  <c r="I426" i="5"/>
  <c r="I596" i="5"/>
  <c r="I111" i="5"/>
  <c r="I156" i="5"/>
  <c r="I443" i="5"/>
  <c r="J443" i="5" s="1"/>
  <c r="I634" i="4"/>
  <c r="S602" i="5"/>
  <c r="I567" i="4"/>
  <c r="I210" i="5"/>
  <c r="N210" i="5" s="1"/>
  <c r="N209" i="5" s="1"/>
  <c r="I467" i="5"/>
  <c r="I298" i="4"/>
  <c r="O298" i="4" s="1"/>
  <c r="O297" i="4" s="1"/>
  <c r="I418" i="4"/>
  <c r="O418" i="4" s="1"/>
  <c r="I412" i="5"/>
  <c r="I119" i="5"/>
  <c r="I684" i="5"/>
  <c r="K684" i="5" s="1"/>
  <c r="I306" i="5"/>
  <c r="N306" i="5" s="1"/>
  <c r="I166" i="5"/>
  <c r="I553" i="4"/>
  <c r="I472" i="5"/>
  <c r="I15" i="5"/>
  <c r="I650" i="5"/>
  <c r="K650" i="5" s="1"/>
  <c r="K649" i="5" s="1"/>
  <c r="I165" i="4"/>
  <c r="I310" i="5"/>
  <c r="I564" i="5"/>
  <c r="I402" i="5"/>
  <c r="N402" i="5" s="1"/>
  <c r="I60" i="5"/>
  <c r="I69" i="4"/>
  <c r="I667" i="5"/>
  <c r="I182" i="5"/>
  <c r="I81" i="5"/>
  <c r="I489" i="5"/>
  <c r="I52" i="5"/>
  <c r="M52" i="5" s="1"/>
  <c r="I508" i="3"/>
  <c r="I133" i="4"/>
  <c r="I605" i="4"/>
  <c r="I276" i="5"/>
  <c r="O276" i="5" s="1"/>
  <c r="I253" i="5"/>
  <c r="M253" i="5" s="1"/>
  <c r="M252" i="5" s="1"/>
  <c r="I332" i="4"/>
  <c r="J332" i="4" s="1"/>
  <c r="I591" i="5"/>
  <c r="F400" i="3"/>
  <c r="I602" i="4"/>
  <c r="M602" i="4" s="1"/>
  <c r="I136" i="5"/>
  <c r="I403" i="4"/>
  <c r="I411" i="5"/>
  <c r="I250" i="5"/>
  <c r="M250" i="5" s="1"/>
  <c r="I231" i="5"/>
  <c r="H450" i="3"/>
  <c r="H434" i="3"/>
  <c r="I126" i="4"/>
  <c r="M126" i="4" s="1"/>
  <c r="I624" i="4"/>
  <c r="I413" i="5"/>
  <c r="K413" i="5" s="1"/>
  <c r="I390" i="5"/>
  <c r="M390" i="5" s="1"/>
  <c r="S71" i="5"/>
  <c r="I94" i="5"/>
  <c r="N94" i="5" s="1"/>
  <c r="I594" i="5"/>
  <c r="O594" i="5" s="1"/>
  <c r="I274" i="5"/>
  <c r="J274" i="5" s="1"/>
  <c r="P274" i="5" s="1"/>
  <c r="W274" i="5" s="1"/>
  <c r="I91" i="4"/>
  <c r="N91" i="4" s="1"/>
  <c r="I95" i="5"/>
  <c r="J95" i="5" s="1"/>
  <c r="P95" i="5" s="1"/>
  <c r="W95" i="5" s="1"/>
  <c r="I348" i="5"/>
  <c r="M348" i="5" s="1"/>
  <c r="G495" i="3"/>
  <c r="I652" i="4"/>
  <c r="N652" i="4" s="1"/>
  <c r="I50" i="5"/>
  <c r="F445" i="3"/>
  <c r="I132" i="4"/>
  <c r="N132" i="4" s="1"/>
  <c r="I332" i="5"/>
  <c r="I72" i="5"/>
  <c r="I228" i="4"/>
  <c r="I485" i="4"/>
  <c r="I563" i="4"/>
  <c r="I430" i="4"/>
  <c r="I89" i="5"/>
  <c r="I609" i="4"/>
  <c r="I601" i="4"/>
  <c r="K601" i="4" s="1"/>
  <c r="I596" i="4"/>
  <c r="J596" i="4" s="1"/>
  <c r="P596" i="4" s="1"/>
  <c r="I594" i="4"/>
  <c r="I635" i="5"/>
  <c r="N635" i="5" s="1"/>
  <c r="I409" i="4"/>
  <c r="O409" i="4" s="1"/>
  <c r="O408" i="4" s="1"/>
  <c r="I144" i="5"/>
  <c r="I646" i="5"/>
  <c r="J646" i="5" s="1"/>
  <c r="P646" i="5" s="1"/>
  <c r="W646" i="5" s="1"/>
  <c r="I634" i="5"/>
  <c r="I646" i="4"/>
  <c r="O646" i="4" s="1"/>
  <c r="O645" i="4" s="1"/>
  <c r="I254" i="5"/>
  <c r="N254" i="5" s="1"/>
  <c r="I234" i="5"/>
  <c r="I380" i="5"/>
  <c r="N380" i="5" s="1"/>
  <c r="N379" i="5" s="1"/>
  <c r="I686" i="5"/>
  <c r="J686" i="5" s="1"/>
  <c r="P686" i="5" s="1"/>
  <c r="I299" i="4"/>
  <c r="J299" i="4" s="1"/>
  <c r="P299" i="4" s="1"/>
  <c r="I359" i="5"/>
  <c r="M359" i="5" s="1"/>
  <c r="I288" i="5"/>
  <c r="J288" i="5" s="1"/>
  <c r="I40" i="5"/>
  <c r="I42" i="5"/>
  <c r="I508" i="4"/>
  <c r="I536" i="5"/>
  <c r="S75" i="5"/>
  <c r="I388" i="5"/>
  <c r="M388" i="5" s="1"/>
  <c r="I91" i="5"/>
  <c r="N91" i="5" s="1"/>
  <c r="I434" i="4"/>
  <c r="S505" i="5"/>
  <c r="I346" i="5"/>
  <c r="K346" i="5" s="1"/>
  <c r="I375" i="4"/>
  <c r="O375" i="4" s="1"/>
  <c r="I12" i="5"/>
  <c r="O12" i="5" s="1"/>
  <c r="O9" i="5" s="1"/>
  <c r="O8" i="5" s="1"/>
  <c r="I247" i="5"/>
  <c r="O247" i="5" s="1"/>
  <c r="O246" i="5" s="1"/>
  <c r="I444" i="4"/>
  <c r="I528" i="5"/>
  <c r="I157" i="5"/>
  <c r="O157" i="5" s="1"/>
  <c r="I105" i="5"/>
  <c r="M105" i="5" s="1"/>
  <c r="M104" i="5" s="1"/>
  <c r="I81" i="4"/>
  <c r="I347" i="5"/>
  <c r="I20" i="5"/>
  <c r="I424" i="5"/>
  <c r="K424" i="5" s="1"/>
  <c r="I655" i="5"/>
  <c r="I207" i="4"/>
  <c r="O207" i="4" s="1"/>
  <c r="I475" i="5"/>
  <c r="J475" i="5" s="1"/>
  <c r="P475" i="5" s="1"/>
  <c r="W475" i="5" s="1"/>
  <c r="I172" i="5"/>
  <c r="I491" i="4"/>
  <c r="I501" i="5"/>
  <c r="I574" i="5"/>
  <c r="I356" i="4"/>
  <c r="I303" i="5"/>
  <c r="S96" i="5"/>
  <c r="I69" i="5"/>
  <c r="K69" i="5" s="1"/>
  <c r="I293" i="5"/>
  <c r="M293" i="5" s="1"/>
  <c r="I552" i="4"/>
  <c r="I311" i="5"/>
  <c r="I21" i="4"/>
  <c r="M21" i="4" s="1"/>
  <c r="I147" i="5"/>
  <c r="I461" i="4"/>
  <c r="I553" i="5"/>
  <c r="K553" i="5" s="1"/>
  <c r="J518" i="3"/>
  <c r="I665" i="5"/>
  <c r="I427" i="4"/>
  <c r="I474" i="5"/>
  <c r="I656" i="5"/>
  <c r="S462" i="5"/>
  <c r="I342" i="5"/>
  <c r="I585" i="4"/>
  <c r="I518" i="5"/>
  <c r="I500" i="5"/>
  <c r="S202" i="5"/>
  <c r="I326" i="4"/>
  <c r="S287" i="5"/>
  <c r="I374" i="4"/>
  <c r="I163" i="5"/>
  <c r="I527" i="4"/>
  <c r="I555" i="5"/>
  <c r="J555" i="5" s="1"/>
  <c r="P555" i="5" s="1"/>
  <c r="W555" i="5" s="1"/>
  <c r="I263" i="5"/>
  <c r="I577" i="5"/>
  <c r="I232" i="5"/>
  <c r="I633" i="5"/>
  <c r="I167" i="4"/>
  <c r="I446" i="5"/>
  <c r="I204" i="5"/>
  <c r="J204" i="5" s="1"/>
  <c r="S624" i="5"/>
  <c r="I29" i="5"/>
  <c r="I412" i="4"/>
  <c r="I216" i="5"/>
  <c r="H480" i="3"/>
  <c r="I479" i="5"/>
  <c r="I377" i="5"/>
  <c r="S317" i="5"/>
  <c r="I478" i="4"/>
  <c r="I614" i="5"/>
  <c r="H468" i="3"/>
  <c r="I320" i="5"/>
  <c r="I333" i="4"/>
  <c r="N333" i="4" s="1"/>
  <c r="I579" i="5"/>
  <c r="K579" i="5" s="1"/>
  <c r="K578" i="5" s="1"/>
  <c r="I463" i="5"/>
  <c r="I449" i="5"/>
  <c r="I549" i="4"/>
  <c r="I17" i="5"/>
  <c r="I557" i="4"/>
  <c r="I340" i="5"/>
  <c r="I115" i="4"/>
  <c r="M115" i="4" s="1"/>
  <c r="I299" i="5"/>
  <c r="K299" i="5" s="1"/>
  <c r="I601" i="5"/>
  <c r="M601" i="5" s="1"/>
  <c r="M600" i="5" s="1"/>
  <c r="I242" i="4"/>
  <c r="I364" i="5"/>
  <c r="I45" i="4"/>
  <c r="J45" i="4" s="1"/>
  <c r="P45" i="4" s="1"/>
  <c r="I121" i="5"/>
  <c r="I102" i="5"/>
  <c r="O102" i="5" s="1"/>
  <c r="I84" i="5"/>
  <c r="I195" i="5"/>
  <c r="O195" i="5" s="1"/>
  <c r="O194" i="5" s="1"/>
  <c r="S84" i="5"/>
  <c r="I362" i="5"/>
  <c r="I163" i="4"/>
  <c r="I410" i="5"/>
  <c r="F447" i="3"/>
  <c r="I155" i="5"/>
  <c r="I174" i="4"/>
  <c r="I405" i="5"/>
  <c r="I563" i="5"/>
  <c r="I499" i="5"/>
  <c r="I529" i="4"/>
  <c r="I304" i="5"/>
  <c r="F437" i="3"/>
  <c r="S453" i="5"/>
  <c r="I520" i="5"/>
  <c r="I368" i="5"/>
  <c r="I244" i="5"/>
  <c r="I13" i="5"/>
  <c r="I328" i="4"/>
  <c r="I291" i="5"/>
  <c r="I313" i="4"/>
  <c r="I567" i="5"/>
  <c r="I137" i="5"/>
  <c r="I484" i="5"/>
  <c r="I649" i="4"/>
  <c r="J506" i="3"/>
  <c r="I602" i="5"/>
  <c r="S393" i="5"/>
  <c r="J449" i="3"/>
  <c r="I165" i="5"/>
  <c r="K586" i="4"/>
  <c r="O45" i="5"/>
  <c r="M45" i="5"/>
  <c r="K193" i="5"/>
  <c r="K192" i="5" s="1"/>
  <c r="K93" i="4"/>
  <c r="K92" i="4" s="1"/>
  <c r="K131" i="4"/>
  <c r="K615" i="5"/>
  <c r="J153" i="4"/>
  <c r="P153" i="4" s="1"/>
  <c r="J620" i="5"/>
  <c r="P620" i="5" s="1"/>
  <c r="W620" i="5" s="1"/>
  <c r="J114" i="4"/>
  <c r="P114" i="4" s="1"/>
  <c r="J493" i="4"/>
  <c r="P493" i="4" s="1"/>
  <c r="J612" i="4"/>
  <c r="P612" i="4" s="1"/>
  <c r="M482" i="5"/>
  <c r="N404" i="5"/>
  <c r="K309" i="5"/>
  <c r="O611" i="4"/>
  <c r="O610" i="4" s="1"/>
  <c r="N635" i="4"/>
  <c r="K271" i="4"/>
  <c r="M93" i="4"/>
  <c r="M92" i="4" s="1"/>
  <c r="J365" i="5"/>
  <c r="P365" i="5" s="1"/>
  <c r="W365" i="5" s="1"/>
  <c r="N615" i="5"/>
  <c r="M620" i="5"/>
  <c r="K166" i="4"/>
  <c r="O114" i="4"/>
  <c r="N493" i="4"/>
  <c r="M583" i="4"/>
  <c r="M582" i="4" s="1"/>
  <c r="J404" i="5"/>
  <c r="P404" i="5" s="1"/>
  <c r="W404" i="5" s="1"/>
  <c r="K205" i="4"/>
  <c r="N111" i="4"/>
  <c r="N110" i="4" s="1"/>
  <c r="N572" i="4"/>
  <c r="K550" i="4"/>
  <c r="K212" i="5"/>
  <c r="J305" i="5"/>
  <c r="P305" i="5" s="1"/>
  <c r="W305" i="5" s="1"/>
  <c r="O208" i="5"/>
  <c r="M175" i="4"/>
  <c r="J131" i="4"/>
  <c r="P131" i="4" s="1"/>
  <c r="O365" i="5"/>
  <c r="N620" i="5"/>
  <c r="N166" i="4"/>
  <c r="N642" i="4"/>
  <c r="M493" i="4"/>
  <c r="K404" i="5"/>
  <c r="M352" i="5"/>
  <c r="M347" i="4"/>
  <c r="M207" i="5"/>
  <c r="O189" i="5"/>
  <c r="N507" i="5"/>
  <c r="N506" i="5" s="1"/>
  <c r="M64" i="4"/>
  <c r="N160" i="4"/>
  <c r="M176" i="4"/>
  <c r="K583" i="4"/>
  <c r="K582" i="4" s="1"/>
  <c r="N275" i="5"/>
  <c r="M446" i="4"/>
  <c r="O612" i="4"/>
  <c r="N238" i="4"/>
  <c r="M630" i="4"/>
  <c r="J439" i="4"/>
  <c r="M96" i="4"/>
  <c r="M562" i="4"/>
  <c r="N397" i="4"/>
  <c r="N396" i="4" s="1"/>
  <c r="M473" i="5"/>
  <c r="K604" i="5"/>
  <c r="N575" i="5"/>
  <c r="N23" i="4"/>
  <c r="N22" i="4" s="1"/>
  <c r="O207" i="5"/>
  <c r="N507" i="4"/>
  <c r="M423" i="5"/>
  <c r="J476" i="4"/>
  <c r="P476" i="4" s="1"/>
  <c r="K611" i="4"/>
  <c r="K610" i="4" s="1"/>
  <c r="M611" i="4"/>
  <c r="M610" i="4" s="1"/>
  <c r="J486" i="5"/>
  <c r="P486" i="5" s="1"/>
  <c r="W486" i="5" s="1"/>
  <c r="J378" i="5"/>
  <c r="P378" i="5" s="1"/>
  <c r="W378" i="5" s="1"/>
  <c r="O635" i="4"/>
  <c r="K275" i="5"/>
  <c r="J630" i="4"/>
  <c r="P630" i="4" s="1"/>
  <c r="M604" i="5"/>
  <c r="J575" i="5"/>
  <c r="P575" i="5" s="1"/>
  <c r="W575" i="5" s="1"/>
  <c r="J636" i="5"/>
  <c r="P636" i="5" s="1"/>
  <c r="W636" i="5" s="1"/>
  <c r="M516" i="4"/>
  <c r="O205" i="4"/>
  <c r="N439" i="4"/>
  <c r="N438" i="4" s="1"/>
  <c r="J249" i="5"/>
  <c r="J248" i="5" s="1"/>
  <c r="P248" i="5" s="1"/>
  <c r="W248" i="5" s="1"/>
  <c r="M271" i="4"/>
  <c r="O632" i="4"/>
  <c r="O66" i="5"/>
  <c r="K585" i="5"/>
  <c r="K584" i="5" s="1"/>
  <c r="N368" i="4"/>
  <c r="N367" i="4" s="1"/>
  <c r="O507" i="4"/>
  <c r="M189" i="5"/>
  <c r="J572" i="4"/>
  <c r="P572" i="4" s="1"/>
  <c r="O292" i="5"/>
  <c r="K460" i="4"/>
  <c r="M637" i="5"/>
  <c r="J507" i="5"/>
  <c r="P507" i="5" s="1"/>
  <c r="W507" i="5" s="1"/>
  <c r="O131" i="4"/>
  <c r="N476" i="4"/>
  <c r="N475" i="4" s="1"/>
  <c r="O240" i="4"/>
  <c r="O239" i="4" s="1"/>
  <c r="K176" i="4"/>
  <c r="O634" i="5"/>
  <c r="M634" i="5"/>
  <c r="J594" i="4"/>
  <c r="K594" i="4"/>
  <c r="K593" i="4" s="1"/>
  <c r="J601" i="4"/>
  <c r="P601" i="4" s="1"/>
  <c r="N89" i="5"/>
  <c r="J89" i="5"/>
  <c r="P89" i="5" s="1"/>
  <c r="W89" i="5" s="1"/>
  <c r="K571" i="4"/>
  <c r="K570" i="4" s="1"/>
  <c r="M571" i="4"/>
  <c r="M570" i="4" s="1"/>
  <c r="O366" i="5"/>
  <c r="N366" i="5"/>
  <c r="N592" i="4"/>
  <c r="O493" i="4"/>
  <c r="K612" i="4"/>
  <c r="J583" i="4"/>
  <c r="P583" i="4" s="1"/>
  <c r="O404" i="5"/>
  <c r="N309" i="5"/>
  <c r="J611" i="4"/>
  <c r="N378" i="5"/>
  <c r="K635" i="4"/>
  <c r="J275" i="5"/>
  <c r="P275" i="5" s="1"/>
  <c r="W275" i="5" s="1"/>
  <c r="O630" i="4"/>
  <c r="O604" i="5"/>
  <c r="M575" i="5"/>
  <c r="K160" i="4"/>
  <c r="N205" i="4"/>
  <c r="O439" i="4"/>
  <c r="O438" i="4" s="1"/>
  <c r="N271" i="4"/>
  <c r="K237" i="4"/>
  <c r="M632" i="4"/>
  <c r="K66" i="5"/>
  <c r="K561" i="5"/>
  <c r="M507" i="4"/>
  <c r="N189" i="5"/>
  <c r="O572" i="4"/>
  <c r="O329" i="5"/>
  <c r="M460" i="4"/>
  <c r="N637" i="5"/>
  <c r="M131" i="4"/>
  <c r="K476" i="4"/>
  <c r="K475" i="4" s="1"/>
  <c r="K428" i="5"/>
  <c r="K387" i="5"/>
  <c r="K386" i="5" s="1"/>
  <c r="M387" i="5"/>
  <c r="M386" i="5" s="1"/>
  <c r="O482" i="4"/>
  <c r="N482" i="4"/>
  <c r="K610" i="5"/>
  <c r="N610" i="5"/>
  <c r="J555" i="4"/>
  <c r="J554" i="4" s="1"/>
  <c r="P554" i="4" s="1"/>
  <c r="O645" i="5"/>
  <c r="K645" i="5"/>
  <c r="M619" i="5"/>
  <c r="M618" i="5" s="1"/>
  <c r="O619" i="5"/>
  <c r="O618" i="5" s="1"/>
  <c r="O632" i="5"/>
  <c r="K632" i="5"/>
  <c r="K682" i="5"/>
  <c r="J238" i="4"/>
  <c r="P238" i="4" s="1"/>
  <c r="O238" i="4"/>
  <c r="M123" i="4"/>
  <c r="M122" i="4" s="1"/>
  <c r="N352" i="5"/>
  <c r="O352" i="5"/>
  <c r="J454" i="4"/>
  <c r="P454" i="4" s="1"/>
  <c r="O454" i="4"/>
  <c r="N486" i="5"/>
  <c r="K486" i="5"/>
  <c r="N240" i="4"/>
  <c r="N239" i="4" s="1"/>
  <c r="J240" i="4"/>
  <c r="J239" i="4" s="1"/>
  <c r="P239" i="4" s="1"/>
  <c r="N347" i="4"/>
  <c r="O347" i="4"/>
  <c r="K397" i="4"/>
  <c r="K396" i="4" s="1"/>
  <c r="M397" i="4"/>
  <c r="M396" i="4" s="1"/>
  <c r="J482" i="5"/>
  <c r="P482" i="5" s="1"/>
  <c r="W482" i="5" s="1"/>
  <c r="O482" i="5"/>
  <c r="K538" i="5"/>
  <c r="K537" i="5" s="1"/>
  <c r="N249" i="5"/>
  <c r="N248" i="5" s="1"/>
  <c r="O249" i="5"/>
  <c r="O248" i="5" s="1"/>
  <c r="J446" i="4"/>
  <c r="P446" i="4" s="1"/>
  <c r="N643" i="5"/>
  <c r="O643" i="5"/>
  <c r="K516" i="4"/>
  <c r="O516" i="4"/>
  <c r="O615" i="5"/>
  <c r="K114" i="4"/>
  <c r="N612" i="4"/>
  <c r="N482" i="5"/>
  <c r="M486" i="5"/>
  <c r="M378" i="5"/>
  <c r="M635" i="4"/>
  <c r="K352" i="5"/>
  <c r="M275" i="5"/>
  <c r="M238" i="4"/>
  <c r="J100" i="4"/>
  <c r="P100" i="4" s="1"/>
  <c r="N630" i="4"/>
  <c r="J604" i="5"/>
  <c r="P604" i="5" s="1"/>
  <c r="W604" i="5" s="1"/>
  <c r="O575" i="5"/>
  <c r="M357" i="4"/>
  <c r="M315" i="4"/>
  <c r="M585" i="5"/>
  <c r="M584" i="5" s="1"/>
  <c r="J93" i="4"/>
  <c r="M205" i="4"/>
  <c r="M439" i="4"/>
  <c r="M438" i="4" s="1"/>
  <c r="O271" i="4"/>
  <c r="O538" i="5"/>
  <c r="O537" i="5" s="1"/>
  <c r="J632" i="4"/>
  <c r="P632" i="4" s="1"/>
  <c r="N66" i="5"/>
  <c r="J397" i="4"/>
  <c r="J396" i="4" s="1"/>
  <c r="J507" i="4"/>
  <c r="P507" i="4" s="1"/>
  <c r="J189" i="5"/>
  <c r="P189" i="5" s="1"/>
  <c r="W189" i="5" s="1"/>
  <c r="M572" i="4"/>
  <c r="K643" i="5"/>
  <c r="J423" i="5"/>
  <c r="P423" i="5" s="1"/>
  <c r="W423" i="5" s="1"/>
  <c r="O315" i="4"/>
  <c r="M476" i="4"/>
  <c r="M475" i="4" s="1"/>
  <c r="M683" i="5"/>
  <c r="K347" i="4"/>
  <c r="N176" i="4"/>
  <c r="O529" i="5"/>
  <c r="M299" i="4"/>
  <c r="O508" i="4"/>
  <c r="K299" i="4"/>
  <c r="J346" i="5"/>
  <c r="P346" i="5" s="1"/>
  <c r="W346" i="5" s="1"/>
  <c r="N42" i="5"/>
  <c r="N41" i="5" s="1"/>
  <c r="O282" i="5"/>
  <c r="K680" i="5"/>
  <c r="O368" i="4"/>
  <c r="O367" i="4" s="1"/>
  <c r="K267" i="4"/>
  <c r="K266" i="4" s="1"/>
  <c r="N529" i="5"/>
  <c r="N292" i="5"/>
  <c r="M324" i="5"/>
  <c r="K324" i="5"/>
  <c r="O561" i="5"/>
  <c r="O585" i="5"/>
  <c r="O584" i="5" s="1"/>
  <c r="N236" i="5"/>
  <c r="J324" i="5"/>
  <c r="P324" i="5" s="1"/>
  <c r="W324" i="5" s="1"/>
  <c r="N401" i="4"/>
  <c r="M332" i="4"/>
  <c r="M331" i="4" s="1"/>
  <c r="N207" i="5"/>
  <c r="O236" i="5"/>
  <c r="J469" i="5"/>
  <c r="P469" i="5" s="1"/>
  <c r="W469" i="5" s="1"/>
  <c r="J42" i="5"/>
  <c r="K508" i="4"/>
  <c r="N669" i="5"/>
  <c r="J545" i="4"/>
  <c r="P545" i="4" s="1"/>
  <c r="O335" i="5"/>
  <c r="N445" i="5"/>
  <c r="N444" i="5" s="1"/>
  <c r="N276" i="5"/>
  <c r="K136" i="4"/>
  <c r="K366" i="5"/>
  <c r="N299" i="4"/>
  <c r="O359" i="5"/>
  <c r="O42" i="5"/>
  <c r="O41" i="5" s="1"/>
  <c r="N508" i="4"/>
  <c r="O536" i="5"/>
  <c r="O434" i="4"/>
  <c r="M346" i="5"/>
  <c r="J404" i="4"/>
  <c r="P404" i="4" s="1"/>
  <c r="K411" i="5"/>
  <c r="M403" i="4"/>
  <c r="O89" i="5"/>
  <c r="M243" i="4"/>
  <c r="K133" i="4"/>
  <c r="K416" i="4"/>
  <c r="K415" i="4"/>
  <c r="K520" i="4"/>
  <c r="K519" i="4" s="1"/>
  <c r="N96" i="4"/>
  <c r="N29" i="4"/>
  <c r="N335" i="5"/>
  <c r="M125" i="5"/>
  <c r="O511" i="5"/>
  <c r="O469" i="5"/>
  <c r="O445" i="5"/>
  <c r="O444" i="5" s="1"/>
  <c r="J276" i="5"/>
  <c r="P276" i="5" s="1"/>
  <c r="W276" i="5" s="1"/>
  <c r="K400" i="4"/>
  <c r="N413" i="4"/>
  <c r="O687" i="5"/>
  <c r="N680" i="5"/>
  <c r="N561" i="5"/>
  <c r="J529" i="5"/>
  <c r="P529" i="5" s="1"/>
  <c r="W529" i="5" s="1"/>
  <c r="K447" i="4"/>
  <c r="M368" i="4"/>
  <c r="M367" i="4" s="1"/>
  <c r="J212" i="5"/>
  <c r="P212" i="5" s="1"/>
  <c r="W212" i="5" s="1"/>
  <c r="J292" i="5"/>
  <c r="P292" i="5" s="1"/>
  <c r="W292" i="5" s="1"/>
  <c r="M212" i="5"/>
  <c r="N95" i="5"/>
  <c r="K372" i="5"/>
  <c r="K410" i="4"/>
  <c r="M596" i="4"/>
  <c r="K348" i="5"/>
  <c r="N410" i="4"/>
  <c r="O680" i="5"/>
  <c r="J561" i="5"/>
  <c r="P561" i="5" s="1"/>
  <c r="W561" i="5" s="1"/>
  <c r="K529" i="5"/>
  <c r="J241" i="5"/>
  <c r="P241" i="5" s="1"/>
  <c r="W241" i="5" s="1"/>
  <c r="J368" i="4"/>
  <c r="P368" i="4" s="1"/>
  <c r="K305" i="5"/>
  <c r="M410" i="4"/>
  <c r="K292" i="5"/>
  <c r="O637" i="5"/>
  <c r="M550" i="4"/>
  <c r="J511" i="5"/>
  <c r="P511" i="5" s="1"/>
  <c r="W511" i="5" s="1"/>
  <c r="M241" i="5"/>
  <c r="K94" i="5"/>
  <c r="K545" i="4"/>
  <c r="K523" i="4"/>
  <c r="J410" i="4"/>
  <c r="P410" i="4" s="1"/>
  <c r="O332" i="4"/>
  <c r="O331" i="4" s="1"/>
  <c r="O638" i="5"/>
  <c r="J96" i="4"/>
  <c r="P96" i="4" s="1"/>
  <c r="O96" i="4"/>
  <c r="M353" i="4"/>
  <c r="O29" i="4"/>
  <c r="M234" i="4"/>
  <c r="M233" i="4" s="1"/>
  <c r="N380" i="4"/>
  <c r="N379" i="4" s="1"/>
  <c r="M23" i="4"/>
  <c r="M22" i="4" s="1"/>
  <c r="K332" i="4"/>
  <c r="K331" i="4" s="1"/>
  <c r="N231" i="5"/>
  <c r="K380" i="5"/>
  <c r="K379" i="5" s="1"/>
  <c r="K359" i="5"/>
  <c r="N434" i="4"/>
  <c r="N588" i="5"/>
  <c r="J520" i="4"/>
  <c r="M638" i="5"/>
  <c r="N353" i="4"/>
  <c r="J234" i="4"/>
  <c r="P234" i="4" s="1"/>
  <c r="K23" i="4"/>
  <c r="K22" i="4" s="1"/>
  <c r="K276" i="5"/>
  <c r="N253" i="5"/>
  <c r="N252" i="5" s="1"/>
  <c r="O523" i="4"/>
  <c r="J125" i="5"/>
  <c r="P125" i="5" s="1"/>
  <c r="W125" i="5" s="1"/>
  <c r="K254" i="5"/>
  <c r="N315" i="4"/>
  <c r="J523" i="4"/>
  <c r="P523" i="4" s="1"/>
  <c r="K125" i="5"/>
  <c r="J496" i="4"/>
  <c r="P496" i="4" s="1"/>
  <c r="K568" i="5"/>
  <c r="K636" i="5"/>
  <c r="N511" i="5"/>
  <c r="O241" i="5"/>
  <c r="J413" i="4"/>
  <c r="P413" i="4" s="1"/>
  <c r="O400" i="4"/>
  <c r="K619" i="5"/>
  <c r="K618" i="5" s="1"/>
  <c r="O305" i="5"/>
  <c r="N523" i="4"/>
  <c r="M148" i="5"/>
  <c r="O125" i="5"/>
  <c r="O548" i="5"/>
  <c r="K637" i="5"/>
  <c r="N93" i="4"/>
  <c r="N92" i="4" s="1"/>
  <c r="O418" i="5"/>
  <c r="N636" i="5"/>
  <c r="N114" i="4"/>
  <c r="M672" i="5"/>
  <c r="K385" i="5"/>
  <c r="K207" i="5"/>
  <c r="N602" i="4"/>
  <c r="K241" i="5"/>
  <c r="M413" i="4"/>
  <c r="J236" i="5"/>
  <c r="P236" i="5" s="1"/>
  <c r="W236" i="5" s="1"/>
  <c r="N469" i="5"/>
  <c r="K280" i="5"/>
  <c r="K279" i="5" s="1"/>
  <c r="O148" i="5"/>
  <c r="J267" i="4"/>
  <c r="P267" i="4" s="1"/>
  <c r="M94" i="4"/>
  <c r="N557" i="5"/>
  <c r="N556" i="5" s="1"/>
  <c r="K314" i="5"/>
  <c r="O413" i="4"/>
  <c r="M400" i="4"/>
  <c r="O372" i="5"/>
  <c r="N148" i="5"/>
  <c r="J105" i="4"/>
  <c r="J104" i="4" s="1"/>
  <c r="P104" i="4" s="1"/>
  <c r="O105" i="4"/>
  <c r="O104" i="4" s="1"/>
  <c r="M113" i="5"/>
  <c r="K102" i="5"/>
  <c r="J102" i="5"/>
  <c r="P102" i="5" s="1"/>
  <c r="W102" i="5" s="1"/>
  <c r="N210" i="4"/>
  <c r="N209" i="4" s="1"/>
  <c r="J210" i="4"/>
  <c r="P210" i="4" s="1"/>
  <c r="O210" i="4"/>
  <c r="O209" i="4" s="1"/>
  <c r="N333" i="5"/>
  <c r="M333" i="5"/>
  <c r="K333" i="5"/>
  <c r="M56" i="5"/>
  <c r="M55" i="5" s="1"/>
  <c r="K56" i="5"/>
  <c r="K55" i="5" s="1"/>
  <c r="K570" i="5"/>
  <c r="M570" i="5"/>
  <c r="N566" i="4"/>
  <c r="J566" i="4"/>
  <c r="P566" i="4" s="1"/>
  <c r="O498" i="5"/>
  <c r="N675" i="5"/>
  <c r="K675" i="5"/>
  <c r="M675" i="5"/>
  <c r="K576" i="5"/>
  <c r="J576" i="5"/>
  <c r="P576" i="5" s="1"/>
  <c r="W576" i="5" s="1"/>
  <c r="O576" i="5"/>
  <c r="J109" i="5"/>
  <c r="P109" i="5" s="1"/>
  <c r="W109" i="5" s="1"/>
  <c r="M109" i="5"/>
  <c r="N109" i="5"/>
  <c r="O436" i="5"/>
  <c r="K153" i="5"/>
  <c r="K152" i="5" s="1"/>
  <c r="M153" i="5"/>
  <c r="M152" i="5" s="1"/>
  <c r="O414" i="5"/>
  <c r="N414" i="5"/>
  <c r="K414" i="5"/>
  <c r="O688" i="5"/>
  <c r="M522" i="5"/>
  <c r="M521" i="5" s="1"/>
  <c r="O51" i="5"/>
  <c r="O499" i="4"/>
  <c r="J499" i="4"/>
  <c r="P499" i="4" s="1"/>
  <c r="J371" i="4"/>
  <c r="P371" i="4" s="1"/>
  <c r="N371" i="4"/>
  <c r="J383" i="5"/>
  <c r="P383" i="5" s="1"/>
  <c r="W383" i="5" s="1"/>
  <c r="K383" i="5"/>
  <c r="N383" i="5"/>
  <c r="M383" i="5"/>
  <c r="M618" i="4"/>
  <c r="K419" i="5"/>
  <c r="J419" i="5"/>
  <c r="P419" i="5" s="1"/>
  <c r="W419" i="5" s="1"/>
  <c r="M235" i="5"/>
  <c r="O235" i="5"/>
  <c r="M560" i="5"/>
  <c r="K366" i="4"/>
  <c r="J366" i="4"/>
  <c r="P366" i="4" s="1"/>
  <c r="O366" i="4"/>
  <c r="M366" i="4"/>
  <c r="K422" i="5"/>
  <c r="M422" i="5"/>
  <c r="M510" i="4"/>
  <c r="K510" i="4"/>
  <c r="O497" i="4"/>
  <c r="J497" i="4"/>
  <c r="P497" i="4" s="1"/>
  <c r="N497" i="4"/>
  <c r="M497" i="4"/>
  <c r="K395" i="5"/>
  <c r="K394" i="5" s="1"/>
  <c r="M395" i="5"/>
  <c r="M394" i="5" s="1"/>
  <c r="K423" i="4"/>
  <c r="K390" i="4"/>
  <c r="M390" i="4"/>
  <c r="J390" i="4"/>
  <c r="P390" i="4" s="1"/>
  <c r="N390" i="4"/>
  <c r="M176" i="5"/>
  <c r="O102" i="4"/>
  <c r="J102" i="4"/>
  <c r="P102" i="4" s="1"/>
  <c r="M102" i="4"/>
  <c r="O312" i="5"/>
  <c r="N312" i="5"/>
  <c r="J427" i="5"/>
  <c r="P427" i="5" s="1"/>
  <c r="W427" i="5" s="1"/>
  <c r="K427" i="5"/>
  <c r="O427" i="5"/>
  <c r="O354" i="4"/>
  <c r="N354" i="4"/>
  <c r="M648" i="5"/>
  <c r="M647" i="5" s="1"/>
  <c r="J263" i="4"/>
  <c r="P263" i="4" s="1"/>
  <c r="K263" i="4"/>
  <c r="M263" i="4"/>
  <c r="O243" i="5"/>
  <c r="M243" i="5"/>
  <c r="O289" i="4"/>
  <c r="N289" i="4"/>
  <c r="N384" i="5"/>
  <c r="M384" i="5"/>
  <c r="N264" i="5"/>
  <c r="O204" i="4"/>
  <c r="O203" i="4" s="1"/>
  <c r="M204" i="4"/>
  <c r="J220" i="5"/>
  <c r="P220" i="5" s="1"/>
  <c r="W220" i="5" s="1"/>
  <c r="J448" i="5"/>
  <c r="P448" i="5" s="1"/>
  <c r="W448" i="5" s="1"/>
  <c r="O448" i="5"/>
  <c r="N448" i="5"/>
  <c r="O107" i="5"/>
  <c r="K107" i="5"/>
  <c r="J107" i="5"/>
  <c r="P107" i="5" s="1"/>
  <c r="W107" i="5" s="1"/>
  <c r="N107" i="5"/>
  <c r="K48" i="4"/>
  <c r="O48" i="4"/>
  <c r="N48" i="4"/>
  <c r="M376" i="5"/>
  <c r="N376" i="5"/>
  <c r="K376" i="5"/>
  <c r="O376" i="5"/>
  <c r="M183" i="5"/>
  <c r="M552" i="5"/>
  <c r="N470" i="4"/>
  <c r="N469" i="4" s="1"/>
  <c r="K470" i="4"/>
  <c r="K469" i="4" s="1"/>
  <c r="M470" i="4"/>
  <c r="M469" i="4" s="1"/>
  <c r="O470" i="4"/>
  <c r="O469" i="4" s="1"/>
  <c r="N471" i="4"/>
  <c r="K471" i="4"/>
  <c r="J471" i="4"/>
  <c r="P471" i="4" s="1"/>
  <c r="J414" i="4"/>
  <c r="P414" i="4" s="1"/>
  <c r="O132" i="5"/>
  <c r="M132" i="5"/>
  <c r="K282" i="4"/>
  <c r="O282" i="4"/>
  <c r="J282" i="4"/>
  <c r="P282" i="4" s="1"/>
  <c r="J50" i="4"/>
  <c r="P50" i="4" s="1"/>
  <c r="K420" i="4"/>
  <c r="O515" i="5"/>
  <c r="K515" i="5"/>
  <c r="J381" i="4"/>
  <c r="P381" i="4" s="1"/>
  <c r="K381" i="4"/>
  <c r="M381" i="4"/>
  <c r="O381" i="4"/>
  <c r="M93" i="5"/>
  <c r="M92" i="5" s="1"/>
  <c r="J400" i="5"/>
  <c r="P400" i="5" s="1"/>
  <c r="W400" i="5" s="1"/>
  <c r="O400" i="5"/>
  <c r="M400" i="5"/>
  <c r="N400" i="5"/>
  <c r="J75" i="5"/>
  <c r="P75" i="5" s="1"/>
  <c r="W75" i="5" s="1"/>
  <c r="M75" i="5"/>
  <c r="M74" i="5" s="1"/>
  <c r="J284" i="4"/>
  <c r="P284" i="4" s="1"/>
  <c r="J455" i="4"/>
  <c r="P455" i="4" s="1"/>
  <c r="K455" i="4"/>
  <c r="O666" i="5"/>
  <c r="J76" i="4"/>
  <c r="P76" i="4" s="1"/>
  <c r="N76" i="4"/>
  <c r="J441" i="5"/>
  <c r="O441" i="5"/>
  <c r="O440" i="5" s="1"/>
  <c r="K441" i="5"/>
  <c r="K440" i="5" s="1"/>
  <c r="N441" i="5"/>
  <c r="N440" i="5" s="1"/>
  <c r="O536" i="4"/>
  <c r="O535" i="4" s="1"/>
  <c r="J536" i="4"/>
  <c r="P536" i="4" s="1"/>
  <c r="K536" i="4"/>
  <c r="K535" i="4" s="1"/>
  <c r="N536" i="4"/>
  <c r="N535" i="4" s="1"/>
  <c r="M536" i="4"/>
  <c r="M535" i="4" s="1"/>
  <c r="O595" i="4"/>
  <c r="K595" i="4"/>
  <c r="N595" i="4"/>
  <c r="M595" i="4"/>
  <c r="O260" i="5"/>
  <c r="K290" i="5"/>
  <c r="K289" i="5" s="1"/>
  <c r="N677" i="5"/>
  <c r="J260" i="5"/>
  <c r="P260" i="5" s="1"/>
  <c r="W260" i="5" s="1"/>
  <c r="M461" i="4"/>
  <c r="M315" i="5"/>
  <c r="M234" i="5"/>
  <c r="M233" i="5" s="1"/>
  <c r="J234" i="5"/>
  <c r="J233" i="5" s="1"/>
  <c r="P233" i="5" s="1"/>
  <c r="W233" i="5" s="1"/>
  <c r="N234" i="5"/>
  <c r="N233" i="5" s="1"/>
  <c r="M254" i="5"/>
  <c r="J254" i="5"/>
  <c r="P254" i="5" s="1"/>
  <c r="W254" i="5" s="1"/>
  <c r="J646" i="4"/>
  <c r="J645" i="4" s="1"/>
  <c r="P645" i="4" s="1"/>
  <c r="M646" i="5"/>
  <c r="N646" i="5"/>
  <c r="K646" i="5"/>
  <c r="K635" i="5"/>
  <c r="O596" i="4"/>
  <c r="K596" i="4"/>
  <c r="N50" i="5"/>
  <c r="N49" i="5" s="1"/>
  <c r="K50" i="5"/>
  <c r="K49" i="5" s="1"/>
  <c r="M50" i="5"/>
  <c r="M49" i="5" s="1"/>
  <c r="J348" i="5"/>
  <c r="P348" i="5" s="1"/>
  <c r="W348" i="5" s="1"/>
  <c r="O348" i="5"/>
  <c r="N348" i="5"/>
  <c r="O95" i="5"/>
  <c r="M95" i="5"/>
  <c r="M91" i="4"/>
  <c r="N274" i="5"/>
  <c r="M274" i="5"/>
  <c r="K594" i="5"/>
  <c r="N594" i="5"/>
  <c r="M594" i="5"/>
  <c r="O94" i="5"/>
  <c r="M94" i="5"/>
  <c r="N390" i="5"/>
  <c r="O390" i="5"/>
  <c r="M231" i="5"/>
  <c r="K231" i="5"/>
  <c r="K250" i="5"/>
  <c r="M605" i="4"/>
  <c r="M604" i="4" s="1"/>
  <c r="J605" i="4"/>
  <c r="J604" i="4" s="1"/>
  <c r="P604" i="4" s="1"/>
  <c r="K52" i="5"/>
  <c r="J52" i="5"/>
  <c r="P52" i="5" s="1"/>
  <c r="W52" i="5" s="1"/>
  <c r="M389" i="5"/>
  <c r="M106" i="5"/>
  <c r="J106" i="5"/>
  <c r="P106" i="5" s="1"/>
  <c r="W106" i="5" s="1"/>
  <c r="M474" i="4"/>
  <c r="K474" i="4"/>
  <c r="M425" i="5"/>
  <c r="N425" i="5"/>
  <c r="O425" i="5"/>
  <c r="K25" i="4"/>
  <c r="O25" i="4"/>
  <c r="K240" i="5"/>
  <c r="K239" i="5" s="1"/>
  <c r="K622" i="5"/>
  <c r="N242" i="5"/>
  <c r="K504" i="5"/>
  <c r="J504" i="5"/>
  <c r="P504" i="5" s="1"/>
  <c r="W504" i="5" s="1"/>
  <c r="N668" i="5"/>
  <c r="M668" i="5"/>
  <c r="N62" i="4"/>
  <c r="N61" i="4" s="1"/>
  <c r="M62" i="4"/>
  <c r="M61" i="4" s="1"/>
  <c r="M87" i="5"/>
  <c r="M86" i="5" s="1"/>
  <c r="O48" i="5"/>
  <c r="K48" i="5"/>
  <c r="M224" i="5"/>
  <c r="J224" i="5"/>
  <c r="P224" i="5" s="1"/>
  <c r="W224" i="5" s="1"/>
  <c r="K224" i="5"/>
  <c r="N485" i="5"/>
  <c r="K485" i="5"/>
  <c r="N213" i="5"/>
  <c r="K213" i="5"/>
  <c r="M669" i="5"/>
  <c r="J669" i="5"/>
  <c r="P669" i="5" s="1"/>
  <c r="J326" i="5"/>
  <c r="K206" i="4"/>
  <c r="O206" i="4"/>
  <c r="N206" i="4"/>
  <c r="J561" i="4"/>
  <c r="N198" i="4"/>
  <c r="O198" i="4"/>
  <c r="N143" i="4"/>
  <c r="O385" i="5"/>
  <c r="J206" i="5"/>
  <c r="P206" i="5" s="1"/>
  <c r="W206" i="5" s="1"/>
  <c r="K206" i="5"/>
  <c r="K71" i="5"/>
  <c r="J113" i="5"/>
  <c r="P113" i="5" s="1"/>
  <c r="W113" i="5" s="1"/>
  <c r="K113" i="5"/>
  <c r="J314" i="5"/>
  <c r="P314" i="5" s="1"/>
  <c r="W314" i="5" s="1"/>
  <c r="N314" i="5"/>
  <c r="O314" i="5"/>
  <c r="N332" i="4"/>
  <c r="N331" i="4" s="1"/>
  <c r="J126" i="4"/>
  <c r="P126" i="4" s="1"/>
  <c r="N596" i="4"/>
  <c r="J94" i="5"/>
  <c r="P94" i="5" s="1"/>
  <c r="W94" i="5" s="1"/>
  <c r="J594" i="5"/>
  <c r="P594" i="5" s="1"/>
  <c r="W594" i="5" s="1"/>
  <c r="O622" i="5"/>
  <c r="O274" i="5"/>
  <c r="K95" i="5"/>
  <c r="O646" i="5"/>
  <c r="K334" i="5"/>
  <c r="N280" i="5"/>
  <c r="N279" i="5" s="1"/>
  <c r="O113" i="5"/>
  <c r="K652" i="4"/>
  <c r="J425" i="5"/>
  <c r="P425" i="5" s="1"/>
  <c r="W425" i="5" s="1"/>
  <c r="O52" i="5"/>
  <c r="M290" i="5"/>
  <c r="M289" i="5" s="1"/>
  <c r="M78" i="4"/>
  <c r="J485" i="5"/>
  <c r="P485" i="5" s="1"/>
  <c r="W485" i="5" s="1"/>
  <c r="M485" i="5"/>
  <c r="N224" i="5"/>
  <c r="K425" i="5"/>
  <c r="O50" i="5"/>
  <c r="O49" i="5" s="1"/>
  <c r="J322" i="5"/>
  <c r="P322" i="5" s="1"/>
  <c r="W322" i="5" s="1"/>
  <c r="O485" i="5"/>
  <c r="N48" i="5"/>
  <c r="K106" i="5"/>
  <c r="N400" i="4"/>
  <c r="O151" i="5"/>
  <c r="M469" i="5"/>
  <c r="J687" i="5"/>
  <c r="P687" i="5" s="1"/>
  <c r="J372" i="5"/>
  <c r="P372" i="5" s="1"/>
  <c r="W372" i="5" s="1"/>
  <c r="K148" i="5"/>
  <c r="M445" i="5"/>
  <c r="M444" i="5" s="1"/>
  <c r="N267" i="4"/>
  <c r="N266" i="4" s="1"/>
  <c r="O407" i="5"/>
  <c r="O406" i="5" s="1"/>
  <c r="J32" i="4"/>
  <c r="P32" i="4" s="1"/>
  <c r="J94" i="4"/>
  <c r="P94" i="4" s="1"/>
  <c r="M557" i="5"/>
  <c r="M556" i="5" s="1"/>
  <c r="K260" i="5"/>
  <c r="J466" i="5"/>
  <c r="P466" i="5" s="1"/>
  <c r="W466" i="5" s="1"/>
  <c r="K185" i="5"/>
  <c r="K184" i="5" s="1"/>
  <c r="N619" i="5"/>
  <c r="N618" i="5" s="1"/>
  <c r="N687" i="5"/>
  <c r="M372" i="5"/>
  <c r="M267" i="4"/>
  <c r="M266" i="4" s="1"/>
  <c r="N68" i="5"/>
  <c r="N67" i="5" s="1"/>
  <c r="N54" i="4"/>
  <c r="N197" i="4"/>
  <c r="N196" i="4" s="1"/>
  <c r="J557" i="5"/>
  <c r="J652" i="4"/>
  <c r="P652" i="4" s="1"/>
  <c r="O254" i="5"/>
  <c r="J50" i="5"/>
  <c r="K234" i="5"/>
  <c r="K233" i="5" s="1"/>
  <c r="J375" i="4"/>
  <c r="P375" i="4" s="1"/>
  <c r="M204" i="5"/>
  <c r="O403" i="4"/>
  <c r="N288" i="5"/>
  <c r="O234" i="5"/>
  <c r="O233" i="5" s="1"/>
  <c r="N461" i="4"/>
  <c r="O672" i="5"/>
  <c r="J315" i="5"/>
  <c r="P315" i="5" s="1"/>
  <c r="W315" i="5" s="1"/>
  <c r="O512" i="4"/>
  <c r="O288" i="4"/>
  <c r="N102" i="5"/>
  <c r="K371" i="4"/>
  <c r="J312" i="5"/>
  <c r="P312" i="5" s="1"/>
  <c r="W312" i="5" s="1"/>
  <c r="M259" i="5"/>
  <c r="M258" i="5" s="1"/>
  <c r="J618" i="4"/>
  <c r="P618" i="4" s="1"/>
  <c r="J204" i="4"/>
  <c r="O384" i="5"/>
  <c r="O278" i="5"/>
  <c r="J289" i="4"/>
  <c r="P289" i="4" s="1"/>
  <c r="O73" i="4"/>
  <c r="K566" i="4"/>
  <c r="O570" i="5"/>
  <c r="O178" i="4"/>
  <c r="O177" i="4" s="1"/>
  <c r="K132" i="5"/>
  <c r="N132" i="5"/>
  <c r="N259" i="5"/>
  <c r="K264" i="5"/>
  <c r="K384" i="5"/>
  <c r="M278" i="5"/>
  <c r="N576" i="5"/>
  <c r="O566" i="4"/>
  <c r="J570" i="5"/>
  <c r="P570" i="5" s="1"/>
  <c r="W570" i="5" s="1"/>
  <c r="J132" i="5"/>
  <c r="P132" i="5" s="1"/>
  <c r="W132" i="5" s="1"/>
  <c r="K259" i="5"/>
  <c r="K258" i="5" s="1"/>
  <c r="J384" i="5"/>
  <c r="P384" i="5" s="1"/>
  <c r="W384" i="5" s="1"/>
  <c r="J278" i="5"/>
  <c r="P278" i="5" s="1"/>
  <c r="W278" i="5" s="1"/>
  <c r="J70" i="5"/>
  <c r="P70" i="5" s="1"/>
  <c r="W70" i="5" s="1"/>
  <c r="M576" i="5"/>
  <c r="N570" i="5"/>
  <c r="J259" i="5"/>
  <c r="J256" i="5" s="1"/>
  <c r="P256" i="5" s="1"/>
  <c r="W256" i="5" s="1"/>
  <c r="N632" i="5"/>
  <c r="J413" i="5"/>
  <c r="P413" i="5" s="1"/>
  <c r="W413" i="5" s="1"/>
  <c r="J359" i="5"/>
  <c r="P359" i="5" s="1"/>
  <c r="W359" i="5" s="1"/>
  <c r="O504" i="5"/>
  <c r="J684" i="5"/>
  <c r="P684" i="5" s="1"/>
  <c r="K298" i="4"/>
  <c r="K297" i="4" s="1"/>
  <c r="N606" i="4"/>
  <c r="M102" i="5"/>
  <c r="J91" i="5"/>
  <c r="P91" i="5" s="1"/>
  <c r="W91" i="5" s="1"/>
  <c r="N12" i="5"/>
  <c r="N9" i="5" s="1"/>
  <c r="N204" i="5"/>
  <c r="O255" i="5"/>
  <c r="M375" i="4"/>
  <c r="M635" i="5"/>
  <c r="N106" i="5"/>
  <c r="K668" i="5"/>
  <c r="O668" i="5"/>
  <c r="O213" i="5"/>
  <c r="K12" i="5"/>
  <c r="O413" i="5"/>
  <c r="N375" i="4"/>
  <c r="J668" i="5"/>
  <c r="P668" i="5" s="1"/>
  <c r="M213" i="5"/>
  <c r="N504" i="5"/>
  <c r="M207" i="4"/>
  <c r="K243" i="4"/>
  <c r="J634" i="5"/>
  <c r="P634" i="5" s="1"/>
  <c r="W634" i="5" s="1"/>
  <c r="J133" i="4"/>
  <c r="P133" i="4" s="1"/>
  <c r="O106" i="5"/>
  <c r="J206" i="4"/>
  <c r="P206" i="4" s="1"/>
  <c r="O224" i="5"/>
  <c r="J48" i="5"/>
  <c r="P48" i="5" s="1"/>
  <c r="W48" i="5" s="1"/>
  <c r="N413" i="5"/>
  <c r="K256" i="5"/>
  <c r="K315" i="5"/>
  <c r="J388" i="5"/>
  <c r="P388" i="5" s="1"/>
  <c r="W388" i="5" s="1"/>
  <c r="M580" i="5"/>
  <c r="K378" i="4"/>
  <c r="K103" i="5"/>
  <c r="K288" i="5"/>
  <c r="K287" i="5" s="1"/>
  <c r="K388" i="5"/>
  <c r="N359" i="5"/>
  <c r="K91" i="5"/>
  <c r="N580" i="5"/>
  <c r="K686" i="5"/>
  <c r="N388" i="5"/>
  <c r="M91" i="5"/>
  <c r="O655" i="4"/>
  <c r="K655" i="4"/>
  <c r="N298" i="4"/>
  <c r="N297" i="4" s="1"/>
  <c r="J672" i="5"/>
  <c r="P672" i="5" s="1"/>
  <c r="M413" i="5"/>
  <c r="O388" i="5"/>
  <c r="O91" i="5"/>
  <c r="O299" i="4"/>
  <c r="M378" i="4"/>
  <c r="J616" i="5"/>
  <c r="P616" i="5" s="1"/>
  <c r="W616" i="5" s="1"/>
  <c r="O616" i="5"/>
  <c r="K616" i="5"/>
  <c r="J535" i="4"/>
  <c r="P535" i="4" s="1"/>
  <c r="O315" i="5"/>
  <c r="O458" i="5"/>
  <c r="N44" i="5"/>
  <c r="K458" i="5"/>
  <c r="J378" i="4"/>
  <c r="P378" i="4" s="1"/>
  <c r="M616" i="5"/>
  <c r="K580" i="5"/>
  <c r="K155" i="4"/>
  <c r="O44" i="5"/>
  <c r="N655" i="4"/>
  <c r="K626" i="4"/>
  <c r="N255" i="5"/>
  <c r="K375" i="4"/>
  <c r="K403" i="5"/>
  <c r="M44" i="5"/>
  <c r="M458" i="5"/>
  <c r="M255" i="5"/>
  <c r="O346" i="5"/>
  <c r="J387" i="5"/>
  <c r="J44" i="5"/>
  <c r="P44" i="5" s="1"/>
  <c r="W44" i="5" s="1"/>
  <c r="J458" i="5"/>
  <c r="P458" i="5" s="1"/>
  <c r="W458" i="5" s="1"/>
  <c r="K555" i="4"/>
  <c r="K554" i="4" s="1"/>
  <c r="N346" i="5"/>
  <c r="M12" i="5"/>
  <c r="J197" i="5"/>
  <c r="J196" i="5" s="1"/>
  <c r="P196" i="5" s="1"/>
  <c r="W196" i="5" s="1"/>
  <c r="J553" i="5"/>
  <c r="P553" i="5" s="1"/>
  <c r="W553" i="5" s="1"/>
  <c r="O378" i="4"/>
  <c r="J580" i="5"/>
  <c r="P580" i="5" s="1"/>
  <c r="W580" i="5" s="1"/>
  <c r="M655" i="4"/>
  <c r="O103" i="5"/>
  <c r="J255" i="5"/>
  <c r="P255" i="5" s="1"/>
  <c r="W255" i="5" s="1"/>
  <c r="N387" i="5"/>
  <c r="N386" i="5" s="1"/>
  <c r="M403" i="5"/>
  <c r="O684" i="5"/>
  <c r="N313" i="4"/>
  <c r="J313" i="4"/>
  <c r="P313" i="4" s="1"/>
  <c r="O313" i="4"/>
  <c r="K313" i="4"/>
  <c r="M313" i="4"/>
  <c r="O13" i="5"/>
  <c r="M13" i="5"/>
  <c r="K13" i="5"/>
  <c r="J13" i="5"/>
  <c r="P13" i="5" s="1"/>
  <c r="W13" i="5" s="1"/>
  <c r="N13" i="5"/>
  <c r="K244" i="5"/>
  <c r="M244" i="5"/>
  <c r="K499" i="5"/>
  <c r="J499" i="5"/>
  <c r="P499" i="5" s="1"/>
  <c r="W499" i="5" s="1"/>
  <c r="M499" i="5"/>
  <c r="O499" i="5"/>
  <c r="N499" i="5"/>
  <c r="K163" i="4"/>
  <c r="K195" i="5"/>
  <c r="K194" i="5" s="1"/>
  <c r="M84" i="5"/>
  <c r="N84" i="5"/>
  <c r="N45" i="4"/>
  <c r="N601" i="5"/>
  <c r="N600" i="5" s="1"/>
  <c r="J601" i="5"/>
  <c r="O601" i="5"/>
  <c r="O600" i="5" s="1"/>
  <c r="K601" i="5"/>
  <c r="K600" i="5" s="1"/>
  <c r="N115" i="4"/>
  <c r="K115" i="4"/>
  <c r="J115" i="4"/>
  <c r="P115" i="4" s="1"/>
  <c r="O557" i="4"/>
  <c r="J557" i="4"/>
  <c r="P557" i="4" s="1"/>
  <c r="K449" i="5"/>
  <c r="O449" i="5"/>
  <c r="N449" i="5"/>
  <c r="M449" i="5"/>
  <c r="J449" i="5"/>
  <c r="P449" i="5" s="1"/>
  <c r="W449" i="5" s="1"/>
  <c r="K463" i="5"/>
  <c r="J463" i="5"/>
  <c r="P463" i="5" s="1"/>
  <c r="W463" i="5" s="1"/>
  <c r="O579" i="5"/>
  <c r="O578" i="5" s="1"/>
  <c r="O333" i="4"/>
  <c r="J333" i="4"/>
  <c r="P333" i="4" s="1"/>
  <c r="M333" i="4"/>
  <c r="N156" i="5"/>
  <c r="N188" i="5"/>
  <c r="N187" i="5" s="1"/>
  <c r="O388" i="4"/>
  <c r="M388" i="4"/>
  <c r="N628" i="4"/>
  <c r="N627" i="4" s="1"/>
  <c r="O628" i="4"/>
  <c r="O627" i="4" s="1"/>
  <c r="J628" i="4"/>
  <c r="O253" i="4"/>
  <c r="O252" i="4" s="1"/>
  <c r="K253" i="4"/>
  <c r="K252" i="4" s="1"/>
  <c r="J253" i="4"/>
  <c r="N254" i="4"/>
  <c r="K254" i="4"/>
  <c r="J254" i="4"/>
  <c r="P254" i="4" s="1"/>
  <c r="M154" i="4"/>
  <c r="N174" i="5"/>
  <c r="N173" i="5" s="1"/>
  <c r="K174" i="5"/>
  <c r="K173" i="5" s="1"/>
  <c r="M174" i="5"/>
  <c r="M173" i="5" s="1"/>
  <c r="O174" i="5"/>
  <c r="O173" i="5" s="1"/>
  <c r="J174" i="5"/>
  <c r="O77" i="4"/>
  <c r="N77" i="4"/>
  <c r="K77" i="4"/>
  <c r="O363" i="5"/>
  <c r="J363" i="5"/>
  <c r="P363" i="5" s="1"/>
  <c r="W363" i="5" s="1"/>
  <c r="N363" i="5"/>
  <c r="M363" i="5"/>
  <c r="K363" i="5"/>
  <c r="J402" i="4"/>
  <c r="P402" i="4" s="1"/>
  <c r="O213" i="4"/>
  <c r="J213" i="4"/>
  <c r="P213" i="4" s="1"/>
  <c r="N531" i="4"/>
  <c r="K531" i="4"/>
  <c r="O411" i="4"/>
  <c r="J411" i="4"/>
  <c r="P411" i="4" s="1"/>
  <c r="M411" i="4"/>
  <c r="K411" i="4"/>
  <c r="N411" i="4"/>
  <c r="J18" i="4"/>
  <c r="P18" i="4" s="1"/>
  <c r="K18" i="4"/>
  <c r="M18" i="4"/>
  <c r="N18" i="4"/>
  <c r="O18" i="4"/>
  <c r="J120" i="4"/>
  <c r="P120" i="4" s="1"/>
  <c r="O120" i="4"/>
  <c r="N52" i="4"/>
  <c r="O685" i="5"/>
  <c r="K685" i="5"/>
  <c r="K21" i="5"/>
  <c r="M38" i="4"/>
  <c r="J38" i="4"/>
  <c r="P38" i="4" s="1"/>
  <c r="J218" i="4"/>
  <c r="P218" i="4" s="1"/>
  <c r="M218" i="4"/>
  <c r="K14" i="4"/>
  <c r="N14" i="4"/>
  <c r="M684" i="5"/>
  <c r="N684" i="5"/>
  <c r="K204" i="5"/>
  <c r="O204" i="5"/>
  <c r="O203" i="5" s="1"/>
  <c r="O555" i="5"/>
  <c r="M555" i="5"/>
  <c r="K326" i="4"/>
  <c r="K325" i="4" s="1"/>
  <c r="M326" i="4"/>
  <c r="M325" i="4" s="1"/>
  <c r="J326" i="4"/>
  <c r="N326" i="4"/>
  <c r="N325" i="4" s="1"/>
  <c r="O326" i="4"/>
  <c r="O325" i="4" s="1"/>
  <c r="N474" i="5"/>
  <c r="M474" i="5"/>
  <c r="J474" i="5"/>
  <c r="P474" i="5" s="1"/>
  <c r="W474" i="5" s="1"/>
  <c r="O665" i="5"/>
  <c r="O553" i="5"/>
  <c r="M553" i="5"/>
  <c r="N553" i="5"/>
  <c r="J21" i="4"/>
  <c r="P21" i="4" s="1"/>
  <c r="O21" i="4"/>
  <c r="N293" i="5"/>
  <c r="M69" i="5"/>
  <c r="J69" i="5"/>
  <c r="P69" i="5" s="1"/>
  <c r="W69" i="5" s="1"/>
  <c r="O303" i="5"/>
  <c r="M303" i="5"/>
  <c r="O501" i="5"/>
  <c r="K501" i="5"/>
  <c r="N501" i="5"/>
  <c r="M501" i="5"/>
  <c r="J501" i="5"/>
  <c r="P501" i="5" s="1"/>
  <c r="W501" i="5" s="1"/>
  <c r="O491" i="4"/>
  <c r="J491" i="4"/>
  <c r="P491" i="4" s="1"/>
  <c r="M491" i="4"/>
  <c r="N491" i="4"/>
  <c r="K491" i="4"/>
  <c r="M475" i="5"/>
  <c r="O475" i="5"/>
  <c r="J207" i="4"/>
  <c r="P207" i="4" s="1"/>
  <c r="K207" i="4"/>
  <c r="N207" i="4"/>
  <c r="M347" i="5"/>
  <c r="O347" i="5"/>
  <c r="K347" i="5"/>
  <c r="J347" i="5"/>
  <c r="P347" i="5" s="1"/>
  <c r="W347" i="5" s="1"/>
  <c r="N347" i="5"/>
  <c r="N81" i="4"/>
  <c r="N80" i="4" s="1"/>
  <c r="O81" i="4"/>
  <c r="O80" i="4" s="1"/>
  <c r="J81" i="4"/>
  <c r="M81" i="4"/>
  <c r="M80" i="4" s="1"/>
  <c r="K81" i="4"/>
  <c r="K80" i="4" s="1"/>
  <c r="N105" i="5"/>
  <c r="N104" i="5" s="1"/>
  <c r="K157" i="5"/>
  <c r="M157" i="5"/>
  <c r="O563" i="4"/>
  <c r="K132" i="4"/>
  <c r="M132" i="4"/>
  <c r="M624" i="4"/>
  <c r="M623" i="4" s="1"/>
  <c r="N624" i="4"/>
  <c r="N623" i="4" s="1"/>
  <c r="J624" i="4"/>
  <c r="O624" i="4"/>
  <c r="O623" i="4" s="1"/>
  <c r="K624" i="4"/>
  <c r="K623" i="4" s="1"/>
  <c r="M47" i="5"/>
  <c r="J47" i="5"/>
  <c r="P47" i="5" s="1"/>
  <c r="W47" i="5" s="1"/>
  <c r="O607" i="5"/>
  <c r="O606" i="5" s="1"/>
  <c r="J607" i="5"/>
  <c r="K525" i="5"/>
  <c r="J525" i="5"/>
  <c r="P525" i="5" s="1"/>
  <c r="W525" i="5" s="1"/>
  <c r="N321" i="4"/>
  <c r="J360" i="5"/>
  <c r="P360" i="5" s="1"/>
  <c r="W360" i="5" s="1"/>
  <c r="O360" i="5"/>
  <c r="N605" i="5"/>
  <c r="J586" i="5"/>
  <c r="P586" i="5" s="1"/>
  <c r="W586" i="5" s="1"/>
  <c r="M20" i="4"/>
  <c r="O540" i="5"/>
  <c r="O539" i="5" s="1"/>
  <c r="M65" i="5"/>
  <c r="N65" i="5"/>
  <c r="K65" i="5"/>
  <c r="O65" i="5"/>
  <c r="J65" i="5"/>
  <c r="P65" i="5" s="1"/>
  <c r="W65" i="5" s="1"/>
  <c r="M63" i="4"/>
  <c r="J63" i="4"/>
  <c r="P63" i="4" s="1"/>
  <c r="M130" i="4"/>
  <c r="J68" i="4"/>
  <c r="M68" i="4"/>
  <c r="M67" i="4" s="1"/>
  <c r="N68" i="4"/>
  <c r="N67" i="4" s="1"/>
  <c r="K68" i="4"/>
  <c r="K67" i="4" s="1"/>
  <c r="O68" i="4"/>
  <c r="O67" i="4" s="1"/>
  <c r="J19" i="5"/>
  <c r="P19" i="5" s="1"/>
  <c r="W19" i="5" s="1"/>
  <c r="K19" i="5"/>
  <c r="O19" i="5"/>
  <c r="M19" i="5"/>
  <c r="N19" i="5"/>
  <c r="J63" i="5"/>
  <c r="P63" i="5" s="1"/>
  <c r="W63" i="5" s="1"/>
  <c r="N63" i="5"/>
  <c r="K211" i="4"/>
  <c r="N211" i="4"/>
  <c r="K182" i="4"/>
  <c r="K181" i="4" s="1"/>
  <c r="J182" i="4"/>
  <c r="O150" i="4"/>
  <c r="J150" i="4"/>
  <c r="P150" i="4" s="1"/>
  <c r="K141" i="4"/>
  <c r="K140" i="4" s="1"/>
  <c r="N141" i="4"/>
  <c r="N140" i="4" s="1"/>
  <c r="O141" i="4"/>
  <c r="O140" i="4" s="1"/>
  <c r="K353" i="5"/>
  <c r="J353" i="5"/>
  <c r="P353" i="5" s="1"/>
  <c r="W353" i="5" s="1"/>
  <c r="M353" i="5"/>
  <c r="O353" i="5"/>
  <c r="N353" i="5"/>
  <c r="O143" i="4"/>
  <c r="K182" i="5"/>
  <c r="K181" i="5" s="1"/>
  <c r="J142" i="5"/>
  <c r="P142" i="5" s="1"/>
  <c r="W142" i="5" s="1"/>
  <c r="K69" i="4"/>
  <c r="N69" i="4"/>
  <c r="M69" i="4"/>
  <c r="O69" i="4"/>
  <c r="K328" i="5"/>
  <c r="M402" i="5"/>
  <c r="O402" i="5"/>
  <c r="K620" i="4"/>
  <c r="J620" i="4"/>
  <c r="P620" i="4" s="1"/>
  <c r="M277" i="5"/>
  <c r="O277" i="5"/>
  <c r="J277" i="5"/>
  <c r="P277" i="5" s="1"/>
  <c r="W277" i="5" s="1"/>
  <c r="M310" i="5"/>
  <c r="J310" i="5"/>
  <c r="P310" i="5" s="1"/>
  <c r="W310" i="5" s="1"/>
  <c r="M165" i="4"/>
  <c r="M164" i="4" s="1"/>
  <c r="J165" i="4"/>
  <c r="N165" i="4"/>
  <c r="N164" i="4" s="1"/>
  <c r="O165" i="4"/>
  <c r="O164" i="4" s="1"/>
  <c r="K165" i="4"/>
  <c r="K164" i="4" s="1"/>
  <c r="O650" i="5"/>
  <c r="O649" i="5" s="1"/>
  <c r="J650" i="5"/>
  <c r="K578" i="4"/>
  <c r="O306" i="5"/>
  <c r="J306" i="5"/>
  <c r="P306" i="5" s="1"/>
  <c r="W306" i="5" s="1"/>
  <c r="N484" i="4"/>
  <c r="O484" i="4"/>
  <c r="J484" i="4"/>
  <c r="P484" i="4" s="1"/>
  <c r="M484" i="4"/>
  <c r="K484" i="4"/>
  <c r="K657" i="5"/>
  <c r="J657" i="5"/>
  <c r="P657" i="5" s="1"/>
  <c r="W657" i="5" s="1"/>
  <c r="O657" i="5"/>
  <c r="K418" i="4"/>
  <c r="N418" i="4"/>
  <c r="J73" i="5"/>
  <c r="P73" i="5" s="1"/>
  <c r="W73" i="5" s="1"/>
  <c r="M298" i="4"/>
  <c r="M297" i="4" s="1"/>
  <c r="J298" i="4"/>
  <c r="M210" i="5"/>
  <c r="M209" i="5" s="1"/>
  <c r="J210" i="5"/>
  <c r="K640" i="5"/>
  <c r="K639" i="5" s="1"/>
  <c r="J640" i="5"/>
  <c r="O640" i="5"/>
  <c r="O639" i="5" s="1"/>
  <c r="M640" i="5"/>
  <c r="M639" i="5" s="1"/>
  <c r="N640" i="5"/>
  <c r="N639" i="5" s="1"/>
  <c r="K567" i="4"/>
  <c r="J432" i="5"/>
  <c r="P432" i="5" s="1"/>
  <c r="W432" i="5" s="1"/>
  <c r="N432" i="5"/>
  <c r="K432" i="5"/>
  <c r="M432" i="5"/>
  <c r="N443" i="5"/>
  <c r="N442" i="5" s="1"/>
  <c r="M443" i="5"/>
  <c r="M442" i="5" s="1"/>
  <c r="M565" i="5"/>
  <c r="K565" i="5"/>
  <c r="J565" i="5"/>
  <c r="P565" i="5" s="1"/>
  <c r="W565" i="5" s="1"/>
  <c r="O111" i="5"/>
  <c r="O110" i="5" s="1"/>
  <c r="J111" i="5"/>
  <c r="N111" i="5"/>
  <c r="N110" i="5" s="1"/>
  <c r="M111" i="5"/>
  <c r="M110" i="5" s="1"/>
  <c r="K111" i="5"/>
  <c r="K110" i="5" s="1"/>
  <c r="K663" i="5"/>
  <c r="O663" i="5"/>
  <c r="J663" i="5"/>
  <c r="P663" i="5" s="1"/>
  <c r="M663" i="5"/>
  <c r="N663" i="5"/>
  <c r="J156" i="4"/>
  <c r="P156" i="4" s="1"/>
  <c r="N156" i="4"/>
  <c r="N97" i="4"/>
  <c r="O97" i="4"/>
  <c r="N644" i="4"/>
  <c r="J217" i="4"/>
  <c r="P217" i="4" s="1"/>
  <c r="N217" i="4"/>
  <c r="O220" i="4"/>
  <c r="K220" i="4"/>
  <c r="M220" i="4"/>
  <c r="N58" i="4"/>
  <c r="K58" i="4"/>
  <c r="M642" i="5"/>
  <c r="M641" i="5" s="1"/>
  <c r="O642" i="5"/>
  <c r="O641" i="5" s="1"/>
  <c r="K642" i="5"/>
  <c r="K641" i="5" s="1"/>
  <c r="J642" i="5"/>
  <c r="N642" i="5"/>
  <c r="N641" i="5" s="1"/>
  <c r="N238" i="5"/>
  <c r="M238" i="5"/>
  <c r="J558" i="4"/>
  <c r="P558" i="4" s="1"/>
  <c r="O558" i="4"/>
  <c r="O662" i="5"/>
  <c r="K532" i="5"/>
  <c r="O532" i="5"/>
  <c r="N481" i="5"/>
  <c r="O481" i="5"/>
  <c r="N88" i="4"/>
  <c r="M88" i="4"/>
  <c r="O88" i="4"/>
  <c r="K88" i="4"/>
  <c r="J88" i="4"/>
  <c r="P88" i="4" s="1"/>
  <c r="N420" i="5"/>
  <c r="N266" i="5"/>
  <c r="N265" i="5" s="1"/>
  <c r="O266" i="5"/>
  <c r="O265" i="5" s="1"/>
  <c r="O57" i="4"/>
  <c r="J57" i="4"/>
  <c r="P57" i="4" s="1"/>
  <c r="K57" i="4"/>
  <c r="M57" i="4"/>
  <c r="N57" i="4"/>
  <c r="M354" i="5"/>
  <c r="J354" i="5"/>
  <c r="P354" i="5" s="1"/>
  <c r="W354" i="5" s="1"/>
  <c r="N354" i="5"/>
  <c r="O354" i="5"/>
  <c r="K354" i="5"/>
  <c r="O338" i="4"/>
  <c r="O337" i="4" s="1"/>
  <c r="K338" i="4"/>
  <c r="K337" i="4" s="1"/>
  <c r="N395" i="4"/>
  <c r="N394" i="4" s="1"/>
  <c r="O556" i="4"/>
  <c r="K53" i="4"/>
  <c r="O87" i="4"/>
  <c r="O86" i="4" s="1"/>
  <c r="N271" i="5"/>
  <c r="J271" i="5"/>
  <c r="P271" i="5" s="1"/>
  <c r="W271" i="5" s="1"/>
  <c r="M271" i="5"/>
  <c r="O271" i="5"/>
  <c r="K271" i="5"/>
  <c r="N178" i="5"/>
  <c r="N177" i="5" s="1"/>
  <c r="K508" i="5"/>
  <c r="J508" i="5"/>
  <c r="P508" i="5" s="1"/>
  <c r="W508" i="5" s="1"/>
  <c r="N222" i="4"/>
  <c r="N221" i="4" s="1"/>
  <c r="O307" i="4"/>
  <c r="N307" i="4"/>
  <c r="M307" i="4"/>
  <c r="K307" i="4"/>
  <c r="J307" i="4"/>
  <c r="P307" i="4" s="1"/>
  <c r="K31" i="4"/>
  <c r="M31" i="4"/>
  <c r="O391" i="5"/>
  <c r="N565" i="5"/>
  <c r="O565" i="5"/>
  <c r="J69" i="4"/>
  <c r="P69" i="4" s="1"/>
  <c r="O56" i="4"/>
  <c r="O55" i="4" s="1"/>
  <c r="K56" i="4"/>
  <c r="K55" i="4" s="1"/>
  <c r="N43" i="4"/>
  <c r="M43" i="4"/>
  <c r="O43" i="4"/>
  <c r="M617" i="4"/>
  <c r="M616" i="4" s="1"/>
  <c r="K617" i="4"/>
  <c r="K616" i="4" s="1"/>
  <c r="J617" i="4"/>
  <c r="N617" i="4"/>
  <c r="N616" i="4" s="1"/>
  <c r="O617" i="4"/>
  <c r="O616" i="4" s="1"/>
  <c r="N571" i="5"/>
  <c r="O571" i="5"/>
  <c r="J571" i="5"/>
  <c r="P571" i="5" s="1"/>
  <c r="W571" i="5" s="1"/>
  <c r="O590" i="4"/>
  <c r="J590" i="4"/>
  <c r="P590" i="4" s="1"/>
  <c r="N573" i="5"/>
  <c r="N572" i="5" s="1"/>
  <c r="M573" i="5"/>
  <c r="M572" i="5" s="1"/>
  <c r="K573" i="5"/>
  <c r="K572" i="5" s="1"/>
  <c r="J573" i="5"/>
  <c r="O573" i="5"/>
  <c r="O572" i="5" s="1"/>
  <c r="J126" i="5"/>
  <c r="P126" i="5" s="1"/>
  <c r="W126" i="5" s="1"/>
  <c r="K126" i="5"/>
  <c r="M126" i="5"/>
  <c r="O126" i="5"/>
  <c r="N126" i="5"/>
  <c r="M208" i="4"/>
  <c r="N208" i="4"/>
  <c r="O251" i="5"/>
  <c r="O120" i="5"/>
  <c r="J120" i="5"/>
  <c r="P120" i="5" s="1"/>
  <c r="W120" i="5" s="1"/>
  <c r="M120" i="5"/>
  <c r="M653" i="5"/>
  <c r="M652" i="5" s="1"/>
  <c r="M503" i="5"/>
  <c r="M502" i="5" s="1"/>
  <c r="O476" i="5"/>
  <c r="K526" i="4"/>
  <c r="K525" i="4" s="1"/>
  <c r="N526" i="4"/>
  <c r="N525" i="4" s="1"/>
  <c r="M526" i="4"/>
  <c r="M525" i="4" s="1"/>
  <c r="O526" i="4"/>
  <c r="O525" i="4" s="1"/>
  <c r="J526" i="4"/>
  <c r="M512" i="5"/>
  <c r="O512" i="5"/>
  <c r="J512" i="5"/>
  <c r="P512" i="5" s="1"/>
  <c r="W512" i="5" s="1"/>
  <c r="K197" i="5"/>
  <c r="K196" i="5" s="1"/>
  <c r="O197" i="5"/>
  <c r="O196" i="5" s="1"/>
  <c r="N197" i="5"/>
  <c r="N196" i="5" s="1"/>
  <c r="N460" i="5"/>
  <c r="N459" i="5" s="1"/>
  <c r="J460" i="5"/>
  <c r="K371" i="5"/>
  <c r="O371" i="5"/>
  <c r="M371" i="5"/>
  <c r="J371" i="5"/>
  <c r="P371" i="5" s="1"/>
  <c r="W371" i="5" s="1"/>
  <c r="N371" i="5"/>
  <c r="J468" i="5"/>
  <c r="P468" i="5" s="1"/>
  <c r="W468" i="5" s="1"/>
  <c r="O487" i="5"/>
  <c r="K487" i="5"/>
  <c r="J255" i="4"/>
  <c r="P255" i="4" s="1"/>
  <c r="J683" i="5"/>
  <c r="P683" i="5" s="1"/>
  <c r="N295" i="5"/>
  <c r="O295" i="5"/>
  <c r="M295" i="5"/>
  <c r="K295" i="5"/>
  <c r="J295" i="5"/>
  <c r="P295" i="5" s="1"/>
  <c r="W295" i="5" s="1"/>
  <c r="J24" i="4"/>
  <c r="P24" i="4" s="1"/>
  <c r="N24" i="4"/>
  <c r="M24" i="4"/>
  <c r="M159" i="5"/>
  <c r="M158" i="5" s="1"/>
  <c r="J159" i="5"/>
  <c r="O159" i="5"/>
  <c r="O158" i="5" s="1"/>
  <c r="O79" i="4"/>
  <c r="N79" i="4"/>
  <c r="J79" i="4"/>
  <c r="P79" i="4" s="1"/>
  <c r="M79" i="4"/>
  <c r="K79" i="4"/>
  <c r="M416" i="5"/>
  <c r="J416" i="5"/>
  <c r="P416" i="5" s="1"/>
  <c r="W416" i="5" s="1"/>
  <c r="N416" i="5"/>
  <c r="K416" i="5"/>
  <c r="O416" i="5"/>
  <c r="J614" i="4"/>
  <c r="P614" i="4" s="1"/>
  <c r="M40" i="4"/>
  <c r="K40" i="4"/>
  <c r="O40" i="4"/>
  <c r="J40" i="4"/>
  <c r="P40" i="4" s="1"/>
  <c r="N40" i="4"/>
  <c r="J518" i="4"/>
  <c r="M518" i="4"/>
  <c r="M517" i="4" s="1"/>
  <c r="M391" i="4"/>
  <c r="O391" i="4"/>
  <c r="K391" i="4"/>
  <c r="N391" i="4"/>
  <c r="J391" i="4"/>
  <c r="P391" i="4" s="1"/>
  <c r="O160" i="5"/>
  <c r="J77" i="5"/>
  <c r="P77" i="5" s="1"/>
  <c r="W77" i="5" s="1"/>
  <c r="O77" i="5"/>
  <c r="K77" i="5"/>
  <c r="N77" i="5"/>
  <c r="M77" i="5"/>
  <c r="K307" i="5"/>
  <c r="M307" i="5"/>
  <c r="O307" i="5"/>
  <c r="N307" i="5"/>
  <c r="J307" i="5"/>
  <c r="P307" i="5" s="1"/>
  <c r="W307" i="5" s="1"/>
  <c r="O150" i="5"/>
  <c r="M224" i="4"/>
  <c r="N224" i="4"/>
  <c r="J224" i="4"/>
  <c r="P224" i="4" s="1"/>
  <c r="O224" i="4"/>
  <c r="K224" i="4"/>
  <c r="N399" i="4"/>
  <c r="N398" i="4" s="1"/>
  <c r="K399" i="4"/>
  <c r="K398" i="4" s="1"/>
  <c r="N214" i="5"/>
  <c r="O214" i="5"/>
  <c r="J214" i="5"/>
  <c r="P214" i="5" s="1"/>
  <c r="W214" i="5" s="1"/>
  <c r="K214" i="5"/>
  <c r="M214" i="5"/>
  <c r="M112" i="4"/>
  <c r="J112" i="4"/>
  <c r="P112" i="4" s="1"/>
  <c r="M232" i="4"/>
  <c r="J232" i="4"/>
  <c r="P232" i="4" s="1"/>
  <c r="N232" i="4"/>
  <c r="O232" i="4"/>
  <c r="K232" i="4"/>
  <c r="M569" i="4"/>
  <c r="K569" i="4"/>
  <c r="O569" i="4"/>
  <c r="N569" i="4"/>
  <c r="J569" i="4"/>
  <c r="P569" i="4" s="1"/>
  <c r="J270" i="5"/>
  <c r="P270" i="5" s="1"/>
  <c r="W270" i="5" s="1"/>
  <c r="N270" i="5"/>
  <c r="M127" i="4"/>
  <c r="O382" i="5"/>
  <c r="J382" i="5"/>
  <c r="P382" i="5" s="1"/>
  <c r="W382" i="5" s="1"/>
  <c r="M382" i="5"/>
  <c r="N382" i="5"/>
  <c r="K382" i="5"/>
  <c r="K195" i="4"/>
  <c r="K194" i="4" s="1"/>
  <c r="O195" i="4"/>
  <c r="O194" i="4" s="1"/>
  <c r="N603" i="4"/>
  <c r="M603" i="4"/>
  <c r="O603" i="4"/>
  <c r="K603" i="4"/>
  <c r="J603" i="4"/>
  <c r="P603" i="4" s="1"/>
  <c r="J121" i="4"/>
  <c r="P121" i="4" s="1"/>
  <c r="N121" i="4"/>
  <c r="K121" i="4"/>
  <c r="O121" i="4"/>
  <c r="M121" i="4"/>
  <c r="M415" i="5"/>
  <c r="J415" i="5"/>
  <c r="P415" i="5" s="1"/>
  <c r="W415" i="5" s="1"/>
  <c r="J547" i="4"/>
  <c r="P547" i="4" s="1"/>
  <c r="O547" i="4"/>
  <c r="N547" i="4"/>
  <c r="K547" i="4"/>
  <c r="M547" i="4"/>
  <c r="J201" i="5"/>
  <c r="P201" i="5" s="1"/>
  <c r="W201" i="5" s="1"/>
  <c r="P204" i="5"/>
  <c r="W204" i="5" s="1"/>
  <c r="J203" i="5"/>
  <c r="P203" i="5" s="1"/>
  <c r="W203" i="5" s="1"/>
  <c r="J288" i="4"/>
  <c r="P288" i="4" s="1"/>
  <c r="J512" i="4"/>
  <c r="P512" i="4" s="1"/>
  <c r="N201" i="5"/>
  <c r="N203" i="5"/>
  <c r="P197" i="5"/>
  <c r="W197" i="5" s="1"/>
  <c r="J465" i="5"/>
  <c r="P465" i="5" s="1"/>
  <c r="W465" i="5" s="1"/>
  <c r="O11" i="5"/>
  <c r="M256" i="5"/>
  <c r="J556" i="5"/>
  <c r="P556" i="5" s="1"/>
  <c r="W556" i="5" s="1"/>
  <c r="P557" i="5"/>
  <c r="W557" i="5" s="1"/>
  <c r="M11" i="5"/>
  <c r="M9" i="5"/>
  <c r="K11" i="5"/>
  <c r="K9" i="5"/>
  <c r="P605" i="4"/>
  <c r="J506" i="5"/>
  <c r="P506" i="5" s="1"/>
  <c r="W506" i="5" s="1"/>
  <c r="M203" i="5"/>
  <c r="M201" i="5"/>
  <c r="P594" i="4"/>
  <c r="J593" i="4"/>
  <c r="P593" i="4" s="1"/>
  <c r="P439" i="4"/>
  <c r="J438" i="4"/>
  <c r="P438" i="4" s="1"/>
  <c r="P520" i="4"/>
  <c r="J519" i="4"/>
  <c r="P519" i="4" s="1"/>
  <c r="J239" i="5"/>
  <c r="P239" i="5" s="1"/>
  <c r="W239" i="5" s="1"/>
  <c r="J331" i="4"/>
  <c r="P331" i="4" s="1"/>
  <c r="P332" i="4"/>
  <c r="P395" i="5"/>
  <c r="W395" i="5" s="1"/>
  <c r="J49" i="5"/>
  <c r="P49" i="5" s="1"/>
  <c r="W49" i="5" s="1"/>
  <c r="P50" i="5"/>
  <c r="W50" i="5" s="1"/>
  <c r="J41" i="5"/>
  <c r="P41" i="5" s="1"/>
  <c r="W41" i="5" s="1"/>
  <c r="P42" i="5"/>
  <c r="W42" i="5" s="1"/>
  <c r="J469" i="4"/>
  <c r="P469" i="4" s="1"/>
  <c r="P470" i="4"/>
  <c r="J610" i="4"/>
  <c r="P610" i="4" s="1"/>
  <c r="P611" i="4"/>
  <c r="N512" i="4"/>
  <c r="N288" i="4"/>
  <c r="P441" i="5"/>
  <c r="W441" i="5" s="1"/>
  <c r="J440" i="5"/>
  <c r="P440" i="5" s="1"/>
  <c r="W440" i="5" s="1"/>
  <c r="J74" i="5"/>
  <c r="P74" i="5" s="1"/>
  <c r="W74" i="5" s="1"/>
  <c r="P397" i="4"/>
  <c r="J266" i="4"/>
  <c r="P266" i="4" s="1"/>
  <c r="P153" i="5"/>
  <c r="W153" i="5" s="1"/>
  <c r="J537" i="5"/>
  <c r="P537" i="5" s="1"/>
  <c r="W537" i="5" s="1"/>
  <c r="J582" i="4"/>
  <c r="P582" i="4" s="1"/>
  <c r="M202" i="4"/>
  <c r="M203" i="4"/>
  <c r="J233" i="4"/>
  <c r="P233" i="4" s="1"/>
  <c r="J367" i="4"/>
  <c r="P367" i="4" s="1"/>
  <c r="J618" i="5" l="1"/>
  <c r="P618" i="5" s="1"/>
  <c r="W618" i="5" s="1"/>
  <c r="P619" i="5"/>
  <c r="W619" i="5" s="1"/>
  <c r="J270" i="4"/>
  <c r="P270" i="4" s="1"/>
  <c r="O270" i="4"/>
  <c r="M270" i="4"/>
  <c r="N270" i="4"/>
  <c r="K270" i="4"/>
  <c r="K630" i="5"/>
  <c r="K629" i="5" s="1"/>
  <c r="O630" i="5"/>
  <c r="O629" i="5" s="1"/>
  <c r="J630" i="5"/>
  <c r="M630" i="5"/>
  <c r="M629" i="5" s="1"/>
  <c r="N630" i="5"/>
  <c r="N629" i="5" s="1"/>
  <c r="N268" i="4"/>
  <c r="O268" i="4"/>
  <c r="J268" i="4"/>
  <c r="P268" i="4" s="1"/>
  <c r="M268" i="4"/>
  <c r="K268" i="4"/>
  <c r="N108" i="4"/>
  <c r="O108" i="4"/>
  <c r="J108" i="4"/>
  <c r="P108" i="4" s="1"/>
  <c r="O573" i="4"/>
  <c r="N573" i="4"/>
  <c r="M573" i="4"/>
  <c r="J573" i="4"/>
  <c r="P573" i="4" s="1"/>
  <c r="K573" i="4"/>
  <c r="O586" i="5"/>
  <c r="M586" i="5"/>
  <c r="N369" i="5"/>
  <c r="J369" i="5"/>
  <c r="P369" i="5" s="1"/>
  <c r="W369" i="5" s="1"/>
  <c r="M369" i="5"/>
  <c r="O369" i="5"/>
  <c r="K369" i="5"/>
  <c r="M439" i="5"/>
  <c r="O439" i="5"/>
  <c r="O82" i="5"/>
  <c r="M82" i="5"/>
  <c r="J82" i="5"/>
  <c r="P82" i="5" s="1"/>
  <c r="W82" i="5" s="1"/>
  <c r="N82" i="5"/>
  <c r="K82" i="5"/>
  <c r="M359" i="4"/>
  <c r="N359" i="4"/>
  <c r="J359" i="4"/>
  <c r="P359" i="4" s="1"/>
  <c r="K359" i="4"/>
  <c r="O359" i="4"/>
  <c r="J127" i="5"/>
  <c r="P127" i="5" s="1"/>
  <c r="W127" i="5" s="1"/>
  <c r="N127" i="5"/>
  <c r="K127" i="5"/>
  <c r="O127" i="5"/>
  <c r="M127" i="5"/>
  <c r="M133" i="5"/>
  <c r="N133" i="5"/>
  <c r="O133" i="5"/>
  <c r="J133" i="5"/>
  <c r="P133" i="5" s="1"/>
  <c r="W133" i="5" s="1"/>
  <c r="K133" i="5"/>
  <c r="M335" i="5"/>
  <c r="J335" i="5"/>
  <c r="P335" i="5" s="1"/>
  <c r="W335" i="5" s="1"/>
  <c r="K326" i="5"/>
  <c r="K325" i="5" s="1"/>
  <c r="M326" i="5"/>
  <c r="M325" i="5" s="1"/>
  <c r="O326" i="5"/>
  <c r="O325" i="5" s="1"/>
  <c r="J198" i="5"/>
  <c r="P198" i="5" s="1"/>
  <c r="W198" i="5" s="1"/>
  <c r="N198" i="5"/>
  <c r="M198" i="5"/>
  <c r="O85" i="4"/>
  <c r="J85" i="4"/>
  <c r="P85" i="4" s="1"/>
  <c r="K85" i="4"/>
  <c r="M588" i="5"/>
  <c r="K588" i="5"/>
  <c r="O588" i="5"/>
  <c r="K648" i="4"/>
  <c r="K647" i="4" s="1"/>
  <c r="O648" i="4"/>
  <c r="O647" i="4" s="1"/>
  <c r="N648" i="4"/>
  <c r="N647" i="4" s="1"/>
  <c r="M648" i="4"/>
  <c r="M647" i="4" s="1"/>
  <c r="J648" i="4"/>
  <c r="N561" i="4"/>
  <c r="N560" i="4" s="1"/>
  <c r="K561" i="4"/>
  <c r="K560" i="4" s="1"/>
  <c r="M561" i="4"/>
  <c r="M560" i="4" s="1"/>
  <c r="K18" i="5"/>
  <c r="N18" i="5"/>
  <c r="O18" i="5"/>
  <c r="M18" i="5"/>
  <c r="J18" i="5"/>
  <c r="P18" i="5" s="1"/>
  <c r="W18" i="5" s="1"/>
  <c r="J476" i="5"/>
  <c r="P476" i="5" s="1"/>
  <c r="W476" i="5" s="1"/>
  <c r="N476" i="5"/>
  <c r="P240" i="4"/>
  <c r="K150" i="5"/>
  <c r="K614" i="4"/>
  <c r="J487" i="5"/>
  <c r="P487" i="5" s="1"/>
  <c r="W487" i="5" s="1"/>
  <c r="O468" i="5"/>
  <c r="N468" i="5"/>
  <c r="J162" i="5"/>
  <c r="P162" i="5" s="1"/>
  <c r="W162" i="5" s="1"/>
  <c r="N56" i="4"/>
  <c r="N55" i="4" s="1"/>
  <c r="O73" i="5"/>
  <c r="O178" i="5"/>
  <c r="O177" i="5" s="1"/>
  <c r="O210" i="5"/>
  <c r="O209" i="5" s="1"/>
  <c r="N73" i="5"/>
  <c r="O578" i="4"/>
  <c r="M650" i="5"/>
  <c r="M649" i="5" s="1"/>
  <c r="K47" i="5"/>
  <c r="M409" i="4"/>
  <c r="M408" i="4" s="1"/>
  <c r="O389" i="5"/>
  <c r="K602" i="4"/>
  <c r="N71" i="5"/>
  <c r="M155" i="4"/>
  <c r="J290" i="5"/>
  <c r="N326" i="5"/>
  <c r="N325" i="5" s="1"/>
  <c r="O552" i="5"/>
  <c r="K220" i="5"/>
  <c r="N220" i="5"/>
  <c r="J264" i="5"/>
  <c r="P264" i="5" s="1"/>
  <c r="W264" i="5" s="1"/>
  <c r="J648" i="5"/>
  <c r="N176" i="5"/>
  <c r="K198" i="5"/>
  <c r="O253" i="5"/>
  <c r="O252" i="5" s="1"/>
  <c r="O245" i="5" s="1"/>
  <c r="O202" i="5" s="1"/>
  <c r="M682" i="5"/>
  <c r="K446" i="4"/>
  <c r="K425" i="4"/>
  <c r="K100" i="4"/>
  <c r="J602" i="5"/>
  <c r="P602" i="5" s="1"/>
  <c r="W602" i="5" s="1"/>
  <c r="M602" i="5"/>
  <c r="O602" i="5"/>
  <c r="N602" i="5"/>
  <c r="K602" i="5"/>
  <c r="J328" i="4"/>
  <c r="P328" i="4" s="1"/>
  <c r="K328" i="4"/>
  <c r="O328" i="4"/>
  <c r="N328" i="4"/>
  <c r="M328" i="4"/>
  <c r="O520" i="5"/>
  <c r="O519" i="5" s="1"/>
  <c r="J520" i="5"/>
  <c r="M520" i="5"/>
  <c r="M519" i="5" s="1"/>
  <c r="N520" i="5"/>
  <c r="N519" i="5" s="1"/>
  <c r="K520" i="5"/>
  <c r="K519" i="5" s="1"/>
  <c r="N529" i="4"/>
  <c r="N528" i="4" s="1"/>
  <c r="K529" i="4"/>
  <c r="K528" i="4" s="1"/>
  <c r="J529" i="4"/>
  <c r="M529" i="4"/>
  <c r="M528" i="4" s="1"/>
  <c r="O529" i="4"/>
  <c r="O528" i="4" s="1"/>
  <c r="O174" i="4"/>
  <c r="O173" i="4" s="1"/>
  <c r="N174" i="4"/>
  <c r="N173" i="4" s="1"/>
  <c r="J174" i="4"/>
  <c r="M174" i="4"/>
  <c r="M173" i="4" s="1"/>
  <c r="K174" i="4"/>
  <c r="K173" i="4" s="1"/>
  <c r="J163" i="4"/>
  <c r="P163" i="4" s="1"/>
  <c r="N163" i="4"/>
  <c r="O163" i="4"/>
  <c r="O84" i="5"/>
  <c r="K84" i="5"/>
  <c r="N364" i="5"/>
  <c r="J364" i="5"/>
  <c r="P364" i="5" s="1"/>
  <c r="W364" i="5" s="1"/>
  <c r="O364" i="5"/>
  <c r="K364" i="5"/>
  <c r="M364" i="5"/>
  <c r="M549" i="4"/>
  <c r="M548" i="4" s="1"/>
  <c r="N549" i="4"/>
  <c r="N548" i="4" s="1"/>
  <c r="O549" i="4"/>
  <c r="O548" i="4" s="1"/>
  <c r="K549" i="4"/>
  <c r="K548" i="4" s="1"/>
  <c r="J549" i="4"/>
  <c r="K478" i="4"/>
  <c r="O478" i="4"/>
  <c r="N478" i="4"/>
  <c r="J478" i="4"/>
  <c r="P478" i="4" s="1"/>
  <c r="M478" i="4"/>
  <c r="O633" i="5"/>
  <c r="M633" i="5"/>
  <c r="N633" i="5"/>
  <c r="J633" i="5"/>
  <c r="P633" i="5" s="1"/>
  <c r="W633" i="5" s="1"/>
  <c r="K633" i="5"/>
  <c r="N518" i="5"/>
  <c r="J518" i="5"/>
  <c r="P518" i="5" s="1"/>
  <c r="W518" i="5" s="1"/>
  <c r="M518" i="5"/>
  <c r="O518" i="5"/>
  <c r="K518" i="5"/>
  <c r="N656" i="5"/>
  <c r="J656" i="5"/>
  <c r="P656" i="5" s="1"/>
  <c r="W656" i="5" s="1"/>
  <c r="M656" i="5"/>
  <c r="K656" i="5"/>
  <c r="O656" i="5"/>
  <c r="J574" i="5"/>
  <c r="P574" i="5" s="1"/>
  <c r="W574" i="5" s="1"/>
  <c r="N574" i="5"/>
  <c r="K574" i="5"/>
  <c r="O574" i="5"/>
  <c r="M574" i="5"/>
  <c r="O20" i="5"/>
  <c r="K20" i="5"/>
  <c r="J20" i="5"/>
  <c r="P20" i="5" s="1"/>
  <c r="W20" i="5" s="1"/>
  <c r="M20" i="5"/>
  <c r="N20" i="5"/>
  <c r="M434" i="4"/>
  <c r="J434" i="4"/>
  <c r="P434" i="4" s="1"/>
  <c r="M536" i="5"/>
  <c r="J536" i="5"/>
  <c r="P536" i="5" s="1"/>
  <c r="W536" i="5" s="1"/>
  <c r="J514" i="5"/>
  <c r="P514" i="5" s="1"/>
  <c r="W514" i="5" s="1"/>
  <c r="J287" i="5"/>
  <c r="P287" i="5" s="1"/>
  <c r="W287" i="5" s="1"/>
  <c r="P288" i="5"/>
  <c r="W288" i="5" s="1"/>
  <c r="N634" i="5"/>
  <c r="K634" i="5"/>
  <c r="N609" i="4"/>
  <c r="O609" i="4"/>
  <c r="J609" i="4"/>
  <c r="P609" i="4" s="1"/>
  <c r="M609" i="4"/>
  <c r="K609" i="4"/>
  <c r="O485" i="4"/>
  <c r="J485" i="4"/>
  <c r="P485" i="4" s="1"/>
  <c r="M485" i="4"/>
  <c r="N485" i="4"/>
  <c r="K485" i="4"/>
  <c r="O411" i="5"/>
  <c r="M411" i="5"/>
  <c r="J411" i="5"/>
  <c r="P411" i="5" s="1"/>
  <c r="W411" i="5" s="1"/>
  <c r="N411" i="5"/>
  <c r="M667" i="5"/>
  <c r="J667" i="5"/>
  <c r="P667" i="5" s="1"/>
  <c r="N667" i="5"/>
  <c r="O667" i="5"/>
  <c r="K667" i="5"/>
  <c r="N564" i="5"/>
  <c r="M564" i="5"/>
  <c r="J564" i="5"/>
  <c r="P564" i="5" s="1"/>
  <c r="W564" i="5" s="1"/>
  <c r="O564" i="5"/>
  <c r="K564" i="5"/>
  <c r="O15" i="5"/>
  <c r="N15" i="5"/>
  <c r="J15" i="5"/>
  <c r="P15" i="5" s="1"/>
  <c r="W15" i="5" s="1"/>
  <c r="K15" i="5"/>
  <c r="M15" i="5"/>
  <c r="N567" i="4"/>
  <c r="J567" i="4"/>
  <c r="P567" i="4" s="1"/>
  <c r="M567" i="4"/>
  <c r="O156" i="5"/>
  <c r="K156" i="5"/>
  <c r="M156" i="5"/>
  <c r="J495" i="5"/>
  <c r="P495" i="5" s="1"/>
  <c r="W495" i="5" s="1"/>
  <c r="N495" i="5"/>
  <c r="K495" i="5"/>
  <c r="O495" i="5"/>
  <c r="M495" i="5"/>
  <c r="K522" i="5"/>
  <c r="K521" i="5" s="1"/>
  <c r="N522" i="5"/>
  <c r="N521" i="5" s="1"/>
  <c r="O522" i="5"/>
  <c r="O521" i="5" s="1"/>
  <c r="K467" i="4"/>
  <c r="O467" i="4"/>
  <c r="N467" i="4"/>
  <c r="M467" i="4"/>
  <c r="J467" i="4"/>
  <c r="P467" i="4" s="1"/>
  <c r="N255" i="4"/>
  <c r="K255" i="4"/>
  <c r="O670" i="5"/>
  <c r="J670" i="5"/>
  <c r="P670" i="5" s="1"/>
  <c r="K670" i="5"/>
  <c r="M670" i="5"/>
  <c r="N670" i="5"/>
  <c r="J370" i="5"/>
  <c r="P370" i="5" s="1"/>
  <c r="W370" i="5" s="1"/>
  <c r="O370" i="5"/>
  <c r="K370" i="5"/>
  <c r="N370" i="5"/>
  <c r="N260" i="5"/>
  <c r="M260" i="5"/>
  <c r="K677" i="5"/>
  <c r="J677" i="5"/>
  <c r="P677" i="5" s="1"/>
  <c r="M677" i="5"/>
  <c r="N323" i="5"/>
  <c r="K323" i="5"/>
  <c r="M323" i="5"/>
  <c r="O323" i="5"/>
  <c r="J323" i="5"/>
  <c r="P323" i="5" s="1"/>
  <c r="W323" i="5" s="1"/>
  <c r="O199" i="5"/>
  <c r="M199" i="5"/>
  <c r="J199" i="5"/>
  <c r="P199" i="5" s="1"/>
  <c r="W199" i="5" s="1"/>
  <c r="N199" i="5"/>
  <c r="K199" i="5"/>
  <c r="O269" i="5"/>
  <c r="J269" i="5"/>
  <c r="P269" i="5" s="1"/>
  <c r="W269" i="5" s="1"/>
  <c r="N269" i="5"/>
  <c r="M269" i="5"/>
  <c r="K269" i="5"/>
  <c r="J193" i="5"/>
  <c r="N193" i="5"/>
  <c r="N192" i="5" s="1"/>
  <c r="O193" i="5"/>
  <c r="O192" i="5" s="1"/>
  <c r="M193" i="5"/>
  <c r="M192" i="5" s="1"/>
  <c r="J111" i="4"/>
  <c r="M111" i="4"/>
  <c r="M110" i="4" s="1"/>
  <c r="K111" i="4"/>
  <c r="K110" i="4" s="1"/>
  <c r="O111" i="4"/>
  <c r="O110" i="4" s="1"/>
  <c r="N628" i="5"/>
  <c r="O628" i="5"/>
  <c r="M628" i="5"/>
  <c r="J628" i="5"/>
  <c r="P628" i="5" s="1"/>
  <c r="W628" i="5" s="1"/>
  <c r="K628" i="5"/>
  <c r="M294" i="5"/>
  <c r="J294" i="5"/>
  <c r="P294" i="5" s="1"/>
  <c r="W294" i="5" s="1"/>
  <c r="K294" i="5"/>
  <c r="O294" i="5"/>
  <c r="N294" i="5"/>
  <c r="O681" i="5"/>
  <c r="M681" i="5"/>
  <c r="N681" i="5"/>
  <c r="K59" i="5"/>
  <c r="M59" i="5"/>
  <c r="O59" i="5"/>
  <c r="N59" i="5"/>
  <c r="J59" i="5"/>
  <c r="P59" i="5" s="1"/>
  <c r="W59" i="5" s="1"/>
  <c r="J399" i="5"/>
  <c r="N399" i="5"/>
  <c r="N398" i="5" s="1"/>
  <c r="M399" i="5"/>
  <c r="M398" i="5" s="1"/>
  <c r="O399" i="5"/>
  <c r="O398" i="5" s="1"/>
  <c r="J584" i="5"/>
  <c r="P584" i="5" s="1"/>
  <c r="W584" i="5" s="1"/>
  <c r="P585" i="5"/>
  <c r="W585" i="5" s="1"/>
  <c r="O336" i="5"/>
  <c r="M336" i="5"/>
  <c r="J336" i="5"/>
  <c r="P336" i="5" s="1"/>
  <c r="W336" i="5" s="1"/>
  <c r="K336" i="5"/>
  <c r="N336" i="5"/>
  <c r="O535" i="5"/>
  <c r="O534" i="5" s="1"/>
  <c r="M535" i="5"/>
  <c r="M534" i="5" s="1"/>
  <c r="N535" i="5"/>
  <c r="N534" i="5" s="1"/>
  <c r="K265" i="4"/>
  <c r="O265" i="4"/>
  <c r="M265" i="4"/>
  <c r="N265" i="4"/>
  <c r="J265" i="4"/>
  <c r="P265" i="4" s="1"/>
  <c r="N278" i="4"/>
  <c r="K278" i="4"/>
  <c r="O278" i="4"/>
  <c r="J278" i="4"/>
  <c r="P278" i="4" s="1"/>
  <c r="M278" i="4"/>
  <c r="M524" i="5"/>
  <c r="M523" i="5" s="1"/>
  <c r="J524" i="5"/>
  <c r="K524" i="5"/>
  <c r="K523" i="5" s="1"/>
  <c r="N524" i="5"/>
  <c r="N523" i="5" s="1"/>
  <c r="O524" i="5"/>
  <c r="O523" i="5" s="1"/>
  <c r="O591" i="4"/>
  <c r="J591" i="4"/>
  <c r="P591" i="4" s="1"/>
  <c r="N591" i="4"/>
  <c r="M591" i="4"/>
  <c r="K591" i="4"/>
  <c r="J328" i="5"/>
  <c r="P328" i="5" s="1"/>
  <c r="W328" i="5" s="1"/>
  <c r="N328" i="5"/>
  <c r="M328" i="5"/>
  <c r="N491" i="5"/>
  <c r="N490" i="5" s="1"/>
  <c r="M491" i="5"/>
  <c r="M490" i="5" s="1"/>
  <c r="O491" i="5"/>
  <c r="O490" i="5" s="1"/>
  <c r="K491" i="5"/>
  <c r="K490" i="5" s="1"/>
  <c r="J491" i="5"/>
  <c r="O589" i="4"/>
  <c r="M589" i="4"/>
  <c r="K589" i="4"/>
  <c r="J589" i="4"/>
  <c r="P589" i="4" s="1"/>
  <c r="N589" i="4"/>
  <c r="K498" i="5"/>
  <c r="N498" i="5"/>
  <c r="J498" i="5"/>
  <c r="P498" i="5" s="1"/>
  <c r="W498" i="5" s="1"/>
  <c r="M124" i="5"/>
  <c r="O124" i="5"/>
  <c r="K124" i="5"/>
  <c r="N124" i="5"/>
  <c r="J124" i="5"/>
  <c r="P124" i="5" s="1"/>
  <c r="W124" i="5" s="1"/>
  <c r="N105" i="4"/>
  <c r="N104" i="4" s="1"/>
  <c r="K105" i="4"/>
  <c r="K104" i="4" s="1"/>
  <c r="J243" i="5"/>
  <c r="P243" i="5" s="1"/>
  <c r="W243" i="5" s="1"/>
  <c r="N243" i="5"/>
  <c r="K154" i="4"/>
  <c r="N154" i="4"/>
  <c r="K213" i="4"/>
  <c r="M213" i="4"/>
  <c r="K365" i="4"/>
  <c r="J365" i="4"/>
  <c r="P365" i="4" s="1"/>
  <c r="N365" i="4"/>
  <c r="M365" i="4"/>
  <c r="O365" i="4"/>
  <c r="O191" i="5"/>
  <c r="O190" i="5" s="1"/>
  <c r="K191" i="5"/>
  <c r="K190" i="5" s="1"/>
  <c r="N191" i="5"/>
  <c r="N190" i="5" s="1"/>
  <c r="M191" i="5"/>
  <c r="M190" i="5" s="1"/>
  <c r="J191" i="5"/>
  <c r="O605" i="5"/>
  <c r="J605" i="5"/>
  <c r="P605" i="5" s="1"/>
  <c r="W605" i="5" s="1"/>
  <c r="K605" i="5"/>
  <c r="M405" i="4"/>
  <c r="J405" i="4"/>
  <c r="P405" i="4" s="1"/>
  <c r="N405" i="4"/>
  <c r="K405" i="4"/>
  <c r="O405" i="4"/>
  <c r="N149" i="5"/>
  <c r="J149" i="5"/>
  <c r="P149" i="5" s="1"/>
  <c r="W149" i="5" s="1"/>
  <c r="K149" i="5"/>
  <c r="O149" i="5"/>
  <c r="M149" i="5"/>
  <c r="K28" i="4"/>
  <c r="N28" i="4"/>
  <c r="M28" i="4"/>
  <c r="O28" i="4"/>
  <c r="J28" i="4"/>
  <c r="P28" i="4" s="1"/>
  <c r="J429" i="4"/>
  <c r="P429" i="4" s="1"/>
  <c r="O429" i="4"/>
  <c r="N429" i="4"/>
  <c r="K429" i="4"/>
  <c r="M429" i="4"/>
  <c r="N137" i="4"/>
  <c r="J137" i="4"/>
  <c r="P137" i="4" s="1"/>
  <c r="M137" i="4"/>
  <c r="O137" i="4"/>
  <c r="K137" i="4"/>
  <c r="N515" i="4"/>
  <c r="N514" i="4" s="1"/>
  <c r="K515" i="4"/>
  <c r="K514" i="4" s="1"/>
  <c r="O515" i="4"/>
  <c r="O514" i="4" s="1"/>
  <c r="J515" i="4"/>
  <c r="M515" i="4"/>
  <c r="M514" i="4" s="1"/>
  <c r="O20" i="4"/>
  <c r="K20" i="4"/>
  <c r="J20" i="4"/>
  <c r="P20" i="4" s="1"/>
  <c r="K568" i="4"/>
  <c r="J568" i="4"/>
  <c r="P568" i="4" s="1"/>
  <c r="M568" i="4"/>
  <c r="O568" i="4"/>
  <c r="N568" i="4"/>
  <c r="K29" i="4"/>
  <c r="J29" i="4"/>
  <c r="P29" i="4" s="1"/>
  <c r="M225" i="5"/>
  <c r="N225" i="5"/>
  <c r="K225" i="5"/>
  <c r="J225" i="5"/>
  <c r="P225" i="5" s="1"/>
  <c r="W225" i="5" s="1"/>
  <c r="O225" i="5"/>
  <c r="N15" i="4"/>
  <c r="J15" i="4"/>
  <c r="P15" i="4" s="1"/>
  <c r="M15" i="4"/>
  <c r="O15" i="4"/>
  <c r="K15" i="4"/>
  <c r="K85" i="5"/>
  <c r="O85" i="5"/>
  <c r="N85" i="5"/>
  <c r="J85" i="5"/>
  <c r="P85" i="5" s="1"/>
  <c r="W85" i="5" s="1"/>
  <c r="M85" i="5"/>
  <c r="K458" i="4"/>
  <c r="K457" i="4" s="1"/>
  <c r="O458" i="4"/>
  <c r="O457" i="4" s="1"/>
  <c r="N458" i="4"/>
  <c r="N457" i="4" s="1"/>
  <c r="J458" i="4"/>
  <c r="M458" i="4"/>
  <c r="M457" i="4" s="1"/>
  <c r="K479" i="4"/>
  <c r="O479" i="4"/>
  <c r="J479" i="4"/>
  <c r="P479" i="4" s="1"/>
  <c r="M479" i="4"/>
  <c r="N479" i="4"/>
  <c r="K430" i="5"/>
  <c r="O430" i="5"/>
  <c r="J430" i="5"/>
  <c r="P430" i="5" s="1"/>
  <c r="W430" i="5" s="1"/>
  <c r="M430" i="5"/>
  <c r="N430" i="5"/>
  <c r="M645" i="5"/>
  <c r="N645" i="5"/>
  <c r="J645" i="5"/>
  <c r="P645" i="5" s="1"/>
  <c r="W645" i="5" s="1"/>
  <c r="O419" i="5"/>
  <c r="M419" i="5"/>
  <c r="N571" i="4"/>
  <c r="N570" i="4" s="1"/>
  <c r="O571" i="4"/>
  <c r="O570" i="4" s="1"/>
  <c r="J571" i="4"/>
  <c r="K404" i="4"/>
  <c r="N404" i="4"/>
  <c r="K62" i="5"/>
  <c r="K61" i="5" s="1"/>
  <c r="J62" i="5"/>
  <c r="M62" i="5"/>
  <c r="M61" i="5" s="1"/>
  <c r="O62" i="5"/>
  <c r="O61" i="5" s="1"/>
  <c r="N62" i="5"/>
  <c r="N61" i="5" s="1"/>
  <c r="K346" i="4"/>
  <c r="N346" i="4"/>
  <c r="M346" i="4"/>
  <c r="O346" i="4"/>
  <c r="J346" i="4"/>
  <c r="P346" i="4" s="1"/>
  <c r="M327" i="4"/>
  <c r="J327" i="4"/>
  <c r="P327" i="4" s="1"/>
  <c r="O327" i="4"/>
  <c r="K327" i="4"/>
  <c r="N327" i="4"/>
  <c r="O51" i="4"/>
  <c r="K51" i="4"/>
  <c r="J51" i="4"/>
  <c r="P51" i="4" s="1"/>
  <c r="M51" i="4"/>
  <c r="N51" i="4"/>
  <c r="N517" i="5"/>
  <c r="N516" i="5" s="1"/>
  <c r="J517" i="5"/>
  <c r="K517" i="5"/>
  <c r="K516" i="5" s="1"/>
  <c r="O517" i="5"/>
  <c r="O516" i="5" s="1"/>
  <c r="M517" i="5"/>
  <c r="M516" i="5" s="1"/>
  <c r="N510" i="5"/>
  <c r="J510" i="5"/>
  <c r="P510" i="5" s="1"/>
  <c r="W510" i="5" s="1"/>
  <c r="M510" i="5"/>
  <c r="O510" i="5"/>
  <c r="K510" i="5"/>
  <c r="O466" i="5"/>
  <c r="O465" i="5" s="1"/>
  <c r="N466" i="5"/>
  <c r="N465" i="5" s="1"/>
  <c r="J89" i="4"/>
  <c r="P89" i="4" s="1"/>
  <c r="O89" i="4"/>
  <c r="M89" i="4"/>
  <c r="N89" i="4"/>
  <c r="K89" i="4"/>
  <c r="K87" i="4"/>
  <c r="K86" i="4" s="1"/>
  <c r="J87" i="4"/>
  <c r="N87" i="4"/>
  <c r="N86" i="4" s="1"/>
  <c r="O90" i="4"/>
  <c r="K90" i="4"/>
  <c r="J90" i="4"/>
  <c r="P90" i="4" s="1"/>
  <c r="N90" i="4"/>
  <c r="M90" i="4"/>
  <c r="K575" i="4"/>
  <c r="N575" i="4"/>
  <c r="J575" i="4"/>
  <c r="P575" i="4" s="1"/>
  <c r="M575" i="4"/>
  <c r="O575" i="4"/>
  <c r="M272" i="4"/>
  <c r="J272" i="4"/>
  <c r="P272" i="4" s="1"/>
  <c r="K272" i="4"/>
  <c r="O272" i="4"/>
  <c r="N272" i="4"/>
  <c r="M32" i="4"/>
  <c r="K32" i="4"/>
  <c r="N32" i="4"/>
  <c r="O32" i="4"/>
  <c r="K30" i="4"/>
  <c r="J30" i="4"/>
  <c r="P30" i="4" s="1"/>
  <c r="O30" i="4"/>
  <c r="M30" i="4"/>
  <c r="N30" i="4"/>
  <c r="M71" i="4"/>
  <c r="K71" i="4"/>
  <c r="N71" i="4"/>
  <c r="J71" i="4"/>
  <c r="P71" i="4" s="1"/>
  <c r="O71" i="4"/>
  <c r="O125" i="4"/>
  <c r="M125" i="4"/>
  <c r="N125" i="4"/>
  <c r="J125" i="4"/>
  <c r="P125" i="4" s="1"/>
  <c r="K125" i="4"/>
  <c r="K147" i="4"/>
  <c r="K146" i="4" s="1"/>
  <c r="J147" i="4"/>
  <c r="O147" i="4"/>
  <c r="O146" i="4" s="1"/>
  <c r="N147" i="4"/>
  <c r="N146" i="4" s="1"/>
  <c r="M147" i="4"/>
  <c r="M146" i="4" s="1"/>
  <c r="M490" i="4"/>
  <c r="N490" i="4"/>
  <c r="K490" i="4"/>
  <c r="O490" i="4"/>
  <c r="J490" i="4"/>
  <c r="P490" i="4" s="1"/>
  <c r="K94" i="4"/>
  <c r="O94" i="4"/>
  <c r="N94" i="4"/>
  <c r="O281" i="4"/>
  <c r="O280" i="4" s="1"/>
  <c r="N281" i="4"/>
  <c r="N280" i="4" s="1"/>
  <c r="J281" i="4"/>
  <c r="M281" i="4"/>
  <c r="M280" i="4" s="1"/>
  <c r="K281" i="4"/>
  <c r="K280" i="4" s="1"/>
  <c r="K496" i="4"/>
  <c r="O496" i="4"/>
  <c r="M496" i="4"/>
  <c r="J423" i="4"/>
  <c r="P423" i="4" s="1"/>
  <c r="O423" i="4"/>
  <c r="O494" i="5"/>
  <c r="M494" i="5"/>
  <c r="J494" i="5"/>
  <c r="P494" i="5" s="1"/>
  <c r="W494" i="5" s="1"/>
  <c r="K494" i="5"/>
  <c r="N494" i="5"/>
  <c r="J160" i="5"/>
  <c r="P160" i="5" s="1"/>
  <c r="W160" i="5" s="1"/>
  <c r="M160" i="5"/>
  <c r="K160" i="5"/>
  <c r="K277" i="4"/>
  <c r="N277" i="4"/>
  <c r="J277" i="4"/>
  <c r="P277" i="4" s="1"/>
  <c r="O277" i="4"/>
  <c r="M277" i="4"/>
  <c r="N600" i="4"/>
  <c r="M600" i="4"/>
  <c r="O600" i="4"/>
  <c r="K600" i="4"/>
  <c r="J600" i="4"/>
  <c r="P600" i="4" s="1"/>
  <c r="J407" i="4"/>
  <c r="K407" i="4"/>
  <c r="K406" i="4" s="1"/>
  <c r="N407" i="4"/>
  <c r="N406" i="4" s="1"/>
  <c r="N393" i="4" s="1"/>
  <c r="O407" i="4"/>
  <c r="O406" i="4" s="1"/>
  <c r="M407" i="4"/>
  <c r="M406" i="4" s="1"/>
  <c r="K422" i="4"/>
  <c r="J422" i="4"/>
  <c r="P422" i="4" s="1"/>
  <c r="N422" i="4"/>
  <c r="O422" i="4"/>
  <c r="M422" i="4"/>
  <c r="K447" i="5"/>
  <c r="J447" i="5"/>
  <c r="P447" i="5" s="1"/>
  <c r="W447" i="5" s="1"/>
  <c r="O447" i="5"/>
  <c r="M447" i="5"/>
  <c r="N447" i="5"/>
  <c r="N636" i="4"/>
  <c r="O636" i="4"/>
  <c r="M636" i="4"/>
  <c r="J636" i="4"/>
  <c r="P636" i="4" s="1"/>
  <c r="K636" i="4"/>
  <c r="O348" i="4"/>
  <c r="J348" i="4"/>
  <c r="P348" i="4" s="1"/>
  <c r="M348" i="4"/>
  <c r="K348" i="4"/>
  <c r="N348" i="4"/>
  <c r="J473" i="5"/>
  <c r="P473" i="5" s="1"/>
  <c r="W473" i="5" s="1"/>
  <c r="N473" i="5"/>
  <c r="K473" i="5"/>
  <c r="O473" i="5"/>
  <c r="M135" i="4"/>
  <c r="M134" i="4" s="1"/>
  <c r="N135" i="4"/>
  <c r="N134" i="4" s="1"/>
  <c r="O135" i="4"/>
  <c r="O134" i="4" s="1"/>
  <c r="J135" i="4"/>
  <c r="K135" i="4"/>
  <c r="K134" i="4" s="1"/>
  <c r="K157" i="4"/>
  <c r="M157" i="4"/>
  <c r="O157" i="4"/>
  <c r="N157" i="4"/>
  <c r="J157" i="4"/>
  <c r="P157" i="4" s="1"/>
  <c r="O222" i="4"/>
  <c r="O221" i="4" s="1"/>
  <c r="K222" i="4"/>
  <c r="K221" i="4" s="1"/>
  <c r="J222" i="4"/>
  <c r="M323" i="4"/>
  <c r="J323" i="4"/>
  <c r="P323" i="4" s="1"/>
  <c r="O323" i="4"/>
  <c r="N323" i="4"/>
  <c r="K323" i="4"/>
  <c r="O83" i="4"/>
  <c r="N83" i="4"/>
  <c r="K83" i="4"/>
  <c r="J83" i="4"/>
  <c r="P83" i="4" s="1"/>
  <c r="M83" i="4"/>
  <c r="J651" i="4"/>
  <c r="M651" i="4"/>
  <c r="M650" i="4" s="1"/>
  <c r="K651" i="4"/>
  <c r="K650" i="4" s="1"/>
  <c r="J609" i="5"/>
  <c r="P609" i="5" s="1"/>
  <c r="W609" i="5" s="1"/>
  <c r="N609" i="5"/>
  <c r="O609" i="5"/>
  <c r="M609" i="5"/>
  <c r="K609" i="5"/>
  <c r="O322" i="5"/>
  <c r="M322" i="5"/>
  <c r="K322" i="5"/>
  <c r="O90" i="5"/>
  <c r="K90" i="5"/>
  <c r="M90" i="5"/>
  <c r="J90" i="5"/>
  <c r="P90" i="5" s="1"/>
  <c r="W90" i="5" s="1"/>
  <c r="N90" i="5"/>
  <c r="N283" i="4"/>
  <c r="J283" i="4"/>
  <c r="P283" i="4" s="1"/>
  <c r="K283" i="4"/>
  <c r="M283" i="4"/>
  <c r="O283" i="4"/>
  <c r="M350" i="4"/>
  <c r="M349" i="4" s="1"/>
  <c r="N350" i="4"/>
  <c r="N349" i="4" s="1"/>
  <c r="J350" i="4"/>
  <c r="O350" i="4"/>
  <c r="O349" i="4" s="1"/>
  <c r="K350" i="4"/>
  <c r="K349" i="4" s="1"/>
  <c r="N199" i="4"/>
  <c r="K199" i="4"/>
  <c r="O199" i="4"/>
  <c r="J199" i="4"/>
  <c r="P199" i="4" s="1"/>
  <c r="M199" i="4"/>
  <c r="J685" i="5"/>
  <c r="P685" i="5" s="1"/>
  <c r="M685" i="5"/>
  <c r="N313" i="5"/>
  <c r="K313" i="5"/>
  <c r="O313" i="5"/>
  <c r="M313" i="5"/>
  <c r="J313" i="5"/>
  <c r="P313" i="5" s="1"/>
  <c r="W313" i="5" s="1"/>
  <c r="J236" i="4"/>
  <c r="P236" i="4" s="1"/>
  <c r="N236" i="4"/>
  <c r="O236" i="4"/>
  <c r="K236" i="4"/>
  <c r="M236" i="4"/>
  <c r="J522" i="4"/>
  <c r="O522" i="4"/>
  <c r="O521" i="4" s="1"/>
  <c r="M522" i="4"/>
  <c r="M521" i="4" s="1"/>
  <c r="N522" i="4"/>
  <c r="N521" i="4" s="1"/>
  <c r="K522" i="4"/>
  <c r="K521" i="4" s="1"/>
  <c r="O671" i="5"/>
  <c r="K671" i="5"/>
  <c r="J671" i="5"/>
  <c r="P671" i="5" s="1"/>
  <c r="N671" i="5"/>
  <c r="M671" i="5"/>
  <c r="O166" i="4"/>
  <c r="M166" i="4"/>
  <c r="M345" i="5"/>
  <c r="K345" i="5"/>
  <c r="O345" i="5"/>
  <c r="N345" i="5"/>
  <c r="J345" i="5"/>
  <c r="P345" i="5" s="1"/>
  <c r="W345" i="5" s="1"/>
  <c r="K274" i="4"/>
  <c r="K273" i="4" s="1"/>
  <c r="J274" i="4"/>
  <c r="M274" i="4"/>
  <c r="M273" i="4" s="1"/>
  <c r="O274" i="4"/>
  <c r="O273" i="4" s="1"/>
  <c r="N274" i="4"/>
  <c r="N273" i="4" s="1"/>
  <c r="K456" i="4"/>
  <c r="O456" i="4"/>
  <c r="N456" i="4"/>
  <c r="J456" i="4"/>
  <c r="P456" i="4" s="1"/>
  <c r="M456" i="4"/>
  <c r="J516" i="4"/>
  <c r="P516" i="4" s="1"/>
  <c r="N516" i="4"/>
  <c r="K180" i="4"/>
  <c r="M180" i="4"/>
  <c r="O180" i="4"/>
  <c r="J180" i="4"/>
  <c r="P180" i="4" s="1"/>
  <c r="N180" i="4"/>
  <c r="K97" i="4"/>
  <c r="J97" i="4"/>
  <c r="P97" i="4" s="1"/>
  <c r="J123" i="5"/>
  <c r="O123" i="5"/>
  <c r="O122" i="5" s="1"/>
  <c r="K123" i="5"/>
  <c r="K122" i="5" s="1"/>
  <c r="N123" i="5"/>
  <c r="N122" i="5" s="1"/>
  <c r="M123" i="5"/>
  <c r="M122" i="5" s="1"/>
  <c r="O477" i="4"/>
  <c r="K477" i="4"/>
  <c r="J477" i="4"/>
  <c r="P477" i="4" s="1"/>
  <c r="M477" i="4"/>
  <c r="N477" i="4"/>
  <c r="K502" i="4"/>
  <c r="N502" i="4"/>
  <c r="O502" i="4"/>
  <c r="M502" i="4"/>
  <c r="J502" i="4"/>
  <c r="P502" i="4" s="1"/>
  <c r="O428" i="4"/>
  <c r="K428" i="4"/>
  <c r="M428" i="4"/>
  <c r="J428" i="4"/>
  <c r="P428" i="4" s="1"/>
  <c r="N428" i="4"/>
  <c r="J161" i="4"/>
  <c r="P161" i="4" s="1"/>
  <c r="O161" i="4"/>
  <c r="K161" i="4"/>
  <c r="M161" i="4"/>
  <c r="N161" i="4"/>
  <c r="J17" i="4"/>
  <c r="P17" i="4" s="1"/>
  <c r="O17" i="4"/>
  <c r="M17" i="4"/>
  <c r="K17" i="4"/>
  <c r="N17" i="4"/>
  <c r="N303" i="4"/>
  <c r="M303" i="4"/>
  <c r="O303" i="4"/>
  <c r="K303" i="4"/>
  <c r="J303" i="4"/>
  <c r="P303" i="4" s="1"/>
  <c r="J305" i="4"/>
  <c r="P305" i="4" s="1"/>
  <c r="K305" i="4"/>
  <c r="O305" i="4"/>
  <c r="M305" i="4"/>
  <c r="N305" i="4"/>
  <c r="O631" i="5"/>
  <c r="N631" i="5"/>
  <c r="M631" i="5"/>
  <c r="K631" i="5"/>
  <c r="J631" i="5"/>
  <c r="P631" i="5" s="1"/>
  <c r="W631" i="5" s="1"/>
  <c r="N205" i="5"/>
  <c r="O205" i="5"/>
  <c r="K205" i="5"/>
  <c r="J205" i="5"/>
  <c r="P205" i="5" s="1"/>
  <c r="W205" i="5" s="1"/>
  <c r="M205" i="5"/>
  <c r="O84" i="4"/>
  <c r="M84" i="4"/>
  <c r="K84" i="4"/>
  <c r="N84" i="4"/>
  <c r="J84" i="4"/>
  <c r="P84" i="4" s="1"/>
  <c r="N334" i="4"/>
  <c r="K334" i="4"/>
  <c r="O334" i="4"/>
  <c r="M334" i="4"/>
  <c r="J334" i="4"/>
  <c r="P334" i="4" s="1"/>
  <c r="J336" i="4"/>
  <c r="P336" i="4" s="1"/>
  <c r="K336" i="4"/>
  <c r="M336" i="4"/>
  <c r="N336" i="4"/>
  <c r="O336" i="4"/>
  <c r="K607" i="5"/>
  <c r="K606" i="5" s="1"/>
  <c r="N607" i="5"/>
  <c r="N606" i="5" s="1"/>
  <c r="M46" i="4"/>
  <c r="N46" i="4"/>
  <c r="J46" i="4"/>
  <c r="P46" i="4" s="1"/>
  <c r="O46" i="4"/>
  <c r="K46" i="4"/>
  <c r="O175" i="5"/>
  <c r="K175" i="5"/>
  <c r="N175" i="5"/>
  <c r="J175" i="5"/>
  <c r="P175" i="5" s="1"/>
  <c r="W175" i="5" s="1"/>
  <c r="M175" i="5"/>
  <c r="J302" i="4"/>
  <c r="P302" i="4" s="1"/>
  <c r="N302" i="4"/>
  <c r="O302" i="4"/>
  <c r="M302" i="4"/>
  <c r="K302" i="4"/>
  <c r="O352" i="4"/>
  <c r="J352" i="4"/>
  <c r="P352" i="4" s="1"/>
  <c r="N352" i="4"/>
  <c r="K352" i="4"/>
  <c r="M352" i="4"/>
  <c r="O436" i="4"/>
  <c r="J436" i="4"/>
  <c r="P436" i="4" s="1"/>
  <c r="K436" i="4"/>
  <c r="M436" i="4"/>
  <c r="N436" i="4"/>
  <c r="K391" i="5"/>
  <c r="M391" i="5"/>
  <c r="O554" i="5"/>
  <c r="J554" i="5"/>
  <c r="P554" i="5" s="1"/>
  <c r="W554" i="5" s="1"/>
  <c r="K554" i="5"/>
  <c r="N554" i="5"/>
  <c r="M554" i="5"/>
  <c r="O488" i="5"/>
  <c r="M488" i="5"/>
  <c r="J488" i="5"/>
  <c r="P488" i="5" s="1"/>
  <c r="W488" i="5" s="1"/>
  <c r="N488" i="5"/>
  <c r="K488" i="5"/>
  <c r="N473" i="4"/>
  <c r="J473" i="4"/>
  <c r="P473" i="4" s="1"/>
  <c r="O473" i="4"/>
  <c r="M473" i="4"/>
  <c r="K473" i="4"/>
  <c r="M486" i="4"/>
  <c r="J486" i="4"/>
  <c r="P486" i="4" s="1"/>
  <c r="K486" i="4"/>
  <c r="O486" i="4"/>
  <c r="N486" i="4"/>
  <c r="N109" i="4"/>
  <c r="K109" i="4"/>
  <c r="J109" i="4"/>
  <c r="P109" i="4" s="1"/>
  <c r="O109" i="4"/>
  <c r="M109" i="4"/>
  <c r="M42" i="4"/>
  <c r="M41" i="4" s="1"/>
  <c r="K42" i="4"/>
  <c r="K41" i="4" s="1"/>
  <c r="N42" i="4"/>
  <c r="N41" i="4" s="1"/>
  <c r="O42" i="4"/>
  <c r="O41" i="4" s="1"/>
  <c r="J42" i="4"/>
  <c r="O273" i="5"/>
  <c r="O272" i="5" s="1"/>
  <c r="M273" i="5"/>
  <c r="M272" i="5" s="1"/>
  <c r="K273" i="5"/>
  <c r="K272" i="5" s="1"/>
  <c r="J273" i="5"/>
  <c r="N273" i="5"/>
  <c r="N272" i="5" s="1"/>
  <c r="O212" i="4"/>
  <c r="N212" i="4"/>
  <c r="M212" i="4"/>
  <c r="J212" i="4"/>
  <c r="P212" i="4" s="1"/>
  <c r="K212" i="4"/>
  <c r="J533" i="4"/>
  <c r="N533" i="4"/>
  <c r="N532" i="4" s="1"/>
  <c r="O533" i="4"/>
  <c r="O532" i="4" s="1"/>
  <c r="K533" i="4"/>
  <c r="K532" i="4" s="1"/>
  <c r="M533" i="4"/>
  <c r="M532" i="4" s="1"/>
  <c r="O14" i="4"/>
  <c r="M14" i="4"/>
  <c r="N284" i="4"/>
  <c r="M284" i="4"/>
  <c r="O465" i="4"/>
  <c r="J465" i="4"/>
  <c r="P465" i="4" s="1"/>
  <c r="M465" i="4"/>
  <c r="K465" i="4"/>
  <c r="N465" i="4"/>
  <c r="N182" i="5"/>
  <c r="N181" i="5" s="1"/>
  <c r="J182" i="5"/>
  <c r="M182" i="5"/>
  <c r="M181" i="5" s="1"/>
  <c r="J412" i="5"/>
  <c r="P412" i="5" s="1"/>
  <c r="W412" i="5" s="1"/>
  <c r="O412" i="5"/>
  <c r="K412" i="5"/>
  <c r="M412" i="5"/>
  <c r="N412" i="5"/>
  <c r="O426" i="5"/>
  <c r="K426" i="5"/>
  <c r="J426" i="5"/>
  <c r="P426" i="5" s="1"/>
  <c r="W426" i="5" s="1"/>
  <c r="N426" i="5"/>
  <c r="M426" i="5"/>
  <c r="N555" i="4"/>
  <c r="N554" i="4" s="1"/>
  <c r="M555" i="4"/>
  <c r="M554" i="4" s="1"/>
  <c r="O364" i="4"/>
  <c r="N364" i="4"/>
  <c r="J364" i="4"/>
  <c r="P364" i="4" s="1"/>
  <c r="O438" i="5"/>
  <c r="K438" i="5"/>
  <c r="J438" i="5"/>
  <c r="P438" i="5" s="1"/>
  <c r="W438" i="5" s="1"/>
  <c r="N438" i="5"/>
  <c r="M438" i="5"/>
  <c r="K565" i="4"/>
  <c r="K564" i="4" s="1"/>
  <c r="N565" i="4"/>
  <c r="N564" i="4" s="1"/>
  <c r="J565" i="4"/>
  <c r="M565" i="4"/>
  <c r="M564" i="4" s="1"/>
  <c r="O565" i="4"/>
  <c r="O564" i="4" s="1"/>
  <c r="N264" i="4"/>
  <c r="O264" i="4"/>
  <c r="J264" i="4"/>
  <c r="P264" i="4" s="1"/>
  <c r="M264" i="4"/>
  <c r="K264" i="4"/>
  <c r="O95" i="4"/>
  <c r="J95" i="4"/>
  <c r="P95" i="4" s="1"/>
  <c r="O26" i="4"/>
  <c r="K26" i="4"/>
  <c r="M26" i="4"/>
  <c r="N26" i="4"/>
  <c r="J26" i="4"/>
  <c r="P26" i="4" s="1"/>
  <c r="N574" i="4"/>
  <c r="K574" i="4"/>
  <c r="J574" i="4"/>
  <c r="P574" i="4" s="1"/>
  <c r="M574" i="4"/>
  <c r="O574" i="4"/>
  <c r="O59" i="4"/>
  <c r="J59" i="4"/>
  <c r="P59" i="4" s="1"/>
  <c r="N59" i="4"/>
  <c r="K59" i="4"/>
  <c r="M59" i="4"/>
  <c r="J330" i="4"/>
  <c r="P330" i="4" s="1"/>
  <c r="O330" i="4"/>
  <c r="M330" i="4"/>
  <c r="K330" i="4"/>
  <c r="N330" i="4"/>
  <c r="J351" i="4"/>
  <c r="P351" i="4" s="1"/>
  <c r="M351" i="4"/>
  <c r="K351" i="4"/>
  <c r="O351" i="4"/>
  <c r="N351" i="4"/>
  <c r="J295" i="4"/>
  <c r="P295" i="4" s="1"/>
  <c r="K295" i="4"/>
  <c r="N295" i="4"/>
  <c r="O295" i="4"/>
  <c r="M295" i="4"/>
  <c r="K189" i="4"/>
  <c r="M189" i="4"/>
  <c r="O189" i="4"/>
  <c r="J189" i="4"/>
  <c r="P189" i="4" s="1"/>
  <c r="N189" i="4"/>
  <c r="M351" i="5"/>
  <c r="N351" i="5"/>
  <c r="O351" i="5"/>
  <c r="J351" i="5"/>
  <c r="P351" i="5" s="1"/>
  <c r="W351" i="5" s="1"/>
  <c r="K351" i="5"/>
  <c r="O651" i="5"/>
  <c r="J651" i="5"/>
  <c r="P651" i="5" s="1"/>
  <c r="W651" i="5" s="1"/>
  <c r="K651" i="5"/>
  <c r="M651" i="5"/>
  <c r="N651" i="5"/>
  <c r="O43" i="5"/>
  <c r="K43" i="5"/>
  <c r="M43" i="5"/>
  <c r="J43" i="5"/>
  <c r="P43" i="5" s="1"/>
  <c r="W43" i="5" s="1"/>
  <c r="N43" i="5"/>
  <c r="M452" i="4"/>
  <c r="M450" i="4" s="1"/>
  <c r="N452" i="4"/>
  <c r="N450" i="4" s="1"/>
  <c r="K452" i="4"/>
  <c r="K450" i="4" s="1"/>
  <c r="J452" i="4"/>
  <c r="O452" i="4"/>
  <c r="K543" i="4"/>
  <c r="M543" i="4"/>
  <c r="N543" i="4"/>
  <c r="O543" i="4"/>
  <c r="O542" i="4" s="1"/>
  <c r="J543" i="4"/>
  <c r="K53" i="5"/>
  <c r="O53" i="5"/>
  <c r="M53" i="5"/>
  <c r="J53" i="5"/>
  <c r="P53" i="5" s="1"/>
  <c r="W53" i="5" s="1"/>
  <c r="N53" i="5"/>
  <c r="O52" i="4"/>
  <c r="M52" i="4"/>
  <c r="K50" i="4"/>
  <c r="K49" i="4" s="1"/>
  <c r="N50" i="4"/>
  <c r="N49" i="4" s="1"/>
  <c r="N666" i="5"/>
  <c r="J666" i="5"/>
  <c r="P666" i="5" s="1"/>
  <c r="M530" i="4"/>
  <c r="N530" i="4"/>
  <c r="O530" i="4"/>
  <c r="K530" i="4"/>
  <c r="J530" i="4"/>
  <c r="P530" i="4" s="1"/>
  <c r="K312" i="4"/>
  <c r="O312" i="4"/>
  <c r="M312" i="4"/>
  <c r="K127" i="4"/>
  <c r="N127" i="4"/>
  <c r="J127" i="4"/>
  <c r="P127" i="4" s="1"/>
  <c r="O12" i="4"/>
  <c r="M12" i="4"/>
  <c r="J12" i="4"/>
  <c r="N12" i="4"/>
  <c r="K12" i="4"/>
  <c r="M369" i="4"/>
  <c r="K369" i="4"/>
  <c r="O369" i="4"/>
  <c r="N369" i="4"/>
  <c r="J369" i="4"/>
  <c r="P369" i="4" s="1"/>
  <c r="K279" i="4"/>
  <c r="N279" i="4"/>
  <c r="O279" i="4"/>
  <c r="M279" i="4"/>
  <c r="J279" i="4"/>
  <c r="P279" i="4" s="1"/>
  <c r="O183" i="5"/>
  <c r="K183" i="5"/>
  <c r="M533" i="5"/>
  <c r="O533" i="5"/>
  <c r="J533" i="5"/>
  <c r="P533" i="5" s="1"/>
  <c r="W533" i="5" s="1"/>
  <c r="O524" i="4"/>
  <c r="K524" i="4"/>
  <c r="J524" i="4"/>
  <c r="P524" i="4" s="1"/>
  <c r="N524" i="4"/>
  <c r="M524" i="4"/>
  <c r="N13" i="4"/>
  <c r="J13" i="4"/>
  <c r="P13" i="4" s="1"/>
  <c r="K13" i="4"/>
  <c r="M13" i="4"/>
  <c r="O13" i="4"/>
  <c r="N180" i="5"/>
  <c r="M180" i="5"/>
  <c r="K180" i="5"/>
  <c r="J180" i="5"/>
  <c r="P180" i="5" s="1"/>
  <c r="W180" i="5" s="1"/>
  <c r="O180" i="5"/>
  <c r="K470" i="5"/>
  <c r="O470" i="5"/>
  <c r="N470" i="5"/>
  <c r="J470" i="5"/>
  <c r="P470" i="5" s="1"/>
  <c r="W470" i="5" s="1"/>
  <c r="M470" i="5"/>
  <c r="M130" i="5"/>
  <c r="K130" i="5"/>
  <c r="N130" i="5"/>
  <c r="J130" i="5"/>
  <c r="P130" i="5" s="1"/>
  <c r="W130" i="5" s="1"/>
  <c r="O130" i="5"/>
  <c r="K547" i="5"/>
  <c r="O547" i="5"/>
  <c r="N547" i="5"/>
  <c r="J547" i="5"/>
  <c r="P547" i="5" s="1"/>
  <c r="W547" i="5" s="1"/>
  <c r="M547" i="5"/>
  <c r="K223" i="4"/>
  <c r="O223" i="4"/>
  <c r="N223" i="4"/>
  <c r="M223" i="4"/>
  <c r="J223" i="4"/>
  <c r="P223" i="4" s="1"/>
  <c r="O103" i="4"/>
  <c r="N103" i="4"/>
  <c r="M103" i="4"/>
  <c r="J103" i="4"/>
  <c r="P103" i="4" s="1"/>
  <c r="K103" i="4"/>
  <c r="K79" i="5"/>
  <c r="N79" i="5"/>
  <c r="J79" i="5"/>
  <c r="P79" i="5" s="1"/>
  <c r="W79" i="5" s="1"/>
  <c r="O79" i="5"/>
  <c r="M79" i="5"/>
  <c r="N304" i="4"/>
  <c r="O304" i="4"/>
  <c r="K304" i="4"/>
  <c r="M304" i="4"/>
  <c r="J304" i="4"/>
  <c r="P304" i="4" s="1"/>
  <c r="J118" i="4"/>
  <c r="P118" i="4" s="1"/>
  <c r="M118" i="4"/>
  <c r="N118" i="4"/>
  <c r="K118" i="4"/>
  <c r="O118" i="4"/>
  <c r="O428" i="5"/>
  <c r="N428" i="5"/>
  <c r="M428" i="5"/>
  <c r="J428" i="5"/>
  <c r="P428" i="5" s="1"/>
  <c r="W428" i="5" s="1"/>
  <c r="J118" i="5"/>
  <c r="P118" i="5" s="1"/>
  <c r="W118" i="5" s="1"/>
  <c r="K118" i="5"/>
  <c r="N118" i="5"/>
  <c r="M118" i="5"/>
  <c r="O118" i="5"/>
  <c r="J480" i="4"/>
  <c r="P480" i="4" s="1"/>
  <c r="O480" i="4"/>
  <c r="M480" i="4"/>
  <c r="K480" i="4"/>
  <c r="N480" i="4"/>
  <c r="M186" i="5"/>
  <c r="J186" i="5"/>
  <c r="P186" i="5" s="1"/>
  <c r="W186" i="5" s="1"/>
  <c r="N186" i="5"/>
  <c r="K186" i="5"/>
  <c r="O186" i="5"/>
  <c r="K96" i="5"/>
  <c r="J96" i="5"/>
  <c r="P96" i="5" s="1"/>
  <c r="W96" i="5" s="1"/>
  <c r="N96" i="5"/>
  <c r="O96" i="5"/>
  <c r="M96" i="5"/>
  <c r="O531" i="5"/>
  <c r="O530" i="5" s="1"/>
  <c r="N531" i="5"/>
  <c r="N530" i="5" s="1"/>
  <c r="M531" i="5"/>
  <c r="M530" i="5" s="1"/>
  <c r="J531" i="5"/>
  <c r="K531" i="5"/>
  <c r="K530" i="5" s="1"/>
  <c r="J58" i="5"/>
  <c r="P58" i="5" s="1"/>
  <c r="W58" i="5" s="1"/>
  <c r="M58" i="5"/>
  <c r="K58" i="5"/>
  <c r="N58" i="5"/>
  <c r="N329" i="4"/>
  <c r="J329" i="4"/>
  <c r="P329" i="4" s="1"/>
  <c r="K329" i="4"/>
  <c r="M329" i="4"/>
  <c r="O329" i="4"/>
  <c r="J119" i="4"/>
  <c r="P119" i="4" s="1"/>
  <c r="N119" i="4"/>
  <c r="M119" i="4"/>
  <c r="O119" i="4"/>
  <c r="K119" i="4"/>
  <c r="M168" i="4"/>
  <c r="J168" i="4"/>
  <c r="P168" i="4" s="1"/>
  <c r="K168" i="4"/>
  <c r="K625" i="4"/>
  <c r="O625" i="4"/>
  <c r="N625" i="4"/>
  <c r="M625" i="4"/>
  <c r="J625" i="4"/>
  <c r="P625" i="4" s="1"/>
  <c r="M78" i="5"/>
  <c r="N78" i="5"/>
  <c r="J78" i="5"/>
  <c r="P78" i="5" s="1"/>
  <c r="W78" i="5" s="1"/>
  <c r="O78" i="5"/>
  <c r="K78" i="5"/>
  <c r="O37" i="4"/>
  <c r="M37" i="4"/>
  <c r="K37" i="4"/>
  <c r="J37" i="4"/>
  <c r="P37" i="4" s="1"/>
  <c r="N37" i="4"/>
  <c r="N506" i="4"/>
  <c r="K506" i="4"/>
  <c r="M506" i="4"/>
  <c r="J506" i="4"/>
  <c r="P506" i="4" s="1"/>
  <c r="O506" i="4"/>
  <c r="M401" i="5"/>
  <c r="K401" i="5"/>
  <c r="O401" i="5"/>
  <c r="N401" i="5"/>
  <c r="J401" i="5"/>
  <c r="P401" i="5" s="1"/>
  <c r="W401" i="5" s="1"/>
  <c r="O235" i="4"/>
  <c r="J235" i="4"/>
  <c r="P235" i="4" s="1"/>
  <c r="N235" i="4"/>
  <c r="M235" i="4"/>
  <c r="K235" i="4"/>
  <c r="N229" i="4"/>
  <c r="O229" i="4"/>
  <c r="J229" i="4"/>
  <c r="P229" i="4" s="1"/>
  <c r="K229" i="4"/>
  <c r="M229" i="4"/>
  <c r="M83" i="5"/>
  <c r="J83" i="5"/>
  <c r="P83" i="5" s="1"/>
  <c r="W83" i="5" s="1"/>
  <c r="N83" i="5"/>
  <c r="O83" i="5"/>
  <c r="K83" i="5"/>
  <c r="J19" i="4"/>
  <c r="P19" i="4" s="1"/>
  <c r="O19" i="4"/>
  <c r="M19" i="4"/>
  <c r="K19" i="4"/>
  <c r="N19" i="4"/>
  <c r="N615" i="4"/>
  <c r="J615" i="4"/>
  <c r="P615" i="4" s="1"/>
  <c r="M615" i="4"/>
  <c r="O615" i="4"/>
  <c r="K615" i="4"/>
  <c r="M420" i="4"/>
  <c r="N420" i="4"/>
  <c r="M419" i="4"/>
  <c r="O419" i="4"/>
  <c r="J419" i="4"/>
  <c r="P419" i="4" s="1"/>
  <c r="K419" i="4"/>
  <c r="N419" i="4"/>
  <c r="M216" i="4"/>
  <c r="M215" i="4" s="1"/>
  <c r="J216" i="4"/>
  <c r="N216" i="4"/>
  <c r="N215" i="4" s="1"/>
  <c r="K216" i="4"/>
  <c r="K215" i="4" s="1"/>
  <c r="O216" i="4"/>
  <c r="O215" i="4" s="1"/>
  <c r="K584" i="4"/>
  <c r="O584" i="4"/>
  <c r="J584" i="4"/>
  <c r="P584" i="4" s="1"/>
  <c r="N584" i="4"/>
  <c r="M584" i="4"/>
  <c r="N16" i="4"/>
  <c r="M16" i="4"/>
  <c r="K16" i="4"/>
  <c r="J16" i="4"/>
  <c r="P16" i="4" s="1"/>
  <c r="O16" i="4"/>
  <c r="N498" i="4"/>
  <c r="J498" i="4"/>
  <c r="P498" i="4" s="1"/>
  <c r="O498" i="4"/>
  <c r="M498" i="4"/>
  <c r="K498" i="4"/>
  <c r="O139" i="4"/>
  <c r="J139" i="4"/>
  <c r="P139" i="4" s="1"/>
  <c r="K139" i="4"/>
  <c r="M139" i="4"/>
  <c r="N139" i="4"/>
  <c r="O495" i="4"/>
  <c r="O494" i="4" s="1"/>
  <c r="J495" i="4"/>
  <c r="M495" i="4"/>
  <c r="M494" i="4" s="1"/>
  <c r="K495" i="4"/>
  <c r="K494" i="4" s="1"/>
  <c r="N495" i="4"/>
  <c r="N494" i="4" s="1"/>
  <c r="M468" i="4"/>
  <c r="K468" i="4"/>
  <c r="J468" i="4"/>
  <c r="P468" i="4" s="1"/>
  <c r="N468" i="4"/>
  <c r="O468" i="4"/>
  <c r="M341" i="4"/>
  <c r="J341" i="4"/>
  <c r="P341" i="4" s="1"/>
  <c r="O341" i="4"/>
  <c r="K341" i="4"/>
  <c r="N341" i="4"/>
  <c r="K45" i="4"/>
  <c r="J195" i="5"/>
  <c r="O162" i="5"/>
  <c r="M497" i="5"/>
  <c r="M496" i="5" s="1"/>
  <c r="J155" i="4"/>
  <c r="P155" i="4" s="1"/>
  <c r="N497" i="5"/>
  <c r="N496" i="5" s="1"/>
  <c r="K666" i="5"/>
  <c r="J560" i="5"/>
  <c r="P560" i="5" s="1"/>
  <c r="W560" i="5" s="1"/>
  <c r="O509" i="5"/>
  <c r="J51" i="5"/>
  <c r="P51" i="5" s="1"/>
  <c r="W51" i="5" s="1"/>
  <c r="N673" i="5"/>
  <c r="N70" i="5"/>
  <c r="N548" i="5"/>
  <c r="J344" i="5"/>
  <c r="M401" i="4"/>
  <c r="J123" i="4"/>
  <c r="O308" i="4"/>
  <c r="N538" i="5"/>
  <c r="N537" i="5" s="1"/>
  <c r="O123" i="4"/>
  <c r="O122" i="4" s="1"/>
  <c r="O682" i="5"/>
  <c r="O425" i="4"/>
  <c r="P234" i="5"/>
  <c r="W234" i="5" s="1"/>
  <c r="J152" i="4"/>
  <c r="P152" i="4" s="1"/>
  <c r="P249" i="5"/>
  <c r="W249" i="5" s="1"/>
  <c r="P555" i="4"/>
  <c r="J49" i="4"/>
  <c r="P49" i="4" s="1"/>
  <c r="P646" i="4"/>
  <c r="N11" i="5"/>
  <c r="K514" i="5"/>
  <c r="J209" i="4"/>
  <c r="P209" i="4" s="1"/>
  <c r="J475" i="4"/>
  <c r="P475" i="4" s="1"/>
  <c r="N415" i="5"/>
  <c r="K415" i="5"/>
  <c r="N312" i="4"/>
  <c r="J150" i="5"/>
  <c r="P150" i="5" s="1"/>
  <c r="W150" i="5" s="1"/>
  <c r="M150" i="5"/>
  <c r="N160" i="5"/>
  <c r="O614" i="4"/>
  <c r="O24" i="4"/>
  <c r="O255" i="4"/>
  <c r="N487" i="5"/>
  <c r="M468" i="5"/>
  <c r="M476" i="5"/>
  <c r="O653" i="5"/>
  <c r="O652" i="5" s="1"/>
  <c r="K653" i="5"/>
  <c r="K652" i="5" s="1"/>
  <c r="N251" i="5"/>
  <c r="K251" i="5"/>
  <c r="J208" i="4"/>
  <c r="P208" i="4" s="1"/>
  <c r="J43" i="4"/>
  <c r="P43" i="4" s="1"/>
  <c r="M162" i="5"/>
  <c r="M56" i="4"/>
  <c r="M55" i="4" s="1"/>
  <c r="J391" i="5"/>
  <c r="P391" i="5" s="1"/>
  <c r="W391" i="5" s="1"/>
  <c r="M178" i="5"/>
  <c r="M177" i="5" s="1"/>
  <c r="M87" i="4"/>
  <c r="M86" i="4" s="1"/>
  <c r="O53" i="4"/>
  <c r="K395" i="4"/>
  <c r="K394" i="4" s="1"/>
  <c r="J395" i="4"/>
  <c r="O420" i="5"/>
  <c r="M481" i="5"/>
  <c r="N532" i="5"/>
  <c r="K662" i="5"/>
  <c r="K660" i="5" s="1"/>
  <c r="O238" i="5"/>
  <c r="N220" i="4"/>
  <c r="J644" i="4"/>
  <c r="P644" i="4" s="1"/>
  <c r="M97" i="4"/>
  <c r="K443" i="5"/>
  <c r="K442" i="5" s="1"/>
  <c r="O567" i="4"/>
  <c r="K210" i="5"/>
  <c r="K209" i="5" s="1"/>
  <c r="K73" i="5"/>
  <c r="J418" i="4"/>
  <c r="P418" i="4" s="1"/>
  <c r="N657" i="5"/>
  <c r="M306" i="5"/>
  <c r="K306" i="5"/>
  <c r="N578" i="4"/>
  <c r="N650" i="5"/>
  <c r="N649" i="5" s="1"/>
  <c r="O620" i="4"/>
  <c r="K402" i="5"/>
  <c r="O328" i="5"/>
  <c r="K142" i="5"/>
  <c r="J143" i="4"/>
  <c r="P143" i="4" s="1"/>
  <c r="N168" i="4"/>
  <c r="M85" i="4"/>
  <c r="O63" i="5"/>
  <c r="J130" i="4"/>
  <c r="P130" i="4" s="1"/>
  <c r="O130" i="4"/>
  <c r="N540" i="5"/>
  <c r="N539" i="5" s="1"/>
  <c r="J540" i="5"/>
  <c r="N439" i="5"/>
  <c r="K586" i="5"/>
  <c r="M108" i="4"/>
  <c r="J321" i="4"/>
  <c r="P321" i="4" s="1"/>
  <c r="O525" i="5"/>
  <c r="N525" i="5"/>
  <c r="N47" i="5"/>
  <c r="O132" i="4"/>
  <c r="J132" i="4"/>
  <c r="P132" i="4" s="1"/>
  <c r="J157" i="5"/>
  <c r="P157" i="5" s="1"/>
  <c r="W157" i="5" s="1"/>
  <c r="N475" i="5"/>
  <c r="K475" i="5"/>
  <c r="O69" i="5"/>
  <c r="K293" i="5"/>
  <c r="N21" i="4"/>
  <c r="N555" i="5"/>
  <c r="K555" i="5"/>
  <c r="J14" i="4"/>
  <c r="P14" i="4" s="1"/>
  <c r="N218" i="4"/>
  <c r="J21" i="5"/>
  <c r="P21" i="5" s="1"/>
  <c r="W21" i="5" s="1"/>
  <c r="O21" i="5"/>
  <c r="K52" i="4"/>
  <c r="O402" i="4"/>
  <c r="M402" i="4"/>
  <c r="M77" i="4"/>
  <c r="J154" i="4"/>
  <c r="P154" i="4" s="1"/>
  <c r="M254" i="4"/>
  <c r="M628" i="4"/>
  <c r="M627" i="4" s="1"/>
  <c r="N388" i="4"/>
  <c r="J388" i="4"/>
  <c r="P388" i="4" s="1"/>
  <c r="M188" i="5"/>
  <c r="M187" i="5" s="1"/>
  <c r="K333" i="4"/>
  <c r="N579" i="5"/>
  <c r="N578" i="5" s="1"/>
  <c r="J579" i="5"/>
  <c r="O115" i="4"/>
  <c r="M195" i="5"/>
  <c r="M194" i="5" s="1"/>
  <c r="N195" i="5"/>
  <c r="N194" i="5" s="1"/>
  <c r="J626" i="4"/>
  <c r="P626" i="4" s="1"/>
  <c r="N403" i="5"/>
  <c r="O403" i="5"/>
  <c r="N103" i="5"/>
  <c r="J103" i="5"/>
  <c r="P103" i="5" s="1"/>
  <c r="W103" i="5" s="1"/>
  <c r="O288" i="5"/>
  <c r="O514" i="5" s="1"/>
  <c r="M632" i="5"/>
  <c r="J497" i="5"/>
  <c r="K409" i="4"/>
  <c r="K408" i="4" s="1"/>
  <c r="O380" i="5"/>
  <c r="O379" i="5" s="1"/>
  <c r="K672" i="5"/>
  <c r="O635" i="5"/>
  <c r="O618" i="4"/>
  <c r="M70" i="5"/>
  <c r="N688" i="5"/>
  <c r="O58" i="5"/>
  <c r="N308" i="4"/>
  <c r="M105" i="4"/>
  <c r="M104" i="4" s="1"/>
  <c r="K183" i="4"/>
  <c r="O677" i="5"/>
  <c r="K466" i="5"/>
  <c r="K465" i="5" s="1"/>
  <c r="K261" i="4"/>
  <c r="K87" i="5"/>
  <c r="K86" i="5" s="1"/>
  <c r="N322" i="5"/>
  <c r="O71" i="5"/>
  <c r="J385" i="5"/>
  <c r="P385" i="5" s="1"/>
  <c r="W385" i="5" s="1"/>
  <c r="O474" i="4"/>
  <c r="J71" i="5"/>
  <c r="P71" i="5" s="1"/>
  <c r="W71" i="5" s="1"/>
  <c r="N155" i="4"/>
  <c r="O290" i="5"/>
  <c r="O289" i="5" s="1"/>
  <c r="O87" i="5"/>
  <c r="O86" i="5" s="1"/>
  <c r="J242" i="5"/>
  <c r="P242" i="5" s="1"/>
  <c r="W242" i="5" s="1"/>
  <c r="M622" i="5"/>
  <c r="N389" i="5"/>
  <c r="K126" i="4"/>
  <c r="M652" i="4"/>
  <c r="J635" i="5"/>
  <c r="P635" i="5" s="1"/>
  <c r="W635" i="5" s="1"/>
  <c r="M646" i="4"/>
  <c r="M645" i="4" s="1"/>
  <c r="M308" i="4"/>
  <c r="M76" i="4"/>
  <c r="N455" i="4"/>
  <c r="O284" i="4"/>
  <c r="N75" i="5"/>
  <c r="N74" i="5" s="1"/>
  <c r="O93" i="5"/>
  <c r="O92" i="5" s="1"/>
  <c r="M50" i="4"/>
  <c r="M49" i="4" s="1"/>
  <c r="M414" i="4"/>
  <c r="N533" i="5"/>
  <c r="J183" i="5"/>
  <c r="P183" i="5" s="1"/>
  <c r="W183" i="5" s="1"/>
  <c r="M364" i="4"/>
  <c r="M220" i="5"/>
  <c r="M264" i="5"/>
  <c r="K648" i="5"/>
  <c r="K647" i="5" s="1"/>
  <c r="J354" i="4"/>
  <c r="P354" i="4" s="1"/>
  <c r="K176" i="5"/>
  <c r="N423" i="4"/>
  <c r="O395" i="5"/>
  <c r="O394" i="5" s="1"/>
  <c r="O560" i="5"/>
  <c r="J235" i="5"/>
  <c r="P235" i="5" s="1"/>
  <c r="W235" i="5" s="1"/>
  <c r="N419" i="5"/>
  <c r="N499" i="4"/>
  <c r="N51" i="5"/>
  <c r="J673" i="5"/>
  <c r="P673" i="5" s="1"/>
  <c r="J688" i="5"/>
  <c r="P688" i="5" s="1"/>
  <c r="N153" i="5"/>
  <c r="N152" i="5" s="1"/>
  <c r="K70" i="5"/>
  <c r="K73" i="4"/>
  <c r="J681" i="5"/>
  <c r="P681" i="5" s="1"/>
  <c r="K151" i="5"/>
  <c r="K511" i="5"/>
  <c r="M626" i="4"/>
  <c r="N585" i="5"/>
  <c r="N584" i="5" s="1"/>
  <c r="M548" i="5"/>
  <c r="M404" i="4"/>
  <c r="N536" i="5"/>
  <c r="J390" i="5"/>
  <c r="P390" i="5" s="1"/>
  <c r="W390" i="5" s="1"/>
  <c r="M276" i="5"/>
  <c r="K335" i="5"/>
  <c r="J562" i="4"/>
  <c r="P562" i="4" s="1"/>
  <c r="O568" i="5"/>
  <c r="M447" i="4"/>
  <c r="N183" i="4"/>
  <c r="J253" i="5"/>
  <c r="O545" i="4"/>
  <c r="O222" i="5"/>
  <c r="O221" i="5" s="1"/>
  <c r="N282" i="5"/>
  <c r="O447" i="4"/>
  <c r="K562" i="4"/>
  <c r="O404" i="4"/>
  <c r="N151" i="5"/>
  <c r="M687" i="5"/>
  <c r="M680" i="5"/>
  <c r="N447" i="4"/>
  <c r="K536" i="5"/>
  <c r="M425" i="4"/>
  <c r="O64" i="4"/>
  <c r="K123" i="4"/>
  <c r="K122" i="4" s="1"/>
  <c r="J309" i="5"/>
  <c r="P309" i="5" s="1"/>
  <c r="W309" i="5" s="1"/>
  <c r="J166" i="4"/>
  <c r="P166" i="4" s="1"/>
  <c r="N383" i="4"/>
  <c r="J64" i="4"/>
  <c r="P64" i="4" s="1"/>
  <c r="M360" i="4"/>
  <c r="J535" i="5"/>
  <c r="O100" i="4"/>
  <c r="J183" i="4"/>
  <c r="P183" i="4" s="1"/>
  <c r="N496" i="4"/>
  <c r="M380" i="5"/>
  <c r="M379" i="5" s="1"/>
  <c r="O683" i="5"/>
  <c r="K454" i="4"/>
  <c r="K357" i="4"/>
  <c r="N682" i="5"/>
  <c r="O309" i="5"/>
  <c r="J460" i="4"/>
  <c r="P460" i="4" s="1"/>
  <c r="J425" i="4"/>
  <c r="P425" i="4" s="1"/>
  <c r="J176" i="4"/>
  <c r="P176" i="4" s="1"/>
  <c r="K360" i="4"/>
  <c r="K461" i="5"/>
  <c r="J357" i="4"/>
  <c r="P357" i="4" s="1"/>
  <c r="M507" i="5"/>
  <c r="M506" i="5" s="1"/>
  <c r="O651" i="4"/>
  <c r="O650" i="4" s="1"/>
  <c r="N651" i="4"/>
  <c r="N650" i="4" s="1"/>
  <c r="O567" i="5"/>
  <c r="O566" i="5" s="1"/>
  <c r="K567" i="5"/>
  <c r="K566" i="5" s="1"/>
  <c r="J567" i="5"/>
  <c r="M567" i="5"/>
  <c r="M566" i="5" s="1"/>
  <c r="N567" i="5"/>
  <c r="N566" i="5" s="1"/>
  <c r="N155" i="5"/>
  <c r="O155" i="5"/>
  <c r="K155" i="5"/>
  <c r="M155" i="5"/>
  <c r="J155" i="5"/>
  <c r="P155" i="5" s="1"/>
  <c r="W155" i="5" s="1"/>
  <c r="O362" i="5"/>
  <c r="O361" i="5" s="1"/>
  <c r="K362" i="5"/>
  <c r="K361" i="5" s="1"/>
  <c r="N362" i="5"/>
  <c r="N361" i="5" s="1"/>
  <c r="M362" i="5"/>
  <c r="M361" i="5" s="1"/>
  <c r="J362" i="5"/>
  <c r="M242" i="4"/>
  <c r="N242" i="4"/>
  <c r="K242" i="4"/>
  <c r="O242" i="4"/>
  <c r="J242" i="4"/>
  <c r="P242" i="4" s="1"/>
  <c r="M320" i="5"/>
  <c r="K320" i="5"/>
  <c r="O320" i="5"/>
  <c r="O319" i="5" s="1"/>
  <c r="N320" i="5"/>
  <c r="J320" i="5"/>
  <c r="O216" i="5"/>
  <c r="O215" i="5" s="1"/>
  <c r="J216" i="5"/>
  <c r="N216" i="5"/>
  <c r="N215" i="5" s="1"/>
  <c r="M216" i="5"/>
  <c r="M215" i="5" s="1"/>
  <c r="K216" i="5"/>
  <c r="K215" i="5" s="1"/>
  <c r="J232" i="5"/>
  <c r="P232" i="5" s="1"/>
  <c r="W232" i="5" s="1"/>
  <c r="K232" i="5"/>
  <c r="O232" i="5"/>
  <c r="N232" i="5"/>
  <c r="M232" i="5"/>
  <c r="N527" i="4"/>
  <c r="K527" i="4"/>
  <c r="O527" i="4"/>
  <c r="J527" i="4"/>
  <c r="P527" i="4" s="1"/>
  <c r="M527" i="4"/>
  <c r="M585" i="4"/>
  <c r="J585" i="4"/>
  <c r="P585" i="4" s="1"/>
  <c r="N585" i="4"/>
  <c r="K585" i="4"/>
  <c r="O585" i="4"/>
  <c r="K474" i="5"/>
  <c r="O474" i="5"/>
  <c r="M311" i="5"/>
  <c r="K311" i="5"/>
  <c r="O311" i="5"/>
  <c r="N311" i="5"/>
  <c r="J311" i="5"/>
  <c r="P311" i="5" s="1"/>
  <c r="W311" i="5" s="1"/>
  <c r="O528" i="5"/>
  <c r="O527" i="5" s="1"/>
  <c r="M528" i="5"/>
  <c r="M527" i="5" s="1"/>
  <c r="N528" i="5"/>
  <c r="N527" i="5" s="1"/>
  <c r="J528" i="5"/>
  <c r="K528" i="5"/>
  <c r="K527" i="5" s="1"/>
  <c r="M508" i="4"/>
  <c r="J508" i="4"/>
  <c r="P508" i="4" s="1"/>
  <c r="O594" i="4"/>
  <c r="O593" i="4" s="1"/>
  <c r="M594" i="4"/>
  <c r="M593" i="4" s="1"/>
  <c r="N594" i="4"/>
  <c r="N593" i="4" s="1"/>
  <c r="K89" i="5"/>
  <c r="M89" i="5"/>
  <c r="K228" i="4"/>
  <c r="K227" i="4" s="1"/>
  <c r="O228" i="4"/>
  <c r="O227" i="4" s="1"/>
  <c r="M228" i="4"/>
  <c r="M227" i="4" s="1"/>
  <c r="J228" i="4"/>
  <c r="N228" i="4"/>
  <c r="N227" i="4" s="1"/>
  <c r="N403" i="4"/>
  <c r="J403" i="4"/>
  <c r="P403" i="4" s="1"/>
  <c r="K403" i="4"/>
  <c r="O605" i="4"/>
  <c r="O604" i="4" s="1"/>
  <c r="N605" i="4"/>
  <c r="N604" i="4" s="1"/>
  <c r="K605" i="4"/>
  <c r="K604" i="4" s="1"/>
  <c r="M489" i="5"/>
  <c r="K489" i="5"/>
  <c r="J489" i="5"/>
  <c r="P489" i="5" s="1"/>
  <c r="W489" i="5" s="1"/>
  <c r="O489" i="5"/>
  <c r="N489" i="5"/>
  <c r="N310" i="5"/>
  <c r="O310" i="5"/>
  <c r="K310" i="5"/>
  <c r="N472" i="5"/>
  <c r="N471" i="5" s="1"/>
  <c r="O472" i="5"/>
  <c r="O471" i="5" s="1"/>
  <c r="J472" i="5"/>
  <c r="K472" i="5"/>
  <c r="K471" i="5" s="1"/>
  <c r="M472" i="5"/>
  <c r="M471" i="5" s="1"/>
  <c r="K278" i="5"/>
  <c r="N278" i="5"/>
  <c r="N206" i="5"/>
  <c r="M206" i="5"/>
  <c r="O206" i="5"/>
  <c r="J315" i="4"/>
  <c r="P315" i="4" s="1"/>
  <c r="K315" i="4"/>
  <c r="N550" i="4"/>
  <c r="J550" i="4"/>
  <c r="P550" i="4" s="1"/>
  <c r="O550" i="4"/>
  <c r="O217" i="4"/>
  <c r="M217" i="4"/>
  <c r="K217" i="4"/>
  <c r="O627" i="5"/>
  <c r="M627" i="5"/>
  <c r="K627" i="5"/>
  <c r="N627" i="5"/>
  <c r="J627" i="5"/>
  <c r="P627" i="5" s="1"/>
  <c r="W627" i="5" s="1"/>
  <c r="O58" i="4"/>
  <c r="J58" i="4"/>
  <c r="P58" i="4" s="1"/>
  <c r="M58" i="4"/>
  <c r="N454" i="5"/>
  <c r="N451" i="5" s="1"/>
  <c r="K454" i="5"/>
  <c r="K451" i="5" s="1"/>
  <c r="J454" i="5"/>
  <c r="M454" i="5"/>
  <c r="M451" i="5" s="1"/>
  <c r="O454" i="5"/>
  <c r="N45" i="5"/>
  <c r="K45" i="5"/>
  <c r="J45" i="5"/>
  <c r="P45" i="5" s="1"/>
  <c r="W45" i="5" s="1"/>
  <c r="K674" i="5"/>
  <c r="O674" i="5"/>
  <c r="N674" i="5"/>
  <c r="J674" i="5"/>
  <c r="P674" i="5" s="1"/>
  <c r="M674" i="5"/>
  <c r="O54" i="5"/>
  <c r="N54" i="5"/>
  <c r="M54" i="5"/>
  <c r="K54" i="5"/>
  <c r="J54" i="5"/>
  <c r="P54" i="5" s="1"/>
  <c r="W54" i="5" s="1"/>
  <c r="J88" i="5"/>
  <c r="P88" i="5" s="1"/>
  <c r="W88" i="5" s="1"/>
  <c r="N88" i="5"/>
  <c r="K88" i="5"/>
  <c r="M88" i="5"/>
  <c r="O88" i="5"/>
  <c r="J610" i="5"/>
  <c r="P610" i="5" s="1"/>
  <c r="W610" i="5" s="1"/>
  <c r="O610" i="5"/>
  <c r="M610" i="5"/>
  <c r="O109" i="5"/>
  <c r="K109" i="5"/>
  <c r="O14" i="5"/>
  <c r="M14" i="5"/>
  <c r="N14" i="5"/>
  <c r="J14" i="5"/>
  <c r="P14" i="5" s="1"/>
  <c r="W14" i="5" s="1"/>
  <c r="K14" i="5"/>
  <c r="J76" i="5"/>
  <c r="P76" i="5" s="1"/>
  <c r="W76" i="5" s="1"/>
  <c r="O76" i="5"/>
  <c r="M76" i="5"/>
  <c r="N76" i="5"/>
  <c r="K76" i="5"/>
  <c r="O423" i="5"/>
  <c r="K423" i="5"/>
  <c r="N423" i="5"/>
  <c r="J112" i="5"/>
  <c r="P112" i="5" s="1"/>
  <c r="W112" i="5" s="1"/>
  <c r="M112" i="5"/>
  <c r="K112" i="5"/>
  <c r="N112" i="5"/>
  <c r="O112" i="5"/>
  <c r="N159" i="5"/>
  <c r="N158" i="5" s="1"/>
  <c r="K159" i="5"/>
  <c r="K158" i="5" s="1"/>
  <c r="K546" i="5"/>
  <c r="J546" i="5"/>
  <c r="P546" i="5" s="1"/>
  <c r="W546" i="5" s="1"/>
  <c r="O546" i="5"/>
  <c r="M546" i="5"/>
  <c r="N546" i="5"/>
  <c r="N583" i="4"/>
  <c r="N582" i="4" s="1"/>
  <c r="O583" i="4"/>
  <c r="O582" i="4" s="1"/>
  <c r="N277" i="5"/>
  <c r="K277" i="5"/>
  <c r="K210" i="4"/>
  <c r="K209" i="4" s="1"/>
  <c r="M210" i="4"/>
  <c r="M209" i="4" s="1"/>
  <c r="K156" i="4"/>
  <c r="M156" i="4"/>
  <c r="O156" i="4"/>
  <c r="K291" i="4"/>
  <c r="K290" i="4" s="1"/>
  <c r="M291" i="4"/>
  <c r="M290" i="4" s="1"/>
  <c r="J291" i="4"/>
  <c r="O291" i="4"/>
  <c r="O290" i="4" s="1"/>
  <c r="O287" i="4" s="1"/>
  <c r="O257" i="4" s="1"/>
  <c r="N291" i="4"/>
  <c r="N290" i="4" s="1"/>
  <c r="N287" i="4" s="1"/>
  <c r="K312" i="5"/>
  <c r="M312" i="5"/>
  <c r="M448" i="5"/>
  <c r="K448" i="5"/>
  <c r="J356" i="5"/>
  <c r="K356" i="5"/>
  <c r="K355" i="5" s="1"/>
  <c r="M356" i="5"/>
  <c r="M355" i="5" s="1"/>
  <c r="N356" i="5"/>
  <c r="N355" i="5" s="1"/>
  <c r="O356" i="5"/>
  <c r="O355" i="5" s="1"/>
  <c r="N462" i="5"/>
  <c r="J462" i="5"/>
  <c r="P462" i="5" s="1"/>
  <c r="W462" i="5" s="1"/>
  <c r="O462" i="5"/>
  <c r="K462" i="5"/>
  <c r="M462" i="5"/>
  <c r="O557" i="5"/>
  <c r="O556" i="5" s="1"/>
  <c r="K557" i="5"/>
  <c r="K556" i="5" s="1"/>
  <c r="J62" i="4"/>
  <c r="O62" i="4"/>
  <c r="O61" i="4" s="1"/>
  <c r="K62" i="4"/>
  <c r="K61" i="4" s="1"/>
  <c r="M471" i="4"/>
  <c r="O471" i="4"/>
  <c r="O544" i="4"/>
  <c r="J544" i="4"/>
  <c r="P544" i="4" s="1"/>
  <c r="K544" i="4"/>
  <c r="M544" i="4"/>
  <c r="N544" i="4"/>
  <c r="K472" i="4"/>
  <c r="O472" i="4"/>
  <c r="J472" i="4"/>
  <c r="P472" i="4" s="1"/>
  <c r="N472" i="4"/>
  <c r="M472" i="4"/>
  <c r="O629" i="4"/>
  <c r="K629" i="4"/>
  <c r="N629" i="4"/>
  <c r="M629" i="4"/>
  <c r="J629" i="4"/>
  <c r="P629" i="4" s="1"/>
  <c r="N219" i="4"/>
  <c r="M219" i="4"/>
  <c r="K219" i="4"/>
  <c r="J219" i="4"/>
  <c r="P219" i="4" s="1"/>
  <c r="O219" i="4"/>
  <c r="J599" i="4"/>
  <c r="N599" i="4"/>
  <c r="N598" i="4" s="1"/>
  <c r="K599" i="4"/>
  <c r="K598" i="4" s="1"/>
  <c r="M599" i="4"/>
  <c r="M598" i="4" s="1"/>
  <c r="O599" i="4"/>
  <c r="O598" i="4" s="1"/>
  <c r="K669" i="5"/>
  <c r="O669" i="5"/>
  <c r="O353" i="4"/>
  <c r="J353" i="4"/>
  <c r="P353" i="4" s="1"/>
  <c r="K353" i="4"/>
  <c r="M249" i="4"/>
  <c r="M248" i="4" s="1"/>
  <c r="O249" i="4"/>
  <c r="O248" i="4" s="1"/>
  <c r="K249" i="4"/>
  <c r="K248" i="4" s="1"/>
  <c r="J249" i="4"/>
  <c r="N249" i="4"/>
  <c r="N248" i="4" s="1"/>
  <c r="O520" i="4"/>
  <c r="O519" i="4" s="1"/>
  <c r="N520" i="4"/>
  <c r="N519" i="4" s="1"/>
  <c r="M520" i="4"/>
  <c r="M519" i="4" s="1"/>
  <c r="N415" i="4"/>
  <c r="M415" i="4"/>
  <c r="J415" i="4"/>
  <c r="P415" i="4" s="1"/>
  <c r="O415" i="4"/>
  <c r="M416" i="4"/>
  <c r="N416" i="4"/>
  <c r="O416" i="4"/>
  <c r="J416" i="4"/>
  <c r="P416" i="4" s="1"/>
  <c r="N107" i="4"/>
  <c r="J107" i="4"/>
  <c r="P107" i="4" s="1"/>
  <c r="K107" i="4"/>
  <c r="M107" i="4"/>
  <c r="O107" i="4"/>
  <c r="J433" i="4"/>
  <c r="K433" i="4"/>
  <c r="K432" i="4" s="1"/>
  <c r="N433" i="4"/>
  <c r="N432" i="4" s="1"/>
  <c r="O433" i="4"/>
  <c r="O432" i="4" s="1"/>
  <c r="M433" i="4"/>
  <c r="M432" i="4" s="1"/>
  <c r="M590" i="4"/>
  <c r="K590" i="4"/>
  <c r="N590" i="4"/>
  <c r="K120" i="5"/>
  <c r="N120" i="5"/>
  <c r="J330" i="5"/>
  <c r="P330" i="5" s="1"/>
  <c r="W330" i="5" s="1"/>
  <c r="M330" i="5"/>
  <c r="N330" i="5"/>
  <c r="O330" i="5"/>
  <c r="K330" i="5"/>
  <c r="M371" i="4"/>
  <c r="O371" i="4"/>
  <c r="O549" i="5"/>
  <c r="J549" i="5"/>
  <c r="P549" i="5" s="1"/>
  <c r="W549" i="5" s="1"/>
  <c r="K549" i="5"/>
  <c r="N549" i="5"/>
  <c r="M549" i="5"/>
  <c r="N243" i="4"/>
  <c r="O243" i="4"/>
  <c r="J243" i="4"/>
  <c r="P243" i="4" s="1"/>
  <c r="N321" i="5"/>
  <c r="J321" i="5"/>
  <c r="P321" i="5" s="1"/>
  <c r="W321" i="5" s="1"/>
  <c r="K321" i="5"/>
  <c r="O321" i="5"/>
  <c r="M321" i="5"/>
  <c r="K678" i="5"/>
  <c r="N678" i="5"/>
  <c r="M678" i="5"/>
  <c r="O678" i="5"/>
  <c r="J678" i="5"/>
  <c r="P678" i="5" s="1"/>
  <c r="N431" i="5"/>
  <c r="M431" i="5"/>
  <c r="K431" i="5"/>
  <c r="J431" i="5"/>
  <c r="P431" i="5" s="1"/>
  <c r="W431" i="5" s="1"/>
  <c r="O431" i="5"/>
  <c r="K631" i="4"/>
  <c r="N631" i="4"/>
  <c r="O631" i="4"/>
  <c r="M631" i="4"/>
  <c r="J631" i="4"/>
  <c r="P631" i="4" s="1"/>
  <c r="N36" i="4"/>
  <c r="O36" i="4"/>
  <c r="M36" i="4"/>
  <c r="J36" i="4"/>
  <c r="P36" i="4" s="1"/>
  <c r="K36" i="4"/>
  <c r="N327" i="5"/>
  <c r="O327" i="5"/>
  <c r="M327" i="5"/>
  <c r="J327" i="5"/>
  <c r="P327" i="5" s="1"/>
  <c r="W327" i="5" s="1"/>
  <c r="K327" i="5"/>
  <c r="J266" i="5"/>
  <c r="M266" i="5"/>
  <c r="M265" i="5" s="1"/>
  <c r="K266" i="5"/>
  <c r="K265" i="5" s="1"/>
  <c r="M492" i="5"/>
  <c r="N492" i="5"/>
  <c r="K492" i="5"/>
  <c r="J492" i="5"/>
  <c r="P492" i="5" s="1"/>
  <c r="W492" i="5" s="1"/>
  <c r="O492" i="5"/>
  <c r="N338" i="4"/>
  <c r="N337" i="4" s="1"/>
  <c r="M338" i="4"/>
  <c r="M337" i="4" s="1"/>
  <c r="J338" i="4"/>
  <c r="N27" i="4"/>
  <c r="O27" i="4"/>
  <c r="K27" i="4"/>
  <c r="J27" i="4"/>
  <c r="P27" i="4" s="1"/>
  <c r="M27" i="4"/>
  <c r="K389" i="4"/>
  <c r="N389" i="4"/>
  <c r="M389" i="4"/>
  <c r="O389" i="4"/>
  <c r="J389" i="4"/>
  <c r="P389" i="4" s="1"/>
  <c r="N551" i="4"/>
  <c r="J551" i="4"/>
  <c r="P551" i="4" s="1"/>
  <c r="K551" i="4"/>
  <c r="M551" i="4"/>
  <c r="O551" i="4"/>
  <c r="J57" i="5"/>
  <c r="P57" i="5" s="1"/>
  <c r="W57" i="5" s="1"/>
  <c r="M57" i="5"/>
  <c r="K57" i="5"/>
  <c r="O57" i="5"/>
  <c r="N57" i="5"/>
  <c r="M226" i="4"/>
  <c r="K226" i="4"/>
  <c r="O226" i="4"/>
  <c r="J226" i="4"/>
  <c r="P226" i="4" s="1"/>
  <c r="N226" i="4"/>
  <c r="J308" i="5"/>
  <c r="P308" i="5" s="1"/>
  <c r="W308" i="5" s="1"/>
  <c r="K308" i="5"/>
  <c r="N308" i="5"/>
  <c r="M308" i="5"/>
  <c r="O308" i="5"/>
  <c r="O46" i="5"/>
  <c r="N46" i="5"/>
  <c r="M46" i="5"/>
  <c r="K46" i="5"/>
  <c r="J46" i="5"/>
  <c r="P46" i="5" s="1"/>
  <c r="W46" i="5" s="1"/>
  <c r="M384" i="4"/>
  <c r="K384" i="4"/>
  <c r="J384" i="4"/>
  <c r="P384" i="4" s="1"/>
  <c r="O384" i="4"/>
  <c r="N384" i="4"/>
  <c r="M654" i="4"/>
  <c r="N654" i="4"/>
  <c r="J654" i="4"/>
  <c r="P654" i="4" s="1"/>
  <c r="K654" i="4"/>
  <c r="O654" i="4"/>
  <c r="O138" i="4"/>
  <c r="J138" i="4"/>
  <c r="P138" i="4" s="1"/>
  <c r="K138" i="4"/>
  <c r="N138" i="4"/>
  <c r="M138" i="4"/>
  <c r="J457" i="5"/>
  <c r="P457" i="5" s="1"/>
  <c r="W457" i="5" s="1"/>
  <c r="N457" i="5"/>
  <c r="M457" i="5"/>
  <c r="O457" i="5"/>
  <c r="K457" i="5"/>
  <c r="K294" i="4"/>
  <c r="O294" i="4"/>
  <c r="J294" i="4"/>
  <c r="P294" i="4" s="1"/>
  <c r="N294" i="4"/>
  <c r="M294" i="4"/>
  <c r="M606" i="4"/>
  <c r="K606" i="4"/>
  <c r="O606" i="4"/>
  <c r="J606" i="4"/>
  <c r="P606" i="4" s="1"/>
  <c r="M482" i="4"/>
  <c r="K482" i="4"/>
  <c r="J482" i="4"/>
  <c r="P482" i="4" s="1"/>
  <c r="O54" i="4"/>
  <c r="K54" i="4"/>
  <c r="M54" i="4"/>
  <c r="J54" i="4"/>
  <c r="P54" i="4" s="1"/>
  <c r="M456" i="5"/>
  <c r="J456" i="5"/>
  <c r="P456" i="5" s="1"/>
  <c r="W456" i="5" s="1"/>
  <c r="N456" i="5"/>
  <c r="O456" i="5"/>
  <c r="K456" i="5"/>
  <c r="K360" i="5"/>
  <c r="N360" i="5"/>
  <c r="M360" i="5"/>
  <c r="J117" i="4"/>
  <c r="M117" i="4"/>
  <c r="M116" i="4" s="1"/>
  <c r="K117" i="4"/>
  <c r="K116" i="4" s="1"/>
  <c r="O117" i="4"/>
  <c r="O116" i="4" s="1"/>
  <c r="N117" i="4"/>
  <c r="N116" i="4" s="1"/>
  <c r="O82" i="4"/>
  <c r="N82" i="4"/>
  <c r="M82" i="4"/>
  <c r="J82" i="4"/>
  <c r="P82" i="4" s="1"/>
  <c r="K82" i="4"/>
  <c r="O267" i="5"/>
  <c r="N267" i="5"/>
  <c r="J267" i="5"/>
  <c r="P267" i="5" s="1"/>
  <c r="W267" i="5" s="1"/>
  <c r="M267" i="5"/>
  <c r="K267" i="5"/>
  <c r="M399" i="4"/>
  <c r="M398" i="4" s="1"/>
  <c r="J399" i="4"/>
  <c r="O399" i="4"/>
  <c r="O398" i="4" s="1"/>
  <c r="O393" i="4" s="1"/>
  <c r="O317" i="4" s="1"/>
  <c r="O597" i="4"/>
  <c r="K597" i="4"/>
  <c r="M597" i="4"/>
  <c r="J597" i="4"/>
  <c r="P597" i="4" s="1"/>
  <c r="N597" i="4"/>
  <c r="O124" i="4"/>
  <c r="K124" i="4"/>
  <c r="M124" i="4"/>
  <c r="J124" i="4"/>
  <c r="P124" i="4" s="1"/>
  <c r="N124" i="4"/>
  <c r="N101" i="5"/>
  <c r="O101" i="5"/>
  <c r="J101" i="5"/>
  <c r="P101" i="5" s="1"/>
  <c r="W101" i="5" s="1"/>
  <c r="M101" i="5"/>
  <c r="K101" i="5"/>
  <c r="O270" i="5"/>
  <c r="K270" i="5"/>
  <c r="M270" i="5"/>
  <c r="M191" i="4"/>
  <c r="M190" i="4" s="1"/>
  <c r="O191" i="4"/>
  <c r="O190" i="4" s="1"/>
  <c r="J191" i="4"/>
  <c r="N191" i="4"/>
  <c r="N190" i="4" s="1"/>
  <c r="K191" i="4"/>
  <c r="K190" i="4" s="1"/>
  <c r="M225" i="4"/>
  <c r="J225" i="4"/>
  <c r="P225" i="4" s="1"/>
  <c r="K225" i="4"/>
  <c r="O225" i="4"/>
  <c r="N225" i="4"/>
  <c r="O129" i="4"/>
  <c r="O128" i="4" s="1"/>
  <c r="N129" i="4"/>
  <c r="N128" i="4" s="1"/>
  <c r="M129" i="4"/>
  <c r="M128" i="4" s="1"/>
  <c r="J129" i="4"/>
  <c r="K129" i="4"/>
  <c r="K128" i="4" s="1"/>
  <c r="M441" i="4"/>
  <c r="M440" i="4" s="1"/>
  <c r="K441" i="4"/>
  <c r="K440" i="4" s="1"/>
  <c r="O441" i="4"/>
  <c r="O440" i="4" s="1"/>
  <c r="N441" i="4"/>
  <c r="N440" i="4" s="1"/>
  <c r="J441" i="4"/>
  <c r="J580" i="4"/>
  <c r="P580" i="4" s="1"/>
  <c r="N580" i="4"/>
  <c r="K580" i="4"/>
  <c r="M580" i="4"/>
  <c r="O580" i="4"/>
  <c r="M64" i="5"/>
  <c r="O64" i="5"/>
  <c r="J64" i="5"/>
  <c r="P64" i="5" s="1"/>
  <c r="W64" i="5" s="1"/>
  <c r="N64" i="5"/>
  <c r="K64" i="5"/>
  <c r="O280" i="5"/>
  <c r="O279" i="5" s="1"/>
  <c r="J280" i="5"/>
  <c r="M280" i="5"/>
  <c r="M279" i="5" s="1"/>
  <c r="J117" i="5"/>
  <c r="O117" i="5"/>
  <c r="O116" i="5" s="1"/>
  <c r="K117" i="5"/>
  <c r="K116" i="5" s="1"/>
  <c r="M117" i="5"/>
  <c r="M116" i="5" s="1"/>
  <c r="N117" i="5"/>
  <c r="N116" i="5" s="1"/>
  <c r="J108" i="5"/>
  <c r="P108" i="5" s="1"/>
  <c r="W108" i="5" s="1"/>
  <c r="M108" i="5"/>
  <c r="K108" i="5"/>
  <c r="N108" i="5"/>
  <c r="O108" i="5"/>
  <c r="M339" i="4"/>
  <c r="J339" i="4"/>
  <c r="P339" i="4" s="1"/>
  <c r="K339" i="4"/>
  <c r="N339" i="4"/>
  <c r="O339" i="4"/>
  <c r="O621" i="5"/>
  <c r="M621" i="5"/>
  <c r="N621" i="5"/>
  <c r="J621" i="5"/>
  <c r="P621" i="5" s="1"/>
  <c r="W621" i="5" s="1"/>
  <c r="K621" i="5"/>
  <c r="M120" i="4"/>
  <c r="N120" i="4"/>
  <c r="K120" i="4"/>
  <c r="O453" i="4"/>
  <c r="J453" i="4"/>
  <c r="P453" i="4" s="1"/>
  <c r="N453" i="4"/>
  <c r="M453" i="4"/>
  <c r="K453" i="4"/>
  <c r="K301" i="4"/>
  <c r="K300" i="4" s="1"/>
  <c r="M301" i="4"/>
  <c r="M300" i="4" s="1"/>
  <c r="N301" i="4"/>
  <c r="N300" i="4" s="1"/>
  <c r="O301" i="4"/>
  <c r="O300" i="4" s="1"/>
  <c r="J301" i="4"/>
  <c r="O182" i="4"/>
  <c r="O181" i="4" s="1"/>
  <c r="M182" i="4"/>
  <c r="M181" i="4" s="1"/>
  <c r="N182" i="4"/>
  <c r="N181" i="4" s="1"/>
  <c r="M72" i="4"/>
  <c r="N72" i="4"/>
  <c r="J72" i="4"/>
  <c r="P72" i="4" s="1"/>
  <c r="K72" i="4"/>
  <c r="O72" i="4"/>
  <c r="M335" i="4"/>
  <c r="J335" i="4"/>
  <c r="P335" i="4" s="1"/>
  <c r="N335" i="4"/>
  <c r="O335" i="4"/>
  <c r="K335" i="4"/>
  <c r="N195" i="4"/>
  <c r="N194" i="4" s="1"/>
  <c r="J195" i="4"/>
  <c r="M195" i="4"/>
  <c r="M194" i="4" s="1"/>
  <c r="M324" i="4"/>
  <c r="O324" i="4"/>
  <c r="N324" i="4"/>
  <c r="J324" i="4"/>
  <c r="P324" i="4" s="1"/>
  <c r="K324" i="4"/>
  <c r="M253" i="4"/>
  <c r="M252" i="4" s="1"/>
  <c r="N253" i="4"/>
  <c r="N252" i="4" s="1"/>
  <c r="K481" i="4"/>
  <c r="O481" i="4"/>
  <c r="N481" i="4"/>
  <c r="M481" i="4"/>
  <c r="J481" i="4"/>
  <c r="P481" i="4" s="1"/>
  <c r="M559" i="4"/>
  <c r="J559" i="4"/>
  <c r="P559" i="4" s="1"/>
  <c r="K559" i="4"/>
  <c r="O559" i="4"/>
  <c r="N559" i="4"/>
  <c r="K188" i="4"/>
  <c r="K187" i="4" s="1"/>
  <c r="J188" i="4"/>
  <c r="N188" i="4"/>
  <c r="N187" i="4" s="1"/>
  <c r="O188" i="4"/>
  <c r="O187" i="4" s="1"/>
  <c r="M188" i="4"/>
  <c r="M187" i="4" s="1"/>
  <c r="M397" i="5"/>
  <c r="M396" i="5" s="1"/>
  <c r="M393" i="5" s="1"/>
  <c r="K397" i="5"/>
  <c r="K396" i="5" s="1"/>
  <c r="K393" i="5" s="1"/>
  <c r="J397" i="5"/>
  <c r="O397" i="5"/>
  <c r="O396" i="5" s="1"/>
  <c r="N397" i="5"/>
  <c r="N396" i="5" s="1"/>
  <c r="K38" i="4"/>
  <c r="N38" i="4"/>
  <c r="O38" i="4"/>
  <c r="M493" i="5"/>
  <c r="O493" i="5"/>
  <c r="K493" i="5"/>
  <c r="J493" i="5"/>
  <c r="P493" i="5" s="1"/>
  <c r="W493" i="5" s="1"/>
  <c r="N493" i="5"/>
  <c r="J643" i="5"/>
  <c r="P643" i="5" s="1"/>
  <c r="W643" i="5" s="1"/>
  <c r="M643" i="5"/>
  <c r="M160" i="4"/>
  <c r="J160" i="4"/>
  <c r="P160" i="4" s="1"/>
  <c r="O160" i="4"/>
  <c r="N644" i="5"/>
  <c r="K644" i="5"/>
  <c r="M644" i="5"/>
  <c r="J644" i="5"/>
  <c r="P644" i="5" s="1"/>
  <c r="W644" i="5" s="1"/>
  <c r="O644" i="5"/>
  <c r="M569" i="5"/>
  <c r="O569" i="5"/>
  <c r="J569" i="5"/>
  <c r="P569" i="5" s="1"/>
  <c r="W569" i="5" s="1"/>
  <c r="N569" i="5"/>
  <c r="K569" i="5"/>
  <c r="N334" i="5"/>
  <c r="O334" i="5"/>
  <c r="J334" i="5"/>
  <c r="P334" i="5" s="1"/>
  <c r="W334" i="5" s="1"/>
  <c r="M334" i="5"/>
  <c r="K603" i="5"/>
  <c r="J603" i="5"/>
  <c r="P603" i="5" s="1"/>
  <c r="W603" i="5" s="1"/>
  <c r="O603" i="5"/>
  <c r="M603" i="5"/>
  <c r="N603" i="5"/>
  <c r="J654" i="5"/>
  <c r="P654" i="5" s="1"/>
  <c r="W654" i="5" s="1"/>
  <c r="O654" i="5"/>
  <c r="N654" i="5"/>
  <c r="M654" i="5"/>
  <c r="K654" i="5"/>
  <c r="J515" i="5"/>
  <c r="P515" i="5" s="1"/>
  <c r="W515" i="5" s="1"/>
  <c r="M515" i="5"/>
  <c r="N515" i="5"/>
  <c r="O185" i="4"/>
  <c r="O184" i="4" s="1"/>
  <c r="K185" i="4"/>
  <c r="K184" i="4" s="1"/>
  <c r="M185" i="4"/>
  <c r="M184" i="4" s="1"/>
  <c r="N185" i="4"/>
  <c r="N184" i="4" s="1"/>
  <c r="J185" i="4"/>
  <c r="K284" i="5"/>
  <c r="N284" i="5"/>
  <c r="J284" i="5"/>
  <c r="P284" i="5" s="1"/>
  <c r="W284" i="5" s="1"/>
  <c r="M284" i="5"/>
  <c r="O284" i="5"/>
  <c r="J588" i="4"/>
  <c r="O588" i="4"/>
  <c r="O587" i="4" s="1"/>
  <c r="K588" i="4"/>
  <c r="K587" i="4" s="1"/>
  <c r="M588" i="4"/>
  <c r="M587" i="4" s="1"/>
  <c r="N588" i="4"/>
  <c r="N587" i="4" s="1"/>
  <c r="M60" i="4"/>
  <c r="K60" i="4"/>
  <c r="J60" i="4"/>
  <c r="P60" i="4" s="1"/>
  <c r="O60" i="4"/>
  <c r="N60" i="4"/>
  <c r="K289" i="4"/>
  <c r="M289" i="4"/>
  <c r="M247" i="4"/>
  <c r="M246" i="4" s="1"/>
  <c r="K247" i="4"/>
  <c r="K246" i="4" s="1"/>
  <c r="K245" i="4" s="1"/>
  <c r="J247" i="4"/>
  <c r="N247" i="4"/>
  <c r="N246" i="4" s="1"/>
  <c r="O247" i="4"/>
  <c r="O246" i="4" s="1"/>
  <c r="O262" i="4"/>
  <c r="N262" i="4"/>
  <c r="K262" i="4"/>
  <c r="J262" i="4"/>
  <c r="P262" i="4" s="1"/>
  <c r="M262" i="4"/>
  <c r="O78" i="4"/>
  <c r="J78" i="4"/>
  <c r="P78" i="4" s="1"/>
  <c r="K78" i="4"/>
  <c r="N78" i="4"/>
  <c r="J581" i="4"/>
  <c r="P581" i="4" s="1"/>
  <c r="N581" i="4"/>
  <c r="K581" i="4"/>
  <c r="O581" i="4"/>
  <c r="M581" i="4"/>
  <c r="K149" i="4"/>
  <c r="J149" i="4"/>
  <c r="P149" i="4" s="1"/>
  <c r="O149" i="4"/>
  <c r="N149" i="4"/>
  <c r="M149" i="4"/>
  <c r="K571" i="5"/>
  <c r="M571" i="5"/>
  <c r="J44" i="4"/>
  <c r="P44" i="4" s="1"/>
  <c r="K44" i="4"/>
  <c r="M44" i="4"/>
  <c r="O44" i="4"/>
  <c r="N44" i="4"/>
  <c r="M150" i="4"/>
  <c r="K150" i="4"/>
  <c r="N150" i="4"/>
  <c r="M653" i="4"/>
  <c r="N653" i="4"/>
  <c r="K653" i="4"/>
  <c r="J653" i="4"/>
  <c r="P653" i="4" s="1"/>
  <c r="O653" i="4"/>
  <c r="J311" i="4"/>
  <c r="P311" i="4" s="1"/>
  <c r="N311" i="4"/>
  <c r="K311" i="4"/>
  <c r="M311" i="4"/>
  <c r="O311" i="4"/>
  <c r="K198" i="4"/>
  <c r="J198" i="4"/>
  <c r="P198" i="4" s="1"/>
  <c r="M198" i="4"/>
  <c r="M144" i="4"/>
  <c r="O144" i="4"/>
  <c r="N144" i="4"/>
  <c r="K144" i="4"/>
  <c r="J144" i="4"/>
  <c r="P144" i="4" s="1"/>
  <c r="K102" i="4"/>
  <c r="N102" i="4"/>
  <c r="O417" i="4"/>
  <c r="K417" i="4"/>
  <c r="M417" i="4"/>
  <c r="N417" i="4"/>
  <c r="J417" i="4"/>
  <c r="P417" i="4" s="1"/>
  <c r="O342" i="4"/>
  <c r="J342" i="4"/>
  <c r="P342" i="4" s="1"/>
  <c r="K342" i="4"/>
  <c r="M342" i="4"/>
  <c r="N342" i="4"/>
  <c r="O245" i="4"/>
  <c r="O201" i="4" s="1"/>
  <c r="K484" i="5"/>
  <c r="J484" i="5"/>
  <c r="P484" i="5" s="1"/>
  <c r="W484" i="5" s="1"/>
  <c r="N484" i="5"/>
  <c r="O484" i="5"/>
  <c r="M484" i="5"/>
  <c r="J291" i="5"/>
  <c r="P291" i="5" s="1"/>
  <c r="W291" i="5" s="1"/>
  <c r="M291" i="5"/>
  <c r="N291" i="5"/>
  <c r="O291" i="5"/>
  <c r="K291" i="5"/>
  <c r="J368" i="5"/>
  <c r="M368" i="5"/>
  <c r="M367" i="5" s="1"/>
  <c r="N368" i="5"/>
  <c r="N367" i="5" s="1"/>
  <c r="O368" i="5"/>
  <c r="O367" i="5" s="1"/>
  <c r="K368" i="5"/>
  <c r="K367" i="5" s="1"/>
  <c r="O304" i="5"/>
  <c r="K304" i="5"/>
  <c r="J304" i="5"/>
  <c r="P304" i="5" s="1"/>
  <c r="W304" i="5" s="1"/>
  <c r="N304" i="5"/>
  <c r="M304" i="5"/>
  <c r="J405" i="5"/>
  <c r="P405" i="5" s="1"/>
  <c r="W405" i="5" s="1"/>
  <c r="M405" i="5"/>
  <c r="O405" i="5"/>
  <c r="K405" i="5"/>
  <c r="N405" i="5"/>
  <c r="N410" i="5"/>
  <c r="N409" i="5" s="1"/>
  <c r="O410" i="5"/>
  <c r="O409" i="5" s="1"/>
  <c r="M410" i="5"/>
  <c r="M409" i="5" s="1"/>
  <c r="J410" i="5"/>
  <c r="K410" i="5"/>
  <c r="K409" i="5" s="1"/>
  <c r="M45" i="4"/>
  <c r="O45" i="4"/>
  <c r="O299" i="5"/>
  <c r="J299" i="5"/>
  <c r="P299" i="5" s="1"/>
  <c r="W299" i="5" s="1"/>
  <c r="M17" i="5"/>
  <c r="N17" i="5"/>
  <c r="O17" i="5"/>
  <c r="K17" i="5"/>
  <c r="J17" i="5"/>
  <c r="P17" i="5" s="1"/>
  <c r="W17" i="5" s="1"/>
  <c r="J614" i="5"/>
  <c r="P614" i="5" s="1"/>
  <c r="W614" i="5" s="1"/>
  <c r="N614" i="5"/>
  <c r="O614" i="5"/>
  <c r="M614" i="5"/>
  <c r="K614" i="5"/>
  <c r="N479" i="5"/>
  <c r="O479" i="5"/>
  <c r="J479" i="5"/>
  <c r="P479" i="5" s="1"/>
  <c r="W479" i="5" s="1"/>
  <c r="K479" i="5"/>
  <c r="M479" i="5"/>
  <c r="K167" i="4"/>
  <c r="J167" i="4"/>
  <c r="P167" i="4" s="1"/>
  <c r="O167" i="4"/>
  <c r="N167" i="4"/>
  <c r="M167" i="4"/>
  <c r="M263" i="5"/>
  <c r="K263" i="5"/>
  <c r="O263" i="5"/>
  <c r="N263" i="5"/>
  <c r="J263" i="5"/>
  <c r="P263" i="5" s="1"/>
  <c r="W263" i="5" s="1"/>
  <c r="J374" i="4"/>
  <c r="O374" i="4"/>
  <c r="O373" i="4" s="1"/>
  <c r="N374" i="4"/>
  <c r="N373" i="4" s="1"/>
  <c r="M374" i="4"/>
  <c r="M373" i="4" s="1"/>
  <c r="K374" i="4"/>
  <c r="K373" i="4" s="1"/>
  <c r="O500" i="5"/>
  <c r="M500" i="5"/>
  <c r="K500" i="5"/>
  <c r="N500" i="5"/>
  <c r="J500" i="5"/>
  <c r="P500" i="5" s="1"/>
  <c r="W500" i="5" s="1"/>
  <c r="J665" i="5"/>
  <c r="P665" i="5" s="1"/>
  <c r="K665" i="5"/>
  <c r="M147" i="5"/>
  <c r="M146" i="5" s="1"/>
  <c r="J147" i="5"/>
  <c r="K147" i="5"/>
  <c r="K146" i="5" s="1"/>
  <c r="N147" i="5"/>
  <c r="N146" i="5" s="1"/>
  <c r="O147" i="5"/>
  <c r="O146" i="5" s="1"/>
  <c r="M356" i="4"/>
  <c r="M355" i="4" s="1"/>
  <c r="J356" i="4"/>
  <c r="N356" i="4"/>
  <c r="N355" i="4" s="1"/>
  <c r="K356" i="4"/>
  <c r="K355" i="4" s="1"/>
  <c r="O356" i="4"/>
  <c r="O355" i="4" s="1"/>
  <c r="N172" i="5"/>
  <c r="N171" i="5" s="1"/>
  <c r="O172" i="5"/>
  <c r="O171" i="5" s="1"/>
  <c r="M172" i="5"/>
  <c r="M171" i="5" s="1"/>
  <c r="M170" i="5" s="1"/>
  <c r="K172" i="5"/>
  <c r="K171" i="5" s="1"/>
  <c r="J172" i="5"/>
  <c r="N424" i="5"/>
  <c r="J424" i="5"/>
  <c r="P424" i="5" s="1"/>
  <c r="W424" i="5" s="1"/>
  <c r="M424" i="5"/>
  <c r="K105" i="5"/>
  <c r="K104" i="5" s="1"/>
  <c r="J105" i="5"/>
  <c r="M247" i="5"/>
  <c r="M246" i="5" s="1"/>
  <c r="M245" i="5" s="1"/>
  <c r="M202" i="5" s="1"/>
  <c r="J247" i="5"/>
  <c r="K247" i="5"/>
  <c r="K246" i="5" s="1"/>
  <c r="O601" i="4"/>
  <c r="M601" i="4"/>
  <c r="N601" i="4"/>
  <c r="N563" i="4"/>
  <c r="M563" i="4"/>
  <c r="K563" i="4"/>
  <c r="M332" i="5"/>
  <c r="M331" i="5" s="1"/>
  <c r="K332" i="5"/>
  <c r="K331" i="5" s="1"/>
  <c r="J332" i="5"/>
  <c r="N332" i="5"/>
  <c r="N331" i="5" s="1"/>
  <c r="O332" i="5"/>
  <c r="O331" i="5" s="1"/>
  <c r="O91" i="4"/>
  <c r="J91" i="4"/>
  <c r="P91" i="4" s="1"/>
  <c r="N250" i="5"/>
  <c r="J250" i="5"/>
  <c r="P250" i="5" s="1"/>
  <c r="W250" i="5" s="1"/>
  <c r="K154" i="5"/>
  <c r="J154" i="5"/>
  <c r="P154" i="5" s="1"/>
  <c r="W154" i="5" s="1"/>
  <c r="N154" i="5"/>
  <c r="O154" i="5"/>
  <c r="M154" i="5"/>
  <c r="O581" i="5"/>
  <c r="M581" i="5"/>
  <c r="N581" i="5"/>
  <c r="K581" i="5"/>
  <c r="J581" i="5"/>
  <c r="P581" i="5" s="1"/>
  <c r="W581" i="5" s="1"/>
  <c r="O558" i="5"/>
  <c r="J558" i="5"/>
  <c r="P558" i="5" s="1"/>
  <c r="W558" i="5" s="1"/>
  <c r="M558" i="5"/>
  <c r="N558" i="5"/>
  <c r="K558" i="5"/>
  <c r="N664" i="5"/>
  <c r="O664" i="5"/>
  <c r="K344" i="5"/>
  <c r="K343" i="5" s="1"/>
  <c r="M344" i="5"/>
  <c r="M343" i="5" s="1"/>
  <c r="N621" i="4"/>
  <c r="M621" i="4"/>
  <c r="O621" i="4"/>
  <c r="J621" i="4"/>
  <c r="P621" i="4" s="1"/>
  <c r="K621" i="4"/>
  <c r="O261" i="5"/>
  <c r="N261" i="5"/>
  <c r="J261" i="5"/>
  <c r="P261" i="5" s="1"/>
  <c r="W261" i="5" s="1"/>
  <c r="K261" i="5"/>
  <c r="M261" i="5"/>
  <c r="J387" i="4"/>
  <c r="O387" i="4"/>
  <c r="O386" i="4" s="1"/>
  <c r="N387" i="4"/>
  <c r="N386" i="4" s="1"/>
  <c r="M387" i="4"/>
  <c r="M386" i="4" s="1"/>
  <c r="M579" i="4"/>
  <c r="O579" i="4"/>
  <c r="N579" i="4"/>
  <c r="K579" i="4"/>
  <c r="J579" i="4"/>
  <c r="P579" i="4" s="1"/>
  <c r="O503" i="5"/>
  <c r="O502" i="5" s="1"/>
  <c r="J503" i="5"/>
  <c r="J230" i="4"/>
  <c r="P230" i="4" s="1"/>
  <c r="O230" i="4"/>
  <c r="K230" i="4"/>
  <c r="J679" i="5"/>
  <c r="P679" i="5" s="1"/>
  <c r="O679" i="5"/>
  <c r="N679" i="5"/>
  <c r="K679" i="5"/>
  <c r="M679" i="5"/>
  <c r="J492" i="4"/>
  <c r="P492" i="4" s="1"/>
  <c r="M492" i="4"/>
  <c r="N492" i="4"/>
  <c r="O492" i="4"/>
  <c r="K492" i="4"/>
  <c r="M374" i="5"/>
  <c r="M373" i="5" s="1"/>
  <c r="J374" i="5"/>
  <c r="N374" i="5"/>
  <c r="N373" i="5" s="1"/>
  <c r="M568" i="5"/>
  <c r="J568" i="5"/>
  <c r="P568" i="5" s="1"/>
  <c r="W568" i="5" s="1"/>
  <c r="M382" i="4"/>
  <c r="J382" i="4"/>
  <c r="P382" i="4" s="1"/>
  <c r="O382" i="4"/>
  <c r="N382" i="4"/>
  <c r="J617" i="5"/>
  <c r="P617" i="5" s="1"/>
  <c r="W617" i="5" s="1"/>
  <c r="M617" i="5"/>
  <c r="O617" i="5"/>
  <c r="K617" i="5"/>
  <c r="N617" i="5"/>
  <c r="K298" i="5"/>
  <c r="K297" i="5" s="1"/>
  <c r="K286" i="5" s="1"/>
  <c r="K257" i="5" s="1"/>
  <c r="J298" i="5"/>
  <c r="N298" i="5"/>
  <c r="N297" i="5" s="1"/>
  <c r="M298" i="5"/>
  <c r="M297" i="5" s="1"/>
  <c r="M286" i="5" s="1"/>
  <c r="M257" i="5" s="1"/>
  <c r="O298" i="5"/>
  <c r="O297" i="5" s="1"/>
  <c r="K260" i="4"/>
  <c r="J260" i="4"/>
  <c r="M260" i="4"/>
  <c r="O260" i="4"/>
  <c r="O259" i="4" s="1"/>
  <c r="N260" i="4"/>
  <c r="O619" i="4"/>
  <c r="N619" i="4"/>
  <c r="M619" i="4"/>
  <c r="K619" i="4"/>
  <c r="J619" i="4"/>
  <c r="P619" i="4" s="1"/>
  <c r="O66" i="4"/>
  <c r="N66" i="4"/>
  <c r="M642" i="4"/>
  <c r="J642" i="4"/>
  <c r="P642" i="4" s="1"/>
  <c r="K153" i="4"/>
  <c r="K152" i="4" s="1"/>
  <c r="M153" i="4"/>
  <c r="M152" i="4" s="1"/>
  <c r="K365" i="5"/>
  <c r="M365" i="5"/>
  <c r="O480" i="5"/>
  <c r="M480" i="5"/>
  <c r="J480" i="5"/>
  <c r="P480" i="5" s="1"/>
  <c r="W480" i="5" s="1"/>
  <c r="N480" i="5"/>
  <c r="K480" i="5"/>
  <c r="O421" i="5"/>
  <c r="M421" i="5"/>
  <c r="M436" i="5"/>
  <c r="N436" i="5"/>
  <c r="J436" i="5"/>
  <c r="P436" i="5" s="1"/>
  <c r="W436" i="5" s="1"/>
  <c r="K509" i="5"/>
  <c r="N509" i="5"/>
  <c r="J509" i="5"/>
  <c r="P509" i="5" s="1"/>
  <c r="W509" i="5" s="1"/>
  <c r="K592" i="4"/>
  <c r="O592" i="4"/>
  <c r="M592" i="4"/>
  <c r="K435" i="5"/>
  <c r="K434" i="5" s="1"/>
  <c r="N435" i="5"/>
  <c r="N434" i="5" s="1"/>
  <c r="J435" i="5"/>
  <c r="M435" i="5"/>
  <c r="M434" i="5" s="1"/>
  <c r="O435" i="5"/>
  <c r="O434" i="5" s="1"/>
  <c r="M513" i="4"/>
  <c r="J513" i="4"/>
  <c r="P513" i="4" s="1"/>
  <c r="O513" i="4"/>
  <c r="N513" i="4"/>
  <c r="K513" i="4"/>
  <c r="K345" i="4"/>
  <c r="J345" i="4"/>
  <c r="P345" i="4" s="1"/>
  <c r="N345" i="4"/>
  <c r="O345" i="4"/>
  <c r="M345" i="4"/>
  <c r="J115" i="5"/>
  <c r="P115" i="5" s="1"/>
  <c r="W115" i="5" s="1"/>
  <c r="K115" i="5"/>
  <c r="M115" i="5"/>
  <c r="N115" i="5"/>
  <c r="O115" i="5"/>
  <c r="M129" i="5"/>
  <c r="M128" i="5" s="1"/>
  <c r="O129" i="5"/>
  <c r="O128" i="5" s="1"/>
  <c r="K129" i="5"/>
  <c r="K128" i="5" s="1"/>
  <c r="J129" i="5"/>
  <c r="N129" i="5"/>
  <c r="N128" i="5" s="1"/>
  <c r="M362" i="4"/>
  <c r="M361" i="4" s="1"/>
  <c r="J362" i="4"/>
  <c r="N362" i="4"/>
  <c r="N361" i="4" s="1"/>
  <c r="O362" i="4"/>
  <c r="O361" i="4" s="1"/>
  <c r="K362" i="4"/>
  <c r="K361" i="4" s="1"/>
  <c r="N350" i="5"/>
  <c r="N349" i="5" s="1"/>
  <c r="J350" i="5"/>
  <c r="O350" i="5"/>
  <c r="O349" i="5" s="1"/>
  <c r="M350" i="5"/>
  <c r="M349" i="5" s="1"/>
  <c r="K350" i="5"/>
  <c r="K349" i="5" s="1"/>
  <c r="M143" i="5"/>
  <c r="N143" i="5"/>
  <c r="J143" i="5"/>
  <c r="P143" i="5" s="1"/>
  <c r="W143" i="5" s="1"/>
  <c r="O143" i="5"/>
  <c r="K143" i="5"/>
  <c r="O97" i="5"/>
  <c r="K97" i="5"/>
  <c r="N97" i="5"/>
  <c r="J97" i="5"/>
  <c r="P97" i="5" s="1"/>
  <c r="W97" i="5" s="1"/>
  <c r="M97" i="5"/>
  <c r="M556" i="4"/>
  <c r="N556" i="4"/>
  <c r="K556" i="4"/>
  <c r="K283" i="5"/>
  <c r="O283" i="5"/>
  <c r="J283" i="5"/>
  <c r="P283" i="5" s="1"/>
  <c r="W283" i="5" s="1"/>
  <c r="M283" i="5"/>
  <c r="N283" i="5"/>
  <c r="O626" i="5"/>
  <c r="O625" i="5" s="1"/>
  <c r="M626" i="5"/>
  <c r="M625" i="5" s="1"/>
  <c r="N626" i="5"/>
  <c r="N625" i="5" s="1"/>
  <c r="K626" i="5"/>
  <c r="K625" i="5" s="1"/>
  <c r="K624" i="5" s="1"/>
  <c r="J626" i="5"/>
  <c r="M302" i="5"/>
  <c r="O302" i="5"/>
  <c r="N302" i="5"/>
  <c r="J302" i="5"/>
  <c r="P302" i="5" s="1"/>
  <c r="W302" i="5" s="1"/>
  <c r="K302" i="5"/>
  <c r="O162" i="4"/>
  <c r="N162" i="4"/>
  <c r="K162" i="4"/>
  <c r="J162" i="4"/>
  <c r="P162" i="4" s="1"/>
  <c r="M162" i="4"/>
  <c r="O148" i="4"/>
  <c r="J148" i="4"/>
  <c r="P148" i="4" s="1"/>
  <c r="N148" i="4"/>
  <c r="M148" i="4"/>
  <c r="K148" i="4"/>
  <c r="M276" i="4"/>
  <c r="O276" i="4"/>
  <c r="N276" i="4"/>
  <c r="K276" i="4"/>
  <c r="J276" i="4"/>
  <c r="P276" i="4" s="1"/>
  <c r="J306" i="4"/>
  <c r="P306" i="4" s="1"/>
  <c r="M306" i="4"/>
  <c r="N306" i="4"/>
  <c r="K306" i="4"/>
  <c r="O306" i="4"/>
  <c r="K445" i="4"/>
  <c r="N445" i="4"/>
  <c r="O445" i="4"/>
  <c r="J445" i="4"/>
  <c r="P445" i="4" s="1"/>
  <c r="M445" i="4"/>
  <c r="N70" i="4"/>
  <c r="K70" i="4"/>
  <c r="M70" i="4"/>
  <c r="O70" i="4"/>
  <c r="K538" i="4"/>
  <c r="K537" i="4" s="1"/>
  <c r="N538" i="4"/>
  <c r="N537" i="4" s="1"/>
  <c r="M538" i="4"/>
  <c r="M537" i="4" s="1"/>
  <c r="J538" i="4"/>
  <c r="O538" i="4"/>
  <c r="O537" i="4" s="1"/>
  <c r="M437" i="5"/>
  <c r="J437" i="5"/>
  <c r="P437" i="5" s="1"/>
  <c r="W437" i="5" s="1"/>
  <c r="K437" i="5"/>
  <c r="O437" i="5"/>
  <c r="N437" i="5"/>
  <c r="O459" i="4"/>
  <c r="M459" i="4"/>
  <c r="J459" i="4"/>
  <c r="P459" i="4" s="1"/>
  <c r="K459" i="4"/>
  <c r="N459" i="4"/>
  <c r="M269" i="4"/>
  <c r="N269" i="4"/>
  <c r="O269" i="4"/>
  <c r="K269" i="4"/>
  <c r="J269" i="4"/>
  <c r="P269" i="4" s="1"/>
  <c r="K464" i="4"/>
  <c r="K463" i="4" s="1"/>
  <c r="J464" i="4"/>
  <c r="M464" i="4"/>
  <c r="M463" i="4" s="1"/>
  <c r="N464" i="4"/>
  <c r="N463" i="4" s="1"/>
  <c r="O464" i="4"/>
  <c r="O463" i="4" s="1"/>
  <c r="N230" i="5"/>
  <c r="M230" i="5"/>
  <c r="O230" i="5"/>
  <c r="K230" i="5"/>
  <c r="J230" i="5"/>
  <c r="P230" i="5" s="1"/>
  <c r="W230" i="5" s="1"/>
  <c r="J340" i="4"/>
  <c r="P340" i="4" s="1"/>
  <c r="M340" i="4"/>
  <c r="O340" i="4"/>
  <c r="K340" i="4"/>
  <c r="N340" i="4"/>
  <c r="M435" i="4"/>
  <c r="N435" i="4"/>
  <c r="K435" i="4"/>
  <c r="J435" i="4"/>
  <c r="P435" i="4" s="1"/>
  <c r="O435" i="4"/>
  <c r="M462" i="4"/>
  <c r="O462" i="4"/>
  <c r="J462" i="4"/>
  <c r="P462" i="4" s="1"/>
  <c r="N462" i="4"/>
  <c r="K462" i="4"/>
  <c r="K142" i="4"/>
  <c r="N142" i="4"/>
  <c r="J142" i="4"/>
  <c r="P142" i="4" s="1"/>
  <c r="O142" i="4"/>
  <c r="M142" i="4"/>
  <c r="K476" i="5"/>
  <c r="K503" i="5"/>
  <c r="K502" i="5" s="1"/>
  <c r="N653" i="5"/>
  <c r="N652" i="5" s="1"/>
  <c r="M251" i="5"/>
  <c r="J53" i="4"/>
  <c r="P53" i="4" s="1"/>
  <c r="J556" i="4"/>
  <c r="P556" i="4" s="1"/>
  <c r="M395" i="4"/>
  <c r="M394" i="4" s="1"/>
  <c r="M393" i="4" s="1"/>
  <c r="M420" i="5"/>
  <c r="K420" i="5"/>
  <c r="M532" i="5"/>
  <c r="N662" i="5"/>
  <c r="N660" i="5" s="1"/>
  <c r="J662" i="5"/>
  <c r="J238" i="5"/>
  <c r="P238" i="5" s="1"/>
  <c r="W238" i="5" s="1"/>
  <c r="O644" i="4"/>
  <c r="M230" i="4"/>
  <c r="O443" i="5"/>
  <c r="O442" i="5" s="1"/>
  <c r="J402" i="5"/>
  <c r="P402" i="5" s="1"/>
  <c r="W402" i="5" s="1"/>
  <c r="O142" i="5"/>
  <c r="O182" i="5"/>
  <c r="O181" i="5" s="1"/>
  <c r="O170" i="5" s="1"/>
  <c r="O10" i="5" s="1"/>
  <c r="O168" i="4"/>
  <c r="N85" i="4"/>
  <c r="N130" i="4"/>
  <c r="M540" i="5"/>
  <c r="M539" i="5" s="1"/>
  <c r="J439" i="5"/>
  <c r="P439" i="5" s="1"/>
  <c r="W439" i="5" s="1"/>
  <c r="N586" i="5"/>
  <c r="K108" i="4"/>
  <c r="M321" i="4"/>
  <c r="K321" i="4"/>
  <c r="N247" i="5"/>
  <c r="N246" i="5" s="1"/>
  <c r="N245" i="5" s="1"/>
  <c r="O105" i="5"/>
  <c r="O104" i="5" s="1"/>
  <c r="O424" i="5"/>
  <c r="O293" i="5"/>
  <c r="M665" i="5"/>
  <c r="M21" i="5"/>
  <c r="K402" i="4"/>
  <c r="O188" i="5"/>
  <c r="O187" i="5" s="1"/>
  <c r="M579" i="5"/>
  <c r="M578" i="5" s="1"/>
  <c r="M299" i="5"/>
  <c r="O686" i="5"/>
  <c r="M686" i="5"/>
  <c r="N409" i="4"/>
  <c r="N408" i="4" s="1"/>
  <c r="N686" i="5"/>
  <c r="O673" i="5"/>
  <c r="J552" i="5"/>
  <c r="P552" i="5" s="1"/>
  <c r="W552" i="5" s="1"/>
  <c r="K646" i="4"/>
  <c r="K645" i="4" s="1"/>
  <c r="J664" i="5"/>
  <c r="P664" i="5" s="1"/>
  <c r="N240" i="5"/>
  <c r="N239" i="5" s="1"/>
  <c r="K389" i="5"/>
  <c r="O250" i="5"/>
  <c r="N126" i="4"/>
  <c r="K93" i="5"/>
  <c r="K92" i="5" s="1"/>
  <c r="J420" i="4"/>
  <c r="P420" i="4" s="1"/>
  <c r="O414" i="4"/>
  <c r="K533" i="5"/>
  <c r="O602" i="4"/>
  <c r="J222" i="5"/>
  <c r="O344" i="5"/>
  <c r="O343" i="5" s="1"/>
  <c r="O460" i="4"/>
  <c r="O383" i="4"/>
  <c r="O555" i="4"/>
  <c r="O554" i="4" s="1"/>
  <c r="P105" i="4"/>
  <c r="P259" i="5"/>
  <c r="W259" i="5" s="1"/>
  <c r="J258" i="5"/>
  <c r="P258" i="5" s="1"/>
  <c r="W258" i="5" s="1"/>
  <c r="J312" i="4"/>
  <c r="P312" i="4" s="1"/>
  <c r="M614" i="4"/>
  <c r="N683" i="5"/>
  <c r="M255" i="4"/>
  <c r="N503" i="5"/>
  <c r="N502" i="5" s="1"/>
  <c r="K208" i="4"/>
  <c r="N162" i="5"/>
  <c r="N391" i="5"/>
  <c r="M222" i="4"/>
  <c r="M221" i="4" s="1"/>
  <c r="K178" i="5"/>
  <c r="K177" i="5" s="1"/>
  <c r="M53" i="4"/>
  <c r="J481" i="5"/>
  <c r="P481" i="5" s="1"/>
  <c r="W481" i="5" s="1"/>
  <c r="K644" i="4"/>
  <c r="M418" i="4"/>
  <c r="J578" i="4"/>
  <c r="P578" i="4" s="1"/>
  <c r="N620" i="4"/>
  <c r="M142" i="5"/>
  <c r="K143" i="4"/>
  <c r="M63" i="5"/>
  <c r="N20" i="4"/>
  <c r="K439" i="5"/>
  <c r="M605" i="5"/>
  <c r="M607" i="5"/>
  <c r="M606" i="5" s="1"/>
  <c r="J563" i="4"/>
  <c r="P563" i="4" s="1"/>
  <c r="N157" i="5"/>
  <c r="N69" i="5"/>
  <c r="J293" i="5"/>
  <c r="P293" i="5" s="1"/>
  <c r="W293" i="5" s="1"/>
  <c r="K21" i="4"/>
  <c r="N665" i="5"/>
  <c r="O218" i="4"/>
  <c r="N685" i="5"/>
  <c r="J52" i="4"/>
  <c r="P52" i="4" s="1"/>
  <c r="N213" i="4"/>
  <c r="O154" i="4"/>
  <c r="J188" i="5"/>
  <c r="J156" i="5"/>
  <c r="P156" i="5" s="1"/>
  <c r="W156" i="5" s="1"/>
  <c r="N299" i="5"/>
  <c r="J84" i="5"/>
  <c r="P84" i="5" s="1"/>
  <c r="W84" i="5" s="1"/>
  <c r="M163" i="4"/>
  <c r="J12" i="5"/>
  <c r="O626" i="4"/>
  <c r="O497" i="5"/>
  <c r="O496" i="5" s="1"/>
  <c r="M288" i="5"/>
  <c r="J380" i="5"/>
  <c r="J379" i="5" s="1"/>
  <c r="P379" i="5" s="1"/>
  <c r="W379" i="5" s="1"/>
  <c r="O198" i="5"/>
  <c r="K421" i="5"/>
  <c r="K673" i="5"/>
  <c r="M688" i="5"/>
  <c r="M73" i="4"/>
  <c r="J409" i="4"/>
  <c r="K664" i="5"/>
  <c r="K308" i="4"/>
  <c r="M466" i="5"/>
  <c r="M465" i="5" s="1"/>
  <c r="O261" i="4"/>
  <c r="J151" i="5"/>
  <c r="P151" i="5" s="1"/>
  <c r="W151" i="5" s="1"/>
  <c r="M240" i="5"/>
  <c r="M239" i="5" s="1"/>
  <c r="O242" i="5"/>
  <c r="K390" i="5"/>
  <c r="M385" i="5"/>
  <c r="O561" i="4"/>
  <c r="O560" i="4" s="1"/>
  <c r="J87" i="5"/>
  <c r="M242" i="5"/>
  <c r="O240" i="5"/>
  <c r="O239" i="5" s="1"/>
  <c r="N474" i="4"/>
  <c r="N52" i="5"/>
  <c r="O126" i="4"/>
  <c r="K274" i="5"/>
  <c r="K91" i="4"/>
  <c r="O652" i="4"/>
  <c r="N646" i="4"/>
  <c r="N645" i="4" s="1"/>
  <c r="K399" i="5"/>
  <c r="K398" i="5" s="1"/>
  <c r="K76" i="4"/>
  <c r="M666" i="5"/>
  <c r="M455" i="4"/>
  <c r="K284" i="4"/>
  <c r="O75" i="5"/>
  <c r="O74" i="5" s="1"/>
  <c r="J93" i="5"/>
  <c r="O420" i="4"/>
  <c r="O50" i="4"/>
  <c r="O49" i="4" s="1"/>
  <c r="N414" i="4"/>
  <c r="K552" i="5"/>
  <c r="N183" i="5"/>
  <c r="K243" i="5"/>
  <c r="N648" i="5"/>
  <c r="N647" i="5" s="1"/>
  <c r="K354" i="4"/>
  <c r="O176" i="5"/>
  <c r="M423" i="4"/>
  <c r="N395" i="5"/>
  <c r="N394" i="5" s="1"/>
  <c r="N393" i="5" s="1"/>
  <c r="K560" i="5"/>
  <c r="N235" i="5"/>
  <c r="N618" i="4"/>
  <c r="K499" i="4"/>
  <c r="K51" i="5"/>
  <c r="J522" i="5"/>
  <c r="O153" i="5"/>
  <c r="O152" i="5" s="1"/>
  <c r="K436" i="5"/>
  <c r="J73" i="4"/>
  <c r="P73" i="4" s="1"/>
  <c r="M498" i="5"/>
  <c r="K681" i="5"/>
  <c r="J261" i="4"/>
  <c r="P261" i="4" s="1"/>
  <c r="M183" i="4"/>
  <c r="O324" i="5"/>
  <c r="M370" i="5"/>
  <c r="N261" i="4"/>
  <c r="J548" i="5"/>
  <c r="P548" i="5" s="1"/>
  <c r="W548" i="5" s="1"/>
  <c r="J602" i="4"/>
  <c r="P602" i="4" s="1"/>
  <c r="K380" i="4"/>
  <c r="K379" i="4" s="1"/>
  <c r="M29" i="4"/>
  <c r="O562" i="4"/>
  <c r="J622" i="5"/>
  <c r="P622" i="5" s="1"/>
  <c r="W622" i="5" s="1"/>
  <c r="M545" i="4"/>
  <c r="O401" i="4"/>
  <c r="J282" i="5"/>
  <c r="P282" i="5" s="1"/>
  <c r="W282" i="5" s="1"/>
  <c r="J401" i="4"/>
  <c r="P401" i="4" s="1"/>
  <c r="M664" i="5"/>
  <c r="N305" i="5"/>
  <c r="O380" i="4"/>
  <c r="O379" i="4" s="1"/>
  <c r="J588" i="5"/>
  <c r="P588" i="5" s="1"/>
  <c r="W588" i="5" s="1"/>
  <c r="J380" i="4"/>
  <c r="K434" i="4"/>
  <c r="K253" i="5"/>
  <c r="K252" i="5" s="1"/>
  <c r="N222" i="5"/>
  <c r="N221" i="5" s="1"/>
  <c r="M282" i="5"/>
  <c r="M222" i="5"/>
  <c r="M221" i="5" s="1"/>
  <c r="K240" i="4"/>
  <c r="K239" i="4" s="1"/>
  <c r="O360" i="4"/>
  <c r="M454" i="4"/>
  <c r="N237" i="4"/>
  <c r="M249" i="5"/>
  <c r="M248" i="5" s="1"/>
  <c r="N446" i="4"/>
  <c r="K382" i="4"/>
  <c r="M461" i="5"/>
  <c r="J383" i="4"/>
  <c r="P383" i="4" s="1"/>
  <c r="N64" i="4"/>
  <c r="N360" i="4"/>
  <c r="K535" i="5"/>
  <c r="K534" i="5" s="1"/>
  <c r="M100" i="4"/>
  <c r="K374" i="5"/>
  <c r="K373" i="5" s="1"/>
  <c r="J421" i="5"/>
  <c r="P421" i="5" s="1"/>
  <c r="W421" i="5" s="1"/>
  <c r="N357" i="4"/>
  <c r="N461" i="5"/>
  <c r="K66" i="4"/>
  <c r="N95" i="4"/>
  <c r="O237" i="4"/>
  <c r="J461" i="5"/>
  <c r="P461" i="5" s="1"/>
  <c r="W461" i="5" s="1"/>
  <c r="J66" i="4"/>
  <c r="P66" i="4" s="1"/>
  <c r="M237" i="4"/>
  <c r="M383" i="4"/>
  <c r="O642" i="4"/>
  <c r="M538" i="5"/>
  <c r="M537" i="5" s="1"/>
  <c r="K95" i="4"/>
  <c r="N153" i="4"/>
  <c r="N152" i="4" s="1"/>
  <c r="K507" i="5"/>
  <c r="K506" i="5" s="1"/>
  <c r="K387" i="4"/>
  <c r="K386" i="4" s="1"/>
  <c r="K642" i="4"/>
  <c r="O649" i="4"/>
  <c r="N649" i="4"/>
  <c r="J649" i="4"/>
  <c r="P649" i="4" s="1"/>
  <c r="M649" i="4"/>
  <c r="K649" i="4"/>
  <c r="J244" i="5"/>
  <c r="P244" i="5" s="1"/>
  <c r="W244" i="5" s="1"/>
  <c r="N244" i="5"/>
  <c r="O244" i="5"/>
  <c r="O563" i="5"/>
  <c r="O562" i="5" s="1"/>
  <c r="J563" i="5"/>
  <c r="M563" i="5"/>
  <c r="M562" i="5" s="1"/>
  <c r="K563" i="5"/>
  <c r="K562" i="5" s="1"/>
  <c r="N563" i="5"/>
  <c r="N562" i="5" s="1"/>
  <c r="M121" i="5"/>
  <c r="K121" i="5"/>
  <c r="J121" i="5"/>
  <c r="P121" i="5" s="1"/>
  <c r="W121" i="5" s="1"/>
  <c r="O121" i="5"/>
  <c r="N121" i="5"/>
  <c r="K557" i="4"/>
  <c r="M557" i="4"/>
  <c r="N557" i="4"/>
  <c r="O463" i="5"/>
  <c r="N463" i="5"/>
  <c r="M463" i="5"/>
  <c r="K377" i="5"/>
  <c r="N377" i="5"/>
  <c r="J377" i="5"/>
  <c r="P377" i="5" s="1"/>
  <c r="W377" i="5" s="1"/>
  <c r="O377" i="5"/>
  <c r="M377" i="5"/>
  <c r="M412" i="4"/>
  <c r="N412" i="4"/>
  <c r="K412" i="4"/>
  <c r="O412" i="4"/>
  <c r="J412" i="4"/>
  <c r="P412" i="4" s="1"/>
  <c r="O446" i="5"/>
  <c r="N446" i="5"/>
  <c r="J446" i="5"/>
  <c r="P446" i="5" s="1"/>
  <c r="W446" i="5" s="1"/>
  <c r="K446" i="5"/>
  <c r="M446" i="5"/>
  <c r="M163" i="5"/>
  <c r="J163" i="5"/>
  <c r="P163" i="5" s="1"/>
  <c r="W163" i="5" s="1"/>
  <c r="O163" i="5"/>
  <c r="N163" i="5"/>
  <c r="K163" i="5"/>
  <c r="N427" i="4"/>
  <c r="O427" i="4"/>
  <c r="K427" i="4"/>
  <c r="M427" i="4"/>
  <c r="J427" i="4"/>
  <c r="P427" i="4" s="1"/>
  <c r="K461" i="4"/>
  <c r="O461" i="4"/>
  <c r="J461" i="4"/>
  <c r="P461" i="4" s="1"/>
  <c r="K552" i="4"/>
  <c r="M552" i="4"/>
  <c r="J552" i="4"/>
  <c r="P552" i="4" s="1"/>
  <c r="N552" i="4"/>
  <c r="O552" i="4"/>
  <c r="K303" i="5"/>
  <c r="N303" i="5"/>
  <c r="J303" i="5"/>
  <c r="P303" i="5" s="1"/>
  <c r="W303" i="5" s="1"/>
  <c r="J655" i="5"/>
  <c r="P655" i="5" s="1"/>
  <c r="W655" i="5" s="1"/>
  <c r="K655" i="5"/>
  <c r="M655" i="5"/>
  <c r="O655" i="5"/>
  <c r="N655" i="5"/>
  <c r="J444" i="4"/>
  <c r="P444" i="4" s="1"/>
  <c r="O444" i="4"/>
  <c r="M444" i="4"/>
  <c r="N444" i="4"/>
  <c r="K444" i="4"/>
  <c r="K42" i="5"/>
  <c r="K41" i="5" s="1"/>
  <c r="M42" i="5"/>
  <c r="M41" i="5" s="1"/>
  <c r="K430" i="4"/>
  <c r="N430" i="4"/>
  <c r="O430" i="4"/>
  <c r="M430" i="4"/>
  <c r="J430" i="4"/>
  <c r="P430" i="4" s="1"/>
  <c r="J72" i="5"/>
  <c r="P72" i="5" s="1"/>
  <c r="W72" i="5" s="1"/>
  <c r="K72" i="5"/>
  <c r="O72" i="5"/>
  <c r="N72" i="5"/>
  <c r="M72" i="5"/>
  <c r="O231" i="5"/>
  <c r="J231" i="5"/>
  <c r="P231" i="5" s="1"/>
  <c r="W231" i="5" s="1"/>
  <c r="N133" i="4"/>
  <c r="M133" i="4"/>
  <c r="O133" i="4"/>
  <c r="N81" i="5"/>
  <c r="N80" i="5" s="1"/>
  <c r="J81" i="5"/>
  <c r="K81" i="5"/>
  <c r="K80" i="5" s="1"/>
  <c r="O81" i="5"/>
  <c r="O80" i="5" s="1"/>
  <c r="M81" i="5"/>
  <c r="M80" i="5" s="1"/>
  <c r="J60" i="5"/>
  <c r="P60" i="5" s="1"/>
  <c r="W60" i="5" s="1"/>
  <c r="N60" i="5"/>
  <c r="O60" i="5"/>
  <c r="K60" i="5"/>
  <c r="M60" i="5"/>
  <c r="N553" i="4"/>
  <c r="M553" i="4"/>
  <c r="O553" i="4"/>
  <c r="J553" i="4"/>
  <c r="P553" i="4" s="1"/>
  <c r="K553" i="4"/>
  <c r="O119" i="5"/>
  <c r="M119" i="5"/>
  <c r="K119" i="5"/>
  <c r="N119" i="5"/>
  <c r="J119" i="5"/>
  <c r="P119" i="5" s="1"/>
  <c r="W119" i="5" s="1"/>
  <c r="K467" i="5"/>
  <c r="M467" i="5"/>
  <c r="O467" i="5"/>
  <c r="N467" i="5"/>
  <c r="J467" i="5"/>
  <c r="P467" i="5" s="1"/>
  <c r="W467" i="5" s="1"/>
  <c r="M634" i="4"/>
  <c r="N634" i="4"/>
  <c r="O634" i="4"/>
  <c r="J634" i="4"/>
  <c r="P634" i="4" s="1"/>
  <c r="K634" i="4"/>
  <c r="O333" i="5"/>
  <c r="J333" i="5"/>
  <c r="P333" i="5" s="1"/>
  <c r="W333" i="5" s="1"/>
  <c r="N262" i="5"/>
  <c r="M262" i="5"/>
  <c r="O262" i="5"/>
  <c r="K262" i="5"/>
  <c r="J262" i="5"/>
  <c r="P262" i="5" s="1"/>
  <c r="W262" i="5" s="1"/>
  <c r="M375" i="5"/>
  <c r="K375" i="5"/>
  <c r="O375" i="5"/>
  <c r="N375" i="5"/>
  <c r="J375" i="5"/>
  <c r="P375" i="5" s="1"/>
  <c r="W375" i="5" s="1"/>
  <c r="J443" i="4"/>
  <c r="M443" i="4"/>
  <c r="M442" i="4" s="1"/>
  <c r="N443" i="4"/>
  <c r="N442" i="4" s="1"/>
  <c r="K443" i="4"/>
  <c r="K442" i="4" s="1"/>
  <c r="K393" i="4" s="1"/>
  <c r="O443" i="4"/>
  <c r="O442" i="4" s="1"/>
  <c r="O212" i="5"/>
  <c r="N212" i="5"/>
  <c r="O357" i="5"/>
  <c r="N357" i="5"/>
  <c r="J357" i="5"/>
  <c r="P357" i="5" s="1"/>
  <c r="W357" i="5" s="1"/>
  <c r="K357" i="5"/>
  <c r="M357" i="5"/>
  <c r="M427" i="5"/>
  <c r="N427" i="5"/>
  <c r="M418" i="5"/>
  <c r="J418" i="5"/>
  <c r="P418" i="5" s="1"/>
  <c r="W418" i="5" s="1"/>
  <c r="K418" i="5"/>
  <c r="N418" i="5"/>
  <c r="K445" i="5"/>
  <c r="K444" i="5" s="1"/>
  <c r="J445" i="5"/>
  <c r="M236" i="5"/>
  <c r="K236" i="5"/>
  <c r="J431" i="4"/>
  <c r="P431" i="4" s="1"/>
  <c r="K431" i="4"/>
  <c r="N431" i="4"/>
  <c r="O431" i="4"/>
  <c r="M431" i="4"/>
  <c r="M113" i="4"/>
  <c r="N113" i="4"/>
  <c r="K113" i="4"/>
  <c r="O113" i="4"/>
  <c r="J113" i="4"/>
  <c r="P113" i="4" s="1"/>
  <c r="K558" i="4"/>
  <c r="N558" i="4"/>
  <c r="M558" i="4"/>
  <c r="K241" i="4"/>
  <c r="O241" i="4"/>
  <c r="M241" i="4"/>
  <c r="N241" i="4"/>
  <c r="J241" i="4"/>
  <c r="P241" i="4" s="1"/>
  <c r="N131" i="5"/>
  <c r="J131" i="5"/>
  <c r="P131" i="5" s="1"/>
  <c r="W131" i="5" s="1"/>
  <c r="O131" i="5"/>
  <c r="M131" i="5"/>
  <c r="K131" i="5"/>
  <c r="J466" i="4"/>
  <c r="P466" i="4" s="1"/>
  <c r="M466" i="4"/>
  <c r="K466" i="4"/>
  <c r="O466" i="4"/>
  <c r="N466" i="4"/>
  <c r="M159" i="4"/>
  <c r="M158" i="4" s="1"/>
  <c r="K159" i="4"/>
  <c r="K158" i="4" s="1"/>
  <c r="O159" i="4"/>
  <c r="O158" i="4" s="1"/>
  <c r="N159" i="4"/>
  <c r="N158" i="4" s="1"/>
  <c r="J159" i="4"/>
  <c r="O675" i="5"/>
  <c r="J675" i="5"/>
  <c r="P675" i="5" s="1"/>
  <c r="K623" i="5"/>
  <c r="J623" i="5"/>
  <c r="P623" i="5" s="1"/>
  <c r="W623" i="5" s="1"/>
  <c r="M623" i="5"/>
  <c r="N623" i="5"/>
  <c r="O623" i="5"/>
  <c r="M301" i="5"/>
  <c r="M300" i="5" s="1"/>
  <c r="O301" i="5"/>
  <c r="O300" i="5" s="1"/>
  <c r="N301" i="5"/>
  <c r="N300" i="5" s="1"/>
  <c r="K301" i="5"/>
  <c r="K300" i="5" s="1"/>
  <c r="J301" i="5"/>
  <c r="K370" i="4"/>
  <c r="J370" i="4"/>
  <c r="P370" i="4" s="1"/>
  <c r="M370" i="4"/>
  <c r="N370" i="4"/>
  <c r="O370" i="4"/>
  <c r="O636" i="5"/>
  <c r="M636" i="5"/>
  <c r="M329" i="5"/>
  <c r="K329" i="5"/>
  <c r="J329" i="5"/>
  <c r="P329" i="5" s="1"/>
  <c r="W329" i="5" s="1"/>
  <c r="N329" i="5"/>
  <c r="M16" i="5"/>
  <c r="J16" i="5"/>
  <c r="P16" i="5" s="1"/>
  <c r="W16" i="5" s="1"/>
  <c r="N16" i="5"/>
  <c r="O16" i="5"/>
  <c r="K16" i="5"/>
  <c r="K518" i="4"/>
  <c r="K517" i="4" s="1"/>
  <c r="N518" i="4"/>
  <c r="N517" i="4" s="1"/>
  <c r="O518" i="4"/>
  <c r="O517" i="4" s="1"/>
  <c r="O511" i="4" s="1"/>
  <c r="O449" i="4" s="1"/>
  <c r="M66" i="5"/>
  <c r="J66" i="5"/>
  <c r="P66" i="5" s="1"/>
  <c r="W66" i="5" s="1"/>
  <c r="K620" i="5"/>
  <c r="O620" i="5"/>
  <c r="M615" i="5"/>
  <c r="J615" i="5"/>
  <c r="P615" i="5" s="1"/>
  <c r="W615" i="5" s="1"/>
  <c r="N509" i="4"/>
  <c r="M509" i="4"/>
  <c r="K509" i="4"/>
  <c r="J509" i="4"/>
  <c r="P509" i="4" s="1"/>
  <c r="O509" i="4"/>
  <c r="J179" i="5"/>
  <c r="P179" i="5" s="1"/>
  <c r="W179" i="5" s="1"/>
  <c r="K179" i="5"/>
  <c r="O179" i="5"/>
  <c r="N179" i="5"/>
  <c r="M179" i="5"/>
  <c r="N424" i="4"/>
  <c r="J424" i="4"/>
  <c r="P424" i="4" s="1"/>
  <c r="O424" i="4"/>
  <c r="M424" i="4"/>
  <c r="K424" i="4"/>
  <c r="J407" i="5"/>
  <c r="K407" i="5"/>
  <c r="K406" i="5" s="1"/>
  <c r="N407" i="5"/>
  <c r="N406" i="5" s="1"/>
  <c r="M407" i="5"/>
  <c r="M406" i="5" s="1"/>
  <c r="J510" i="4"/>
  <c r="P510" i="4" s="1"/>
  <c r="O510" i="4"/>
  <c r="N510" i="4"/>
  <c r="N204" i="4"/>
  <c r="K204" i="4"/>
  <c r="K322" i="4"/>
  <c r="O322" i="4"/>
  <c r="J322" i="4"/>
  <c r="P322" i="4" s="1"/>
  <c r="N322" i="4"/>
  <c r="M322" i="4"/>
  <c r="O197" i="4"/>
  <c r="O196" i="4" s="1"/>
  <c r="M197" i="4"/>
  <c r="M196" i="4" s="1"/>
  <c r="K197" i="4"/>
  <c r="K196" i="4" s="1"/>
  <c r="J197" i="4"/>
  <c r="M545" i="5"/>
  <c r="N545" i="5"/>
  <c r="K545" i="5"/>
  <c r="O545" i="5"/>
  <c r="O544" i="5" s="1"/>
  <c r="J545" i="5"/>
  <c r="O23" i="4"/>
  <c r="O22" i="4" s="1"/>
  <c r="J23" i="4"/>
  <c r="M34" i="4"/>
  <c r="M33" i="4" s="1"/>
  <c r="N34" i="4"/>
  <c r="N33" i="4" s="1"/>
  <c r="O34" i="4"/>
  <c r="O33" i="4" s="1"/>
  <c r="J34" i="4"/>
  <c r="K34" i="4"/>
  <c r="K33" i="4" s="1"/>
  <c r="N607" i="4"/>
  <c r="O607" i="4"/>
  <c r="K607" i="4"/>
  <c r="M607" i="4"/>
  <c r="J607" i="4"/>
  <c r="P607" i="4" s="1"/>
  <c r="O285" i="5"/>
  <c r="K285" i="5"/>
  <c r="M285" i="5"/>
  <c r="J285" i="5"/>
  <c r="P285" i="5" s="1"/>
  <c r="W285" i="5" s="1"/>
  <c r="N285" i="5"/>
  <c r="J172" i="4"/>
  <c r="N172" i="4"/>
  <c r="N171" i="4" s="1"/>
  <c r="K172" i="4"/>
  <c r="K171" i="4" s="1"/>
  <c r="K170" i="4" s="1"/>
  <c r="M172" i="4"/>
  <c r="M171" i="4" s="1"/>
  <c r="O172" i="4"/>
  <c r="O171" i="4" s="1"/>
  <c r="O170" i="4" s="1"/>
  <c r="O7" i="4" s="1"/>
  <c r="N63" i="4"/>
  <c r="O63" i="4"/>
  <c r="K63" i="4"/>
  <c r="K437" i="4"/>
  <c r="O437" i="4"/>
  <c r="N437" i="4"/>
  <c r="J437" i="4"/>
  <c r="P437" i="4" s="1"/>
  <c r="M437" i="4"/>
  <c r="N234" i="4"/>
  <c r="N233" i="4" s="1"/>
  <c r="K234" i="4"/>
  <c r="K233" i="4" s="1"/>
  <c r="O234" i="4"/>
  <c r="O233" i="4" s="1"/>
  <c r="K638" i="5"/>
  <c r="N638" i="5"/>
  <c r="J638" i="5"/>
  <c r="P638" i="5" s="1"/>
  <c r="W638" i="5" s="1"/>
  <c r="K309" i="4"/>
  <c r="N309" i="4"/>
  <c r="O309" i="4"/>
  <c r="M309" i="4"/>
  <c r="J309" i="4"/>
  <c r="P309" i="4" s="1"/>
  <c r="K141" i="5"/>
  <c r="K140" i="5" s="1"/>
  <c r="M141" i="5"/>
  <c r="M140" i="5" s="1"/>
  <c r="J141" i="5"/>
  <c r="O141" i="5"/>
  <c r="O140" i="5" s="1"/>
  <c r="N141" i="5"/>
  <c r="N140" i="5" s="1"/>
  <c r="K214" i="4"/>
  <c r="M214" i="4"/>
  <c r="N214" i="4"/>
  <c r="O214" i="4"/>
  <c r="J214" i="4"/>
  <c r="P214" i="4" s="1"/>
  <c r="O586" i="4"/>
  <c r="M586" i="4"/>
  <c r="N586" i="4"/>
  <c r="J586" i="4"/>
  <c r="P586" i="4" s="1"/>
  <c r="K229" i="5"/>
  <c r="J229" i="5"/>
  <c r="P229" i="5" s="1"/>
  <c r="W229" i="5" s="1"/>
  <c r="M229" i="5"/>
  <c r="N229" i="5"/>
  <c r="O229" i="5"/>
  <c r="O56" i="5"/>
  <c r="O55" i="5" s="1"/>
  <c r="N56" i="5"/>
  <c r="N55" i="5" s="1"/>
  <c r="J56" i="5"/>
  <c r="O314" i="4"/>
  <c r="N314" i="4"/>
  <c r="K314" i="4"/>
  <c r="M314" i="4"/>
  <c r="J314" i="4"/>
  <c r="P314" i="4" s="1"/>
  <c r="M505" i="5"/>
  <c r="K505" i="5"/>
  <c r="O505" i="5"/>
  <c r="N505" i="5"/>
  <c r="J505" i="5"/>
  <c r="P505" i="5" s="1"/>
  <c r="W505" i="5" s="1"/>
  <c r="M68" i="5"/>
  <c r="M67" i="5" s="1"/>
  <c r="K68" i="5"/>
  <c r="K67" i="5" s="1"/>
  <c r="O68" i="5"/>
  <c r="O67" i="5" s="1"/>
  <c r="J68" i="5"/>
  <c r="J366" i="5"/>
  <c r="P366" i="5" s="1"/>
  <c r="W366" i="5" s="1"/>
  <c r="M366" i="5"/>
  <c r="J25" i="4"/>
  <c r="P25" i="4" s="1"/>
  <c r="M25" i="4"/>
  <c r="N25" i="4"/>
  <c r="M211" i="5"/>
  <c r="J211" i="5"/>
  <c r="P211" i="5" s="1"/>
  <c r="W211" i="5" s="1"/>
  <c r="K211" i="5"/>
  <c r="N211" i="5"/>
  <c r="O211" i="5"/>
  <c r="N483" i="4"/>
  <c r="O483" i="4"/>
  <c r="K483" i="4"/>
  <c r="J483" i="4"/>
  <c r="P483" i="4" s="1"/>
  <c r="M483" i="4"/>
  <c r="J608" i="5"/>
  <c r="P608" i="5" s="1"/>
  <c r="W608" i="5" s="1"/>
  <c r="K608" i="5"/>
  <c r="N608" i="5"/>
  <c r="O608" i="5"/>
  <c r="M608" i="5"/>
  <c r="M39" i="4"/>
  <c r="K39" i="4"/>
  <c r="J39" i="4"/>
  <c r="P39" i="4" s="1"/>
  <c r="N39" i="4"/>
  <c r="O39" i="4"/>
  <c r="J244" i="4"/>
  <c r="P244" i="4" s="1"/>
  <c r="K244" i="4"/>
  <c r="M244" i="4"/>
  <c r="N244" i="4"/>
  <c r="O244" i="4"/>
  <c r="K613" i="5"/>
  <c r="K612" i="5" s="1"/>
  <c r="M613" i="5"/>
  <c r="M612" i="5" s="1"/>
  <c r="N613" i="5"/>
  <c r="N612" i="5" s="1"/>
  <c r="J613" i="5"/>
  <c r="O613" i="5"/>
  <c r="O612" i="5" s="1"/>
  <c r="N65" i="4"/>
  <c r="M65" i="4"/>
  <c r="O65" i="4"/>
  <c r="K65" i="4"/>
  <c r="J65" i="4"/>
  <c r="P65" i="4" s="1"/>
  <c r="N185" i="5"/>
  <c r="N184" i="5" s="1"/>
  <c r="M185" i="5"/>
  <c r="M184" i="5" s="1"/>
  <c r="O185" i="5"/>
  <c r="O184" i="5" s="1"/>
  <c r="J185" i="5"/>
  <c r="M613" i="4"/>
  <c r="K613" i="4"/>
  <c r="J613" i="4"/>
  <c r="P613" i="4" s="1"/>
  <c r="O613" i="4"/>
  <c r="N613" i="4"/>
  <c r="N426" i="4"/>
  <c r="O426" i="4"/>
  <c r="K426" i="4"/>
  <c r="M426" i="4"/>
  <c r="J426" i="4"/>
  <c r="P426" i="4" s="1"/>
  <c r="O47" i="4"/>
  <c r="K47" i="4"/>
  <c r="J47" i="4"/>
  <c r="P47" i="4" s="1"/>
  <c r="M47" i="4"/>
  <c r="N47" i="4"/>
  <c r="J114" i="5"/>
  <c r="P114" i="5" s="1"/>
  <c r="W114" i="5" s="1"/>
  <c r="O114" i="5"/>
  <c r="N114" i="5"/>
  <c r="K114" i="5"/>
  <c r="M114" i="5"/>
  <c r="M508" i="5"/>
  <c r="O508" i="5"/>
  <c r="N508" i="5"/>
  <c r="O633" i="4"/>
  <c r="J633" i="4"/>
  <c r="P633" i="4" s="1"/>
  <c r="K633" i="4"/>
  <c r="M633" i="4"/>
  <c r="N633" i="4"/>
  <c r="O286" i="4"/>
  <c r="N286" i="4"/>
  <c r="K286" i="4"/>
  <c r="J286" i="4"/>
  <c r="P286" i="4" s="1"/>
  <c r="M286" i="4"/>
  <c r="J377" i="4"/>
  <c r="P377" i="4" s="1"/>
  <c r="K377" i="4"/>
  <c r="N377" i="4"/>
  <c r="M377" i="4"/>
  <c r="O377" i="4"/>
  <c r="N186" i="4"/>
  <c r="J186" i="4"/>
  <c r="P186" i="4" s="1"/>
  <c r="O186" i="4"/>
  <c r="M186" i="4"/>
  <c r="K186" i="4"/>
  <c r="N478" i="5"/>
  <c r="N477" i="5" s="1"/>
  <c r="K478" i="5"/>
  <c r="K477" i="5" s="1"/>
  <c r="J478" i="5"/>
  <c r="M478" i="5"/>
  <c r="M477" i="5" s="1"/>
  <c r="O478" i="5"/>
  <c r="O477" i="5" s="1"/>
  <c r="N676" i="5"/>
  <c r="K676" i="5"/>
  <c r="J676" i="5"/>
  <c r="P676" i="5" s="1"/>
  <c r="O676" i="5"/>
  <c r="M676" i="5"/>
  <c r="M268" i="5"/>
  <c r="O268" i="5"/>
  <c r="N268" i="5"/>
  <c r="K268" i="5"/>
  <c r="J268" i="5"/>
  <c r="P268" i="5" s="1"/>
  <c r="W268" i="5" s="1"/>
  <c r="O263" i="4"/>
  <c r="N263" i="4"/>
  <c r="O417" i="5"/>
  <c r="K417" i="5"/>
  <c r="M417" i="5"/>
  <c r="N417" i="5"/>
  <c r="J417" i="5"/>
  <c r="P417" i="5" s="1"/>
  <c r="W417" i="5" s="1"/>
  <c r="J489" i="4"/>
  <c r="M489" i="4"/>
  <c r="M488" i="4" s="1"/>
  <c r="O489" i="4"/>
  <c r="O488" i="4" s="1"/>
  <c r="K489" i="4"/>
  <c r="K488" i="4" s="1"/>
  <c r="N489" i="4"/>
  <c r="N488" i="4" s="1"/>
  <c r="O161" i="5"/>
  <c r="N161" i="5"/>
  <c r="M161" i="5"/>
  <c r="J161" i="5"/>
  <c r="P161" i="5" s="1"/>
  <c r="W161" i="5" s="1"/>
  <c r="K161" i="5"/>
  <c r="N285" i="4"/>
  <c r="J285" i="4"/>
  <c r="P285" i="4" s="1"/>
  <c r="M285" i="4"/>
  <c r="O285" i="4"/>
  <c r="K285" i="4"/>
  <c r="K632" i="4"/>
  <c r="N632" i="4"/>
  <c r="N208" i="5"/>
  <c r="K208" i="5"/>
  <c r="J208" i="5"/>
  <c r="P208" i="5" s="1"/>
  <c r="W208" i="5" s="1"/>
  <c r="M208" i="5"/>
  <c r="O372" i="4"/>
  <c r="M372" i="4"/>
  <c r="K372" i="4"/>
  <c r="N372" i="4"/>
  <c r="J372" i="4"/>
  <c r="P372" i="4" s="1"/>
  <c r="O593" i="5"/>
  <c r="O589" i="5" s="1"/>
  <c r="M593" i="5"/>
  <c r="M589" i="5" s="1"/>
  <c r="J593" i="5"/>
  <c r="N593" i="5"/>
  <c r="N589" i="5" s="1"/>
  <c r="K593" i="5"/>
  <c r="K589" i="5" s="1"/>
  <c r="N250" i="4"/>
  <c r="M250" i="4"/>
  <c r="J250" i="4"/>
  <c r="P250" i="4" s="1"/>
  <c r="K250" i="4"/>
  <c r="O250" i="4"/>
  <c r="M35" i="4"/>
  <c r="N35" i="4"/>
  <c r="J35" i="4"/>
  <c r="P35" i="4" s="1"/>
  <c r="O35" i="4"/>
  <c r="K35" i="4"/>
  <c r="N101" i="4"/>
  <c r="M101" i="4"/>
  <c r="O101" i="4"/>
  <c r="J101" i="4"/>
  <c r="P101" i="4" s="1"/>
  <c r="K101" i="4"/>
  <c r="N638" i="4"/>
  <c r="N637" i="4" s="1"/>
  <c r="N622" i="4" s="1"/>
  <c r="M638" i="4"/>
  <c r="M637" i="4" s="1"/>
  <c r="K638" i="4"/>
  <c r="K637" i="4" s="1"/>
  <c r="J638" i="4"/>
  <c r="O638" i="4"/>
  <c r="O637" i="4" s="1"/>
  <c r="O622" i="4" s="1"/>
  <c r="O540" i="4" s="1"/>
  <c r="J31" i="4"/>
  <c r="P31" i="4" s="1"/>
  <c r="N31" i="4"/>
  <c r="O31" i="4"/>
  <c r="O460" i="5"/>
  <c r="O459" i="5" s="1"/>
  <c r="M460" i="5"/>
  <c r="M459" i="5" s="1"/>
  <c r="K460" i="5"/>
  <c r="K459" i="5" s="1"/>
  <c r="K99" i="5"/>
  <c r="K98" i="5" s="1"/>
  <c r="J99" i="5"/>
  <c r="O99" i="5"/>
  <c r="O98" i="5" s="1"/>
  <c r="M99" i="5"/>
  <c r="M98" i="5" s="1"/>
  <c r="N99" i="5"/>
  <c r="N98" i="5" s="1"/>
  <c r="M455" i="5"/>
  <c r="J455" i="5"/>
  <c r="P455" i="5" s="1"/>
  <c r="W455" i="5" s="1"/>
  <c r="N455" i="5"/>
  <c r="O455" i="5"/>
  <c r="K455" i="5"/>
  <c r="O422" i="5"/>
  <c r="N422" i="5"/>
  <c r="J422" i="5"/>
  <c r="P422" i="5" s="1"/>
  <c r="W422" i="5" s="1"/>
  <c r="N483" i="5"/>
  <c r="J483" i="5"/>
  <c r="P483" i="5" s="1"/>
  <c r="W483" i="5" s="1"/>
  <c r="K483" i="5"/>
  <c r="M483" i="5"/>
  <c r="O483" i="5"/>
  <c r="M643" i="4"/>
  <c r="N643" i="4"/>
  <c r="K643" i="4"/>
  <c r="J643" i="4"/>
  <c r="P643" i="4" s="1"/>
  <c r="O643" i="4"/>
  <c r="J231" i="4"/>
  <c r="P231" i="4" s="1"/>
  <c r="N231" i="4"/>
  <c r="M231" i="4"/>
  <c r="O231" i="4"/>
  <c r="K231" i="4"/>
  <c r="O531" i="4"/>
  <c r="M531" i="4"/>
  <c r="J531" i="4"/>
  <c r="P531" i="4" s="1"/>
  <c r="N358" i="5"/>
  <c r="K358" i="5"/>
  <c r="J358" i="5"/>
  <c r="P358" i="5" s="1"/>
  <c r="W358" i="5" s="1"/>
  <c r="O358" i="5"/>
  <c r="M358" i="5"/>
  <c r="K292" i="4"/>
  <c r="O292" i="4"/>
  <c r="J292" i="4"/>
  <c r="P292" i="4" s="1"/>
  <c r="N292" i="4"/>
  <c r="M292" i="4"/>
  <c r="M193" i="4"/>
  <c r="M192" i="4" s="1"/>
  <c r="N193" i="4"/>
  <c r="N192" i="4" s="1"/>
  <c r="K193" i="4"/>
  <c r="K192" i="4" s="1"/>
  <c r="O193" i="4"/>
  <c r="O192" i="4" s="1"/>
  <c r="J193" i="4"/>
  <c r="M611" i="5"/>
  <c r="K611" i="5"/>
  <c r="J611" i="5"/>
  <c r="P611" i="5" s="1"/>
  <c r="W611" i="5" s="1"/>
  <c r="O611" i="5"/>
  <c r="N611" i="5"/>
  <c r="M282" i="4"/>
  <c r="N282" i="4"/>
  <c r="N429" i="5"/>
  <c r="K429" i="5"/>
  <c r="O429" i="5"/>
  <c r="J429" i="5"/>
  <c r="P429" i="5" s="1"/>
  <c r="W429" i="5" s="1"/>
  <c r="M429" i="5"/>
  <c r="N310" i="4"/>
  <c r="O310" i="4"/>
  <c r="K310" i="4"/>
  <c r="M310" i="4"/>
  <c r="J310" i="4"/>
  <c r="P310" i="4" s="1"/>
  <c r="J487" i="4"/>
  <c r="P487" i="4" s="1"/>
  <c r="K487" i="4"/>
  <c r="M487" i="4"/>
  <c r="N487" i="4"/>
  <c r="O487" i="4"/>
  <c r="K378" i="5"/>
  <c r="O378" i="5"/>
  <c r="J48" i="4"/>
  <c r="P48" i="4" s="1"/>
  <c r="M48" i="4"/>
  <c r="M376" i="4"/>
  <c r="O376" i="4"/>
  <c r="N376" i="4"/>
  <c r="J376" i="4"/>
  <c r="P376" i="4" s="1"/>
  <c r="K376" i="4"/>
  <c r="K526" i="5"/>
  <c r="N526" i="5"/>
  <c r="O526" i="5"/>
  <c r="J526" i="5"/>
  <c r="P526" i="5" s="1"/>
  <c r="W526" i="5" s="1"/>
  <c r="M526" i="5"/>
  <c r="O112" i="4"/>
  <c r="N112" i="4"/>
  <c r="K112" i="4"/>
  <c r="M381" i="5"/>
  <c r="K381" i="5"/>
  <c r="N381" i="5"/>
  <c r="O381" i="5"/>
  <c r="J381" i="5"/>
  <c r="P381" i="5" s="1"/>
  <c r="W381" i="5" s="1"/>
  <c r="K179" i="4"/>
  <c r="M179" i="4"/>
  <c r="J179" i="4"/>
  <c r="P179" i="4" s="1"/>
  <c r="N179" i="4"/>
  <c r="O179" i="4"/>
  <c r="O175" i="4"/>
  <c r="J175" i="4"/>
  <c r="P175" i="4" s="1"/>
  <c r="N175" i="4"/>
  <c r="K175" i="4"/>
  <c r="J577" i="4"/>
  <c r="O577" i="4"/>
  <c r="O576" i="4" s="1"/>
  <c r="K577" i="4"/>
  <c r="K576" i="4" s="1"/>
  <c r="M577" i="4"/>
  <c r="M576" i="4" s="1"/>
  <c r="N577" i="4"/>
  <c r="N576" i="4" s="1"/>
  <c r="J211" i="4"/>
  <c r="P211" i="4" s="1"/>
  <c r="O211" i="4"/>
  <c r="M211" i="4"/>
  <c r="N99" i="4"/>
  <c r="N98" i="4" s="1"/>
  <c r="O99" i="4"/>
  <c r="O98" i="4" s="1"/>
  <c r="J99" i="4"/>
  <c r="M99" i="4"/>
  <c r="M98" i="4" s="1"/>
  <c r="K99" i="4"/>
  <c r="K98" i="4" s="1"/>
  <c r="N145" i="4"/>
  <c r="O145" i="4"/>
  <c r="K145" i="4"/>
  <c r="M145" i="4"/>
  <c r="J145" i="4"/>
  <c r="P145" i="4" s="1"/>
  <c r="K320" i="4"/>
  <c r="M320" i="4"/>
  <c r="O320" i="4"/>
  <c r="O319" i="4" s="1"/>
  <c r="J320" i="4"/>
  <c r="N320" i="4"/>
  <c r="M228" i="5"/>
  <c r="M227" i="5" s="1"/>
  <c r="N228" i="5"/>
  <c r="N227" i="5" s="1"/>
  <c r="J228" i="5"/>
  <c r="K228" i="5"/>
  <c r="K227" i="5" s="1"/>
  <c r="O228" i="5"/>
  <c r="O227" i="5" s="1"/>
  <c r="M464" i="5"/>
  <c r="N464" i="5"/>
  <c r="J464" i="5"/>
  <c r="P464" i="5" s="1"/>
  <c r="W464" i="5" s="1"/>
  <c r="O464" i="5"/>
  <c r="K464" i="5"/>
  <c r="M100" i="5"/>
  <c r="J100" i="5"/>
  <c r="P100" i="5" s="1"/>
  <c r="W100" i="5" s="1"/>
  <c r="K100" i="5"/>
  <c r="N100" i="5"/>
  <c r="O100" i="5"/>
  <c r="K551" i="5"/>
  <c r="K550" i="5" s="1"/>
  <c r="N551" i="5"/>
  <c r="N550" i="5" s="1"/>
  <c r="O551" i="5"/>
  <c r="O550" i="5" s="1"/>
  <c r="J551" i="5"/>
  <c r="M551" i="5"/>
  <c r="M550" i="5" s="1"/>
  <c r="N363" i="4"/>
  <c r="K363" i="4"/>
  <c r="J363" i="4"/>
  <c r="P363" i="4" s="1"/>
  <c r="O363" i="4"/>
  <c r="M363" i="4"/>
  <c r="J546" i="4"/>
  <c r="P546" i="4" s="1"/>
  <c r="O546" i="4"/>
  <c r="N546" i="4"/>
  <c r="K546" i="4"/>
  <c r="M546" i="4"/>
  <c r="K358" i="4"/>
  <c r="N358" i="4"/>
  <c r="J358" i="4"/>
  <c r="P358" i="4" s="1"/>
  <c r="M358" i="4"/>
  <c r="O358" i="4"/>
  <c r="J178" i="4"/>
  <c r="M178" i="4"/>
  <c r="M177" i="4" s="1"/>
  <c r="K178" i="4"/>
  <c r="K177" i="4" s="1"/>
  <c r="N178" i="4"/>
  <c r="N177" i="4" s="1"/>
  <c r="O503" i="4"/>
  <c r="J503" i="4"/>
  <c r="P503" i="4" s="1"/>
  <c r="M503" i="4"/>
  <c r="N503" i="4"/>
  <c r="K503" i="4"/>
  <c r="M75" i="4"/>
  <c r="M74" i="4" s="1"/>
  <c r="J75" i="4"/>
  <c r="K75" i="4"/>
  <c r="K74" i="4" s="1"/>
  <c r="N75" i="4"/>
  <c r="N74" i="4" s="1"/>
  <c r="O75" i="4"/>
  <c r="O74" i="4" s="1"/>
  <c r="J385" i="4"/>
  <c r="P385" i="4" s="1"/>
  <c r="O385" i="4"/>
  <c r="K385" i="4"/>
  <c r="N385" i="4"/>
  <c r="M385" i="4"/>
  <c r="O641" i="4"/>
  <c r="K641" i="4"/>
  <c r="M641" i="4"/>
  <c r="J641" i="4"/>
  <c r="P641" i="4" s="1"/>
  <c r="N641" i="4"/>
  <c r="K223" i="5"/>
  <c r="O223" i="5"/>
  <c r="M223" i="5"/>
  <c r="J223" i="5"/>
  <c r="P223" i="5" s="1"/>
  <c r="W223" i="5" s="1"/>
  <c r="N223" i="5"/>
  <c r="N151" i="4"/>
  <c r="K151" i="4"/>
  <c r="M151" i="4"/>
  <c r="O151" i="4"/>
  <c r="J151" i="4"/>
  <c r="P151" i="4" s="1"/>
  <c r="J296" i="4"/>
  <c r="P296" i="4" s="1"/>
  <c r="K296" i="4"/>
  <c r="O296" i="4"/>
  <c r="M296" i="4"/>
  <c r="N296" i="4"/>
  <c r="K512" i="5"/>
  <c r="N512" i="5"/>
  <c r="K501" i="4"/>
  <c r="K500" i="4" s="1"/>
  <c r="N501" i="4"/>
  <c r="N500" i="4" s="1"/>
  <c r="M501" i="4"/>
  <c r="M500" i="4" s="1"/>
  <c r="O501" i="4"/>
  <c r="O500" i="4" s="1"/>
  <c r="J501" i="4"/>
  <c r="N106" i="4"/>
  <c r="K106" i="4"/>
  <c r="J106" i="4"/>
  <c r="P106" i="4" s="1"/>
  <c r="M106" i="4"/>
  <c r="O106" i="4"/>
  <c r="N608" i="4"/>
  <c r="O608" i="4"/>
  <c r="J608" i="4"/>
  <c r="P608" i="4" s="1"/>
  <c r="M608" i="4"/>
  <c r="K608" i="4"/>
  <c r="N169" i="4"/>
  <c r="J169" i="4"/>
  <c r="P169" i="4" s="1"/>
  <c r="K169" i="4"/>
  <c r="O169" i="4"/>
  <c r="M169" i="4"/>
  <c r="M534" i="4"/>
  <c r="J534" i="4"/>
  <c r="P534" i="4" s="1"/>
  <c r="K534" i="4"/>
  <c r="O534" i="4"/>
  <c r="N534" i="4"/>
  <c r="J414" i="5"/>
  <c r="P414" i="5" s="1"/>
  <c r="W414" i="5" s="1"/>
  <c r="M414" i="5"/>
  <c r="N293" i="4"/>
  <c r="O293" i="4"/>
  <c r="J293" i="4"/>
  <c r="P293" i="4" s="1"/>
  <c r="K293" i="4"/>
  <c r="M293" i="4"/>
  <c r="O136" i="4"/>
  <c r="N136" i="4"/>
  <c r="M136" i="4"/>
  <c r="J136" i="4"/>
  <c r="P136" i="4" s="1"/>
  <c r="J344" i="4"/>
  <c r="O344" i="4"/>
  <c r="O343" i="4" s="1"/>
  <c r="N344" i="4"/>
  <c r="N343" i="4" s="1"/>
  <c r="K344" i="4"/>
  <c r="K343" i="4" s="1"/>
  <c r="M344" i="4"/>
  <c r="M343" i="4" s="1"/>
  <c r="K251" i="4"/>
  <c r="J251" i="4"/>
  <c r="P251" i="4" s="1"/>
  <c r="N251" i="4"/>
  <c r="O251" i="4"/>
  <c r="M251" i="4"/>
  <c r="N226" i="5"/>
  <c r="M226" i="5"/>
  <c r="K226" i="5"/>
  <c r="O226" i="5"/>
  <c r="J226" i="5"/>
  <c r="P226" i="5" s="1"/>
  <c r="W226" i="5" s="1"/>
  <c r="K275" i="4"/>
  <c r="O275" i="4"/>
  <c r="J275" i="4"/>
  <c r="P275" i="4" s="1"/>
  <c r="N275" i="4"/>
  <c r="M275" i="4"/>
  <c r="M237" i="5"/>
  <c r="K237" i="5"/>
  <c r="J237" i="5"/>
  <c r="P237" i="5" s="1"/>
  <c r="W237" i="5" s="1"/>
  <c r="O237" i="5"/>
  <c r="N237" i="5"/>
  <c r="O640" i="4"/>
  <c r="O639" i="4" s="1"/>
  <c r="K640" i="4"/>
  <c r="K639" i="4" s="1"/>
  <c r="J640" i="4"/>
  <c r="N640" i="4"/>
  <c r="N639" i="4" s="1"/>
  <c r="M640" i="4"/>
  <c r="M639" i="4" s="1"/>
  <c r="O421" i="4"/>
  <c r="N421" i="4"/>
  <c r="M421" i="4"/>
  <c r="K421" i="4"/>
  <c r="J421" i="4"/>
  <c r="P421" i="4" s="1"/>
  <c r="M141" i="4"/>
  <c r="M140" i="4" s="1"/>
  <c r="J141" i="4"/>
  <c r="M505" i="4"/>
  <c r="M504" i="4" s="1"/>
  <c r="O505" i="4"/>
  <c r="O504" i="4" s="1"/>
  <c r="N505" i="4"/>
  <c r="N504" i="4" s="1"/>
  <c r="K505" i="4"/>
  <c r="K504" i="4" s="1"/>
  <c r="J505" i="4"/>
  <c r="J92" i="4"/>
  <c r="P92" i="4" s="1"/>
  <c r="P93" i="4"/>
  <c r="N170" i="5"/>
  <c r="N10" i="5" s="1"/>
  <c r="K170" i="5"/>
  <c r="J122" i="4"/>
  <c r="P122" i="4" s="1"/>
  <c r="P123" i="4"/>
  <c r="K622" i="4"/>
  <c r="P561" i="4"/>
  <c r="J560" i="4"/>
  <c r="P560" i="4" s="1"/>
  <c r="P326" i="5"/>
  <c r="W326" i="5" s="1"/>
  <c r="J325" i="5"/>
  <c r="P325" i="5" s="1"/>
  <c r="W325" i="5" s="1"/>
  <c r="N511" i="4"/>
  <c r="N449" i="4" s="1"/>
  <c r="N514" i="5"/>
  <c r="N513" i="5" s="1"/>
  <c r="N452" i="5" s="1"/>
  <c r="N287" i="5"/>
  <c r="N286" i="5" s="1"/>
  <c r="N258" i="5"/>
  <c r="N256" i="5"/>
  <c r="J203" i="4"/>
  <c r="P203" i="4" s="1"/>
  <c r="P204" i="4"/>
  <c r="J202" i="4"/>
  <c r="P202" i="4" s="1"/>
  <c r="M624" i="5"/>
  <c r="O287" i="5"/>
  <c r="O286" i="5" s="1"/>
  <c r="O257" i="5" s="1"/>
  <c r="N202" i="5"/>
  <c r="P387" i="5"/>
  <c r="W387" i="5" s="1"/>
  <c r="J386" i="5"/>
  <c r="P386" i="5" s="1"/>
  <c r="W386" i="5" s="1"/>
  <c r="M511" i="4"/>
  <c r="M449" i="4" s="1"/>
  <c r="O624" i="5"/>
  <c r="O543" i="5" s="1"/>
  <c r="P159" i="5"/>
  <c r="W159" i="5" s="1"/>
  <c r="J158" i="5"/>
  <c r="P158" i="5" s="1"/>
  <c r="W158" i="5" s="1"/>
  <c r="P460" i="5"/>
  <c r="W460" i="5" s="1"/>
  <c r="J459" i="5"/>
  <c r="P459" i="5" s="1"/>
  <c r="W459" i="5" s="1"/>
  <c r="J525" i="4"/>
  <c r="P525" i="4" s="1"/>
  <c r="P526" i="4"/>
  <c r="J652" i="5"/>
  <c r="P652" i="5" s="1"/>
  <c r="W652" i="5" s="1"/>
  <c r="P653" i="5"/>
  <c r="W653" i="5" s="1"/>
  <c r="P56" i="4"/>
  <c r="J55" i="4"/>
  <c r="P55" i="4" s="1"/>
  <c r="P178" i="5"/>
  <c r="W178" i="5" s="1"/>
  <c r="J177" i="5"/>
  <c r="P177" i="5" s="1"/>
  <c r="W177" i="5" s="1"/>
  <c r="J110" i="5"/>
  <c r="P110" i="5" s="1"/>
  <c r="W110" i="5" s="1"/>
  <c r="P111" i="5"/>
  <c r="W111" i="5" s="1"/>
  <c r="P443" i="5"/>
  <c r="W443" i="5" s="1"/>
  <c r="J442" i="5"/>
  <c r="P442" i="5" s="1"/>
  <c r="W442" i="5" s="1"/>
  <c r="P540" i="5"/>
  <c r="W540" i="5" s="1"/>
  <c r="J539" i="5"/>
  <c r="P539" i="5" s="1"/>
  <c r="W539" i="5" s="1"/>
  <c r="J252" i="4"/>
  <c r="P252" i="4" s="1"/>
  <c r="P253" i="4"/>
  <c r="P579" i="5"/>
  <c r="W579" i="5" s="1"/>
  <c r="J578" i="5"/>
  <c r="P578" i="5" s="1"/>
  <c r="W578" i="5" s="1"/>
  <c r="J600" i="5"/>
  <c r="P600" i="5" s="1"/>
  <c r="W600" i="5" s="1"/>
  <c r="P601" i="5"/>
  <c r="W601" i="5" s="1"/>
  <c r="P210" i="5"/>
  <c r="W210" i="5" s="1"/>
  <c r="J209" i="5"/>
  <c r="P209" i="5" s="1"/>
  <c r="W209" i="5" s="1"/>
  <c r="P650" i="5"/>
  <c r="W650" i="5" s="1"/>
  <c r="J649" i="5"/>
  <c r="P649" i="5" s="1"/>
  <c r="W649" i="5" s="1"/>
  <c r="J164" i="4"/>
  <c r="P164" i="4" s="1"/>
  <c r="P165" i="4"/>
  <c r="J623" i="4"/>
  <c r="P623" i="4" s="1"/>
  <c r="P624" i="4"/>
  <c r="P326" i="4"/>
  <c r="J325" i="4"/>
  <c r="P325" i="4" s="1"/>
  <c r="P188" i="5"/>
  <c r="W188" i="5" s="1"/>
  <c r="J187" i="5"/>
  <c r="P187" i="5" s="1"/>
  <c r="W187" i="5" s="1"/>
  <c r="P518" i="4"/>
  <c r="J517" i="4"/>
  <c r="P517" i="4" s="1"/>
  <c r="J616" i="4"/>
  <c r="P616" i="4" s="1"/>
  <c r="P617" i="4"/>
  <c r="P662" i="5"/>
  <c r="J660" i="5"/>
  <c r="P660" i="5" s="1"/>
  <c r="W660" i="5" s="1"/>
  <c r="P298" i="4"/>
  <c r="J297" i="4"/>
  <c r="P297" i="4" s="1"/>
  <c r="P607" i="5"/>
  <c r="W607" i="5" s="1"/>
  <c r="J606" i="5"/>
  <c r="P606" i="5" s="1"/>
  <c r="W606" i="5" s="1"/>
  <c r="K201" i="5"/>
  <c r="K203" i="5"/>
  <c r="P573" i="5"/>
  <c r="W573" i="5" s="1"/>
  <c r="J572" i="5"/>
  <c r="P572" i="5" s="1"/>
  <c r="W572" i="5" s="1"/>
  <c r="P395" i="4"/>
  <c r="J394" i="4"/>
  <c r="P394" i="4" s="1"/>
  <c r="P642" i="5"/>
  <c r="W642" i="5" s="1"/>
  <c r="J641" i="5"/>
  <c r="P641" i="5" s="1"/>
  <c r="W641" i="5" s="1"/>
  <c r="P640" i="5"/>
  <c r="W640" i="5" s="1"/>
  <c r="J639" i="5"/>
  <c r="P639" i="5" s="1"/>
  <c r="W639" i="5" s="1"/>
  <c r="J181" i="4"/>
  <c r="P181" i="4" s="1"/>
  <c r="P182" i="4"/>
  <c r="P68" i="4"/>
  <c r="J67" i="4"/>
  <c r="P67" i="4" s="1"/>
  <c r="P81" i="4"/>
  <c r="J80" i="4"/>
  <c r="P80" i="4" s="1"/>
  <c r="P174" i="5"/>
  <c r="W174" i="5" s="1"/>
  <c r="J173" i="5"/>
  <c r="P173" i="5" s="1"/>
  <c r="W173" i="5" s="1"/>
  <c r="P628" i="4"/>
  <c r="J627" i="4"/>
  <c r="P627" i="4" s="1"/>
  <c r="J194" i="5"/>
  <c r="P194" i="5" s="1"/>
  <c r="W194" i="5" s="1"/>
  <c r="P195" i="5"/>
  <c r="W195" i="5" s="1"/>
  <c r="M10" i="5"/>
  <c r="K10" i="5"/>
  <c r="P396" i="4"/>
  <c r="P394" i="5"/>
  <c r="W394" i="5" s="1"/>
  <c r="P445" i="5" l="1"/>
  <c r="W445" i="5" s="1"/>
  <c r="J444" i="5"/>
  <c r="P444" i="5" s="1"/>
  <c r="W444" i="5" s="1"/>
  <c r="M259" i="4"/>
  <c r="M258" i="4"/>
  <c r="P374" i="5"/>
  <c r="W374" i="5" s="1"/>
  <c r="J373" i="5"/>
  <c r="P373" i="5" s="1"/>
  <c r="W373" i="5" s="1"/>
  <c r="P374" i="4"/>
  <c r="J373" i="4"/>
  <c r="P373" i="4" s="1"/>
  <c r="P247" i="4"/>
  <c r="J246" i="4"/>
  <c r="P246" i="4" s="1"/>
  <c r="K512" i="4"/>
  <c r="K511" i="4" s="1"/>
  <c r="K449" i="4" s="1"/>
  <c r="K288" i="4"/>
  <c r="K287" i="4" s="1"/>
  <c r="J184" i="4"/>
  <c r="P184" i="4" s="1"/>
  <c r="P185" i="4"/>
  <c r="J300" i="4"/>
  <c r="P300" i="4" s="1"/>
  <c r="P301" i="4"/>
  <c r="P117" i="5"/>
  <c r="W117" i="5" s="1"/>
  <c r="J116" i="5"/>
  <c r="P116" i="5" s="1"/>
  <c r="W116" i="5" s="1"/>
  <c r="P129" i="4"/>
  <c r="J128" i="4"/>
  <c r="P128" i="4" s="1"/>
  <c r="J248" i="4"/>
  <c r="P248" i="4" s="1"/>
  <c r="P249" i="4"/>
  <c r="P216" i="5"/>
  <c r="W216" i="5" s="1"/>
  <c r="J215" i="5"/>
  <c r="P215" i="5" s="1"/>
  <c r="W215" i="5" s="1"/>
  <c r="J361" i="5"/>
  <c r="P361" i="5" s="1"/>
  <c r="W361" i="5" s="1"/>
  <c r="P362" i="5"/>
  <c r="W362" i="5" s="1"/>
  <c r="P567" i="5"/>
  <c r="W567" i="5" s="1"/>
  <c r="J566" i="5"/>
  <c r="P566" i="5" s="1"/>
  <c r="W566" i="5" s="1"/>
  <c r="M622" i="4"/>
  <c r="J530" i="5"/>
  <c r="P530" i="5" s="1"/>
  <c r="W530" i="5" s="1"/>
  <c r="P531" i="5"/>
  <c r="W531" i="5" s="1"/>
  <c r="J10" i="4"/>
  <c r="P10" i="4" s="1"/>
  <c r="J11" i="4"/>
  <c r="P11" i="4" s="1"/>
  <c r="P12" i="4"/>
  <c r="M542" i="4"/>
  <c r="M541" i="4"/>
  <c r="M540" i="4" s="1"/>
  <c r="J272" i="5"/>
  <c r="P272" i="5" s="1"/>
  <c r="W272" i="5" s="1"/>
  <c r="P273" i="5"/>
  <c r="W273" i="5" s="1"/>
  <c r="J41" i="4"/>
  <c r="P41" i="4" s="1"/>
  <c r="P42" i="4"/>
  <c r="J280" i="4"/>
  <c r="P280" i="4" s="1"/>
  <c r="P281" i="4"/>
  <c r="J516" i="5"/>
  <c r="P516" i="5" s="1"/>
  <c r="W516" i="5" s="1"/>
  <c r="P517" i="5"/>
  <c r="W517" i="5" s="1"/>
  <c r="P62" i="5"/>
  <c r="W62" i="5" s="1"/>
  <c r="J61" i="5"/>
  <c r="P61" i="5" s="1"/>
  <c r="W61" i="5" s="1"/>
  <c r="J570" i="4"/>
  <c r="P570" i="4" s="1"/>
  <c r="P571" i="4"/>
  <c r="J490" i="5"/>
  <c r="P490" i="5" s="1"/>
  <c r="W490" i="5" s="1"/>
  <c r="P491" i="5"/>
  <c r="W491" i="5" s="1"/>
  <c r="P524" i="5"/>
  <c r="W524" i="5" s="1"/>
  <c r="J523" i="5"/>
  <c r="P523" i="5" s="1"/>
  <c r="W523" i="5" s="1"/>
  <c r="J528" i="4"/>
  <c r="P528" i="4" s="1"/>
  <c r="P529" i="4"/>
  <c r="J343" i="4"/>
  <c r="P343" i="4" s="1"/>
  <c r="P344" i="4"/>
  <c r="J500" i="4"/>
  <c r="P500" i="4" s="1"/>
  <c r="P501" i="4"/>
  <c r="M319" i="4"/>
  <c r="M318" i="4"/>
  <c r="M317" i="4" s="1"/>
  <c r="K203" i="4"/>
  <c r="K202" i="4"/>
  <c r="K201" i="4" s="1"/>
  <c r="P407" i="5"/>
  <c r="W407" i="5" s="1"/>
  <c r="J406" i="5"/>
  <c r="P406" i="5" s="1"/>
  <c r="W406" i="5" s="1"/>
  <c r="J9" i="5"/>
  <c r="P9" i="5" s="1"/>
  <c r="P12" i="5"/>
  <c r="W12" i="5" s="1"/>
  <c r="J11" i="5"/>
  <c r="P11" i="5" s="1"/>
  <c r="N624" i="5"/>
  <c r="P380" i="5"/>
  <c r="W380" i="5" s="1"/>
  <c r="J639" i="4"/>
  <c r="P639" i="4" s="1"/>
  <c r="P640" i="4"/>
  <c r="P178" i="4"/>
  <c r="J177" i="4"/>
  <c r="P177" i="4" s="1"/>
  <c r="N319" i="4"/>
  <c r="N318" i="4"/>
  <c r="N317" i="4" s="1"/>
  <c r="K319" i="4"/>
  <c r="K318" i="4"/>
  <c r="K317" i="4" s="1"/>
  <c r="P99" i="4"/>
  <c r="J98" i="4"/>
  <c r="P98" i="4" s="1"/>
  <c r="P193" i="4"/>
  <c r="J192" i="4"/>
  <c r="P192" i="4" s="1"/>
  <c r="J98" i="5"/>
  <c r="P98" i="5" s="1"/>
  <c r="W98" i="5" s="1"/>
  <c r="P99" i="5"/>
  <c r="W99" i="5" s="1"/>
  <c r="P185" i="5"/>
  <c r="W185" i="5" s="1"/>
  <c r="J184" i="5"/>
  <c r="P184" i="5" s="1"/>
  <c r="W184" i="5" s="1"/>
  <c r="J67" i="5"/>
  <c r="P67" i="5" s="1"/>
  <c r="W67" i="5" s="1"/>
  <c r="P68" i="5"/>
  <c r="W68" i="5" s="1"/>
  <c r="M170" i="4"/>
  <c r="N542" i="5"/>
  <c r="N544" i="5"/>
  <c r="N202" i="4"/>
  <c r="N203" i="4"/>
  <c r="J300" i="5"/>
  <c r="P300" i="5" s="1"/>
  <c r="W300" i="5" s="1"/>
  <c r="P301" i="5"/>
  <c r="W301" i="5" s="1"/>
  <c r="J158" i="4"/>
  <c r="P158" i="4" s="1"/>
  <c r="P159" i="4"/>
  <c r="J379" i="4"/>
  <c r="P379" i="4" s="1"/>
  <c r="P380" i="4"/>
  <c r="J537" i="4"/>
  <c r="P537" i="4" s="1"/>
  <c r="P538" i="4"/>
  <c r="P350" i="5"/>
  <c r="W350" i="5" s="1"/>
  <c r="J349" i="5"/>
  <c r="P349" i="5" s="1"/>
  <c r="W349" i="5" s="1"/>
  <c r="J128" i="5"/>
  <c r="P128" i="5" s="1"/>
  <c r="W128" i="5" s="1"/>
  <c r="P129" i="5"/>
  <c r="W129" i="5" s="1"/>
  <c r="J258" i="4"/>
  <c r="P258" i="4" s="1"/>
  <c r="P260" i="4"/>
  <c r="J259" i="4"/>
  <c r="P259" i="4" s="1"/>
  <c r="P387" i="4"/>
  <c r="J386" i="4"/>
  <c r="P386" i="4" s="1"/>
  <c r="J331" i="5"/>
  <c r="P331" i="5" s="1"/>
  <c r="W331" i="5" s="1"/>
  <c r="P332" i="5"/>
  <c r="W332" i="5" s="1"/>
  <c r="P105" i="5"/>
  <c r="W105" i="5" s="1"/>
  <c r="J104" i="5"/>
  <c r="P104" i="5" s="1"/>
  <c r="W104" i="5" s="1"/>
  <c r="P368" i="5"/>
  <c r="W368" i="5" s="1"/>
  <c r="J367" i="5"/>
  <c r="P367" i="5" s="1"/>
  <c r="W367" i="5" s="1"/>
  <c r="P188" i="4"/>
  <c r="J187" i="4"/>
  <c r="P187" i="4" s="1"/>
  <c r="J194" i="4"/>
  <c r="P194" i="4" s="1"/>
  <c r="P195" i="4"/>
  <c r="P399" i="4"/>
  <c r="J398" i="4"/>
  <c r="P398" i="4" s="1"/>
  <c r="J116" i="4"/>
  <c r="P116" i="4" s="1"/>
  <c r="P117" i="4"/>
  <c r="P338" i="4"/>
  <c r="J337" i="4"/>
  <c r="P337" i="4" s="1"/>
  <c r="J598" i="4"/>
  <c r="P598" i="4" s="1"/>
  <c r="P599" i="4"/>
  <c r="J290" i="4"/>
  <c r="P290" i="4" s="1"/>
  <c r="P291" i="4"/>
  <c r="J471" i="5"/>
  <c r="P471" i="5" s="1"/>
  <c r="W471" i="5" s="1"/>
  <c r="P472" i="5"/>
  <c r="W472" i="5" s="1"/>
  <c r="K317" i="5"/>
  <c r="K318" i="5" s="1"/>
  <c r="K319" i="5"/>
  <c r="J534" i="5"/>
  <c r="P534" i="5" s="1"/>
  <c r="W534" i="5" s="1"/>
  <c r="P535" i="5"/>
  <c r="W535" i="5" s="1"/>
  <c r="P253" i="5"/>
  <c r="W253" i="5" s="1"/>
  <c r="J252" i="5"/>
  <c r="P252" i="5" s="1"/>
  <c r="W252" i="5" s="1"/>
  <c r="O513" i="5"/>
  <c r="O452" i="5" s="1"/>
  <c r="M10" i="4"/>
  <c r="M11" i="4"/>
  <c r="P543" i="4"/>
  <c r="J542" i="4"/>
  <c r="P542" i="4" s="1"/>
  <c r="J541" i="4"/>
  <c r="P541" i="4" s="1"/>
  <c r="K542" i="4"/>
  <c r="K541" i="4"/>
  <c r="K540" i="4" s="1"/>
  <c r="P533" i="4"/>
  <c r="J532" i="4"/>
  <c r="P532" i="4" s="1"/>
  <c r="P274" i="4"/>
  <c r="J273" i="4"/>
  <c r="P273" i="4" s="1"/>
  <c r="J221" i="4"/>
  <c r="P221" i="4" s="1"/>
  <c r="P222" i="4"/>
  <c r="M513" i="5"/>
  <c r="M452" i="5" s="1"/>
  <c r="P515" i="4"/>
  <c r="J514" i="4"/>
  <c r="P514" i="4" s="1"/>
  <c r="J190" i="5"/>
  <c r="P190" i="5" s="1"/>
  <c r="W190" i="5" s="1"/>
  <c r="P191" i="5"/>
  <c r="W191" i="5" s="1"/>
  <c r="P399" i="5"/>
  <c r="W399" i="5" s="1"/>
  <c r="J398" i="5"/>
  <c r="P398" i="5" s="1"/>
  <c r="W398" i="5" s="1"/>
  <c r="P648" i="5"/>
  <c r="W648" i="5" s="1"/>
  <c r="J647" i="5"/>
  <c r="P647" i="5" s="1"/>
  <c r="W647" i="5" s="1"/>
  <c r="P141" i="4"/>
  <c r="J140" i="4"/>
  <c r="P140" i="4" s="1"/>
  <c r="P551" i="5"/>
  <c r="W551" i="5" s="1"/>
  <c r="J550" i="5"/>
  <c r="P550" i="5" s="1"/>
  <c r="W550" i="5" s="1"/>
  <c r="P228" i="5"/>
  <c r="W228" i="5" s="1"/>
  <c r="J227" i="5"/>
  <c r="P227" i="5" s="1"/>
  <c r="W227" i="5" s="1"/>
  <c r="J319" i="4"/>
  <c r="P319" i="4" s="1"/>
  <c r="P320" i="4"/>
  <c r="J318" i="4"/>
  <c r="P318" i="4" s="1"/>
  <c r="P638" i="4"/>
  <c r="J637" i="4"/>
  <c r="P637" i="4" s="1"/>
  <c r="J140" i="5"/>
  <c r="P140" i="5" s="1"/>
  <c r="W140" i="5" s="1"/>
  <c r="P141" i="5"/>
  <c r="W141" i="5" s="1"/>
  <c r="J544" i="5"/>
  <c r="P544" i="5" s="1"/>
  <c r="W544" i="5" s="1"/>
  <c r="P545" i="5"/>
  <c r="W545" i="5" s="1"/>
  <c r="J542" i="5"/>
  <c r="P542" i="5" s="1"/>
  <c r="W542" i="5" s="1"/>
  <c r="M544" i="5"/>
  <c r="M542" i="5"/>
  <c r="M543" i="5" s="1"/>
  <c r="J521" i="5"/>
  <c r="P521" i="5" s="1"/>
  <c r="W521" i="5" s="1"/>
  <c r="P522" i="5"/>
  <c r="W522" i="5" s="1"/>
  <c r="J408" i="4"/>
  <c r="P408" i="4" s="1"/>
  <c r="P409" i="4"/>
  <c r="J361" i="4"/>
  <c r="P361" i="4" s="1"/>
  <c r="P362" i="4"/>
  <c r="P435" i="5"/>
  <c r="W435" i="5" s="1"/>
  <c r="J434" i="5"/>
  <c r="P434" i="5" s="1"/>
  <c r="W434" i="5" s="1"/>
  <c r="N258" i="4"/>
  <c r="N257" i="4" s="1"/>
  <c r="N259" i="4"/>
  <c r="K258" i="4"/>
  <c r="K257" i="4" s="1"/>
  <c r="K259" i="4"/>
  <c r="J297" i="5"/>
  <c r="P297" i="5" s="1"/>
  <c r="W297" i="5" s="1"/>
  <c r="P298" i="5"/>
  <c r="W298" i="5" s="1"/>
  <c r="K245" i="5"/>
  <c r="P172" i="5"/>
  <c r="W172" i="5" s="1"/>
  <c r="J171" i="5"/>
  <c r="P171" i="5" s="1"/>
  <c r="W171" i="5" s="1"/>
  <c r="P356" i="4"/>
  <c r="J355" i="4"/>
  <c r="P355" i="4" s="1"/>
  <c r="M245" i="4"/>
  <c r="M201" i="4" s="1"/>
  <c r="P588" i="4"/>
  <c r="J587" i="4"/>
  <c r="P587" i="4" s="1"/>
  <c r="J279" i="5"/>
  <c r="P279" i="5" s="1"/>
  <c r="W279" i="5" s="1"/>
  <c r="P280" i="5"/>
  <c r="W280" i="5" s="1"/>
  <c r="P441" i="4"/>
  <c r="J440" i="4"/>
  <c r="P440" i="4" s="1"/>
  <c r="P433" i="4"/>
  <c r="J432" i="4"/>
  <c r="P432" i="4" s="1"/>
  <c r="J61" i="4"/>
  <c r="P61" i="4" s="1"/>
  <c r="P62" i="4"/>
  <c r="P356" i="5"/>
  <c r="W356" i="5" s="1"/>
  <c r="J355" i="5"/>
  <c r="P355" i="5" s="1"/>
  <c r="W355" i="5" s="1"/>
  <c r="M287" i="4"/>
  <c r="J317" i="5"/>
  <c r="P317" i="5" s="1"/>
  <c r="J319" i="5"/>
  <c r="P319" i="5" s="1"/>
  <c r="W319" i="5" s="1"/>
  <c r="P320" i="5"/>
  <c r="W320" i="5" s="1"/>
  <c r="M319" i="5"/>
  <c r="M317" i="5"/>
  <c r="P495" i="4"/>
  <c r="J494" i="4"/>
  <c r="P494" i="4" s="1"/>
  <c r="K10" i="4"/>
  <c r="K11" i="4"/>
  <c r="O10" i="4"/>
  <c r="O11" i="4"/>
  <c r="J564" i="4"/>
  <c r="P564" i="4" s="1"/>
  <c r="P565" i="4"/>
  <c r="P182" i="5"/>
  <c r="W182" i="5" s="1"/>
  <c r="J181" i="5"/>
  <c r="P181" i="5" s="1"/>
  <c r="W181" i="5" s="1"/>
  <c r="J650" i="4"/>
  <c r="P650" i="4" s="1"/>
  <c r="P651" i="4"/>
  <c r="P135" i="4"/>
  <c r="J134" i="4"/>
  <c r="P134" i="4" s="1"/>
  <c r="P407" i="4"/>
  <c r="J406" i="4"/>
  <c r="P406" i="4" s="1"/>
  <c r="J146" i="4"/>
  <c r="P146" i="4" s="1"/>
  <c r="P147" i="4"/>
  <c r="J548" i="4"/>
  <c r="P548" i="4" s="1"/>
  <c r="P549" i="4"/>
  <c r="P520" i="5"/>
  <c r="W520" i="5" s="1"/>
  <c r="J519" i="5"/>
  <c r="P519" i="5" s="1"/>
  <c r="W519" i="5" s="1"/>
  <c r="J629" i="5"/>
  <c r="P629" i="5" s="1"/>
  <c r="W629" i="5" s="1"/>
  <c r="P630" i="5"/>
  <c r="W630" i="5" s="1"/>
  <c r="P172" i="4"/>
  <c r="J171" i="4"/>
  <c r="P171" i="4" s="1"/>
  <c r="J33" i="4"/>
  <c r="P33" i="4" s="1"/>
  <c r="P34" i="4"/>
  <c r="J22" i="4"/>
  <c r="P22" i="4" s="1"/>
  <c r="P23" i="4"/>
  <c r="K544" i="5"/>
  <c r="K542" i="5"/>
  <c r="K543" i="5" s="1"/>
  <c r="P81" i="5"/>
  <c r="W81" i="5" s="1"/>
  <c r="J80" i="5"/>
  <c r="P80" i="5" s="1"/>
  <c r="W80" i="5" s="1"/>
  <c r="P505" i="4"/>
  <c r="J504" i="4"/>
  <c r="P504" i="4" s="1"/>
  <c r="P75" i="4"/>
  <c r="J74" i="4"/>
  <c r="P74" i="4" s="1"/>
  <c r="P577" i="4"/>
  <c r="J576" i="4"/>
  <c r="P576" i="4" s="1"/>
  <c r="P593" i="5"/>
  <c r="W593" i="5" s="1"/>
  <c r="J589" i="5"/>
  <c r="P589" i="5" s="1"/>
  <c r="W589" i="5" s="1"/>
  <c r="J488" i="4"/>
  <c r="P488" i="4" s="1"/>
  <c r="P489" i="4"/>
  <c r="P478" i="5"/>
  <c r="W478" i="5" s="1"/>
  <c r="J477" i="5"/>
  <c r="P477" i="5" s="1"/>
  <c r="W477" i="5" s="1"/>
  <c r="J612" i="5"/>
  <c r="P612" i="5" s="1"/>
  <c r="W612" i="5" s="1"/>
  <c r="P613" i="5"/>
  <c r="W613" i="5" s="1"/>
  <c r="J55" i="5"/>
  <c r="P55" i="5" s="1"/>
  <c r="W55" i="5" s="1"/>
  <c r="P56" i="5"/>
  <c r="W56" i="5" s="1"/>
  <c r="N170" i="4"/>
  <c r="N7" i="4" s="1"/>
  <c r="J196" i="4"/>
  <c r="P196" i="4" s="1"/>
  <c r="P197" i="4"/>
  <c r="P443" i="4"/>
  <c r="J442" i="4"/>
  <c r="P442" i="4" s="1"/>
  <c r="J562" i="5"/>
  <c r="P562" i="5" s="1"/>
  <c r="W562" i="5" s="1"/>
  <c r="P563" i="5"/>
  <c r="W563" i="5" s="1"/>
  <c r="J92" i="5"/>
  <c r="P92" i="5" s="1"/>
  <c r="W92" i="5" s="1"/>
  <c r="P93" i="5"/>
  <c r="W93" i="5" s="1"/>
  <c r="J86" i="5"/>
  <c r="P86" i="5" s="1"/>
  <c r="W86" i="5" s="1"/>
  <c r="P87" i="5"/>
  <c r="W87" i="5" s="1"/>
  <c r="P222" i="5"/>
  <c r="W222" i="5" s="1"/>
  <c r="J221" i="5"/>
  <c r="P221" i="5" s="1"/>
  <c r="W221" i="5" s="1"/>
  <c r="O393" i="5"/>
  <c r="O318" i="5" s="1"/>
  <c r="P464" i="4"/>
  <c r="J463" i="4"/>
  <c r="P463" i="4" s="1"/>
  <c r="J625" i="5"/>
  <c r="P625" i="5" s="1"/>
  <c r="W625" i="5" s="1"/>
  <c r="P626" i="5"/>
  <c r="W626" i="5" s="1"/>
  <c r="P503" i="5"/>
  <c r="W503" i="5" s="1"/>
  <c r="J502" i="5"/>
  <c r="P502" i="5" s="1"/>
  <c r="W502" i="5" s="1"/>
  <c r="P247" i="5"/>
  <c r="W247" i="5" s="1"/>
  <c r="J246" i="5"/>
  <c r="P147" i="5"/>
  <c r="W147" i="5" s="1"/>
  <c r="J146" i="5"/>
  <c r="P146" i="5" s="1"/>
  <c r="W146" i="5" s="1"/>
  <c r="P410" i="5"/>
  <c r="W410" i="5" s="1"/>
  <c r="J409" i="5"/>
  <c r="P409" i="5" s="1"/>
  <c r="W409" i="5" s="1"/>
  <c r="N245" i="4"/>
  <c r="P397" i="5"/>
  <c r="W397" i="5" s="1"/>
  <c r="J396" i="5"/>
  <c r="P396" i="5" s="1"/>
  <c r="W396" i="5" s="1"/>
  <c r="P191" i="4"/>
  <c r="J190" i="4"/>
  <c r="P190" i="4" s="1"/>
  <c r="P266" i="5"/>
  <c r="W266" i="5" s="1"/>
  <c r="J265" i="5"/>
  <c r="P265" i="5" s="1"/>
  <c r="W265" i="5" s="1"/>
  <c r="P454" i="5"/>
  <c r="W454" i="5" s="1"/>
  <c r="J451" i="5"/>
  <c r="P451" i="5" s="1"/>
  <c r="W451" i="5" s="1"/>
  <c r="J227" i="4"/>
  <c r="P227" i="4" s="1"/>
  <c r="P228" i="4"/>
  <c r="J527" i="5"/>
  <c r="P527" i="5" s="1"/>
  <c r="W527" i="5" s="1"/>
  <c r="P528" i="5"/>
  <c r="W528" i="5" s="1"/>
  <c r="N319" i="5"/>
  <c r="N317" i="5"/>
  <c r="J496" i="5"/>
  <c r="P496" i="5" s="1"/>
  <c r="W496" i="5" s="1"/>
  <c r="P497" i="5"/>
  <c r="W497" i="5" s="1"/>
  <c r="K513" i="5"/>
  <c r="K452" i="5" s="1"/>
  <c r="J343" i="5"/>
  <c r="P343" i="5" s="1"/>
  <c r="W343" i="5" s="1"/>
  <c r="P344" i="5"/>
  <c r="W344" i="5" s="1"/>
  <c r="J215" i="4"/>
  <c r="P215" i="4" s="1"/>
  <c r="P216" i="4"/>
  <c r="N10" i="4"/>
  <c r="N11" i="4"/>
  <c r="N541" i="4"/>
  <c r="N540" i="4" s="1"/>
  <c r="N542" i="4"/>
  <c r="J450" i="4"/>
  <c r="P450" i="4" s="1"/>
  <c r="P452" i="4"/>
  <c r="P123" i="5"/>
  <c r="W123" i="5" s="1"/>
  <c r="J122" i="5"/>
  <c r="P122" i="5" s="1"/>
  <c r="W122" i="5" s="1"/>
  <c r="P522" i="4"/>
  <c r="J521" i="4"/>
  <c r="P521" i="4" s="1"/>
  <c r="J349" i="4"/>
  <c r="P349" i="4" s="1"/>
  <c r="P350" i="4"/>
  <c r="P87" i="4"/>
  <c r="J86" i="4"/>
  <c r="P86" i="4" s="1"/>
  <c r="J457" i="4"/>
  <c r="P457" i="4" s="1"/>
  <c r="P458" i="4"/>
  <c r="P111" i="4"/>
  <c r="J110" i="4"/>
  <c r="P110" i="4" s="1"/>
  <c r="P193" i="5"/>
  <c r="W193" i="5" s="1"/>
  <c r="J192" i="5"/>
  <c r="P192" i="5" s="1"/>
  <c r="W192" i="5" s="1"/>
  <c r="P174" i="4"/>
  <c r="J173" i="4"/>
  <c r="P173" i="4" s="1"/>
  <c r="J289" i="5"/>
  <c r="P290" i="5"/>
  <c r="W290" i="5" s="1"/>
  <c r="P648" i="4"/>
  <c r="J647" i="4"/>
  <c r="P647" i="4" s="1"/>
  <c r="M7" i="5"/>
  <c r="K7" i="4"/>
  <c r="N7" i="5"/>
  <c r="N257" i="5"/>
  <c r="J170" i="4"/>
  <c r="J9" i="4" s="1"/>
  <c r="P9" i="4" s="1"/>
  <c r="O7" i="5"/>
  <c r="J8" i="5"/>
  <c r="J287" i="4"/>
  <c r="P287" i="4" s="1"/>
  <c r="P257" i="4" s="1"/>
  <c r="J393" i="4"/>
  <c r="J317" i="4" s="1"/>
  <c r="P317" i="4" s="1"/>
  <c r="J245" i="4"/>
  <c r="J201" i="4" s="1"/>
  <c r="P201" i="4" s="1"/>
  <c r="J624" i="5"/>
  <c r="P624" i="5" s="1"/>
  <c r="W624" i="5" s="1"/>
  <c r="K8" i="5"/>
  <c r="V3" i="5" s="1"/>
  <c r="J511" i="4"/>
  <c r="J170" i="5"/>
  <c r="P170" i="5" s="1"/>
  <c r="W170" i="5" s="1"/>
  <c r="W317" i="5"/>
  <c r="P8" i="5"/>
  <c r="J8" i="4" l="1"/>
  <c r="J622" i="4"/>
  <c r="P622" i="4" s="1"/>
  <c r="J393" i="5"/>
  <c r="P393" i="5" s="1"/>
  <c r="W393" i="5" s="1"/>
  <c r="J286" i="5"/>
  <c r="P289" i="5"/>
  <c r="W289" i="5" s="1"/>
  <c r="O9" i="4"/>
  <c r="O8" i="4"/>
  <c r="K7" i="5"/>
  <c r="N543" i="5"/>
  <c r="J449" i="4"/>
  <c r="P449" i="4" s="1"/>
  <c r="J513" i="5"/>
  <c r="P513" i="5" s="1"/>
  <c r="W513" i="5" s="1"/>
  <c r="P246" i="5"/>
  <c r="W246" i="5" s="1"/>
  <c r="J245" i="5"/>
  <c r="M318" i="5"/>
  <c r="M8" i="5"/>
  <c r="M7" i="4"/>
  <c r="N9" i="4"/>
  <c r="N8" i="4"/>
  <c r="N318" i="5"/>
  <c r="N8" i="5"/>
  <c r="K9" i="4"/>
  <c r="K8" i="4"/>
  <c r="M8" i="4"/>
  <c r="M9" i="4"/>
  <c r="N201" i="4"/>
  <c r="K202" i="5"/>
  <c r="P8" i="4"/>
  <c r="M257" i="4"/>
  <c r="P170" i="4"/>
  <c r="J257" i="4"/>
  <c r="P393" i="4"/>
  <c r="P245" i="4"/>
  <c r="J543" i="5"/>
  <c r="P543" i="5" s="1"/>
  <c r="W543" i="5" s="1"/>
  <c r="J10" i="5"/>
  <c r="P10" i="5" s="1"/>
  <c r="P511" i="4"/>
  <c r="J7" i="4"/>
  <c r="J540" i="4"/>
  <c r="P540" i="4" s="1"/>
  <c r="P7" i="4" s="1"/>
  <c r="J318" i="5" l="1"/>
  <c r="P318" i="5" s="1"/>
  <c r="W318" i="5" s="1"/>
  <c r="P286" i="5"/>
  <c r="J257" i="5"/>
  <c r="J7" i="5"/>
  <c r="J452" i="5"/>
  <c r="P452" i="5" s="1"/>
  <c r="W452" i="5" s="1"/>
  <c r="J202" i="5"/>
  <c r="P202" i="5" s="1"/>
  <c r="W202" i="5" s="1"/>
  <c r="P245" i="5"/>
  <c r="W245" i="5" s="1"/>
  <c r="P257" i="5" l="1"/>
  <c r="W286" i="5"/>
  <c r="W257" i="5" l="1"/>
  <c r="P7" i="5"/>
</calcChain>
</file>

<file path=xl/sharedStrings.xml><?xml version="1.0" encoding="utf-8"?>
<sst xmlns="http://schemas.openxmlformats.org/spreadsheetml/2006/main" count="39548" uniqueCount="2602">
  <si>
    <t>ตารางสรุปสถานภาพอัตรากำลังของบุคลากรสายวิชาการ</t>
  </si>
  <si>
    <t>มหาวิทยาลัยราชภัฏสกลนคร</t>
  </si>
  <si>
    <t>สำรวจ  ณ  วันที่   30   เดือน  มีนาคม  พ.ศ.  2562</t>
  </si>
  <si>
    <t>ที่</t>
  </si>
  <si>
    <t>หน่วยงาน</t>
  </si>
  <si>
    <t>ข้าราชการ</t>
  </si>
  <si>
    <t>พนักงานมหาวิทยาลัย</t>
  </si>
  <si>
    <t xml:space="preserve">ลูกจ้างชั่วคราว </t>
  </si>
  <si>
    <t>คณะ</t>
  </si>
  <si>
    <t>สาขา</t>
  </si>
  <si>
    <t>รวม</t>
  </si>
  <si>
    <t>ชื่อหลักสูตร</t>
  </si>
  <si>
    <t>ปี</t>
  </si>
  <si>
    <t>ปีที่เกษียณ</t>
  </si>
  <si>
    <t>ปีที่ลาศึกษาต่อ</t>
  </si>
  <si>
    <t>หลักสูตร</t>
  </si>
  <si>
    <r>
      <t xml:space="preserve">หมายเหตุ
</t>
    </r>
    <r>
      <rPr>
        <b/>
        <sz val="13"/>
        <color rgb="FFFF0000"/>
        <rFont val="TH SarabunPSK"/>
        <family val="2"/>
      </rPr>
      <t>(คณะ/สาขาวิชา)</t>
    </r>
  </si>
  <si>
    <t>สาขาของหลักสูตร</t>
  </si>
  <si>
    <t>คณะของหลักสูตร</t>
  </si>
  <si>
    <t>ประเภท</t>
  </si>
  <si>
    <t>วุฒิ</t>
  </si>
  <si>
    <t>(งปม.แผ่นดิน)</t>
  </si>
  <si>
    <t>(เงินแผ่นดิน/รายเดือน)</t>
  </si>
  <si>
    <r>
      <t xml:space="preserve">หมายเหตุ
</t>
    </r>
    <r>
      <rPr>
        <b/>
        <sz val="14"/>
        <color rgb="FFFF0000"/>
        <rFont val="TH SarabunPSK"/>
        <family val="2"/>
      </rPr>
      <t>(คณะ/สาขาวิชา)</t>
    </r>
  </si>
  <si>
    <t>(เงินรายได้/รายเดือน)</t>
  </si>
  <si>
    <t>(เงินรายได้/รายวัน)</t>
  </si>
  <si>
    <t>ปรับปรุงใหม่</t>
  </si>
  <si>
    <t>2562 - 2565</t>
  </si>
  <si>
    <t>คณะครุศาสตร์</t>
  </si>
  <si>
    <r>
      <t xml:space="preserve">หมายเหตุ
</t>
    </r>
    <r>
      <rPr>
        <b/>
        <sz val="14"/>
        <color rgb="FFFF0000"/>
        <rFont val="TH SarabunPSK"/>
        <family val="2"/>
      </rPr>
      <t>(คณะ/สาขาวิชา)</t>
    </r>
  </si>
  <si>
    <t>สาขาวิชา.......................</t>
  </si>
  <si>
    <t>รวมทังหมด</t>
  </si>
  <si>
    <t>ชื่อ-นามสกุล............</t>
  </si>
  <si>
    <t>อัตราว่าง..................</t>
  </si>
  <si>
    <t>หลักสูตร..................</t>
  </si>
  <si>
    <t>ชื่อ-นามสกุล</t>
  </si>
  <si>
    <t>หลักสูตร.............................</t>
  </si>
  <si>
    <t>คณะ ...........</t>
  </si>
  <si>
    <t>โรงเรียนวิถีธรรมแห่งมหาวิทยาลัยราชภัฏสกลนคร</t>
  </si>
  <si>
    <t>อนุบาล 1</t>
  </si>
  <si>
    <t>อนุบาล 2</t>
  </si>
  <si>
    <t>ต้อมดึงข้อมูล</t>
  </si>
  <si>
    <t>สาขาวิชาการบริหารการศึกษา(ระดับปริญญาโท)</t>
  </si>
  <si>
    <t>นายสวัสดิ์  โพธิวัฒน์</t>
  </si>
  <si>
    <t>ครุศาสตรมหาบัณฑิต</t>
  </si>
  <si>
    <t>2559</t>
  </si>
  <si>
    <t>ปรับปรุง</t>
  </si>
  <si>
    <t>การบริหารการศึกษา</t>
  </si>
  <si>
    <t>ลูกจ้างชั่วคราวรายเดือน</t>
  </si>
  <si>
    <t>ปริญญาเอก</t>
  </si>
  <si>
    <t>สาขาวิชาการบริหารการศึกษา(ระดับปริญญาเอก)</t>
  </si>
  <si>
    <t/>
  </si>
  <si>
    <t>ผศ.วัลนิกา  ฉลากบาง</t>
  </si>
  <si>
    <t>2558</t>
  </si>
  <si>
    <t>การบริหารและพัฒนาการศึกษา</t>
  </si>
  <si>
    <t>นายสุรัตน์  ดวงชาชม</t>
  </si>
  <si>
    <t>นายปรีชา  คัมภีรปกรณ์</t>
  </si>
  <si>
    <t>สาขาวิชาการบริหารการศึกษาและภาวะผู้นำ(ระดับปริญญาเอก)</t>
  </si>
  <si>
    <t>ผศ.วัฒนา  สุวรรณไตรย์</t>
  </si>
  <si>
    <t>นายละม้าย  กิตติพร</t>
  </si>
  <si>
    <t>ผศ.ไชยา  ภาวะบุตร</t>
  </si>
  <si>
    <t>สาขาวิชาการบริหารและพัฒนาการศึกษา</t>
  </si>
  <si>
    <t>ข้าราชการพลเรือนในสถาบันอุดมศึกษา</t>
  </si>
  <si>
    <t>รศ.วาโร  เพ็งสวัสดิ์</t>
  </si>
  <si>
    <t>นายทรัพย์หิรัญ  จันทรักษ์</t>
  </si>
  <si>
    <t>นายอภิสิทธิ์  สมศรีสุข</t>
  </si>
  <si>
    <t>ผศ.วันเพ็ญ  นันทะศรี</t>
  </si>
  <si>
    <t>b</t>
  </si>
  <si>
    <t>นายเอกลักษณ์  เพียสา</t>
  </si>
  <si>
    <t>สาขาวิชาการบริหารและพัฒนาการศึกษา(ระดับปริญญาเอก)</t>
  </si>
  <si>
    <t>ประกาศนียบัตรบัณฑิต</t>
  </si>
  <si>
    <t>2561</t>
  </si>
  <si>
    <t>วิชาชีพครู</t>
  </si>
  <si>
    <t>รศ.ศักดิ์ไทย  สุรกิจบวร</t>
  </si>
  <si>
    <t>นางสุจิตรา  แบบประเสริฐ</t>
  </si>
  <si>
    <t>สาขาวิชาการศึกษาปฐมวัย</t>
  </si>
  <si>
    <t>ครุศาสตรบัณฑิต</t>
  </si>
  <si>
    <t>การศึกษาปฐมวัย</t>
  </si>
  <si>
    <t>นางพจมาน  ชำนาญกิจ</t>
  </si>
  <si>
    <t>วิจัยหลักสูตรและการสอน</t>
  </si>
  <si>
    <t>ผศ.บุญส่ง  วงค์คำ</t>
  </si>
  <si>
    <t>ปริญญาโท</t>
  </si>
  <si>
    <t>นางสาวสรินดา  พงษ์คุลีการ</t>
  </si>
  <si>
    <t>นายธราเทพ  เตมีรักษ์</t>
  </si>
  <si>
    <t>นางสาวชุลีวัลย์  รักษาภักดี</t>
  </si>
  <si>
    <t>ผศ.อรวรรณ  นิ่มตลุง</t>
  </si>
  <si>
    <t>สาขาวิชาการศึกษาพิเศษ</t>
  </si>
  <si>
    <t>2556</t>
  </si>
  <si>
    <t>การศึกษาพิเศษและภาษาอังกฤษ</t>
  </si>
  <si>
    <t>นางสาวรัชดาพรรณ  อินทรสุขสันติ</t>
  </si>
  <si>
    <t>นางสาวสุพัตรา  ปสังคโท</t>
  </si>
  <si>
    <t>นางสาวหรรษา  องคสิงห์</t>
  </si>
  <si>
    <t>นางสาวปัทมา  คัดทะจันทร์</t>
  </si>
  <si>
    <t>อาจารย์พิเศษรายชั่วโมง</t>
  </si>
  <si>
    <t>นายฉัตรชัย  จูมวงศ์</t>
  </si>
  <si>
    <t>นายสุริยะ  ประทุมรัตน์</t>
  </si>
  <si>
    <t>สาขาวิชาการสอนภาษาอังกฤษ</t>
  </si>
  <si>
    <t>นางสาวพรพิมล  ศิวินา</t>
  </si>
  <si>
    <t>ภาษาอังกฤษ</t>
  </si>
  <si>
    <t>นายอรรถสิทธิ์  เกษคึมบง</t>
  </si>
  <si>
    <t>นางสาวอิสฬิยาภรณ์  วรกิตตนนท์</t>
  </si>
  <si>
    <t>นางอนงลักษณ์  หนูหมอก</t>
  </si>
  <si>
    <t>นายกิตติกร  รักษาพล</t>
  </si>
  <si>
    <t>นายธเนศพล  เจริญราษฎร์</t>
  </si>
  <si>
    <t>EC4451254</t>
  </si>
  <si>
    <t>Mr.Ronald Padojinog  -</t>
  </si>
  <si>
    <t>ปริญญาตรี</t>
  </si>
  <si>
    <t>นายพรเทพ  เสถียรนพเก้า</t>
  </si>
  <si>
    <t>สาขาวิชาจิตวิทยาการศึกษาและการแนะแนว</t>
  </si>
  <si>
    <t>นางสาวอุษา  ปราบหงษ์</t>
  </si>
  <si>
    <t>ผศ.มารศรี  กลางประพันธ์</t>
  </si>
  <si>
    <t>การวิจัยและพัฒนาการศึกษา</t>
  </si>
  <si>
    <t>นางสาววราพร  อัศวโสภณชัย</t>
  </si>
  <si>
    <t>นางสาวอิชยา  จีนะกาญจน์</t>
  </si>
  <si>
    <t>สาขาวิชาชีพครู</t>
  </si>
  <si>
    <t>นายทนงศักดิ์  คุ้มไข่น้ำ</t>
  </si>
  <si>
    <t>นายประสิทธิ์  กองสาสนะ</t>
  </si>
  <si>
    <t>ผศ.ปัญญา  นาแพงหมื่น</t>
  </si>
  <si>
    <t>สาขาวิชานวัตกรรมและคอมพิวเตอร์ศึกษา</t>
  </si>
  <si>
    <t>2554</t>
  </si>
  <si>
    <t>ใหม่</t>
  </si>
  <si>
    <t>เกษตรศาสตร์</t>
  </si>
  <si>
    <t>นางสาวปิยะนันท์  ปลื้มโชค</t>
  </si>
  <si>
    <t>นวัตกรรมและคอมพิวเตอร์ศึกษา</t>
  </si>
  <si>
    <t>นางสาวปวีณา  อุ่นลี</t>
  </si>
  <si>
    <t>นายทศพล  สิทธิ</t>
  </si>
  <si>
    <t>ผศ.ภัทรดร  จั้นวันดี</t>
  </si>
  <si>
    <t>ผศ.วสันต์  ศรีหิรัญ</t>
  </si>
  <si>
    <t>บุคคนภายนอก</t>
  </si>
  <si>
    <t>นายอภิวัฒน์  ปานทอง</t>
  </si>
  <si>
    <t>สาขาวิชาพลศึกษาและวิทยาศาสตร์การกีฬา</t>
  </si>
  <si>
    <t>พลศึกษาและวิทยาศาสตร์การกีฬา</t>
  </si>
  <si>
    <r>
      <t xml:space="preserve">หมายเหตุ
</t>
    </r>
    <r>
      <rPr>
        <b/>
        <sz val="14"/>
        <color rgb="FFFF0000"/>
        <rFont val="TH SarabunPSK"/>
        <family val="2"/>
      </rPr>
      <t>(คณะ/สาขาวิชา)</t>
    </r>
  </si>
  <si>
    <t>นางสาวนิศาชล  ภาวงศ์</t>
  </si>
  <si>
    <t>นายนพรักษ์  แกสมาน</t>
  </si>
  <si>
    <t>นายจีรวัฒน์  สัทธรรม</t>
  </si>
  <si>
    <t>รวมอาจารย์ประจำสาขา</t>
  </si>
  <si>
    <t>นายวีรวัฒน์  คำแสนพันธ์</t>
  </si>
  <si>
    <t>นายอริญชย์  พรหมเทพ</t>
  </si>
  <si>
    <t>ผศ.ครองชัย  พรหมเทพ</t>
  </si>
  <si>
    <t>ผศ.เพลินพิศ  ธรรมรัตน์</t>
  </si>
  <si>
    <t>สาขาวิชาวิจัยและประเมินผลการศึกษา</t>
  </si>
  <si>
    <t>ผศ.สำราญ  กำจัดภัย</t>
  </si>
  <si>
    <t>รวมอาจารย์ประจำหลักสูตรทังหมด</t>
  </si>
  <si>
    <t>รศ.ธนานันต์  กุลไพบุตร</t>
  </si>
  <si>
    <t>นางสาวพัทธนันท์  ชมภูนุช</t>
  </si>
  <si>
    <t>อาจารย์ประจำหลักสูตร คณะครุศาสตร์</t>
  </si>
  <si>
    <t>นางอัจฉรา  ไชยสี ขูรีรัง</t>
  </si>
  <si>
    <t>สาขาวิชาวิทยาศาสตร์</t>
  </si>
  <si>
    <t>นายอนรรฆ  สมพงษ์</t>
  </si>
  <si>
    <t>สาขาวิชาสังคมศึกษา</t>
  </si>
  <si>
    <t>นายศตวรรษ  มะละแซม</t>
  </si>
  <si>
    <t>สังคมศึกษา</t>
  </si>
  <si>
    <t>นางเพ็ญพรรษา  อุ้ยปัดฌาวงศ์</t>
  </si>
  <si>
    <t>นางสาวลดาวัลย์  มะลิไทย</t>
  </si>
  <si>
    <t>นางสาวอำพร  ดัชถุยาวัตร์</t>
  </si>
  <si>
    <t>นางสาวนนทวรรณ  แสนไพร</t>
  </si>
  <si>
    <t>รศ.ศิกานต์  เพียรธัญญกรณ์</t>
  </si>
  <si>
    <t>สาขาวิชาหลักสูตรและการสอน</t>
  </si>
  <si>
    <t>นางสาวอาจิยา  หลิมกุล</t>
  </si>
  <si>
    <t>2555</t>
  </si>
  <si>
    <t>ภาษาไทย</t>
  </si>
  <si>
    <t>นางสาวประภาวรรณ  ทองศรี</t>
  </si>
  <si>
    <t>ฟิสิกส์</t>
  </si>
  <si>
    <t>นางสาวอรุณรัตน์  คำแหงพล</t>
  </si>
  <si>
    <t>การสอนวิทยาศาสตร์</t>
  </si>
  <si>
    <t>นางวาทินี  แกสมาน</t>
  </si>
  <si>
    <t>วิทยาศาสตร์</t>
  </si>
  <si>
    <t>นางสาวจินดา  ลาโพธิ์</t>
  </si>
  <si>
    <t>นายก้องภพ  ศิริบุตร</t>
  </si>
  <si>
    <t>คณิตศาสตร์</t>
  </si>
  <si>
    <t>นายไชยา  ภาวะบุตร</t>
  </si>
  <si>
    <t>นางสาวพฤฒิชา  นาคะผิว</t>
  </si>
  <si>
    <t>นางสาวสรชา  ผูกพันธ์</t>
  </si>
  <si>
    <t>2560</t>
  </si>
  <si>
    <t>คหกรรมศาสตร์</t>
  </si>
  <si>
    <t>นางสาวสิรินทร์  ปัญญาคม</t>
  </si>
  <si>
    <t>นายสถิตย์  ภาคมฤค</t>
  </si>
  <si>
    <t>นางสาวนวพร  วรรณทอง</t>
  </si>
  <si>
    <t>นายกฤตภาส  วงค์มา</t>
  </si>
  <si>
    <t>นางผกาพรรณ  วะนานาม</t>
  </si>
  <si>
    <t>นางสาวปัณฑิตา  อินทรักษา</t>
  </si>
  <si>
    <t>นางสาววัชราภรณ์  เขาเขจร</t>
  </si>
  <si>
    <t>นายวัสยษฏิ์  อนันต์ปรีชากร</t>
  </si>
  <si>
    <t>นางสาวเบญจพร  อุผา</t>
  </si>
  <si>
    <t>ผศ.สุดประไทย  บุพศิริ</t>
  </si>
  <si>
    <t>นางสาวเพ็ญผกา  ปัญจนะ</t>
  </si>
  <si>
    <t>ผศ.พิทักษ์  วงษ์ชาลี</t>
  </si>
  <si>
    <t>รศ.อนันต์  ปานศุภวัชร</t>
  </si>
  <si>
    <t>ผศ.ถาดทอง  ปานศุภวัชร</t>
  </si>
  <si>
    <t>ผศ.ศรีสุดา  กางทอง</t>
  </si>
  <si>
    <t>คณะเทคโนโลยีการเกษตร</t>
  </si>
  <si>
    <t>นายสายันต์  บุญใบ</t>
  </si>
  <si>
    <t>นายธวัชชัย  ไพใหล</t>
  </si>
  <si>
    <t>นายศิกานต์  เพียรธัญญกรณ์</t>
  </si>
  <si>
    <t>ผศ.ทาริกา  ทิพอุเทน</t>
  </si>
  <si>
    <t>นางเพลินพิศ  ธรรมรัตน์</t>
  </si>
  <si>
    <t>สาขาวิชาการประมง</t>
  </si>
  <si>
    <t>วิทยาศาสตรบัณฑิต</t>
  </si>
  <si>
    <t>เทคโนโลยีการเกษตร</t>
  </si>
  <si>
    <t>นางวัฒนา  สุวรรณไตรย์</t>
  </si>
  <si>
    <t>นางอรอนงค์  ไชยรา</t>
  </si>
  <si>
    <t>การประมง</t>
  </si>
  <si>
    <t>นายนพรัตน์  พัชณีย์</t>
  </si>
  <si>
    <t>นายอนาวิล  พรหมเทพ</t>
  </si>
  <si>
    <t>ผศ.เรืองฤทธิ์  หาญมนตรี</t>
  </si>
  <si>
    <t>บริหารธุรกิจการเกษตร</t>
  </si>
  <si>
    <t>ผศ.ทรงทรัพย์  อรุณกมล</t>
  </si>
  <si>
    <t>นางสาวสุดคะนึง  โรจนชีวาคม</t>
  </si>
  <si>
    <t>สาขาวิชาคหกรรมศาสตร์</t>
  </si>
  <si>
    <t>นางสาวภรภัทร  ไชยสมบัติ</t>
  </si>
  <si>
    <t>สาขาวิชาเทคโนโลยีการเกษตร</t>
  </si>
  <si>
    <t>ผศ.ฐิติรัตน์  แว่นเรืองรอง</t>
  </si>
  <si>
    <t>สาขาวิชาเทคโนโลยีการอาหาร</t>
  </si>
  <si>
    <t>ผศ.ยุพิน  สมคำพี่</t>
  </si>
  <si>
    <t>วิทยาศาสตร์และเทคโนโลยีการอาหาร</t>
  </si>
  <si>
    <t>ปรัชญาดุษฎีบัณฑิต</t>
  </si>
  <si>
    <t>ผศ.พรรณนภา  หาญมนตรี</t>
  </si>
  <si>
    <t>นายโกวิทย์  พัชรบุษราคัมกุล</t>
  </si>
  <si>
    <t>นายนะกะวี  ด่านลาพล</t>
  </si>
  <si>
    <t>นายสุเมธ  เพียยุระ</t>
  </si>
  <si>
    <t>นางศศิธร  มีชัยตระกูล</t>
  </si>
  <si>
    <t>ผศ.ธนกร  ราชพิลา</t>
  </si>
  <si>
    <t>นางสาวสิรินทัศน์  เลี่ยมแหลม</t>
  </si>
  <si>
    <t>นายสมศักดิ์  ศิริขันธ์</t>
  </si>
  <si>
    <t>ผศ.ชไมพร  รักษาสุข</t>
  </si>
  <si>
    <t>นางสาวลัดดาวัลย์  เลิศจันทึก</t>
  </si>
  <si>
    <t>สาขาวิชาธุรกิจการเกษตร</t>
  </si>
  <si>
    <t>นางสาวพิจิกา  ทิมสุกใส</t>
  </si>
  <si>
    <t>สาขาวิชาพืชศาสตร์</t>
  </si>
  <si>
    <t>พืชศาสตร์</t>
  </si>
  <si>
    <t>รศ.สุนทรีย์  สุรศร</t>
  </si>
  <si>
    <t>ผศ.ณัฐพงษ์  วงษ์มา</t>
  </si>
  <si>
    <t>สัตวศาสตร์</t>
  </si>
  <si>
    <t>นางสาววรางรัตน์  เสนาสิงห์</t>
  </si>
  <si>
    <t>ผศ.ครองใจ  โสมรักษ์</t>
  </si>
  <si>
    <t>นายสมชาย  บุตรนันท์</t>
  </si>
  <si>
    <t>ผศ.อังคณา  เทียนกล่ำ</t>
  </si>
  <si>
    <t>รศ.หาญชัย  อัมภาผล</t>
  </si>
  <si>
    <t>สาขาวิชาสัตวศาสตร์</t>
  </si>
  <si>
    <t>เทคนิคการสัตวแพทย์</t>
  </si>
  <si>
    <t>ผศ.ชุมพล  ทรงวิชา</t>
  </si>
  <si>
    <t>ผศ.ธราดล  จิตจักร</t>
  </si>
  <si>
    <t>นางสาวเบญจมาภรณ์  พุ่มหิรัญโรจน์</t>
  </si>
  <si>
    <t>นายสุวิทย์  ทิพอุเทน</t>
  </si>
  <si>
    <t>นายศักดิ์ไทย  สุรกิจบวร</t>
  </si>
  <si>
    <t>นายภาคภูมิ  ซอหนองบัว</t>
  </si>
  <si>
    <t>นางสาวชนกนันท์  ศรีลาพัฒน์</t>
  </si>
  <si>
    <t>นางฐิตินันท์  เหมะธุลิน</t>
  </si>
  <si>
    <t>ผศ.รัตน์มณี  ชนะบุญ</t>
  </si>
  <si>
    <t>นายกัมปนาท  วงค์เครือสอน</t>
  </si>
  <si>
    <t>น.สพ.จักรพรรดิ์  ประชาชิต</t>
  </si>
  <si>
    <t>ส.พญ.กนกวรรณ  บุตรโยธี</t>
  </si>
  <si>
    <t>นายนราวุธ  ระพันธ์คำ</t>
  </si>
  <si>
    <t>ส.พญ.อโณทัย  แพทย์กิจ</t>
  </si>
  <si>
    <t>ผศ.ศิริชาติ  ศรีวงษา</t>
  </si>
  <si>
    <t>EC5611197</t>
  </si>
  <si>
    <t>Miss.Michelle Ferran Fiecas  -</t>
  </si>
  <si>
    <t>นายวาโร  เพ็งสวัสดิ์</t>
  </si>
  <si>
    <t>คณะเทคโนโลยีอุตสาหกรรม</t>
  </si>
  <si>
    <t>นางสาววัลนิกา  ฉลากบาง</t>
  </si>
  <si>
    <t>NWFBFKFH0</t>
  </si>
  <si>
    <t>Mr.Libbe Van Der Horn  -</t>
  </si>
  <si>
    <t>งานบริหารทั่วไป</t>
  </si>
  <si>
    <t>นางวันเพ็ญ  นันทะศรี</t>
  </si>
  <si>
    <t>ผศ.อนุวัต  สุเพียร</t>
  </si>
  <si>
    <t>สาขาวิชาเครื่องกลและอุตสาหการ</t>
  </si>
  <si>
    <t>อุตสาหกรรมศิลป์และเทคโนโลยี</t>
  </si>
  <si>
    <t>ผศ.ภวัต  มิสดีย์</t>
  </si>
  <si>
    <t>ผศ.จรูญ  ขาวสีจาน</t>
  </si>
  <si>
    <t>ผศ.กัลยา  กิตติเลิศไพศาล</t>
  </si>
  <si>
    <t>เทคโนโลยีบัณฑิต</t>
  </si>
  <si>
    <t>เทคโนโลยีอุตสาหกรรม</t>
  </si>
  <si>
    <t>ผศ.ปรีชาศาสตร์  มีเกาะ</t>
  </si>
  <si>
    <t>นายสมภาร  ดอนจันดา</t>
  </si>
  <si>
    <t>2562</t>
  </si>
  <si>
    <t>นายศรศักดิ์  ฤทธิ์มนตรี</t>
  </si>
  <si>
    <t>นายสาคร  อินทะชัย</t>
  </si>
  <si>
    <t>เทคโนโลยีเครื่องกลและเทคโนโลยีการผลิต</t>
  </si>
  <si>
    <t>นางนุจิรา  โคตรหานาม</t>
  </si>
  <si>
    <t>ผศ.ภัทราพล  กองทรัพย์</t>
  </si>
  <si>
    <t>นายภาณุวัฒน์  วงค์แสงน้อย</t>
  </si>
  <si>
    <t>นายสิทธินัน  บุญเลิศ</t>
  </si>
  <si>
    <t>นางสาวศิริพร  ตั้งวิบูลย์พาณิชย์</t>
  </si>
  <si>
    <t>ผศ.ไวรุจน์  อิ่มโพ</t>
  </si>
  <si>
    <t>นายสุวิพงษ์  เหมะธุลิน</t>
  </si>
  <si>
    <t>นายศรลักษณ์  พวงใบดี</t>
  </si>
  <si>
    <t>นายธฏษธรรมช์  ลาโสภา</t>
  </si>
  <si>
    <t>นายยุทธนา  อุทปา</t>
  </si>
  <si>
    <t>สาขาวิชาไฟฟ้าและอิเล็กทรอนิกส์</t>
  </si>
  <si>
    <t>เทคโนโลยีไฟฟ้าและอิเล็กทรอนิกส์</t>
  </si>
  <si>
    <t>ผศ.ฟุ้งศรี  ภักดีสุวรรณ</t>
  </si>
  <si>
    <t>ผศ.ชาญวิทย์  พฤกษชาติ</t>
  </si>
  <si>
    <t>ผศ.สราวุฒิ  บุญเกิดรัมย์</t>
  </si>
  <si>
    <t>ผศ.วาสนา  เกษมสินธ์</t>
  </si>
  <si>
    <t>นายรณยุทธ  นนท์พละ</t>
  </si>
  <si>
    <t>นายกิตติวัฒน์  จีบแก้ว</t>
  </si>
  <si>
    <t>นายก้องภพ  ชาอามาตย์</t>
  </si>
  <si>
    <t>นายปริญญา  รจนา</t>
  </si>
  <si>
    <t>นายทรงศักดิ์  อินทรสิทธิ์</t>
  </si>
  <si>
    <t>นายกฤษฎา  พรหมพินิจ</t>
  </si>
  <si>
    <t>ผศ.รชต  บุณยะยุต</t>
  </si>
  <si>
    <t>ว่าที่ร้อยตรีอาจศึก  มามีกุล</t>
  </si>
  <si>
    <t>นางสาวมารศรี  กลางประพันธ์</t>
  </si>
  <si>
    <t>นายจุลศักดิ์  โยลัย</t>
  </si>
  <si>
    <t>นายธนัท  ภักดีสุวรรณ</t>
  </si>
  <si>
    <t>นายสิทธิรักษ์  แจ่มใส</t>
  </si>
  <si>
    <t>สาขาวิชาโยธาและสถาปัตยกรรม</t>
  </si>
  <si>
    <t>นายพิตร  ทองชั้น</t>
  </si>
  <si>
    <t>นายดำเกิง  จันทร์ส่อง</t>
  </si>
  <si>
    <t>ผศ.จตุรงค์  ศรีทอง</t>
  </si>
  <si>
    <t>ผศ.อภิชาติ  วงศ์อนันต์</t>
  </si>
  <si>
    <t>นางพูนสิน  ประคำมินทร์</t>
  </si>
  <si>
    <t>นายเธียรรัตน์  ฦาชา</t>
  </si>
  <si>
    <t>นางสาวปิยะฉัตร  ศุภวิทยาเจริญกุล</t>
  </si>
  <si>
    <t>นางสาวลลินี  ทับทิมทอง</t>
  </si>
  <si>
    <t>นายอนันต์  บัวบาน</t>
  </si>
  <si>
    <t>นางสาวลัคนา  อนงค์ไชย</t>
  </si>
  <si>
    <t>นายภัทราวุธ  ศรีคุ้มเก่า</t>
  </si>
  <si>
    <t>นายชัยยศ  ลักษณะวิลัย</t>
  </si>
  <si>
    <t>นางกัญญาภัค  จอดนอก</t>
  </si>
  <si>
    <t>นางสุมาลี  สมพงษ์</t>
  </si>
  <si>
    <t>นายภาคิณ  ลอยเจริญ</t>
  </si>
  <si>
    <t>ผศ.สิทธิศักดิ์  ผุยโสภา</t>
  </si>
  <si>
    <t>นายวุฒินันต์  ประทุม</t>
  </si>
  <si>
    <t>นางสาวธนวดี  ละม่อม</t>
  </si>
  <si>
    <t>นายอาณัฐพงษ์  ภาระหัส</t>
  </si>
  <si>
    <t>นายวรวุฒิ  สร้อยคำ</t>
  </si>
  <si>
    <t>นายบุญส่ง  วงค์คำ</t>
  </si>
  <si>
    <t>นายมาณพ  ต้นเคน</t>
  </si>
  <si>
    <t>นายวัชรกุล  ก้อนกั้น</t>
  </si>
  <si>
    <t>คณะมนุษยศาสตร์และสังคมศาสตร์</t>
  </si>
  <si>
    <t>ผศ.ธวัชชัย  ไพใหล</t>
  </si>
  <si>
    <t>สาขาวิชาการท่องเที่ยวและการโรงแรม</t>
  </si>
  <si>
    <t>นางสาววิชญานกานต์  ขอนยาง</t>
  </si>
  <si>
    <t>ศิลปศาสตรบัณฑิต</t>
  </si>
  <si>
    <t>การท่องเที่ยว</t>
  </si>
  <si>
    <t>นางสาวภวภาวัน  ล้อมหามงคล</t>
  </si>
  <si>
    <t>นางสาวชมพูนุท  สมแสน</t>
  </si>
  <si>
    <t>นางสาวจัตตาร์พร  กลางสวัสดิ์</t>
  </si>
  <si>
    <t>นางสาวปฏิมาภรณ์  กังวานศรีเพชร</t>
  </si>
  <si>
    <t>นางสาววินิธา  พานิชย์</t>
  </si>
  <si>
    <t>นายภิชาต  เลณะสวัสดิ์</t>
  </si>
  <si>
    <t>สาขาวิชาดนตรี</t>
  </si>
  <si>
    <t>รศ.สายันต์  บุญใบ</t>
  </si>
  <si>
    <t>นายอรรคพล  ราษฎร์ศิริ</t>
  </si>
  <si>
    <t>ศิลปกรรมศาสตรบัณฑิต</t>
  </si>
  <si>
    <t>ดนตรี</t>
  </si>
  <si>
    <t>นางอรวรรณ  นิ่มตลุง</t>
  </si>
  <si>
    <t>นายพงษ์ศักดิ์  ฐานสินพล</t>
  </si>
  <si>
    <t>นายประลองยุทธ์  แจ้งกลั่น</t>
  </si>
  <si>
    <t>นางสาววันนพร  สิทธิสาร</t>
  </si>
  <si>
    <t>นายยงยศ  วงศ์แพงสอน</t>
  </si>
  <si>
    <t>ผศ.ปรีชา  ธรรมวินทร</t>
  </si>
  <si>
    <t>สาขาวิชานิติศาสตร์</t>
  </si>
  <si>
    <t>นางสุชาดา  บุบผา</t>
  </si>
  <si>
    <t>ผศ.ทองพูล  แสงคำ</t>
  </si>
  <si>
    <t>นิติศาสตรบัณฑิต</t>
  </si>
  <si>
    <t>นิติศาสตร์</t>
  </si>
  <si>
    <t>นายอธิปัตย  วงษ์วัฒนะ</t>
  </si>
  <si>
    <t>นางทิพาพร  แคล่วคล่อง</t>
  </si>
  <si>
    <t>นางสายฝน  ปุนหาวงค์</t>
  </si>
  <si>
    <t>นางสาวปริฉัตร  ภูจิตร</t>
  </si>
  <si>
    <t>นายดนัยณัฐ  จิระวัฒนาสมกุล</t>
  </si>
  <si>
    <t>นางปาจรีย์ สุริยาชัยวัฒน์   โนวงษ์</t>
  </si>
  <si>
    <t>นางสาวสุรีพร  ชัยลาภ</t>
  </si>
  <si>
    <t>นายประดิษฐ์  โสมณวัตร</t>
  </si>
  <si>
    <t>นายชัยยุทธ  อภิวาทนสิริ</t>
  </si>
  <si>
    <t>นายพงศ์พัฒน์  รัตนพันธ์</t>
  </si>
  <si>
    <t>นางถาดทอง  ปานศุภวัชร</t>
  </si>
  <si>
    <t>นางปทุมทิพย์  ม่านโคกสูง</t>
  </si>
  <si>
    <t>สาขาวิชาพัฒนาชุมชน</t>
  </si>
  <si>
    <t>การบริหารการพัฒนา</t>
  </si>
  <si>
    <t>คณะวิทยาการจัดการ</t>
  </si>
  <si>
    <t>นายธนวัฒน์  พันทา</t>
  </si>
  <si>
    <t>การพัฒนาชุมชน</t>
  </si>
  <si>
    <t>ผศ.อุทุมพร  หลอดโค</t>
  </si>
  <si>
    <t>นายสุวัฒชัย  พ่อเกตุ</t>
  </si>
  <si>
    <t>ผศ.คารม  ไปยะพรหม</t>
  </si>
  <si>
    <t>สาขาวิชาภาษาต่างประเทศ</t>
  </si>
  <si>
    <t>นางสาวกุลวดี  สุวรรณไตรย์</t>
  </si>
  <si>
    <t>ผศ.กาญจนา  จันทะดวง</t>
  </si>
  <si>
    <t>ภาษาอังกฤษเพื่อการสื่อสารทางธุรกิจ</t>
  </si>
  <si>
    <t>นายหรรษกร  วรรธนะสาร</t>
  </si>
  <si>
    <t>ผศ.ศิริลักษณ์  ศรีพระจันทร์</t>
  </si>
  <si>
    <t>ผศ.วิจิตรา  วงศ์อนุสิทธิ์</t>
  </si>
  <si>
    <t>นายพิทักษ์  วงษ์ชาลี</t>
  </si>
  <si>
    <t>นางจุรี  พชรนันท์ กัว</t>
  </si>
  <si>
    <t>ผศ.ไพสิฐ  บริบูรณ์</t>
  </si>
  <si>
    <t>นางสาวธัญลักษณ์  ธรรมศิริ</t>
  </si>
  <si>
    <t>นายอนันต์  ปานศุภวัชร</t>
  </si>
  <si>
    <t>นางสาวณัฐชนก  เกษทองมา</t>
  </si>
  <si>
    <t>นางสาวณฐภัทร  เกษทองมา</t>
  </si>
  <si>
    <t>นางสาวนภาไล  ตาสาโรจน์</t>
  </si>
  <si>
    <t>นางสาวมินตรา  ปริปุณณะ</t>
  </si>
  <si>
    <t>นายพงศธร  ภาวะบุตร</t>
  </si>
  <si>
    <t>นายศิริวัฒน์  วงศ์อุดมศิลป์</t>
  </si>
  <si>
    <t>นางสาวอภิญญา  สีสมยา</t>
  </si>
  <si>
    <t>นางอังคณา  เทียนกล่ำ</t>
  </si>
  <si>
    <t>นางสาวศศินันท์  โต๊ะชาลีศรีทิน</t>
  </si>
  <si>
    <t>นายชยกร  สุตะโคตร</t>
  </si>
  <si>
    <t>นางญาตาวี  ไชยมาตย์</t>
  </si>
  <si>
    <t>นางสาวสิริลักษณ์  จิระวัฒนาสมกุล</t>
  </si>
  <si>
    <t>นางสาวธิดาวรรณ  วิชนี</t>
  </si>
  <si>
    <t>นายคมศิลป์  สารทอง</t>
  </si>
  <si>
    <t>นางสาวจุฑามาศ  ตังควานิช</t>
  </si>
  <si>
    <t>นางสาวปาณิภรณ์  ธีระวงศ์นันท์</t>
  </si>
  <si>
    <t>นายปัญญา  นาแพงหมื่น</t>
  </si>
  <si>
    <t>นางสาวสุภาวดี  ทำนิไกร</t>
  </si>
  <si>
    <t>นางสาววิภาวี  บัวผัน</t>
  </si>
  <si>
    <t>Mr.Lloyd James Turner  -</t>
  </si>
  <si>
    <t>นายสุรชาติ  เทียนกล่ำ</t>
  </si>
  <si>
    <t>Mr.Rodric W Carkhuf  -</t>
  </si>
  <si>
    <t>Miss.Tran Thi Thuong  -</t>
  </si>
  <si>
    <t>B5529742</t>
  </si>
  <si>
    <t>Miss.Le Thi Mai Thu  -</t>
  </si>
  <si>
    <t>EB7402309</t>
  </si>
  <si>
    <t>Ms.Ma.Marriz Muyco Hablo  -</t>
  </si>
  <si>
    <t>EC8425045</t>
  </si>
  <si>
    <t>Miss.LI Yuqi   -</t>
  </si>
  <si>
    <t>N6588253</t>
  </si>
  <si>
    <t>Mr.Brendan Douglas  Mckell</t>
  </si>
  <si>
    <t>P1747046</t>
  </si>
  <si>
    <t>Mr.Chanthavisouk  Lattana</t>
  </si>
  <si>
    <t>P4719987A</t>
  </si>
  <si>
    <t>Miss.Irene Medina Cruz  -</t>
  </si>
  <si>
    <t>TG8320193</t>
  </si>
  <si>
    <t>Mr.Kenichi Sato  -</t>
  </si>
  <si>
    <t>นางสาวนิโลบล  ภู่ระย้า</t>
  </si>
  <si>
    <t>สาขาวิชาภาษาไทย</t>
  </si>
  <si>
    <t>นายสุดประไทย  บุพศิริ</t>
  </si>
  <si>
    <t>นางสาวกันยารัตน์  มะแสงสม</t>
  </si>
  <si>
    <t>ภาษาไทยเพื่อการสื่อสาร</t>
  </si>
  <si>
    <t>นางสาวพรรณวดี  ศรีขาว</t>
  </si>
  <si>
    <t>นางสาวญาณิกา  แสนสุริวงค์</t>
  </si>
  <si>
    <t>นายธวัชชัย  ดุลยสุจริต</t>
  </si>
  <si>
    <t>นายสุรชัย  ชินบุตร</t>
  </si>
  <si>
    <t>นายปกกสิณ  ชาทิพฮด</t>
  </si>
  <si>
    <t>นายต่อศักดิ์  เกษมสุข</t>
  </si>
  <si>
    <t>นายจักรพงษ์  ประครองใจ</t>
  </si>
  <si>
    <t>ผศ.วิจิตรา  ขอนยาง</t>
  </si>
  <si>
    <t>ผศ.สุวิมล  โฮมวงศ์</t>
  </si>
  <si>
    <t>นางมาลี  ศรีพรหม</t>
  </si>
  <si>
    <t>ผศ.รัฐพล  ฤทธิธรรม</t>
  </si>
  <si>
    <t>สาขาวิชารัฐศาสตร์</t>
  </si>
  <si>
    <t>รัฐศาสตรบัณฑิต</t>
  </si>
  <si>
    <t>รัฐศาสตร์</t>
  </si>
  <si>
    <t>นางสาวชนัญกาญจน์  แสงประสาน</t>
  </si>
  <si>
    <t>นายวิชาญ  ฤทธิธรรม</t>
  </si>
  <si>
    <t>นายโพชฌ์  จันทร์โพธิ์</t>
  </si>
  <si>
    <t>ผศ.พุฑฒจักร  สิทธิ</t>
  </si>
  <si>
    <t>นายวีรศักดิ์  บำรุงตา</t>
  </si>
  <si>
    <t>นายเกรียงไกร  ซองทอง</t>
  </si>
  <si>
    <t>นางสาวชไมพร  รักษาสุข</t>
  </si>
  <si>
    <t>นายอำนาจ  สุนาพรม</t>
  </si>
  <si>
    <t>สาขาวิชาศิลปกรรม</t>
  </si>
  <si>
    <t>นายเอกณริน  แคล่วคล่อง</t>
  </si>
  <si>
    <t>ศิลปกรรม</t>
  </si>
  <si>
    <t>นายอติชาติ  เต็งวัฒนโชติ</t>
  </si>
  <si>
    <t>นายนพดล  ชาสงวน</t>
  </si>
  <si>
    <t>นางฐิติรัตน์  แว่นเรืองรอง</t>
  </si>
  <si>
    <t>นายสุวัฒน์  บุญธรรม</t>
  </si>
  <si>
    <t>นายกังสดาล  จงคา</t>
  </si>
  <si>
    <t>นางสาวคนัมพร  เปศรี</t>
  </si>
  <si>
    <t>นางสาวรัชฎาพร  ธิราวรรณ</t>
  </si>
  <si>
    <t>สาขาวิชาสังคมศาสตร์</t>
  </si>
  <si>
    <t>นายศรีสุข  ผาอินทร์</t>
  </si>
  <si>
    <t>นางสาวเชาวณา  ไข่แก้ว</t>
  </si>
  <si>
    <t>2557</t>
  </si>
  <si>
    <t>วัฒนธรรมศึกษาเพื่อการพัฒนา</t>
  </si>
  <si>
    <t>นางสาวอริสา  สุมามาลย์</t>
  </si>
  <si>
    <t>นายวรังกูร  ขาวขันธ์</t>
  </si>
  <si>
    <t>นางสาววรรณพร  หันไชยุงวา</t>
  </si>
  <si>
    <t>นายภูริภูมิ  ชมภูนุช</t>
  </si>
  <si>
    <t>นายลำครองสิทธิ์  คำสงค์</t>
  </si>
  <si>
    <t>นางสาวอนุรัตน์  สายทอง</t>
  </si>
  <si>
    <t>นางสาวภัชราภรณ์  สาคำ</t>
  </si>
  <si>
    <t>เคมี</t>
  </si>
  <si>
    <t>2553</t>
  </si>
  <si>
    <t>นายพสุธา  โกมลมาลย์</t>
  </si>
  <si>
    <t>นางสาวกิติมา  ขุนทอง</t>
  </si>
  <si>
    <t>ผศ.สพสันติ์  เพชรคำ</t>
  </si>
  <si>
    <t>EP2487146</t>
  </si>
  <si>
    <t>Mr.Kemal Abdela Kaso  -</t>
  </si>
  <si>
    <t>สาขาวิชาสารสนเทศศาสตร์</t>
  </si>
  <si>
    <t>ผศ.ละมัย  ร่มเย็น</t>
  </si>
  <si>
    <t>รัฐประศาสนศาสตรมหาบัณฑิต</t>
  </si>
  <si>
    <t>รัฐประศาสนศาสตร์</t>
  </si>
  <si>
    <t>นายศุภกร  อาจหาญ</t>
  </si>
  <si>
    <t>รศ.ภาวิณี  แสนชนม์</t>
  </si>
  <si>
    <t>สารสนเทศศาสตร์</t>
  </si>
  <si>
    <t>นางสาวทิติยา  ศรีภักดี</t>
  </si>
  <si>
    <t>ผศ.ทิศากร  ศิริพันธุ์เมือง</t>
  </si>
  <si>
    <t>รศ.จำนง  วงษ์ชาชม</t>
  </si>
  <si>
    <t>วิทยาศาสตรมหาบัณฑิต</t>
  </si>
  <si>
    <t>เทคโนโลยีและการจัดการสารสนเทศดิจิทัล</t>
  </si>
  <si>
    <t>คณะวิทยาศาสตร์และเทคโนโลยี</t>
  </si>
  <si>
    <t>นางกันยมาศ  สงวนศักดิ์</t>
  </si>
  <si>
    <t>นายนิยม  ชลิตะนาวิน</t>
  </si>
  <si>
    <t>นายเสริมวิช  บุตรโยธี</t>
  </si>
  <si>
    <t>นางสาวรดาณัฐ  ภูสมนึก</t>
  </si>
  <si>
    <t>นางสุมนา  ถวิล</t>
  </si>
  <si>
    <t>Mr.Timothy Daniel McPeters  -</t>
  </si>
  <si>
    <t>นายวสันต์  ศรีหิรัญ</t>
  </si>
  <si>
    <t>ผศ.อิรยา  มณีเขียว</t>
  </si>
  <si>
    <t>สาขาวิชาการเงินการธนาคาร</t>
  </si>
  <si>
    <t>บริหารธุรกิจบัณฑิต</t>
  </si>
  <si>
    <t>บริหารธุรกิจ</t>
  </si>
  <si>
    <t>ผศ.ปิยะวดี  ยอดนา</t>
  </si>
  <si>
    <t>นางสาวอธิษฐาน  ทองเชื้อ</t>
  </si>
  <si>
    <t>นายภัทรดร  จั้นวันดี</t>
  </si>
  <si>
    <t>นายวราธร  พรหมนิล</t>
  </si>
  <si>
    <t>นายอรรฆเดช  อุปชัย</t>
  </si>
  <si>
    <t>เศรษฐศาสตรบัณฑิต</t>
  </si>
  <si>
    <t>เศรษฐศาสตร์</t>
  </si>
  <si>
    <t>นางสาวพิมพิกา  กุลไทย</t>
  </si>
  <si>
    <t>c</t>
  </si>
  <si>
    <t>นางสุธิรา  จันทร์ปุ่ม</t>
  </si>
  <si>
    <t>ผศ.ชัยยศ  ณัฐอังกูร</t>
  </si>
  <si>
    <t>สาขาวิชาการตลาด การจัดการโลจิสติกส์และการค้าปลีก</t>
  </si>
  <si>
    <t>การจัดการธุรกิจค้าปลีก</t>
  </si>
  <si>
    <t>นางสาวเกวลี  ผาใต้</t>
  </si>
  <si>
    <t>นางปูริดา  วิปัชชา</t>
  </si>
  <si>
    <t>ผศ.นันทิยา  ผิวงาม</t>
  </si>
  <si>
    <t>นายเกริกไกร  ปริญญาพล</t>
  </si>
  <si>
    <t>นางสาวกาญจนาภรณ์  นิลจินดา</t>
  </si>
  <si>
    <t>ผศ.นันทกาญจน์  เกิดมาลัย</t>
  </si>
  <si>
    <t>นางสาวชฎาพร  แนบชิด</t>
  </si>
  <si>
    <t>นายวิทวัส  ปานศุภวัชร</t>
  </si>
  <si>
    <t>ว่าที่ร้อยตรีพิศดาร  แสนชาติ</t>
  </si>
  <si>
    <t>สาขาวิชาการบริหารการพัฒนา (ปริญญาเอก)</t>
  </si>
  <si>
    <t>นายพัฒน์ภูมิ  แสนศักดิ์</t>
  </si>
  <si>
    <t>สาขาวิชาการบริหารทรัพยากรมนุษย์</t>
  </si>
  <si>
    <t>นางสาวดวงฤดี  อิ่มบุญสุ</t>
  </si>
  <si>
    <t>สาขาวิชาการบริหารทรัพยากรมนุษย์ และการจัดการทั่วไป</t>
  </si>
  <si>
    <t>นางสาวปิยะจินต์  ปัทมดิลก</t>
  </si>
  <si>
    <t>นายเชิดตระกูล  หอมจำปา</t>
  </si>
  <si>
    <t>ผศ.มิ่งสกุล  โฮมวงศ์</t>
  </si>
  <si>
    <t>ผศ.ชาคริต  ชาญชิตปรีชา</t>
  </si>
  <si>
    <t>รัฐประศาสนศาสตรบัณฑิต</t>
  </si>
  <si>
    <t>ผศ.อรทัย  พันธ์สวรรค์</t>
  </si>
  <si>
    <t>ผศ.เมธาวี  ยีมิน</t>
  </si>
  <si>
    <t>นางกชพร  จันทร์เรือง</t>
  </si>
  <si>
    <t>ผศ.วัชระ  อักขระ</t>
  </si>
  <si>
    <t>นายวศิน  เพชรพงศ์พันธ์</t>
  </si>
  <si>
    <t>นางสาวเพชรรัตน์  ใจบุญ</t>
  </si>
  <si>
    <t>ผศ.นวรัตน์  สุรัติวรพัทธ์</t>
  </si>
  <si>
    <t>สาขาวิชาการบัญชี</t>
  </si>
  <si>
    <t>บัญชีบัณฑิต</t>
  </si>
  <si>
    <t>บัญชี</t>
  </si>
  <si>
    <t>นายวิทวัส  พลหาญ</t>
  </si>
  <si>
    <t>ผศ.เกษร  ขาวสีจาน</t>
  </si>
  <si>
    <t>นางนิรมล  เนี่องสิทธะ</t>
  </si>
  <si>
    <t>ผศ.วาทินี  ศรีมหา</t>
  </si>
  <si>
    <t>นายกฤตกร  มั่นสุวรรณ</t>
  </si>
  <si>
    <t>นางสาวเจตรัมภา  พรหมทะสาร</t>
  </si>
  <si>
    <t>นางจินตนา  จันทนนท์</t>
  </si>
  <si>
    <t>นายศักดาเดช  กุลากุล</t>
  </si>
  <si>
    <t>นางสาวสายทิพย์  จะโนภาษ</t>
  </si>
  <si>
    <t>นางจีระนันต์  เจริญรัตน์</t>
  </si>
  <si>
    <t>สาขาวิชาคอมพิวเตอร์ธุรกิจ</t>
  </si>
  <si>
    <t>วิทยาการข้อมูล</t>
  </si>
  <si>
    <t>นางธิติมา  รจนา</t>
  </si>
  <si>
    <t>a</t>
  </si>
  <si>
    <t>นางสาวปิยพัชร  วิมลโสภณกิตติ</t>
  </si>
  <si>
    <t>คอมพิวเตอร์ธุรกิจ</t>
  </si>
  <si>
    <t>นางสุพิชญา  นิลจินดา</t>
  </si>
  <si>
    <t>นางสาวสิริพาพร  ยืนสุข</t>
  </si>
  <si>
    <t>นายศุภมิตร  บุญทา</t>
  </si>
  <si>
    <t>นางรุจิรา  จงคล้ายกลาง</t>
  </si>
  <si>
    <t>นางนาฎลดา  เรืองชาญ</t>
  </si>
  <si>
    <t>นายเด่นชัย  สมปอง</t>
  </si>
  <si>
    <t>นายวชิรวีร์  คุณธรรม</t>
  </si>
  <si>
    <t>นางสาวนันธารา  ธุลารัตน์</t>
  </si>
  <si>
    <t>สาขาวิชานิเทศศาสตร์</t>
  </si>
  <si>
    <t>นิเทศศาสตรบัณฑิต</t>
  </si>
  <si>
    <t>นิเทศศาสตร์</t>
  </si>
  <si>
    <t>นางสาวภัทร์ศินี  แสนสำแดง</t>
  </si>
  <si>
    <t>นางสาวลฎาภา  ศรีพสุดา</t>
  </si>
  <si>
    <t>นายจิรภัทร  เริ่มศรี</t>
  </si>
  <si>
    <t>นายสิทธิศักดิ์  สุวรรณี</t>
  </si>
  <si>
    <t>นางสาวประภัสสร  ดาวะเศรษฐ์</t>
  </si>
  <si>
    <t>สาขาวิชารัฐประศาสนศาสตร์</t>
  </si>
  <si>
    <t>นางสาวสายป่าน  จักษุจินดา</t>
  </si>
  <si>
    <t>ผศ.สามารถ  อัยกร</t>
  </si>
  <si>
    <t>ผศ.สัญญาศรณ์  สวัสดิ์ไธสง</t>
  </si>
  <si>
    <t>นางพิศณี  พรหมเทพ</t>
  </si>
  <si>
    <t>ผศ.ชาติชัย  อุดมกิจมงคล</t>
  </si>
  <si>
    <t>นายประวิณ  กิติกรอรรถ</t>
  </si>
  <si>
    <t>นายพัลลภ  จันทร์กระจ่าง</t>
  </si>
  <si>
    <t>สาขาวิชาโลจิสติกส์</t>
  </si>
  <si>
    <t>นางสาวเพชรวรรณ  วรรัตนธรรม</t>
  </si>
  <si>
    <t>นางสาวธนานันต์  กุลไพบุตร</t>
  </si>
  <si>
    <t>รศ.ชนินทร์  วะสีนนท์</t>
  </si>
  <si>
    <t>สาขาวิชาเศรษฐศาสตร์</t>
  </si>
  <si>
    <t>นายภคพล  คติวัฒน์</t>
  </si>
  <si>
    <t>รศ.จิตติ  กิตติเลิศไพศาล</t>
  </si>
  <si>
    <t>นางศศิกานต์  สังข์ทอง</t>
  </si>
  <si>
    <t>นายสำราญ  กำจัดภัย</t>
  </si>
  <si>
    <t>นายชัยณรงค์  พูลเกษม</t>
  </si>
  <si>
    <t>นายเชาวรัตน์  ทุนร่องช้าง</t>
  </si>
  <si>
    <t>นายชาญชัย  ศุภวิจิตรพันธุ์</t>
  </si>
  <si>
    <t>นางสาววิจิตรา  วงศ์อนุสิทธิ์</t>
  </si>
  <si>
    <t>ผศ.สมจิตต์  รัตนอุดมโชค</t>
  </si>
  <si>
    <t>สาขาวิชาคณิตศาสตร์และสถิติ</t>
  </si>
  <si>
    <t>ผศ.ศรีจันทร์  ทานะขันธ์</t>
  </si>
  <si>
    <t>ผศ.สมบูรณ์  ชาวชายโขง</t>
  </si>
  <si>
    <t>ผศ.สอาด  ม่วงจันทร์</t>
  </si>
  <si>
    <t>นายชัยณรงค์  เพียรภายลุน</t>
  </si>
  <si>
    <t>นายมงคล  แสนสุข</t>
  </si>
  <si>
    <t>นายจิรวัฒน์  กันทะโล</t>
  </si>
  <si>
    <t>ว่าที่ร้อยตรีพงษ์พันธ์  มุขวะชิ</t>
  </si>
  <si>
    <t>นางสาวสุวิวรรธน์  วิชกูล</t>
  </si>
  <si>
    <t>ผศ.สุพรรณี  สมพงษ์</t>
  </si>
  <si>
    <t>นางสาวสมจิตร  บุญเทียม</t>
  </si>
  <si>
    <t>นายนิติธาร  ชูทรัพย์</t>
  </si>
  <si>
    <t>สาขาวิชาคอมพิวเตอร์</t>
  </si>
  <si>
    <t>ผศ.สุระพงษ์  อุสายพันธ์</t>
  </si>
  <si>
    <t>นางสาวสุขสถิต  มีสถิตย์</t>
  </si>
  <si>
    <t>นางสาวสุทิศา  ซองเหล็กนอก</t>
  </si>
  <si>
    <t>ผศ.วีระศักดิ์  เจริญรัตน์</t>
  </si>
  <si>
    <t>นายสมบัติ  เทียบแสง</t>
  </si>
  <si>
    <t>เทคโนโลยีสารสนเทศ</t>
  </si>
  <si>
    <t>นางอุบลศิลป์  โพธิ์พรม</t>
  </si>
  <si>
    <t>นายณปพน  บาทชารี</t>
  </si>
  <si>
    <t>ผศ.พิเชนทร์  จันทร์ปุ่ม</t>
  </si>
  <si>
    <t>นางสาวสุธาสินี  คุปตะบุตร</t>
  </si>
  <si>
    <t>ผศ.กรรณิการ์  กมลรัตน์</t>
  </si>
  <si>
    <t>วิทยาการคอมพิวเตอร์</t>
  </si>
  <si>
    <t>นายวุฒิพงษ์  พันธุมนันท์</t>
  </si>
  <si>
    <t>นายสุรสิทธิ์  อุ้ยปัดฌาวงศ์</t>
  </si>
  <si>
    <t>นางสาวสุรีย์พัชร  มุสิกะภวัต</t>
  </si>
  <si>
    <t>นางสาวธิดารัตน์  เหลืองรุ่งเรือง</t>
  </si>
  <si>
    <t>นางสาวนิภาพร  ชนะมาร</t>
  </si>
  <si>
    <t>นายชัยนันท์  สมพงษ์</t>
  </si>
  <si>
    <t>นายกรกช  มาตะรัตน์</t>
  </si>
  <si>
    <t>นายชายแดน  มิ่งเมือง</t>
  </si>
  <si>
    <t>นางสาวปิยวรรณ  โถปาสอน</t>
  </si>
  <si>
    <t>นางสาวแพรตะวัน  จารุตัน</t>
  </si>
  <si>
    <t>ผศ.นิยม  ชลิตะนาวิน</t>
  </si>
  <si>
    <t>สาขาวิชาเคมี</t>
  </si>
  <si>
    <t>ผศ.พรกมล  สาฆ้อง</t>
  </si>
  <si>
    <t>ผศ.สุดกมล  ลาโสภา</t>
  </si>
  <si>
    <t>นางสาวจินดา  จันดาเรือง</t>
  </si>
  <si>
    <t>นายวุฒิชัย  รสชาติ</t>
  </si>
  <si>
    <t>นายวิชญ์พล  โถสายคำ</t>
  </si>
  <si>
    <t>นางสาวอรุณฉาย  อุนาศรี</t>
  </si>
  <si>
    <t>ผศ.เพิ่มศักดิ์  ยีมิน</t>
  </si>
  <si>
    <t>สาขาวิชาชีววิทยา</t>
  </si>
  <si>
    <t>นางนพรัตน์  สิทธิวงศ์</t>
  </si>
  <si>
    <t>ชีววิทยา</t>
  </si>
  <si>
    <t>ผศ.อรุณ  วงศ์จิรัฐิติ</t>
  </si>
  <si>
    <t>นายกฤษณ์  พิเนตรเสถียร</t>
  </si>
  <si>
    <t>นายบำรุง  รินทา</t>
  </si>
  <si>
    <t>นางสุวภา  ยศตะโคตร</t>
  </si>
  <si>
    <t>นางสาวจิราภรณ์  สุมังคะ</t>
  </si>
  <si>
    <t>นางแก้วกัลยา  โสตถิสวัสดิ์</t>
  </si>
  <si>
    <t>นางสาวนวรัตน์  เมืองเล็น</t>
  </si>
  <si>
    <t>EC4002997</t>
  </si>
  <si>
    <t>Mr.Dennis Regodan Cas  -</t>
  </si>
  <si>
    <t>นางสาวมณีรัตน์  ศรีสวัสดิ์</t>
  </si>
  <si>
    <t>นางสาวณัฐธิดา  อบภิรมย์</t>
  </si>
  <si>
    <t>นายพิชัย  ศรีมันตะ</t>
  </si>
  <si>
    <t>สาขาวิชาชีววิทยาและวิทยาศาสตร์สิ่งแวดล้อม</t>
  </si>
  <si>
    <t>ว่าที่ ร.ต.ต.ธีระพงษ์  แสนทวีสุข</t>
  </si>
  <si>
    <t>สาขาวิชาฟิสิกส์</t>
  </si>
  <si>
    <t>รศ.ทศวรรษ  สีตะวัน</t>
  </si>
  <si>
    <t>ผศ.เชิดตระกูล  หอมจำปา</t>
  </si>
  <si>
    <t>รศ.วิลาวรรณ์  คำหาญ</t>
  </si>
  <si>
    <t>ผศ.ธีราธาร  ศรีมหา</t>
  </si>
  <si>
    <t>นายอาธรณ์  วรอัด</t>
  </si>
  <si>
    <t>ผศ.สุรศักดิ์  แสนทวีสุข</t>
  </si>
  <si>
    <t>นายโชคชัย  คหัฏฐา</t>
  </si>
  <si>
    <t>นางวิชชุดา  ภาโสม</t>
  </si>
  <si>
    <t>นายจตุรงค์  ศรีทอง</t>
  </si>
  <si>
    <t>นายฐากร  เจริญรัมย์</t>
  </si>
  <si>
    <t>สาขาวิชาวิทยาศาสตร์สิ่งแวดล้อม</t>
  </si>
  <si>
    <t>นายทรงพล  ประโยชน์มี</t>
  </si>
  <si>
    <t>นายประวิทย์  อ่วงอารีย์</t>
  </si>
  <si>
    <t>วิทยาศาสตร์สิ่งแวดล้อม</t>
  </si>
  <si>
    <t>นางอมรรัตน์  แท่งทอง</t>
  </si>
  <si>
    <t>นายจรูญ  ขาวสีจาน</t>
  </si>
  <si>
    <t>ผศ.ภัทรลภา  ฐานวิเศษ</t>
  </si>
  <si>
    <t>นางณัฐพร  จิระวัฒนาสมกุล</t>
  </si>
  <si>
    <t>นายฟุ้งศรี  ภักดีสุวรรณ</t>
  </si>
  <si>
    <t>นางสาววิจิตรา  สุจริต</t>
  </si>
  <si>
    <t>นายภวัต  มิสดีย์</t>
  </si>
  <si>
    <t>ผศ.ณีรนุช  วรไธสง</t>
  </si>
  <si>
    <t>สาขาวิชาวิทยาศาสตร์สุขภาพ</t>
  </si>
  <si>
    <t>นายอนุวัต  สุเพียร</t>
  </si>
  <si>
    <t>ผศ.กาญจนา  วงษ์สวัสดิ์</t>
  </si>
  <si>
    <t>สาธารณสุขศาสตร์</t>
  </si>
  <si>
    <t>นางสาวสุวัสสา  ปั้นเหน่ง</t>
  </si>
  <si>
    <t>นายภูวสิทธิ์  ภูลวรรณ</t>
  </si>
  <si>
    <t>นางสาวจิราภรณ์  จำปาจันทร์</t>
  </si>
  <si>
    <t>นางสาวนำพร  อินสิน</t>
  </si>
  <si>
    <t>นางสาววิบูลย์สุข  ตาลกุล</t>
  </si>
  <si>
    <t>นางสาวศศิวรรณ  ทัศนเอี่ยม</t>
  </si>
  <si>
    <t>นางสาวจรินทร์ทิพย์  ชมชายผล</t>
  </si>
  <si>
    <t>นายศศิพงศ์  ทิพย์รัชดาพร</t>
  </si>
  <si>
    <t>สำนักงานอธิการบดี กองกลาง</t>
  </si>
  <si>
    <t>นายดิสพงษ์  อัมภาผล</t>
  </si>
  <si>
    <t>สำนักงานอธิการบดี กองกลาง โรงเรียนวิถีธรรมแห่งมหาวิทยาลัยราชภัฏสกลนคร</t>
  </si>
  <si>
    <t>นายวัชรกรณ์  ฉายพล</t>
  </si>
  <si>
    <t>นางสาวนิภาพร  เขจรโมทย์</t>
  </si>
  <si>
    <t>นางสาวเพชรรัตน์  บุญเสนอ</t>
  </si>
  <si>
    <t>นางสาวภัทรปภา  เหมะธุลิน</t>
  </si>
  <si>
    <t>นางสาวอรวรรณ  โล่ห์คำ</t>
  </si>
  <si>
    <t>นายสัญญา  สุวรรณสาร</t>
  </si>
  <si>
    <t>นางสาวจริญา  เชื้อคำเพ็ง</t>
  </si>
  <si>
    <t>นายพิมุข  อินทรสูต</t>
  </si>
  <si>
    <t>นายปัณฐวิชญ์  รุจนันท์สกุล</t>
  </si>
  <si>
    <t>นางสาวนฤมล  พ่อพิลา</t>
  </si>
  <si>
    <t>นางสาวสัญพิชา  โพธิดอกไม้</t>
  </si>
  <si>
    <t>นางสาวอนัญพร  แสงสิริวิชโย</t>
  </si>
  <si>
    <t>นางสาวสุดารัตน์  สมบัติ</t>
  </si>
  <si>
    <t>นายนิวัฒน์  สิงห์โต</t>
  </si>
  <si>
    <t>นางสาวทิราทิพย์  เดชบรรทม</t>
  </si>
  <si>
    <t>นางสาวรฐานิษฐ์  แก้วสนิทรฐากุล</t>
  </si>
  <si>
    <t>นางสาวก้องนภา  พิชัย</t>
  </si>
  <si>
    <t>นายธเนษฐ  ก้อนกั้น</t>
  </si>
  <si>
    <t>อาจารย์ประจำสาขา</t>
  </si>
  <si>
    <t>นางสาวมนันยา  ภาคี</t>
  </si>
  <si>
    <t>นางสาวพิมพ์พร  ภิญโญ</t>
  </si>
  <si>
    <t>นางสาวนิสา  วงศ์ใหญ่</t>
  </si>
  <si>
    <t>นางสาวอสอฤดี  ผดุงกิจ</t>
  </si>
  <si>
    <t>นางสาววิไลรักษ์  ไชยจักร์</t>
  </si>
  <si>
    <t>นางช่อลดา  สัพโส</t>
  </si>
  <si>
    <t>อาจาย์ประจำหลักสูตร คณะเทคโนโลยีการเกษตร</t>
  </si>
  <si>
    <r>
      <t xml:space="preserve">หมายเหตุ
</t>
    </r>
    <r>
      <rPr>
        <b/>
        <sz val="14"/>
        <color rgb="FFFF0000"/>
        <rFont val="TH SarabunPSK"/>
        <family val="2"/>
      </rPr>
      <t>(คณะ/สาขาวิชา)</t>
    </r>
  </si>
  <si>
    <t>นางทาริกา  ทิพอุเทน</t>
  </si>
  <si>
    <t>ครุศาสตรมหาบัณฑิต สาขาการบริหารการศึกษา ปรับปรุง ปี 2559</t>
  </si>
  <si>
    <t>นายทรงทรัพย์  อรุณกมล</t>
  </si>
  <si>
    <t>นายหาญชัย  อัมภาผล</t>
  </si>
  <si>
    <t>น.สพ.ธราดล  จิตจักร</t>
  </si>
  <si>
    <t>นางสาวรัตน์มณี  ชนะบุญ</t>
  </si>
  <si>
    <t>ปรัชญาดุษฎีบัณฑิต สาขาการบริหารการศึกษา ปรับปรุง ปี 2559</t>
  </si>
  <si>
    <t>นายชุมพล  ทรงวิชา</t>
  </si>
  <si>
    <t>นายเรืองฤทธิ์  หาญมนตรี</t>
  </si>
  <si>
    <t>นายณัฐพงษ์  วงษ์มา</t>
  </si>
  <si>
    <t>ครุศาสตรมหาบัณฑิต สาขาการบริหารและพัฒนาการศึกษา ปรับปรุง ปี 2558</t>
  </si>
  <si>
    <t>นายศิริชาติ  ศรีวงษา</t>
  </si>
  <si>
    <t>ปรัชญาดุษฎีบัณฑิต สาขาการบริหารและพัฒนาการศึกษา ปรับปรุง ปี 2562</t>
  </si>
  <si>
    <t>นางสาวสุนทรีย์  สุรศร</t>
  </si>
  <si>
    <t>นางครองใจ  โสมรักษ์</t>
  </si>
  <si>
    <t>ครุศาสตรมหาบัณฑิต สาขาการวิจัยและพัฒนาการศึกษา ปรับปรุง ปี 2559</t>
  </si>
  <si>
    <t>นางสาวกิ่งกาญจน์  ป้องทอง</t>
  </si>
  <si>
    <t>นางสาวยุพิน  สมคำพี่</t>
  </si>
  <si>
    <t>นายธนกร  ราชพิลา</t>
  </si>
  <si>
    <t>นางพรรณนภา  หาญมนตรี</t>
  </si>
  <si>
    <t>ครุศาสตรบัณฑิต สาขาการศึกษาปฐมวัย ปรับปรุง ปี 2559</t>
  </si>
  <si>
    <t>ครุศาสตรบัณฑิต สาขาการศึกษาพิเศษและภาษาอังกฤษ ปรับปรุง ปี 2556</t>
  </si>
  <si>
    <t>นายเพิ่มศักดิ์  ยีมิน</t>
  </si>
  <si>
    <t>ครุศาสตรมหาบัณฑิต สาขาการสอนวิทยาศาสตร์ ปรับปรุง ปี 2561</t>
  </si>
  <si>
    <t>ครุศาสตรบัณฑิต สาขาเกษตรศาสตร์ ใหม่ ปี 2554</t>
  </si>
  <si>
    <t>ครุศาสตรบัณฑิต สาขาคณิตศาสตร์ ปรับปรุง ปี 2559</t>
  </si>
  <si>
    <t>อาจารย์ประจำหลักสูตร คณะเทคโนโลยีอุตสาหกรรม</t>
  </si>
  <si>
    <t>ครุศาสตรบัณฑิต สาขาคหกรรมศาสตร์ ปรับปรุง ปี 2560</t>
  </si>
  <si>
    <t>นายชาญวิทย์  พฤกษชาติ</t>
  </si>
  <si>
    <t>นายรชต  บุณยะยุต</t>
  </si>
  <si>
    <t>ครุศาสตรบัณฑิต สาขาเคมี ใหม่ ปี 2553</t>
  </si>
  <si>
    <t>นายสราวุฒิ  บุญเกิดรัมย์</t>
  </si>
  <si>
    <t>ครุศาสตรบัณฑิต สาขานวัตกรรมและคอมพิวเตอร์ศึกษา ปรับปรุง ปี 2559</t>
  </si>
  <si>
    <t>นางนุจิรา  กองทรัพย์</t>
  </si>
  <si>
    <t>นายอภิชาติ  วงศ์อนันต์</t>
  </si>
  <si>
    <t>นางกัลยา  กิตติเลิศไพศาล</t>
  </si>
  <si>
    <t>ครุศาสตรบัณฑิต สาขาพลศึกษาและวิทยาศาสตร์การกีฬา ปรับปรุง ปี 2559</t>
  </si>
  <si>
    <t>ครุศาสตรบัณฑิต สาขาฟิสิกส์ ปรับปรุง ปี 2559</t>
  </si>
  <si>
    <t>ครุศาสตรบัณฑิต สาขาภาษาไทย ปรับปรุง ปี 2555</t>
  </si>
  <si>
    <t>ครุศาสตรบัณฑิต สาขาภาษาอังกฤษ ปรับปรุง ปี 2559</t>
  </si>
  <si>
    <t>ครุศาสตรมหาบัณฑิต สาขาวิจัยหลักสูตรและการสอน ปรับปรุง ปี 2559</t>
  </si>
  <si>
    <t>ปรัชญาดุษฎีบัณฑิต สาขาวิจัยหลักสูตรและการสอน ปรับปรุง ปี 2557</t>
  </si>
  <si>
    <t>ประกาศนียบัตรบัณฑิต สาขาวิชาชีพครู ปรับปรุง ปี 2561</t>
  </si>
  <si>
    <t>อาจารย์ประจำหลักสูตร คณะมนุษยศาสตร์และสังคมศาสตร์</t>
  </si>
  <si>
    <t>ครุศาสตรบัณฑิต สาขาวิทยาศาสตร์ ปรับปรุง ปี 2559</t>
  </si>
  <si>
    <t>ครุศาสตรบัณฑิต สาขาสังคมศึกษา ปรับปรุง ปี 2559</t>
  </si>
  <si>
    <t>ครุศาสตรบัณฑิต สาขาอุตสาหกรรมศิลป์และเทคโนโลยี ปรับปรุง ปี 2559</t>
  </si>
  <si>
    <t>ครุศาสตรบัณฑิต สาขาอุตสาหกรรมศิลป์และเทคโนโลยี ใหม่ ปี 2554</t>
  </si>
  <si>
    <t>นายทองพูล  แสงคำ</t>
  </si>
  <si>
    <t>นายคารม  ไปยะพรหม</t>
  </si>
  <si>
    <t>นางสาวศิริลักษณ์  ศรีพระจันทร์</t>
  </si>
  <si>
    <t>นายไพสิฐ  บริบูรณ์</t>
  </si>
  <si>
    <t>นางกาญจนา  จันทะดวง</t>
  </si>
  <si>
    <t>นายรัฐพล  ฤทธิธรรม</t>
  </si>
  <si>
    <t>นายพุฑฒจักร  สิทธิ</t>
  </si>
  <si>
    <t>นายสพสันติ์  เพชรคำ</t>
  </si>
  <si>
    <t>นางภาวิณี  แสนชนม์</t>
  </si>
  <si>
    <t>นางสาวทิศากร  ศิริพันธุ์เมือง</t>
  </si>
  <si>
    <t>อยู่ระหว่างพิจารณาต่ออายุราชการ</t>
  </si>
  <si>
    <t>นางนุจิรา กองทรัพย์</t>
  </si>
  <si>
    <t>อาจารญ์ประจำหลักสูตร คณะวิทยาการจัดการ</t>
  </si>
  <si>
    <t>นายชัยยศ  ณัฐอังกูร</t>
  </si>
  <si>
    <t>นางมิ่งสกุล  โฮมวงศ์</t>
  </si>
  <si>
    <t>นายจิตติ  กิตติเลิศไพศาล</t>
  </si>
  <si>
    <t>เปลียนนามสกุล จาก จีบแก้ว</t>
  </si>
  <si>
    <t>นายโสภัชย์  วรวิวัฒน์</t>
  </si>
  <si>
    <t>นายชนินทร์  วะสีนนท์</t>
  </si>
  <si>
    <t>นางอรทัย  พันธ์สวรรค์</t>
  </si>
  <si>
    <t>นางนันทิยา  ผิวงาม</t>
  </si>
  <si>
    <t>นางนันทกาญจน์  เกิดมาลัย</t>
  </si>
  <si>
    <t>นางเมธาวี  ยีมิน</t>
  </si>
  <si>
    <t>นางอิรยา  มณีเขียว</t>
  </si>
  <si>
    <t>นางสาวปิยะวดี  ยอดนา</t>
  </si>
  <si>
    <t>นางเกษร  ขาวสีจาน</t>
  </si>
  <si>
    <t>นางวาทินี  ศรีมหา</t>
  </si>
  <si>
    <t>นางนวรัตน์  สุรัติวรพัทธ์</t>
  </si>
  <si>
    <t>นายสามารถ  อัยกร</t>
  </si>
  <si>
    <t>นางศิรประภา  ราชพิลา</t>
  </si>
  <si>
    <t>นายชาคริต  ชาญชิตปรีชา</t>
  </si>
  <si>
    <t>นายสัญญาศรณ์  สวัสดิ์ไธสง</t>
  </si>
  <si>
    <t>นายชาติชัย  อุดมกิจมงคล</t>
  </si>
  <si>
    <t>นางสาวละมัย  ร่มเย็น</t>
  </si>
  <si>
    <t>อาจารย์ประจำหลักสูตร คณะวิทยาศาสตร์และเทคโนโลยี</t>
  </si>
  <si>
    <t>นายศรีจันทร์  ทานะขันธ์</t>
  </si>
  <si>
    <t>นางสุพรรณี  สมพงษ์</t>
  </si>
  <si>
    <t>นายสอาด  ม่วงจันทร์</t>
  </si>
  <si>
    <t>นางสุดกมล  ลาโสภา</t>
  </si>
  <si>
    <t>นางสาวชมพูนุช สมแสน</t>
  </si>
  <si>
    <t>นางสาวพรกมล  สาฆ้อง</t>
  </si>
  <si>
    <t>นายอรุณ  วงศ์จิรัฐิติ</t>
  </si>
  <si>
    <t>นายจำนง  วงษ์ชาชม</t>
  </si>
  <si>
    <t>นางสาวสมบูรณ์  ชาวชายโขง</t>
  </si>
  <si>
    <t>นายพิเชนทร์  จันทร์ปุ่ม</t>
  </si>
  <si>
    <t>นายทศวรรษ  สีตะวัน</t>
  </si>
  <si>
    <t>นางสาววิลาวรรณ์  คำหาญ</t>
  </si>
  <si>
    <t>นายสุวิช  ษมาพิสุทธิ์</t>
  </si>
  <si>
    <t>นายกิตติชัย  โสพันนา</t>
  </si>
  <si>
    <t>2550</t>
  </si>
  <si>
    <t>นายนิกร  สุขปรุง</t>
  </si>
  <si>
    <t>นายสุวิทย์  จักษุจินดา</t>
  </si>
  <si>
    <t>นายธีราธาร  ศรีมหา</t>
  </si>
  <si>
    <t>นายสุรศักดิ์  แสนทวีสุข</t>
  </si>
  <si>
    <t>นางสาวสมจิตต์  รัตนอุดมโชค</t>
  </si>
  <si>
    <t>นายวีระศักดิ์  เจริญรัตน์</t>
  </si>
  <si>
    <t>นางสาวอุทุมพร หลอดโค</t>
  </si>
  <si>
    <t>นางสาวกรรณิการ์  กมลรัตน์</t>
  </si>
  <si>
    <t>นางสาวภัทรลภา  ฐานวิเศษ</t>
  </si>
  <si>
    <t>นางสาวกาญจนา  วงษ์สวัสดิ์</t>
  </si>
  <si>
    <r>
      <t xml:space="preserve">หมายเหตุ
</t>
    </r>
    <r>
      <rPr>
        <b/>
        <sz val="14"/>
        <color rgb="FFFF0000"/>
        <rFont val="TH SarabunPSK"/>
        <family val="2"/>
      </rPr>
      <t>(คณะ/สาขาวิชา)</t>
    </r>
  </si>
  <si>
    <t>3 ม.ค.61 - 2 ม.ค. 64</t>
  </si>
  <si>
    <t>วิทยาศาสตรบัณฑิต สาขาการประมง ปรับปรุง ปี 2559</t>
  </si>
  <si>
    <t>วิทยาศาสตรบัณฑิต สาขาเทคนิคการสัตวแพทย์ ปรับปรุง ปี 2559</t>
  </si>
  <si>
    <t>วิทยาศาสตรบัณฑิต สาขาเทคโนโลยีการเกษตร ปรับปรุง ปี 2555</t>
  </si>
  <si>
    <t>วิทยาศาสตรบัณฑิต สาขาบริหารธุรกิจการเกษตร ปรับปรุง ปี 2559</t>
  </si>
  <si>
    <r>
      <t xml:space="preserve">หมายเหตุ
</t>
    </r>
    <r>
      <rPr>
        <b/>
        <sz val="14"/>
        <color rgb="FFFF0000"/>
        <rFont val="TH SarabunPSK"/>
        <family val="2"/>
      </rPr>
      <t>(คณะ/สาขาวิชา)</t>
    </r>
  </si>
  <si>
    <t>วิทยาศาสตรบัณฑิต สาขาพืชศาสตร์ ปรับปรุง ปี 2559</t>
  </si>
  <si>
    <t>วิทยาศาสตรบัณฑิต สาขาวิทยาศาสตร์และเทคโนโลยีการอาหาร ปรับปรุง ปี 2559</t>
  </si>
  <si>
    <t>วิทยาศาสตรบัณฑิต สาขาสัตวศาสตร์ ปรับปรุง ปี 2559</t>
  </si>
  <si>
    <t>1 ส.ค.59 - 31 ก.ค.62</t>
  </si>
  <si>
    <t>1 ก.ย. 61 - 31 ส.ค. 64</t>
  </si>
  <si>
    <t>เทคโนโลยีบัณฑิต สาขาเทคโนโลยีเครื่องกลและเทคโนโลยีการผลิต ปรับปรุง ปี 2558</t>
  </si>
  <si>
    <t>เทคโนโลยีบัณฑิต สาขาเทคโนโลยีไฟฟ้าและอิเล็กทรอนิกส์ ปรับปรุง ปี 2559</t>
  </si>
  <si>
    <t>เทคโนโลยีบัณฑิต สาขาเทคโนโลยีไฟฟ้าและอิเล็กทรอนิกส์ ใหม่ ปี 2555</t>
  </si>
  <si>
    <t>เทคโนโลยีบัณฑิต สาขาเทคโนโลยีอุตสาหกรรม ปรับปรุง ปี 2555</t>
  </si>
  <si>
    <t>26 มิ.ย. 60 - 25 มิ.ย.64</t>
  </si>
  <si>
    <t>31 ก.ค.60 - 30 ก.ค.63</t>
  </si>
  <si>
    <t>21 ส.ค.60 - 20 ส.ค.63</t>
  </si>
  <si>
    <t>ศิลปศาสตรบัณฑิต สาขาการท่องเที่ยว ปรับปรุง ปี 2559</t>
  </si>
  <si>
    <t>ศิลปศาสตรบัณฑิต สาขาการพัฒนาชุมชน ปรับปรุง ปี 2559</t>
  </si>
  <si>
    <t>ศิลปกรรมศาสตรบัณฑิต สาขาดนตรี ปรับปรุง ปี 2558</t>
  </si>
  <si>
    <t>นิติศาสตรบัณฑิต สาขานิติศาสตร์ ปรับปรุง ปี 2555</t>
  </si>
  <si>
    <t>นิติศาสตรบัณฑิต สาขานิติศาสตร์ ปรับปรุง ปี 2559</t>
  </si>
  <si>
    <t>ศิลปศาสตรบัณฑิต สาขาภาษาไทยเพื่อการสื่อสาร ปรับปรุง ปี 2559</t>
  </si>
  <si>
    <t>ศิลปศาสตรบัณฑิต สาขาภาษาอังกฤษ ปรับปรุง ปี 2559</t>
  </si>
  <si>
    <t>ศิลปศาสตรบัณฑิต สาขาภาษาอังกฤษเพื่อการสื่อสารทางธุรกิจ ปรับปรุง ปี 2560</t>
  </si>
  <si>
    <t>รัฐศาสตรบัณฑิต สาขารัฐศาสตร์ ปรับปรุง ปี 2559</t>
  </si>
  <si>
    <t>ศิลปศาสตรบัณฑิต สาขาวัฒนธรรมศึกษาเพื่อการพัฒนา ใหม่ ปี 2557</t>
  </si>
  <si>
    <t>ศิลปกรรมศาสตรบัณฑิต สาขาศิลปกรรม ปรับปรุง ปี 2558</t>
  </si>
  <si>
    <t>ศิลปศาสตรบัณฑิต สาขาสารสนเทศศาสตร์ ปรับปรุง ปี 2560</t>
  </si>
  <si>
    <t>10 ส.ค. 61 - 9 ส.ค. 64</t>
  </si>
  <si>
    <t>6 ม.ค.57 - 5 ม.ค. 60</t>
  </si>
  <si>
    <t>1 ส.ค.60 31 ก.ค. 63</t>
  </si>
  <si>
    <t>บริหารธุรกิจบัณฑิต สาขาการจัดการธุรกิจค้าปลีก ใหม่ ปี 2557</t>
  </si>
  <si>
    <t>ปรัชญาดุษฎีบัณฑิต สาขาการบริหารการพัฒนา ปรับปรุง ปี 2559</t>
  </si>
  <si>
    <t>บริหารธุรกิจบัณฑิต สาขาคอมพิวเตอร์ธุรกิจ ปรับปรุง ปี 2559</t>
  </si>
  <si>
    <t>นิเทศศาสตรบัณฑิต สาขานิเทศศาสตร์ ปรับปรุง ปี 2560</t>
  </si>
  <si>
    <t>บริหารธุรกิจบัณฑิต สาขาบริหารธุรกิจ ปรับปรุง ปี 2559</t>
  </si>
  <si>
    <t>บัญชีบัณฑิต สาขาบัญชี ปรับปรุง ปี 2559</t>
  </si>
  <si>
    <t>รัฐประศาสนศาสตรบัณฑิต สาขารัฐประศาสนศาสตร์ ปรับปรุง ปี 2560</t>
  </si>
  <si>
    <t>รัฐประศาสนศาสตรมหาบัณฑิต สาขารัฐประศาสนศาสตร์ ปรับปรุง ปี 2560</t>
  </si>
  <si>
    <t>เศรษฐศาสตรบัณฑิต สาขาเศรษฐศาสตร์ ปรับปรุง ปี 2560</t>
  </si>
  <si>
    <t>วิทยาศาสตรบัณฑิต สาขาคณิตศาสตร์ ปรับปรุง ปี 2559</t>
  </si>
  <si>
    <t>วิทยาศาสตรบัณฑิต สาขาเคมี ปรับปรุง ปี 2559</t>
  </si>
  <si>
    <t>วิทยาศาสตรบัณฑิต สาขาชีววิทยา ปรับปรุง ปี 2559</t>
  </si>
  <si>
    <t>วิทยาศาสตรมหาบัณฑิต สาขาเทคโนโลยีและการจัดการสารสนเทศดิจิทัล ปรับปรุง ปี 2561</t>
  </si>
  <si>
    <t>วิทยาศาสตรบัณฑิต สาขาเทคโนโลยีสารสนเทศ ปรับปรุง ปี 2558</t>
  </si>
  <si>
    <t>ปรัชญาดุษฎีบัณฑิต สาขาฟิสิกส์ ปรับปรุง ปี 2559</t>
  </si>
  <si>
    <t>วิทยาศาสตรบัณฑิต สาขาฟิสิกส์ ปรับปรุง ปี 2550</t>
  </si>
  <si>
    <t>วิทยาศาสตรบัณฑิต สาขาฟิสิกส์ ปรับปรุง ปี 2554</t>
  </si>
  <si>
    <t>วิทยาศาสตรบัณฑิต สาขาฟิสิกส์ ปรับปรุง ปี 2559</t>
  </si>
  <si>
    <t>วิทยาศาสตรมหาบัณฑิต สาขาฟิสิกส์ ปรับปรุง ปี 2559</t>
  </si>
  <si>
    <t>วิทยาศาสตรบัณฑิต สาขาวิทยาการข้อมูล ใหม่ ปี 2561</t>
  </si>
  <si>
    <t>วิทยาศาสตรบัณฑิต สาขาวิทยาการคอมพิวเตอร์ ปรับปรุง ปี 2559</t>
  </si>
  <si>
    <t>วิทยาศาสตรบัณฑิต สาขาวิทยาศาสตร์สิ่งแวดล้อม ปรับปรุง ปี 2561</t>
  </si>
  <si>
    <t>วิทยาศาสตรบัณฑิต สาขาสาธารณสุขศาสตร์ ปรับปรุง ปี 2559</t>
  </si>
  <si>
    <t>1 ต.ค. 61 - 30 ก.ย. 63</t>
  </si>
  <si>
    <t>7 ส.ค.60 - 6 ส.ค.63</t>
  </si>
  <si>
    <t>7 ม.ค. 61 - 30 พ.ค. 62</t>
  </si>
  <si>
    <t>10 ส.ค.59 - 9 ส.ค.62</t>
  </si>
  <si>
    <t>นางสาวณีรนุช วรไธสง</t>
  </si>
  <si>
    <t>1 ส.ค. 60 - 31 ก.ค. 63</t>
  </si>
  <si>
    <t>นางสาวปัญญธารา  ปุญญาอุปถัมภ์</t>
  </si>
  <si>
    <t>Ms.Celsie Taroja Avila  -</t>
  </si>
  <si>
    <t>EB8099262</t>
  </si>
  <si>
    <t>ข้อมูลจำนวนนักศึกษาและแผนการรับนักศึกษาใหม่ จำแนกตามคณะ/สาขา/หลักสูตร
ปีการศึกษา 2557 - 2565 มหาวิทยาลัยราชภัฏสกลนคร
สำรวจ ณ วันที่ 28 เดือน มีนาคม พ.ศ. 2562</t>
  </si>
  <si>
    <t>จำนวนนักศึกษาและแผนการรับนักศึกษาใหม่ จำแนกตามปีการศึกษา</t>
  </si>
  <si>
    <t>นักศึกษาตกค้าง</t>
  </si>
  <si>
    <t>ปี 2557 
(ปี 5)</t>
  </si>
  <si>
    <t>ปี 2558
(ปี 4)</t>
  </si>
  <si>
    <t>ปี 2559
(ปี 3)</t>
  </si>
  <si>
    <t>ปี 2560 
(ปี 2)</t>
  </si>
  <si>
    <t>ปี 2561
(ปี 1)</t>
  </si>
  <si>
    <t>เฉลี่ยปี
2557-2561</t>
  </si>
  <si>
    <t>ปี 2562</t>
  </si>
  <si>
    <t>ปี 2563</t>
  </si>
  <si>
    <t>ปี 2564</t>
  </si>
  <si>
    <t>ปี 2565</t>
  </si>
  <si>
    <t>ปรัชญาดุษฎีบัณฑิต สาขาภาวะผู้นำทางการบริหารการศึกษา</t>
  </si>
  <si>
    <t>ครุศาสตรบัณฑิต สาขาการประถมศึกษา</t>
  </si>
  <si>
    <t>วิทยาศาสตรบัณฑิต สาขาเทคโนโลยีีการผลิตพืช</t>
  </si>
  <si>
    <t>เทคโนโลยีบัณฑิต สาขาเทคโนโลยีก่อสร้างและสถาปัตยกรรม (ก่อสร้าง 4 ปี เทียบโอน.)</t>
  </si>
  <si>
    <t>เทคโนโลยีบัณฑิต สาขาไฟฟ้าและอิเล็กทรอนิกส์ (อิเล็กทรอนิกส์ ทล.บ. 4 ปี)</t>
  </si>
  <si>
    <t>เทคโนโลยีบัณฑิต สาขาไฟฟ้าและอิเล็กทรอนิกส์ (ไฟฟ้า ทล.บ. 4 ปี)</t>
  </si>
  <si>
    <t>เทคโนโลยีบัณฑิต สาขาเทคโนโลยีก่อสร้างและสถาปัตยกรรม (เทคโนฯก่อสร้าง 4 ปี)</t>
  </si>
  <si>
    <t>เทคโนโลยีบัณฑิต สาขาเทคโนโลยีเครื่องกลและการผลิต (เทคโนฯการผลิต (4 ปี)</t>
  </si>
  <si>
    <t>เทคโนโลยีบัณฑิต สาขาเทคโนโลยีเครื่องกลและการผลิต (เทคโนฯเครื่องกล (4 ปี)</t>
  </si>
  <si>
    <t>เทคโนโลยีบัณฑิต สาขาเทคโนโลยีอิเล็กทรอนิกส์ (วท.บ./ทล.บ. 2 ปี)</t>
  </si>
  <si>
    <t>เทคโนโลยีบัณฑิต สาขาการบริหารงานก่อสร้าง (2ปี ทล.บ.)</t>
  </si>
  <si>
    <t>เทคโนโลยีบัณฑิต สาขาเทคโนโลยีไฟฟ้า (2 ปี ทล.บ.)</t>
  </si>
  <si>
    <t>เทคโนโลยีบัณฑิต สาขาเทคโนโลยีเครื่องกล (2 ปี ทล.บ.)</t>
  </si>
  <si>
    <t>เทคโนโลยีบัณฑิต สาขาเทคโนโลยีการผลิต (2 ปี วท.บ./ทล.บ)</t>
  </si>
  <si>
    <t>เทคโนโลยีบัณฑิต สาขาเทคโนโลยีการจัดการอุตสาหกรรม (2 ปี วท.บ./ทล.บ.)</t>
  </si>
  <si>
    <t>เทคโนโลยีบัณฑิต เทคโนโลยีอิเล็กทรอนิกส์ (4 ปี)</t>
  </si>
  <si>
    <t>เทคโนโลยีบัณฑิต สาขาเทคโนโลยีสถาบัตยกรรม (4 ปี)</t>
  </si>
  <si>
    <t>เทคโนโลยีบัณฑิต สาขาเทคโนโลยีโยธา (4 ปี)</t>
  </si>
  <si>
    <t>เทคโนโลยีบัณฑิต สาขาเทคโนโลยีการอุตสาหการ (4 ปี)</t>
  </si>
  <si>
    <t>รัฐศาสตรบัณฑิต สาขารัฐศาสตร์ (การเมืองการปกครอง)</t>
  </si>
  <si>
    <t>ศิลปกรรมศาสตรบัณฑิต สาขาการโรงแรม</t>
  </si>
  <si>
    <t>บริหารธุรกิจบัณฑิต สาขาการจััดการทั่วไป (เพิ่มใหม่)</t>
  </si>
  <si>
    <t>บริหารธุรกิจบัณฑิต สาขาการตลาด (เพิ่มใหม่)</t>
  </si>
  <si>
    <t>บริหารธุรกิจบัณฑิต สาขาการการเงินการธนาคารการ (เพิ่มใหม่)</t>
  </si>
  <si>
    <t>บริหารธุรกิจบัณฑิต สาขาจัดการโลจิสติกส์ (เพิ่มใหม่)</t>
  </si>
  <si>
    <t>บริหารธุรกิจบัณฑิต สาขาบริหารทรัพยากรมนุษย์  (เพิ่มใหม่)</t>
  </si>
  <si>
    <t>บริหารธุรกิจบัณฑิต สาขาการเป็นผู้ประกอบการ  (เพิ่มใหม่)</t>
  </si>
  <si>
    <t>บริหารธุรกิจบัณฑิต สาขาบริหารทรัพยากรมนุษย์ 4 ปีเทียบโอน (เพิ่มใหม่)</t>
  </si>
  <si>
    <t>บริหารธุรกิจบัณฑิต สาขาคอมพิวเตอร์ธุรกิจ 4 ปีเทียบโอน (เพิ่มใหม่)</t>
  </si>
  <si>
    <t>บริหารธุรกิจบัณฑิต สาขาการจัดการทั่วไป 4 ปีเทียบโอน (เพิ่มใหม่)</t>
  </si>
  <si>
    <t>บริหารธุรกิจบัณฑิต สาขาการบัญชี 4 ปีเทียบโอน (เพิ่มใหม่)</t>
  </si>
  <si>
    <t>วิทยาศาสตรบัณฑิต สาขาคณิตศาสตร์ ประยุกต์ (เพิ่มใหม่)</t>
  </si>
  <si>
    <t>3349900633972</t>
  </si>
  <si>
    <t>3440600179452</t>
  </si>
  <si>
    <t>3320100021982</t>
  </si>
  <si>
    <t>3450100748709</t>
  </si>
  <si>
    <t>3470100629203</t>
  </si>
  <si>
    <t>3409900356692</t>
  </si>
  <si>
    <t>3349900596074</t>
  </si>
  <si>
    <t>3479900169752</t>
  </si>
  <si>
    <t>3490200026799</t>
  </si>
  <si>
    <t>3100202631099</t>
  </si>
  <si>
    <t>3209800070934</t>
  </si>
  <si>
    <t>3401500007855</t>
  </si>
  <si>
    <t>3770100308684</t>
  </si>
  <si>
    <t>3100502924920</t>
  </si>
  <si>
    <t>3101100285346</t>
  </si>
  <si>
    <t>3470500423718</t>
  </si>
  <si>
    <t>3461100099043</t>
  </si>
  <si>
    <t>3490500172804</t>
  </si>
  <si>
    <t>3100502911453</t>
  </si>
  <si>
    <t>3480500371092</t>
  </si>
  <si>
    <t>3480600062865</t>
  </si>
  <si>
    <t>5470190039890</t>
  </si>
  <si>
    <t>3471000149987</t>
  </si>
  <si>
    <t>3102100020521</t>
  </si>
  <si>
    <t>1101400731591</t>
  </si>
  <si>
    <t>3480600151213</t>
  </si>
  <si>
    <t>1409800071665</t>
  </si>
  <si>
    <t>3160100669283</t>
  </si>
  <si>
    <t>3410400870607</t>
  </si>
  <si>
    <t>3460800141289</t>
  </si>
  <si>
    <t>3571200195400</t>
  </si>
  <si>
    <t>3470101409312</t>
  </si>
  <si>
    <t xml:space="preserve">  </t>
  </si>
  <si>
    <t>0000000000117</t>
  </si>
  <si>
    <t>ข้อมูลอาจารย์ประจำหลักสูตร</t>
  </si>
  <si>
    <t>5470100064491</t>
  </si>
  <si>
    <t>1411490000059</t>
  </si>
  <si>
    <t>1490500090470</t>
  </si>
  <si>
    <t>3100601307031</t>
  </si>
  <si>
    <t>3410400511178</t>
  </si>
  <si>
    <t>5470100064482</t>
  </si>
  <si>
    <t>3479900045051</t>
  </si>
  <si>
    <t>3460500754463</t>
  </si>
  <si>
    <t>3100201223124</t>
  </si>
  <si>
    <t>3470101321831</t>
  </si>
  <si>
    <t>1489900013942</t>
  </si>
  <si>
    <t>3480900395231</t>
  </si>
  <si>
    <t>3471500108678</t>
  </si>
  <si>
    <t>1470400031137</t>
  </si>
  <si>
    <t>3101700531933</t>
  </si>
  <si>
    <t>3349900809728</t>
  </si>
  <si>
    <t>3239900103257</t>
  </si>
  <si>
    <t>3102001226512</t>
  </si>
  <si>
    <t>3470200033281</t>
  </si>
  <si>
    <t>5470100021082</t>
  </si>
  <si>
    <t>1479900138061</t>
  </si>
  <si>
    <t>3470400052289</t>
  </si>
  <si>
    <t>1410300041491</t>
  </si>
  <si>
    <t>บัญชีรายชื่อพนักงานมหาวิทยาลัยสายวิชาการที่ไปศึกษาต่อในประเทศ / ต่างประเทศ ที่ยังไม่รายงานตัวกลับ</t>
  </si>
  <si>
    <t>3459900159439</t>
  </si>
  <si>
    <t>3361300180511</t>
  </si>
  <si>
    <t>3479900079591</t>
  </si>
  <si>
    <t>5400900008307</t>
  </si>
  <si>
    <t>3311300026032</t>
  </si>
  <si>
    <t xml:space="preserve">สังกัด  มหาวิทยาลัยราชภัฏสกลนคร  </t>
  </si>
  <si>
    <t>1360100013690</t>
  </si>
  <si>
    <t>ข้อมูล  ณ  29 มีนาคม 2562</t>
  </si>
  <si>
    <t>3499900034547</t>
  </si>
  <si>
    <t>1479900014256</t>
  </si>
  <si>
    <t>1100800135137</t>
  </si>
  <si>
    <t>5470190021788</t>
  </si>
  <si>
    <t>5411300001035</t>
  </si>
  <si>
    <t>1910200004051</t>
  </si>
  <si>
    <t>3300300245604</t>
  </si>
  <si>
    <t>3470800494726</t>
  </si>
  <si>
    <t>ลำดับ</t>
  </si>
  <si>
    <t>3480500597058</t>
  </si>
  <si>
    <t>1309900131474</t>
  </si>
  <si>
    <t>3490500307793</t>
  </si>
  <si>
    <t>3449900343426</t>
  </si>
  <si>
    <t>1479900102104</t>
  </si>
  <si>
    <t>3101100370700</t>
  </si>
  <si>
    <t>3450100543449</t>
  </si>
  <si>
    <t>1470100028912</t>
  </si>
  <si>
    <t>1100200243907</t>
  </si>
  <si>
    <t>3470101469765</t>
  </si>
  <si>
    <t>3480300707305</t>
  </si>
  <si>
    <t>1409900597707</t>
  </si>
  <si>
    <t>ชื่อ - สกุล</t>
  </si>
  <si>
    <t>1409900634092</t>
  </si>
  <si>
    <t>1320700027837</t>
  </si>
  <si>
    <t>3470101537205</t>
  </si>
  <si>
    <t>3411900493617</t>
  </si>
  <si>
    <t>3479900056010</t>
  </si>
  <si>
    <t>3102101945111</t>
  </si>
  <si>
    <t>3410300241667</t>
  </si>
  <si>
    <t>ตำแหน่ง</t>
  </si>
  <si>
    <t>3420100023313</t>
  </si>
  <si>
    <t>ระดับ</t>
  </si>
  <si>
    <t>สาขาที่ศึกษา</t>
  </si>
  <si>
    <t>5401000024765</t>
  </si>
  <si>
    <t>สถานศึกษา</t>
  </si>
  <si>
    <t>1471500034252</t>
  </si>
  <si>
    <t xml:space="preserve">วัน เดือน ปี </t>
  </si>
  <si>
    <t>ในเวลา/</t>
  </si>
  <si>
    <t>แหล่งทุน</t>
  </si>
  <si>
    <t>วันสำเร็จ</t>
  </si>
  <si>
    <t>3480800202423</t>
  </si>
  <si>
    <t>3470800471254</t>
  </si>
  <si>
    <t>1430900016757</t>
  </si>
  <si>
    <t>3480500365955</t>
  </si>
  <si>
    <t>3450200351983</t>
  </si>
  <si>
    <t>3330900117011</t>
  </si>
  <si>
    <t>3320100022920</t>
  </si>
  <si>
    <t>1570700027070</t>
  </si>
  <si>
    <t>3440600071651</t>
  </si>
  <si>
    <t>3559900194403</t>
  </si>
  <si>
    <t>3470100321098</t>
  </si>
  <si>
    <t>การศึกษา</t>
  </si>
  <si>
    <t>ที่เข้าศึกษาต่อ</t>
  </si>
  <si>
    <t>3100502252981</t>
  </si>
  <si>
    <t>นอกเวลา</t>
  </si>
  <si>
    <t>3450100352040</t>
  </si>
  <si>
    <t>3309901577308</t>
  </si>
  <si>
    <t>3120600312970</t>
  </si>
  <si>
    <t>3471500128059</t>
  </si>
  <si>
    <t>5470100097259</t>
  </si>
  <si>
    <t>1800100027955</t>
  </si>
  <si>
    <t>1410100008326</t>
  </si>
  <si>
    <t>3439900176465</t>
  </si>
  <si>
    <t>3409900352409</t>
  </si>
  <si>
    <t>นางสาวสิริลักษณ์</t>
  </si>
  <si>
    <t>3460500427276</t>
  </si>
  <si>
    <t>จิระวัฒนาสมกุล</t>
  </si>
  <si>
    <t>3400200007433</t>
  </si>
  <si>
    <t>3470400491401</t>
  </si>
  <si>
    <t xml:space="preserve">อาจารย์ </t>
  </si>
  <si>
    <t>3440100294392</t>
  </si>
  <si>
    <t>3409900356617</t>
  </si>
  <si>
    <t>ป.เอก</t>
  </si>
  <si>
    <t>ภาษาและการสื่อสาร</t>
  </si>
  <si>
    <t>สถาบันบัณฑิตพัฒนบริหารศาสตร์</t>
  </si>
  <si>
    <t>3470100637320</t>
  </si>
  <si>
    <t>ในเวลา</t>
  </si>
  <si>
    <t>1360500009037</t>
  </si>
  <si>
    <t>ทุน มรสน</t>
  </si>
  <si>
    <t>กลับ 6ม.ค.60</t>
  </si>
  <si>
    <t>3460100100342</t>
  </si>
  <si>
    <t>3480300049367</t>
  </si>
  <si>
    <t>1409900051836</t>
  </si>
  <si>
    <t>ครั้งที่ 2  6 ม.ค. 61- 31 พ.ค. 62</t>
  </si>
  <si>
    <t>1302000141779</t>
  </si>
  <si>
    <t>3470100837213</t>
  </si>
  <si>
    <t>นางสาวอริสา</t>
  </si>
  <si>
    <t>สุมามาลย์</t>
  </si>
  <si>
    <t>การศึกษานอกระบบโรงเรียน</t>
  </si>
  <si>
    <t>3450400080240</t>
  </si>
  <si>
    <t>3309901308943</t>
  </si>
  <si>
    <t>จุฬาลงกรณ์มหาวิทยาลัย</t>
  </si>
  <si>
    <t>1409900195471</t>
  </si>
  <si>
    <t>นางสาวอุทุมพร</t>
  </si>
  <si>
    <t>หลอดโค</t>
  </si>
  <si>
    <t>พัฒนศาสตร์</t>
  </si>
  <si>
    <t>มหาวิทยาลัยขอนแก่น</t>
  </si>
  <si>
    <t>3310200197683</t>
  </si>
  <si>
    <t>5450300001646</t>
  </si>
  <si>
    <t>1489900022291</t>
  </si>
  <si>
    <t>3320900274621</t>
  </si>
  <si>
    <t>นางสาวชมพูนุช</t>
  </si>
  <si>
    <t>3479900196849</t>
  </si>
  <si>
    <t>3479900109784</t>
  </si>
  <si>
    <t>สมแสน</t>
  </si>
  <si>
    <t>3349800081765</t>
  </si>
  <si>
    <t>1411300019594</t>
  </si>
  <si>
    <t>1450200114667</t>
  </si>
  <si>
    <t>3470101221372</t>
  </si>
  <si>
    <t>การจัดการท่องเที่ยวและการโรงแรม</t>
  </si>
  <si>
    <t>มหาวิทยาลัยมหาสารคาม</t>
  </si>
  <si>
    <t>ทุน มรสน.</t>
  </si>
  <si>
    <t>3100300211230</t>
  </si>
  <si>
    <t>3470600356711</t>
  </si>
  <si>
    <t>3471100497723</t>
  </si>
  <si>
    <t>1411600100516</t>
  </si>
  <si>
    <t>3480100194410</t>
  </si>
  <si>
    <t>1480700028484</t>
  </si>
  <si>
    <t>3419900023367</t>
  </si>
  <si>
    <t>3400500491608</t>
  </si>
  <si>
    <t>3410601154160</t>
  </si>
  <si>
    <t>3480300750413</t>
  </si>
  <si>
    <t>3450101405368</t>
  </si>
  <si>
    <t>3440800073852</t>
  </si>
  <si>
    <t>3470600055109</t>
  </si>
  <si>
    <t>3480300026057</t>
  </si>
  <si>
    <t>3460600544827</t>
  </si>
  <si>
    <t>3479900059442</t>
  </si>
  <si>
    <t>3479900017243</t>
  </si>
  <si>
    <t>3470300039817</t>
  </si>
  <si>
    <t>3100502602701</t>
  </si>
  <si>
    <t>นางสาวสิรินทัศน์</t>
  </si>
  <si>
    <t>1471000022603</t>
  </si>
  <si>
    <t>เลี่ยมแหลม</t>
  </si>
  <si>
    <t>วิทยาศาสตร์และเทคโนโลยี</t>
  </si>
  <si>
    <t>3461300281295</t>
  </si>
  <si>
    <t>3489900013272</t>
  </si>
  <si>
    <t>มหาวิทยาลัยเชียงใหม่</t>
  </si>
  <si>
    <t>3409900118139</t>
  </si>
  <si>
    <t>3479900194927</t>
  </si>
  <si>
    <t>3470101491965</t>
  </si>
  <si>
    <t>นางสาวชนกนันท์</t>
  </si>
  <si>
    <t>ศรีลาพัฒน์</t>
  </si>
  <si>
    <t>อาจารย์</t>
  </si>
  <si>
    <t>Agribusiness</t>
  </si>
  <si>
    <t>3470100836080</t>
  </si>
  <si>
    <t>Universiti Putra Malaysia</t>
  </si>
  <si>
    <t>3470600133215</t>
  </si>
  <si>
    <t>3470100836438</t>
  </si>
  <si>
    <t>3470500039951</t>
  </si>
  <si>
    <t>ทุนรัฐบาล</t>
  </si>
  <si>
    <t>3480600208819</t>
  </si>
  <si>
    <t>3479900112483</t>
  </si>
  <si>
    <t>3471000346791</t>
  </si>
  <si>
    <t>3500400239051</t>
  </si>
  <si>
    <t>1470100056622</t>
  </si>
  <si>
    <t>1471100020301</t>
  </si>
  <si>
    <t>1459900063869</t>
  </si>
  <si>
    <t>3449900259573</t>
  </si>
  <si>
    <t>3459900282451</t>
  </si>
  <si>
    <t>3479900004613</t>
  </si>
  <si>
    <t>3450700339541</t>
  </si>
  <si>
    <t>นางสาวศศิวรรณ</t>
  </si>
  <si>
    <t>3470100295925</t>
  </si>
  <si>
    <t>ทัศนเอี่ยม</t>
  </si>
  <si>
    <t>3499900034563</t>
  </si>
  <si>
    <t>นายกรกช</t>
  </si>
  <si>
    <t>มาตะรัตน์</t>
  </si>
  <si>
    <t>วิศวกรรมโทรคมนาคม</t>
  </si>
  <si>
    <t>3479900224834</t>
  </si>
  <si>
    <t>ม.ขอนแก่น วิทยาเขตหนองคาย</t>
  </si>
  <si>
    <t>3499900033958</t>
  </si>
  <si>
    <t>3470400603528</t>
  </si>
  <si>
    <t>นางสาวอรุณฉาย</t>
  </si>
  <si>
    <t>อุนาศรี</t>
  </si>
  <si>
    <t>3480100315276</t>
  </si>
  <si>
    <t>3450100416650</t>
  </si>
  <si>
    <t>1341600011565</t>
  </si>
  <si>
    <t>1349900072206</t>
  </si>
  <si>
    <t>3400100290826</t>
  </si>
  <si>
    <t>3410601289227</t>
  </si>
  <si>
    <t>1480600007817</t>
  </si>
  <si>
    <t>1479900006644</t>
  </si>
  <si>
    <t>นางสาวธิดารัตน์</t>
  </si>
  <si>
    <t>1469900044945</t>
  </si>
  <si>
    <t>3501900517949</t>
  </si>
  <si>
    <t>3409900004192</t>
  </si>
  <si>
    <t>เหลื่องรุ่งเรื่อง</t>
  </si>
  <si>
    <t>1479900005893</t>
  </si>
  <si>
    <t>1499900065004</t>
  </si>
  <si>
    <t>1470100195258</t>
  </si>
  <si>
    <t>3470600232370</t>
  </si>
  <si>
    <t>3490100095535</t>
  </si>
  <si>
    <t>3470600282687</t>
  </si>
  <si>
    <t>3609900556487</t>
  </si>
  <si>
    <t>3480900019931</t>
  </si>
  <si>
    <t>3479900033711</t>
  </si>
  <si>
    <t>3470101407832</t>
  </si>
  <si>
    <t>3100202634110</t>
  </si>
  <si>
    <t>3470100838490</t>
  </si>
  <si>
    <t>3470300472821</t>
  </si>
  <si>
    <t>3470500037991</t>
  </si>
  <si>
    <t>3460600045880</t>
  </si>
  <si>
    <t>5320100135810</t>
  </si>
  <si>
    <t>3480900090295</t>
  </si>
  <si>
    <t>นายทรงพล</t>
  </si>
  <si>
    <t>ประโยชน์มี</t>
  </si>
  <si>
    <t>วิศวกรรมสิ่งแวดล้อม</t>
  </si>
  <si>
    <t>3409901093610</t>
  </si>
  <si>
    <t>ทุนส่วนตัว</t>
  </si>
  <si>
    <t>1409900370923</t>
  </si>
  <si>
    <t>3460100363971</t>
  </si>
  <si>
    <t>3479900180977</t>
  </si>
  <si>
    <t>3439900168331</t>
  </si>
  <si>
    <t>5461300004654</t>
  </si>
  <si>
    <t>1479900003343</t>
  </si>
  <si>
    <t>3102001055599</t>
  </si>
  <si>
    <t>3480700577603</t>
  </si>
  <si>
    <t>3540100344895</t>
  </si>
  <si>
    <t>5470100064512</t>
  </si>
  <si>
    <t>3841400009127</t>
  </si>
  <si>
    <t>3479900234759</t>
  </si>
  <si>
    <t>3101800164312</t>
  </si>
  <si>
    <t>3449900319142</t>
  </si>
  <si>
    <t>3100603302401</t>
  </si>
  <si>
    <t>3340701601061</t>
  </si>
  <si>
    <t>3470101494875</t>
  </si>
  <si>
    <t>3309901154741</t>
  </si>
  <si>
    <t>3480600276695</t>
  </si>
  <si>
    <t>3490200025946</t>
  </si>
  <si>
    <t>1409900198519</t>
  </si>
  <si>
    <t>1471200023930</t>
  </si>
  <si>
    <t>3479900230346</t>
  </si>
  <si>
    <t>5410800002234</t>
  </si>
  <si>
    <t>นางลัคนา</t>
  </si>
  <si>
    <t>จีบแก้ว</t>
  </si>
  <si>
    <t>5479900023606</t>
  </si>
  <si>
    <t>สถาปัตยกรรมพื้นที่</t>
  </si>
  <si>
    <t>มหาวิทยาลัยศิลปากร</t>
  </si>
  <si>
    <t>3479900027184</t>
  </si>
  <si>
    <t>3670200023232</t>
  </si>
  <si>
    <t>นายภัทราพล</t>
  </si>
  <si>
    <t>กองทรัพย์</t>
  </si>
  <si>
    <t>3730101331825</t>
  </si>
  <si>
    <t>โท-เอก</t>
  </si>
  <si>
    <t>Mechanical Engineering</t>
  </si>
  <si>
    <t>The University of Sheffield</t>
  </si>
  <si>
    <t>3470100295917</t>
  </si>
  <si>
    <t>ก.วิทย์</t>
  </si>
  <si>
    <t>3461300275422</t>
  </si>
  <si>
    <t>1470100065117</t>
  </si>
  <si>
    <t>3400101728361</t>
  </si>
  <si>
    <t>3100902391341</t>
  </si>
  <si>
    <t>3100602030033</t>
  </si>
  <si>
    <t>3301200179601</t>
  </si>
  <si>
    <t>นางนุจิรา</t>
  </si>
  <si>
    <t>เอก</t>
  </si>
  <si>
    <t>สาขาวิชาวิศวกรรมอุตสาหการ</t>
  </si>
  <si>
    <t>3470101516569</t>
  </si>
  <si>
    <t>3479900187599</t>
  </si>
  <si>
    <t>1479900019487</t>
  </si>
  <si>
    <t>3470101097426</t>
  </si>
  <si>
    <t>3470101113138</t>
  </si>
  <si>
    <t>3141400317669</t>
  </si>
  <si>
    <t>3470101403829</t>
  </si>
  <si>
    <t>3101702089294</t>
  </si>
  <si>
    <t>1580400021572</t>
  </si>
  <si>
    <t>3479900003188</t>
  </si>
  <si>
    <t>1470100159651</t>
  </si>
  <si>
    <t>3470100205446</t>
  </si>
  <si>
    <t>3580400137399</t>
  </si>
  <si>
    <t>3310900016533</t>
  </si>
  <si>
    <t>3700400896026</t>
  </si>
  <si>
    <t>3341600362046</t>
  </si>
  <si>
    <t>3130600090292</t>
  </si>
  <si>
    <t>3549900074572</t>
  </si>
  <si>
    <t>5470800034152</t>
  </si>
  <si>
    <t>3569900204255</t>
  </si>
  <si>
    <t>3479900089465</t>
  </si>
  <si>
    <t>3419900674066</t>
  </si>
  <si>
    <t>3341601232511</t>
  </si>
  <si>
    <t>3449900259310</t>
  </si>
  <si>
    <t>นางอนงลักษณ์</t>
  </si>
  <si>
    <t>3460900261260</t>
  </si>
  <si>
    <t>1480800041318</t>
  </si>
  <si>
    <t>3480300158204</t>
  </si>
  <si>
    <t>หนูหมอก</t>
  </si>
  <si>
    <t>3800800755038</t>
  </si>
  <si>
    <t>3411400041300</t>
  </si>
  <si>
    <t>1301700006261</t>
  </si>
  <si>
    <t>1410600018517</t>
  </si>
  <si>
    <t>1330700096685</t>
  </si>
  <si>
    <t>การสอนภาษาอังกฤษเป็นภาษานานาชาติ</t>
  </si>
  <si>
    <t>3530800544129</t>
  </si>
  <si>
    <t>3101500983261</t>
  </si>
  <si>
    <t>3479900077963</t>
  </si>
  <si>
    <t>3410100026096</t>
  </si>
  <si>
    <t>3480700155601</t>
  </si>
  <si>
    <t>3430200257626</t>
  </si>
  <si>
    <t>3349900631678</t>
  </si>
  <si>
    <t>3479900011288</t>
  </si>
  <si>
    <t>3440600645577</t>
  </si>
  <si>
    <t>3470400531047</t>
  </si>
  <si>
    <t>5470300023402</t>
  </si>
  <si>
    <t>5470100007535</t>
  </si>
  <si>
    <t>3341600878000</t>
  </si>
  <si>
    <t>บัญชีรายชื่อข้าราชการสายวิชาการที่ไปศึกษาต่อในประเทศ / ต่างประเทศ ที่ยังไม่รายงานตัวกลับ</t>
  </si>
  <si>
    <t>3480600279449</t>
  </si>
  <si>
    <t>3760200329594</t>
  </si>
  <si>
    <t>3147050031571</t>
  </si>
  <si>
    <t>3600101120426</t>
  </si>
  <si>
    <t>3490200167481</t>
  </si>
  <si>
    <t>3341000423150</t>
  </si>
  <si>
    <t>3489900110201</t>
  </si>
  <si>
    <t>3479900192258</t>
  </si>
  <si>
    <t>3480800393741</t>
  </si>
  <si>
    <t>3349800184718</t>
  </si>
  <si>
    <t>3470500102628</t>
  </si>
  <si>
    <t>นางสาวณีรนุช</t>
  </si>
  <si>
    <t>3100700115360</t>
  </si>
  <si>
    <t>3350800776196</t>
  </si>
  <si>
    <t>วรไธสง</t>
  </si>
  <si>
    <t>3100500426884</t>
  </si>
  <si>
    <t>3410100749594</t>
  </si>
  <si>
    <t>3470600176496</t>
  </si>
  <si>
    <t>3471201441481</t>
  </si>
  <si>
    <t>3480400352517</t>
  </si>
  <si>
    <t>1410400019692</t>
  </si>
  <si>
    <t>5471200075711</t>
  </si>
  <si>
    <t>3479900141891</t>
  </si>
  <si>
    <t>3360200193092</t>
  </si>
  <si>
    <t>3470600110053</t>
  </si>
  <si>
    <t>การพัฒนาสุขภาพชุมชน</t>
  </si>
  <si>
    <t>1409900082642</t>
  </si>
  <si>
    <t>3400500238376</t>
  </si>
  <si>
    <t>3349800181603</t>
  </si>
  <si>
    <t>3470100836519</t>
  </si>
  <si>
    <t>1479900006563</t>
  </si>
  <si>
    <t>3479900219717</t>
  </si>
  <si>
    <t>5200199018706</t>
  </si>
  <si>
    <t>3450400043611</t>
  </si>
  <si>
    <t>ผู้ให้ข้อมูล</t>
  </si>
  <si>
    <t>มีต่อ  แยกเฉพาะนอกเวลา และใช้เวลาบางส่วน</t>
  </si>
  <si>
    <t>บัญชีรายชื่อพนักงานมหาวิทยาลัย,พนักงานราชการ และลูกจ้างชั่วคราวรายเดือน ที่ไปศึกษาต่อในประเทศ / ต่างประเทศ</t>
  </si>
  <si>
    <t>ข้อมูล  ณ  10 ต.ค. 2561</t>
  </si>
  <si>
    <t>สำนักงานอธิการบดี</t>
  </si>
  <si>
    <t>นางสาวยุพิน</t>
  </si>
  <si>
    <t>ศรีชาติ</t>
  </si>
  <si>
    <t>เจ้าหน้าที่บริหารงานทั่วไป</t>
  </si>
  <si>
    <t>ป.โท</t>
  </si>
  <si>
    <t>จิตวิทยาการศึกษาและ</t>
  </si>
  <si>
    <t xml:space="preserve">16 ส.ค.57 </t>
  </si>
  <si>
    <t>การแนะแนว</t>
  </si>
  <si>
    <t xml:space="preserve">นายสุริยัน  </t>
  </si>
  <si>
    <t>นิลทะราช</t>
  </si>
  <si>
    <t>นักวิชาการพัสดุ</t>
  </si>
  <si>
    <t>วิทยาการสารสนเทศ</t>
  </si>
  <si>
    <t xml:space="preserve">19 เม.ย.57 </t>
  </si>
  <si>
    <t>และเทคโนโลยี</t>
  </si>
  <si>
    <t>นางสาวประภัสสร</t>
  </si>
  <si>
    <t>พองผาลา</t>
  </si>
  <si>
    <t>บุคลากร</t>
  </si>
  <si>
    <t xml:space="preserve">นางณัฎฐชา  </t>
  </si>
  <si>
    <t>ตรีโอษฐ์</t>
  </si>
  <si>
    <t>23 พ.ค.58</t>
  </si>
  <si>
    <t>นายทรงฤทธิ์</t>
  </si>
  <si>
    <t>พุทธลา</t>
  </si>
  <si>
    <t>วิศวกรโยธา</t>
  </si>
  <si>
    <t>วิศวกรรมโยธา</t>
  </si>
  <si>
    <t xml:space="preserve">15 ส.ค.58 </t>
  </si>
  <si>
    <t>สำเร็จ 16 ต.ค. 60</t>
  </si>
  <si>
    <t>นายคมกริบ</t>
  </si>
  <si>
    <t>เลื่องลือ</t>
  </si>
  <si>
    <t>นิติกร (พม.)</t>
  </si>
  <si>
    <t>5 ส.ค.60</t>
  </si>
  <si>
    <t>นายจารุวิทย์</t>
  </si>
  <si>
    <t>ลังภูลี</t>
  </si>
  <si>
    <t>มหาวิทยาลัยเกษตรศาสตร์ (สก)</t>
  </si>
  <si>
    <t>29 ก.ค.60</t>
  </si>
  <si>
    <t>นายประกายแก้ว</t>
  </si>
  <si>
    <t>บุตราช</t>
  </si>
  <si>
    <t>วิศวกรไฟฟ้า</t>
  </si>
  <si>
    <t>การจัดการวิศวกรรมและเทคโนโลยี</t>
  </si>
  <si>
    <t>27 ก.ค.61</t>
  </si>
  <si>
    <t>นางสาวศศินันท์</t>
  </si>
  <si>
    <t>โต๊ะชาลีศรีทิน</t>
  </si>
  <si>
    <t>อาจารย์พิเศษ</t>
  </si>
  <si>
    <t>ภาษาอังกฤษและ</t>
  </si>
  <si>
    <t>มหาวิทยาลัยอุบลราชธานี</t>
  </si>
  <si>
    <t>ภาคเรียนที่ 1/2551</t>
  </si>
  <si>
    <t>สำเร็จ 15 มิ.ย. 61</t>
  </si>
  <si>
    <t>การสื่อสาร</t>
  </si>
  <si>
    <t>นายดนัยณัฐ</t>
  </si>
  <si>
    <t>มหาวิทยาลัยศรีปทุม</t>
  </si>
  <si>
    <t xml:space="preserve">15 ส.ค.57 </t>
  </si>
  <si>
    <t>นางสาวปาจรีย์</t>
  </si>
  <si>
    <t>สุริยาชัยวัฒน์</t>
  </si>
  <si>
    <t>มหาวิทยาลัยรามคำแหง</t>
  </si>
  <si>
    <t xml:space="preserve">1 ก.ค.57 </t>
  </si>
  <si>
    <t>นางญาตาวี</t>
  </si>
  <si>
    <t>ไชยมาตย์</t>
  </si>
  <si>
    <t>ภาษาศาสตร์ประยุกต์</t>
  </si>
  <si>
    <t xml:space="preserve">7 ส.ค.60 </t>
  </si>
  <si>
    <t>(หลักสูตรนานาชาติ)</t>
  </si>
  <si>
    <t>นางสาวเชาวณา</t>
  </si>
  <si>
    <t>ไข่แก้ว</t>
  </si>
  <si>
    <t>วัฒนธรรม ศิลปกรรมและการ</t>
  </si>
  <si>
    <t>31 ก.ค. 61</t>
  </si>
  <si>
    <t xml:space="preserve">นอกเวลา </t>
  </si>
  <si>
    <t>ออกแบบ (โครงการพิเศษ)</t>
  </si>
  <si>
    <t>Ms.Le Thi Mai Thu</t>
  </si>
  <si>
    <t>(พิมพ์ใจ)</t>
  </si>
  <si>
    <t>อาจารยพิเศษชาวต่างชาติ</t>
  </si>
  <si>
    <t>4 ส.ค. 61</t>
  </si>
  <si>
    <t>นางสาวเชาวนา</t>
  </si>
  <si>
    <t>วัฒนธรรมศิลปกรรมและการออกแบบ</t>
  </si>
  <si>
    <t>12 มิ.ย. 61</t>
  </si>
  <si>
    <t>นายอาณัฐพงษ์</t>
  </si>
  <si>
    <t>ภาระหัส</t>
  </si>
  <si>
    <t>เทคโนโลยีอาคาร</t>
  </si>
  <si>
    <t>5 มิ.ย.52</t>
  </si>
  <si>
    <t>สำเร็จ 27 มิ.ย. 61</t>
  </si>
  <si>
    <t>นายสาธิต</t>
  </si>
  <si>
    <t>ศรีอาจ</t>
  </si>
  <si>
    <t>นักวิชาการศึกษา</t>
  </si>
  <si>
    <t>การจัดการอาชีวอุตสา</t>
  </si>
  <si>
    <t>1 พ.ย.52</t>
  </si>
  <si>
    <t>ยุติการศึกษา</t>
  </si>
  <si>
    <t>หกรรม</t>
  </si>
  <si>
    <t>นายไวรุจน์</t>
  </si>
  <si>
    <t>อิ่มโพ</t>
  </si>
  <si>
    <t>วิศวกรรมอุตสาหการ</t>
  </si>
  <si>
    <t>11 มิ.ย.55</t>
  </si>
  <si>
    <t>สำเร็จ 27 ก.พ. 61</t>
  </si>
  <si>
    <t>นายรชต</t>
  </si>
  <si>
    <t>บุณยะยุต</t>
  </si>
  <si>
    <t>การจัดการเทคโนโลยี</t>
  </si>
  <si>
    <t>มหาวิทยาลัยราชภัฏพระนคร</t>
  </si>
  <si>
    <t>18 มิ.ย.55</t>
  </si>
  <si>
    <t>ใช้เวลาบางส่วน : 9, 16, 23, 30 ม.ค.58</t>
  </si>
  <si>
    <t>ใช้เวลาบางส่วน : 6, 13, 20, 27 ก.พ.58</t>
  </si>
  <si>
    <t>ใช้เวลาบางส่วน : 6, 13, 20, 27 มี.ค.58</t>
  </si>
  <si>
    <t>ใช้เวลาบางส่วน : 3, 10 เม.ย.58</t>
  </si>
  <si>
    <t>นายกิตติวัฒน์</t>
  </si>
  <si>
    <t>วิศวกรรมไฟฟ้าและ</t>
  </si>
  <si>
    <t>15 ส.ค.57</t>
  </si>
  <si>
    <t>คอมพิวเตอร์</t>
  </si>
  <si>
    <t>นายสิทธิศักดิ์</t>
  </si>
  <si>
    <t>ผุยโสภา</t>
  </si>
  <si>
    <t>4 มิ.ย.56</t>
  </si>
  <si>
    <t>ใช้เวลาบางส่วน : ทุน มรสน.</t>
  </si>
  <si>
    <t>20 ส.ค. 61 - 26 เม.ย. 63</t>
  </si>
  <si>
    <t>ใช้เวลาบางส่วน ส่วนตัว</t>
  </si>
  <si>
    <t>นายภาคิณ</t>
  </si>
  <si>
    <t>ลอยเจริญ</t>
  </si>
  <si>
    <t>วิศวกรรมโยธา แบบ 1.1</t>
  </si>
  <si>
    <t>22 พ.ค.56</t>
  </si>
  <si>
    <t>ไม่มีรายวิชาเรียน</t>
  </si>
  <si>
    <t xml:space="preserve">นายสาคร  </t>
  </si>
  <si>
    <t>อินทะชัย</t>
  </si>
  <si>
    <t>วิศวกรรมเครื่องกล</t>
  </si>
  <si>
    <t>2 พ.ย.58</t>
  </si>
  <si>
    <t>ทำวิทยานิพนธ์:ทุนส่วนตัว</t>
  </si>
  <si>
    <t>นายชัยยศ</t>
  </si>
  <si>
    <t>ลักษณะวิลัย</t>
  </si>
  <si>
    <t>17 ก.ค. 61</t>
  </si>
  <si>
    <t>เน้นวิจัย</t>
  </si>
  <si>
    <t xml:space="preserve">นายวสันต์  </t>
  </si>
  <si>
    <t>ศรีหิรัญ</t>
  </si>
  <si>
    <t>เทคโนโลยีสื่อสารการศึกษา</t>
  </si>
  <si>
    <t>มหาวิทยาลัยนเรศวร</t>
  </si>
  <si>
    <t>19 ส.ค.56</t>
  </si>
  <si>
    <t xml:space="preserve">นายภัทรดร  </t>
  </si>
  <si>
    <t>จั้นวันดี</t>
  </si>
  <si>
    <t>เทคโนโลยีการศึกษา</t>
  </si>
  <si>
    <t>มหาวิทยาลัยบูรพา</t>
  </si>
  <si>
    <t>1 มิ.ย.59</t>
  </si>
  <si>
    <t>(เรียน เสาร์-อาทิตย์)</t>
  </si>
  <si>
    <t xml:space="preserve">นายก้องภพ </t>
  </si>
  <si>
    <t>ศิริบุตร</t>
  </si>
  <si>
    <t>18 มิ.ย.59</t>
  </si>
  <si>
    <t>นายศตวรรษ</t>
  </si>
  <si>
    <t>มะละแซม</t>
  </si>
  <si>
    <t>นางสาวนนทวรรณ</t>
  </si>
  <si>
    <t>แสนไพร</t>
  </si>
  <si>
    <t>การศึกษา (สังคมศึกษา)</t>
  </si>
  <si>
    <t>8 ส.ค.59</t>
  </si>
  <si>
    <t xml:space="preserve">นางสาวนวพร </t>
  </si>
  <si>
    <t>วรรณทอง</t>
  </si>
  <si>
    <t>4 ส.ค. 57</t>
  </si>
  <si>
    <t>นางผกาพรรณ</t>
  </si>
  <si>
    <t>วะนานาม</t>
  </si>
  <si>
    <t>สาขาวิจัยหลักสูตรและการสอน</t>
  </si>
  <si>
    <t>21 พ.ค. 58</t>
  </si>
  <si>
    <t>นางสาวลดาวัลย์</t>
  </si>
  <si>
    <t>มะลิไทย</t>
  </si>
  <si>
    <t>หลักสูตรและการสอน</t>
  </si>
  <si>
    <t xml:space="preserve"> 3 ก.ย. 58</t>
  </si>
  <si>
    <t xml:space="preserve">นายธราเทพ  </t>
  </si>
  <si>
    <t>เตมีรักษ์</t>
  </si>
  <si>
    <t xml:space="preserve">จิตวิทยา(แขนงวิชาจิตวิทยา)  </t>
  </si>
  <si>
    <t>9 ม.ค.60</t>
  </si>
  <si>
    <t>นางสาวหรรษา</t>
  </si>
  <si>
    <t>องคสิงห์</t>
  </si>
  <si>
    <t>การศึกษาพิเศษ</t>
  </si>
  <si>
    <t>มหาวิทยาลัยศรีนครินทรวิโรฒ</t>
  </si>
  <si>
    <t>15 ส.ค.60</t>
  </si>
  <si>
    <t xml:space="preserve">นายธเนศพล </t>
  </si>
  <si>
    <t>เจริญราษฎร์</t>
  </si>
  <si>
    <t>การสอนภาษาอังกฤษ</t>
  </si>
  <si>
    <t>มหาวิทยาลัยราชภัฏสวนสุนันทา</t>
  </si>
  <si>
    <t>นางพรพิมล</t>
  </si>
  <si>
    <t>ภาคมฤค</t>
  </si>
  <si>
    <t>1 ก.ค.60</t>
  </si>
  <si>
    <t xml:space="preserve">นางสาววัชราภรณ์ </t>
  </si>
  <si>
    <t>เขาเขจร</t>
  </si>
  <si>
    <t>วิทยาศาสตร์ศึกษา</t>
  </si>
  <si>
    <t>2 ม.ค. 62</t>
  </si>
  <si>
    <t>นายวีรวัฒน์</t>
  </si>
  <si>
    <t>คำแสนพันธ์</t>
  </si>
  <si>
    <t>15 ธ.ค. 61</t>
  </si>
  <si>
    <t>นางสาวชุลีพร</t>
  </si>
  <si>
    <t>ลาภจิตร</t>
  </si>
  <si>
    <t>การบริหารและการพัฒนาการศึกษา</t>
  </si>
  <si>
    <t>นายสามารถ</t>
  </si>
  <si>
    <t>อัยกร</t>
  </si>
  <si>
    <t>ผู้ช่วยศาสตราจารย์</t>
  </si>
  <si>
    <t>1 มิ.ย.55</t>
  </si>
  <si>
    <t>สำเร็จ 6 ก.พ. 61</t>
  </si>
  <si>
    <t>นายเกริกไกร</t>
  </si>
  <si>
    <t>ปริญญาพล</t>
  </si>
  <si>
    <t>โลจิสติกส์และโซ่อุปทาน</t>
  </si>
  <si>
    <t>ปีการศึกษา 2555</t>
  </si>
  <si>
    <t>นายชัยณรงค์</t>
  </si>
  <si>
    <t>พูลเกษม</t>
  </si>
  <si>
    <t>เศรษฐศาสตร์ประยุกต์</t>
  </si>
  <si>
    <t>มหาวิทยาลัยแม่โจ้</t>
  </si>
  <si>
    <t>10 มิ.ย.56</t>
  </si>
  <si>
    <t>(ใช้เวลา</t>
  </si>
  <si>
    <t>บางส่วน)</t>
  </si>
  <si>
    <t>นายวราธร</t>
  </si>
  <si>
    <t>พรหมนิล</t>
  </si>
  <si>
    <t>ภาคเรียนที่ 1/2556</t>
  </si>
  <si>
    <t>นางนันทกาญจน์</t>
  </si>
  <si>
    <t>เกิดมาลัย</t>
  </si>
  <si>
    <t>นายวัชระ</t>
  </si>
  <si>
    <t>อักขระ</t>
  </si>
  <si>
    <t>นางศศิกานต์</t>
  </si>
  <si>
    <t>สังข์ทอง</t>
  </si>
  <si>
    <t>นิเทศศาสตร์และนวัตกรรม</t>
  </si>
  <si>
    <t>10 ส.ค. 56</t>
  </si>
  <si>
    <t>นางสาวววภัทรา</t>
  </si>
  <si>
    <t>บูรณะเนตร</t>
  </si>
  <si>
    <t xml:space="preserve">จนท.บริหารงานทั่วไป </t>
  </si>
  <si>
    <t>รัฐศาสตร</t>
  </si>
  <si>
    <t>27 พ.ค.54</t>
  </si>
  <si>
    <t>ไปไม่แจ้ง มรสน.</t>
  </si>
  <si>
    <t>จบ 11 มิ.ย.60</t>
  </si>
  <si>
    <t>นางสาวศศิภา</t>
  </si>
  <si>
    <t>ชวพันธุ์</t>
  </si>
  <si>
    <t>28 พ.ค.56</t>
  </si>
  <si>
    <t>จบ 28 มิ.ย.58</t>
  </si>
  <si>
    <t>นางสาวสายป่าน</t>
  </si>
  <si>
    <t>จักษุจินดา</t>
  </si>
  <si>
    <t>รัฐประสาสนศาสตร์</t>
  </si>
  <si>
    <t>28 8.60</t>
  </si>
  <si>
    <t xml:space="preserve">นางนิรมล </t>
  </si>
  <si>
    <t>เนื่องสิทธะ</t>
  </si>
  <si>
    <t>การบัญชี</t>
  </si>
  <si>
    <t>มหาวิทยาลัยธุรกิจบัณฑิต</t>
  </si>
  <si>
    <t>1 ส.ค.60</t>
  </si>
  <si>
    <t>นางสาวภัทร์ศินี</t>
  </si>
  <si>
    <t>แสนสำแดง</t>
  </si>
  <si>
    <t>สื่อสารวิทยา</t>
  </si>
  <si>
    <t>มหาวิทยาลัยธรรมศาสตร์</t>
  </si>
  <si>
    <t>(เรียน เสาร์ - อาทิตย์)</t>
  </si>
  <si>
    <t>นางสาวเจตรัมภา</t>
  </si>
  <si>
    <t>พรหมทะสาร</t>
  </si>
  <si>
    <t>มหาวิทยาลัยศรีปทุม บางเขน</t>
  </si>
  <si>
    <t>25 ส.ค. 61</t>
  </si>
  <si>
    <t>นางสาวชฎาพร</t>
  </si>
  <si>
    <t>แนบชิด</t>
  </si>
  <si>
    <t>การจัดการโลจิสติกส์และโซ่อุปทาน</t>
  </si>
  <si>
    <t>26 ส.ค. 61</t>
  </si>
  <si>
    <t>นางสาวนันธารา</t>
  </si>
  <si>
    <t xml:space="preserve">ธุลารัตน์ </t>
  </si>
  <si>
    <t>มหาวิทยาลัยสุโขทัยธรรมาธิราช</t>
  </si>
  <si>
    <t>1 ก.ย. 61</t>
  </si>
  <si>
    <t>นางสาวกนกภรณ์</t>
  </si>
  <si>
    <t>จันตะแสง</t>
  </si>
  <si>
    <t>นักวิชาการโภชนาการ</t>
  </si>
  <si>
    <t>เทคโนโลยีการอาหาร</t>
  </si>
  <si>
    <t>1 มิ.ย.53</t>
  </si>
  <si>
    <t>ใช้เวลา</t>
  </si>
  <si>
    <t>บางส่วน</t>
  </si>
  <si>
    <t>นายทรงทรัพย์</t>
  </si>
  <si>
    <t>อรุณกมล</t>
  </si>
  <si>
    <t>15 ส.ค.59</t>
  </si>
  <si>
    <t>นายสุวิทย์</t>
  </si>
  <si>
    <t>ทิพอุเทน</t>
  </si>
  <si>
    <t>ไม่ทราบวันเข้าศึกษาต่อ/เรียนก่อนมาบรรจุ พม.</t>
  </si>
  <si>
    <t xml:space="preserve">นางกนกวรรณ </t>
  </si>
  <si>
    <t>บุตรโยธี</t>
  </si>
  <si>
    <t>วิทยาศาสตร์การสัตวแพทย์</t>
  </si>
  <si>
    <t>1 ส.ค. 61</t>
  </si>
  <si>
    <t>นางสุวภา</t>
  </si>
  <si>
    <t>ยศตะโคตร</t>
  </si>
  <si>
    <t>เทคโนโลยีชีวภาพ</t>
  </si>
  <si>
    <t>1 มิ.ย.52-31 พ.ค.55</t>
  </si>
  <si>
    <t>ลาออก 18 ธ.ค.55</t>
  </si>
  <si>
    <t>ขยาย ครั้งที่ 1</t>
  </si>
  <si>
    <t>(4 มิ.ย.56-31 ต.ค.56)</t>
  </si>
  <si>
    <t>เฉพาะวันอังคาร</t>
  </si>
  <si>
    <t xml:space="preserve">ขยาย ครั้งที่ 2 </t>
  </si>
  <si>
    <t>(1 พ.ย.56-31 พ.ค.57)</t>
  </si>
  <si>
    <t>เฉพาะวันพุธ</t>
  </si>
  <si>
    <t xml:space="preserve">ขยาย ครั้งที่ 3 </t>
  </si>
  <si>
    <t>(1 ส.ค.57-30 พ.ย.57)</t>
  </si>
  <si>
    <t>เฉพาะวันศุกร์</t>
  </si>
  <si>
    <t xml:space="preserve">ขยาย ครั้งที่ 4 </t>
  </si>
  <si>
    <t>(10 ส.ค.58-30 ธ.ค.58)</t>
  </si>
  <si>
    <t>เฉพาะวันพฤหัสบดี</t>
  </si>
  <si>
    <t xml:space="preserve">ขยาย ครั้งที่ 5 </t>
  </si>
  <si>
    <t>(8 ส.ค.59-29 ธ.ค.59)</t>
  </si>
  <si>
    <t>ลาทำวิจัยต่างประเทศ</t>
  </si>
  <si>
    <t>(24 พ.ย. 60 -16 ก.พ. 61)</t>
  </si>
  <si>
    <t xml:space="preserve">          กลับ 17 ก.พ. 61</t>
  </si>
  <si>
    <t>9 ส.ค. 61 - 20 ธ.ค. 61</t>
  </si>
  <si>
    <t>บัญชีรายชื่อข้าราชการและลูกจ้างประจำที่เกษียณอายุราชการ</t>
  </si>
  <si>
    <t>ประจำปีงบประมาณ 2562</t>
  </si>
  <si>
    <t>ประจำปีงบประมาณ 2563</t>
  </si>
  <si>
    <t>ประจำปีงบประมาณ 2565</t>
  </si>
  <si>
    <t>สังกัด มหาวิทยาลัยราชภัฏสกลนคร  โดย...นางสาวมุงเมือง  คำนาทิพย์</t>
  </si>
  <si>
    <t>ข้อมูล  ณ  30 พ.ค. 2561</t>
  </si>
  <si>
    <t>นางสุธิรา</t>
  </si>
  <si>
    <t>จันทร์ปุ่ม</t>
  </si>
  <si>
    <t>มหาวิทยาลัยราชภัฏมหาสารคาม</t>
  </si>
  <si>
    <t>22 ก.ค.60</t>
  </si>
  <si>
    <t>นางสาวแพรตะวัน</t>
  </si>
  <si>
    <t>จารุตัน</t>
  </si>
  <si>
    <t>สังกัดหน่วยงาน</t>
  </si>
  <si>
    <t>นางสาวเกวลี</t>
  </si>
  <si>
    <t>ผาใต้</t>
  </si>
  <si>
    <t>สาขาวิชา</t>
  </si>
  <si>
    <t>เปลี่ยนไปเต็มเวลา</t>
  </si>
  <si>
    <t>กองพัฒนานักศึกษา</t>
  </si>
  <si>
    <t>นายวุฒิชัย</t>
  </si>
  <si>
    <t>ไชยพร</t>
  </si>
  <si>
    <t>ผู้ปฏิบัติงานบริหาร</t>
  </si>
  <si>
    <t>ยุทธศาสตร์การพัฒนา</t>
  </si>
  <si>
    <t>พ้นสภาพ</t>
  </si>
  <si>
    <t>สำนักวิทยบริการและเทคโนโลยีสารสนเทศ</t>
  </si>
  <si>
    <t xml:space="preserve">นายจิรศักดิ์  </t>
  </si>
  <si>
    <t>จันทะศรี</t>
  </si>
  <si>
    <t>นักวิชาการคอมพิวเตอร์</t>
  </si>
  <si>
    <t>วิทยการคอมพิวเตอร์</t>
  </si>
  <si>
    <t>16 มิถุนายน 2555</t>
  </si>
  <si>
    <t>ยุติการเรียน</t>
  </si>
  <si>
    <t>แผน ข</t>
  </si>
  <si>
    <t>นางศศธร</t>
  </si>
  <si>
    <t>มาศสถิตย์</t>
  </si>
  <si>
    <t>บรรณารักษ์</t>
  </si>
  <si>
    <r>
      <t>ข้าราชการพลเรือนในสถาบันอุดมศึกษา</t>
    </r>
    <r>
      <rPr>
        <b/>
        <sz val="14"/>
        <rFont val="TH Niramit AS"/>
      </rPr>
      <t xml:space="preserve"> (สายวิชาการ)</t>
    </r>
  </si>
  <si>
    <t>19 เม.ย.57</t>
  </si>
  <si>
    <t>สถาบันภาษา ศิลปะและวัฒนธรรม</t>
  </si>
  <si>
    <t>นายเกรียงสิทธิ์</t>
  </si>
  <si>
    <t>ไชยเทศ</t>
  </si>
  <si>
    <t>วัฒนธรรมศาสตร์</t>
  </si>
  <si>
    <t>สถาบันวิจัยศิลปะและวัฒนธรรมอีสาน</t>
  </si>
  <si>
    <t>นางสาวชุติมา</t>
  </si>
  <si>
    <t>ภูลวรรณ</t>
  </si>
  <si>
    <t>วัฒนธรรม ศิลปกรรมและ</t>
  </si>
  <si>
    <t>7 สิงหาคม 2560</t>
  </si>
  <si>
    <r>
      <t>ข้าราชการพลเรือนในสถาบันอุดมศึกษา</t>
    </r>
    <r>
      <rPr>
        <b/>
        <sz val="14"/>
        <rFont val="TH Niramit AS"/>
      </rPr>
      <t xml:space="preserve"> (สายวิชาการ)</t>
    </r>
  </si>
  <si>
    <t>การออกแบบ</t>
  </si>
  <si>
    <t>สถาบันวิจัยและพัฒนา</t>
  </si>
  <si>
    <t>นางสาวสุภาวดี</t>
  </si>
  <si>
    <t>สุวรรณเทน</t>
  </si>
  <si>
    <t>สื่อนฤมิต</t>
  </si>
  <si>
    <t>19 สิงหาคม 2560</t>
  </si>
  <si>
    <t>ข้าราชการพลเรือนในสถาบันอุดมศึกษา  (สายวิชาการ)</t>
  </si>
  <si>
    <t>บัณฑิตวิทยาลัย</t>
  </si>
  <si>
    <t>นายอนุสิทธิ์</t>
  </si>
  <si>
    <t>นนตระอุดร</t>
  </si>
  <si>
    <t>เทคโนโลยีและการจัดการสาร</t>
  </si>
  <si>
    <t>1 ส.ค.61</t>
  </si>
  <si>
    <t>สนเทศดิจิตอล</t>
  </si>
  <si>
    <t>รองศาสตราจารย์</t>
  </si>
  <si>
    <t>น.ส.อุษา  ปราบหงษ์</t>
  </si>
  <si>
    <t>จิตวิทยาการศึกษาและการแนะแนว</t>
  </si>
  <si>
    <t>น.ส.มารศรี  กลางประพันธ์</t>
  </si>
  <si>
    <t>เครื่องกลและอุตสาหการ</t>
  </si>
  <si>
    <t>นายปรีชา  ธรรมวินทร</t>
  </si>
  <si>
    <t>นายสุระพงษ์  อุสายพันธ์</t>
  </si>
  <si>
    <t>รศ.ดร.จำนง  วงษ์ชาชม</t>
  </si>
  <si>
    <t xml:space="preserve">        อยู่ระหว่างพิจารณาต่ออายุราชการ</t>
  </si>
  <si>
    <t>รศ.ดร.หาญชัย  อัมภาผล</t>
  </si>
  <si>
    <r>
      <t>ข้าราชการพลเรือนในสถาบันอุดมศึกษา</t>
    </r>
    <r>
      <rPr>
        <b/>
        <sz val="14"/>
        <rFont val="TH Niramit AS"/>
      </rPr>
      <t xml:space="preserve"> (สายสนับสนุน)</t>
    </r>
  </si>
  <si>
    <t>ไม่มี</t>
  </si>
  <si>
    <r>
      <t>ข้าราชการพลเรือนในสถาบันอุดมศึกษา</t>
    </r>
    <r>
      <rPr>
        <b/>
        <sz val="14"/>
        <rFont val="TH Niramit AS"/>
      </rPr>
      <t xml:space="preserve"> (สายสนับสนุน)</t>
    </r>
  </si>
  <si>
    <t>นายสมเสน่ห์  อุปพงษ์</t>
  </si>
  <si>
    <t>ผู้บริหาร/หน.สนง.คณบดี</t>
  </si>
  <si>
    <t>สำนักงานคณบดี</t>
  </si>
  <si>
    <t>ข้าราชการพลเรือนในสถาบันอุดมศึกษา (สายสนับสนุน)</t>
  </si>
  <si>
    <t>ลูกจ้างประจำ</t>
  </si>
  <si>
    <t>น.ส.จันทร์ฉาย  อินธิแสน</t>
  </si>
  <si>
    <t>พนักงานธุรการ ส4</t>
  </si>
  <si>
    <t>งานประกันคุณภาพการศึกษา</t>
  </si>
  <si>
    <t>น.ส.มุงเมือง  คำนาทิพย์</t>
  </si>
  <si>
    <t>งานบริหารบุคคลและนิติการ</t>
  </si>
  <si>
    <t>ประจำปีงบประมาณ 2564</t>
  </si>
  <si>
    <r>
      <t>ข้าราชการพลเรือนในสถาบันอุดมศึกษา</t>
    </r>
    <r>
      <rPr>
        <b/>
        <sz val="14"/>
        <rFont val="TH Niramit AS"/>
      </rPr>
      <t xml:space="preserve"> (สายวิชาการ)</t>
    </r>
  </si>
  <si>
    <t>วิจัยและประเมินผลการศึกษา</t>
  </si>
  <si>
    <t>น.ส.วิจิตรา  วงศ์อนุสิทธิ์</t>
  </si>
  <si>
    <t>ภาษาต่างประเทศ</t>
  </si>
  <si>
    <t>พัฒนาชุมชน</t>
  </si>
  <si>
    <t>การท่องเที่ยวและการโรงแรม</t>
  </si>
  <si>
    <t>น.ส.สมจิตต์  รัตนอุดมโชค</t>
  </si>
  <si>
    <t>คณิตศาสตร์และสถิติ</t>
  </si>
  <si>
    <r>
      <t>ข้าราชการพลเรือนในสถาบันอุดมศึกษา</t>
    </r>
    <r>
      <rPr>
        <b/>
        <sz val="14"/>
        <rFont val="TH Niramit AS"/>
      </rPr>
      <t xml:space="preserve"> (สายสนับสนุน)</t>
    </r>
  </si>
  <si>
    <t>นายสนิท  ศิริสานต์</t>
  </si>
  <si>
    <t>ช่างปูน ช3</t>
  </si>
  <si>
    <t>สวนหย่อม</t>
  </si>
  <si>
    <t>CURR_CODE</t>
  </si>
  <si>
    <t>ID</t>
  </si>
  <si>
    <t>YEAR</t>
  </si>
  <si>
    <t>TYPEOPEN</t>
  </si>
  <si>
    <t>TYPE_MODI_NAME</t>
  </si>
  <si>
    <t>UNIV_ID</t>
  </si>
  <si>
    <t>USED</t>
  </si>
  <si>
    <t>CURR_REF_STATUS_NAME</t>
  </si>
  <si>
    <t>CURR_ID</t>
  </si>
  <si>
    <t>CURR_NAME_TH</t>
  </si>
  <si>
    <t>PROGRAM_ID</t>
  </si>
  <si>
    <t>PROGRAM_NAME_TH</t>
  </si>
  <si>
    <t>DEGREE_NAME</t>
  </si>
  <si>
    <t>CURR_TYPE_ID</t>
  </si>
  <si>
    <t>CURR_TYPE_NAME</t>
  </si>
  <si>
    <t>FULL_TYPE</t>
  </si>
  <si>
    <t>STUDY_TYPE_ID</t>
  </si>
  <si>
    <t>STUDY_TYPE_NAME</t>
  </si>
  <si>
    <t>FAC_ID</t>
  </si>
  <si>
    <t>FAC_NAME_TH</t>
  </si>
  <si>
    <t>FULL_FAC</t>
  </si>
  <si>
    <t>LEV_ID</t>
  </si>
  <si>
    <t>LEV_NAME_TH</t>
  </si>
  <si>
    <t>FULL_LEV</t>
  </si>
  <si>
    <t>SEMESTER_YEAR</t>
  </si>
  <si>
    <t>CREDIT</t>
  </si>
  <si>
    <t>REGULAR_YEAR</t>
  </si>
  <si>
    <t>CURR_INTER_ID</t>
  </si>
  <si>
    <t>CURR_INTER_NAME</t>
  </si>
  <si>
    <t>DATE_SPA0</t>
  </si>
  <si>
    <t>DATE_SPA1</t>
  </si>
  <si>
    <t>DATE_SPA2</t>
  </si>
  <si>
    <t>OCSC_REC_DATE</t>
  </si>
  <si>
    <t>SEMESTER_ADMIT</t>
  </si>
  <si>
    <t>STAT_PRINT</t>
  </si>
  <si>
    <t>ORDER_NUM</t>
  </si>
  <si>
    <t>STAFF_ID</t>
  </si>
  <si>
    <t>STAFF_NAME</t>
  </si>
  <si>
    <t>RESPONSIBLE</t>
  </si>
  <si>
    <t>REFERENT</t>
  </si>
  <si>
    <t>POSITION_NAME</t>
  </si>
  <si>
    <t>PROGRAM_NAME</t>
  </si>
  <si>
    <t>POSITION_ACADEMIC</t>
  </si>
  <si>
    <t>EMP_TYPE_NAME</t>
  </si>
  <si>
    <t>SPA</t>
  </si>
  <si>
    <t>SKO</t>
  </si>
  <si>
    <t>STAFF_P_ID</t>
  </si>
  <si>
    <t>STAFF_P_NAME</t>
  </si>
  <si>
    <t>STATUS_TEACHER</t>
  </si>
  <si>
    <t>USER_UPDATE</t>
  </si>
  <si>
    <t>EMP_FNAME</t>
  </si>
  <si>
    <t>EMP_LNAME</t>
  </si>
  <si>
    <t>STATUS_TEACHER_NAME</t>
  </si>
  <si>
    <t>25501751103069</t>
  </si>
  <si>
    <t>5004</t>
  </si>
  <si>
    <t>2</t>
  </si>
  <si>
    <t>17500</t>
  </si>
  <si>
    <t>1</t>
  </si>
  <si>
    <t>เปิดหลักสูตร</t>
  </si>
  <si>
    <t>0159</t>
  </si>
  <si>
    <t>1365</t>
  </si>
  <si>
    <t>หลักสูตรปกติ</t>
  </si>
  <si>
    <t>1::หลักสูตรปกติ</t>
  </si>
  <si>
    <t>โครงการปกติ</t>
  </si>
  <si>
    <t>00026</t>
  </si>
  <si>
    <t>00026::คณะเทคโนโลยีการเกษตร</t>
  </si>
  <si>
    <t>40</t>
  </si>
  <si>
    <t>40::ปริญญาตรี</t>
  </si>
  <si>
    <t>130</t>
  </si>
  <si>
    <t>4</t>
  </si>
  <si>
    <t>0</t>
  </si>
  <si>
    <t>หลักสูตรภาษาไทย</t>
  </si>
  <si>
    <t>__/__/____</t>
  </si>
  <si>
    <t>16/03/2555</t>
  </si>
  <si>
    <t>27/03/2555</t>
  </si>
  <si>
    <t>07/06/2555</t>
  </si>
  <si>
    <t>1/2555</t>
  </si>
  <si>
    <t>B</t>
  </si>
  <si>
    <t>วท.ม. (สัตวศาสตร์)</t>
  </si>
  <si>
    <t>ประธาน</t>
  </si>
  <si>
    <t>waan</t>
  </si>
  <si>
    <t>กมลชนก</t>
  </si>
  <si>
    <t>อินทรพรหมมา</t>
  </si>
  <si>
    <t>Normal</t>
  </si>
  <si>
    <t>วท.ม. (วิทยาศาสตร์การประมง)</t>
  </si>
  <si>
    <t>กรรมการ</t>
  </si>
  <si>
    <t>3</t>
  </si>
  <si>
    <t>วท.ม. (ธุรกิจการเกษตร)</t>
  </si>
  <si>
    <t>วท.ม. (เกษตรศาสตร์)</t>
  </si>
  <si>
    <t>5</t>
  </si>
  <si>
    <t>วท.ม.(จุลชีววิทยา)</t>
  </si>
  <si>
    <t>25501751103058</t>
  </si>
  <si>
    <t>5012</t>
  </si>
  <si>
    <t>1323</t>
  </si>
  <si>
    <t>131</t>
  </si>
  <si>
    <t>18/03/2559</t>
  </si>
  <si>
    <t>25/03/2559</t>
  </si>
  <si>
    <t>31/10/2559</t>
  </si>
  <si>
    <t>1/2559</t>
  </si>
  <si>
    <t>วท.ด. (สัตวศาสตร์)</t>
  </si>
  <si>
    <t>วท.ม. (สัตวแพทย์สาธารณสุข)</t>
  </si>
  <si>
    <t>สพ.บ. (สัตวแพทย์ศาสตร์)</t>
  </si>
  <si>
    <t>สพ.บ. (สัตวแพทยศาสตร์)</t>
  </si>
  <si>
    <t>วท.ด. (วิทยาศาสตร์ชีวภาพ)</t>
  </si>
  <si>
    <t>25501751112644</t>
  </si>
  <si>
    <t>5010</t>
  </si>
  <si>
    <t>2436</t>
  </si>
  <si>
    <t>23/09/2559</t>
  </si>
  <si>
    <t>30/09/2559</t>
  </si>
  <si>
    <t>21/02/2560</t>
  </si>
  <si>
    <t>วท.ม. (เพาะเลี้ยงสัตว์น้ำ)</t>
  </si>
  <si>
    <t>วศ.ม. (วิศวกรรมสิ่งแวดล้อม)</t>
  </si>
  <si>
    <t>master of science (aquaculture and aquatic resources management)</t>
  </si>
  <si>
    <t>วท.ม. (การประมง)</t>
  </si>
  <si>
    <t>25501751112622</t>
  </si>
  <si>
    <t>5011</t>
  </si>
  <si>
    <t>0579</t>
  </si>
  <si>
    <t>134</t>
  </si>
  <si>
    <t>21/01/2559</t>
  </si>
  <si>
    <t>26/02/2559</t>
  </si>
  <si>
    <t>25/08/2559</t>
  </si>
  <si>
    <t>6</t>
  </si>
  <si>
    <t>ศ.ม. (เศรษฐศาสตร์ธุรกิจ)</t>
  </si>
  <si>
    <t>23/02/61</t>
  </si>
  <si>
    <t>17/05/61</t>
  </si>
  <si>
    <t>7</t>
  </si>
  <si>
    <t>28/09/61</t>
  </si>
  <si>
    <t>25551751101311</t>
  </si>
  <si>
    <t>5013</t>
  </si>
  <si>
    <t>0700</t>
  </si>
  <si>
    <t>132</t>
  </si>
  <si>
    <t>25/04/2559</t>
  </si>
  <si>
    <t>29/04/2559</t>
  </si>
  <si>
    <t>08/12/2559</t>
  </si>
  <si>
    <t>ปร.ด. (พืชไร่)</t>
  </si>
  <si>
    <t>ปร.ด. (เกษตรเชิงระบบ)</t>
  </si>
  <si>
    <t>วท.ม. (กีฏวิทยา)</t>
  </si>
  <si>
    <t>วท.ม. (เทคโนโลยีชีวภาพ)</t>
  </si>
  <si>
    <t>ปร.ด. (ทรัพยากรที่ดินและสิ่งแวดล้อม)</t>
  </si>
  <si>
    <t>25/11/59</t>
  </si>
  <si>
    <t>21/02/60</t>
  </si>
  <si>
    <t>25521751104254</t>
  </si>
  <si>
    <t>5014</t>
  </si>
  <si>
    <t>0965</t>
  </si>
  <si>
    <t>133</t>
  </si>
  <si>
    <t>05/01/2560</t>
  </si>
  <si>
    <t>Master of Sciences (Food Engineering and Bioprocess Technology)</t>
  </si>
  <si>
    <t>M.Sc. (Hons) Food Science &amp; Technology</t>
  </si>
  <si>
    <t>ปร.ด. (พัฒนบูรณาการศาสตร์)</t>
  </si>
  <si>
    <t>บธ.ม. (บริหารธุรกิจ)</t>
  </si>
  <si>
    <t>วท.ม. (วิทยาศาสตร์การอาหาร)</t>
  </si>
  <si>
    <t>30/06/2560</t>
  </si>
  <si>
    <t>2/02/61</t>
  </si>
  <si>
    <t>25551751106553</t>
  </si>
  <si>
    <t>5009</t>
  </si>
  <si>
    <t>1161</t>
  </si>
  <si>
    <t>03/05/2560</t>
  </si>
  <si>
    <t>วท.ม. (เทคโนโลยีการผลิตสัตว์)</t>
  </si>
  <si>
    <t>วท.ม. (สัตววิทยา)</t>
  </si>
  <si>
    <t>25551751106092</t>
  </si>
  <si>
    <t>6008</t>
  </si>
  <si>
    <t>0046</t>
  </si>
  <si>
    <t>7375</t>
  </si>
  <si>
    <t>00033</t>
  </si>
  <si>
    <t>00033::คณะเทคโนโลยีอุตสาหกรรม</t>
  </si>
  <si>
    <t>19/06/2558</t>
  </si>
  <si>
    <t>26/06/2558</t>
  </si>
  <si>
    <t>28/12/2558</t>
  </si>
  <si>
    <t>1/2558</t>
  </si>
  <si>
    <t>วศ.ม. (วิศวกรรมเครื่องกล)</t>
  </si>
  <si>
    <t>ค.อ.ม. (วิศวกรรมเครื่องกล)</t>
  </si>
  <si>
    <t>ค.อ.ม. (เครื่องกล)</t>
  </si>
  <si>
    <t>วศ.ม. (วิศวกรรมอุตสาหการ)</t>
  </si>
  <si>
    <t>27/10/2560</t>
  </si>
  <si>
    <t>15/02/61</t>
  </si>
  <si>
    <t>25491751102901</t>
  </si>
  <si>
    <t>6003</t>
  </si>
  <si>
    <t>3183</t>
  </si>
  <si>
    <t>หลักสูตรต่อเนื่อง</t>
  </si>
  <si>
    <t>3::หลักสูตรต่อเนื่อง</t>
  </si>
  <si>
    <t>80</t>
  </si>
  <si>
    <t>21/10/2554</t>
  </si>
  <si>
    <t>23/12/2554</t>
  </si>
  <si>
    <t>03/04/2555</t>
  </si>
  <si>
    <t>ค.อ.ม. (วิศวกรรมไฟฟ้า)</t>
  </si>
  <si>
    <t>N</t>
  </si>
  <si>
    <t>วท.ม. (เทคโนโลยีสารสนเทศ)</t>
  </si>
  <si>
    <t>24-03-58</t>
  </si>
  <si>
    <t>22-07-58</t>
  </si>
  <si>
    <t>ค.อ.ม. (ไฟฟ้า)</t>
  </si>
  <si>
    <t>ปร.ด. (วิศวกรรมไฟฟ้าและคอมพิวเตอร์)</t>
  </si>
  <si>
    <t>25551751101309</t>
  </si>
  <si>
    <t>6010</t>
  </si>
  <si>
    <t>12/10/2559</t>
  </si>
  <si>
    <t>1/2560</t>
  </si>
  <si>
    <t>015</t>
  </si>
  <si>
    <t>ภาณุมาศ</t>
  </si>
  <si>
    <t>บุตรสีผา</t>
  </si>
  <si>
    <t>ปร.ด. (สารสนเทศศึกษา)</t>
  </si>
  <si>
    <t>วศ.ม. (วิศวกรรมไฟฟ้า)</t>
  </si>
  <si>
    <t>ค.อ.ม.ไฟฟ้า (แขนงอิเล็กทรอนิกส์)</t>
  </si>
  <si>
    <t>การศึกษามหาบัณฑิต (อุตสาหกรรมศึกษา)</t>
  </si>
  <si>
    <t>25491751102899</t>
  </si>
  <si>
    <t>6007</t>
  </si>
  <si>
    <t>1450</t>
  </si>
  <si>
    <t>16/12/2554</t>
  </si>
  <si>
    <t>27/06/2555</t>
  </si>
  <si>
    <t>วศ.ม. (วิศวกรรมการผลิต)</t>
  </si>
  <si>
    <t>วศ.ม. (วิศกรรมทรัพยากรแหล่งน้ำ)</t>
  </si>
  <si>
    <t>ปร.ด. (เทคโนโลยีเทคนิคศึกษา)</t>
  </si>
  <si>
    <t>ปร.ด. (วิศวกรรมอุตสาหการ)</t>
  </si>
  <si>
    <t>ผ.ม. (การวางแผนชุมชนเมืองและสภาพแวดล้อม)</t>
  </si>
  <si>
    <t>25531751101228</t>
  </si>
  <si>
    <t>2013</t>
  </si>
  <si>
    <t>0030</t>
  </si>
  <si>
    <t>1277</t>
  </si>
  <si>
    <t>00011</t>
  </si>
  <si>
    <t>00011::คณะครุศาสตร์</t>
  </si>
  <si>
    <t>168</t>
  </si>
  <si>
    <t>28/01/2554</t>
  </si>
  <si>
    <t>08/04/2554</t>
  </si>
  <si>
    <t>1/2554</t>
  </si>
  <si>
    <t>11</t>
  </si>
  <si>
    <t>วท.ม. (ส่งเสริมการเกษตร)</t>
  </si>
  <si>
    <t>30/10/59</t>
  </si>
  <si>
    <t>2/02/60</t>
  </si>
  <si>
    <t>12</t>
  </si>
  <si>
    <t>กศ.ด. (เทคโนโลยีการศึกษา)</t>
  </si>
  <si>
    <t>13/06/61</t>
  </si>
  <si>
    <t>สพ.บ. (สัตวแพทย์)</t>
  </si>
  <si>
    <t>วท.ม. (เทคโนโลยีการอาหาร)</t>
  </si>
  <si>
    <t>25531751101239</t>
  </si>
  <si>
    <t>2012</t>
  </si>
  <si>
    <t>1283</t>
  </si>
  <si>
    <t>30/07/2553</t>
  </si>
  <si>
    <t>17/02/2554</t>
  </si>
  <si>
    <t>วท.ม. (การสอนเคมี)</t>
  </si>
  <si>
    <t>วท.ม. (เคมีอินทรีย์)</t>
  </si>
  <si>
    <t>7-07-2559</t>
  </si>
  <si>
    <t>ปร.ด. (เคมี)</t>
  </si>
  <si>
    <t>กศ.ม. (เคมี)</t>
  </si>
  <si>
    <t>วท.ม. (ปิโตรเคมีและวิทยาศาสตร์พอลิเมอร์)</t>
  </si>
  <si>
    <t>25551751105596</t>
  </si>
  <si>
    <t>2041</t>
  </si>
  <si>
    <t>0031</t>
  </si>
  <si>
    <t>3630</t>
  </si>
  <si>
    <t>60</t>
  </si>
  <si>
    <t>60::ปริญญาโท</t>
  </si>
  <si>
    <t>42</t>
  </si>
  <si>
    <t>07/08/2558</t>
  </si>
  <si>
    <t>25/07/2558</t>
  </si>
  <si>
    <t>25/09/2558</t>
  </si>
  <si>
    <t>กศ.ด. (การบริหารการศึกษา)</t>
  </si>
  <si>
    <t>-</t>
  </si>
  <si>
    <t>mam</t>
  </si>
  <si>
    <t>ภัสรินทร์</t>
  </si>
  <si>
    <t>โคตรพันธ์</t>
  </si>
  <si>
    <t>ศษ.ด. (การบริหารการศึกษา)</t>
  </si>
  <si>
    <t>วท.ด. (การวิจัยพฤติกรรมศาสตร์ประยุกต์)</t>
  </si>
  <si>
    <t>เลขานุการ</t>
  </si>
  <si>
    <t>ค.อ.ด. (วิจัยและพัฒนาหลักสูตร)</t>
  </si>
  <si>
    <t>ปร.ด. (การบริหารและพัฒนาการศึกษา)</t>
  </si>
  <si>
    <t>ปร.ด. (การบริหารการศึกษา)</t>
  </si>
  <si>
    <t>25521751108157</t>
  </si>
  <si>
    <t>2061</t>
  </si>
  <si>
    <t>0106</t>
  </si>
  <si>
    <t>80::ปริญญาเอก</t>
  </si>
  <si>
    <t>04/06/2561</t>
  </si>
  <si>
    <t>13/09/2561</t>
  </si>
  <si>
    <t>28/09/2561</t>
  </si>
  <si>
    <t>1/2562</t>
  </si>
  <si>
    <t>25411751100764</t>
  </si>
  <si>
    <t>2054</t>
  </si>
  <si>
    <t>0117</t>
  </si>
  <si>
    <t>51</t>
  </si>
  <si>
    <t>11/04/2559</t>
  </si>
  <si>
    <t>10</t>
  </si>
  <si>
    <t>ค.ด. (ภาวะผู้นำทางการบริหารการศึกษา)</t>
  </si>
  <si>
    <t>กศ.ด. (การวิจัยและพัฒนาหลักสูตร)</t>
  </si>
  <si>
    <t>Ph.D. (Elementary  Education)</t>
  </si>
  <si>
    <t>8</t>
  </si>
  <si>
    <t>9</t>
  </si>
  <si>
    <t>Ph.D. (Educational Administration)</t>
  </si>
  <si>
    <t>25481751109007</t>
  </si>
  <si>
    <t>2055</t>
  </si>
  <si>
    <t>69</t>
  </si>
  <si>
    <t>02/02/2560</t>
  </si>
  <si>
    <t>25521751108146</t>
  </si>
  <si>
    <t>2053</t>
  </si>
  <si>
    <t>0254</t>
  </si>
  <si>
    <t>14/12/2559</t>
  </si>
  <si>
    <t>Ph.D.  (Higher Education and Education Research)</t>
  </si>
  <si>
    <t>ร.ม. (บริหารรัฐกิจ)</t>
  </si>
  <si>
    <t>ค.ม. (มาตรกรรมและประเมินผลการศึกษา)</t>
  </si>
  <si>
    <t>25511751103858</t>
  </si>
  <si>
    <t>2057</t>
  </si>
  <si>
    <t>2420</t>
  </si>
  <si>
    <t>22/07/2559</t>
  </si>
  <si>
    <t>29/07/2559</t>
  </si>
  <si>
    <t>17/08/2560</t>
  </si>
  <si>
    <t>กศ.ม. (การศึกษาปฐมวัย)</t>
  </si>
  <si>
    <t>ศษ.ด. (หลักสูตรและการสอน)</t>
  </si>
  <si>
    <t>ศษ.ม. (ปฐมวัยศึกษา)</t>
  </si>
  <si>
    <t>ศษ.ม. (การปฐมวัยศึกษา)</t>
  </si>
  <si>
    <t>ค.ม. (การศึกษาปฐมวัย)</t>
  </si>
  <si>
    <t>22/12/2560</t>
  </si>
  <si>
    <t>2/03/2561</t>
  </si>
  <si>
    <t>25511751106659</t>
  </si>
  <si>
    <t>2036</t>
  </si>
  <si>
    <t>7371</t>
  </si>
  <si>
    <t>31/05/2556</t>
  </si>
  <si>
    <t>06/12/2556</t>
  </si>
  <si>
    <t>1/2556</t>
  </si>
  <si>
    <t>กศ.ด. (การบริหารและพัฒนาการศึกษา)</t>
  </si>
  <si>
    <t>ค.ม. (การศึกษาพิเศษ)</t>
  </si>
  <si>
    <t>ศษ.ม. (การศึกษาพิเศษ)</t>
  </si>
  <si>
    <t>ค.ม.หลักสูตรและการสอน (แขนงการพัฒนาหลักสูตรและการเรียนการสอนภาษาอังกฤษ</t>
  </si>
  <si>
    <t>25551751105282</t>
  </si>
  <si>
    <t>2059</t>
  </si>
  <si>
    <t>0291</t>
  </si>
  <si>
    <t>39</t>
  </si>
  <si>
    <t>10/01/2561</t>
  </si>
  <si>
    <t>16/02/2561</t>
  </si>
  <si>
    <t>23/02/2561</t>
  </si>
  <si>
    <t>1/2561</t>
  </si>
  <si>
    <t>ปร.ด. (ชีวเคมี)</t>
  </si>
  <si>
    <t>ปร.ด. (ปรสิตวิทยา)</t>
  </si>
  <si>
    <t>ปร.ด. (ฟิสิกส์)</t>
  </si>
  <si>
    <t>ปร.ด. (เทคโนโลยีชีวภาพ)</t>
  </si>
  <si>
    <t>กศ.ม. การอุดมศึกษาและการศึกหัดครู (ชีววิทยา)</t>
  </si>
  <si>
    <t>25511751103871</t>
  </si>
  <si>
    <t>2048</t>
  </si>
  <si>
    <t>0357</t>
  </si>
  <si>
    <t>169</t>
  </si>
  <si>
    <t>18/11/2559</t>
  </si>
  <si>
    <t>25/11/2559</t>
  </si>
  <si>
    <t>วท.ม. (คณิตศาสตร์)</t>
  </si>
  <si>
    <t>วท.ม. (การสอนคณิตศาสตร์)</t>
  </si>
  <si>
    <t>วท.ม. (คณิตศาสตร์ประยุกต์)</t>
  </si>
  <si>
    <t>ปร.ด. (คณิตศาสตร์)</t>
  </si>
  <si>
    <t>ปร.ด. (การวิจัยและสถิติทางวิทยาการปัญญา)</t>
  </si>
  <si>
    <t>25551751101254</t>
  </si>
  <si>
    <t>2051</t>
  </si>
  <si>
    <t>0370</t>
  </si>
  <si>
    <t>170</t>
  </si>
  <si>
    <t>21/12/2559</t>
  </si>
  <si>
    <t>23/12/2559</t>
  </si>
  <si>
    <t>13/01/2560</t>
  </si>
  <si>
    <t>16/11/2560</t>
  </si>
  <si>
    <t>ศศ.ด. (อาชีวศึกษา)</t>
  </si>
  <si>
    <t>คศ.ม. (คหกรรมศาสตร์)</t>
  </si>
  <si>
    <t>ศศ.ม. (คหกรรมศาสตร์เพื่อพัฒนาชุมชม)</t>
  </si>
  <si>
    <t>ศศ.ม. (คหกรรมศาสตรศึกษา)</t>
  </si>
  <si>
    <t>25511751103893</t>
  </si>
  <si>
    <t>2046</t>
  </si>
  <si>
    <t>3664</t>
  </si>
  <si>
    <t>174</t>
  </si>
  <si>
    <t>14/10/2559</t>
  </si>
  <si>
    <t>20/10/2559</t>
  </si>
  <si>
    <t>ศษ.ม. (เทคโนโลยีการศึกษา)</t>
  </si>
  <si>
    <t>กศ.ม. (เทคโนโลยีการศึกษา)</t>
  </si>
  <si>
    <t>ค.อ.ม. (เทคโนโลยีคอมพิวเตอร์)</t>
  </si>
  <si>
    <t>25491751102822</t>
  </si>
  <si>
    <t>2044</t>
  </si>
  <si>
    <t>2461</t>
  </si>
  <si>
    <t>กศ.ม. (พลศึกษา)</t>
  </si>
  <si>
    <t>กศ.ด. สุขศึกษาและพลศึกษา (การจัดการเรียนรู้พลศึกษา)</t>
  </si>
  <si>
    <t>25531751101217</t>
  </si>
  <si>
    <t>2045</t>
  </si>
  <si>
    <t>0716</t>
  </si>
  <si>
    <t>172</t>
  </si>
  <si>
    <t>08/02/2560</t>
  </si>
  <si>
    <t>วท.ม. (การสอนฟิสิกส์)</t>
  </si>
  <si>
    <t>วท.ม. (ฟิสิกส์)</t>
  </si>
  <si>
    <t>ปร.ด. (เทคโนโลยีพลังงาน)</t>
  </si>
  <si>
    <t>22/02/61</t>
  </si>
  <si>
    <t>ปร.ด. (ฟิสิกส์ประยุกต์)</t>
  </si>
  <si>
    <t>25511751103847</t>
  </si>
  <si>
    <t>2027</t>
  </si>
  <si>
    <t>0787</t>
  </si>
  <si>
    <t>165</t>
  </si>
  <si>
    <t>01/01/2555</t>
  </si>
  <si>
    <t>23/02/2555</t>
  </si>
  <si>
    <t>19/10/2555</t>
  </si>
  <si>
    <t>อ.ม. (ภาษาไทย)</t>
  </si>
  <si>
    <t>20-11-58</t>
  </si>
  <si>
    <t>29-02-59</t>
  </si>
  <si>
    <t>ศศ.ม. (ภาษาสันสกฤต)</t>
  </si>
  <si>
    <t>ศศ.ด. (ภาษาไทย)</t>
  </si>
  <si>
    <t>ค.ม. (หลักสูตรและการสอน)</t>
  </si>
  <si>
    <t>ศษ.ม. (การสอนภาษาไทย)</t>
  </si>
  <si>
    <t>25511751103869</t>
  </si>
  <si>
    <t>2058</t>
  </si>
  <si>
    <t>0757</t>
  </si>
  <si>
    <t>17/06/2559</t>
  </si>
  <si>
    <t>24/02/2560</t>
  </si>
  <si>
    <t>08/09/2560</t>
  </si>
  <si>
    <t>ศศ.ม. (ภาษาอังกฤษ)</t>
  </si>
  <si>
    <t>ศศ.ม. (การสอนภาษาอังกฤษ)</t>
  </si>
  <si>
    <t>ศศ.ม. (ภาษาและวัฒนธรรมเพื่อการสื่อสารและการพัฒนา)</t>
  </si>
  <si>
    <t>Master of Arts in Teaching English to Speaker of Other Languages</t>
  </si>
  <si>
    <t>25/05/61</t>
  </si>
  <si>
    <t>25511751109642</t>
  </si>
  <si>
    <t>2052</t>
  </si>
  <si>
    <t>6558</t>
  </si>
  <si>
    <t>ปร.ด. (การวัดและประเมินผลการศึกษา)</t>
  </si>
  <si>
    <t>29-04-2559</t>
  </si>
  <si>
    <t>กศ.ด. (วิจัยและประเมินผลการศึกษา)</t>
  </si>
  <si>
    <t>Ed.D. (Language Education)</t>
  </si>
  <si>
    <t>ศษ.ด (หลักสูตรและการสอน)</t>
  </si>
  <si>
    <t>25521751102443</t>
  </si>
  <si>
    <t>2039</t>
  </si>
  <si>
    <t>63</t>
  </si>
  <si>
    <t>06/09/2556</t>
  </si>
  <si>
    <t>11/10/2556</t>
  </si>
  <si>
    <t>29/11/2556</t>
  </si>
  <si>
    <t>20/02/2557</t>
  </si>
  <si>
    <t>1/2557</t>
  </si>
  <si>
    <t>25491751110876</t>
  </si>
  <si>
    <t>2060</t>
  </si>
  <si>
    <t>0087</t>
  </si>
  <si>
    <t>0880</t>
  </si>
  <si>
    <t>50</t>
  </si>
  <si>
    <t>50::ประกาศนียบัตรบัณฑิต</t>
  </si>
  <si>
    <t>35</t>
  </si>
  <si>
    <t>18/05/2561</t>
  </si>
  <si>
    <t>25/05/2561</t>
  </si>
  <si>
    <t>2/2561</t>
  </si>
  <si>
    <t>Ph.D. (Curriculum and Instruction)</t>
  </si>
  <si>
    <t>ปร.ด. (หลักสูตรและการสอน)</t>
  </si>
  <si>
    <t>25511751103882</t>
  </si>
  <si>
    <t>2056</t>
  </si>
  <si>
    <t>0904</t>
  </si>
  <si>
    <t>13/11/2560</t>
  </si>
  <si>
    <t>ศษ.ม. (วิทยาศาสตร์ศึกษา)</t>
  </si>
  <si>
    <t>ปร.ด. (เคมีอินทรีย์)</t>
  </si>
  <si>
    <t>วท.ม. (เคมี)</t>
  </si>
  <si>
    <t>วท.ม. (การเคมี)</t>
  </si>
  <si>
    <t>25511751103904</t>
  </si>
  <si>
    <t>2050</t>
  </si>
  <si>
    <t>1149</t>
  </si>
  <si>
    <t>ศษ.ม. (สังคมศึกษา)</t>
  </si>
  <si>
    <t>สค.ม. (สังคมวิทยา) แขนงวิชาอาชญาวิทยาและงานยุติธรรม</t>
  </si>
  <si>
    <t>ศษ.ม. (การสอนสังคมศึกษา)</t>
  </si>
  <si>
    <t>วท.ม. (ภูมิศาสตร์)</t>
  </si>
  <si>
    <t>25531751101241</t>
  </si>
  <si>
    <t>2004</t>
  </si>
  <si>
    <t>7082</t>
  </si>
  <si>
    <t>24/12/2553</t>
  </si>
  <si>
    <t>กศ.ม. (อุตสาหกรรมศึกษา)</t>
  </si>
  <si>
    <t>25/02/59</t>
  </si>
  <si>
    <t>2/11/59</t>
  </si>
  <si>
    <t>13/01/60</t>
  </si>
  <si>
    <t>2047</t>
  </si>
  <si>
    <t>25521751104186</t>
  </si>
  <si>
    <t>3033</t>
  </si>
  <si>
    <t>0235</t>
  </si>
  <si>
    <t>0107</t>
  </si>
  <si>
    <t>00064</t>
  </si>
  <si>
    <t>00064::คณะมนุษยศาสตร์และสังคมศาสตร์</t>
  </si>
  <si>
    <t>02/11/2559</t>
  </si>
  <si>
    <t>ศศ.ม. (การจัดการอุตสาหกรรมการท่องเที่ยว)</t>
  </si>
  <si>
    <t>ศศ.ม. (การจัดการโรงแรมและการท่องเที่ยว)</t>
  </si>
  <si>
    <t>ปร.ด. (การจัดการนวัตกรรมการท่องเที่ยวและบริการ)</t>
  </si>
  <si>
    <t>บธ.ม. (การจัดการการท่องเที่ยว)</t>
  </si>
  <si>
    <t>25521751104175</t>
  </si>
  <si>
    <t>3034</t>
  </si>
  <si>
    <t>0208</t>
  </si>
  <si>
    <t>129</t>
  </si>
  <si>
    <t>ศศ.ม. (ยุทธศาสตร์การพัฒนา)</t>
  </si>
  <si>
    <t>ศศ.ม. (การพัฒนาชุมชน)</t>
  </si>
  <si>
    <t>ศศ.ม. (สังคมวิทยาการพัฒนา)</t>
  </si>
  <si>
    <t>ศศ.ม. (การพัฒนาสังคม)</t>
  </si>
  <si>
    <t>25/08/2560</t>
  </si>
  <si>
    <t>ร.ม. (รัฐศาสตร์)</t>
  </si>
  <si>
    <t>26/10/2561</t>
  </si>
  <si>
    <t>25521751106065</t>
  </si>
  <si>
    <t>3028</t>
  </si>
  <si>
    <t>0230</t>
  </si>
  <si>
    <t>0470</t>
  </si>
  <si>
    <t>08/04/2558</t>
  </si>
  <si>
    <t>24/04/2558</t>
  </si>
  <si>
    <t>09/10/2558</t>
  </si>
  <si>
    <t>ศป.ม. (ดุริยางคศิลป์)</t>
  </si>
  <si>
    <t>M.ed. (Music Education)</t>
  </si>
  <si>
    <t>ศศ.ม. (ดนตรีชาติพันธุ์วิทยา)</t>
  </si>
  <si>
    <t>25521751104208</t>
  </si>
  <si>
    <t>3020</t>
  </si>
  <si>
    <t>0048</t>
  </si>
  <si>
    <t>0547</t>
  </si>
  <si>
    <t>137</t>
  </si>
  <si>
    <t>10/02/2555</t>
  </si>
  <si>
    <t>04/07/2555</t>
  </si>
  <si>
    <t>นิติศาสตรมหาบัณฑิต</t>
  </si>
  <si>
    <t>น.ม. (กฎหมายธุรกิจ)</t>
  </si>
  <si>
    <t>16/07/2558</t>
  </si>
  <si>
    <t>น.ม. (นิติศาสตร์)</t>
  </si>
  <si>
    <t>3031</t>
  </si>
  <si>
    <t>01/12/2559</t>
  </si>
  <si>
    <t>25521751104197</t>
  </si>
  <si>
    <t>3030</t>
  </si>
  <si>
    <t>3206</t>
  </si>
  <si>
    <t>29/12/2559</t>
  </si>
  <si>
    <t>อ.ด. (ภาษาไทย)</t>
  </si>
  <si>
    <t>25521751104153</t>
  </si>
  <si>
    <t>3032</t>
  </si>
  <si>
    <t>ศศ.ม. (ภาษาศาสตร์)</t>
  </si>
  <si>
    <t>กศ.ม. (ภาษาอังกฤษ)</t>
  </si>
  <si>
    <t>ศษ.ม. (หลักสูตรและการสอน)</t>
  </si>
  <si>
    <t>25521751104164</t>
  </si>
  <si>
    <t>3035</t>
  </si>
  <si>
    <t>2304</t>
  </si>
  <si>
    <t>12/10/2560</t>
  </si>
  <si>
    <t>02/03/2561</t>
  </si>
  <si>
    <t>Ph.D. (Applied Linguistics)</t>
  </si>
  <si>
    <t>กศ.ม. (การสอนภาษาอังกษ)</t>
  </si>
  <si>
    <t>ค.ม. หลักสูตรและการสอน (แขนงการพัฒนาหลักสูตรและการเรียนการสอนภาษาอังกฤษ)</t>
  </si>
  <si>
    <t>ศศ.ม. (การสอนภาษาอังกฤษเป็นภาษาต่างประเทศ)</t>
  </si>
  <si>
    <t>ศศ.ม. (ภาษาอังกฤษเพื่อวิชาชีพ)</t>
  </si>
  <si>
    <t>25551751101287</t>
  </si>
  <si>
    <t>3029</t>
  </si>
  <si>
    <t>0133</t>
  </si>
  <si>
    <t>0837</t>
  </si>
  <si>
    <t>ศศ.ม. (รัฐศาสตร์)</t>
  </si>
  <si>
    <t>M.A. (Economics)</t>
  </si>
  <si>
    <t>Ph.D. (Social Buddhist Studies)</t>
  </si>
  <si>
    <t>25571751100198</t>
  </si>
  <si>
    <t>3024</t>
  </si>
  <si>
    <t>7372</t>
  </si>
  <si>
    <t>126</t>
  </si>
  <si>
    <t>08/02/2556</t>
  </si>
  <si>
    <t>04/02/2557</t>
  </si>
  <si>
    <t>ปร.ด. (ไทศึกษา)</t>
  </si>
  <si>
    <t>อ.ม. (ประวัติศาสตร์)</t>
  </si>
  <si>
    <t>ศศ.ม. (โบราณคดีสมัยประวัติศาสตร์)</t>
  </si>
  <si>
    <t>ศศ.ม. (การจัดการทางวัฒนธรรม)</t>
  </si>
  <si>
    <t>12-02-59</t>
  </si>
  <si>
    <t>ศศ.ม. (ปรัชญา)</t>
  </si>
  <si>
    <t>25/08/60</t>
  </si>
  <si>
    <t>22-01-61</t>
  </si>
  <si>
    <t>25521751104219</t>
  </si>
  <si>
    <t>3027</t>
  </si>
  <si>
    <t>1094</t>
  </si>
  <si>
    <t>17/08/2558</t>
  </si>
  <si>
    <t>ศป.ม. (ทัศนศิลป์)</t>
  </si>
  <si>
    <t>ศป.ม. (จิตรกรรม)</t>
  </si>
  <si>
    <t>ศม. (ทัศนศิลป์)</t>
  </si>
  <si>
    <t>ศ.ป.ม. (การออกแบบผลิตภัณฑ์)</t>
  </si>
  <si>
    <t>ศป.ม. (วิจัยศิลปะและวัฒนธรรม)</t>
  </si>
  <si>
    <t>25491751107017</t>
  </si>
  <si>
    <t>3036</t>
  </si>
  <si>
    <t>1173</t>
  </si>
  <si>
    <t>15/12/2560</t>
  </si>
  <si>
    <t>ศศ.ม. (บรรณารักษศาสตร์และสารนิเทศศาสตร์)</t>
  </si>
  <si>
    <t>กศ.ม. (บรรณารักษศาสตร์)</t>
  </si>
  <si>
    <t>ค.อ.ม. (คอมพิวเตอร์และเทคโนโลยีสารสนเทศ)</t>
  </si>
  <si>
    <t>ศศ.ม. (การจัดการสารสนเทศ)</t>
  </si>
  <si>
    <t>25521751104243</t>
  </si>
  <si>
    <t>4021</t>
  </si>
  <si>
    <t>0248</t>
  </si>
  <si>
    <t>1534</t>
  </si>
  <si>
    <t>00073</t>
  </si>
  <si>
    <t>00073::คณะวิทยาการจัดการ</t>
  </si>
  <si>
    <t>24/11/2560</t>
  </si>
  <si>
    <t>25/04/2561</t>
  </si>
  <si>
    <t>ศ.ม. (เศรษฐศาสตร์)</t>
  </si>
  <si>
    <t>ศ.ม. (เศรษฐศาสตรธุรกิจ)</t>
  </si>
  <si>
    <t>ศ.ม. (เศรษฐศาสตร์ประยุกต์)</t>
  </si>
  <si>
    <t>บช.ม. (การบัญชี)</t>
  </si>
  <si>
    <t>25571751100481</t>
  </si>
  <si>
    <t>4013</t>
  </si>
  <si>
    <t>0060</t>
  </si>
  <si>
    <t>3230</t>
  </si>
  <si>
    <t>19/02/2557</t>
  </si>
  <si>
    <t>25/11/2557</t>
  </si>
  <si>
    <t>28/05/2558</t>
  </si>
  <si>
    <t>MBA. (บริหารธุรกิจ)</t>
  </si>
  <si>
    <t>20/10/59</t>
  </si>
  <si>
    <t>29/12/59</t>
  </si>
  <si>
    <t>ปร.ด. (การจัดการการตลาด)</t>
  </si>
  <si>
    <t>ปร.ด. (การจัดการ)</t>
  </si>
  <si>
    <t>25531751104345</t>
  </si>
  <si>
    <t>4017</t>
  </si>
  <si>
    <t>0116</t>
  </si>
  <si>
    <t>54</t>
  </si>
  <si>
    <t>ศศ.ด. (พัฒนศาสตร์)</t>
  </si>
  <si>
    <t>สส.ด. (การบริหารสังคม)</t>
  </si>
  <si>
    <t>ปร.ด. (ยุทธศาสตร์การพัฒนาภูมิภาค)</t>
  </si>
  <si>
    <t>Ph.D. (Development Administration)</t>
  </si>
  <si>
    <t>ปร.ด. (การบริหารการพัฒนา)</t>
  </si>
  <si>
    <t>25501751112655</t>
  </si>
  <si>
    <t>4014</t>
  </si>
  <si>
    <t>3805</t>
  </si>
  <si>
    <t>29/01/2559</t>
  </si>
  <si>
    <t>27/07/2559</t>
  </si>
  <si>
    <t>บธ.ม. (การจัดการทั่วไป)</t>
  </si>
  <si>
    <t>ปร.ด. (คอมพิวเตอร์ศึกษา)</t>
  </si>
  <si>
    <t>วท.ม. (การพัฒนาซอฟต์แวร์ด้านธูรกิจ)</t>
  </si>
  <si>
    <t>25561751100761</t>
  </si>
  <si>
    <t>4019</t>
  </si>
  <si>
    <t>0052</t>
  </si>
  <si>
    <t>0553</t>
  </si>
  <si>
    <t>18/08/2560</t>
  </si>
  <si>
    <t>ศศ.ม. (การสื่อสารการพัฒนาการ)</t>
  </si>
  <si>
    <t>นศ.ม. (นิเทศศาสตร์)</t>
  </si>
  <si>
    <t>ศศ.ม. (เทคโนโลยีสารสนเทศ)</t>
  </si>
  <si>
    <t>นศ.ม. (การสื่อสารดิจิทัล)</t>
  </si>
  <si>
    <t>นศ.ม. (การสื่อสารมวลชน)</t>
  </si>
  <si>
    <t>25521751104221</t>
  </si>
  <si>
    <t>4015</t>
  </si>
  <si>
    <t>0577</t>
  </si>
  <si>
    <t>127</t>
  </si>
  <si>
    <t>10/03/2558</t>
  </si>
  <si>
    <t>กศ.ม. (ธุรกิจศึกษา)</t>
  </si>
  <si>
    <t>บธ.ม. (การจัดการการตลาด)</t>
  </si>
  <si>
    <t>13</t>
  </si>
  <si>
    <t>Master of Science in Strategic Supply Chain Management</t>
  </si>
  <si>
    <t>28/09/256</t>
  </si>
  <si>
    <t>บธ.ม. (การเงินและการธนาคาร)</t>
  </si>
  <si>
    <t>(MBA.) Master of Business Administration</t>
  </si>
  <si>
    <t>บธ.ม. (การจัดการโลจิสติกส์)</t>
  </si>
  <si>
    <t>25491751102888</t>
  </si>
  <si>
    <t>4016</t>
  </si>
  <si>
    <t>0081</t>
  </si>
  <si>
    <t>1693</t>
  </si>
  <si>
    <t>บธ.ม. (การบัญชี)</t>
  </si>
  <si>
    <t>บธ.ม. (บัญชีการเงิน)</t>
  </si>
  <si>
    <t>25521751104232</t>
  </si>
  <si>
    <t>4020</t>
  </si>
  <si>
    <t>0128</t>
  </si>
  <si>
    <t>0835</t>
  </si>
  <si>
    <t>รป.ม. (การบริหารโครงการและนโยบาย)</t>
  </si>
  <si>
    <t>รป.ม. (การจัดการภาครัฐและเอกชน)</t>
  </si>
  <si>
    <t>พบ.ม. (รัฐประศาสนศาสตร์)</t>
  </si>
  <si>
    <t>25491751110865</t>
  </si>
  <si>
    <t>4018</t>
  </si>
  <si>
    <t>0129</t>
  </si>
  <si>
    <t>16/12/2559</t>
  </si>
  <si>
    <t>17/05/2560</t>
  </si>
  <si>
    <t>ปร.ด. (รัฐประศาสนศาสตร์)</t>
  </si>
  <si>
    <t>รป.ด. (รัฐประศาสนศาสตร์)</t>
  </si>
  <si>
    <t>25501751102992</t>
  </si>
  <si>
    <t>1026</t>
  </si>
  <si>
    <t>00083</t>
  </si>
  <si>
    <t>00083::คณะวิทยาศาสตร์และเทคโนโลยี</t>
  </si>
  <si>
    <t>ปร.ด. (ชีวเคมีทางการแพทย์)</t>
  </si>
  <si>
    <t>วท.ด. (เคมี)</t>
  </si>
  <si>
    <t>25531751104334</t>
  </si>
  <si>
    <t>1034</t>
  </si>
  <si>
    <t>0181</t>
  </si>
  <si>
    <t>7376</t>
  </si>
  <si>
    <t>38</t>
  </si>
  <si>
    <t>06/10/2560</t>
  </si>
  <si>
    <t>08/03/2561</t>
  </si>
  <si>
    <t>Ph.D. (Information Science)</t>
  </si>
  <si>
    <t>25491751102844</t>
  </si>
  <si>
    <t>1022</t>
  </si>
  <si>
    <t>1423</t>
  </si>
  <si>
    <t>19/12/2557</t>
  </si>
  <si>
    <t>27/02/2558</t>
  </si>
  <si>
    <t>18/06/2558</t>
  </si>
  <si>
    <t>ปร.ด. (เทคโนโลยีสารสนเทศ)</t>
  </si>
  <si>
    <t>ศษ.ม. (การบริหารการศึกษา)</t>
  </si>
  <si>
    <t>25501751103025</t>
  </si>
  <si>
    <t>1027</t>
  </si>
  <si>
    <t>19/02/2559</t>
  </si>
  <si>
    <t>วท.ด. (คณิตศาสตร์ประยุกต์)</t>
  </si>
  <si>
    <t>ปร.ด. (คณิตศาสตร์ประยุกต์)</t>
  </si>
  <si>
    <t>25501751103003</t>
  </si>
  <si>
    <t>1023</t>
  </si>
  <si>
    <t>0431</t>
  </si>
  <si>
    <t>วท.ม. (ชีววิทยา)</t>
  </si>
  <si>
    <t>ปร.ด. (จุลชีววิทยา)</t>
  </si>
  <si>
    <t>วท.ด. (ชีววิทยา)</t>
  </si>
  <si>
    <t>25551751105236</t>
  </si>
  <si>
    <t>1031</t>
  </si>
  <si>
    <t>48</t>
  </si>
  <si>
    <t>19/09/2559</t>
  </si>
  <si>
    <t>20/06/2560</t>
  </si>
  <si>
    <t>Ph.D. (Atmospheric Science)</t>
  </si>
  <si>
    <t>อาจารย์พิเศษ (รายชั่วโมง)</t>
  </si>
  <si>
    <t>25501751103014</t>
  </si>
  <si>
    <t>1016</t>
  </si>
  <si>
    <t>14/03/2551</t>
  </si>
  <si>
    <t>25/07/2551</t>
  </si>
  <si>
    <t>1/2551</t>
  </si>
  <si>
    <t>วท.ด. (วัสดุศาสตร์)</t>
  </si>
  <si>
    <t>หัวหน้าศูนย์บริการสนับสนุนนักศึกษาพิการ</t>
  </si>
  <si>
    <t>วท.ม. (การฟิสิกส์)</t>
  </si>
  <si>
    <t>1007</t>
  </si>
  <si>
    <t>16/09/2554</t>
  </si>
  <si>
    <t>30/09/2554</t>
  </si>
  <si>
    <t>19/01/2555</t>
  </si>
  <si>
    <t>วท.ม. (เทคโนโลยีการจัดการพลังงาน)</t>
  </si>
  <si>
    <t>1024</t>
  </si>
  <si>
    <t>27/10/60</t>
  </si>
  <si>
    <t>ปร.ด. (นาโนวิทยาและนาโนเทคโนโลยี)</t>
  </si>
  <si>
    <t>25521751102454</t>
  </si>
  <si>
    <t>1030</t>
  </si>
  <si>
    <t>36</t>
  </si>
  <si>
    <t>07/04/2560</t>
  </si>
  <si>
    <t>12345678912333</t>
  </si>
  <si>
    <t>1033</t>
  </si>
  <si>
    <t>6559</t>
  </si>
  <si>
    <t>124</t>
  </si>
  <si>
    <t>01/06/2561</t>
  </si>
  <si>
    <t>พบ.ม. (สถิติประยุกต์)</t>
  </si>
  <si>
    <t>คอ.ม. (คอมพิวเตอร์และเทคโนโลยีสารสนเทศ)</t>
  </si>
  <si>
    <t>วท.ม. (สถิติประยุกต์)</t>
  </si>
  <si>
    <t>วศ.บ. (วิศวกรรมคอมพิวเตอร์)</t>
  </si>
  <si>
    <t>25491751102833</t>
  </si>
  <si>
    <t>1025</t>
  </si>
  <si>
    <t>0886</t>
  </si>
  <si>
    <t>19/01/2558</t>
  </si>
  <si>
    <t>25/12/2558</t>
  </si>
  <si>
    <t>13/06/2559</t>
  </si>
  <si>
    <t>ปร.ด. (วิทยาการคอมพิวเตอร์)</t>
  </si>
  <si>
    <t>วท.ม. (วิทยาการคอมพิวเตอร์)</t>
  </si>
  <si>
    <t>25491751102855</t>
  </si>
  <si>
    <t>1032</t>
  </si>
  <si>
    <t>0951</t>
  </si>
  <si>
    <t>ปร.ด. (วิศวกรรมสิ่งแวดล้อม)</t>
  </si>
  <si>
    <t>วท.ด. (การจัดการสิ่งแวดล้อม)</t>
  </si>
  <si>
    <t>ปร.ด. (วิศวกรรมสิ้งแวดล้อม)</t>
  </si>
  <si>
    <t>28/9/2561</t>
  </si>
  <si>
    <t>25501751103071</t>
  </si>
  <si>
    <t>1029</t>
  </si>
  <si>
    <t>1166</t>
  </si>
  <si>
    <t>138</t>
  </si>
  <si>
    <t>02/04/2561</t>
  </si>
  <si>
    <t>ส.ม. (สาธารณสุขศาสตร์)</t>
  </si>
  <si>
    <t>ส.ด. (สาธารณสุขศาสตร์)</t>
  </si>
  <si>
    <t>วท.ม. (ชีวเคมีทางการแพทย์)</t>
  </si>
  <si>
    <t>อนุบาล 3</t>
  </si>
  <si>
    <t>ประถมปีที่ 1</t>
  </si>
  <si>
    <t>ประถมปีที่ 2</t>
  </si>
  <si>
    <t>ประถมปีที่ 3</t>
  </si>
  <si>
    <t>ประถมปีที่ 4</t>
  </si>
  <si>
    <t>ประถมปีที่ 5</t>
  </si>
  <si>
    <t>ประถมปีที่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</si>
  <si>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</si>
  <si>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</si>
  <si>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</si>
  <si>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 xml:space="preserve"> </t>
  </si>
  <si>
    <t>สาขาวิชาวิจัยและประเมินผล</t>
  </si>
  <si>
    <t>สาขาวิชาปฐมวัย</t>
  </si>
  <si>
    <t>สาขาวิชาพลศึกษาและวิทยาศาสตร์ศึกษา</t>
  </si>
  <si>
    <t>สาขาวิชาการสอนภาษาไทย</t>
  </si>
  <si>
    <t>สาขาวิชาประมง</t>
  </si>
  <si>
    <t>สาขาวิชาเศรษฐศาสตร์ธุรกิจ</t>
  </si>
  <si>
    <t>รวมจำนวนนักศึกษาทั้งหมด</t>
  </si>
  <si>
    <t>1. คณะครุศาสตร์</t>
  </si>
  <si>
    <t>2. คณะเทคโนโลยีการเกษตร</t>
  </si>
  <si>
    <t>3. คณะเทคโนโลยีอุตสาหกรรม</t>
  </si>
  <si>
    <t>6. คณะวิทยาศาสตร์และเทคโนโลยี</t>
  </si>
  <si>
    <t>5. คณะวิทยาการจัดการ</t>
  </si>
  <si>
    <t>4. คณะมนุษยศาสตร์และสังคมศาสตร์</t>
  </si>
  <si>
    <t>เอกสารหมายเลข 3</t>
  </si>
  <si>
    <t>ข้อมู, ณ วันที่ 28 เดือน มีนาคม พ.ศ. 2562</t>
  </si>
  <si>
    <t>หน่วยงาน/สาขาวิชา/หลักสูตร</t>
  </si>
  <si>
    <t>ย้ายไปเกษตร</t>
  </si>
  <si>
    <t>ครุศาสตรมหาบัณฑิต สาขาวิชาการบริหารการศึกษา ปรับปรุง ปี 2559</t>
  </si>
  <si>
    <t>ครุศาสตรมหาบัณฑิต สาขาวิชาการบริหารและพัฒนาการศึกษา ปรับปรุง ปี 2558</t>
  </si>
  <si>
    <t>ปรัชญาดุษฎีบัณฑิต สาขาวิชาการบริหารและพัฒนาการศึกษา ปรับปรุง ปี 2562</t>
  </si>
  <si>
    <t>ปรัชญาดุษฎีบัณฑิต สาขาวิชาการบริหารและพัฒนาการศึกษา ปรับปรุง ปี 2557</t>
  </si>
  <si>
    <t>ปรัชญาดุษฎีบัณฑิต สาขาวิชาภาวะผู้นำทางการบริหารการศึกษา</t>
  </si>
  <si>
    <t>ครุศาสตรมหาบัณฑิต สาขาวิชาการวิจัยและพัฒนาการศึกษา ปรับปรุง ปี 2559</t>
  </si>
  <si>
    <t>ครุศาสตรบัณฑิต สาขาวิชาเกษตรศาสตร์ ใหม่ ปี 2554</t>
  </si>
  <si>
    <t>ครุศาสตรบัณฑิต สาขาวิชาคณิตศาสตร์ ปรับปรุง ปี 2559</t>
  </si>
  <si>
    <t>ครุศาสตรบัณฑิต สาขาวิชาคหกรรมศาสตร์ ปรับปรุง ปี 2560</t>
  </si>
  <si>
    <t>ครุศาสตรบัณฑิต สาขาวิชาเคมี ใหม่ ปี 2553</t>
  </si>
  <si>
    <t>ครุศาสตรบัณฑิต สาขาวิชาฟิสิกส์ ปรับปรุง ปี 2559</t>
  </si>
  <si>
    <t>ครุศาสตรบัณฑิต สาขาวิชาอุตสาหกรรมศิลป์และเทคโนโลยี ปรับปรุง ปี 2559</t>
  </si>
  <si>
    <t>ครุศาสตรมหาบัณฑิต สาขาวิชาวิจัยหลักสูตรและการสอน ปรับปรุง ปี 2559</t>
  </si>
  <si>
    <t>ปรัชญาดุษฎีบัณฑิต สาขาวิชาวิจัยหลักสูตรและการสอน ปรับปรุง ปี 2559</t>
  </si>
  <si>
    <t>ประกาศนียบัตรบัณฑิต สาขาวิชาวิชาชีพครู ปรับปรุง ปี 2561</t>
  </si>
  <si>
    <t>ครุศาสตรบัณฑิต สาขาวิชาการศึกษาปฐมวัย ปรับปรุง ปี 2559</t>
  </si>
  <si>
    <t>ครุศาสตรบัณฑิต สาขาวิชาการศึกษาพิเศษและภาษาอังกฤษ ปรับปรุง ปี 2556</t>
  </si>
  <si>
    <t>ครุศาสตรบัณฑิต สาขาวิชาพลศึกษาและวิทยาศาสตร์การกีฬา ปรับปรุง ปี 2559</t>
  </si>
  <si>
    <t>ครุศาสตรบัณฑิต สาขาวิชานวัตกรรมและคอมพิวเตอร์ศึกษา ปรับปรุง ปี 2559</t>
  </si>
  <si>
    <t>ครุศาสตรบัณฑิต สาขาวิชาสังคมศึกษา ปรับปรุง ปี 2559</t>
  </si>
  <si>
    <t>ครุศาสตรบัณฑิต สาขาวิชาภาษาอังกฤษ ปรับปรุง ปี 2559</t>
  </si>
  <si>
    <t>ครุศาสตรบัณฑิต สาขาวิชาภาษาไทย ปรับปรุง ปี 2555</t>
  </si>
  <si>
    <t>ครุศาสตรบัณฑิต สาขาวิชาวิทยาศาสตร์ ปรับปรุง ปี 2559</t>
  </si>
  <si>
    <t>ครุศาสตรมหาบัณฑิต สาขาวิชาการสอนวิทยาศาสตร์ ปรับปรุง ปี 2561</t>
  </si>
  <si>
    <t>ครุศาสตรบัณฑิต สาขาวิชาประถมศึกษา ใหม่ ปี 2562</t>
  </si>
  <si>
    <t>วิทยาศาสตรบัณฑิต สาขาวิชาพืชศาสตร์ ปรับปรุง ปี 2559</t>
  </si>
  <si>
    <t>วิทยาศาสตรบัณฑิต สาขาวิชาเทคนิคการสัตวแพทย์ ปรับปรุง ปี 2559</t>
  </si>
  <si>
    <t>วิทยาศาสตรบัณฑิต สาขาวิชาสัตวศาสตร์ ปรับปรุง ปี 2559</t>
  </si>
  <si>
    <t>วิทยาศาสตรบัณฑิต สาขาวิชาการประมง ปรับปรุง ปี 2559</t>
  </si>
  <si>
    <t>วิทยาศาสตรบัณฑิต สาขาวิชาวิทยาศาสตร์และเทคโนโลยีการอาหาร ปรับปรุง ปี 2559</t>
  </si>
  <si>
    <t>วิทยาศาสตรบัณฑิต สาขาวิชาเทคโนโลยีการเกษตร ปรับปรุง ปี 2555</t>
  </si>
  <si>
    <t>วิทยาศาสตรบัณฑิต สาขาวิชาบริหารธุรกิจการเกษตร ปรับปรุง ปี 2559</t>
  </si>
  <si>
    <t>วิทยาศาสตรบัณฑิต สาขาวิชาเทคโนโลยีการผลิตพืช</t>
  </si>
  <si>
    <t>เทคโนโลยีบัณฑิต สาขาวิชาเทคโนโลยีก่อสร้างและสถาปัตยกรรม (ก่อสร้าง 4 ปี เทียบโอน.)</t>
  </si>
  <si>
    <t>เทคโนโลยีบัณฑิต สาขาวิชาเทคโนโลยีก่อสร้างและสถาปัตยกรรม (เทคโนฯก่อสร้าง 4 ปี)</t>
  </si>
  <si>
    <t>เทคโนโลยีบัณฑิต สาขาวิชาการบริหารงานก่อสร้าง (2ปี ทล.บ.)</t>
  </si>
  <si>
    <t>เทคโนโลยีบัณฑิต สาขาวิชาเทคโนโลยีสถาบัตยกรรม (4 ปี)</t>
  </si>
  <si>
    <t>เทคโนโลยีบัณฑิต สาขาวิชาเทคโนโลยีโยธา (4 ปี)</t>
  </si>
  <si>
    <t>เทคโนโลยีบัณฑิต สาขาวิชาเทคโนโลยีไฟฟ้าและอิเล็กทรอนิกส์ ปรับปรุง ปี 2559</t>
  </si>
  <si>
    <t>เทคโนโลยีบัณฑิต สาขาวิชาเทคโนโลยีไฟฟ้าและอิเล็กทรอนิกส์ ใหม่ ปี 2555</t>
  </si>
  <si>
    <t>เทคโนโลยีบัณฑิต สาขาวิชาไฟฟ้าและอิเล็กทรอนิกส์ (อิเล็กทรอนิกส์ ทล.บ. 4 ปี)</t>
  </si>
  <si>
    <t>เทคโนโลยีบัณฑิต สาขาวิชาไฟฟ้าและอิเล็กทรอนิกส์ (ไฟฟ้า ทล.บ. 4 ปี)</t>
  </si>
  <si>
    <t>เทคโนโลยีบัณฑิต สาขาวิชาเทคโนโลยีอิเล็กทรอนิกส์ (วท.บ./ทล.บ. 2 ปี)</t>
  </si>
  <si>
    <t>เทคโนโลยีบัณฑิต สาขาวิชาเทคโนโลยีไฟฟ้า (2 ปี ทล.บ.)</t>
  </si>
  <si>
    <t>เทคโนโลยีบัณฑิต สาขาวิชาเทคโนโลยีเครื่องกลและเทคโนโลยีการผลิต ปรับปรุง ปี 2558</t>
  </si>
  <si>
    <t>เทคโนโลยีบัณฑิต สาขาวิชาเการจัดการสิ่งแวดล้อมและผังเมือง</t>
  </si>
  <si>
    <t>เทคโนโลยีบัณฑิต สาขาวิชาเทคโนโลยีเครื่องกลและการผลิต (เทคโนฯการผลิต (4 ปี)</t>
  </si>
  <si>
    <t>เทคโนโลยีบัณฑิต สาขาวิชาเทคโนโลยีเครื่องกลและการผลิต (เทคโนฯเครื่องกล (4 ปี)</t>
  </si>
  <si>
    <t>เทคโนโลยีบัณฑิต สาขาวิชาเทคโนโลยีเครื่องกล (2 ปี ทล.บ.)</t>
  </si>
  <si>
    <t>เทคโนโลยีบัณฑิต สาขาวิชาเทคโนโลยีการผลิต (2 ปี วท.บ./ทล.บ)</t>
  </si>
  <si>
    <t>เทคโนโลยีบัณฑิต สาขาวิชาเทคโนโลยีการจัดการอุตสาหกรรม (2 ปี วท.บ./ทล.บ.)</t>
  </si>
  <si>
    <t>เทคโนโลยีบัณฑิต สาขาวิชาเทคโนโลยีการจัดการอุตสาหการ (4 ปี)</t>
  </si>
  <si>
    <t>เทคโนโลยีบัณฑิต สาขาวิชาเทคโนโลยีการจัดการสิ่งแวดล้อมและผังเมือง (4 ปี)</t>
  </si>
  <si>
    <t>เทคโนโลยีมหาบัณฑิต สาขาวิชาเการจัดการชีวอุตสาหกรรม (ศศ.ม.)</t>
  </si>
  <si>
    <t>ศิลปศาสตรบัณฑิต สาขาวิชาภาษาอังกฤษ ปรับปรุง ปี 2559</t>
  </si>
  <si>
    <t>ศิลปศาสตรบัณฑิต สาขาวิชาภาษาอังกฤษเพื่อการสื่อสารทางธุรกิจ ปรับปรุง ปี 2560</t>
  </si>
  <si>
    <t>ศิลปศาสตรบัณฑิต สาขาวิชาภาษาไทยเพื่อการสื่อสาร ปรับปรุง ปี 2559</t>
  </si>
  <si>
    <t>ศิลปศาสตรบัณฑิต สาขาวิชาสารสนเทศศาสตร์ ปรับปรุง ปี 2560</t>
  </si>
  <si>
    <t>ศิลปศาสตรบัณฑิต สาขาวิชาการท่องเที่ยว ปรับปรุง ปี 2559</t>
  </si>
  <si>
    <t>ศิลปกรรมศาสตรบัณฑิต สาขาวิชาการโรงแรม</t>
  </si>
  <si>
    <t>ศิลปกรรมศาสตรบัณฑิต สาขาวิชาดนตรี ปรับปรุง ปี 2558</t>
  </si>
  <si>
    <t>ศิลปศาสตรบัณฑิต สาขาวิชาวัฒนธรรมศึกษาเพื่อการพัฒนา ใหม่ ปี 2557</t>
  </si>
  <si>
    <t>นิติศาสตรบัณฑิต สาขาวิชานิติศาสตร์ ปรับปรุง ปี 2555</t>
  </si>
  <si>
    <t>นิติศาสตรบัณฑิต สาขาวิชานิติศาสตร์ ปรับปรุง ปี 2559</t>
  </si>
  <si>
    <t>ศิลปกรรมศาสตรบัณฑิต สาขาวิชาศิลปกรรม ปรับปรุง ปี 2558</t>
  </si>
  <si>
    <t>ศิลปศาสตรบัณฑิต สาขาวิชาการพัฒนาชุมชน ปรับปรุง ปี 2559</t>
  </si>
  <si>
    <t>รัฐศาสตรบัณฑิต สาขาวิชารัฐศาสตร์ ปรับปรุง ปี 2559</t>
  </si>
  <si>
    <t>รัฐศาสตรบัณฑิต สาขาวิชารัฐศาสตร์ (การเมืองการปกครอง)</t>
  </si>
  <si>
    <t>บัญชีบัณฑิต สาขาวิชาบัญชี ปรับปรุง ปี 2559</t>
  </si>
  <si>
    <t>บริหารธุรกิจบัณฑิต สาขาวิชาการบัญชี 4 ปีเทียบโอน (เพิ่มใหม่)</t>
  </si>
  <si>
    <t>เศรษฐศาสตรบัณฑิต สาขาวิชาเศรษฐศาสตร์ ปรับปรุง ปี 2560</t>
  </si>
  <si>
    <t>รัฐประศาสนศาสตรบัณฑิต สาขาวิชารัฐประศาสนศาสตร์ ปรับปรุง ปี 2560</t>
  </si>
  <si>
    <t>รัฐประศาสนศาสตรมหาบัณฑิต สาขาวิชารัฐประศาสนศาสตร์ ปรับปรุง ปี 2560</t>
  </si>
  <si>
    <t>บริหารธุรกิจบัณฑิต สาขาวิชาคอมพิวเตอร์ธุรกิจ ปรับปรุง ปี 2559</t>
  </si>
  <si>
    <t>บริหารธุรกิจบัณฑิต สาขาวิชาคอมพิวเตอร์ธุรกิจ 4 ปีเทียบโอน (เพิ่มใหม่)</t>
  </si>
  <si>
    <t>บริหารธุรกิจบัณฑิต สาขาวิชาบริหารทรัพยากรมนุษย์ 4 ปีเทียบโอน (เพิ่มใหม่)</t>
  </si>
  <si>
    <t>บริหารธุรกิจบัณฑิต สาขาวิชาการจัดการทั่วไป 4 ปีเทียบโอน (เพิ่มใหม่)</t>
  </si>
  <si>
    <t>บริหารธุรกิจบัณฑิต สาขาวิชาบริหารทรัพยากรมนุษย์  (เพิ่มใหม่)</t>
  </si>
  <si>
    <t>บริหารธุรกิจบัณฑิต สาขาวิชาการจัดการทั่วไป (เพิ่มใหม่)</t>
  </si>
  <si>
    <t>บริหารธุรกิจบัณฑิต สาขาวิชาการการเงินการธนาคารการ (เพิ่มใหม่)</t>
  </si>
  <si>
    <t>บริหารธุรกิจบัณฑิต สาขาวิชาการตลาด (เพิ่มใหม่)</t>
  </si>
  <si>
    <t>บริหารธุรกิจบัณฑิต สาขาวิชาจัดการโลจิสติกส์ (เพิ่มใหม่)</t>
  </si>
  <si>
    <t>บริหารธุรกิจบัณฑิต สาขาวิชาการเป็นผู้ประกอบการ  (เพิ่มใหม่)</t>
  </si>
  <si>
    <t>บริหารธุรกิจบัณฑิต สาขาวิชาการจัดการธุรกิจค้าปลีก ใหม่ ปี 2557</t>
  </si>
  <si>
    <t>นิเทศศาสตรบัณฑิต สาขาวิชานิเทศศาสตร์ ปรับปรุง ปี 2560</t>
  </si>
  <si>
    <t>ปรัชญาดุษฎีบัณฑิต สาขาวิชาการบริหารการพัฒนา ปรับปรุง ปี 2559</t>
  </si>
  <si>
    <t>บริหารธุรกิจบัณฑิต สาขาวิชาบริหารธุรกิจ ปรับปรุง ปี 2559</t>
  </si>
  <si>
    <t>ปรัชญาดุษฎีบัณฑิต สาขาวิชาฟิสิกส์ ปรับปรุง ปี 2559</t>
  </si>
  <si>
    <t>วิทยาศาสตรบัณฑิต สาขาวิชาฟิสิกส์ ปรับปรุง ปี 2550</t>
  </si>
  <si>
    <t>วิทยาศาสตรบัณฑิต สาขาวิชาฟิสิกส์ ปรับปรุง ปี 2554</t>
  </si>
  <si>
    <t>วิทยาศาสตรบัณฑิต สาขาวิชาฟิสิกส์ ปรับปรุง ปี 2559</t>
  </si>
  <si>
    <t>วิทยาศาสตรมหาบัณฑิต สาขาวิชาฟิสิกส์ ปรับปรุง ปี 2559</t>
  </si>
  <si>
    <t>วิทยาศาสตรบัณฑิต สาขาวิชาเคมี ปรับปรุง ปี 2559</t>
  </si>
  <si>
    <t>วิทยาศาสตรบัณฑิต สาขาวิชาชีววิทยา ปรับปรุง ปี 2559</t>
  </si>
  <si>
    <t>วิทยาศาสตรบัณฑิต สาขาวิชาสาธารณสุขศาสตร์ ปรับปรุง ปี 2559</t>
  </si>
  <si>
    <t>วิทยาศาสตรบัณฑิต สาขาวิชาคณิตศาสตร์ ปรับปรุง ปี 2559</t>
  </si>
  <si>
    <t>วิทยาศาสตรบัณฑิต สาขาวิชาคณิตศาสตร์ ประยุกต์ (เพิ่มใหม่)</t>
  </si>
  <si>
    <t>วิทยาศาสตรบัณฑิต สาขาวิชาวิทยาการข้อมูล ใหม่ ปี 2561</t>
  </si>
  <si>
    <t>วิทยาศาสตรมหาบัณฑิต สาขาวิชาเทคโนโลยีและการจัดการสารสนเทศดิจิทัล ปรับปรุง ปี 2561</t>
  </si>
  <si>
    <t>วิทยาศาสตรบัณฑิต สาขาวิชาเทคโนโลยีสารสนเทศ ปรับปรุง ปี 2558</t>
  </si>
  <si>
    <t>วิทยาศาสตรบัณฑิต สาขาวิชาวิทยาการคอมพิวเตอร์ ปรับปรุง ปี 2559</t>
  </si>
  <si>
    <t>วิทยาศาสตรบัณฑิต สาขาวิชาวิทยาศาสตร์สิ่งแวดล้อม ปรับปรุง ปี 2561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</si>
</sst>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87" formatCode="_(* #,##0_);_(* \(#,##0\);_(* &quot;-&quot;??_);_(@_)"/>
    <numFmt numFmtId="188" formatCode="_(* #,##0.0_);_(* \(#,##0.0\);_(* &quot;-&quot;??_);_(@_)"/>
    <numFmt numFmtId="189" formatCode="_-* #,##0_-;\-* #,##0_-;_-* &quot;-&quot;??_-;_-@_-"/>
  </numFmts>
  <fonts count="85">
    <font>
      <sz val="11"/>
      <color rgb="FF000000"/>
      <name val="Calibri"/>
    </font>
    <font>
      <sz val="14"/>
      <color rgb="FF000000"/>
      <name val="Sarabun"/>
    </font>
    <font>
      <b/>
      <sz val="14"/>
      <color rgb="FF000000"/>
      <name val="Sarabun"/>
    </font>
    <font>
      <b/>
      <sz val="16"/>
      <color rgb="FF000000"/>
      <name val="Sarabun"/>
    </font>
    <font>
      <b/>
      <sz val="14"/>
      <color rgb="FFFF0000"/>
      <name val="Sarabun"/>
    </font>
    <font>
      <b/>
      <sz val="16"/>
      <color rgb="FFFF0000"/>
      <name val="Sarabun"/>
    </font>
    <font>
      <sz val="11"/>
      <name val="Calibri"/>
      <family val="2"/>
    </font>
    <font>
      <b/>
      <sz val="18"/>
      <color rgb="FF000000"/>
      <name val="Sarabun"/>
    </font>
    <font>
      <b/>
      <sz val="13"/>
      <color rgb="FF000000"/>
      <name val="Sarabun"/>
    </font>
    <font>
      <b/>
      <sz val="13"/>
      <color rgb="FFFF0000"/>
      <name val="Sarabun"/>
    </font>
    <font>
      <b/>
      <sz val="14"/>
      <name val="Sarabun"/>
    </font>
    <font>
      <b/>
      <sz val="14"/>
      <color rgb="FFFFFFFF"/>
      <name val="Sarabun"/>
    </font>
    <font>
      <b/>
      <sz val="11"/>
      <color rgb="FF000000"/>
      <name val="Calibri"/>
      <family val="2"/>
    </font>
    <font>
      <sz val="14"/>
      <name val="Sarabun"/>
    </font>
    <font>
      <sz val="14"/>
      <color rgb="FFFFFFFF"/>
      <name val="Sarabun"/>
    </font>
    <font>
      <b/>
      <u/>
      <sz val="14"/>
      <color rgb="FF000000"/>
      <name val="Sarabun"/>
    </font>
    <font>
      <sz val="11"/>
      <name val="Calibri"/>
      <family val="2"/>
    </font>
    <font>
      <sz val="11"/>
      <color rgb="FF000000"/>
      <name val="Sarabun"/>
    </font>
    <font>
      <b/>
      <sz val="12"/>
      <name val="Sarabun"/>
    </font>
    <font>
      <b/>
      <u/>
      <sz val="14"/>
      <name val="Sarabun"/>
    </font>
    <font>
      <b/>
      <u/>
      <sz val="14"/>
      <name val="Sarabun"/>
    </font>
    <font>
      <sz val="12"/>
      <name val="Sarabun"/>
    </font>
    <font>
      <sz val="11"/>
      <name val="Sarabun"/>
    </font>
    <font>
      <b/>
      <u/>
      <sz val="14"/>
      <name val="Sarabun"/>
    </font>
    <font>
      <sz val="14"/>
      <name val="Cordia New"/>
      <family val="2"/>
    </font>
    <font>
      <b/>
      <u/>
      <sz val="14"/>
      <name val="Sarabun"/>
    </font>
    <font>
      <u/>
      <sz val="14"/>
      <name val="Sarabun"/>
    </font>
    <font>
      <u/>
      <sz val="14"/>
      <name val="Sarabun"/>
    </font>
    <font>
      <u/>
      <sz val="14"/>
      <name val="Sarabun"/>
    </font>
    <font>
      <u/>
      <sz val="14"/>
      <name val="Sarabun"/>
    </font>
    <font>
      <b/>
      <sz val="20"/>
      <color rgb="FFFF0000"/>
      <name val="Sarabun"/>
    </font>
    <font>
      <b/>
      <u/>
      <sz val="14"/>
      <name val="Sarabun"/>
    </font>
    <font>
      <sz val="16"/>
      <name val="Sarabun"/>
    </font>
    <font>
      <sz val="8"/>
      <name val="Sarabun"/>
    </font>
    <font>
      <b/>
      <u/>
      <sz val="14"/>
      <name val="Sarabun"/>
    </font>
    <font>
      <sz val="13"/>
      <name val="Sarabun"/>
    </font>
    <font>
      <b/>
      <u/>
      <sz val="14"/>
      <name val="Sarabun"/>
    </font>
    <font>
      <b/>
      <u/>
      <sz val="14"/>
      <name val="Sarabun"/>
    </font>
    <font>
      <b/>
      <u/>
      <sz val="14"/>
      <name val="Sarabun"/>
    </font>
    <font>
      <b/>
      <u/>
      <sz val="14"/>
      <name val="Sarabun"/>
    </font>
    <font>
      <sz val="10"/>
      <name val="Sarabun"/>
    </font>
    <font>
      <b/>
      <u/>
      <sz val="14"/>
      <name val="Sarabun"/>
    </font>
    <font>
      <b/>
      <u/>
      <sz val="14"/>
      <name val="Sarabun"/>
    </font>
    <font>
      <sz val="14"/>
      <color rgb="FFFF0000"/>
      <name val="Sarabun"/>
    </font>
    <font>
      <sz val="10"/>
      <name val="Arial"/>
      <family val="2"/>
    </font>
    <font>
      <b/>
      <sz val="14"/>
      <name val="Niramit"/>
    </font>
    <font>
      <sz val="14"/>
      <name val="Niramit"/>
    </font>
    <font>
      <b/>
      <u/>
      <sz val="14"/>
      <name val="Sarabun"/>
    </font>
    <font>
      <b/>
      <u/>
      <sz val="14"/>
      <name val="Sarabun"/>
    </font>
    <font>
      <b/>
      <u/>
      <sz val="11"/>
      <name val="Sarabun"/>
    </font>
    <font>
      <b/>
      <u/>
      <sz val="14"/>
      <name val="Niramit"/>
    </font>
    <font>
      <sz val="14"/>
      <color rgb="FFFF0000"/>
      <name val="Cordia New"/>
      <family val="2"/>
    </font>
    <font>
      <sz val="12"/>
      <name val="Niramit"/>
    </font>
    <font>
      <sz val="10"/>
      <name val="Niramit"/>
    </font>
    <font>
      <sz val="13"/>
      <name val="Niramit"/>
    </font>
    <font>
      <sz val="14"/>
      <name val="Yu Gothic"/>
      <family val="2"/>
    </font>
    <font>
      <b/>
      <u/>
      <sz val="14"/>
      <name val="Niramit"/>
    </font>
    <font>
      <b/>
      <u/>
      <sz val="14"/>
      <name val="Niramit"/>
    </font>
    <font>
      <sz val="11"/>
      <name val="Niramit"/>
    </font>
    <font>
      <b/>
      <u/>
      <sz val="14"/>
      <name val="Niramit"/>
    </font>
    <font>
      <b/>
      <u/>
      <sz val="14"/>
      <name val="Niramit"/>
    </font>
    <font>
      <b/>
      <u/>
      <sz val="14"/>
      <name val="Niramit"/>
    </font>
    <font>
      <b/>
      <sz val="13"/>
      <color rgb="FFFF0000"/>
      <name val="TH SarabunPSK"/>
      <family val="2"/>
    </font>
    <font>
      <b/>
      <sz val="14"/>
      <color rgb="FFFF0000"/>
      <name val="TH SarabunPSK"/>
      <family val="2"/>
    </font>
    <font>
      <b/>
      <sz val="14"/>
      <name val="TH Niramit AS"/>
    </font>
    <font>
      <b/>
      <sz val="16"/>
      <color rgb="FF000000"/>
      <name val="TH SarabunPSK"/>
      <family val="2"/>
    </font>
    <font>
      <sz val="11"/>
      <color rgb="FF000000"/>
      <name val="TH SarabunPSK"/>
      <family val="2"/>
    </font>
    <font>
      <b/>
      <sz val="14"/>
      <color rgb="FF000000"/>
      <name val="TH SarabunPSK"/>
      <family val="2"/>
    </font>
    <font>
      <sz val="11"/>
      <name val="TH SarabunPSK"/>
      <family val="2"/>
    </font>
    <font>
      <b/>
      <sz val="12"/>
      <color rgb="FF000000"/>
      <name val="TH SarabunPSK"/>
      <family val="2"/>
    </font>
    <font>
      <b/>
      <sz val="14"/>
      <color rgb="FFFFFFFF"/>
      <name val="TH SarabunPSK"/>
      <family val="2"/>
    </font>
    <font>
      <b/>
      <sz val="14"/>
      <name val="TH SarabunPSK"/>
      <family val="2"/>
    </font>
    <font>
      <sz val="14"/>
      <name val="TH SarabunPSK"/>
      <family val="2"/>
    </font>
    <font>
      <sz val="14"/>
      <color rgb="FF000000"/>
      <name val="TH SarabunPSK"/>
      <family val="2"/>
    </font>
    <font>
      <sz val="11"/>
      <color rgb="FF000000"/>
      <name val="Calibri"/>
      <family val="2"/>
    </font>
    <font>
      <sz val="14"/>
      <color rgb="FFFF0000"/>
      <name val="TH SarabunPSK"/>
      <family val="2"/>
    </font>
    <font>
      <sz val="11"/>
      <color rgb="FFFF0000"/>
      <name val="Calibri"/>
      <family val="2"/>
    </font>
    <font>
      <sz val="11"/>
      <name val="Calibri"/>
      <family val="2"/>
    </font>
    <font>
      <b/>
      <sz val="16"/>
      <name val="TH SarabunPSK"/>
      <family val="2"/>
    </font>
    <font>
      <b/>
      <sz val="14"/>
      <name val="TH SarabunPSK"/>
      <family val="2"/>
      <charset val="222"/>
    </font>
    <font>
      <b/>
      <sz val="16"/>
      <name val="TH SarabunPSK"/>
      <family val="2"/>
      <charset val="222"/>
    </font>
    <font>
      <sz val="16"/>
      <name val="TH SarabunPSK"/>
      <family val="2"/>
      <charset val="222"/>
    </font>
    <font>
      <sz val="11"/>
      <name val="Calibri"/>
      <family val="2"/>
      <charset val="222"/>
    </font>
    <font>
      <sz val="15"/>
      <name val="TH SarabunPSK"/>
      <family val="2"/>
      <charset val="222"/>
    </font>
    <font>
      <sz val="16"/>
      <color rgb="FFFF0000"/>
      <name val="TH SarabunPSK"/>
      <family val="2"/>
      <charset val="222"/>
    </font>
  </fonts>
  <fills count="22">
    <fill>
      <patternFill patternType="none"/>
    </fill>
    <fill>
      <patternFill patternType="gray125"/>
    </fill>
    <fill>
      <patternFill patternType="solid">
        <fgColor rgb="FFDEEAF6"/>
        <bgColor rgb="FFDEEAF6"/>
      </patternFill>
    </fill>
    <fill>
      <patternFill patternType="solid">
        <fgColor rgb="FF9CC2E5"/>
        <bgColor rgb="FF9CC2E5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F9000"/>
        <bgColor rgb="FFBF9000"/>
      </patternFill>
    </fill>
    <fill>
      <patternFill patternType="solid">
        <fgColor rgb="FFFEF2CB"/>
        <bgColor rgb="FFFEF2CB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2E75B5"/>
        <bgColor rgb="FF2E75B5"/>
      </patternFill>
    </fill>
    <fill>
      <patternFill patternType="solid">
        <fgColor rgb="FF92D050"/>
        <bgColor rgb="FF92D050"/>
      </patternFill>
    </fill>
    <fill>
      <patternFill patternType="solid">
        <fgColor rgb="FFF7CAAC"/>
        <bgColor rgb="FFF7CAAC"/>
      </patternFill>
    </fill>
    <fill>
      <patternFill patternType="solid">
        <fgColor rgb="FFCCFFCC"/>
        <bgColor rgb="FFCCFFCC"/>
      </patternFill>
    </fill>
    <fill>
      <patternFill patternType="solid">
        <fgColor rgb="FFC0C0C0"/>
        <bgColor rgb="FFC0C0C0"/>
      </patternFill>
    </fill>
    <fill>
      <patternFill patternType="solid">
        <fgColor theme="8" tint="0.79998168889431442"/>
        <bgColor rgb="FFDEEAF6"/>
      </patternFill>
    </fill>
    <fill>
      <patternFill patternType="solid">
        <fgColor theme="8" tint="0.79998168889431442"/>
        <b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rgb="FFDEEAF6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  <fill>
      <patternFill patternType="solid">
        <fgColor rgb="FFFFFF00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 style="thin">
        <color rgb="FF000000"/>
      </left>
      <right/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74" fillId="0" borderId="0" applyFont="0" applyFill="0" applyBorder="0" applyAlignment="0" applyProtection="0"/>
  </cellStyleXfs>
  <cellXfs count="733">
    <xf numFmtId="0" fontId="0" fillId="0" borderId="0" xfId="0"/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" fontId="1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187" fontId="2" fillId="0" borderId="2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187" fontId="2" fillId="0" borderId="2" xfId="0" applyNumberFormat="1" applyFont="1" applyBorder="1" applyAlignment="1">
      <alignment horizontal="center" vertical="center"/>
    </xf>
    <xf numFmtId="187" fontId="4" fillId="0" borderId="2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" fontId="2" fillId="0" borderId="3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187" fontId="2" fillId="0" borderId="3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187" fontId="2" fillId="0" borderId="4" xfId="0" applyNumberFormat="1" applyFont="1" applyBorder="1" applyAlignment="1">
      <alignment horizontal="center" vertical="center"/>
    </xf>
    <xf numFmtId="0" fontId="10" fillId="2" borderId="7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187" fontId="4" fillId="0" borderId="4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10" fillId="0" borderId="7" xfId="0" applyFont="1" applyBorder="1" applyAlignment="1">
      <alignment vertical="center"/>
    </xf>
    <xf numFmtId="0" fontId="2" fillId="0" borderId="7" xfId="0" applyFont="1" applyBorder="1" applyAlignment="1">
      <alignment horizontal="center"/>
    </xf>
    <xf numFmtId="0" fontId="12" fillId="0" borderId="0" xfId="0" applyFont="1"/>
    <xf numFmtId="1" fontId="11" fillId="3" borderId="7" xfId="0" applyNumberFormat="1" applyFont="1" applyFill="1" applyBorder="1" applyAlignment="1">
      <alignment horizontal="center"/>
    </xf>
    <xf numFmtId="0" fontId="13" fillId="0" borderId="7" xfId="0" applyFont="1" applyBorder="1" applyAlignment="1">
      <alignment horizontal="center" vertical="center"/>
    </xf>
    <xf numFmtId="0" fontId="13" fillId="0" borderId="7" xfId="0" applyFont="1" applyBorder="1" applyAlignment="1">
      <alignment horizontal="left" vertical="center"/>
    </xf>
    <xf numFmtId="0" fontId="1" fillId="0" borderId="7" xfId="0" applyFont="1" applyBorder="1" applyAlignment="1">
      <alignment horizontal="center"/>
    </xf>
    <xf numFmtId="187" fontId="11" fillId="3" borderId="7" xfId="0" applyNumberFormat="1" applyFont="1" applyFill="1" applyBorder="1" applyAlignment="1">
      <alignment horizontal="center"/>
    </xf>
    <xf numFmtId="187" fontId="11" fillId="3" borderId="10" xfId="0" applyNumberFormat="1" applyFont="1" applyFill="1" applyBorder="1" applyAlignment="1">
      <alignment horizontal="center"/>
    </xf>
    <xf numFmtId="0" fontId="10" fillId="0" borderId="7" xfId="0" applyFont="1" applyBorder="1" applyAlignment="1">
      <alignment horizontal="left" vertical="center"/>
    </xf>
    <xf numFmtId="187" fontId="11" fillId="3" borderId="10" xfId="0" applyNumberFormat="1" applyFont="1" applyFill="1" applyBorder="1"/>
    <xf numFmtId="187" fontId="11" fillId="3" borderId="7" xfId="0" applyNumberFormat="1" applyFont="1" applyFill="1" applyBorder="1"/>
    <xf numFmtId="187" fontId="14" fillId="3" borderId="7" xfId="0" applyNumberFormat="1" applyFont="1" applyFill="1" applyBorder="1"/>
    <xf numFmtId="1" fontId="11" fillId="3" borderId="11" xfId="0" applyNumberFormat="1" applyFont="1" applyFill="1" applyBorder="1" applyAlignment="1">
      <alignment horizontal="left"/>
    </xf>
    <xf numFmtId="0" fontId="10" fillId="2" borderId="7" xfId="0" applyFont="1" applyFill="1" applyBorder="1" applyAlignment="1">
      <alignment horizontal="left"/>
    </xf>
    <xf numFmtId="0" fontId="10" fillId="0" borderId="7" xfId="0" applyFont="1" applyBorder="1" applyAlignment="1">
      <alignment horizontal="center"/>
    </xf>
    <xf numFmtId="0" fontId="10" fillId="2" borderId="12" xfId="0" applyFont="1" applyFill="1" applyBorder="1" applyAlignment="1">
      <alignment horizontal="left"/>
    </xf>
    <xf numFmtId="0" fontId="10" fillId="0" borderId="7" xfId="0" applyFont="1" applyBorder="1" applyAlignment="1">
      <alignment horizontal="left"/>
    </xf>
    <xf numFmtId="1" fontId="10" fillId="2" borderId="12" xfId="0" applyNumberFormat="1" applyFont="1" applyFill="1" applyBorder="1" applyAlignment="1">
      <alignment horizontal="left"/>
    </xf>
    <xf numFmtId="0" fontId="13" fillId="0" borderId="7" xfId="0" applyFont="1" applyBorder="1" applyAlignment="1">
      <alignment horizontal="center"/>
    </xf>
    <xf numFmtId="0" fontId="13" fillId="0" borderId="7" xfId="0" applyFont="1" applyBorder="1" applyAlignment="1">
      <alignment horizontal="left"/>
    </xf>
    <xf numFmtId="187" fontId="10" fillId="2" borderId="7" xfId="0" applyNumberFormat="1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187" fontId="1" fillId="2" borderId="7" xfId="0" applyNumberFormat="1" applyFont="1" applyFill="1" applyBorder="1" applyAlignment="1">
      <alignment horizontal="center"/>
    </xf>
    <xf numFmtId="1" fontId="2" fillId="2" borderId="11" xfId="0" applyNumberFormat="1" applyFont="1" applyFill="1" applyBorder="1" applyAlignment="1">
      <alignment horizontal="left"/>
    </xf>
    <xf numFmtId="1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2" fillId="0" borderId="0" xfId="0" applyNumberFormat="1" applyFont="1"/>
    <xf numFmtId="187" fontId="2" fillId="0" borderId="0" xfId="0" applyNumberFormat="1" applyFont="1" applyAlignment="1">
      <alignment horizontal="center"/>
    </xf>
    <xf numFmtId="187" fontId="2" fillId="0" borderId="0" xfId="0" applyNumberFormat="1" applyFont="1"/>
    <xf numFmtId="0" fontId="1" fillId="0" borderId="0" xfId="0" applyFont="1" applyAlignment="1">
      <alignment horizontal="left"/>
    </xf>
    <xf numFmtId="1" fontId="1" fillId="0" borderId="0" xfId="0" applyNumberFormat="1" applyFont="1"/>
    <xf numFmtId="187" fontId="1" fillId="0" borderId="0" xfId="0" applyNumberFormat="1" applyFont="1" applyAlignment="1">
      <alignment horizontal="center"/>
    </xf>
    <xf numFmtId="187" fontId="1" fillId="0" borderId="0" xfId="0" applyNumberFormat="1" applyFont="1"/>
    <xf numFmtId="187" fontId="1" fillId="0" borderId="0" xfId="0" applyNumberFormat="1" applyFont="1" applyAlignment="1">
      <alignment horizontal="right"/>
    </xf>
    <xf numFmtId="187" fontId="2" fillId="0" borderId="7" xfId="0" applyNumberFormat="1" applyFont="1" applyBorder="1" applyAlignment="1">
      <alignment horizontal="right" vertical="center" wrapText="1"/>
    </xf>
    <xf numFmtId="187" fontId="2" fillId="0" borderId="7" xfId="0" applyNumberFormat="1" applyFont="1" applyBorder="1" applyAlignment="1">
      <alignment horizontal="right" vertical="center"/>
    </xf>
    <xf numFmtId="187" fontId="4" fillId="0" borderId="7" xfId="0" applyNumberFormat="1" applyFont="1" applyBorder="1" applyAlignment="1">
      <alignment horizontal="right" vertical="center"/>
    </xf>
    <xf numFmtId="0" fontId="2" fillId="0" borderId="7" xfId="0" applyFont="1" applyBorder="1" applyAlignment="1">
      <alignment horizontal="center" vertical="center" wrapText="1"/>
    </xf>
    <xf numFmtId="187" fontId="11" fillId="3" borderId="7" xfId="0" applyNumberFormat="1" applyFont="1" applyFill="1" applyBorder="1" applyAlignment="1">
      <alignment horizontal="right"/>
    </xf>
    <xf numFmtId="0" fontId="10" fillId="2" borderId="13" xfId="0" applyFont="1" applyFill="1" applyBorder="1" applyAlignment="1">
      <alignment horizontal="left" vertical="top"/>
    </xf>
    <xf numFmtId="0" fontId="10" fillId="2" borderId="13" xfId="0" applyFont="1" applyFill="1" applyBorder="1" applyAlignment="1">
      <alignment horizontal="left"/>
    </xf>
    <xf numFmtId="187" fontId="10" fillId="2" borderId="13" xfId="0" applyNumberFormat="1" applyFont="1" applyFill="1" applyBorder="1" applyAlignment="1">
      <alignment horizontal="right"/>
    </xf>
    <xf numFmtId="0" fontId="10" fillId="2" borderId="13" xfId="0" applyFont="1" applyFill="1" applyBorder="1" applyAlignment="1">
      <alignment horizontal="center"/>
    </xf>
    <xf numFmtId="1" fontId="10" fillId="2" borderId="11" xfId="0" applyNumberFormat="1" applyFont="1" applyFill="1" applyBorder="1" applyAlignment="1">
      <alignment horizontal="left"/>
    </xf>
    <xf numFmtId="187" fontId="13" fillId="0" borderId="0" xfId="0" applyNumberFormat="1" applyFont="1" applyAlignment="1">
      <alignment horizontal="right"/>
    </xf>
    <xf numFmtId="0" fontId="10" fillId="0" borderId="0" xfId="0" applyFont="1"/>
    <xf numFmtId="0" fontId="1" fillId="4" borderId="11" xfId="0" applyFont="1" applyFill="1" applyBorder="1" applyAlignment="1">
      <alignment horizontal="center"/>
    </xf>
    <xf numFmtId="0" fontId="10" fillId="5" borderId="14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left"/>
    </xf>
    <xf numFmtId="0" fontId="1" fillId="4" borderId="11" xfId="0" applyFont="1" applyFill="1" applyBorder="1"/>
    <xf numFmtId="1" fontId="1" fillId="4" borderId="11" xfId="0" applyNumberFormat="1" applyFont="1" applyFill="1" applyBorder="1"/>
    <xf numFmtId="0" fontId="10" fillId="5" borderId="14" xfId="0" applyFont="1" applyFill="1" applyBorder="1" applyAlignment="1">
      <alignment horizontal="left"/>
    </xf>
    <xf numFmtId="187" fontId="1" fillId="4" borderId="11" xfId="0" applyNumberFormat="1" applyFont="1" applyFill="1" applyBorder="1" applyAlignment="1">
      <alignment horizontal="center"/>
    </xf>
    <xf numFmtId="187" fontId="10" fillId="5" borderId="14" xfId="0" applyNumberFormat="1" applyFont="1" applyFill="1" applyBorder="1" applyAlignment="1">
      <alignment horizontal="right"/>
    </xf>
    <xf numFmtId="187" fontId="1" fillId="5" borderId="14" xfId="0" applyNumberFormat="1" applyFont="1" applyFill="1" applyBorder="1" applyAlignment="1">
      <alignment horizontal="right"/>
    </xf>
    <xf numFmtId="187" fontId="1" fillId="4" borderId="11" xfId="0" applyNumberFormat="1" applyFont="1" applyFill="1" applyBorder="1"/>
    <xf numFmtId="0" fontId="2" fillId="5" borderId="14" xfId="0" applyFont="1" applyFill="1" applyBorder="1" applyAlignment="1">
      <alignment horizontal="center"/>
    </xf>
    <xf numFmtId="1" fontId="1" fillId="4" borderId="11" xfId="0" applyNumberFormat="1" applyFont="1" applyFill="1" applyBorder="1" applyAlignment="1">
      <alignment horizontal="left"/>
    </xf>
    <xf numFmtId="0" fontId="1" fillId="5" borderId="14" xfId="0" applyFont="1" applyFill="1" applyBorder="1" applyAlignment="1">
      <alignment horizontal="center"/>
    </xf>
    <xf numFmtId="1" fontId="2" fillId="5" borderId="11" xfId="0" applyNumberFormat="1" applyFont="1" applyFill="1" applyBorder="1" applyAlignment="1">
      <alignment horizontal="left"/>
    </xf>
    <xf numFmtId="187" fontId="1" fillId="5" borderId="11" xfId="0" applyNumberFormat="1" applyFont="1" applyFill="1" applyBorder="1" applyAlignment="1">
      <alignment horizontal="right"/>
    </xf>
    <xf numFmtId="0" fontId="1" fillId="5" borderId="11" xfId="0" applyFont="1" applyFill="1" applyBorder="1"/>
    <xf numFmtId="0" fontId="1" fillId="0" borderId="10" xfId="0" applyFont="1" applyBorder="1" applyAlignment="1">
      <alignment horizontal="center"/>
    </xf>
    <xf numFmtId="0" fontId="1" fillId="0" borderId="10" xfId="0" applyFont="1" applyBorder="1" applyAlignment="1">
      <alignment horizontal="left"/>
    </xf>
    <xf numFmtId="0" fontId="1" fillId="0" borderId="10" xfId="0" applyFont="1" applyBorder="1"/>
    <xf numFmtId="187" fontId="1" fillId="0" borderId="10" xfId="0" applyNumberFormat="1" applyFont="1" applyBorder="1" applyAlignment="1">
      <alignment horizontal="right"/>
    </xf>
    <xf numFmtId="187" fontId="10" fillId="2" borderId="12" xfId="0" applyNumberFormat="1" applyFont="1" applyFill="1" applyBorder="1" applyAlignment="1">
      <alignment horizontal="center"/>
    </xf>
    <xf numFmtId="1" fontId="2" fillId="2" borderId="7" xfId="0" applyNumberFormat="1" applyFont="1" applyFill="1" applyBorder="1" applyAlignment="1">
      <alignment horizontal="left"/>
    </xf>
    <xf numFmtId="0" fontId="2" fillId="0" borderId="10" xfId="0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/>
    <xf numFmtId="187" fontId="2" fillId="0" borderId="10" xfId="0" applyNumberFormat="1" applyFont="1" applyBorder="1" applyAlignment="1">
      <alignment horizontal="right"/>
    </xf>
    <xf numFmtId="0" fontId="1" fillId="5" borderId="11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left"/>
    </xf>
    <xf numFmtId="1" fontId="1" fillId="5" borderId="11" xfId="0" applyNumberFormat="1" applyFont="1" applyFill="1" applyBorder="1"/>
    <xf numFmtId="187" fontId="1" fillId="5" borderId="11" xfId="0" applyNumberFormat="1" applyFont="1" applyFill="1" applyBorder="1" applyAlignment="1">
      <alignment horizontal="center"/>
    </xf>
    <xf numFmtId="187" fontId="1" fillId="5" borderId="11" xfId="0" applyNumberFormat="1" applyFont="1" applyFill="1" applyBorder="1"/>
    <xf numFmtId="1" fontId="1" fillId="5" borderId="11" xfId="0" applyNumberFormat="1" applyFont="1" applyFill="1" applyBorder="1" applyAlignment="1">
      <alignment horizontal="left"/>
    </xf>
    <xf numFmtId="0" fontId="2" fillId="5" borderId="11" xfId="0" applyFont="1" applyFill="1" applyBorder="1" applyAlignment="1">
      <alignment horizontal="center"/>
    </xf>
    <xf numFmtId="0" fontId="2" fillId="5" borderId="11" xfId="0" applyFont="1" applyFill="1" applyBorder="1" applyAlignment="1">
      <alignment horizontal="left"/>
    </xf>
    <xf numFmtId="0" fontId="2" fillId="5" borderId="11" xfId="0" applyFont="1" applyFill="1" applyBorder="1"/>
    <xf numFmtId="1" fontId="2" fillId="5" borderId="11" xfId="0" applyNumberFormat="1" applyFont="1" applyFill="1" applyBorder="1"/>
    <xf numFmtId="187" fontId="2" fillId="5" borderId="11" xfId="0" applyNumberFormat="1" applyFont="1" applyFill="1" applyBorder="1" applyAlignment="1">
      <alignment horizontal="center"/>
    </xf>
    <xf numFmtId="187" fontId="2" fillId="5" borderId="11" xfId="0" applyNumberFormat="1" applyFont="1" applyFill="1" applyBorder="1"/>
    <xf numFmtId="0" fontId="2" fillId="6" borderId="10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left"/>
    </xf>
    <xf numFmtId="0" fontId="2" fillId="6" borderId="10" xfId="0" applyFont="1" applyFill="1" applyBorder="1"/>
    <xf numFmtId="187" fontId="2" fillId="6" borderId="10" xfId="0" applyNumberFormat="1" applyFont="1" applyFill="1" applyBorder="1" applyAlignment="1">
      <alignment horizontal="right"/>
    </xf>
    <xf numFmtId="1" fontId="2" fillId="6" borderId="11" xfId="0" applyNumberFormat="1" applyFont="1" applyFill="1" applyBorder="1" applyAlignment="1">
      <alignment horizontal="left"/>
    </xf>
    <xf numFmtId="187" fontId="1" fillId="6" borderId="11" xfId="0" applyNumberFormat="1" applyFont="1" applyFill="1" applyBorder="1" applyAlignment="1">
      <alignment horizontal="right"/>
    </xf>
    <xf numFmtId="0" fontId="2" fillId="6" borderId="11" xfId="0" applyFont="1" applyFill="1" applyBorder="1"/>
    <xf numFmtId="0" fontId="2" fillId="7" borderId="10" xfId="0" applyFont="1" applyFill="1" applyBorder="1" applyAlignment="1">
      <alignment horizontal="center"/>
    </xf>
    <xf numFmtId="0" fontId="2" fillId="7" borderId="10" xfId="0" applyFont="1" applyFill="1" applyBorder="1" applyAlignment="1">
      <alignment horizontal="left"/>
    </xf>
    <xf numFmtId="0" fontId="2" fillId="7" borderId="10" xfId="0" applyFont="1" applyFill="1" applyBorder="1"/>
    <xf numFmtId="187" fontId="2" fillId="7" borderId="10" xfId="0" applyNumberFormat="1" applyFont="1" applyFill="1" applyBorder="1" applyAlignment="1">
      <alignment horizontal="right"/>
    </xf>
    <xf numFmtId="1" fontId="2" fillId="7" borderId="11" xfId="0" applyNumberFormat="1" applyFont="1" applyFill="1" applyBorder="1" applyAlignment="1">
      <alignment horizontal="left"/>
    </xf>
    <xf numFmtId="187" fontId="1" fillId="7" borderId="11" xfId="0" applyNumberFormat="1" applyFont="1" applyFill="1" applyBorder="1" applyAlignment="1">
      <alignment horizontal="right"/>
    </xf>
    <xf numFmtId="0" fontId="2" fillId="7" borderId="11" xfId="0" applyFont="1" applyFill="1" applyBorder="1"/>
    <xf numFmtId="0" fontId="1" fillId="7" borderId="10" xfId="0" applyFont="1" applyFill="1" applyBorder="1" applyAlignment="1">
      <alignment horizontal="left"/>
    </xf>
    <xf numFmtId="0" fontId="1" fillId="7" borderId="10" xfId="0" applyFont="1" applyFill="1" applyBorder="1"/>
    <xf numFmtId="187" fontId="1" fillId="7" borderId="10" xfId="0" applyNumberFormat="1" applyFont="1" applyFill="1" applyBorder="1" applyAlignment="1">
      <alignment horizontal="right"/>
    </xf>
    <xf numFmtId="1" fontId="1" fillId="7" borderId="11" xfId="0" applyNumberFormat="1" applyFont="1" applyFill="1" applyBorder="1" applyAlignment="1">
      <alignment horizontal="center"/>
    </xf>
    <xf numFmtId="1" fontId="2" fillId="7" borderId="11" xfId="0" applyNumberFormat="1" applyFont="1" applyFill="1" applyBorder="1" applyAlignment="1">
      <alignment horizontal="center"/>
    </xf>
    <xf numFmtId="0" fontId="1" fillId="7" borderId="10" xfId="0" applyFont="1" applyFill="1" applyBorder="1" applyAlignment="1">
      <alignment horizontal="center"/>
    </xf>
    <xf numFmtId="0" fontId="1" fillId="7" borderId="11" xfId="0" applyFont="1" applyFill="1" applyBorder="1"/>
    <xf numFmtId="1" fontId="1" fillId="7" borderId="11" xfId="0" applyNumberFormat="1" applyFont="1" applyFill="1" applyBorder="1" applyAlignment="1">
      <alignment horizontal="left"/>
    </xf>
    <xf numFmtId="0" fontId="10" fillId="2" borderId="10" xfId="0" applyFont="1" applyFill="1" applyBorder="1"/>
    <xf numFmtId="0" fontId="10" fillId="2" borderId="10" xfId="0" applyFont="1" applyFill="1" applyBorder="1" applyAlignment="1">
      <alignment horizontal="left"/>
    </xf>
    <xf numFmtId="187" fontId="10" fillId="2" borderId="10" xfId="0" applyNumberFormat="1" applyFont="1" applyFill="1" applyBorder="1" applyAlignment="1">
      <alignment horizontal="right"/>
    </xf>
    <xf numFmtId="187" fontId="2" fillId="0" borderId="7" xfId="0" applyNumberFormat="1" applyFont="1" applyBorder="1" applyAlignment="1">
      <alignment horizontal="center" vertical="center" wrapText="1"/>
    </xf>
    <xf numFmtId="187" fontId="2" fillId="2" borderId="10" xfId="0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center"/>
    </xf>
    <xf numFmtId="187" fontId="4" fillId="3" borderId="7" xfId="0" applyNumberFormat="1" applyFont="1" applyFill="1" applyBorder="1" applyAlignment="1">
      <alignment horizontal="right"/>
    </xf>
    <xf numFmtId="0" fontId="1" fillId="4" borderId="10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left"/>
    </xf>
    <xf numFmtId="0" fontId="1" fillId="4" borderId="10" xfId="0" applyFont="1" applyFill="1" applyBorder="1"/>
    <xf numFmtId="187" fontId="1" fillId="4" borderId="10" xfId="0" applyNumberFormat="1" applyFont="1" applyFill="1" applyBorder="1" applyAlignment="1">
      <alignment horizontal="right"/>
    </xf>
    <xf numFmtId="187" fontId="1" fillId="4" borderId="11" xfId="0" applyNumberFormat="1" applyFont="1" applyFill="1" applyBorder="1" applyAlignment="1">
      <alignment horizontal="right"/>
    </xf>
    <xf numFmtId="0" fontId="1" fillId="8" borderId="10" xfId="0" applyFont="1" applyFill="1" applyBorder="1" applyAlignment="1">
      <alignment horizontal="center"/>
    </xf>
    <xf numFmtId="187" fontId="1" fillId="9" borderId="10" xfId="0" applyNumberFormat="1" applyFont="1" applyFill="1" applyBorder="1" applyAlignment="1">
      <alignment horizontal="right"/>
    </xf>
    <xf numFmtId="0" fontId="2" fillId="8" borderId="10" xfId="0" applyFont="1" applyFill="1" applyBorder="1" applyAlignment="1">
      <alignment horizontal="center"/>
    </xf>
    <xf numFmtId="0" fontId="1" fillId="0" borderId="10" xfId="0" applyFont="1" applyBorder="1" applyAlignment="1">
      <alignment horizontal="right"/>
    </xf>
    <xf numFmtId="1" fontId="2" fillId="6" borderId="10" xfId="0" applyNumberFormat="1" applyFont="1" applyFill="1" applyBorder="1" applyAlignment="1">
      <alignment horizontal="left"/>
    </xf>
    <xf numFmtId="1" fontId="2" fillId="7" borderId="10" xfId="0" applyNumberFormat="1" applyFont="1" applyFill="1" applyBorder="1" applyAlignment="1">
      <alignment horizontal="left"/>
    </xf>
    <xf numFmtId="1" fontId="1" fillId="7" borderId="10" xfId="0" applyNumberFormat="1" applyFont="1" applyFill="1" applyBorder="1" applyAlignment="1">
      <alignment horizontal="left"/>
    </xf>
    <xf numFmtId="0" fontId="1" fillId="7" borderId="10" xfId="0" applyFont="1" applyFill="1" applyBorder="1" applyAlignment="1">
      <alignment horizontal="right"/>
    </xf>
    <xf numFmtId="1" fontId="1" fillId="7" borderId="10" xfId="0" applyNumberFormat="1" applyFont="1" applyFill="1" applyBorder="1" applyAlignment="1">
      <alignment horizontal="center"/>
    </xf>
    <xf numFmtId="1" fontId="1" fillId="7" borderId="10" xfId="0" applyNumberFormat="1" applyFont="1" applyFill="1" applyBorder="1" applyAlignment="1">
      <alignment horizontal="right"/>
    </xf>
    <xf numFmtId="0" fontId="10" fillId="2" borderId="10" xfId="0" applyFont="1" applyFill="1" applyBorder="1" applyAlignment="1">
      <alignment horizontal="center"/>
    </xf>
    <xf numFmtId="0" fontId="1" fillId="7" borderId="11" xfId="0" applyFont="1" applyFill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1" fontId="2" fillId="6" borderId="10" xfId="0" applyNumberFormat="1" applyFont="1" applyFill="1" applyBorder="1" applyAlignment="1">
      <alignment horizontal="center"/>
    </xf>
    <xf numFmtId="1" fontId="2" fillId="7" borderId="10" xfId="0" applyNumberFormat="1" applyFont="1" applyFill="1" applyBorder="1" applyAlignment="1">
      <alignment horizontal="center"/>
    </xf>
    <xf numFmtId="1" fontId="1" fillId="8" borderId="10" xfId="0" applyNumberFormat="1" applyFont="1" applyFill="1" applyBorder="1" applyAlignment="1">
      <alignment horizontal="center"/>
    </xf>
    <xf numFmtId="187" fontId="1" fillId="2" borderId="10" xfId="0" applyNumberFormat="1" applyFont="1" applyFill="1" applyBorder="1" applyAlignment="1">
      <alignment horizontal="right"/>
    </xf>
    <xf numFmtId="0" fontId="1" fillId="2" borderId="10" xfId="0" applyFont="1" applyFill="1" applyBorder="1" applyAlignment="1">
      <alignment horizontal="center"/>
    </xf>
    <xf numFmtId="1" fontId="1" fillId="7" borderId="10" xfId="0" applyNumberFormat="1" applyFont="1" applyFill="1" applyBorder="1"/>
    <xf numFmtId="187" fontId="1" fillId="7" borderId="10" xfId="0" applyNumberFormat="1" applyFont="1" applyFill="1" applyBorder="1"/>
    <xf numFmtId="1" fontId="1" fillId="7" borderId="11" xfId="0" applyNumberFormat="1" applyFont="1" applyFill="1" applyBorder="1"/>
    <xf numFmtId="187" fontId="1" fillId="7" borderId="11" xfId="0" applyNumberFormat="1" applyFont="1" applyFill="1" applyBorder="1"/>
    <xf numFmtId="187" fontId="2" fillId="0" borderId="7" xfId="0" applyNumberFormat="1" applyFont="1" applyBorder="1" applyAlignment="1">
      <alignment horizontal="center" vertical="center"/>
    </xf>
    <xf numFmtId="187" fontId="4" fillId="0" borderId="7" xfId="0" applyNumberFormat="1" applyFont="1" applyBorder="1" applyAlignment="1">
      <alignment horizontal="center" vertical="center"/>
    </xf>
    <xf numFmtId="187" fontId="4" fillId="3" borderId="7" xfId="0" applyNumberFormat="1" applyFont="1" applyFill="1" applyBorder="1" applyAlignment="1">
      <alignment horizontal="center"/>
    </xf>
    <xf numFmtId="187" fontId="10" fillId="2" borderId="13" xfId="0" applyNumberFormat="1" applyFont="1" applyFill="1" applyBorder="1" applyAlignment="1">
      <alignment horizontal="center"/>
    </xf>
    <xf numFmtId="187" fontId="10" fillId="5" borderId="14" xfId="0" applyNumberFormat="1" applyFont="1" applyFill="1" applyBorder="1" applyAlignment="1">
      <alignment horizontal="center"/>
    </xf>
    <xf numFmtId="187" fontId="1" fillId="5" borderId="14" xfId="0" applyNumberFormat="1" applyFont="1" applyFill="1" applyBorder="1" applyAlignment="1">
      <alignment horizontal="center"/>
    </xf>
    <xf numFmtId="187" fontId="1" fillId="0" borderId="10" xfId="0" applyNumberFormat="1" applyFont="1" applyBorder="1" applyAlignment="1">
      <alignment horizontal="center"/>
    </xf>
    <xf numFmtId="187" fontId="1" fillId="4" borderId="10" xfId="0" applyNumberFormat="1" applyFont="1" applyFill="1" applyBorder="1" applyAlignment="1">
      <alignment horizontal="center"/>
    </xf>
    <xf numFmtId="187" fontId="2" fillId="0" borderId="10" xfId="0" applyNumberFormat="1" applyFont="1" applyBorder="1" applyAlignment="1">
      <alignment horizontal="center"/>
    </xf>
    <xf numFmtId="187" fontId="1" fillId="9" borderId="10" xfId="0" applyNumberFormat="1" applyFont="1" applyFill="1" applyBorder="1" applyAlignment="1">
      <alignment horizontal="center"/>
    </xf>
    <xf numFmtId="187" fontId="2" fillId="6" borderId="10" xfId="0" applyNumberFormat="1" applyFont="1" applyFill="1" applyBorder="1" applyAlignment="1">
      <alignment horizontal="center"/>
    </xf>
    <xf numFmtId="187" fontId="2" fillId="7" borderId="10" xfId="0" applyNumberFormat="1" applyFont="1" applyFill="1" applyBorder="1" applyAlignment="1">
      <alignment horizontal="center"/>
    </xf>
    <xf numFmtId="187" fontId="1" fillId="7" borderId="10" xfId="0" applyNumberFormat="1" applyFont="1" applyFill="1" applyBorder="1" applyAlignment="1">
      <alignment horizontal="center"/>
    </xf>
    <xf numFmtId="0" fontId="1" fillId="7" borderId="15" xfId="0" applyFont="1" applyFill="1" applyBorder="1" applyAlignment="1">
      <alignment horizontal="center"/>
    </xf>
    <xf numFmtId="0" fontId="1" fillId="7" borderId="15" xfId="0" applyFont="1" applyFill="1" applyBorder="1" applyAlignment="1">
      <alignment horizontal="left"/>
    </xf>
    <xf numFmtId="0" fontId="1" fillId="7" borderId="15" xfId="0" applyFont="1" applyFill="1" applyBorder="1"/>
    <xf numFmtId="187" fontId="1" fillId="7" borderId="15" xfId="0" applyNumberFormat="1" applyFont="1" applyFill="1" applyBorder="1" applyAlignment="1">
      <alignment horizontal="right"/>
    </xf>
    <xf numFmtId="0" fontId="1" fillId="7" borderId="16" xfId="0" applyFont="1" applyFill="1" applyBorder="1" applyAlignment="1">
      <alignment horizontal="center"/>
    </xf>
    <xf numFmtId="187" fontId="10" fillId="2" borderId="10" xfId="0" applyNumberFormat="1" applyFont="1" applyFill="1" applyBorder="1" applyAlignment="1">
      <alignment horizontal="center"/>
    </xf>
    <xf numFmtId="187" fontId="2" fillId="2" borderId="10" xfId="0" applyNumberFormat="1" applyFont="1" applyFill="1" applyBorder="1" applyAlignment="1">
      <alignment horizontal="center"/>
    </xf>
    <xf numFmtId="0" fontId="1" fillId="5" borderId="14" xfId="0" applyFont="1" applyFill="1" applyBorder="1" applyAlignment="1">
      <alignment horizontal="right"/>
    </xf>
    <xf numFmtId="0" fontId="1" fillId="4" borderId="10" xfId="0" applyFont="1" applyFill="1" applyBorder="1" applyAlignment="1">
      <alignment horizontal="right"/>
    </xf>
    <xf numFmtId="0" fontId="2" fillId="0" borderId="10" xfId="0" applyFont="1" applyBorder="1" applyAlignment="1">
      <alignment horizontal="right"/>
    </xf>
    <xf numFmtId="0" fontId="2" fillId="7" borderId="10" xfId="0" applyFont="1" applyFill="1" applyBorder="1" applyAlignment="1">
      <alignment horizontal="right"/>
    </xf>
    <xf numFmtId="0" fontId="2" fillId="2" borderId="10" xfId="0" applyFont="1" applyFill="1" applyBorder="1" applyAlignment="1">
      <alignment horizontal="right"/>
    </xf>
    <xf numFmtId="0" fontId="2" fillId="6" borderId="10" xfId="0" applyFont="1" applyFill="1" applyBorder="1" applyAlignment="1">
      <alignment horizontal="right"/>
    </xf>
    <xf numFmtId="187" fontId="1" fillId="2" borderId="10" xfId="0" applyNumberFormat="1" applyFont="1" applyFill="1" applyBorder="1" applyAlignment="1">
      <alignment horizontal="center"/>
    </xf>
    <xf numFmtId="0" fontId="1" fillId="7" borderId="17" xfId="0" applyFont="1" applyFill="1" applyBorder="1" applyAlignment="1">
      <alignment horizontal="center"/>
    </xf>
    <xf numFmtId="0" fontId="1" fillId="7" borderId="18" xfId="0" applyFont="1" applyFill="1" applyBorder="1"/>
    <xf numFmtId="0" fontId="2" fillId="5" borderId="10" xfId="0" applyFont="1" applyFill="1" applyBorder="1" applyAlignment="1">
      <alignment horizontal="center"/>
    </xf>
    <xf numFmtId="0" fontId="2" fillId="5" borderId="10" xfId="0" applyFont="1" applyFill="1" applyBorder="1" applyAlignment="1">
      <alignment horizontal="left"/>
    </xf>
    <xf numFmtId="187" fontId="1" fillId="5" borderId="10" xfId="0" applyNumberFormat="1" applyFont="1" applyFill="1" applyBorder="1" applyAlignment="1">
      <alignment horizontal="center"/>
    </xf>
    <xf numFmtId="0" fontId="1" fillId="5" borderId="10" xfId="0" applyFont="1" applyFill="1" applyBorder="1" applyAlignment="1">
      <alignment horizontal="center"/>
    </xf>
    <xf numFmtId="0" fontId="1" fillId="5" borderId="10" xfId="0" applyFont="1" applyFill="1" applyBorder="1"/>
    <xf numFmtId="0" fontId="1" fillId="5" borderId="10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right"/>
    </xf>
    <xf numFmtId="187" fontId="1" fillId="5" borderId="10" xfId="0" applyNumberFormat="1" applyFont="1" applyFill="1" applyBorder="1" applyAlignment="1">
      <alignment horizontal="right"/>
    </xf>
    <xf numFmtId="0" fontId="1" fillId="5" borderId="10" xfId="0" applyFont="1" applyFill="1" applyBorder="1" applyAlignment="1">
      <alignment horizontal="right"/>
    </xf>
    <xf numFmtId="0" fontId="1" fillId="5" borderId="11" xfId="0" applyFont="1" applyFill="1" applyBorder="1" applyAlignment="1">
      <alignment horizontal="right"/>
    </xf>
    <xf numFmtId="0" fontId="1" fillId="0" borderId="0" xfId="0" applyFont="1" applyAlignment="1">
      <alignment horizontal="right"/>
    </xf>
    <xf numFmtId="187" fontId="1" fillId="0" borderId="10" xfId="0" applyNumberFormat="1" applyFont="1" applyBorder="1"/>
    <xf numFmtId="0" fontId="13" fillId="5" borderId="10" xfId="0" applyFont="1" applyFill="1" applyBorder="1" applyAlignment="1">
      <alignment horizontal="center"/>
    </xf>
    <xf numFmtId="0" fontId="6" fillId="5" borderId="0" xfId="0" applyFont="1" applyFill="1"/>
    <xf numFmtId="0" fontId="16" fillId="0" borderId="0" xfId="0" applyFont="1"/>
    <xf numFmtId="0" fontId="13" fillId="0" borderId="0" xfId="0" applyFont="1"/>
    <xf numFmtId="0" fontId="17" fillId="0" borderId="0" xfId="0" applyFont="1"/>
    <xf numFmtId="0" fontId="11" fillId="10" borderId="10" xfId="0" applyFont="1" applyFill="1" applyBorder="1"/>
    <xf numFmtId="187" fontId="11" fillId="10" borderId="10" xfId="0" applyNumberFormat="1" applyFont="1" applyFill="1" applyBorder="1"/>
    <xf numFmtId="187" fontId="11" fillId="10" borderId="11" xfId="0" applyNumberFormat="1" applyFont="1" applyFill="1" applyBorder="1"/>
    <xf numFmtId="1" fontId="11" fillId="3" borderId="10" xfId="0" applyNumberFormat="1" applyFont="1" applyFill="1" applyBorder="1" applyAlignment="1">
      <alignment horizontal="center"/>
    </xf>
    <xf numFmtId="0" fontId="11" fillId="3" borderId="10" xfId="0" applyFont="1" applyFill="1" applyBorder="1"/>
    <xf numFmtId="187" fontId="11" fillId="3" borderId="11" xfId="0" applyNumberFormat="1" applyFont="1" applyFill="1" applyBorder="1"/>
    <xf numFmtId="1" fontId="1" fillId="11" borderId="18" xfId="0" applyNumberFormat="1" applyFont="1" applyFill="1" applyBorder="1"/>
    <xf numFmtId="1" fontId="1" fillId="11" borderId="10" xfId="0" applyNumberFormat="1" applyFont="1" applyFill="1" applyBorder="1" applyAlignment="1">
      <alignment horizontal="left"/>
    </xf>
    <xf numFmtId="187" fontId="1" fillId="11" borderId="10" xfId="0" applyNumberFormat="1" applyFont="1" applyFill="1" applyBorder="1" applyAlignment="1">
      <alignment horizontal="left"/>
    </xf>
    <xf numFmtId="0" fontId="18" fillId="0" borderId="24" xfId="0" applyFont="1" applyBorder="1" applyAlignment="1">
      <alignment horizontal="center"/>
    </xf>
    <xf numFmtId="187" fontId="1" fillId="11" borderId="11" xfId="0" applyNumberFormat="1" applyFont="1" applyFill="1" applyBorder="1" applyAlignment="1">
      <alignment horizontal="left"/>
    </xf>
    <xf numFmtId="0" fontId="18" fillId="0" borderId="29" xfId="0" applyFont="1" applyBorder="1" applyAlignment="1">
      <alignment horizontal="center"/>
    </xf>
    <xf numFmtId="187" fontId="1" fillId="12" borderId="10" xfId="0" applyNumberFormat="1" applyFont="1" applyFill="1" applyBorder="1" applyAlignment="1">
      <alignment horizontal="left"/>
    </xf>
    <xf numFmtId="0" fontId="13" fillId="0" borderId="33" xfId="0" applyFont="1" applyBorder="1" applyAlignment="1">
      <alignment horizontal="center"/>
    </xf>
    <xf numFmtId="0" fontId="19" fillId="0" borderId="34" xfId="0" applyFont="1" applyBorder="1"/>
    <xf numFmtId="0" fontId="20" fillId="0" borderId="35" xfId="0" applyFont="1" applyBorder="1"/>
    <xf numFmtId="187" fontId="1" fillId="12" borderId="11" xfId="0" applyNumberFormat="1" applyFont="1" applyFill="1" applyBorder="1" applyAlignment="1">
      <alignment horizontal="left"/>
    </xf>
    <xf numFmtId="0" fontId="13" fillId="0" borderId="33" xfId="0" applyFont="1" applyBorder="1"/>
    <xf numFmtId="49" fontId="13" fillId="0" borderId="33" xfId="0" applyNumberFormat="1" applyFont="1" applyBorder="1" applyAlignment="1">
      <alignment horizontal="center"/>
    </xf>
    <xf numFmtId="1" fontId="1" fillId="0" borderId="10" xfId="0" applyNumberFormat="1" applyFont="1" applyBorder="1" applyAlignment="1">
      <alignment horizontal="left"/>
    </xf>
    <xf numFmtId="0" fontId="13" fillId="8" borderId="10" xfId="0" applyFont="1" applyFill="1" applyBorder="1" applyAlignment="1">
      <alignment horizontal="center"/>
    </xf>
    <xf numFmtId="0" fontId="13" fillId="8" borderId="17" xfId="0" applyFont="1" applyFill="1" applyBorder="1"/>
    <xf numFmtId="0" fontId="13" fillId="8" borderId="18" xfId="0" applyFont="1" applyFill="1" applyBorder="1"/>
    <xf numFmtId="0" fontId="13" fillId="8" borderId="10" xfId="0" applyFont="1" applyFill="1" applyBorder="1"/>
    <xf numFmtId="49" fontId="13" fillId="8" borderId="10" xfId="0" applyNumberFormat="1" applyFont="1" applyFill="1" applyBorder="1"/>
    <xf numFmtId="0" fontId="13" fillId="8" borderId="17" xfId="0" applyFont="1" applyFill="1" applyBorder="1" applyAlignment="1">
      <alignment horizontal="center"/>
    </xf>
    <xf numFmtId="0" fontId="13" fillId="8" borderId="11" xfId="0" applyFont="1" applyFill="1" applyBorder="1"/>
    <xf numFmtId="0" fontId="21" fillId="8" borderId="10" xfId="0" applyFont="1" applyFill="1" applyBorder="1"/>
    <xf numFmtId="49" fontId="13" fillId="8" borderId="10" xfId="0" applyNumberFormat="1" applyFont="1" applyFill="1" applyBorder="1" applyAlignment="1">
      <alignment horizontal="center"/>
    </xf>
    <xf numFmtId="0" fontId="13" fillId="8" borderId="17" xfId="0" applyFont="1" applyFill="1" applyBorder="1" applyAlignment="1">
      <alignment horizontal="left"/>
    </xf>
    <xf numFmtId="0" fontId="13" fillId="8" borderId="18" xfId="0" applyFont="1" applyFill="1" applyBorder="1" applyAlignment="1">
      <alignment horizontal="left"/>
    </xf>
    <xf numFmtId="0" fontId="22" fillId="8" borderId="10" xfId="0" applyFont="1" applyFill="1" applyBorder="1"/>
    <xf numFmtId="0" fontId="13" fillId="5" borderId="36" xfId="0" applyFont="1" applyFill="1" applyBorder="1" applyAlignment="1">
      <alignment horizontal="center"/>
    </xf>
    <xf numFmtId="0" fontId="13" fillId="5" borderId="10" xfId="0" applyFont="1" applyFill="1" applyBorder="1"/>
    <xf numFmtId="49" fontId="13" fillId="5" borderId="10" xfId="0" applyNumberFormat="1" applyFont="1" applyFill="1" applyBorder="1"/>
    <xf numFmtId="0" fontId="13" fillId="5" borderId="37" xfId="0" applyFont="1" applyFill="1" applyBorder="1"/>
    <xf numFmtId="0" fontId="13" fillId="4" borderId="11" xfId="0" applyFont="1" applyFill="1" applyBorder="1"/>
    <xf numFmtId="0" fontId="13" fillId="8" borderId="16" xfId="0" applyFont="1" applyFill="1" applyBorder="1"/>
    <xf numFmtId="49" fontId="13" fillId="8" borderId="10" xfId="0" applyNumberFormat="1" applyFont="1" applyFill="1" applyBorder="1" applyAlignment="1">
      <alignment vertical="center"/>
    </xf>
    <xf numFmtId="0" fontId="13" fillId="5" borderId="36" xfId="0" applyFont="1" applyFill="1" applyBorder="1"/>
    <xf numFmtId="49" fontId="13" fillId="5" borderId="36" xfId="0" applyNumberFormat="1" applyFont="1" applyFill="1" applyBorder="1"/>
    <xf numFmtId="0" fontId="13" fillId="8" borderId="16" xfId="0" applyFont="1" applyFill="1" applyBorder="1" applyAlignment="1">
      <alignment horizontal="center"/>
    </xf>
    <xf numFmtId="0" fontId="13" fillId="8" borderId="38" xfId="0" applyFont="1" applyFill="1" applyBorder="1"/>
    <xf numFmtId="0" fontId="13" fillId="8" borderId="39" xfId="0" applyFont="1" applyFill="1" applyBorder="1"/>
    <xf numFmtId="49" fontId="13" fillId="8" borderId="16" xfId="0" applyNumberFormat="1" applyFont="1" applyFill="1" applyBorder="1"/>
    <xf numFmtId="0" fontId="21" fillId="8" borderId="16" xfId="0" applyFont="1" applyFill="1" applyBorder="1"/>
    <xf numFmtId="0" fontId="24" fillId="8" borderId="11" xfId="0" applyFont="1" applyFill="1" applyBorder="1"/>
    <xf numFmtId="0" fontId="13" fillId="5" borderId="37" xfId="0" applyFont="1" applyFill="1" applyBorder="1" applyAlignment="1">
      <alignment horizontal="center"/>
    </xf>
    <xf numFmtId="187" fontId="1" fillId="5" borderId="10" xfId="0" applyNumberFormat="1" applyFont="1" applyFill="1" applyBorder="1" applyAlignment="1">
      <alignment horizontal="left"/>
    </xf>
    <xf numFmtId="187" fontId="1" fillId="5" borderId="11" xfId="0" applyNumberFormat="1" applyFont="1" applyFill="1" applyBorder="1" applyAlignment="1">
      <alignment horizontal="left"/>
    </xf>
    <xf numFmtId="49" fontId="13" fillId="5" borderId="37" xfId="0" applyNumberFormat="1" applyFont="1" applyFill="1" applyBorder="1"/>
    <xf numFmtId="49" fontId="13" fillId="8" borderId="10" xfId="0" applyNumberFormat="1" applyFont="1" applyFill="1" applyBorder="1" applyAlignment="1">
      <alignment horizontal="left"/>
    </xf>
    <xf numFmtId="0" fontId="13" fillId="8" borderId="42" xfId="0" applyFont="1" applyFill="1" applyBorder="1" applyAlignment="1">
      <alignment horizontal="left"/>
    </xf>
    <xf numFmtId="15" fontId="21" fillId="8" borderId="10" xfId="0" applyNumberFormat="1" applyFont="1" applyFill="1" applyBorder="1"/>
    <xf numFmtId="0" fontId="26" fillId="5" borderId="10" xfId="0" applyFont="1" applyFill="1" applyBorder="1" applyAlignment="1">
      <alignment horizontal="center"/>
    </xf>
    <xf numFmtId="0" fontId="27" fillId="5" borderId="10" xfId="0" applyFont="1" applyFill="1" applyBorder="1"/>
    <xf numFmtId="49" fontId="28" fillId="5" borderId="10" xfId="0" applyNumberFormat="1" applyFont="1" applyFill="1" applyBorder="1"/>
    <xf numFmtId="0" fontId="13" fillId="5" borderId="15" xfId="0" applyFont="1" applyFill="1" applyBorder="1" applyAlignment="1">
      <alignment horizontal="center"/>
    </xf>
    <xf numFmtId="0" fontId="13" fillId="5" borderId="43" xfId="0" applyFont="1" applyFill="1" applyBorder="1"/>
    <xf numFmtId="0" fontId="13" fillId="5" borderId="44" xfId="0" applyFont="1" applyFill="1" applyBorder="1"/>
    <xf numFmtId="0" fontId="13" fillId="5" borderId="15" xfId="0" applyFont="1" applyFill="1" applyBorder="1"/>
    <xf numFmtId="49" fontId="13" fillId="5" borderId="15" xfId="0" applyNumberFormat="1" applyFont="1" applyFill="1" applyBorder="1"/>
    <xf numFmtId="15" fontId="29" fillId="5" borderId="15" xfId="0" applyNumberFormat="1" applyFont="1" applyFill="1" applyBorder="1"/>
    <xf numFmtId="0" fontId="13" fillId="5" borderId="11" xfId="0" applyFont="1" applyFill="1" applyBorder="1" applyAlignment="1">
      <alignment horizontal="center"/>
    </xf>
    <xf numFmtId="0" fontId="13" fillId="5" borderId="11" xfId="0" applyFont="1" applyFill="1" applyBorder="1"/>
    <xf numFmtId="49" fontId="13" fillId="5" borderId="11" xfId="0" applyNumberFormat="1" applyFont="1" applyFill="1" applyBorder="1" applyAlignment="1">
      <alignment horizontal="left"/>
    </xf>
    <xf numFmtId="15" fontId="13" fillId="5" borderId="11" xfId="0" applyNumberFormat="1" applyFont="1" applyFill="1" applyBorder="1"/>
    <xf numFmtId="0" fontId="13" fillId="0" borderId="27" xfId="0" applyFont="1" applyBorder="1"/>
    <xf numFmtId="1" fontId="1" fillId="0" borderId="0" xfId="0" applyNumberFormat="1" applyFont="1" applyAlignment="1">
      <alignment horizontal="right"/>
    </xf>
    <xf numFmtId="0" fontId="13" fillId="0" borderId="30" xfId="0" applyFont="1" applyBorder="1"/>
    <xf numFmtId="0" fontId="13" fillId="0" borderId="27" xfId="0" applyFont="1" applyBorder="1" applyAlignment="1">
      <alignment horizontal="center"/>
    </xf>
    <xf numFmtId="0" fontId="13" fillId="0" borderId="27" xfId="0" quotePrefix="1" applyFont="1" applyBorder="1" applyAlignment="1">
      <alignment horizontal="center"/>
    </xf>
    <xf numFmtId="0" fontId="13" fillId="0" borderId="27" xfId="0" quotePrefix="1" applyFont="1" applyBorder="1" applyAlignment="1">
      <alignment horizontal="left"/>
    </xf>
    <xf numFmtId="49" fontId="13" fillId="5" borderId="10" xfId="0" applyNumberFormat="1" applyFont="1" applyFill="1" applyBorder="1" applyAlignment="1">
      <alignment horizontal="left"/>
    </xf>
    <xf numFmtId="0" fontId="13" fillId="5" borderId="17" xfId="0" applyFont="1" applyFill="1" applyBorder="1" applyAlignment="1">
      <alignment horizontal="center"/>
    </xf>
    <xf numFmtId="49" fontId="13" fillId="5" borderId="15" xfId="0" applyNumberFormat="1" applyFont="1" applyFill="1" applyBorder="1" applyAlignment="1">
      <alignment horizontal="left"/>
    </xf>
    <xf numFmtId="0" fontId="13" fillId="5" borderId="43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30" fillId="0" borderId="0" xfId="0" applyFont="1"/>
    <xf numFmtId="49" fontId="13" fillId="0" borderId="0" xfId="0" applyNumberFormat="1" applyFont="1" applyAlignment="1">
      <alignment horizontal="center"/>
    </xf>
    <xf numFmtId="0" fontId="24" fillId="0" borderId="0" xfId="0" applyFont="1"/>
    <xf numFmtId="0" fontId="18" fillId="0" borderId="3" xfId="0" applyFont="1" applyBorder="1" applyAlignment="1">
      <alignment horizontal="center"/>
    </xf>
    <xf numFmtId="0" fontId="18" fillId="0" borderId="3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/>
    </xf>
    <xf numFmtId="0" fontId="13" fillId="0" borderId="28" xfId="0" applyFont="1" applyBorder="1"/>
    <xf numFmtId="0" fontId="32" fillId="0" borderId="10" xfId="0" applyFont="1" applyBorder="1" applyAlignment="1">
      <alignment horizontal="center"/>
    </xf>
    <xf numFmtId="0" fontId="13" fillId="0" borderId="10" xfId="0" applyFont="1" applyBorder="1"/>
    <xf numFmtId="49" fontId="13" fillId="0" borderId="10" xfId="0" applyNumberFormat="1" applyFont="1" applyBorder="1" applyAlignment="1">
      <alignment horizontal="center"/>
    </xf>
    <xf numFmtId="0" fontId="21" fillId="0" borderId="10" xfId="0" applyFont="1" applyBorder="1"/>
    <xf numFmtId="0" fontId="33" fillId="0" borderId="10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49" fontId="21" fillId="0" borderId="10" xfId="0" applyNumberFormat="1" applyFont="1" applyBorder="1" applyAlignment="1">
      <alignment horizontal="center"/>
    </xf>
    <xf numFmtId="49" fontId="13" fillId="0" borderId="10" xfId="0" applyNumberFormat="1" applyFont="1" applyBorder="1"/>
    <xf numFmtId="0" fontId="13" fillId="0" borderId="27" xfId="0" applyFont="1" applyBorder="1" applyAlignment="1">
      <alignment horizontal="left"/>
    </xf>
    <xf numFmtId="0" fontId="13" fillId="0" borderId="28" xfId="0" applyFont="1" applyBorder="1" applyAlignment="1">
      <alignment horizontal="left"/>
    </xf>
    <xf numFmtId="0" fontId="21" fillId="0" borderId="27" xfId="0" applyFont="1" applyBorder="1"/>
    <xf numFmtId="15" fontId="13" fillId="0" borderId="10" xfId="0" applyNumberFormat="1" applyFont="1" applyBorder="1"/>
    <xf numFmtId="0" fontId="24" fillId="0" borderId="10" xfId="0" applyFont="1" applyBorder="1"/>
    <xf numFmtId="0" fontId="13" fillId="0" borderId="45" xfId="0" applyFont="1" applyBorder="1"/>
    <xf numFmtId="0" fontId="13" fillId="0" borderId="46" xfId="0" applyFont="1" applyBorder="1" applyAlignment="1">
      <alignment horizontal="left"/>
    </xf>
    <xf numFmtId="0" fontId="13" fillId="0" borderId="47" xfId="0" applyFont="1" applyBorder="1" applyAlignment="1">
      <alignment horizontal="left"/>
    </xf>
    <xf numFmtId="0" fontId="13" fillId="0" borderId="45" xfId="0" applyFont="1" applyBorder="1" applyAlignment="1">
      <alignment horizontal="center"/>
    </xf>
    <xf numFmtId="49" fontId="13" fillId="0" borderId="45" xfId="0" applyNumberFormat="1" applyFont="1" applyBorder="1" applyAlignment="1">
      <alignment horizontal="center"/>
    </xf>
    <xf numFmtId="0" fontId="24" fillId="0" borderId="45" xfId="0" applyFont="1" applyBorder="1"/>
    <xf numFmtId="0" fontId="21" fillId="0" borderId="45" xfId="0" applyFont="1" applyBorder="1"/>
    <xf numFmtId="0" fontId="35" fillId="0" borderId="10" xfId="0" applyFont="1" applyBorder="1"/>
    <xf numFmtId="0" fontId="13" fillId="0" borderId="3" xfId="0" applyFont="1" applyBorder="1"/>
    <xf numFmtId="0" fontId="13" fillId="0" borderId="48" xfId="0" applyFont="1" applyBorder="1" applyAlignment="1">
      <alignment horizontal="left"/>
    </xf>
    <xf numFmtId="0" fontId="13" fillId="0" borderId="49" xfId="0" applyFont="1" applyBorder="1" applyAlignment="1">
      <alignment horizontal="left"/>
    </xf>
    <xf numFmtId="0" fontId="21" fillId="0" borderId="3" xfId="0" applyFont="1" applyBorder="1"/>
    <xf numFmtId="0" fontId="13" fillId="0" borderId="3" xfId="0" applyFont="1" applyBorder="1" applyAlignment="1">
      <alignment horizontal="center"/>
    </xf>
    <xf numFmtId="49" fontId="13" fillId="0" borderId="3" xfId="0" applyNumberFormat="1" applyFont="1" applyBorder="1" applyAlignment="1">
      <alignment horizontal="center"/>
    </xf>
    <xf numFmtId="0" fontId="24" fillId="0" borderId="3" xfId="0" applyFont="1" applyBorder="1"/>
    <xf numFmtId="0" fontId="13" fillId="0" borderId="15" xfId="0" applyFont="1" applyBorder="1" applyAlignment="1">
      <alignment horizontal="center"/>
    </xf>
    <xf numFmtId="0" fontId="13" fillId="0" borderId="50" xfId="0" applyFont="1" applyBorder="1"/>
    <xf numFmtId="0" fontId="13" fillId="0" borderId="51" xfId="0" applyFont="1" applyBorder="1"/>
    <xf numFmtId="0" fontId="13" fillId="0" borderId="15" xfId="0" applyFont="1" applyBorder="1"/>
    <xf numFmtId="49" fontId="13" fillId="0" borderId="15" xfId="0" applyNumberFormat="1" applyFont="1" applyBorder="1" applyAlignment="1">
      <alignment horizontal="center"/>
    </xf>
    <xf numFmtId="0" fontId="13" fillId="13" borderId="11" xfId="0" applyFont="1" applyFill="1" applyBorder="1" applyAlignment="1">
      <alignment horizontal="center"/>
    </xf>
    <xf numFmtId="0" fontId="36" fillId="0" borderId="27" xfId="0" applyFont="1" applyBorder="1"/>
    <xf numFmtId="0" fontId="37" fillId="0" borderId="28" xfId="0" applyFont="1" applyBorder="1"/>
    <xf numFmtId="49" fontId="13" fillId="0" borderId="3" xfId="0" applyNumberFormat="1" applyFont="1" applyBorder="1"/>
    <xf numFmtId="49" fontId="13" fillId="5" borderId="10" xfId="0" applyNumberFormat="1" applyFont="1" applyFill="1" applyBorder="1" applyAlignment="1">
      <alignment horizontal="center"/>
    </xf>
    <xf numFmtId="0" fontId="22" fillId="0" borderId="10" xfId="0" applyFont="1" applyBorder="1"/>
    <xf numFmtId="0" fontId="13" fillId="0" borderId="52" xfId="0" applyFont="1" applyBorder="1" applyAlignment="1">
      <alignment horizontal="center"/>
    </xf>
    <xf numFmtId="0" fontId="13" fillId="0" borderId="53" xfId="0" applyFont="1" applyBorder="1"/>
    <xf numFmtId="0" fontId="13" fillId="0" borderId="54" xfId="0" applyFont="1" applyBorder="1"/>
    <xf numFmtId="0" fontId="24" fillId="0" borderId="52" xfId="0" applyFont="1" applyBorder="1" applyAlignment="1">
      <alignment horizontal="center"/>
    </xf>
    <xf numFmtId="0" fontId="13" fillId="0" borderId="52" xfId="0" applyFont="1" applyBorder="1"/>
    <xf numFmtId="49" fontId="13" fillId="5" borderId="37" xfId="0" applyNumberFormat="1" applyFont="1" applyFill="1" applyBorder="1" applyAlignment="1">
      <alignment horizontal="center"/>
    </xf>
    <xf numFmtId="0" fontId="21" fillId="0" borderId="15" xfId="0" applyFont="1" applyBorder="1"/>
    <xf numFmtId="0" fontId="13" fillId="0" borderId="10" xfId="0" applyFont="1" applyBorder="1" applyAlignment="1">
      <alignment horizontal="left"/>
    </xf>
    <xf numFmtId="0" fontId="22" fillId="0" borderId="52" xfId="0" applyFont="1" applyBorder="1"/>
    <xf numFmtId="49" fontId="13" fillId="0" borderId="52" xfId="0" applyNumberFormat="1" applyFont="1" applyBorder="1" applyAlignment="1">
      <alignment horizontal="center"/>
    </xf>
    <xf numFmtId="0" fontId="13" fillId="0" borderId="52" xfId="0" applyFont="1" applyBorder="1" applyAlignment="1">
      <alignment horizontal="left"/>
    </xf>
    <xf numFmtId="0" fontId="38" fillId="0" borderId="53" xfId="0" applyFont="1" applyBorder="1"/>
    <xf numFmtId="0" fontId="39" fillId="0" borderId="54" xfId="0" applyFont="1" applyBorder="1"/>
    <xf numFmtId="0" fontId="13" fillId="5" borderId="17" xfId="0" applyFont="1" applyFill="1" applyBorder="1"/>
    <xf numFmtId="0" fontId="13" fillId="5" borderId="55" xfId="0" applyFont="1" applyFill="1" applyBorder="1"/>
    <xf numFmtId="0" fontId="13" fillId="5" borderId="18" xfId="0" applyFont="1" applyFill="1" applyBorder="1"/>
    <xf numFmtId="0" fontId="13" fillId="0" borderId="46" xfId="0" applyFont="1" applyBorder="1"/>
    <xf numFmtId="0" fontId="13" fillId="0" borderId="47" xfId="0" applyFont="1" applyBorder="1"/>
    <xf numFmtId="0" fontId="13" fillId="0" borderId="45" xfId="0" applyFont="1" applyBorder="1" applyAlignment="1">
      <alignment horizontal="left"/>
    </xf>
    <xf numFmtId="0" fontId="40" fillId="0" borderId="45" xfId="0" applyFont="1" applyBorder="1"/>
    <xf numFmtId="0" fontId="18" fillId="0" borderId="10" xfId="0" applyFont="1" applyBorder="1" applyAlignment="1">
      <alignment horizontal="center"/>
    </xf>
    <xf numFmtId="0" fontId="41" fillId="0" borderId="27" xfId="0" applyFont="1" applyBorder="1" applyAlignment="1">
      <alignment horizontal="left" vertical="center"/>
    </xf>
    <xf numFmtId="0" fontId="10" fillId="0" borderId="28" xfId="0" applyFont="1" applyBorder="1" applyAlignment="1">
      <alignment horizontal="left" vertical="center"/>
    </xf>
    <xf numFmtId="0" fontId="18" fillId="0" borderId="10" xfId="0" applyFont="1" applyBorder="1" applyAlignment="1">
      <alignment horizontal="center" vertical="center"/>
    </xf>
    <xf numFmtId="0" fontId="21" fillId="5" borderId="10" xfId="0" applyFont="1" applyFill="1" applyBorder="1" applyAlignment="1">
      <alignment horizontal="center"/>
    </xf>
    <xf numFmtId="0" fontId="13" fillId="0" borderId="27" xfId="0" applyFont="1" applyBorder="1" applyAlignment="1">
      <alignment horizontal="left" vertical="center"/>
    </xf>
    <xf numFmtId="0" fontId="13" fillId="0" borderId="28" xfId="0" applyFont="1" applyBorder="1" applyAlignment="1">
      <alignment horizontal="left" vertical="center"/>
    </xf>
    <xf numFmtId="0" fontId="13" fillId="0" borderId="10" xfId="0" applyFont="1" applyBorder="1" applyAlignment="1">
      <alignment horizontal="left" vertical="center"/>
    </xf>
    <xf numFmtId="0" fontId="21" fillId="0" borderId="10" xfId="0" applyFont="1" applyBorder="1" applyAlignment="1">
      <alignment horizontal="left" vertical="center"/>
    </xf>
    <xf numFmtId="0" fontId="10" fillId="0" borderId="10" xfId="0" applyFont="1" applyBorder="1" applyAlignment="1">
      <alignment horizontal="center"/>
    </xf>
    <xf numFmtId="0" fontId="13" fillId="0" borderId="50" xfId="0" applyFont="1" applyBorder="1" applyAlignment="1">
      <alignment horizontal="left" vertical="center"/>
    </xf>
    <xf numFmtId="0" fontId="13" fillId="0" borderId="51" xfId="0" applyFont="1" applyBorder="1" applyAlignment="1">
      <alignment horizontal="left" vertical="center"/>
    </xf>
    <xf numFmtId="0" fontId="22" fillId="0" borderId="15" xfId="0" applyFont="1" applyBorder="1"/>
    <xf numFmtId="0" fontId="13" fillId="0" borderId="15" xfId="0" applyFont="1" applyBorder="1" applyAlignment="1">
      <alignment horizontal="left" vertical="center"/>
    </xf>
    <xf numFmtId="0" fontId="10" fillId="0" borderId="15" xfId="0" applyFont="1" applyBorder="1" applyAlignment="1">
      <alignment horizontal="center"/>
    </xf>
    <xf numFmtId="0" fontId="24" fillId="5" borderId="11" xfId="0" applyFont="1" applyFill="1" applyBorder="1"/>
    <xf numFmtId="0" fontId="24" fillId="0" borderId="27" xfId="0" applyFont="1" applyBorder="1"/>
    <xf numFmtId="0" fontId="24" fillId="0" borderId="28" xfId="0" applyFont="1" applyBorder="1"/>
    <xf numFmtId="0" fontId="43" fillId="0" borderId="10" xfId="0" applyFont="1" applyBorder="1"/>
    <xf numFmtId="0" fontId="1" fillId="0" borderId="27" xfId="0" applyFont="1" applyBorder="1"/>
    <xf numFmtId="0" fontId="1" fillId="0" borderId="28" xfId="0" applyFont="1" applyBorder="1"/>
    <xf numFmtId="49" fontId="1" fillId="0" borderId="10" xfId="0" applyNumberFormat="1" applyFont="1" applyBorder="1" applyAlignment="1">
      <alignment horizontal="center"/>
    </xf>
    <xf numFmtId="49" fontId="43" fillId="0" borderId="10" xfId="0" applyNumberFormat="1" applyFont="1" applyBorder="1" applyAlignment="1">
      <alignment horizontal="center"/>
    </xf>
    <xf numFmtId="0" fontId="13" fillId="0" borderId="28" xfId="0" applyFont="1" applyBorder="1" applyAlignment="1">
      <alignment horizontal="center"/>
    </xf>
    <xf numFmtId="0" fontId="13" fillId="0" borderId="10" xfId="0" applyFont="1" applyBorder="1" applyAlignment="1">
      <alignment vertical="center"/>
    </xf>
    <xf numFmtId="0" fontId="13" fillId="0" borderId="46" xfId="0" applyFont="1" applyBorder="1" applyAlignment="1">
      <alignment horizontal="left" vertical="center"/>
    </xf>
    <xf numFmtId="0" fontId="13" fillId="0" borderId="47" xfId="0" applyFont="1" applyBorder="1" applyAlignment="1">
      <alignment horizontal="left" vertical="center"/>
    </xf>
    <xf numFmtId="0" fontId="13" fillId="0" borderId="45" xfId="0" applyFont="1" applyBorder="1" applyAlignment="1">
      <alignment horizontal="left" vertical="center"/>
    </xf>
    <xf numFmtId="0" fontId="13" fillId="0" borderId="45" xfId="0" applyFont="1" applyBorder="1" applyAlignment="1">
      <alignment vertical="center"/>
    </xf>
    <xf numFmtId="49" fontId="13" fillId="5" borderId="16" xfId="0" applyNumberFormat="1" applyFont="1" applyFill="1" applyBorder="1" applyAlignment="1">
      <alignment horizontal="center"/>
    </xf>
    <xf numFmtId="49" fontId="13" fillId="5" borderId="11" xfId="0" applyNumberFormat="1" applyFont="1" applyFill="1" applyBorder="1" applyAlignment="1">
      <alignment horizontal="center"/>
    </xf>
    <xf numFmtId="49" fontId="13" fillId="0" borderId="46" xfId="0" applyNumberFormat="1" applyFont="1" applyBorder="1" applyAlignment="1">
      <alignment horizontal="center"/>
    </xf>
    <xf numFmtId="49" fontId="13" fillId="0" borderId="56" xfId="0" applyNumberFormat="1" applyFont="1" applyBorder="1" applyAlignment="1">
      <alignment horizontal="center"/>
    </xf>
    <xf numFmtId="49" fontId="13" fillId="0" borderId="28" xfId="0" applyNumberFormat="1" applyFont="1" applyBorder="1" applyAlignment="1">
      <alignment horizontal="center"/>
    </xf>
    <xf numFmtId="49" fontId="21" fillId="0" borderId="52" xfId="0" applyNumberFormat="1" applyFont="1" applyBorder="1" applyAlignment="1">
      <alignment horizontal="center"/>
    </xf>
    <xf numFmtId="0" fontId="22" fillId="0" borderId="45" xfId="0" applyFont="1" applyBorder="1"/>
    <xf numFmtId="1" fontId="1" fillId="11" borderId="10" xfId="0" applyNumberFormat="1" applyFont="1" applyFill="1" applyBorder="1" applyAlignment="1">
      <alignment horizontal="center"/>
    </xf>
    <xf numFmtId="0" fontId="13" fillId="5" borderId="16" xfId="0" applyFont="1" applyFill="1" applyBorder="1" applyAlignment="1">
      <alignment horizontal="center"/>
    </xf>
    <xf numFmtId="0" fontId="43" fillId="0" borderId="0" xfId="0" applyFont="1"/>
    <xf numFmtId="1" fontId="43" fillId="0" borderId="10" xfId="0" applyNumberFormat="1" applyFont="1" applyBorder="1" applyAlignment="1">
      <alignment horizontal="left"/>
    </xf>
    <xf numFmtId="0" fontId="44" fillId="0" borderId="0" xfId="0" applyFont="1"/>
    <xf numFmtId="187" fontId="43" fillId="0" borderId="10" xfId="0" applyNumberFormat="1" applyFont="1" applyBorder="1"/>
    <xf numFmtId="0" fontId="46" fillId="0" borderId="0" xfId="0" applyFont="1"/>
    <xf numFmtId="187" fontId="43" fillId="0" borderId="0" xfId="0" applyNumberFormat="1" applyFont="1"/>
    <xf numFmtId="0" fontId="22" fillId="5" borderId="11" xfId="0" applyFont="1" applyFill="1" applyBorder="1"/>
    <xf numFmtId="1" fontId="43" fillId="0" borderId="0" xfId="0" applyNumberFormat="1" applyFont="1"/>
    <xf numFmtId="0" fontId="21" fillId="0" borderId="52" xfId="0" applyFont="1" applyBorder="1"/>
    <xf numFmtId="49" fontId="13" fillId="0" borderId="52" xfId="0" applyNumberFormat="1" applyFont="1" applyBorder="1"/>
    <xf numFmtId="0" fontId="48" fillId="0" borderId="10" xfId="0" applyFont="1" applyBorder="1"/>
    <xf numFmtId="0" fontId="49" fillId="0" borderId="10" xfId="0" applyFont="1" applyBorder="1"/>
    <xf numFmtId="0" fontId="46" fillId="0" borderId="14" xfId="0" applyFont="1" applyBorder="1" applyAlignment="1">
      <alignment horizontal="center"/>
    </xf>
    <xf numFmtId="0" fontId="46" fillId="0" borderId="63" xfId="0" applyFont="1" applyBorder="1"/>
    <xf numFmtId="0" fontId="46" fillId="0" borderId="61" xfId="0" applyFont="1" applyBorder="1"/>
    <xf numFmtId="49" fontId="13" fillId="5" borderId="17" xfId="0" applyNumberFormat="1" applyFont="1" applyFill="1" applyBorder="1" applyAlignment="1">
      <alignment horizontal="center"/>
    </xf>
    <xf numFmtId="49" fontId="46" fillId="0" borderId="63" xfId="0" applyNumberFormat="1" applyFont="1" applyBorder="1" applyAlignment="1">
      <alignment horizontal="center"/>
    </xf>
    <xf numFmtId="49" fontId="46" fillId="0" borderId="61" xfId="0" applyNumberFormat="1" applyFont="1" applyBorder="1" applyAlignment="1">
      <alignment horizontal="center"/>
    </xf>
    <xf numFmtId="0" fontId="51" fillId="0" borderId="0" xfId="0" applyFont="1"/>
    <xf numFmtId="0" fontId="46" fillId="0" borderId="10" xfId="0" applyFont="1" applyBorder="1" applyAlignment="1">
      <alignment horizontal="center"/>
    </xf>
    <xf numFmtId="49" fontId="13" fillId="0" borderId="15" xfId="0" applyNumberFormat="1" applyFont="1" applyBorder="1"/>
    <xf numFmtId="0" fontId="46" fillId="0" borderId="10" xfId="0" applyFont="1" applyBorder="1" applyAlignment="1">
      <alignment horizontal="left"/>
    </xf>
    <xf numFmtId="49" fontId="46" fillId="0" borderId="10" xfId="0" applyNumberFormat="1" applyFont="1" applyBorder="1" applyAlignment="1">
      <alignment horizontal="left"/>
    </xf>
    <xf numFmtId="49" fontId="46" fillId="0" borderId="27" xfId="0" applyNumberFormat="1" applyFont="1" applyBorder="1" applyAlignment="1">
      <alignment horizontal="left"/>
    </xf>
    <xf numFmtId="0" fontId="54" fillId="0" borderId="10" xfId="0" applyFont="1" applyBorder="1" applyAlignment="1">
      <alignment horizontal="left"/>
    </xf>
    <xf numFmtId="0" fontId="46" fillId="0" borderId="10" xfId="0" applyFont="1" applyBorder="1"/>
    <xf numFmtId="49" fontId="46" fillId="0" borderId="28" xfId="0" applyNumberFormat="1" applyFont="1" applyBorder="1" applyAlignment="1">
      <alignment horizontal="left"/>
    </xf>
    <xf numFmtId="49" fontId="46" fillId="0" borderId="10" xfId="0" applyNumberFormat="1" applyFont="1" applyBorder="1" applyAlignment="1">
      <alignment horizontal="center"/>
    </xf>
    <xf numFmtId="49" fontId="46" fillId="0" borderId="27" xfId="0" applyNumberFormat="1" applyFont="1" applyBorder="1" applyAlignment="1">
      <alignment horizontal="center"/>
    </xf>
    <xf numFmtId="49" fontId="46" fillId="0" borderId="28" xfId="0" applyNumberFormat="1" applyFont="1" applyBorder="1" applyAlignment="1">
      <alignment horizontal="center"/>
    </xf>
    <xf numFmtId="0" fontId="46" fillId="0" borderId="28" xfId="0" applyFont="1" applyBorder="1" applyAlignment="1">
      <alignment horizontal="center"/>
    </xf>
    <xf numFmtId="49" fontId="55" fillId="0" borderId="27" xfId="0" applyNumberFormat="1" applyFont="1" applyBorder="1" applyAlignment="1">
      <alignment horizontal="center"/>
    </xf>
    <xf numFmtId="0" fontId="46" fillId="4" borderId="10" xfId="0" applyFont="1" applyFill="1" applyBorder="1" applyAlignment="1">
      <alignment horizontal="center"/>
    </xf>
    <xf numFmtId="49" fontId="46" fillId="4" borderId="18" xfId="0" applyNumberFormat="1" applyFont="1" applyFill="1" applyBorder="1" applyAlignment="1">
      <alignment horizontal="center"/>
    </xf>
    <xf numFmtId="49" fontId="46" fillId="4" borderId="17" xfId="0" applyNumberFormat="1" applyFont="1" applyFill="1" applyBorder="1" applyAlignment="1">
      <alignment horizontal="center"/>
    </xf>
    <xf numFmtId="0" fontId="46" fillId="4" borderId="18" xfId="0" applyFont="1" applyFill="1" applyBorder="1" applyAlignment="1">
      <alignment horizontal="center"/>
    </xf>
    <xf numFmtId="0" fontId="46" fillId="4" borderId="10" xfId="0" applyFont="1" applyFill="1" applyBorder="1"/>
    <xf numFmtId="49" fontId="46" fillId="4" borderId="17" xfId="0" applyNumberFormat="1" applyFont="1" applyFill="1" applyBorder="1"/>
    <xf numFmtId="49" fontId="46" fillId="4" borderId="10" xfId="0" applyNumberFormat="1" applyFont="1" applyFill="1" applyBorder="1" applyAlignment="1">
      <alignment horizontal="center"/>
    </xf>
    <xf numFmtId="49" fontId="58" fillId="0" borderId="28" xfId="0" applyNumberFormat="1" applyFont="1" applyBorder="1"/>
    <xf numFmtId="0" fontId="59" fillId="4" borderId="10" xfId="0" applyFont="1" applyFill="1" applyBorder="1" applyAlignment="1">
      <alignment horizontal="center"/>
    </xf>
    <xf numFmtId="49" fontId="46" fillId="4" borderId="10" xfId="0" applyNumberFormat="1" applyFont="1" applyFill="1" applyBorder="1"/>
    <xf numFmtId="0" fontId="46" fillId="4" borderId="17" xfId="0" applyFont="1" applyFill="1" applyBorder="1" applyAlignment="1">
      <alignment horizontal="center"/>
    </xf>
    <xf numFmtId="0" fontId="45" fillId="0" borderId="10" xfId="0" applyFont="1" applyBorder="1" applyAlignment="1">
      <alignment horizontal="center"/>
    </xf>
    <xf numFmtId="0" fontId="46" fillId="4" borderId="10" xfId="0" applyFont="1" applyFill="1" applyBorder="1" applyAlignment="1">
      <alignment horizontal="left"/>
    </xf>
    <xf numFmtId="49" fontId="46" fillId="4" borderId="10" xfId="0" applyNumberFormat="1" applyFont="1" applyFill="1" applyBorder="1" applyAlignment="1">
      <alignment horizontal="left"/>
    </xf>
    <xf numFmtId="0" fontId="46" fillId="0" borderId="27" xfId="0" applyFont="1" applyBorder="1" applyAlignment="1">
      <alignment horizontal="center"/>
    </xf>
    <xf numFmtId="0" fontId="46" fillId="0" borderId="27" xfId="0" applyFont="1" applyBorder="1"/>
    <xf numFmtId="0" fontId="46" fillId="0" borderId="28" xfId="0" applyFont="1" applyBorder="1"/>
    <xf numFmtId="0" fontId="60" fillId="0" borderId="10" xfId="0" applyFont="1" applyBorder="1" applyAlignment="1">
      <alignment horizontal="center"/>
    </xf>
    <xf numFmtId="49" fontId="46" fillId="0" borderId="10" xfId="0" applyNumberFormat="1" applyFont="1" applyBorder="1"/>
    <xf numFmtId="0" fontId="46" fillId="0" borderId="15" xfId="0" applyFont="1" applyBorder="1"/>
    <xf numFmtId="49" fontId="46" fillId="0" borderId="15" xfId="0" applyNumberFormat="1" applyFont="1" applyBorder="1"/>
    <xf numFmtId="0" fontId="46" fillId="0" borderId="50" xfId="0" applyFont="1" applyBorder="1"/>
    <xf numFmtId="0" fontId="46" fillId="0" borderId="51" xfId="0" applyFont="1" applyBorder="1"/>
    <xf numFmtId="49" fontId="46" fillId="0" borderId="15" xfId="0" applyNumberFormat="1" applyFont="1" applyBorder="1" applyAlignment="1">
      <alignment horizontal="center"/>
    </xf>
    <xf numFmtId="49" fontId="46" fillId="0" borderId="50" xfId="0" applyNumberFormat="1" applyFont="1" applyBorder="1" applyAlignment="1">
      <alignment horizontal="center"/>
    </xf>
    <xf numFmtId="49" fontId="46" fillId="0" borderId="51" xfId="0" applyNumberFormat="1" applyFont="1" applyBorder="1" applyAlignment="1">
      <alignment horizontal="center"/>
    </xf>
    <xf numFmtId="0" fontId="61" fillId="4" borderId="17" xfId="0" applyFont="1" applyFill="1" applyBorder="1" applyAlignment="1">
      <alignment horizontal="center"/>
    </xf>
    <xf numFmtId="0" fontId="2" fillId="14" borderId="7" xfId="0" applyFont="1" applyFill="1" applyBorder="1" applyAlignment="1">
      <alignment horizontal="center" vertical="center"/>
    </xf>
    <xf numFmtId="0" fontId="1" fillId="0" borderId="67" xfId="0" applyFont="1" applyBorder="1" applyAlignment="1">
      <alignment vertical="center" wrapText="1"/>
    </xf>
    <xf numFmtId="1" fontId="1" fillId="0" borderId="67" xfId="0" applyNumberFormat="1" applyFont="1" applyBorder="1" applyAlignment="1">
      <alignment vertical="center" wrapText="1"/>
    </xf>
    <xf numFmtId="0" fontId="1" fillId="0" borderId="67" xfId="0" applyFont="1" applyBorder="1" applyAlignment="1">
      <alignment horizontal="right" vertical="center" wrapText="1"/>
    </xf>
    <xf numFmtId="0" fontId="1" fillId="0" borderId="67" xfId="0" applyFont="1" applyBorder="1"/>
    <xf numFmtId="0" fontId="1" fillId="0" borderId="0" xfId="0" applyFont="1" applyAlignment="1">
      <alignment horizontal="right" vertical="center" wrapText="1"/>
    </xf>
    <xf numFmtId="188" fontId="1" fillId="11" borderId="10" xfId="0" applyNumberFormat="1" applyFont="1" applyFill="1" applyBorder="1" applyAlignment="1">
      <alignment horizontal="left"/>
    </xf>
    <xf numFmtId="187" fontId="13" fillId="11" borderId="10" xfId="0" applyNumberFormat="1" applyFont="1" applyFill="1" applyBorder="1" applyAlignment="1">
      <alignment horizontal="left"/>
    </xf>
    <xf numFmtId="187" fontId="1" fillId="11" borderId="10" xfId="0" applyNumberFormat="1" applyFont="1" applyFill="1" applyBorder="1" applyAlignment="1">
      <alignment horizontal="center"/>
    </xf>
    <xf numFmtId="187" fontId="1" fillId="11" borderId="11" xfId="0" applyNumberFormat="1" applyFont="1" applyFill="1" applyBorder="1" applyAlignment="1">
      <alignment horizontal="center"/>
    </xf>
    <xf numFmtId="187" fontId="67" fillId="0" borderId="7" xfId="0" applyNumberFormat="1" applyFont="1" applyBorder="1" applyAlignment="1">
      <alignment horizontal="center" vertical="center" wrapText="1"/>
    </xf>
    <xf numFmtId="0" fontId="69" fillId="0" borderId="7" xfId="0" applyFont="1" applyBorder="1" applyAlignment="1">
      <alignment horizontal="center" vertical="center" wrapText="1"/>
    </xf>
    <xf numFmtId="187" fontId="67" fillId="3" borderId="7" xfId="0" applyNumberFormat="1" applyFont="1" applyFill="1" applyBorder="1" applyAlignment="1">
      <alignment horizontal="right"/>
    </xf>
    <xf numFmtId="0" fontId="71" fillId="2" borderId="13" xfId="0" applyFont="1" applyFill="1" applyBorder="1" applyAlignment="1">
      <alignment horizontal="left" vertical="top"/>
    </xf>
    <xf numFmtId="0" fontId="71" fillId="2" borderId="13" xfId="0" applyFont="1" applyFill="1" applyBorder="1" applyAlignment="1">
      <alignment horizontal="left"/>
    </xf>
    <xf numFmtId="187" fontId="71" fillId="2" borderId="13" xfId="0" applyNumberFormat="1" applyFont="1" applyFill="1" applyBorder="1" applyAlignment="1">
      <alignment horizontal="right"/>
    </xf>
    <xf numFmtId="0" fontId="72" fillId="5" borderId="14" xfId="0" applyFont="1" applyFill="1" applyBorder="1" applyAlignment="1">
      <alignment horizontal="center"/>
    </xf>
    <xf numFmtId="0" fontId="72" fillId="5" borderId="14" xfId="0" applyFont="1" applyFill="1" applyBorder="1" applyAlignment="1">
      <alignment horizontal="left"/>
    </xf>
    <xf numFmtId="187" fontId="72" fillId="5" borderId="14" xfId="0" applyNumberFormat="1" applyFont="1" applyFill="1" applyBorder="1" applyAlignment="1">
      <alignment horizontal="right"/>
    </xf>
    <xf numFmtId="187" fontId="73" fillId="5" borderId="14" xfId="0" applyNumberFormat="1" applyFont="1" applyFill="1" applyBorder="1" applyAlignment="1">
      <alignment horizontal="right"/>
    </xf>
    <xf numFmtId="187" fontId="73" fillId="5" borderId="14" xfId="0" applyNumberFormat="1" applyFont="1" applyFill="1" applyBorder="1" applyAlignment="1">
      <alignment horizontal="center"/>
    </xf>
    <xf numFmtId="0" fontId="73" fillId="0" borderId="10" xfId="0" applyFont="1" applyBorder="1" applyAlignment="1">
      <alignment horizontal="center"/>
    </xf>
    <xf numFmtId="0" fontId="73" fillId="0" borderId="10" xfId="0" applyFont="1" applyBorder="1" applyAlignment="1">
      <alignment horizontal="left"/>
    </xf>
    <xf numFmtId="187" fontId="73" fillId="0" borderId="10" xfId="0" applyNumberFormat="1" applyFont="1" applyBorder="1" applyAlignment="1">
      <alignment horizontal="right"/>
    </xf>
    <xf numFmtId="187" fontId="73" fillId="0" borderId="10" xfId="0" applyNumberFormat="1" applyFont="1" applyBorder="1" applyAlignment="1">
      <alignment horizontal="center"/>
    </xf>
    <xf numFmtId="187" fontId="73" fillId="0" borderId="10" xfId="0" applyNumberFormat="1" applyFont="1" applyBorder="1"/>
    <xf numFmtId="0" fontId="71" fillId="2" borderId="10" xfId="0" applyFont="1" applyFill="1" applyBorder="1"/>
    <xf numFmtId="187" fontId="71" fillId="2" borderId="10" xfId="0" applyNumberFormat="1" applyFont="1" applyFill="1" applyBorder="1" applyAlignment="1">
      <alignment horizontal="right"/>
    </xf>
    <xf numFmtId="0" fontId="73" fillId="5" borderId="0" xfId="0" applyFont="1" applyFill="1" applyAlignment="1">
      <alignment horizontal="left"/>
    </xf>
    <xf numFmtId="187" fontId="67" fillId="2" borderId="10" xfId="0" applyNumberFormat="1" applyFont="1" applyFill="1" applyBorder="1" applyAlignment="1">
      <alignment horizontal="right"/>
    </xf>
    <xf numFmtId="0" fontId="72" fillId="5" borderId="10" xfId="0" applyFont="1" applyFill="1" applyBorder="1" applyAlignment="1">
      <alignment horizontal="center"/>
    </xf>
    <xf numFmtId="0" fontId="72" fillId="5" borderId="10" xfId="0" applyFont="1" applyFill="1" applyBorder="1" applyAlignment="1">
      <alignment horizontal="left"/>
    </xf>
    <xf numFmtId="187" fontId="72" fillId="5" borderId="10" xfId="0" applyNumberFormat="1" applyFont="1" applyFill="1" applyBorder="1" applyAlignment="1">
      <alignment horizontal="right"/>
    </xf>
    <xf numFmtId="187" fontId="73" fillId="5" borderId="10" xfId="0" applyNumberFormat="1" applyFont="1" applyFill="1" applyBorder="1" applyAlignment="1">
      <alignment horizontal="right"/>
    </xf>
    <xf numFmtId="187" fontId="73" fillId="5" borderId="10" xfId="0" applyNumberFormat="1" applyFont="1" applyFill="1" applyBorder="1" applyAlignment="1">
      <alignment horizontal="center"/>
    </xf>
    <xf numFmtId="0" fontId="67" fillId="5" borderId="10" xfId="0" applyFont="1" applyFill="1" applyBorder="1" applyAlignment="1">
      <alignment horizontal="center"/>
    </xf>
    <xf numFmtId="0" fontId="67" fillId="5" borderId="10" xfId="0" applyFont="1" applyFill="1" applyBorder="1" applyAlignment="1">
      <alignment horizontal="left"/>
    </xf>
    <xf numFmtId="0" fontId="66" fillId="0" borderId="0" xfId="0" applyFont="1"/>
    <xf numFmtId="187" fontId="67" fillId="0" borderId="10" xfId="0" applyNumberFormat="1" applyFont="1" applyBorder="1" applyAlignment="1">
      <alignment horizontal="center"/>
    </xf>
    <xf numFmtId="187" fontId="73" fillId="5" borderId="10" xfId="0" applyNumberFormat="1" applyFont="1" applyFill="1" applyBorder="1"/>
    <xf numFmtId="0" fontId="75" fillId="0" borderId="10" xfId="0" applyFont="1" applyBorder="1" applyAlignment="1">
      <alignment horizontal="center"/>
    </xf>
    <xf numFmtId="0" fontId="75" fillId="0" borderId="10" xfId="0" applyFont="1" applyBorder="1" applyAlignment="1">
      <alignment horizontal="left"/>
    </xf>
    <xf numFmtId="0" fontId="76" fillId="0" borderId="0" xfId="0" applyFont="1"/>
    <xf numFmtId="0" fontId="72" fillId="0" borderId="10" xfId="0" applyFont="1" applyBorder="1" applyAlignment="1">
      <alignment horizontal="center"/>
    </xf>
    <xf numFmtId="0" fontId="72" fillId="0" borderId="10" xfId="0" applyFont="1" applyBorder="1" applyAlignment="1">
      <alignment horizontal="left"/>
    </xf>
    <xf numFmtId="187" fontId="72" fillId="0" borderId="10" xfId="0" applyNumberFormat="1" applyFont="1" applyBorder="1" applyAlignment="1">
      <alignment horizontal="right"/>
    </xf>
    <xf numFmtId="187" fontId="72" fillId="0" borderId="10" xfId="0" applyNumberFormat="1" applyFont="1" applyBorder="1" applyAlignment="1">
      <alignment horizontal="center"/>
    </xf>
    <xf numFmtId="187" fontId="72" fillId="0" borderId="10" xfId="0" applyNumberFormat="1" applyFont="1" applyBorder="1"/>
    <xf numFmtId="0" fontId="77" fillId="0" borderId="0" xfId="0" applyFont="1"/>
    <xf numFmtId="189" fontId="75" fillId="0" borderId="10" xfId="1" applyNumberFormat="1" applyFont="1" applyBorder="1" applyAlignment="1">
      <alignment horizontal="right"/>
    </xf>
    <xf numFmtId="189" fontId="75" fillId="0" borderId="10" xfId="1" applyNumberFormat="1" applyFont="1" applyBorder="1" applyAlignment="1">
      <alignment horizontal="center"/>
    </xf>
    <xf numFmtId="189" fontId="75" fillId="0" borderId="10" xfId="1" applyNumberFormat="1" applyFont="1" applyBorder="1"/>
    <xf numFmtId="189" fontId="73" fillId="0" borderId="10" xfId="1" applyNumberFormat="1" applyFont="1" applyBorder="1" applyAlignment="1">
      <alignment horizontal="right"/>
    </xf>
    <xf numFmtId="189" fontId="73" fillId="0" borderId="10" xfId="1" applyNumberFormat="1" applyFont="1" applyBorder="1" applyAlignment="1">
      <alignment horizontal="center"/>
    </xf>
    <xf numFmtId="189" fontId="73" fillId="0" borderId="10" xfId="1" applyNumberFormat="1" applyFont="1" applyBorder="1"/>
    <xf numFmtId="0" fontId="79" fillId="15" borderId="13" xfId="0" applyFont="1" applyFill="1" applyBorder="1" applyAlignment="1">
      <alignment horizontal="left"/>
    </xf>
    <xf numFmtId="187" fontId="79" fillId="15" borderId="13" xfId="0" applyNumberFormat="1" applyFont="1" applyFill="1" applyBorder="1" applyAlignment="1">
      <alignment horizontal="right"/>
    </xf>
    <xf numFmtId="0" fontId="81" fillId="0" borderId="0" xfId="0" applyFont="1"/>
    <xf numFmtId="187" fontId="80" fillId="0" borderId="13" xfId="0" applyNumberFormat="1" applyFont="1" applyBorder="1" applyAlignment="1">
      <alignment horizontal="center" vertical="center" wrapText="1"/>
    </xf>
    <xf numFmtId="0" fontId="80" fillId="0" borderId="13" xfId="0" applyFont="1" applyBorder="1" applyAlignment="1">
      <alignment horizontal="center" vertical="center" wrapText="1"/>
    </xf>
    <xf numFmtId="0" fontId="80" fillId="19" borderId="0" xfId="0" applyFont="1" applyFill="1"/>
    <xf numFmtId="0" fontId="82" fillId="0" borderId="0" xfId="0" applyFont="1"/>
    <xf numFmtId="187" fontId="81" fillId="5" borderId="52" xfId="0" applyNumberFormat="1" applyFont="1" applyFill="1" applyBorder="1" applyAlignment="1">
      <alignment horizontal="right"/>
    </xf>
    <xf numFmtId="187" fontId="81" fillId="5" borderId="52" xfId="0" applyNumberFormat="1" applyFont="1" applyFill="1" applyBorder="1" applyAlignment="1">
      <alignment horizontal="center"/>
    </xf>
    <xf numFmtId="187" fontId="81" fillId="0" borderId="10" xfId="0" applyNumberFormat="1" applyFont="1" applyBorder="1" applyAlignment="1">
      <alignment horizontal="right"/>
    </xf>
    <xf numFmtId="187" fontId="81" fillId="0" borderId="10" xfId="0" applyNumberFormat="1" applyFont="1" applyBorder="1" applyAlignment="1">
      <alignment horizontal="center"/>
    </xf>
    <xf numFmtId="187" fontId="81" fillId="0" borderId="10" xfId="0" applyNumberFormat="1" applyFont="1" applyBorder="1"/>
    <xf numFmtId="187" fontId="81" fillId="0" borderId="45" xfId="0" applyNumberFormat="1" applyFont="1" applyBorder="1" applyAlignment="1">
      <alignment horizontal="right"/>
    </xf>
    <xf numFmtId="187" fontId="81" fillId="0" borderId="45" xfId="0" applyNumberFormat="1" applyFont="1" applyBorder="1" applyAlignment="1">
      <alignment horizontal="center"/>
    </xf>
    <xf numFmtId="187" fontId="81" fillId="0" borderId="45" xfId="0" applyNumberFormat="1" applyFont="1" applyBorder="1"/>
    <xf numFmtId="0" fontId="82" fillId="17" borderId="0" xfId="0" applyFont="1" applyFill="1"/>
    <xf numFmtId="189" fontId="81" fillId="0" borderId="10" xfId="1" applyNumberFormat="1" applyFont="1" applyBorder="1" applyAlignment="1">
      <alignment horizontal="center"/>
    </xf>
    <xf numFmtId="189" fontId="81" fillId="0" borderId="45" xfId="1" applyNumberFormat="1" applyFont="1" applyBorder="1" applyAlignment="1">
      <alignment horizontal="right"/>
    </xf>
    <xf numFmtId="189" fontId="81" fillId="0" borderId="45" xfId="1" applyNumberFormat="1" applyFont="1" applyBorder="1" applyAlignment="1">
      <alignment horizontal="center"/>
    </xf>
    <xf numFmtId="187" fontId="81" fillId="5" borderId="10" xfId="0" applyNumberFormat="1" applyFont="1" applyFill="1" applyBorder="1" applyAlignment="1">
      <alignment horizontal="right"/>
    </xf>
    <xf numFmtId="0" fontId="81" fillId="5" borderId="0" xfId="0" applyFont="1" applyFill="1"/>
    <xf numFmtId="0" fontId="80" fillId="18" borderId="68" xfId="0" applyFont="1" applyFill="1" applyBorder="1"/>
    <xf numFmtId="187" fontId="80" fillId="20" borderId="68" xfId="0" applyNumberFormat="1" applyFont="1" applyFill="1" applyBorder="1" applyAlignment="1">
      <alignment horizontal="right"/>
    </xf>
    <xf numFmtId="187" fontId="80" fillId="16" borderId="69" xfId="0" applyNumberFormat="1" applyFont="1" applyFill="1" applyBorder="1" applyAlignment="1">
      <alignment horizontal="center"/>
    </xf>
    <xf numFmtId="0" fontId="80" fillId="0" borderId="0" xfId="0" applyFont="1"/>
    <xf numFmtId="189" fontId="81" fillId="0" borderId="52" xfId="1" applyNumberFormat="1" applyFont="1" applyBorder="1" applyAlignment="1">
      <alignment horizontal="center"/>
    </xf>
    <xf numFmtId="0" fontId="80" fillId="0" borderId="1" xfId="0" applyFont="1" applyBorder="1" applyAlignment="1">
      <alignment horizontal="center" vertical="center" wrapText="1"/>
    </xf>
    <xf numFmtId="187" fontId="81" fillId="0" borderId="36" xfId="0" applyNumberFormat="1" applyFont="1" applyBorder="1" applyAlignment="1">
      <alignment horizontal="right"/>
    </xf>
    <xf numFmtId="187" fontId="81" fillId="0" borderId="36" xfId="0" applyNumberFormat="1" applyFont="1" applyBorder="1" applyAlignment="1">
      <alignment horizontal="center"/>
    </xf>
    <xf numFmtId="187" fontId="81" fillId="0" borderId="36" xfId="0" applyNumberFormat="1" applyFont="1" applyBorder="1"/>
    <xf numFmtId="187" fontId="81" fillId="0" borderId="52" xfId="0" applyNumberFormat="1" applyFont="1" applyBorder="1" applyAlignment="1">
      <alignment horizontal="right"/>
    </xf>
    <xf numFmtId="187" fontId="81" fillId="0" borderId="52" xfId="0" applyNumberFormat="1" applyFont="1" applyBorder="1" applyAlignment="1">
      <alignment horizontal="center"/>
    </xf>
    <xf numFmtId="187" fontId="81" fillId="0" borderId="52" xfId="0" applyNumberFormat="1" applyFont="1" applyBorder="1"/>
    <xf numFmtId="0" fontId="81" fillId="5" borderId="52" xfId="0" applyFont="1" applyFill="1" applyBorder="1" applyAlignment="1">
      <alignment horizontal="left" indent="1"/>
    </xf>
    <xf numFmtId="0" fontId="81" fillId="0" borderId="10" xfId="0" applyFont="1" applyBorder="1" applyAlignment="1">
      <alignment horizontal="left" indent="1"/>
    </xf>
    <xf numFmtId="0" fontId="81" fillId="0" borderId="45" xfId="0" applyFont="1" applyBorder="1" applyAlignment="1">
      <alignment horizontal="left" indent="1"/>
    </xf>
    <xf numFmtId="0" fontId="81" fillId="0" borderId="36" xfId="0" applyFont="1" applyBorder="1" applyAlignment="1">
      <alignment horizontal="left" indent="1"/>
    </xf>
    <xf numFmtId="0" fontId="81" fillId="0" borderId="52" xfId="0" applyFont="1" applyFill="1" applyBorder="1" applyAlignment="1">
      <alignment horizontal="left" indent="1"/>
    </xf>
    <xf numFmtId="0" fontId="81" fillId="21" borderId="10" xfId="0" applyFont="1" applyFill="1" applyBorder="1" applyAlignment="1">
      <alignment horizontal="left" indent="1"/>
    </xf>
    <xf numFmtId="187" fontId="81" fillId="21" borderId="10" xfId="0" applyNumberFormat="1" applyFont="1" applyFill="1" applyBorder="1" applyAlignment="1">
      <alignment horizontal="right"/>
    </xf>
    <xf numFmtId="187" fontId="81" fillId="21" borderId="10" xfId="0" applyNumberFormat="1" applyFont="1" applyFill="1" applyBorder="1" applyAlignment="1">
      <alignment horizontal="center"/>
    </xf>
    <xf numFmtId="187" fontId="81" fillId="21" borderId="10" xfId="0" applyNumberFormat="1" applyFont="1" applyFill="1" applyBorder="1"/>
    <xf numFmtId="0" fontId="81" fillId="21" borderId="0" xfId="0" applyFont="1" applyFill="1"/>
    <xf numFmtId="0" fontId="81" fillId="0" borderId="52" xfId="0" applyFont="1" applyBorder="1" applyAlignment="1">
      <alignment horizontal="left" indent="1"/>
    </xf>
    <xf numFmtId="189" fontId="81" fillId="0" borderId="52" xfId="1" applyNumberFormat="1" applyFont="1" applyBorder="1" applyAlignment="1">
      <alignment horizontal="right"/>
    </xf>
    <xf numFmtId="0" fontId="81" fillId="0" borderId="45" xfId="0" applyFont="1" applyFill="1" applyBorder="1" applyAlignment="1">
      <alignment horizontal="left" indent="1"/>
    </xf>
    <xf numFmtId="187" fontId="81" fillId="0" borderId="45" xfId="0" applyNumberFormat="1" applyFont="1" applyFill="1" applyBorder="1" applyAlignment="1">
      <alignment horizontal="right"/>
    </xf>
    <xf numFmtId="187" fontId="81" fillId="0" borderId="45" xfId="0" applyNumberFormat="1" applyFont="1" applyFill="1" applyBorder="1" applyAlignment="1">
      <alignment horizontal="center"/>
    </xf>
    <xf numFmtId="187" fontId="81" fillId="0" borderId="45" xfId="0" applyNumberFormat="1" applyFont="1" applyFill="1" applyBorder="1"/>
    <xf numFmtId="187" fontId="81" fillId="0" borderId="52" xfId="0" applyNumberFormat="1" applyFont="1" applyFill="1" applyBorder="1" applyAlignment="1">
      <alignment horizontal="right"/>
    </xf>
    <xf numFmtId="187" fontId="81" fillId="0" borderId="52" xfId="0" applyNumberFormat="1" applyFont="1" applyFill="1" applyBorder="1" applyAlignment="1">
      <alignment horizontal="center"/>
    </xf>
    <xf numFmtId="187" fontId="81" fillId="0" borderId="52" xfId="0" applyNumberFormat="1" applyFont="1" applyFill="1" applyBorder="1"/>
    <xf numFmtId="43" fontId="81" fillId="0" borderId="52" xfId="1" applyFont="1" applyBorder="1" applyAlignment="1">
      <alignment horizontal="left"/>
    </xf>
    <xf numFmtId="0" fontId="81" fillId="5" borderId="45" xfId="0" applyFont="1" applyFill="1" applyBorder="1" applyAlignment="1">
      <alignment horizontal="left" indent="1"/>
    </xf>
    <xf numFmtId="187" fontId="81" fillId="5" borderId="45" xfId="0" applyNumberFormat="1" applyFont="1" applyFill="1" applyBorder="1" applyAlignment="1">
      <alignment horizontal="right"/>
    </xf>
    <xf numFmtId="187" fontId="81" fillId="5" borderId="45" xfId="0" applyNumberFormat="1" applyFont="1" applyFill="1" applyBorder="1" applyAlignment="1">
      <alignment horizontal="center"/>
    </xf>
    <xf numFmtId="0" fontId="83" fillId="0" borderId="52" xfId="0" applyFont="1" applyBorder="1" applyAlignment="1">
      <alignment horizontal="left" indent="1"/>
    </xf>
    <xf numFmtId="0" fontId="78" fillId="0" borderId="0" xfId="0" applyFont="1" applyFill="1"/>
    <xf numFmtId="0" fontId="84" fillId="21" borderId="45" xfId="0" applyFont="1" applyFill="1" applyBorder="1" applyAlignment="1">
      <alignment horizontal="left" indent="1"/>
    </xf>
    <xf numFmtId="187" fontId="84" fillId="21" borderId="45" xfId="0" applyNumberFormat="1" applyFont="1" applyFill="1" applyBorder="1" applyAlignment="1">
      <alignment horizontal="right"/>
    </xf>
    <xf numFmtId="187" fontId="84" fillId="21" borderId="45" xfId="0" applyNumberFormat="1" applyFont="1" applyFill="1" applyBorder="1" applyAlignment="1">
      <alignment horizontal="center"/>
    </xf>
    <xf numFmtId="187" fontId="84" fillId="21" borderId="45" xfId="0" applyNumberFormat="1" applyFont="1" applyFill="1" applyBorder="1"/>
    <xf numFmtId="0" fontId="84" fillId="21" borderId="0" xfId="0" applyFont="1" applyFill="1"/>
    <xf numFmtId="0" fontId="81" fillId="21" borderId="45" xfId="0" applyFont="1" applyFill="1" applyBorder="1" applyAlignment="1">
      <alignment horizontal="left" indent="1"/>
    </xf>
    <xf numFmtId="187" fontId="81" fillId="21" borderId="45" xfId="0" applyNumberFormat="1" applyFont="1" applyFill="1" applyBorder="1" applyAlignment="1">
      <alignment horizontal="right"/>
    </xf>
    <xf numFmtId="187" fontId="81" fillId="21" borderId="45" xfId="0" applyNumberFormat="1" applyFont="1" applyFill="1" applyBorder="1" applyAlignment="1">
      <alignment horizontal="center"/>
    </xf>
    <xf numFmtId="187" fontId="81" fillId="21" borderId="45" xfId="0" applyNumberFormat="1" applyFont="1" applyFill="1" applyBorder="1"/>
    <xf numFmtId="0" fontId="81" fillId="21" borderId="52" xfId="0" applyFont="1" applyFill="1" applyBorder="1" applyAlignment="1">
      <alignment horizontal="left" indent="1"/>
    </xf>
    <xf numFmtId="187" fontId="81" fillId="21" borderId="52" xfId="0" applyNumberFormat="1" applyFont="1" applyFill="1" applyBorder="1" applyAlignment="1">
      <alignment horizontal="right"/>
    </xf>
    <xf numFmtId="187" fontId="81" fillId="21" borderId="52" xfId="0" applyNumberFormat="1" applyFont="1" applyFill="1" applyBorder="1" applyAlignment="1">
      <alignment horizontal="center"/>
    </xf>
    <xf numFmtId="187" fontId="81" fillId="21" borderId="52" xfId="0" applyNumberFormat="1" applyFont="1" applyFill="1" applyBorder="1"/>
    <xf numFmtId="189" fontId="81" fillId="21" borderId="45" xfId="1" applyNumberFormat="1" applyFont="1" applyFill="1" applyBorder="1" applyAlignment="1">
      <alignment horizontal="right"/>
    </xf>
    <xf numFmtId="189" fontId="81" fillId="21" borderId="45" xfId="1" applyNumberFormat="1" applyFont="1" applyFill="1" applyBorder="1" applyAlignment="1">
      <alignment horizontal="center"/>
    </xf>
    <xf numFmtId="189" fontId="81" fillId="21" borderId="45" xfId="1" applyNumberFormat="1" applyFont="1" applyFill="1" applyBorder="1"/>
    <xf numFmtId="43" fontId="81" fillId="0" borderId="45" xfId="1" applyNumberFormat="1" applyFont="1" applyBorder="1" applyAlignment="1">
      <alignment horizontal="center"/>
    </xf>
    <xf numFmtId="0" fontId="81" fillId="0" borderId="22" xfId="0" applyFont="1" applyBorder="1"/>
    <xf numFmtId="0" fontId="78" fillId="0" borderId="22" xfId="0" applyFont="1" applyFill="1" applyBorder="1"/>
    <xf numFmtId="0" fontId="80" fillId="19" borderId="22" xfId="0" applyFont="1" applyFill="1" applyBorder="1"/>
    <xf numFmtId="0" fontId="82" fillId="0" borderId="22" xfId="0" applyFont="1" applyBorder="1"/>
    <xf numFmtId="0" fontId="84" fillId="21" borderId="22" xfId="0" applyFont="1" applyFill="1" applyBorder="1"/>
    <xf numFmtId="0" fontId="81" fillId="21" borderId="22" xfId="0" applyFont="1" applyFill="1" applyBorder="1"/>
    <xf numFmtId="0" fontId="82" fillId="17" borderId="22" xfId="0" applyFont="1" applyFill="1" applyBorder="1"/>
    <xf numFmtId="187" fontId="79" fillId="15" borderId="70" xfId="0" applyNumberFormat="1" applyFont="1" applyFill="1" applyBorder="1" applyAlignment="1">
      <alignment horizontal="right"/>
    </xf>
    <xf numFmtId="0" fontId="81" fillId="5" borderId="22" xfId="0" applyFont="1" applyFill="1" applyBorder="1"/>
    <xf numFmtId="0" fontId="80" fillId="0" borderId="22" xfId="0" applyFont="1" applyBorder="1"/>
    <xf numFmtId="0" fontId="78" fillId="0" borderId="68" xfId="0" applyFont="1" applyFill="1" applyBorder="1" applyAlignment="1"/>
    <xf numFmtId="187" fontId="78" fillId="0" borderId="68" xfId="0" applyNumberFormat="1" applyFont="1" applyFill="1" applyBorder="1" applyAlignment="1">
      <alignment horizontal="right"/>
    </xf>
    <xf numFmtId="0" fontId="80" fillId="18" borderId="68" xfId="0" applyFont="1" applyFill="1" applyBorder="1" applyAlignment="1">
      <alignment horizontal="left"/>
    </xf>
    <xf numFmtId="187" fontId="80" fillId="18" borderId="68" xfId="0" applyNumberFormat="1" applyFont="1" applyFill="1" applyBorder="1" applyAlignment="1">
      <alignment horizontal="right"/>
    </xf>
    <xf numFmtId="0" fontId="79" fillId="2" borderId="68" xfId="0" applyFont="1" applyFill="1" applyBorder="1" applyAlignment="1">
      <alignment horizontal="left"/>
    </xf>
    <xf numFmtId="187" fontId="79" fillId="2" borderId="68" xfId="0" applyNumberFormat="1" applyFont="1" applyFill="1" applyBorder="1" applyAlignment="1">
      <alignment horizontal="right"/>
    </xf>
    <xf numFmtId="0" fontId="81" fillId="0" borderId="68" xfId="0" applyFont="1" applyBorder="1" applyAlignment="1">
      <alignment horizontal="left" indent="1"/>
    </xf>
    <xf numFmtId="187" fontId="81" fillId="0" borderId="68" xfId="0" applyNumberFormat="1" applyFont="1" applyBorder="1" applyAlignment="1">
      <alignment horizontal="right"/>
    </xf>
    <xf numFmtId="187" fontId="81" fillId="0" borderId="68" xfId="0" applyNumberFormat="1" applyFont="1" applyBorder="1" applyAlignment="1">
      <alignment horizontal="center"/>
    </xf>
    <xf numFmtId="187" fontId="81" fillId="0" borderId="68" xfId="0" applyNumberFormat="1" applyFont="1" applyBorder="1"/>
    <xf numFmtId="0" fontId="79" fillId="15" borderId="68" xfId="0" applyFont="1" applyFill="1" applyBorder="1" applyAlignment="1">
      <alignment horizontal="left"/>
    </xf>
    <xf numFmtId="187" fontId="79" fillId="15" borderId="68" xfId="0" applyNumberFormat="1" applyFont="1" applyFill="1" applyBorder="1" applyAlignment="1">
      <alignment horizontal="right"/>
    </xf>
    <xf numFmtId="0" fontId="81" fillId="5" borderId="36" xfId="0" applyFont="1" applyFill="1" applyBorder="1" applyAlignment="1">
      <alignment horizontal="left" indent="1"/>
    </xf>
    <xf numFmtId="0" fontId="81" fillId="5" borderId="10" xfId="0" applyFont="1" applyFill="1" applyBorder="1" applyAlignment="1">
      <alignment horizontal="left" indent="1"/>
    </xf>
    <xf numFmtId="0" fontId="81" fillId="5" borderId="71" xfId="0" applyFont="1" applyFill="1" applyBorder="1" applyAlignment="1">
      <alignment horizontal="left" indent="1"/>
    </xf>
    <xf numFmtId="189" fontId="81" fillId="0" borderId="68" xfId="1" applyNumberFormat="1" applyFont="1" applyBorder="1" applyAlignment="1">
      <alignment horizontal="right"/>
    </xf>
    <xf numFmtId="189" fontId="81" fillId="0" borderId="68" xfId="1" applyNumberFormat="1" applyFont="1" applyBorder="1" applyAlignment="1">
      <alignment horizontal="center"/>
    </xf>
    <xf numFmtId="0" fontId="80" fillId="16" borderId="69" xfId="0" applyFont="1" applyFill="1" applyBorder="1" applyAlignment="1"/>
    <xf numFmtId="0" fontId="81" fillId="0" borderId="72" xfId="0" applyFont="1" applyBorder="1" applyAlignment="1">
      <alignment horizontal="left" indent="1"/>
    </xf>
    <xf numFmtId="189" fontId="81" fillId="0" borderId="72" xfId="1" applyNumberFormat="1" applyFont="1" applyBorder="1"/>
    <xf numFmtId="0" fontId="81" fillId="0" borderId="73" xfId="0" applyFont="1" applyBorder="1" applyAlignment="1">
      <alignment horizontal="left" indent="1"/>
    </xf>
    <xf numFmtId="189" fontId="81" fillId="0" borderId="73" xfId="1" applyNumberFormat="1" applyFont="1" applyBorder="1"/>
    <xf numFmtId="0" fontId="81" fillId="0" borderId="74" xfId="0" applyFont="1" applyBorder="1" applyAlignment="1">
      <alignment horizontal="left" indent="1"/>
    </xf>
    <xf numFmtId="189" fontId="81" fillId="0" borderId="74" xfId="1" applyNumberFormat="1" applyFont="1" applyBorder="1"/>
    <xf numFmtId="0" fontId="81" fillId="21" borderId="71" xfId="0" applyFont="1" applyFill="1" applyBorder="1" applyAlignment="1">
      <alignment horizontal="left" indent="1"/>
    </xf>
    <xf numFmtId="187" fontId="81" fillId="21" borderId="71" xfId="0" applyNumberFormat="1" applyFont="1" applyFill="1" applyBorder="1" applyAlignment="1">
      <alignment horizontal="right"/>
    </xf>
    <xf numFmtId="187" fontId="81" fillId="21" borderId="71" xfId="0" applyNumberFormat="1" applyFont="1" applyFill="1" applyBorder="1" applyAlignment="1">
      <alignment horizontal="center"/>
    </xf>
    <xf numFmtId="187" fontId="81" fillId="21" borderId="71" xfId="0" applyNumberFormat="1" applyFont="1" applyFill="1" applyBorder="1"/>
    <xf numFmtId="0" fontId="81" fillId="0" borderId="71" xfId="0" applyFont="1" applyBorder="1" applyAlignment="1">
      <alignment horizontal="left" indent="1"/>
    </xf>
    <xf numFmtId="187" fontId="81" fillId="0" borderId="71" xfId="0" applyNumberFormat="1" applyFont="1" applyBorder="1" applyAlignment="1">
      <alignment horizontal="right"/>
    </xf>
    <xf numFmtId="187" fontId="81" fillId="0" borderId="71" xfId="0" applyNumberFormat="1" applyFont="1" applyBorder="1" applyAlignment="1">
      <alignment horizontal="center"/>
    </xf>
    <xf numFmtId="187" fontId="81" fillId="0" borderId="71" xfId="0" applyNumberFormat="1" applyFont="1" applyBorder="1"/>
    <xf numFmtId="0" fontId="3" fillId="0" borderId="0" xfId="0" applyFont="1" applyAlignment="1">
      <alignment horizontal="center"/>
    </xf>
    <xf numFmtId="0" fontId="0" fillId="0" borderId="0" xfId="0"/>
    <xf numFmtId="0" fontId="10" fillId="2" borderId="5" xfId="0" applyFont="1" applyFill="1" applyBorder="1" applyAlignment="1">
      <alignment horizontal="left"/>
    </xf>
    <xf numFmtId="0" fontId="6" fillId="0" borderId="6" xfId="0" applyFont="1" applyBorder="1"/>
    <xf numFmtId="0" fontId="5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6" fillId="0" borderId="1" xfId="0" applyFont="1" applyBorder="1"/>
    <xf numFmtId="0" fontId="8" fillId="0" borderId="2" xfId="0" applyFont="1" applyBorder="1" applyAlignment="1">
      <alignment horizontal="center" vertical="center" wrapText="1"/>
    </xf>
    <xf numFmtId="0" fontId="6" fillId="0" borderId="3" xfId="0" applyFont="1" applyBorder="1"/>
    <xf numFmtId="0" fontId="6" fillId="0" borderId="4" xfId="0" applyFont="1" applyBorder="1"/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1" fontId="2" fillId="0" borderId="2" xfId="0" applyNumberFormat="1" applyFont="1" applyBorder="1" applyAlignment="1">
      <alignment horizontal="center" vertical="center" wrapText="1"/>
    </xf>
    <xf numFmtId="187" fontId="2" fillId="0" borderId="2" xfId="0" applyNumberFormat="1" applyFont="1" applyBorder="1" applyAlignment="1">
      <alignment horizontal="center" vertical="center" wrapText="1"/>
    </xf>
    <xf numFmtId="0" fontId="6" fillId="0" borderId="9" xfId="0" applyFont="1" applyBorder="1"/>
    <xf numFmtId="1" fontId="11" fillId="3" borderId="8" xfId="0" applyNumberFormat="1" applyFont="1" applyFill="1" applyBorder="1" applyAlignment="1">
      <alignment horizontal="left"/>
    </xf>
    <xf numFmtId="1" fontId="11" fillId="3" borderId="5" xfId="0" applyNumberFormat="1" applyFont="1" applyFill="1" applyBorder="1" applyAlignment="1">
      <alignment horizontal="left"/>
    </xf>
    <xf numFmtId="187" fontId="2" fillId="0" borderId="2" xfId="0" applyNumberFormat="1" applyFont="1" applyBorder="1" applyAlignment="1">
      <alignment horizontal="right" vertical="center" wrapText="1"/>
    </xf>
    <xf numFmtId="187" fontId="4" fillId="0" borderId="2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right" vertical="center" wrapText="1"/>
    </xf>
    <xf numFmtId="187" fontId="4" fillId="0" borderId="2" xfId="0" applyNumberFormat="1" applyFont="1" applyBorder="1" applyAlignment="1">
      <alignment horizontal="center" vertical="center"/>
    </xf>
    <xf numFmtId="1" fontId="70" fillId="3" borderId="5" xfId="0" applyNumberFormat="1" applyFont="1" applyFill="1" applyBorder="1" applyAlignment="1">
      <alignment horizontal="left"/>
    </xf>
    <xf numFmtId="0" fontId="68" fillId="0" borderId="6" xfId="0" applyFont="1" applyBorder="1"/>
    <xf numFmtId="187" fontId="67" fillId="0" borderId="5" xfId="0" applyNumberFormat="1" applyFont="1" applyBorder="1" applyAlignment="1">
      <alignment horizontal="center" vertical="center" wrapText="1"/>
    </xf>
    <xf numFmtId="0" fontId="68" fillId="0" borderId="9" xfId="0" applyFont="1" applyBorder="1"/>
    <xf numFmtId="0" fontId="65" fillId="0" borderId="0" xfId="0" applyFont="1" applyAlignment="1">
      <alignment horizontal="center" vertical="center" wrapText="1"/>
    </xf>
    <xf numFmtId="0" fontId="66" fillId="0" borderId="0" xfId="0" applyFont="1"/>
    <xf numFmtId="0" fontId="67" fillId="0" borderId="2" xfId="0" applyFont="1" applyBorder="1" applyAlignment="1">
      <alignment horizontal="center" vertical="center" wrapText="1"/>
    </xf>
    <xf numFmtId="0" fontId="68" fillId="0" borderId="4" xfId="0" applyFont="1" applyBorder="1"/>
    <xf numFmtId="0" fontId="78" fillId="0" borderId="0" xfId="0" applyFont="1" applyAlignment="1">
      <alignment horizontal="right"/>
    </xf>
    <xf numFmtId="0" fontId="80" fillId="0" borderId="13" xfId="0" applyFont="1" applyBorder="1" applyAlignment="1">
      <alignment horizontal="center" vertical="center" wrapText="1"/>
    </xf>
    <xf numFmtId="0" fontId="81" fillId="0" borderId="36" xfId="0" applyFont="1" applyBorder="1"/>
    <xf numFmtId="187" fontId="80" fillId="0" borderId="7" xfId="0" applyNumberFormat="1" applyFont="1" applyBorder="1" applyAlignment="1">
      <alignment horizontal="center" vertical="center" wrapText="1"/>
    </xf>
    <xf numFmtId="0" fontId="81" fillId="0" borderId="7" xfId="0" applyFont="1" applyBorder="1"/>
    <xf numFmtId="0" fontId="80" fillId="0" borderId="0" xfId="0" applyFont="1" applyAlignment="1">
      <alignment horizontal="center" vertical="center" wrapText="1"/>
    </xf>
    <xf numFmtId="0" fontId="80" fillId="0" borderId="22" xfId="0" applyFont="1" applyBorder="1" applyAlignment="1">
      <alignment horizontal="center" vertical="center" wrapText="1"/>
    </xf>
    <xf numFmtId="1" fontId="1" fillId="11" borderId="19" xfId="0" applyNumberFormat="1" applyFont="1" applyFill="1" applyBorder="1" applyAlignment="1">
      <alignment horizontal="center"/>
    </xf>
    <xf numFmtId="0" fontId="6" fillId="0" borderId="21" xfId="0" applyFont="1" applyBorder="1"/>
    <xf numFmtId="1" fontId="1" fillId="12" borderId="27" xfId="0" applyNumberFormat="1" applyFont="1" applyFill="1" applyBorder="1" applyAlignment="1">
      <alignment horizontal="left"/>
    </xf>
    <xf numFmtId="0" fontId="6" fillId="0" borderId="30" xfId="0" applyFont="1" applyBorder="1"/>
    <xf numFmtId="0" fontId="6" fillId="0" borderId="28" xfId="0" applyFont="1" applyBorder="1"/>
    <xf numFmtId="1" fontId="1" fillId="11" borderId="19" xfId="0" applyNumberFormat="1" applyFont="1" applyFill="1" applyBorder="1" applyAlignment="1">
      <alignment horizontal="left"/>
    </xf>
    <xf numFmtId="1" fontId="11" fillId="3" borderId="19" xfId="0" applyNumberFormat="1" applyFont="1" applyFill="1" applyBorder="1" applyAlignment="1">
      <alignment horizontal="left"/>
    </xf>
    <xf numFmtId="0" fontId="6" fillId="0" borderId="20" xfId="0" applyFont="1" applyBorder="1"/>
    <xf numFmtId="1" fontId="11" fillId="10" borderId="19" xfId="0" applyNumberFormat="1" applyFont="1" applyFill="1" applyBorder="1" applyAlignment="1">
      <alignment horizontal="left"/>
    </xf>
    <xf numFmtId="1" fontId="1" fillId="11" borderId="27" xfId="0" applyNumberFormat="1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6" fillId="0" borderId="22" xfId="0" applyFont="1" applyBorder="1"/>
    <xf numFmtId="0" fontId="18" fillId="0" borderId="24" xfId="0" applyFont="1" applyBorder="1" applyAlignment="1">
      <alignment horizontal="center" vertical="center"/>
    </xf>
    <xf numFmtId="0" fontId="6" fillId="0" borderId="29" xfId="0" applyFont="1" applyBorder="1"/>
    <xf numFmtId="0" fontId="10" fillId="0" borderId="0" xfId="0" applyFont="1" applyAlignment="1">
      <alignment horizontal="center"/>
    </xf>
    <xf numFmtId="0" fontId="10" fillId="0" borderId="23" xfId="0" applyFont="1" applyBorder="1" applyAlignment="1">
      <alignment horizontal="center"/>
    </xf>
    <xf numFmtId="0" fontId="6" fillId="0" borderId="23" xfId="0" applyFont="1" applyBorder="1"/>
    <xf numFmtId="0" fontId="23" fillId="5" borderId="27" xfId="0" applyFont="1" applyFill="1" applyBorder="1" applyAlignment="1">
      <alignment horizontal="center"/>
    </xf>
    <xf numFmtId="0" fontId="25" fillId="5" borderId="40" xfId="0" applyFont="1" applyFill="1" applyBorder="1" applyAlignment="1">
      <alignment horizontal="center"/>
    </xf>
    <xf numFmtId="0" fontId="6" fillId="0" borderId="41" xfId="0" applyFont="1" applyBorder="1"/>
    <xf numFmtId="0" fontId="13" fillId="0" borderId="27" xfId="0" applyFont="1" applyBorder="1" applyAlignment="1">
      <alignment horizontal="center"/>
    </xf>
    <xf numFmtId="0" fontId="18" fillId="0" borderId="25" xfId="0" applyFont="1" applyBorder="1" applyAlignment="1">
      <alignment horizontal="center" vertical="center"/>
    </xf>
    <xf numFmtId="0" fontId="6" fillId="0" borderId="26" xfId="0" applyFont="1" applyBorder="1"/>
    <xf numFmtId="0" fontId="6" fillId="0" borderId="31" xfId="0" applyFont="1" applyBorder="1"/>
    <xf numFmtId="0" fontId="6" fillId="0" borderId="32" xfId="0" applyFont="1" applyBorder="1"/>
    <xf numFmtId="0" fontId="42" fillId="0" borderId="34" xfId="0" applyFont="1" applyBorder="1" applyAlignment="1">
      <alignment horizontal="left"/>
    </xf>
    <xf numFmtId="0" fontId="6" fillId="0" borderId="35" xfId="0" applyFont="1" applyBorder="1"/>
    <xf numFmtId="49" fontId="13" fillId="0" borderId="27" xfId="0" applyNumberFormat="1" applyFont="1" applyBorder="1" applyAlignment="1">
      <alignment horizontal="center"/>
    </xf>
    <xf numFmtId="0" fontId="13" fillId="5" borderId="27" xfId="0" applyFont="1" applyFill="1" applyBorder="1" applyAlignment="1">
      <alignment horizontal="center"/>
    </xf>
    <xf numFmtId="0" fontId="34" fillId="0" borderId="27" xfId="0" applyFont="1" applyBorder="1" applyAlignment="1">
      <alignment horizontal="left"/>
    </xf>
    <xf numFmtId="0" fontId="13" fillId="0" borderId="50" xfId="0" applyFont="1" applyBorder="1" applyAlignment="1">
      <alignment horizontal="center"/>
    </xf>
    <xf numFmtId="0" fontId="6" fillId="0" borderId="51" xfId="0" applyFont="1" applyBorder="1"/>
    <xf numFmtId="0" fontId="31" fillId="0" borderId="27" xfId="0" applyFont="1" applyBorder="1" applyAlignment="1">
      <alignment horizontal="center"/>
    </xf>
    <xf numFmtId="0" fontId="47" fillId="0" borderId="53" xfId="0" applyFont="1" applyBorder="1" applyAlignment="1">
      <alignment horizontal="left"/>
    </xf>
    <xf numFmtId="0" fontId="6" fillId="0" borderId="54" xfId="0" applyFont="1" applyBorder="1"/>
    <xf numFmtId="0" fontId="6" fillId="0" borderId="64" xfId="0" applyFont="1" applyBorder="1"/>
    <xf numFmtId="0" fontId="45" fillId="0" borderId="2" xfId="0" applyFont="1" applyBorder="1" applyAlignment="1">
      <alignment horizontal="center" vertical="center"/>
    </xf>
    <xf numFmtId="0" fontId="50" fillId="0" borderId="61" xfId="0" applyFont="1" applyBorder="1" applyAlignment="1">
      <alignment horizontal="center"/>
    </xf>
    <xf numFmtId="0" fontId="6" fillId="0" borderId="62" xfId="0" applyFont="1" applyBorder="1"/>
    <xf numFmtId="0" fontId="45" fillId="0" borderId="0" xfId="0" applyFont="1" applyAlignment="1">
      <alignment horizontal="center"/>
    </xf>
    <xf numFmtId="49" fontId="46" fillId="0" borderId="27" xfId="0" applyNumberFormat="1" applyFont="1" applyBorder="1" applyAlignment="1">
      <alignment horizontal="left"/>
    </xf>
    <xf numFmtId="0" fontId="45" fillId="0" borderId="57" xfId="0" applyFont="1" applyBorder="1" applyAlignment="1">
      <alignment horizontal="center" vertical="center"/>
    </xf>
    <xf numFmtId="0" fontId="6" fillId="0" borderId="58" xfId="0" applyFont="1" applyBorder="1"/>
    <xf numFmtId="0" fontId="6" fillId="0" borderId="59" xfId="0" applyFont="1" applyBorder="1"/>
    <xf numFmtId="0" fontId="6" fillId="0" borderId="60" xfId="0" applyFont="1" applyBorder="1"/>
    <xf numFmtId="0" fontId="45" fillId="0" borderId="1" xfId="0" applyFont="1" applyBorder="1" applyAlignment="1">
      <alignment horizontal="center"/>
    </xf>
    <xf numFmtId="49" fontId="52" fillId="0" borderId="27" xfId="0" applyNumberFormat="1" applyFont="1" applyBorder="1" applyAlignment="1">
      <alignment horizontal="left"/>
    </xf>
    <xf numFmtId="0" fontId="56" fillId="4" borderId="27" xfId="0" applyFont="1" applyFill="1" applyBorder="1" applyAlignment="1">
      <alignment horizontal="center"/>
    </xf>
    <xf numFmtId="0" fontId="6" fillId="0" borderId="66" xfId="0" applyFont="1" applyBorder="1"/>
    <xf numFmtId="0" fontId="46" fillId="4" borderId="27" xfId="0" applyFont="1" applyFill="1" applyBorder="1" applyAlignment="1">
      <alignment horizontal="left"/>
    </xf>
    <xf numFmtId="49" fontId="46" fillId="4" borderId="27" xfId="0" applyNumberFormat="1" applyFont="1" applyFill="1" applyBorder="1" applyAlignment="1">
      <alignment horizontal="left"/>
    </xf>
    <xf numFmtId="0" fontId="57" fillId="0" borderId="27" xfId="0" applyFont="1" applyBorder="1" applyAlignment="1">
      <alignment horizontal="center"/>
    </xf>
    <xf numFmtId="49" fontId="52" fillId="4" borderId="27" xfId="0" applyNumberFormat="1" applyFont="1" applyFill="1" applyBorder="1" applyAlignment="1">
      <alignment horizontal="left"/>
    </xf>
    <xf numFmtId="49" fontId="46" fillId="0" borderId="46" xfId="0" applyNumberFormat="1" applyFont="1" applyBorder="1" applyAlignment="1">
      <alignment horizontal="left" vertical="center"/>
    </xf>
    <xf numFmtId="0" fontId="6" fillId="0" borderId="56" xfId="0" applyFont="1" applyBorder="1"/>
    <xf numFmtId="0" fontId="6" fillId="0" borderId="47" xfId="0" applyFont="1" applyBorder="1"/>
    <xf numFmtId="0" fontId="6" fillId="0" borderId="53" xfId="0" applyFont="1" applyBorder="1"/>
    <xf numFmtId="0" fontId="6" fillId="0" borderId="65" xfId="0" applyFont="1" applyBorder="1"/>
    <xf numFmtId="49" fontId="53" fillId="0" borderId="27" xfId="0" applyNumberFormat="1" applyFont="1" applyBorder="1" applyAlignment="1">
      <alignment horizontal="left"/>
    </xf>
    <xf numFmtId="0" fontId="46" fillId="0" borderId="61" xfId="0" applyFont="1" applyBorder="1" applyAlignment="1">
      <alignment horizontal="center"/>
    </xf>
    <xf numFmtId="0" fontId="6" fillId="0" borderId="63" xfId="0" applyFont="1" applyBorder="1"/>
  </cellXfs>
  <cellStyles count="2">
    <cellStyle name="เครื่องหมายจุลภาค" xfId="1" builtinId="3"/>
    <cellStyle name="ปกติ" xfId="0" builtinId="0"/>
  </cellStyles>
  <dxfs count="2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9525</xdr:colOff>
      <xdr:row>13</xdr:row>
      <xdr:rowOff>66675</xdr:rowOff>
    </xdr:from>
    <xdr:ext cx="190500" cy="3238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ightBrace">
          <a:avLst>
            <a:gd name="adj1" fmla="val 8333"/>
            <a:gd name="adj2" fmla="val 50000"/>
          </a:avLst>
        </a:prstGeom>
        <a:noFill/>
        <a:ln w="9525" cap="flat" cmpd="sng">
          <a:solidFill>
            <a:schemeClr val="accent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topLeftCell="A16" workbookViewId="0"/>
  </sheetViews>
  <sheetFormatPr defaultColWidth="14.42578125" defaultRowHeight="15" customHeight="1"/>
  <cols>
    <col min="1" max="1" width="3.42578125" customWidth="1"/>
    <col min="2" max="2" width="38.7109375" customWidth="1"/>
    <col min="3" max="3" width="8.140625" customWidth="1"/>
    <col min="4" max="4" width="10.140625" customWidth="1"/>
    <col min="5" max="5" width="14.42578125" customWidth="1"/>
    <col min="6" max="6" width="13.85546875" customWidth="1"/>
    <col min="7" max="7" width="12.42578125" customWidth="1"/>
    <col min="8" max="8" width="5.7109375" customWidth="1"/>
    <col min="9" max="10" width="10.42578125" customWidth="1"/>
    <col min="11" max="11" width="14.5703125" customWidth="1"/>
    <col min="12" max="26" width="8.7109375" customWidth="1"/>
  </cols>
  <sheetData>
    <row r="1" spans="1:26" ht="20.25">
      <c r="A1" s="3"/>
      <c r="B1" s="634" t="s">
        <v>0</v>
      </c>
      <c r="C1" s="635"/>
      <c r="D1" s="635"/>
      <c r="E1" s="635"/>
      <c r="F1" s="635"/>
      <c r="G1" s="635"/>
      <c r="H1" s="635"/>
      <c r="I1" s="635"/>
      <c r="J1" s="635"/>
      <c r="K1" s="635"/>
    </row>
    <row r="2" spans="1:26" ht="20.25">
      <c r="A2" s="3"/>
      <c r="B2" s="634" t="s">
        <v>1</v>
      </c>
      <c r="C2" s="635"/>
      <c r="D2" s="635"/>
      <c r="E2" s="635"/>
      <c r="F2" s="635"/>
      <c r="G2" s="635"/>
      <c r="H2" s="635"/>
      <c r="I2" s="635"/>
      <c r="J2" s="635"/>
      <c r="K2" s="635"/>
    </row>
    <row r="3" spans="1:26" ht="20.25">
      <c r="A3" s="3"/>
      <c r="B3" s="638" t="s">
        <v>2</v>
      </c>
      <c r="C3" s="635"/>
      <c r="D3" s="635"/>
      <c r="E3" s="635"/>
      <c r="F3" s="635"/>
      <c r="G3" s="635"/>
      <c r="H3" s="635"/>
      <c r="I3" s="635"/>
      <c r="J3" s="635"/>
      <c r="K3" s="635"/>
    </row>
    <row r="4" spans="1:26" ht="23.25">
      <c r="A4" s="3"/>
      <c r="B4" s="639"/>
      <c r="C4" s="640"/>
      <c r="D4" s="640"/>
      <c r="E4" s="640"/>
      <c r="F4" s="640"/>
      <c r="G4" s="640"/>
      <c r="H4" s="640"/>
      <c r="I4" s="9"/>
      <c r="J4" s="9"/>
    </row>
    <row r="5" spans="1:26" ht="66">
      <c r="A5" s="641" t="s">
        <v>3</v>
      </c>
      <c r="B5" s="641" t="s">
        <v>4</v>
      </c>
      <c r="C5" s="641" t="s">
        <v>5</v>
      </c>
      <c r="D5" s="11" t="s">
        <v>6</v>
      </c>
      <c r="E5" s="13" t="s">
        <v>7</v>
      </c>
      <c r="F5" s="13" t="s">
        <v>7</v>
      </c>
      <c r="G5" s="14" t="s">
        <v>7</v>
      </c>
      <c r="H5" s="641" t="s">
        <v>10</v>
      </c>
      <c r="I5" s="11" t="s">
        <v>13</v>
      </c>
      <c r="J5" s="11" t="s">
        <v>14</v>
      </c>
      <c r="K5" s="641" t="s">
        <v>16</v>
      </c>
    </row>
    <row r="6" spans="1:26" ht="49.5">
      <c r="A6" s="642"/>
      <c r="B6" s="642"/>
      <c r="C6" s="642"/>
      <c r="D6" s="16" t="s">
        <v>21</v>
      </c>
      <c r="E6" s="19" t="s">
        <v>22</v>
      </c>
      <c r="F6" s="19" t="s">
        <v>24</v>
      </c>
      <c r="G6" s="21" t="s">
        <v>25</v>
      </c>
      <c r="H6" s="643"/>
      <c r="I6" s="24" t="s">
        <v>27</v>
      </c>
      <c r="J6" s="24" t="s">
        <v>27</v>
      </c>
      <c r="K6" s="643"/>
    </row>
    <row r="7" spans="1:26" ht="18">
      <c r="A7" s="636" t="s">
        <v>28</v>
      </c>
      <c r="B7" s="637"/>
      <c r="C7" s="26"/>
      <c r="D7" s="26"/>
      <c r="E7" s="26"/>
      <c r="F7" s="27"/>
      <c r="G7" s="27"/>
      <c r="H7" s="28"/>
      <c r="I7" s="28"/>
      <c r="J7" s="28"/>
      <c r="K7" s="28"/>
    </row>
    <row r="8" spans="1:26" ht="18">
      <c r="A8" s="30">
        <v>1</v>
      </c>
      <c r="B8" s="32" t="s">
        <v>30</v>
      </c>
      <c r="C8" s="33"/>
      <c r="D8" s="33"/>
      <c r="E8" s="33"/>
      <c r="F8" s="33"/>
      <c r="G8" s="33"/>
      <c r="H8" s="33"/>
      <c r="I8" s="33"/>
      <c r="J8" s="33"/>
      <c r="K8" s="33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8">
      <c r="A9" s="36"/>
      <c r="B9" s="37" t="s">
        <v>32</v>
      </c>
      <c r="C9" s="38"/>
      <c r="D9" s="38"/>
      <c r="E9" s="38"/>
      <c r="F9" s="38"/>
      <c r="G9" s="38"/>
      <c r="H9" s="33"/>
      <c r="I9" s="33"/>
      <c r="J9" s="33"/>
      <c r="K9" s="33"/>
    </row>
    <row r="10" spans="1:26" ht="18">
      <c r="A10" s="36"/>
      <c r="B10" s="37" t="s">
        <v>33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1:26" ht="18">
      <c r="A11" s="36"/>
      <c r="B11" s="37" t="s">
        <v>34</v>
      </c>
      <c r="C11" s="38"/>
      <c r="D11" s="38"/>
      <c r="E11" s="38"/>
      <c r="F11" s="38"/>
      <c r="G11" s="38"/>
      <c r="H11" s="33"/>
      <c r="I11" s="33"/>
      <c r="J11" s="33"/>
      <c r="K11" s="33"/>
    </row>
    <row r="12" spans="1:26" ht="18">
      <c r="A12" s="36"/>
      <c r="B12" s="37" t="s">
        <v>35</v>
      </c>
      <c r="C12" s="38"/>
      <c r="D12" s="38"/>
      <c r="E12" s="38"/>
      <c r="F12" s="38"/>
      <c r="G12" s="38"/>
      <c r="H12" s="33"/>
      <c r="I12" s="33"/>
      <c r="J12" s="33"/>
      <c r="K12" s="33"/>
    </row>
    <row r="13" spans="1:26" ht="18">
      <c r="A13" s="36"/>
      <c r="B13" s="37" t="s">
        <v>35</v>
      </c>
      <c r="C13" s="38"/>
      <c r="D13" s="38"/>
      <c r="E13" s="38"/>
      <c r="F13" s="38"/>
      <c r="G13" s="38"/>
      <c r="H13" s="33"/>
      <c r="I13" s="33"/>
      <c r="J13" s="33"/>
      <c r="K13" s="33"/>
    </row>
    <row r="14" spans="1:26" ht="18">
      <c r="A14" s="36"/>
      <c r="B14" s="37" t="s">
        <v>35</v>
      </c>
      <c r="C14" s="38"/>
      <c r="D14" s="38"/>
      <c r="E14" s="38"/>
      <c r="F14" s="38"/>
      <c r="G14" s="38"/>
      <c r="H14" s="33"/>
      <c r="I14" s="33"/>
      <c r="J14" s="33"/>
      <c r="K14" s="33"/>
    </row>
    <row r="15" spans="1:26" ht="18">
      <c r="A15" s="36"/>
      <c r="B15" s="37" t="s">
        <v>35</v>
      </c>
      <c r="C15" s="38"/>
      <c r="D15" s="38"/>
      <c r="E15" s="38"/>
      <c r="F15" s="38"/>
      <c r="G15" s="38"/>
      <c r="H15" s="33"/>
      <c r="I15" s="33"/>
      <c r="J15" s="33"/>
      <c r="K15" s="33"/>
    </row>
    <row r="16" spans="1:26" ht="18">
      <c r="A16" s="36"/>
      <c r="B16" s="37" t="s">
        <v>35</v>
      </c>
      <c r="C16" s="38"/>
      <c r="D16" s="38"/>
      <c r="E16" s="38"/>
      <c r="F16" s="38"/>
      <c r="G16" s="38"/>
      <c r="H16" s="33"/>
      <c r="I16" s="33"/>
      <c r="J16" s="33"/>
      <c r="K16" s="33"/>
    </row>
    <row r="17" spans="1:26" ht="18">
      <c r="A17" s="36"/>
      <c r="B17" s="37" t="s">
        <v>36</v>
      </c>
      <c r="C17" s="38"/>
      <c r="D17" s="38"/>
      <c r="E17" s="38"/>
      <c r="F17" s="38"/>
      <c r="G17" s="38"/>
      <c r="H17" s="33"/>
      <c r="I17" s="33"/>
      <c r="J17" s="33"/>
      <c r="K17" s="33"/>
    </row>
    <row r="18" spans="1:26" ht="18">
      <c r="A18" s="30">
        <v>2</v>
      </c>
      <c r="B18" s="41" t="s">
        <v>30</v>
      </c>
      <c r="C18" s="33"/>
      <c r="D18" s="33"/>
      <c r="E18" s="33"/>
      <c r="F18" s="33"/>
      <c r="G18" s="33"/>
      <c r="H18" s="33"/>
      <c r="I18" s="33"/>
      <c r="J18" s="33"/>
      <c r="K18" s="33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8">
      <c r="A19" s="30">
        <v>3</v>
      </c>
      <c r="B19" s="41" t="s">
        <v>30</v>
      </c>
      <c r="C19" s="33"/>
      <c r="D19" s="33"/>
      <c r="E19" s="33"/>
      <c r="F19" s="33"/>
      <c r="G19" s="33"/>
      <c r="H19" s="33"/>
      <c r="I19" s="33"/>
      <c r="J19" s="33"/>
      <c r="K19" s="33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8">
      <c r="A20" s="636" t="s">
        <v>37</v>
      </c>
      <c r="B20" s="637"/>
      <c r="C20" s="26"/>
      <c r="D20" s="26"/>
      <c r="E20" s="26"/>
      <c r="F20" s="27"/>
      <c r="G20" s="27"/>
      <c r="H20" s="28"/>
      <c r="I20" s="28"/>
      <c r="J20" s="28"/>
      <c r="K20" s="28"/>
    </row>
    <row r="21" spans="1:26" ht="15.75" customHeight="1">
      <c r="A21" s="30">
        <v>1</v>
      </c>
      <c r="B21" s="32" t="s">
        <v>30</v>
      </c>
      <c r="C21" s="33"/>
      <c r="D21" s="33"/>
      <c r="E21" s="33"/>
      <c r="F21" s="33"/>
      <c r="G21" s="33"/>
      <c r="H21" s="33"/>
      <c r="I21" s="33"/>
      <c r="J21" s="33"/>
      <c r="K21" s="33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5.75" customHeight="1">
      <c r="A22" s="36"/>
      <c r="B22" s="37" t="s">
        <v>32</v>
      </c>
      <c r="C22" s="38"/>
      <c r="D22" s="38"/>
      <c r="E22" s="38"/>
      <c r="F22" s="38"/>
      <c r="G22" s="38"/>
      <c r="H22" s="33"/>
      <c r="I22" s="33"/>
      <c r="J22" s="33"/>
      <c r="K22" s="33"/>
    </row>
    <row r="23" spans="1:26" ht="15.75" customHeight="1">
      <c r="A23" s="36"/>
      <c r="B23" s="37" t="s">
        <v>33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1:26" ht="15.75" customHeight="1">
      <c r="A24" s="36"/>
      <c r="B24" s="37" t="s">
        <v>34</v>
      </c>
      <c r="C24" s="38"/>
      <c r="D24" s="38"/>
      <c r="E24" s="38"/>
      <c r="F24" s="38"/>
      <c r="G24" s="38"/>
      <c r="H24" s="33"/>
      <c r="I24" s="33"/>
      <c r="J24" s="33"/>
      <c r="K24" s="33"/>
    </row>
    <row r="25" spans="1:26" ht="15.75" customHeight="1">
      <c r="A25" s="36"/>
      <c r="B25" s="37" t="s">
        <v>35</v>
      </c>
      <c r="C25" s="38"/>
      <c r="D25" s="38"/>
      <c r="E25" s="38"/>
      <c r="F25" s="38"/>
      <c r="G25" s="38"/>
      <c r="H25" s="33"/>
      <c r="I25" s="33"/>
      <c r="J25" s="33"/>
      <c r="K25" s="33"/>
    </row>
    <row r="26" spans="1:26" ht="15.75" customHeight="1">
      <c r="A26" s="36"/>
      <c r="B26" s="37" t="s">
        <v>35</v>
      </c>
      <c r="C26" s="38"/>
      <c r="D26" s="38"/>
      <c r="E26" s="38"/>
      <c r="F26" s="38"/>
      <c r="G26" s="38"/>
      <c r="H26" s="33"/>
      <c r="I26" s="33"/>
      <c r="J26" s="33"/>
      <c r="K26" s="33"/>
    </row>
    <row r="27" spans="1:26" ht="15.75" customHeight="1">
      <c r="A27" s="36"/>
      <c r="B27" s="37" t="s">
        <v>36</v>
      </c>
      <c r="C27" s="38"/>
      <c r="D27" s="38"/>
      <c r="E27" s="38"/>
      <c r="F27" s="38"/>
      <c r="G27" s="38"/>
      <c r="H27" s="33"/>
      <c r="I27" s="33"/>
      <c r="J27" s="33"/>
      <c r="K27" s="33"/>
    </row>
    <row r="28" spans="1:26" ht="15.75" customHeight="1">
      <c r="A28" s="30">
        <v>2</v>
      </c>
      <c r="B28" s="41" t="s">
        <v>30</v>
      </c>
      <c r="C28" s="33"/>
      <c r="D28" s="33"/>
      <c r="E28" s="33"/>
      <c r="F28" s="33"/>
      <c r="G28" s="33"/>
      <c r="H28" s="33"/>
      <c r="I28" s="33"/>
      <c r="J28" s="33"/>
      <c r="K28" s="33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5.75" customHeight="1">
      <c r="A29" s="30">
        <v>3</v>
      </c>
      <c r="B29" s="41" t="s">
        <v>30</v>
      </c>
      <c r="C29" s="33"/>
      <c r="D29" s="33"/>
      <c r="E29" s="33"/>
      <c r="F29" s="33"/>
      <c r="G29" s="33"/>
      <c r="H29" s="33"/>
      <c r="I29" s="33"/>
      <c r="J29" s="33"/>
      <c r="K29" s="33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5.75" customHeight="1">
      <c r="A30" s="26"/>
      <c r="B30" s="46" t="s">
        <v>38</v>
      </c>
      <c r="C30" s="26"/>
      <c r="D30" s="26"/>
      <c r="E30" s="26"/>
      <c r="F30" s="27"/>
      <c r="G30" s="27"/>
      <c r="H30" s="28"/>
      <c r="I30" s="28"/>
      <c r="J30" s="28"/>
      <c r="K30" s="28"/>
    </row>
    <row r="31" spans="1:26" ht="15.75" customHeight="1">
      <c r="A31" s="47"/>
      <c r="B31" s="49" t="s">
        <v>39</v>
      </c>
      <c r="C31" s="47"/>
      <c r="D31" s="47"/>
      <c r="E31" s="47"/>
      <c r="F31" s="38"/>
      <c r="G31" s="38"/>
      <c r="H31" s="33"/>
      <c r="I31" s="33"/>
      <c r="J31" s="33"/>
      <c r="K31" s="33"/>
    </row>
    <row r="32" spans="1:26" ht="15.75" customHeight="1">
      <c r="A32" s="51"/>
      <c r="B32" s="52" t="s">
        <v>35</v>
      </c>
      <c r="C32" s="51"/>
      <c r="D32" s="51"/>
      <c r="E32" s="51"/>
      <c r="F32" s="38"/>
      <c r="G32" s="38"/>
      <c r="H32" s="38"/>
      <c r="I32" s="38"/>
      <c r="J32" s="38"/>
      <c r="K32" s="38"/>
    </row>
    <row r="33" spans="1:11" ht="15.75" customHeight="1">
      <c r="A33" s="51"/>
      <c r="B33" s="52" t="s">
        <v>35</v>
      </c>
      <c r="C33" s="51"/>
      <c r="D33" s="51"/>
      <c r="E33" s="51"/>
      <c r="F33" s="38"/>
      <c r="G33" s="38"/>
      <c r="H33" s="38"/>
      <c r="I33" s="38"/>
      <c r="J33" s="38"/>
      <c r="K33" s="38"/>
    </row>
    <row r="34" spans="1:11" ht="15.75" customHeight="1">
      <c r="A34" s="47"/>
      <c r="B34" s="49" t="s">
        <v>40</v>
      </c>
      <c r="C34" s="47"/>
      <c r="D34" s="47"/>
      <c r="E34" s="47"/>
      <c r="F34" s="38"/>
      <c r="G34" s="38"/>
      <c r="H34" s="33"/>
      <c r="I34" s="33"/>
      <c r="J34" s="33"/>
      <c r="K34" s="33"/>
    </row>
    <row r="35" spans="1:11" ht="15.75" customHeight="1">
      <c r="A35" s="54"/>
      <c r="B35" s="54" t="s">
        <v>10</v>
      </c>
      <c r="C35" s="54">
        <v>0</v>
      </c>
      <c r="D35" s="54">
        <v>0</v>
      </c>
      <c r="E35" s="54"/>
      <c r="F35" s="54">
        <v>0</v>
      </c>
      <c r="G35" s="54">
        <v>0</v>
      </c>
      <c r="H35" s="54">
        <v>0</v>
      </c>
      <c r="I35" s="54"/>
      <c r="J35" s="54"/>
      <c r="K35" s="54"/>
    </row>
    <row r="36" spans="1:11" ht="15.75" customHeight="1">
      <c r="A36" s="3"/>
      <c r="B36" s="3" t="s">
        <v>41</v>
      </c>
    </row>
    <row r="37" spans="1:11" ht="15.75" customHeight="1">
      <c r="A37" s="3"/>
    </row>
    <row r="38" spans="1:11" ht="15.75" customHeight="1">
      <c r="A38" s="3"/>
    </row>
    <row r="39" spans="1:11" ht="15.75" customHeight="1">
      <c r="A39" s="3"/>
    </row>
    <row r="40" spans="1:11" ht="15.75" customHeight="1">
      <c r="A40" s="3"/>
    </row>
    <row r="41" spans="1:11" ht="15.75" customHeight="1">
      <c r="A41" s="3"/>
    </row>
    <row r="42" spans="1:11" ht="15.75" customHeight="1">
      <c r="A42" s="3"/>
    </row>
    <row r="43" spans="1:11" ht="15.75" customHeight="1">
      <c r="A43" s="3"/>
    </row>
    <row r="44" spans="1:11" ht="15.75" customHeight="1">
      <c r="A44" s="3"/>
    </row>
    <row r="45" spans="1:11" ht="15.75" customHeight="1">
      <c r="A45" s="3"/>
    </row>
    <row r="46" spans="1:11" ht="15.75" customHeight="1">
      <c r="A46" s="3"/>
    </row>
    <row r="47" spans="1:11" ht="15.75" customHeight="1">
      <c r="A47" s="3"/>
    </row>
    <row r="48" spans="1:11" ht="15.75" customHeight="1">
      <c r="A48" s="3"/>
    </row>
    <row r="49" spans="1:1" ht="15.75" customHeight="1">
      <c r="A49" s="3"/>
    </row>
    <row r="50" spans="1:1" ht="15.75" customHeight="1">
      <c r="A50" s="3"/>
    </row>
    <row r="51" spans="1:1" ht="15.75" customHeight="1">
      <c r="A51" s="3"/>
    </row>
    <row r="52" spans="1:1" ht="15.75" customHeight="1">
      <c r="A52" s="3"/>
    </row>
    <row r="53" spans="1:1" ht="15.75" customHeight="1">
      <c r="A53" s="3"/>
    </row>
    <row r="54" spans="1:1" ht="15.75" customHeight="1">
      <c r="A54" s="3"/>
    </row>
    <row r="55" spans="1:1" ht="15.75" customHeight="1">
      <c r="A55" s="3"/>
    </row>
    <row r="56" spans="1:1" ht="15.75" customHeight="1">
      <c r="A56" s="3"/>
    </row>
    <row r="57" spans="1:1" ht="15.75" customHeight="1">
      <c r="A57" s="3"/>
    </row>
    <row r="58" spans="1:1" ht="15.75" customHeight="1">
      <c r="A58" s="3"/>
    </row>
    <row r="59" spans="1:1" ht="15.75" customHeight="1">
      <c r="A59" s="3"/>
    </row>
    <row r="60" spans="1:1" ht="15.75" customHeight="1">
      <c r="A60" s="3"/>
    </row>
    <row r="61" spans="1:1" ht="15.75" customHeight="1">
      <c r="A61" s="3"/>
    </row>
    <row r="62" spans="1:1" ht="15.75" customHeight="1">
      <c r="A62" s="3"/>
    </row>
    <row r="63" spans="1:1" ht="15.75" customHeight="1">
      <c r="A63" s="3"/>
    </row>
    <row r="64" spans="1:1" ht="15.75" customHeight="1">
      <c r="A64" s="3"/>
    </row>
    <row r="65" spans="1:1" ht="15.75" customHeight="1">
      <c r="A65" s="3"/>
    </row>
    <row r="66" spans="1:1" ht="15.75" customHeight="1">
      <c r="A66" s="3"/>
    </row>
    <row r="67" spans="1:1" ht="15.75" customHeight="1">
      <c r="A67" s="3"/>
    </row>
    <row r="68" spans="1:1" ht="15.75" customHeight="1">
      <c r="A68" s="3"/>
    </row>
    <row r="69" spans="1:1" ht="15.75" customHeight="1">
      <c r="A69" s="3"/>
    </row>
    <row r="70" spans="1:1" ht="15.75" customHeight="1">
      <c r="A70" s="3"/>
    </row>
    <row r="71" spans="1:1" ht="15.75" customHeight="1">
      <c r="A71" s="3"/>
    </row>
    <row r="72" spans="1:1" ht="15.75" customHeight="1">
      <c r="A72" s="3"/>
    </row>
    <row r="73" spans="1:1" ht="15.75" customHeight="1">
      <c r="A73" s="3"/>
    </row>
    <row r="74" spans="1:1" ht="15.75" customHeight="1">
      <c r="A74" s="3"/>
    </row>
    <row r="75" spans="1:1" ht="15.75" customHeight="1">
      <c r="A75" s="3"/>
    </row>
    <row r="76" spans="1:1" ht="15.75" customHeight="1">
      <c r="A76" s="3"/>
    </row>
    <row r="77" spans="1:1" ht="15.75" customHeight="1">
      <c r="A77" s="3"/>
    </row>
    <row r="78" spans="1:1" ht="15.75" customHeight="1">
      <c r="A78" s="3"/>
    </row>
    <row r="79" spans="1:1" ht="15.75" customHeight="1">
      <c r="A79" s="3"/>
    </row>
    <row r="80" spans="1:1" ht="15.75" customHeight="1">
      <c r="A80" s="3"/>
    </row>
    <row r="81" spans="1:1" ht="15.75" customHeight="1">
      <c r="A81" s="3"/>
    </row>
    <row r="82" spans="1:1" ht="15.75" customHeight="1">
      <c r="A82" s="3"/>
    </row>
    <row r="83" spans="1:1" ht="15.75" customHeight="1">
      <c r="A83" s="3"/>
    </row>
    <row r="84" spans="1:1" ht="15.75" customHeight="1">
      <c r="A84" s="3"/>
    </row>
    <row r="85" spans="1:1" ht="15.75" customHeight="1">
      <c r="A85" s="3"/>
    </row>
    <row r="86" spans="1:1" ht="15.75" customHeight="1">
      <c r="A86" s="3"/>
    </row>
    <row r="87" spans="1:1" ht="15.75" customHeight="1">
      <c r="A87" s="3"/>
    </row>
    <row r="88" spans="1:1" ht="15.75" customHeight="1">
      <c r="A88" s="3"/>
    </row>
    <row r="89" spans="1:1" ht="15.75" customHeight="1">
      <c r="A89" s="3"/>
    </row>
    <row r="90" spans="1:1" ht="15.75" customHeight="1">
      <c r="A90" s="3"/>
    </row>
    <row r="91" spans="1:1" ht="15.75" customHeight="1">
      <c r="A91" s="3"/>
    </row>
    <row r="92" spans="1:1" ht="15.75" customHeight="1">
      <c r="A92" s="3"/>
    </row>
    <row r="93" spans="1:1" ht="15.75" customHeight="1">
      <c r="A93" s="3"/>
    </row>
    <row r="94" spans="1:1" ht="15.75" customHeight="1">
      <c r="A94" s="3"/>
    </row>
    <row r="95" spans="1:1" ht="15.75" customHeight="1">
      <c r="A95" s="3"/>
    </row>
    <row r="96" spans="1:1" ht="15.75" customHeight="1">
      <c r="A96" s="3"/>
    </row>
    <row r="97" spans="1:1" ht="15.75" customHeight="1">
      <c r="A97" s="3"/>
    </row>
    <row r="98" spans="1:1" ht="15.75" customHeight="1">
      <c r="A98" s="3"/>
    </row>
    <row r="99" spans="1:1" ht="15.75" customHeight="1">
      <c r="A99" s="3"/>
    </row>
    <row r="100" spans="1:1" ht="15.75" customHeight="1">
      <c r="A100" s="3"/>
    </row>
    <row r="101" spans="1:1" ht="15.75" customHeight="1">
      <c r="A101" s="3"/>
    </row>
    <row r="102" spans="1:1" ht="15.75" customHeight="1">
      <c r="A102" s="3"/>
    </row>
    <row r="103" spans="1:1" ht="15.75" customHeight="1">
      <c r="A103" s="3"/>
    </row>
    <row r="104" spans="1:1" ht="15.75" customHeight="1">
      <c r="A104" s="3"/>
    </row>
    <row r="105" spans="1:1" ht="15.75" customHeight="1">
      <c r="A105" s="3"/>
    </row>
    <row r="106" spans="1:1" ht="15.75" customHeight="1">
      <c r="A106" s="3"/>
    </row>
    <row r="107" spans="1:1" ht="15.75" customHeight="1">
      <c r="A107" s="3"/>
    </row>
    <row r="108" spans="1:1" ht="15.75" customHeight="1">
      <c r="A108" s="3"/>
    </row>
    <row r="109" spans="1:1" ht="15.75" customHeight="1">
      <c r="A109" s="3"/>
    </row>
    <row r="110" spans="1:1" ht="15.75" customHeight="1">
      <c r="A110" s="3"/>
    </row>
    <row r="111" spans="1:1" ht="15.75" customHeight="1">
      <c r="A111" s="3"/>
    </row>
    <row r="112" spans="1:1" ht="15.75" customHeight="1">
      <c r="A112" s="3"/>
    </row>
    <row r="113" spans="1:1" ht="15.75" customHeight="1">
      <c r="A113" s="3"/>
    </row>
    <row r="114" spans="1:1" ht="15.75" customHeight="1">
      <c r="A114" s="3"/>
    </row>
    <row r="115" spans="1:1" ht="15.75" customHeight="1">
      <c r="A115" s="3"/>
    </row>
    <row r="116" spans="1:1" ht="15.75" customHeight="1">
      <c r="A116" s="3"/>
    </row>
    <row r="117" spans="1:1" ht="15.75" customHeight="1">
      <c r="A117" s="3"/>
    </row>
    <row r="118" spans="1:1" ht="15.75" customHeight="1">
      <c r="A118" s="3"/>
    </row>
    <row r="119" spans="1:1" ht="15.75" customHeight="1">
      <c r="A119" s="3"/>
    </row>
    <row r="120" spans="1:1" ht="15.75" customHeight="1">
      <c r="A120" s="3"/>
    </row>
    <row r="121" spans="1:1" ht="15.75" customHeight="1">
      <c r="A121" s="3"/>
    </row>
    <row r="122" spans="1:1" ht="15.75" customHeight="1">
      <c r="A122" s="3"/>
    </row>
    <row r="123" spans="1:1" ht="15.75" customHeight="1">
      <c r="A123" s="3"/>
    </row>
    <row r="124" spans="1:1" ht="15.75" customHeight="1">
      <c r="A124" s="3"/>
    </row>
    <row r="125" spans="1:1" ht="15.75" customHeight="1">
      <c r="A125" s="3"/>
    </row>
    <row r="126" spans="1:1" ht="15.75" customHeight="1">
      <c r="A126" s="3"/>
    </row>
    <row r="127" spans="1:1" ht="15.75" customHeight="1">
      <c r="A127" s="3"/>
    </row>
    <row r="128" spans="1:1" ht="15.75" customHeight="1">
      <c r="A128" s="3"/>
    </row>
    <row r="129" spans="1:1" ht="15.75" customHeight="1">
      <c r="A129" s="3"/>
    </row>
    <row r="130" spans="1:1" ht="15.75" customHeight="1">
      <c r="A130" s="3"/>
    </row>
    <row r="131" spans="1:1" ht="15.75" customHeight="1">
      <c r="A131" s="3"/>
    </row>
    <row r="132" spans="1:1" ht="15.75" customHeight="1">
      <c r="A132" s="3"/>
    </row>
    <row r="133" spans="1:1" ht="15.75" customHeight="1">
      <c r="A133" s="3"/>
    </row>
    <row r="134" spans="1:1" ht="15.75" customHeight="1">
      <c r="A134" s="3"/>
    </row>
    <row r="135" spans="1:1" ht="15.75" customHeight="1">
      <c r="A135" s="3"/>
    </row>
    <row r="136" spans="1:1" ht="15.75" customHeight="1">
      <c r="A136" s="3"/>
    </row>
    <row r="137" spans="1:1" ht="15.75" customHeight="1">
      <c r="A137" s="3"/>
    </row>
    <row r="138" spans="1:1" ht="15.75" customHeight="1">
      <c r="A138" s="3"/>
    </row>
    <row r="139" spans="1:1" ht="15.75" customHeight="1">
      <c r="A139" s="3"/>
    </row>
    <row r="140" spans="1:1" ht="15.75" customHeight="1">
      <c r="A140" s="3"/>
    </row>
    <row r="141" spans="1:1" ht="15.75" customHeight="1">
      <c r="A141" s="3"/>
    </row>
    <row r="142" spans="1:1" ht="15.75" customHeight="1">
      <c r="A142" s="3"/>
    </row>
    <row r="143" spans="1:1" ht="15.75" customHeight="1">
      <c r="A143" s="3"/>
    </row>
    <row r="144" spans="1:1" ht="15.75" customHeight="1">
      <c r="A144" s="3"/>
    </row>
    <row r="145" spans="1:1" ht="15.75" customHeight="1">
      <c r="A145" s="3"/>
    </row>
    <row r="146" spans="1:1" ht="15.75" customHeight="1">
      <c r="A146" s="3"/>
    </row>
    <row r="147" spans="1:1" ht="15.75" customHeight="1">
      <c r="A147" s="3"/>
    </row>
    <row r="148" spans="1:1" ht="15.75" customHeight="1">
      <c r="A148" s="3"/>
    </row>
    <row r="149" spans="1:1" ht="15.75" customHeight="1">
      <c r="A149" s="3"/>
    </row>
    <row r="150" spans="1:1" ht="15.75" customHeight="1">
      <c r="A150" s="3"/>
    </row>
    <row r="151" spans="1:1" ht="15.75" customHeight="1">
      <c r="A151" s="3"/>
    </row>
    <row r="152" spans="1:1" ht="15.75" customHeight="1">
      <c r="A152" s="3"/>
    </row>
    <row r="153" spans="1:1" ht="15.75" customHeight="1">
      <c r="A153" s="3"/>
    </row>
    <row r="154" spans="1:1" ht="15.75" customHeight="1">
      <c r="A154" s="3"/>
    </row>
    <row r="155" spans="1:1" ht="15.75" customHeight="1">
      <c r="A155" s="3"/>
    </row>
    <row r="156" spans="1:1" ht="15.75" customHeight="1">
      <c r="A156" s="3"/>
    </row>
    <row r="157" spans="1:1" ht="15.75" customHeight="1">
      <c r="A157" s="3"/>
    </row>
    <row r="158" spans="1:1" ht="15.75" customHeight="1">
      <c r="A158" s="3"/>
    </row>
    <row r="159" spans="1:1" ht="15.75" customHeight="1">
      <c r="A159" s="3"/>
    </row>
    <row r="160" spans="1:1" ht="15.75" customHeight="1">
      <c r="A160" s="3"/>
    </row>
    <row r="161" spans="1:1" ht="15.75" customHeight="1">
      <c r="A161" s="3"/>
    </row>
    <row r="162" spans="1:1" ht="15.75" customHeight="1">
      <c r="A162" s="3"/>
    </row>
    <row r="163" spans="1:1" ht="15.75" customHeight="1">
      <c r="A163" s="3"/>
    </row>
    <row r="164" spans="1:1" ht="15.75" customHeight="1">
      <c r="A164" s="3"/>
    </row>
    <row r="165" spans="1:1" ht="15.75" customHeight="1">
      <c r="A165" s="3"/>
    </row>
    <row r="166" spans="1:1" ht="15.75" customHeight="1">
      <c r="A166" s="3"/>
    </row>
    <row r="167" spans="1:1" ht="15.75" customHeight="1">
      <c r="A167" s="3"/>
    </row>
    <row r="168" spans="1:1" ht="15.75" customHeight="1">
      <c r="A168" s="3"/>
    </row>
    <row r="169" spans="1:1" ht="15.75" customHeight="1">
      <c r="A169" s="3"/>
    </row>
    <row r="170" spans="1:1" ht="15.75" customHeight="1">
      <c r="A170" s="3"/>
    </row>
    <row r="171" spans="1:1" ht="15.75" customHeight="1">
      <c r="A171" s="3"/>
    </row>
    <row r="172" spans="1:1" ht="15.75" customHeight="1">
      <c r="A172" s="3"/>
    </row>
    <row r="173" spans="1:1" ht="15.75" customHeight="1">
      <c r="A173" s="3"/>
    </row>
    <row r="174" spans="1:1" ht="15.75" customHeight="1">
      <c r="A174" s="3"/>
    </row>
    <row r="175" spans="1:1" ht="15.75" customHeight="1">
      <c r="A175" s="3"/>
    </row>
    <row r="176" spans="1:1" ht="15.75" customHeight="1">
      <c r="A176" s="3"/>
    </row>
    <row r="177" spans="1:1" ht="15.75" customHeight="1">
      <c r="A177" s="3"/>
    </row>
    <row r="178" spans="1:1" ht="15.75" customHeight="1">
      <c r="A178" s="3"/>
    </row>
    <row r="179" spans="1:1" ht="15.75" customHeight="1">
      <c r="A179" s="3"/>
    </row>
    <row r="180" spans="1:1" ht="15.75" customHeight="1">
      <c r="A180" s="3"/>
    </row>
    <row r="181" spans="1:1" ht="15.75" customHeight="1">
      <c r="A181" s="3"/>
    </row>
    <row r="182" spans="1:1" ht="15.75" customHeight="1">
      <c r="A182" s="3"/>
    </row>
    <row r="183" spans="1:1" ht="15.75" customHeight="1">
      <c r="A183" s="3"/>
    </row>
    <row r="184" spans="1:1" ht="15.75" customHeight="1">
      <c r="A184" s="3"/>
    </row>
    <row r="185" spans="1:1" ht="15.75" customHeight="1">
      <c r="A185" s="3"/>
    </row>
    <row r="186" spans="1:1" ht="15.75" customHeight="1">
      <c r="A186" s="3"/>
    </row>
    <row r="187" spans="1:1" ht="15.75" customHeight="1">
      <c r="A187" s="3"/>
    </row>
    <row r="188" spans="1:1" ht="15.75" customHeight="1">
      <c r="A188" s="3"/>
    </row>
    <row r="189" spans="1:1" ht="15.75" customHeight="1">
      <c r="A189" s="3"/>
    </row>
    <row r="190" spans="1:1" ht="15.75" customHeight="1">
      <c r="A190" s="3"/>
    </row>
    <row r="191" spans="1:1" ht="15.75" customHeight="1">
      <c r="A191" s="3"/>
    </row>
    <row r="192" spans="1:1" ht="15.75" customHeight="1">
      <c r="A192" s="3"/>
    </row>
    <row r="193" spans="1:1" ht="15.75" customHeight="1">
      <c r="A193" s="3"/>
    </row>
    <row r="194" spans="1:1" ht="15.75" customHeight="1">
      <c r="A194" s="3"/>
    </row>
    <row r="195" spans="1:1" ht="15.75" customHeight="1">
      <c r="A195" s="3"/>
    </row>
    <row r="196" spans="1:1" ht="15.75" customHeight="1">
      <c r="A196" s="3"/>
    </row>
    <row r="197" spans="1:1" ht="15.75" customHeight="1">
      <c r="A197" s="3"/>
    </row>
    <row r="198" spans="1:1" ht="15.75" customHeight="1">
      <c r="A198" s="3"/>
    </row>
    <row r="199" spans="1:1" ht="15.75" customHeight="1">
      <c r="A199" s="3"/>
    </row>
    <row r="200" spans="1:1" ht="15.75" customHeight="1">
      <c r="A200" s="3"/>
    </row>
    <row r="201" spans="1:1" ht="15.75" customHeight="1">
      <c r="A201" s="3"/>
    </row>
    <row r="202" spans="1:1" ht="15.75" customHeight="1">
      <c r="A202" s="3"/>
    </row>
    <row r="203" spans="1:1" ht="15.75" customHeight="1">
      <c r="A203" s="3"/>
    </row>
    <row r="204" spans="1:1" ht="15.75" customHeight="1">
      <c r="A204" s="3"/>
    </row>
    <row r="205" spans="1:1" ht="15.75" customHeight="1">
      <c r="A205" s="3"/>
    </row>
    <row r="206" spans="1:1" ht="15.75" customHeight="1">
      <c r="A206" s="3"/>
    </row>
    <row r="207" spans="1:1" ht="15.75" customHeight="1">
      <c r="A207" s="3"/>
    </row>
    <row r="208" spans="1:1" ht="15.75" customHeight="1">
      <c r="A208" s="3"/>
    </row>
    <row r="209" spans="1:1" ht="15.75" customHeight="1">
      <c r="A209" s="3"/>
    </row>
    <row r="210" spans="1:1" ht="15.75" customHeight="1">
      <c r="A210" s="3"/>
    </row>
    <row r="211" spans="1:1" ht="15.75" customHeight="1">
      <c r="A211" s="3"/>
    </row>
    <row r="212" spans="1:1" ht="15.75" customHeight="1">
      <c r="A212" s="3"/>
    </row>
    <row r="213" spans="1:1" ht="15.75" customHeight="1">
      <c r="A213" s="3"/>
    </row>
    <row r="214" spans="1:1" ht="15.75" customHeight="1">
      <c r="A214" s="3"/>
    </row>
    <row r="215" spans="1:1" ht="15.75" customHeight="1">
      <c r="A215" s="3"/>
    </row>
    <row r="216" spans="1:1" ht="15.75" customHeight="1">
      <c r="A216" s="3"/>
    </row>
    <row r="217" spans="1:1" ht="15.75" customHeight="1">
      <c r="A217" s="3"/>
    </row>
    <row r="218" spans="1:1" ht="15.75" customHeight="1">
      <c r="A218" s="3"/>
    </row>
    <row r="219" spans="1:1" ht="15.75" customHeight="1">
      <c r="A219" s="3"/>
    </row>
    <row r="220" spans="1:1" ht="15.75" customHeight="1">
      <c r="A220" s="3"/>
    </row>
    <row r="221" spans="1:1" ht="15.75" customHeight="1">
      <c r="A221" s="3"/>
    </row>
    <row r="222" spans="1:1" ht="15.75" customHeight="1">
      <c r="A222" s="3"/>
    </row>
    <row r="223" spans="1:1" ht="15.75" customHeight="1">
      <c r="A223" s="3"/>
    </row>
    <row r="224" spans="1:1" ht="15.75" customHeight="1">
      <c r="A224" s="3"/>
    </row>
    <row r="225" spans="1:1" ht="15.75" customHeight="1">
      <c r="A225" s="3"/>
    </row>
    <row r="226" spans="1:1" ht="15.75" customHeight="1">
      <c r="A226" s="3"/>
    </row>
    <row r="227" spans="1:1" ht="15.75" customHeight="1">
      <c r="A227" s="3"/>
    </row>
    <row r="228" spans="1:1" ht="15.75" customHeight="1">
      <c r="A228" s="3"/>
    </row>
    <row r="229" spans="1:1" ht="15.75" customHeight="1">
      <c r="A229" s="3"/>
    </row>
    <row r="230" spans="1:1" ht="15.75" customHeight="1">
      <c r="A230" s="3"/>
    </row>
    <row r="231" spans="1:1" ht="15.75" customHeight="1">
      <c r="A231" s="3"/>
    </row>
    <row r="232" spans="1:1" ht="15.75" customHeight="1">
      <c r="A232" s="3"/>
    </row>
    <row r="233" spans="1:1" ht="15.75" customHeight="1">
      <c r="A233" s="3"/>
    </row>
    <row r="234" spans="1:1" ht="15.75" customHeight="1">
      <c r="A234" s="3"/>
    </row>
    <row r="235" spans="1:1" ht="15.75" customHeight="1">
      <c r="A235" s="3"/>
    </row>
    <row r="236" spans="1:1" ht="15.75" customHeight="1">
      <c r="A236" s="3"/>
    </row>
    <row r="237" spans="1:1" ht="15.75" customHeight="1">
      <c r="A237" s="3"/>
    </row>
    <row r="238" spans="1:1" ht="15.75" customHeight="1">
      <c r="A238" s="3"/>
    </row>
    <row r="239" spans="1:1" ht="15.75" customHeight="1">
      <c r="A239" s="3"/>
    </row>
    <row r="240" spans="1:1" ht="15.75" customHeight="1">
      <c r="A240" s="3"/>
    </row>
    <row r="241" spans="1:1" ht="15.75" customHeight="1">
      <c r="A241" s="3"/>
    </row>
    <row r="242" spans="1:1" ht="15.75" customHeight="1">
      <c r="A242" s="3"/>
    </row>
    <row r="243" spans="1:1" ht="15.75" customHeight="1">
      <c r="A243" s="3"/>
    </row>
    <row r="244" spans="1:1" ht="15.75" customHeight="1">
      <c r="A244" s="3"/>
    </row>
    <row r="245" spans="1:1" ht="15.75" customHeight="1">
      <c r="A245" s="3"/>
    </row>
    <row r="246" spans="1:1" ht="15.75" customHeight="1">
      <c r="A246" s="3"/>
    </row>
    <row r="247" spans="1:1" ht="15.75" customHeight="1">
      <c r="A247" s="3"/>
    </row>
    <row r="248" spans="1:1" ht="15.75" customHeight="1">
      <c r="A248" s="3"/>
    </row>
    <row r="249" spans="1:1" ht="15.75" customHeight="1">
      <c r="A249" s="3"/>
    </row>
    <row r="250" spans="1:1" ht="15.75" customHeight="1">
      <c r="A250" s="3"/>
    </row>
    <row r="251" spans="1:1" ht="15.75" customHeight="1">
      <c r="A251" s="3"/>
    </row>
    <row r="252" spans="1:1" ht="15.75" customHeight="1">
      <c r="A252" s="3"/>
    </row>
    <row r="253" spans="1:1" ht="15.75" customHeight="1">
      <c r="A253" s="3"/>
    </row>
    <row r="254" spans="1:1" ht="15.75" customHeight="1">
      <c r="A254" s="3"/>
    </row>
    <row r="255" spans="1:1" ht="15.75" customHeight="1">
      <c r="A255" s="3"/>
    </row>
    <row r="256" spans="1:1" ht="15.75" customHeight="1">
      <c r="A256" s="3"/>
    </row>
    <row r="257" spans="1:1" ht="15.75" customHeight="1">
      <c r="A257" s="3"/>
    </row>
    <row r="258" spans="1:1" ht="15.75" customHeight="1">
      <c r="A258" s="3"/>
    </row>
    <row r="259" spans="1:1" ht="15.75" customHeight="1">
      <c r="A259" s="3"/>
    </row>
    <row r="260" spans="1:1" ht="15.75" customHeight="1">
      <c r="A260" s="3"/>
    </row>
    <row r="261" spans="1:1" ht="15.75" customHeight="1">
      <c r="A261" s="3"/>
    </row>
    <row r="262" spans="1:1" ht="15.75" customHeight="1">
      <c r="A262" s="3"/>
    </row>
    <row r="263" spans="1:1" ht="15.75" customHeight="1">
      <c r="A263" s="3"/>
    </row>
    <row r="264" spans="1:1" ht="15.75" customHeight="1">
      <c r="A264" s="3"/>
    </row>
    <row r="265" spans="1:1" ht="15.75" customHeight="1">
      <c r="A265" s="3"/>
    </row>
    <row r="266" spans="1:1" ht="15.75" customHeight="1">
      <c r="A266" s="3"/>
    </row>
    <row r="267" spans="1:1" ht="15.75" customHeight="1">
      <c r="A267" s="3"/>
    </row>
    <row r="268" spans="1:1" ht="15.75" customHeight="1">
      <c r="A268" s="3"/>
    </row>
    <row r="269" spans="1:1" ht="15.75" customHeight="1">
      <c r="A269" s="3"/>
    </row>
    <row r="270" spans="1:1" ht="15.75" customHeight="1">
      <c r="A270" s="3"/>
    </row>
    <row r="271" spans="1:1" ht="15.75" customHeight="1">
      <c r="A271" s="3"/>
    </row>
    <row r="272" spans="1:1" ht="15.75" customHeight="1">
      <c r="A272" s="3"/>
    </row>
    <row r="273" spans="1:1" ht="15.75" customHeight="1">
      <c r="A273" s="3"/>
    </row>
    <row r="274" spans="1:1" ht="15.75" customHeight="1">
      <c r="A274" s="3"/>
    </row>
    <row r="275" spans="1:1" ht="15.75" customHeight="1">
      <c r="A275" s="3"/>
    </row>
    <row r="276" spans="1:1" ht="15.75" customHeight="1">
      <c r="A276" s="3"/>
    </row>
    <row r="277" spans="1:1" ht="15.75" customHeight="1">
      <c r="A277" s="3"/>
    </row>
    <row r="278" spans="1:1" ht="15.75" customHeight="1">
      <c r="A278" s="3"/>
    </row>
    <row r="279" spans="1:1" ht="15.75" customHeight="1">
      <c r="A279" s="3"/>
    </row>
    <row r="280" spans="1:1" ht="15.75" customHeight="1">
      <c r="A280" s="3"/>
    </row>
    <row r="281" spans="1:1" ht="15.75" customHeight="1">
      <c r="A281" s="3"/>
    </row>
    <row r="282" spans="1:1" ht="15.75" customHeight="1">
      <c r="A282" s="3"/>
    </row>
    <row r="283" spans="1:1" ht="15.75" customHeight="1">
      <c r="A283" s="3"/>
    </row>
    <row r="284" spans="1:1" ht="15.75" customHeight="1">
      <c r="A284" s="3"/>
    </row>
    <row r="285" spans="1:1" ht="15.75" customHeight="1">
      <c r="A285" s="3"/>
    </row>
    <row r="286" spans="1:1" ht="15.75" customHeight="1">
      <c r="A286" s="3"/>
    </row>
    <row r="287" spans="1:1" ht="15.75" customHeight="1">
      <c r="A287" s="3"/>
    </row>
    <row r="288" spans="1:1" ht="15.75" customHeight="1">
      <c r="A288" s="3"/>
    </row>
    <row r="289" spans="1:1" ht="15.75" customHeight="1">
      <c r="A289" s="3"/>
    </row>
    <row r="290" spans="1:1" ht="15.75" customHeight="1">
      <c r="A290" s="3"/>
    </row>
    <row r="291" spans="1:1" ht="15.75" customHeight="1">
      <c r="A291" s="3"/>
    </row>
    <row r="292" spans="1:1" ht="15.75" customHeight="1">
      <c r="A292" s="3"/>
    </row>
    <row r="293" spans="1:1" ht="15.75" customHeight="1">
      <c r="A293" s="3"/>
    </row>
    <row r="294" spans="1:1" ht="15.75" customHeight="1">
      <c r="A294" s="3"/>
    </row>
    <row r="295" spans="1:1" ht="15.75" customHeight="1">
      <c r="A295" s="3"/>
    </row>
    <row r="296" spans="1:1" ht="15.75" customHeight="1">
      <c r="A296" s="3"/>
    </row>
    <row r="297" spans="1:1" ht="15.75" customHeight="1">
      <c r="A297" s="3"/>
    </row>
    <row r="298" spans="1:1" ht="15.75" customHeight="1">
      <c r="A298" s="3"/>
    </row>
    <row r="299" spans="1:1" ht="15.75" customHeight="1">
      <c r="A299" s="3"/>
    </row>
    <row r="300" spans="1:1" ht="15.75" customHeight="1">
      <c r="A300" s="3"/>
    </row>
    <row r="301" spans="1:1" ht="15.75" customHeight="1">
      <c r="A301" s="3"/>
    </row>
    <row r="302" spans="1:1" ht="15.75" customHeight="1">
      <c r="A302" s="3"/>
    </row>
    <row r="303" spans="1:1" ht="15.75" customHeight="1">
      <c r="A303" s="3"/>
    </row>
    <row r="304" spans="1:1" ht="15.75" customHeight="1">
      <c r="A304" s="3"/>
    </row>
    <row r="305" spans="1:1" ht="15.75" customHeight="1">
      <c r="A305" s="3"/>
    </row>
    <row r="306" spans="1:1" ht="15.75" customHeight="1">
      <c r="A306" s="3"/>
    </row>
    <row r="307" spans="1:1" ht="15.75" customHeight="1">
      <c r="A307" s="3"/>
    </row>
    <row r="308" spans="1:1" ht="15.75" customHeight="1">
      <c r="A308" s="3"/>
    </row>
    <row r="309" spans="1:1" ht="15.75" customHeight="1">
      <c r="A309" s="3"/>
    </row>
    <row r="310" spans="1:1" ht="15.75" customHeight="1">
      <c r="A310" s="3"/>
    </row>
    <row r="311" spans="1:1" ht="15.75" customHeight="1">
      <c r="A311" s="3"/>
    </row>
    <row r="312" spans="1:1" ht="15.75" customHeight="1">
      <c r="A312" s="3"/>
    </row>
    <row r="313" spans="1:1" ht="15.75" customHeight="1">
      <c r="A313" s="3"/>
    </row>
    <row r="314" spans="1:1" ht="15.75" customHeight="1">
      <c r="A314" s="3"/>
    </row>
    <row r="315" spans="1:1" ht="15.75" customHeight="1">
      <c r="A315" s="3"/>
    </row>
    <row r="316" spans="1:1" ht="15.75" customHeight="1">
      <c r="A316" s="3"/>
    </row>
    <row r="317" spans="1:1" ht="15.75" customHeight="1">
      <c r="A317" s="3"/>
    </row>
    <row r="318" spans="1:1" ht="15.75" customHeight="1">
      <c r="A318" s="3"/>
    </row>
    <row r="319" spans="1:1" ht="15.75" customHeight="1">
      <c r="A319" s="3"/>
    </row>
    <row r="320" spans="1:1" ht="15.75" customHeight="1">
      <c r="A320" s="3"/>
    </row>
    <row r="321" spans="1:1" ht="15.75" customHeight="1">
      <c r="A321" s="3"/>
    </row>
    <row r="322" spans="1:1" ht="15.75" customHeight="1">
      <c r="A322" s="3"/>
    </row>
    <row r="323" spans="1:1" ht="15.75" customHeight="1">
      <c r="A323" s="3"/>
    </row>
    <row r="324" spans="1:1" ht="15.75" customHeight="1">
      <c r="A324" s="3"/>
    </row>
    <row r="325" spans="1:1" ht="15.75" customHeight="1">
      <c r="A325" s="3"/>
    </row>
    <row r="326" spans="1:1" ht="15.75" customHeight="1">
      <c r="A326" s="3"/>
    </row>
    <row r="327" spans="1:1" ht="15.75" customHeight="1">
      <c r="A327" s="3"/>
    </row>
    <row r="328" spans="1:1" ht="15.75" customHeight="1">
      <c r="A328" s="3"/>
    </row>
    <row r="329" spans="1:1" ht="15.75" customHeight="1">
      <c r="A329" s="3"/>
    </row>
    <row r="330" spans="1:1" ht="15.75" customHeight="1">
      <c r="A330" s="3"/>
    </row>
    <row r="331" spans="1:1" ht="15.75" customHeight="1">
      <c r="A331" s="3"/>
    </row>
    <row r="332" spans="1:1" ht="15.75" customHeight="1">
      <c r="A332" s="3"/>
    </row>
    <row r="333" spans="1:1" ht="15.75" customHeight="1">
      <c r="A333" s="3"/>
    </row>
    <row r="334" spans="1:1" ht="15.75" customHeight="1">
      <c r="A334" s="3"/>
    </row>
    <row r="335" spans="1:1" ht="15.75" customHeight="1">
      <c r="A335" s="3"/>
    </row>
    <row r="336" spans="1:1" ht="15.75" customHeight="1">
      <c r="A336" s="3"/>
    </row>
    <row r="337" spans="1:1" ht="15.75" customHeight="1">
      <c r="A337" s="3"/>
    </row>
    <row r="338" spans="1:1" ht="15.75" customHeight="1">
      <c r="A338" s="3"/>
    </row>
    <row r="339" spans="1:1" ht="15.75" customHeight="1">
      <c r="A339" s="3"/>
    </row>
    <row r="340" spans="1:1" ht="15.75" customHeight="1">
      <c r="A340" s="3"/>
    </row>
    <row r="341" spans="1:1" ht="15.75" customHeight="1">
      <c r="A341" s="3"/>
    </row>
    <row r="342" spans="1:1" ht="15.75" customHeight="1">
      <c r="A342" s="3"/>
    </row>
    <row r="343" spans="1:1" ht="15.75" customHeight="1">
      <c r="A343" s="3"/>
    </row>
    <row r="344" spans="1:1" ht="15.75" customHeight="1">
      <c r="A344" s="3"/>
    </row>
    <row r="345" spans="1:1" ht="15.75" customHeight="1">
      <c r="A345" s="3"/>
    </row>
    <row r="346" spans="1:1" ht="15.75" customHeight="1">
      <c r="A346" s="3"/>
    </row>
    <row r="347" spans="1:1" ht="15.75" customHeight="1">
      <c r="A347" s="3"/>
    </row>
    <row r="348" spans="1:1" ht="15.75" customHeight="1">
      <c r="A348" s="3"/>
    </row>
    <row r="349" spans="1:1" ht="15.75" customHeight="1">
      <c r="A349" s="3"/>
    </row>
    <row r="350" spans="1:1" ht="15.75" customHeight="1">
      <c r="A350" s="3"/>
    </row>
    <row r="351" spans="1:1" ht="15.75" customHeight="1">
      <c r="A351" s="3"/>
    </row>
    <row r="352" spans="1:1" ht="15.75" customHeight="1">
      <c r="A352" s="3"/>
    </row>
    <row r="353" spans="1:1" ht="15.75" customHeight="1">
      <c r="A353" s="3"/>
    </row>
    <row r="354" spans="1:1" ht="15.75" customHeight="1">
      <c r="A354" s="3"/>
    </row>
    <row r="355" spans="1:1" ht="15.75" customHeight="1">
      <c r="A355" s="3"/>
    </row>
    <row r="356" spans="1:1" ht="15.75" customHeight="1">
      <c r="A356" s="3"/>
    </row>
    <row r="357" spans="1:1" ht="15.75" customHeight="1">
      <c r="A357" s="3"/>
    </row>
    <row r="358" spans="1:1" ht="15.75" customHeight="1">
      <c r="A358" s="3"/>
    </row>
    <row r="359" spans="1:1" ht="15.75" customHeight="1">
      <c r="A359" s="3"/>
    </row>
    <row r="360" spans="1:1" ht="15.75" customHeight="1">
      <c r="A360" s="3"/>
    </row>
    <row r="361" spans="1:1" ht="15.75" customHeight="1">
      <c r="A361" s="3"/>
    </row>
    <row r="362" spans="1:1" ht="15.75" customHeight="1">
      <c r="A362" s="3"/>
    </row>
    <row r="363" spans="1:1" ht="15.75" customHeight="1">
      <c r="A363" s="3"/>
    </row>
    <row r="364" spans="1:1" ht="15.75" customHeight="1">
      <c r="A364" s="3"/>
    </row>
    <row r="365" spans="1:1" ht="15.75" customHeight="1">
      <c r="A365" s="3"/>
    </row>
    <row r="366" spans="1:1" ht="15.75" customHeight="1">
      <c r="A366" s="3"/>
    </row>
    <row r="367" spans="1:1" ht="15.75" customHeight="1">
      <c r="A367" s="3"/>
    </row>
    <row r="368" spans="1:1" ht="15.75" customHeight="1">
      <c r="A368" s="3"/>
    </row>
    <row r="369" spans="1:1" ht="15.75" customHeight="1">
      <c r="A369" s="3"/>
    </row>
    <row r="370" spans="1:1" ht="15.75" customHeight="1">
      <c r="A370" s="3"/>
    </row>
    <row r="371" spans="1:1" ht="15.75" customHeight="1">
      <c r="A371" s="3"/>
    </row>
    <row r="372" spans="1:1" ht="15.75" customHeight="1">
      <c r="A372" s="3"/>
    </row>
    <row r="373" spans="1:1" ht="15.75" customHeight="1">
      <c r="A373" s="3"/>
    </row>
    <row r="374" spans="1:1" ht="15.75" customHeight="1">
      <c r="A374" s="3"/>
    </row>
    <row r="375" spans="1:1" ht="15.75" customHeight="1">
      <c r="A375" s="3"/>
    </row>
    <row r="376" spans="1:1" ht="15.75" customHeight="1">
      <c r="A376" s="3"/>
    </row>
    <row r="377" spans="1:1" ht="15.75" customHeight="1">
      <c r="A377" s="3"/>
    </row>
    <row r="378" spans="1:1" ht="15.75" customHeight="1">
      <c r="A378" s="3"/>
    </row>
    <row r="379" spans="1:1" ht="15.75" customHeight="1">
      <c r="A379" s="3"/>
    </row>
    <row r="380" spans="1:1" ht="15.75" customHeight="1">
      <c r="A380" s="3"/>
    </row>
    <row r="381" spans="1:1" ht="15.75" customHeight="1">
      <c r="A381" s="3"/>
    </row>
    <row r="382" spans="1:1" ht="15.75" customHeight="1">
      <c r="A382" s="3"/>
    </row>
    <row r="383" spans="1:1" ht="15.75" customHeight="1">
      <c r="A383" s="3"/>
    </row>
    <row r="384" spans="1:1" ht="15.75" customHeight="1">
      <c r="A384" s="3"/>
    </row>
    <row r="385" spans="1:1" ht="15.75" customHeight="1">
      <c r="A385" s="3"/>
    </row>
    <row r="386" spans="1:1" ht="15.75" customHeight="1">
      <c r="A386" s="3"/>
    </row>
    <row r="387" spans="1:1" ht="15.75" customHeight="1">
      <c r="A387" s="3"/>
    </row>
    <row r="388" spans="1:1" ht="15.75" customHeight="1">
      <c r="A388" s="3"/>
    </row>
    <row r="389" spans="1:1" ht="15.75" customHeight="1">
      <c r="A389" s="3"/>
    </row>
    <row r="390" spans="1:1" ht="15.75" customHeight="1">
      <c r="A390" s="3"/>
    </row>
    <row r="391" spans="1:1" ht="15.75" customHeight="1">
      <c r="A391" s="3"/>
    </row>
    <row r="392" spans="1:1" ht="15.75" customHeight="1">
      <c r="A392" s="3"/>
    </row>
    <row r="393" spans="1:1" ht="15.75" customHeight="1">
      <c r="A393" s="3"/>
    </row>
    <row r="394" spans="1:1" ht="15.75" customHeight="1">
      <c r="A394" s="3"/>
    </row>
    <row r="395" spans="1:1" ht="15.75" customHeight="1">
      <c r="A395" s="3"/>
    </row>
    <row r="396" spans="1:1" ht="15.75" customHeight="1">
      <c r="A396" s="3"/>
    </row>
    <row r="397" spans="1:1" ht="15.75" customHeight="1">
      <c r="A397" s="3"/>
    </row>
    <row r="398" spans="1:1" ht="15.75" customHeight="1">
      <c r="A398" s="3"/>
    </row>
    <row r="399" spans="1:1" ht="15.75" customHeight="1">
      <c r="A399" s="3"/>
    </row>
    <row r="400" spans="1:1" ht="15.75" customHeight="1">
      <c r="A400" s="3"/>
    </row>
    <row r="401" spans="1:1" ht="15.75" customHeight="1">
      <c r="A401" s="3"/>
    </row>
    <row r="402" spans="1:1" ht="15.75" customHeight="1">
      <c r="A402" s="3"/>
    </row>
    <row r="403" spans="1:1" ht="15.75" customHeight="1">
      <c r="A403" s="3"/>
    </row>
    <row r="404" spans="1:1" ht="15.75" customHeight="1">
      <c r="A404" s="3"/>
    </row>
    <row r="405" spans="1:1" ht="15.75" customHeight="1">
      <c r="A405" s="3"/>
    </row>
    <row r="406" spans="1:1" ht="15.75" customHeight="1">
      <c r="A406" s="3"/>
    </row>
    <row r="407" spans="1:1" ht="15.75" customHeight="1">
      <c r="A407" s="3"/>
    </row>
    <row r="408" spans="1:1" ht="15.75" customHeight="1">
      <c r="A408" s="3"/>
    </row>
    <row r="409" spans="1:1" ht="15.75" customHeight="1">
      <c r="A409" s="3"/>
    </row>
    <row r="410" spans="1:1" ht="15.75" customHeight="1">
      <c r="A410" s="3"/>
    </row>
    <row r="411" spans="1:1" ht="15.75" customHeight="1">
      <c r="A411" s="3"/>
    </row>
    <row r="412" spans="1:1" ht="15.75" customHeight="1">
      <c r="A412" s="3"/>
    </row>
    <row r="413" spans="1:1" ht="15.75" customHeight="1">
      <c r="A413" s="3"/>
    </row>
    <row r="414" spans="1:1" ht="15.75" customHeight="1">
      <c r="A414" s="3"/>
    </row>
    <row r="415" spans="1:1" ht="15.75" customHeight="1">
      <c r="A415" s="3"/>
    </row>
    <row r="416" spans="1:1" ht="15.75" customHeight="1">
      <c r="A416" s="3"/>
    </row>
    <row r="417" spans="1:1" ht="15.75" customHeight="1">
      <c r="A417" s="3"/>
    </row>
    <row r="418" spans="1:1" ht="15.75" customHeight="1">
      <c r="A418" s="3"/>
    </row>
    <row r="419" spans="1:1" ht="15.75" customHeight="1">
      <c r="A419" s="3"/>
    </row>
    <row r="420" spans="1:1" ht="15.75" customHeight="1">
      <c r="A420" s="3"/>
    </row>
    <row r="421" spans="1:1" ht="15.75" customHeight="1">
      <c r="A421" s="3"/>
    </row>
    <row r="422" spans="1:1" ht="15.75" customHeight="1">
      <c r="A422" s="3"/>
    </row>
    <row r="423" spans="1:1" ht="15.75" customHeight="1">
      <c r="A423" s="3"/>
    </row>
    <row r="424" spans="1:1" ht="15.75" customHeight="1">
      <c r="A424" s="3"/>
    </row>
    <row r="425" spans="1:1" ht="15.75" customHeight="1">
      <c r="A425" s="3"/>
    </row>
    <row r="426" spans="1:1" ht="15.75" customHeight="1">
      <c r="A426" s="3"/>
    </row>
    <row r="427" spans="1:1" ht="15.75" customHeight="1">
      <c r="A427" s="3"/>
    </row>
    <row r="428" spans="1:1" ht="15.75" customHeight="1">
      <c r="A428" s="3"/>
    </row>
    <row r="429" spans="1:1" ht="15.75" customHeight="1">
      <c r="A429" s="3"/>
    </row>
    <row r="430" spans="1:1" ht="15.75" customHeight="1">
      <c r="A430" s="3"/>
    </row>
    <row r="431" spans="1:1" ht="15.75" customHeight="1">
      <c r="A431" s="3"/>
    </row>
    <row r="432" spans="1:1" ht="15.75" customHeight="1">
      <c r="A432" s="3"/>
    </row>
    <row r="433" spans="1:1" ht="15.75" customHeight="1">
      <c r="A433" s="3"/>
    </row>
    <row r="434" spans="1:1" ht="15.75" customHeight="1">
      <c r="A434" s="3"/>
    </row>
    <row r="435" spans="1:1" ht="15.75" customHeight="1">
      <c r="A435" s="3"/>
    </row>
    <row r="436" spans="1:1" ht="15.75" customHeight="1">
      <c r="A436" s="3"/>
    </row>
    <row r="437" spans="1:1" ht="15.75" customHeight="1">
      <c r="A437" s="3"/>
    </row>
    <row r="438" spans="1:1" ht="15.75" customHeight="1">
      <c r="A438" s="3"/>
    </row>
    <row r="439" spans="1:1" ht="15.75" customHeight="1">
      <c r="A439" s="3"/>
    </row>
    <row r="440" spans="1:1" ht="15.75" customHeight="1">
      <c r="A440" s="3"/>
    </row>
    <row r="441" spans="1:1" ht="15.75" customHeight="1">
      <c r="A441" s="3"/>
    </row>
    <row r="442" spans="1:1" ht="15.75" customHeight="1">
      <c r="A442" s="3"/>
    </row>
    <row r="443" spans="1:1" ht="15.75" customHeight="1">
      <c r="A443" s="3"/>
    </row>
    <row r="444" spans="1:1" ht="15.75" customHeight="1">
      <c r="A444" s="3"/>
    </row>
    <row r="445" spans="1:1" ht="15.75" customHeight="1">
      <c r="A445" s="3"/>
    </row>
    <row r="446" spans="1:1" ht="15.75" customHeight="1">
      <c r="A446" s="3"/>
    </row>
    <row r="447" spans="1:1" ht="15.75" customHeight="1">
      <c r="A447" s="3"/>
    </row>
    <row r="448" spans="1:1" ht="15.75" customHeight="1">
      <c r="A448" s="3"/>
    </row>
    <row r="449" spans="1:1" ht="15.75" customHeight="1">
      <c r="A449" s="3"/>
    </row>
    <row r="450" spans="1:1" ht="15.75" customHeight="1">
      <c r="A450" s="3"/>
    </row>
    <row r="451" spans="1:1" ht="15.75" customHeight="1">
      <c r="A451" s="3"/>
    </row>
    <row r="452" spans="1:1" ht="15.75" customHeight="1">
      <c r="A452" s="3"/>
    </row>
    <row r="453" spans="1:1" ht="15.75" customHeight="1">
      <c r="A453" s="3"/>
    </row>
    <row r="454" spans="1:1" ht="15.75" customHeight="1">
      <c r="A454" s="3"/>
    </row>
    <row r="455" spans="1:1" ht="15.75" customHeight="1">
      <c r="A455" s="3"/>
    </row>
    <row r="456" spans="1:1" ht="15.75" customHeight="1">
      <c r="A456" s="3"/>
    </row>
    <row r="457" spans="1:1" ht="15.75" customHeight="1">
      <c r="A457" s="3"/>
    </row>
    <row r="458" spans="1:1" ht="15.75" customHeight="1">
      <c r="A458" s="3"/>
    </row>
    <row r="459" spans="1:1" ht="15.75" customHeight="1">
      <c r="A459" s="3"/>
    </row>
    <row r="460" spans="1:1" ht="15.75" customHeight="1">
      <c r="A460" s="3"/>
    </row>
    <row r="461" spans="1:1" ht="15.75" customHeight="1">
      <c r="A461" s="3"/>
    </row>
    <row r="462" spans="1:1" ht="15.75" customHeight="1">
      <c r="A462" s="3"/>
    </row>
    <row r="463" spans="1:1" ht="15.75" customHeight="1">
      <c r="A463" s="3"/>
    </row>
    <row r="464" spans="1:1" ht="15.75" customHeight="1">
      <c r="A464" s="3"/>
    </row>
    <row r="465" spans="1:1" ht="15.75" customHeight="1">
      <c r="A465" s="3"/>
    </row>
    <row r="466" spans="1:1" ht="15.75" customHeight="1">
      <c r="A466" s="3"/>
    </row>
    <row r="467" spans="1:1" ht="15.75" customHeight="1">
      <c r="A467" s="3"/>
    </row>
    <row r="468" spans="1:1" ht="15.75" customHeight="1">
      <c r="A468" s="3"/>
    </row>
    <row r="469" spans="1:1" ht="15.75" customHeight="1">
      <c r="A469" s="3"/>
    </row>
    <row r="470" spans="1:1" ht="15.75" customHeight="1">
      <c r="A470" s="3"/>
    </row>
    <row r="471" spans="1:1" ht="15.75" customHeight="1">
      <c r="A471" s="3"/>
    </row>
    <row r="472" spans="1:1" ht="15.75" customHeight="1">
      <c r="A472" s="3"/>
    </row>
    <row r="473" spans="1:1" ht="15.75" customHeight="1">
      <c r="A473" s="3"/>
    </row>
    <row r="474" spans="1:1" ht="15.75" customHeight="1">
      <c r="A474" s="3"/>
    </row>
    <row r="475" spans="1:1" ht="15.75" customHeight="1">
      <c r="A475" s="3"/>
    </row>
    <row r="476" spans="1:1" ht="15.75" customHeight="1">
      <c r="A476" s="3"/>
    </row>
    <row r="477" spans="1:1" ht="15.75" customHeight="1">
      <c r="A477" s="3"/>
    </row>
    <row r="478" spans="1:1" ht="15.75" customHeight="1">
      <c r="A478" s="3"/>
    </row>
    <row r="479" spans="1:1" ht="15.75" customHeight="1">
      <c r="A479" s="3"/>
    </row>
    <row r="480" spans="1:1" ht="15.75" customHeight="1">
      <c r="A480" s="3"/>
    </row>
    <row r="481" spans="1:1" ht="15.75" customHeight="1">
      <c r="A481" s="3"/>
    </row>
    <row r="482" spans="1:1" ht="15.75" customHeight="1">
      <c r="A482" s="3"/>
    </row>
    <row r="483" spans="1:1" ht="15.75" customHeight="1">
      <c r="A483" s="3"/>
    </row>
    <row r="484" spans="1:1" ht="15.75" customHeight="1">
      <c r="A484" s="3"/>
    </row>
    <row r="485" spans="1:1" ht="15.75" customHeight="1">
      <c r="A485" s="3"/>
    </row>
    <row r="486" spans="1:1" ht="15.75" customHeight="1">
      <c r="A486" s="3"/>
    </row>
    <row r="487" spans="1:1" ht="15.75" customHeight="1">
      <c r="A487" s="3"/>
    </row>
    <row r="488" spans="1:1" ht="15.75" customHeight="1">
      <c r="A488" s="3"/>
    </row>
    <row r="489" spans="1:1" ht="15.75" customHeight="1">
      <c r="A489" s="3"/>
    </row>
    <row r="490" spans="1:1" ht="15.75" customHeight="1">
      <c r="A490" s="3"/>
    </row>
    <row r="491" spans="1:1" ht="15.75" customHeight="1">
      <c r="A491" s="3"/>
    </row>
    <row r="492" spans="1:1" ht="15.75" customHeight="1">
      <c r="A492" s="3"/>
    </row>
    <row r="493" spans="1:1" ht="15.75" customHeight="1">
      <c r="A493" s="3"/>
    </row>
    <row r="494" spans="1:1" ht="15.75" customHeight="1">
      <c r="A494" s="3"/>
    </row>
    <row r="495" spans="1:1" ht="15.75" customHeight="1">
      <c r="A495" s="3"/>
    </row>
    <row r="496" spans="1:1" ht="15.75" customHeight="1">
      <c r="A496" s="3"/>
    </row>
    <row r="497" spans="1:1" ht="15.75" customHeight="1">
      <c r="A497" s="3"/>
    </row>
    <row r="498" spans="1:1" ht="15.75" customHeight="1">
      <c r="A498" s="3"/>
    </row>
    <row r="499" spans="1:1" ht="15.75" customHeight="1">
      <c r="A499" s="3"/>
    </row>
    <row r="500" spans="1:1" ht="15.75" customHeight="1">
      <c r="A500" s="3"/>
    </row>
    <row r="501" spans="1:1" ht="15.75" customHeight="1">
      <c r="A501" s="3"/>
    </row>
    <row r="502" spans="1:1" ht="15.75" customHeight="1">
      <c r="A502" s="3"/>
    </row>
    <row r="503" spans="1:1" ht="15.75" customHeight="1">
      <c r="A503" s="3"/>
    </row>
    <row r="504" spans="1:1" ht="15.75" customHeight="1">
      <c r="A504" s="3"/>
    </row>
    <row r="505" spans="1:1" ht="15.75" customHeight="1">
      <c r="A505" s="3"/>
    </row>
    <row r="506" spans="1:1" ht="15.75" customHeight="1">
      <c r="A506" s="3"/>
    </row>
    <row r="507" spans="1:1" ht="15.75" customHeight="1">
      <c r="A507" s="3"/>
    </row>
    <row r="508" spans="1:1" ht="15.75" customHeight="1">
      <c r="A508" s="3"/>
    </row>
    <row r="509" spans="1:1" ht="15.75" customHeight="1">
      <c r="A509" s="3"/>
    </row>
    <row r="510" spans="1:1" ht="15.75" customHeight="1">
      <c r="A510" s="3"/>
    </row>
    <row r="511" spans="1:1" ht="15.75" customHeight="1">
      <c r="A511" s="3"/>
    </row>
    <row r="512" spans="1:1" ht="15.75" customHeight="1">
      <c r="A512" s="3"/>
    </row>
    <row r="513" spans="1:1" ht="15.75" customHeight="1">
      <c r="A513" s="3"/>
    </row>
    <row r="514" spans="1:1" ht="15.75" customHeight="1">
      <c r="A514" s="3"/>
    </row>
    <row r="515" spans="1:1" ht="15.75" customHeight="1">
      <c r="A515" s="3"/>
    </row>
    <row r="516" spans="1:1" ht="15.75" customHeight="1">
      <c r="A516" s="3"/>
    </row>
    <row r="517" spans="1:1" ht="15.75" customHeight="1">
      <c r="A517" s="3"/>
    </row>
    <row r="518" spans="1:1" ht="15.75" customHeight="1">
      <c r="A518" s="3"/>
    </row>
    <row r="519" spans="1:1" ht="15.75" customHeight="1">
      <c r="A519" s="3"/>
    </row>
    <row r="520" spans="1:1" ht="15.75" customHeight="1">
      <c r="A520" s="3"/>
    </row>
    <row r="521" spans="1:1" ht="15.75" customHeight="1">
      <c r="A521" s="3"/>
    </row>
    <row r="522" spans="1:1" ht="15.75" customHeight="1">
      <c r="A522" s="3"/>
    </row>
    <row r="523" spans="1:1" ht="15.75" customHeight="1">
      <c r="A523" s="3"/>
    </row>
    <row r="524" spans="1:1" ht="15.75" customHeight="1">
      <c r="A524" s="3"/>
    </row>
    <row r="525" spans="1:1" ht="15.75" customHeight="1">
      <c r="A525" s="3"/>
    </row>
    <row r="526" spans="1:1" ht="15.75" customHeight="1">
      <c r="A526" s="3"/>
    </row>
    <row r="527" spans="1:1" ht="15.75" customHeight="1">
      <c r="A527" s="3"/>
    </row>
    <row r="528" spans="1:1" ht="15.75" customHeight="1">
      <c r="A528" s="3"/>
    </row>
    <row r="529" spans="1:1" ht="15.75" customHeight="1">
      <c r="A529" s="3"/>
    </row>
    <row r="530" spans="1:1" ht="15.75" customHeight="1">
      <c r="A530" s="3"/>
    </row>
    <row r="531" spans="1:1" ht="15.75" customHeight="1">
      <c r="A531" s="3"/>
    </row>
    <row r="532" spans="1:1" ht="15.75" customHeight="1">
      <c r="A532" s="3"/>
    </row>
    <row r="533" spans="1:1" ht="15.75" customHeight="1">
      <c r="A533" s="3"/>
    </row>
    <row r="534" spans="1:1" ht="15.75" customHeight="1">
      <c r="A534" s="3"/>
    </row>
    <row r="535" spans="1:1" ht="15.75" customHeight="1">
      <c r="A535" s="3"/>
    </row>
    <row r="536" spans="1:1" ht="15.75" customHeight="1">
      <c r="A536" s="3"/>
    </row>
    <row r="537" spans="1:1" ht="15.75" customHeight="1">
      <c r="A537" s="3"/>
    </row>
    <row r="538" spans="1:1" ht="15.75" customHeight="1">
      <c r="A538" s="3"/>
    </row>
    <row r="539" spans="1:1" ht="15.75" customHeight="1">
      <c r="A539" s="3"/>
    </row>
    <row r="540" spans="1:1" ht="15.75" customHeight="1">
      <c r="A540" s="3"/>
    </row>
    <row r="541" spans="1:1" ht="15.75" customHeight="1">
      <c r="A541" s="3"/>
    </row>
    <row r="542" spans="1:1" ht="15.75" customHeight="1">
      <c r="A542" s="3"/>
    </row>
    <row r="543" spans="1:1" ht="15.75" customHeight="1">
      <c r="A543" s="3"/>
    </row>
    <row r="544" spans="1:1" ht="15.75" customHeight="1">
      <c r="A544" s="3"/>
    </row>
    <row r="545" spans="1:1" ht="15.75" customHeight="1">
      <c r="A545" s="3"/>
    </row>
    <row r="546" spans="1:1" ht="15.75" customHeight="1">
      <c r="A546" s="3"/>
    </row>
    <row r="547" spans="1:1" ht="15.75" customHeight="1">
      <c r="A547" s="3"/>
    </row>
    <row r="548" spans="1:1" ht="15.75" customHeight="1">
      <c r="A548" s="3"/>
    </row>
    <row r="549" spans="1:1" ht="15.75" customHeight="1">
      <c r="A549" s="3"/>
    </row>
    <row r="550" spans="1:1" ht="15.75" customHeight="1">
      <c r="A550" s="3"/>
    </row>
    <row r="551" spans="1:1" ht="15.75" customHeight="1">
      <c r="A551" s="3"/>
    </row>
    <row r="552" spans="1:1" ht="15.75" customHeight="1">
      <c r="A552" s="3"/>
    </row>
    <row r="553" spans="1:1" ht="15.75" customHeight="1">
      <c r="A553" s="3"/>
    </row>
    <row r="554" spans="1:1" ht="15.75" customHeight="1">
      <c r="A554" s="3"/>
    </row>
    <row r="555" spans="1:1" ht="15.75" customHeight="1">
      <c r="A555" s="3"/>
    </row>
    <row r="556" spans="1:1" ht="15.75" customHeight="1">
      <c r="A556" s="3"/>
    </row>
    <row r="557" spans="1:1" ht="15.75" customHeight="1">
      <c r="A557" s="3"/>
    </row>
    <row r="558" spans="1:1" ht="15.75" customHeight="1">
      <c r="A558" s="3"/>
    </row>
    <row r="559" spans="1:1" ht="15.75" customHeight="1">
      <c r="A559" s="3"/>
    </row>
    <row r="560" spans="1:1" ht="15.75" customHeight="1">
      <c r="A560" s="3"/>
    </row>
    <row r="561" spans="1:1" ht="15.75" customHeight="1">
      <c r="A561" s="3"/>
    </row>
    <row r="562" spans="1:1" ht="15.75" customHeight="1">
      <c r="A562" s="3"/>
    </row>
    <row r="563" spans="1:1" ht="15.75" customHeight="1">
      <c r="A563" s="3"/>
    </row>
    <row r="564" spans="1:1" ht="15.75" customHeight="1">
      <c r="A564" s="3"/>
    </row>
    <row r="565" spans="1:1" ht="15.75" customHeight="1">
      <c r="A565" s="3"/>
    </row>
    <row r="566" spans="1:1" ht="15.75" customHeight="1">
      <c r="A566" s="3"/>
    </row>
    <row r="567" spans="1:1" ht="15.75" customHeight="1">
      <c r="A567" s="3"/>
    </row>
    <row r="568" spans="1:1" ht="15.75" customHeight="1">
      <c r="A568" s="3"/>
    </row>
    <row r="569" spans="1:1" ht="15.75" customHeight="1">
      <c r="A569" s="3"/>
    </row>
    <row r="570" spans="1:1" ht="15.75" customHeight="1">
      <c r="A570" s="3"/>
    </row>
    <row r="571" spans="1:1" ht="15.75" customHeight="1">
      <c r="A571" s="3"/>
    </row>
    <row r="572" spans="1:1" ht="15.75" customHeight="1">
      <c r="A572" s="3"/>
    </row>
    <row r="573" spans="1:1" ht="15.75" customHeight="1">
      <c r="A573" s="3"/>
    </row>
    <row r="574" spans="1:1" ht="15.75" customHeight="1">
      <c r="A574" s="3"/>
    </row>
    <row r="575" spans="1:1" ht="15.75" customHeight="1">
      <c r="A575" s="3"/>
    </row>
    <row r="576" spans="1:1" ht="15.75" customHeight="1">
      <c r="A576" s="3"/>
    </row>
    <row r="577" spans="1:1" ht="15.75" customHeight="1">
      <c r="A577" s="3"/>
    </row>
    <row r="578" spans="1:1" ht="15.75" customHeight="1">
      <c r="A578" s="3"/>
    </row>
    <row r="579" spans="1:1" ht="15.75" customHeight="1">
      <c r="A579" s="3"/>
    </row>
    <row r="580" spans="1:1" ht="15.75" customHeight="1">
      <c r="A580" s="3"/>
    </row>
    <row r="581" spans="1:1" ht="15.75" customHeight="1">
      <c r="A581" s="3"/>
    </row>
    <row r="582" spans="1:1" ht="15.75" customHeight="1">
      <c r="A582" s="3"/>
    </row>
    <row r="583" spans="1:1" ht="15.75" customHeight="1">
      <c r="A583" s="3"/>
    </row>
    <row r="584" spans="1:1" ht="15.75" customHeight="1">
      <c r="A584" s="3"/>
    </row>
    <row r="585" spans="1:1" ht="15.75" customHeight="1">
      <c r="A585" s="3"/>
    </row>
    <row r="586" spans="1:1" ht="15.75" customHeight="1">
      <c r="A586" s="3"/>
    </row>
    <row r="587" spans="1:1" ht="15.75" customHeight="1">
      <c r="A587" s="3"/>
    </row>
    <row r="588" spans="1:1" ht="15.75" customHeight="1">
      <c r="A588" s="3"/>
    </row>
    <row r="589" spans="1:1" ht="15.75" customHeight="1">
      <c r="A589" s="3"/>
    </row>
    <row r="590" spans="1:1" ht="15.75" customHeight="1">
      <c r="A590" s="3"/>
    </row>
    <row r="591" spans="1:1" ht="15.75" customHeight="1">
      <c r="A591" s="3"/>
    </row>
    <row r="592" spans="1:1" ht="15.75" customHeight="1">
      <c r="A592" s="3"/>
    </row>
    <row r="593" spans="1:1" ht="15.75" customHeight="1">
      <c r="A593" s="3"/>
    </row>
    <row r="594" spans="1:1" ht="15.75" customHeight="1">
      <c r="A594" s="3"/>
    </row>
    <row r="595" spans="1:1" ht="15.75" customHeight="1">
      <c r="A595" s="3"/>
    </row>
    <row r="596" spans="1:1" ht="15.75" customHeight="1">
      <c r="A596" s="3"/>
    </row>
    <row r="597" spans="1:1" ht="15.75" customHeight="1">
      <c r="A597" s="3"/>
    </row>
    <row r="598" spans="1:1" ht="15.75" customHeight="1">
      <c r="A598" s="3"/>
    </row>
    <row r="599" spans="1:1" ht="15.75" customHeight="1">
      <c r="A599" s="3"/>
    </row>
    <row r="600" spans="1:1" ht="15.75" customHeight="1">
      <c r="A600" s="3"/>
    </row>
    <row r="601" spans="1:1" ht="15.75" customHeight="1">
      <c r="A601" s="3"/>
    </row>
    <row r="602" spans="1:1" ht="15.75" customHeight="1">
      <c r="A602" s="3"/>
    </row>
    <row r="603" spans="1:1" ht="15.75" customHeight="1">
      <c r="A603" s="3"/>
    </row>
    <row r="604" spans="1:1" ht="15.75" customHeight="1">
      <c r="A604" s="3"/>
    </row>
    <row r="605" spans="1:1" ht="15.75" customHeight="1">
      <c r="A605" s="3"/>
    </row>
    <row r="606" spans="1:1" ht="15.75" customHeight="1">
      <c r="A606" s="3"/>
    </row>
    <row r="607" spans="1:1" ht="15.75" customHeight="1">
      <c r="A607" s="3"/>
    </row>
    <row r="608" spans="1:1" ht="15.75" customHeight="1">
      <c r="A608" s="3"/>
    </row>
    <row r="609" spans="1:1" ht="15.75" customHeight="1">
      <c r="A609" s="3"/>
    </row>
    <row r="610" spans="1:1" ht="15.75" customHeight="1">
      <c r="A610" s="3"/>
    </row>
    <row r="611" spans="1:1" ht="15.75" customHeight="1">
      <c r="A611" s="3"/>
    </row>
    <row r="612" spans="1:1" ht="15.75" customHeight="1">
      <c r="A612" s="3"/>
    </row>
    <row r="613" spans="1:1" ht="15.75" customHeight="1">
      <c r="A613" s="3"/>
    </row>
    <row r="614" spans="1:1" ht="15.75" customHeight="1">
      <c r="A614" s="3"/>
    </row>
    <row r="615" spans="1:1" ht="15.75" customHeight="1">
      <c r="A615" s="3"/>
    </row>
    <row r="616" spans="1:1" ht="15.75" customHeight="1">
      <c r="A616" s="3"/>
    </row>
    <row r="617" spans="1:1" ht="15.75" customHeight="1">
      <c r="A617" s="3"/>
    </row>
    <row r="618" spans="1:1" ht="15.75" customHeight="1">
      <c r="A618" s="3"/>
    </row>
    <row r="619" spans="1:1" ht="15.75" customHeight="1">
      <c r="A619" s="3"/>
    </row>
    <row r="620" spans="1:1" ht="15.75" customHeight="1">
      <c r="A620" s="3"/>
    </row>
    <row r="621" spans="1:1" ht="15.75" customHeight="1">
      <c r="A621" s="3"/>
    </row>
    <row r="622" spans="1:1" ht="15.75" customHeight="1">
      <c r="A622" s="3"/>
    </row>
    <row r="623" spans="1:1" ht="15.75" customHeight="1">
      <c r="A623" s="3"/>
    </row>
    <row r="624" spans="1:1" ht="15.75" customHeight="1">
      <c r="A624" s="3"/>
    </row>
    <row r="625" spans="1:1" ht="15.75" customHeight="1">
      <c r="A625" s="3"/>
    </row>
    <row r="626" spans="1:1" ht="15.75" customHeight="1">
      <c r="A626" s="3"/>
    </row>
    <row r="627" spans="1:1" ht="15.75" customHeight="1">
      <c r="A627" s="3"/>
    </row>
    <row r="628" spans="1:1" ht="15.75" customHeight="1">
      <c r="A628" s="3"/>
    </row>
    <row r="629" spans="1:1" ht="15.75" customHeight="1">
      <c r="A629" s="3"/>
    </row>
    <row r="630" spans="1:1" ht="15.75" customHeight="1">
      <c r="A630" s="3"/>
    </row>
    <row r="631" spans="1:1" ht="15.75" customHeight="1">
      <c r="A631" s="3"/>
    </row>
    <row r="632" spans="1:1" ht="15.75" customHeight="1">
      <c r="A632" s="3"/>
    </row>
    <row r="633" spans="1:1" ht="15.75" customHeight="1">
      <c r="A633" s="3"/>
    </row>
    <row r="634" spans="1:1" ht="15.75" customHeight="1">
      <c r="A634" s="3"/>
    </row>
    <row r="635" spans="1:1" ht="15.75" customHeight="1">
      <c r="A635" s="3"/>
    </row>
    <row r="636" spans="1:1" ht="15.75" customHeight="1">
      <c r="A636" s="3"/>
    </row>
    <row r="637" spans="1:1" ht="15.75" customHeight="1">
      <c r="A637" s="3"/>
    </row>
    <row r="638" spans="1:1" ht="15.75" customHeight="1">
      <c r="A638" s="3"/>
    </row>
    <row r="639" spans="1:1" ht="15.75" customHeight="1">
      <c r="A639" s="3"/>
    </row>
    <row r="640" spans="1:1" ht="15.75" customHeight="1">
      <c r="A640" s="3"/>
    </row>
    <row r="641" spans="1:1" ht="15.75" customHeight="1">
      <c r="A641" s="3"/>
    </row>
    <row r="642" spans="1:1" ht="15.75" customHeight="1">
      <c r="A642" s="3"/>
    </row>
    <row r="643" spans="1:1" ht="15.75" customHeight="1">
      <c r="A643" s="3"/>
    </row>
    <row r="644" spans="1:1" ht="15.75" customHeight="1">
      <c r="A644" s="3"/>
    </row>
    <row r="645" spans="1:1" ht="15.75" customHeight="1">
      <c r="A645" s="3"/>
    </row>
    <row r="646" spans="1:1" ht="15.75" customHeight="1">
      <c r="A646" s="3"/>
    </row>
    <row r="647" spans="1:1" ht="15.75" customHeight="1">
      <c r="A647" s="3"/>
    </row>
    <row r="648" spans="1:1" ht="15.75" customHeight="1">
      <c r="A648" s="3"/>
    </row>
    <row r="649" spans="1:1" ht="15.75" customHeight="1">
      <c r="A649" s="3"/>
    </row>
    <row r="650" spans="1:1" ht="15.75" customHeight="1">
      <c r="A650" s="3"/>
    </row>
    <row r="651" spans="1:1" ht="15.75" customHeight="1">
      <c r="A651" s="3"/>
    </row>
    <row r="652" spans="1:1" ht="15.75" customHeight="1">
      <c r="A652" s="3"/>
    </row>
    <row r="653" spans="1:1" ht="15.75" customHeight="1">
      <c r="A653" s="3"/>
    </row>
    <row r="654" spans="1:1" ht="15.75" customHeight="1">
      <c r="A654" s="3"/>
    </row>
    <row r="655" spans="1:1" ht="15.75" customHeight="1">
      <c r="A655" s="3"/>
    </row>
    <row r="656" spans="1:1" ht="15.75" customHeight="1">
      <c r="A656" s="3"/>
    </row>
    <row r="657" spans="1:1" ht="15.75" customHeight="1">
      <c r="A657" s="3"/>
    </row>
    <row r="658" spans="1:1" ht="15.75" customHeight="1">
      <c r="A658" s="3"/>
    </row>
    <row r="659" spans="1:1" ht="15.75" customHeight="1">
      <c r="A659" s="3"/>
    </row>
    <row r="660" spans="1:1" ht="15.75" customHeight="1">
      <c r="A660" s="3"/>
    </row>
    <row r="661" spans="1:1" ht="15.75" customHeight="1">
      <c r="A661" s="3"/>
    </row>
    <row r="662" spans="1:1" ht="15.75" customHeight="1">
      <c r="A662" s="3"/>
    </row>
    <row r="663" spans="1:1" ht="15.75" customHeight="1">
      <c r="A663" s="3"/>
    </row>
    <row r="664" spans="1:1" ht="15.75" customHeight="1">
      <c r="A664" s="3"/>
    </row>
    <row r="665" spans="1:1" ht="15.75" customHeight="1">
      <c r="A665" s="3"/>
    </row>
    <row r="666" spans="1:1" ht="15.75" customHeight="1">
      <c r="A666" s="3"/>
    </row>
    <row r="667" spans="1:1" ht="15.75" customHeight="1">
      <c r="A667" s="3"/>
    </row>
    <row r="668" spans="1:1" ht="15.75" customHeight="1">
      <c r="A668" s="3"/>
    </row>
    <row r="669" spans="1:1" ht="15.75" customHeight="1">
      <c r="A669" s="3"/>
    </row>
    <row r="670" spans="1:1" ht="15.75" customHeight="1">
      <c r="A670" s="3"/>
    </row>
    <row r="671" spans="1:1" ht="15.75" customHeight="1">
      <c r="A671" s="3"/>
    </row>
    <row r="672" spans="1:1" ht="15.75" customHeight="1">
      <c r="A672" s="3"/>
    </row>
    <row r="673" spans="1:1" ht="15.75" customHeight="1">
      <c r="A673" s="3"/>
    </row>
    <row r="674" spans="1:1" ht="15.75" customHeight="1">
      <c r="A674" s="3"/>
    </row>
    <row r="675" spans="1:1" ht="15.75" customHeight="1">
      <c r="A675" s="3"/>
    </row>
    <row r="676" spans="1:1" ht="15.75" customHeight="1">
      <c r="A676" s="3"/>
    </row>
    <row r="677" spans="1:1" ht="15.75" customHeight="1">
      <c r="A677" s="3"/>
    </row>
    <row r="678" spans="1:1" ht="15.75" customHeight="1">
      <c r="A678" s="3"/>
    </row>
    <row r="679" spans="1:1" ht="15.75" customHeight="1">
      <c r="A679" s="3"/>
    </row>
    <row r="680" spans="1:1" ht="15.75" customHeight="1">
      <c r="A680" s="3"/>
    </row>
    <row r="681" spans="1:1" ht="15.75" customHeight="1">
      <c r="A681" s="3"/>
    </row>
    <row r="682" spans="1:1" ht="15.75" customHeight="1">
      <c r="A682" s="3"/>
    </row>
    <row r="683" spans="1:1" ht="15.75" customHeight="1">
      <c r="A683" s="3"/>
    </row>
    <row r="684" spans="1:1" ht="15.75" customHeight="1">
      <c r="A684" s="3"/>
    </row>
    <row r="685" spans="1:1" ht="15.75" customHeight="1">
      <c r="A685" s="3"/>
    </row>
    <row r="686" spans="1:1" ht="15.75" customHeight="1">
      <c r="A686" s="3"/>
    </row>
    <row r="687" spans="1:1" ht="15.75" customHeight="1">
      <c r="A687" s="3"/>
    </row>
    <row r="688" spans="1:1" ht="15.75" customHeight="1">
      <c r="A688" s="3"/>
    </row>
    <row r="689" spans="1:1" ht="15.75" customHeight="1">
      <c r="A689" s="3"/>
    </row>
    <row r="690" spans="1:1" ht="15.75" customHeight="1">
      <c r="A690" s="3"/>
    </row>
    <row r="691" spans="1:1" ht="15.75" customHeight="1">
      <c r="A691" s="3"/>
    </row>
    <row r="692" spans="1:1" ht="15.75" customHeight="1">
      <c r="A692" s="3"/>
    </row>
    <row r="693" spans="1:1" ht="15.75" customHeight="1">
      <c r="A693" s="3"/>
    </row>
    <row r="694" spans="1:1" ht="15.75" customHeight="1">
      <c r="A694" s="3"/>
    </row>
    <row r="695" spans="1:1" ht="15.75" customHeight="1">
      <c r="A695" s="3"/>
    </row>
    <row r="696" spans="1:1" ht="15.75" customHeight="1">
      <c r="A696" s="3"/>
    </row>
    <row r="697" spans="1:1" ht="15.75" customHeight="1">
      <c r="A697" s="3"/>
    </row>
    <row r="698" spans="1:1" ht="15.75" customHeight="1">
      <c r="A698" s="3"/>
    </row>
    <row r="699" spans="1:1" ht="15.75" customHeight="1">
      <c r="A699" s="3"/>
    </row>
    <row r="700" spans="1:1" ht="15.75" customHeight="1">
      <c r="A700" s="3"/>
    </row>
    <row r="701" spans="1:1" ht="15.75" customHeight="1">
      <c r="A701" s="3"/>
    </row>
    <row r="702" spans="1:1" ht="15.75" customHeight="1">
      <c r="A702" s="3"/>
    </row>
    <row r="703" spans="1:1" ht="15.75" customHeight="1">
      <c r="A703" s="3"/>
    </row>
    <row r="704" spans="1:1" ht="15.75" customHeight="1">
      <c r="A704" s="3"/>
    </row>
    <row r="705" spans="1:1" ht="15.75" customHeight="1">
      <c r="A705" s="3"/>
    </row>
    <row r="706" spans="1:1" ht="15.75" customHeight="1">
      <c r="A706" s="3"/>
    </row>
    <row r="707" spans="1:1" ht="15.75" customHeight="1">
      <c r="A707" s="3"/>
    </row>
    <row r="708" spans="1:1" ht="15.75" customHeight="1">
      <c r="A708" s="3"/>
    </row>
    <row r="709" spans="1:1" ht="15.75" customHeight="1">
      <c r="A709" s="3"/>
    </row>
    <row r="710" spans="1:1" ht="15.75" customHeight="1">
      <c r="A710" s="3"/>
    </row>
    <row r="711" spans="1:1" ht="15.75" customHeight="1">
      <c r="A711" s="3"/>
    </row>
    <row r="712" spans="1:1" ht="15.75" customHeight="1">
      <c r="A712" s="3"/>
    </row>
    <row r="713" spans="1:1" ht="15.75" customHeight="1">
      <c r="A713" s="3"/>
    </row>
    <row r="714" spans="1:1" ht="15.75" customHeight="1">
      <c r="A714" s="3"/>
    </row>
    <row r="715" spans="1:1" ht="15.75" customHeight="1">
      <c r="A715" s="3"/>
    </row>
    <row r="716" spans="1:1" ht="15.75" customHeight="1">
      <c r="A716" s="3"/>
    </row>
    <row r="717" spans="1:1" ht="15.75" customHeight="1">
      <c r="A717" s="3"/>
    </row>
    <row r="718" spans="1:1" ht="15.75" customHeight="1">
      <c r="A718" s="3"/>
    </row>
    <row r="719" spans="1:1" ht="15.75" customHeight="1">
      <c r="A719" s="3"/>
    </row>
    <row r="720" spans="1:1" ht="15.75" customHeight="1">
      <c r="A720" s="3"/>
    </row>
    <row r="721" spans="1:1" ht="15.75" customHeight="1">
      <c r="A721" s="3"/>
    </row>
    <row r="722" spans="1:1" ht="15.75" customHeight="1">
      <c r="A722" s="3"/>
    </row>
    <row r="723" spans="1:1" ht="15.75" customHeight="1">
      <c r="A723" s="3"/>
    </row>
    <row r="724" spans="1:1" ht="15.75" customHeight="1">
      <c r="A724" s="3"/>
    </row>
    <row r="725" spans="1:1" ht="15.75" customHeight="1">
      <c r="A725" s="3"/>
    </row>
    <row r="726" spans="1:1" ht="15.75" customHeight="1">
      <c r="A726" s="3"/>
    </row>
    <row r="727" spans="1:1" ht="15.75" customHeight="1">
      <c r="A727" s="3"/>
    </row>
    <row r="728" spans="1:1" ht="15.75" customHeight="1">
      <c r="A728" s="3"/>
    </row>
    <row r="729" spans="1:1" ht="15.75" customHeight="1">
      <c r="A729" s="3"/>
    </row>
    <row r="730" spans="1:1" ht="15.75" customHeight="1">
      <c r="A730" s="3"/>
    </row>
    <row r="731" spans="1:1" ht="15.75" customHeight="1">
      <c r="A731" s="3"/>
    </row>
    <row r="732" spans="1:1" ht="15.75" customHeight="1">
      <c r="A732" s="3"/>
    </row>
    <row r="733" spans="1:1" ht="15.75" customHeight="1">
      <c r="A733" s="3"/>
    </row>
    <row r="734" spans="1:1" ht="15.75" customHeight="1">
      <c r="A734" s="3"/>
    </row>
    <row r="735" spans="1:1" ht="15.75" customHeight="1">
      <c r="A735" s="3"/>
    </row>
    <row r="736" spans="1:1" ht="15.75" customHeight="1">
      <c r="A736" s="3"/>
    </row>
    <row r="737" spans="1:1" ht="15.75" customHeight="1">
      <c r="A737" s="3"/>
    </row>
    <row r="738" spans="1:1" ht="15.75" customHeight="1">
      <c r="A738" s="3"/>
    </row>
    <row r="739" spans="1:1" ht="15.75" customHeight="1">
      <c r="A739" s="3"/>
    </row>
    <row r="740" spans="1:1" ht="15.75" customHeight="1">
      <c r="A740" s="3"/>
    </row>
    <row r="741" spans="1:1" ht="15.75" customHeight="1">
      <c r="A741" s="3"/>
    </row>
    <row r="742" spans="1:1" ht="15.75" customHeight="1">
      <c r="A742" s="3"/>
    </row>
    <row r="743" spans="1:1" ht="15.75" customHeight="1">
      <c r="A743" s="3"/>
    </row>
    <row r="744" spans="1:1" ht="15.75" customHeight="1">
      <c r="A744" s="3"/>
    </row>
    <row r="745" spans="1:1" ht="15.75" customHeight="1">
      <c r="A745" s="3"/>
    </row>
    <row r="746" spans="1:1" ht="15.75" customHeight="1">
      <c r="A746" s="3"/>
    </row>
    <row r="747" spans="1:1" ht="15.75" customHeight="1">
      <c r="A747" s="3"/>
    </row>
    <row r="748" spans="1:1" ht="15.75" customHeight="1">
      <c r="A748" s="3"/>
    </row>
    <row r="749" spans="1:1" ht="15.75" customHeight="1">
      <c r="A749" s="3"/>
    </row>
    <row r="750" spans="1:1" ht="15.75" customHeight="1">
      <c r="A750" s="3"/>
    </row>
    <row r="751" spans="1:1" ht="15.75" customHeight="1">
      <c r="A751" s="3"/>
    </row>
    <row r="752" spans="1:1" ht="15.75" customHeight="1">
      <c r="A752" s="3"/>
    </row>
    <row r="753" spans="1:1" ht="15.75" customHeight="1">
      <c r="A753" s="3"/>
    </row>
    <row r="754" spans="1:1" ht="15.75" customHeight="1">
      <c r="A754" s="3"/>
    </row>
    <row r="755" spans="1:1" ht="15.75" customHeight="1">
      <c r="A755" s="3"/>
    </row>
    <row r="756" spans="1:1" ht="15.75" customHeight="1">
      <c r="A756" s="3"/>
    </row>
    <row r="757" spans="1:1" ht="15.75" customHeight="1">
      <c r="A757" s="3"/>
    </row>
    <row r="758" spans="1:1" ht="15.75" customHeight="1">
      <c r="A758" s="3"/>
    </row>
    <row r="759" spans="1:1" ht="15.75" customHeight="1">
      <c r="A759" s="3"/>
    </row>
    <row r="760" spans="1:1" ht="15.75" customHeight="1">
      <c r="A760" s="3"/>
    </row>
    <row r="761" spans="1:1" ht="15.75" customHeight="1">
      <c r="A761" s="3"/>
    </row>
    <row r="762" spans="1:1" ht="15.75" customHeight="1">
      <c r="A762" s="3"/>
    </row>
    <row r="763" spans="1:1" ht="15.75" customHeight="1">
      <c r="A763" s="3"/>
    </row>
    <row r="764" spans="1:1" ht="15.75" customHeight="1">
      <c r="A764" s="3"/>
    </row>
    <row r="765" spans="1:1" ht="15.75" customHeight="1">
      <c r="A765" s="3"/>
    </row>
    <row r="766" spans="1:1" ht="15.75" customHeight="1">
      <c r="A766" s="3"/>
    </row>
    <row r="767" spans="1:1" ht="15.75" customHeight="1">
      <c r="A767" s="3"/>
    </row>
    <row r="768" spans="1:1" ht="15.75" customHeight="1">
      <c r="A768" s="3"/>
    </row>
    <row r="769" spans="1:1" ht="15.75" customHeight="1">
      <c r="A769" s="3"/>
    </row>
    <row r="770" spans="1:1" ht="15.75" customHeight="1">
      <c r="A770" s="3"/>
    </row>
    <row r="771" spans="1:1" ht="15.75" customHeight="1">
      <c r="A771" s="3"/>
    </row>
    <row r="772" spans="1:1" ht="15.75" customHeight="1">
      <c r="A772" s="3"/>
    </row>
    <row r="773" spans="1:1" ht="15.75" customHeight="1">
      <c r="A773" s="3"/>
    </row>
    <row r="774" spans="1:1" ht="15.75" customHeight="1">
      <c r="A774" s="3"/>
    </row>
    <row r="775" spans="1:1" ht="15.75" customHeight="1">
      <c r="A775" s="3"/>
    </row>
    <row r="776" spans="1:1" ht="15.75" customHeight="1">
      <c r="A776" s="3"/>
    </row>
    <row r="777" spans="1:1" ht="15.75" customHeight="1">
      <c r="A777" s="3"/>
    </row>
    <row r="778" spans="1:1" ht="15.75" customHeight="1">
      <c r="A778" s="3"/>
    </row>
    <row r="779" spans="1:1" ht="15.75" customHeight="1">
      <c r="A779" s="3"/>
    </row>
    <row r="780" spans="1:1" ht="15.75" customHeight="1">
      <c r="A780" s="3"/>
    </row>
    <row r="781" spans="1:1" ht="15.75" customHeight="1">
      <c r="A781" s="3"/>
    </row>
    <row r="782" spans="1:1" ht="15.75" customHeight="1">
      <c r="A782" s="3"/>
    </row>
    <row r="783" spans="1:1" ht="15.75" customHeight="1">
      <c r="A783" s="3"/>
    </row>
    <row r="784" spans="1:1" ht="15.75" customHeight="1">
      <c r="A784" s="3"/>
    </row>
    <row r="785" spans="1:1" ht="15.75" customHeight="1">
      <c r="A785" s="3"/>
    </row>
    <row r="786" spans="1:1" ht="15.75" customHeight="1">
      <c r="A786" s="3"/>
    </row>
    <row r="787" spans="1:1" ht="15.75" customHeight="1">
      <c r="A787" s="3"/>
    </row>
    <row r="788" spans="1:1" ht="15.75" customHeight="1">
      <c r="A788" s="3"/>
    </row>
    <row r="789" spans="1:1" ht="15.75" customHeight="1">
      <c r="A789" s="3"/>
    </row>
    <row r="790" spans="1:1" ht="15.75" customHeight="1">
      <c r="A790" s="3"/>
    </row>
    <row r="791" spans="1:1" ht="15.75" customHeight="1">
      <c r="A791" s="3"/>
    </row>
    <row r="792" spans="1:1" ht="15.75" customHeight="1">
      <c r="A792" s="3"/>
    </row>
    <row r="793" spans="1:1" ht="15.75" customHeight="1">
      <c r="A793" s="3"/>
    </row>
    <row r="794" spans="1:1" ht="15.75" customHeight="1">
      <c r="A794" s="3"/>
    </row>
    <row r="795" spans="1:1" ht="15.75" customHeight="1">
      <c r="A795" s="3"/>
    </row>
    <row r="796" spans="1:1" ht="15.75" customHeight="1">
      <c r="A796" s="3"/>
    </row>
    <row r="797" spans="1:1" ht="15.75" customHeight="1">
      <c r="A797" s="3"/>
    </row>
    <row r="798" spans="1:1" ht="15.75" customHeight="1">
      <c r="A798" s="3"/>
    </row>
    <row r="799" spans="1:1" ht="15.75" customHeight="1">
      <c r="A799" s="3"/>
    </row>
    <row r="800" spans="1:1" ht="15.75" customHeight="1">
      <c r="A800" s="3"/>
    </row>
    <row r="801" spans="1:1" ht="15.75" customHeight="1">
      <c r="A801" s="3"/>
    </row>
    <row r="802" spans="1:1" ht="15.75" customHeight="1">
      <c r="A802" s="3"/>
    </row>
    <row r="803" spans="1:1" ht="15.75" customHeight="1">
      <c r="A803" s="3"/>
    </row>
    <row r="804" spans="1:1" ht="15.75" customHeight="1">
      <c r="A804" s="3"/>
    </row>
    <row r="805" spans="1:1" ht="15.75" customHeight="1">
      <c r="A805" s="3"/>
    </row>
    <row r="806" spans="1:1" ht="15.75" customHeight="1">
      <c r="A806" s="3"/>
    </row>
    <row r="807" spans="1:1" ht="15.75" customHeight="1">
      <c r="A807" s="3"/>
    </row>
    <row r="808" spans="1:1" ht="15.75" customHeight="1">
      <c r="A808" s="3"/>
    </row>
    <row r="809" spans="1:1" ht="15.75" customHeight="1">
      <c r="A809" s="3"/>
    </row>
    <row r="810" spans="1:1" ht="15.75" customHeight="1">
      <c r="A810" s="3"/>
    </row>
    <row r="811" spans="1:1" ht="15.75" customHeight="1">
      <c r="A811" s="3"/>
    </row>
    <row r="812" spans="1:1" ht="15.75" customHeight="1">
      <c r="A812" s="3"/>
    </row>
    <row r="813" spans="1:1" ht="15.75" customHeight="1">
      <c r="A813" s="3"/>
    </row>
    <row r="814" spans="1:1" ht="15.75" customHeight="1">
      <c r="A814" s="3"/>
    </row>
    <row r="815" spans="1:1" ht="15.75" customHeight="1">
      <c r="A815" s="3"/>
    </row>
    <row r="816" spans="1:1" ht="15.75" customHeight="1">
      <c r="A816" s="3"/>
    </row>
    <row r="817" spans="1:1" ht="15.75" customHeight="1">
      <c r="A817" s="3"/>
    </row>
    <row r="818" spans="1:1" ht="15.75" customHeight="1">
      <c r="A818" s="3"/>
    </row>
    <row r="819" spans="1:1" ht="15.75" customHeight="1">
      <c r="A819" s="3"/>
    </row>
    <row r="820" spans="1:1" ht="15.75" customHeight="1">
      <c r="A820" s="3"/>
    </row>
    <row r="821" spans="1:1" ht="15.75" customHeight="1">
      <c r="A821" s="3"/>
    </row>
    <row r="822" spans="1:1" ht="15.75" customHeight="1">
      <c r="A822" s="3"/>
    </row>
    <row r="823" spans="1:1" ht="15.75" customHeight="1">
      <c r="A823" s="3"/>
    </row>
    <row r="824" spans="1:1" ht="15.75" customHeight="1">
      <c r="A824" s="3"/>
    </row>
    <row r="825" spans="1:1" ht="15.75" customHeight="1">
      <c r="A825" s="3"/>
    </row>
    <row r="826" spans="1:1" ht="15.75" customHeight="1">
      <c r="A826" s="3"/>
    </row>
    <row r="827" spans="1:1" ht="15.75" customHeight="1">
      <c r="A827" s="3"/>
    </row>
    <row r="828" spans="1:1" ht="15.75" customHeight="1">
      <c r="A828" s="3"/>
    </row>
    <row r="829" spans="1:1" ht="15.75" customHeight="1">
      <c r="A829" s="3"/>
    </row>
    <row r="830" spans="1:1" ht="15.75" customHeight="1">
      <c r="A830" s="3"/>
    </row>
    <row r="831" spans="1:1" ht="15.75" customHeight="1">
      <c r="A831" s="3"/>
    </row>
    <row r="832" spans="1:1" ht="15.75" customHeight="1">
      <c r="A832" s="3"/>
    </row>
    <row r="833" spans="1:1" ht="15.75" customHeight="1">
      <c r="A833" s="3"/>
    </row>
    <row r="834" spans="1:1" ht="15.75" customHeight="1">
      <c r="A834" s="3"/>
    </row>
    <row r="835" spans="1:1" ht="15.75" customHeight="1">
      <c r="A835" s="3"/>
    </row>
    <row r="836" spans="1:1" ht="15.75" customHeight="1">
      <c r="A836" s="3"/>
    </row>
    <row r="837" spans="1:1" ht="15.75" customHeight="1">
      <c r="A837" s="3"/>
    </row>
    <row r="838" spans="1:1" ht="15.75" customHeight="1">
      <c r="A838" s="3"/>
    </row>
    <row r="839" spans="1:1" ht="15.75" customHeight="1">
      <c r="A839" s="3"/>
    </row>
    <row r="840" spans="1:1" ht="15.75" customHeight="1">
      <c r="A840" s="3"/>
    </row>
    <row r="841" spans="1:1" ht="15.75" customHeight="1">
      <c r="A841" s="3"/>
    </row>
    <row r="842" spans="1:1" ht="15.75" customHeight="1">
      <c r="A842" s="3"/>
    </row>
    <row r="843" spans="1:1" ht="15.75" customHeight="1">
      <c r="A843" s="3"/>
    </row>
    <row r="844" spans="1:1" ht="15.75" customHeight="1">
      <c r="A844" s="3"/>
    </row>
    <row r="845" spans="1:1" ht="15.75" customHeight="1">
      <c r="A845" s="3"/>
    </row>
    <row r="846" spans="1:1" ht="15.75" customHeight="1">
      <c r="A846" s="3"/>
    </row>
    <row r="847" spans="1:1" ht="15.75" customHeight="1">
      <c r="A847" s="3"/>
    </row>
    <row r="848" spans="1:1" ht="15.75" customHeight="1">
      <c r="A848" s="3"/>
    </row>
    <row r="849" spans="1:1" ht="15.75" customHeight="1">
      <c r="A849" s="3"/>
    </row>
    <row r="850" spans="1:1" ht="15.75" customHeight="1">
      <c r="A850" s="3"/>
    </row>
    <row r="851" spans="1:1" ht="15.75" customHeight="1">
      <c r="A851" s="3"/>
    </row>
    <row r="852" spans="1:1" ht="15.75" customHeight="1">
      <c r="A852" s="3"/>
    </row>
    <row r="853" spans="1:1" ht="15.75" customHeight="1">
      <c r="A853" s="3"/>
    </row>
    <row r="854" spans="1:1" ht="15.75" customHeight="1">
      <c r="A854" s="3"/>
    </row>
    <row r="855" spans="1:1" ht="15.75" customHeight="1">
      <c r="A855" s="3"/>
    </row>
    <row r="856" spans="1:1" ht="15.75" customHeight="1">
      <c r="A856" s="3"/>
    </row>
    <row r="857" spans="1:1" ht="15.75" customHeight="1">
      <c r="A857" s="3"/>
    </row>
    <row r="858" spans="1:1" ht="15.75" customHeight="1">
      <c r="A858" s="3"/>
    </row>
    <row r="859" spans="1:1" ht="15.75" customHeight="1">
      <c r="A859" s="3"/>
    </row>
    <row r="860" spans="1:1" ht="15.75" customHeight="1">
      <c r="A860" s="3"/>
    </row>
    <row r="861" spans="1:1" ht="15.75" customHeight="1">
      <c r="A861" s="3"/>
    </row>
    <row r="862" spans="1:1" ht="15.75" customHeight="1">
      <c r="A862" s="3"/>
    </row>
    <row r="863" spans="1:1" ht="15.75" customHeight="1">
      <c r="A863" s="3"/>
    </row>
    <row r="864" spans="1:1" ht="15.75" customHeight="1">
      <c r="A864" s="3"/>
    </row>
    <row r="865" spans="1:1" ht="15.75" customHeight="1">
      <c r="A865" s="3"/>
    </row>
    <row r="866" spans="1:1" ht="15.75" customHeight="1">
      <c r="A866" s="3"/>
    </row>
    <row r="867" spans="1:1" ht="15.75" customHeight="1">
      <c r="A867" s="3"/>
    </row>
    <row r="868" spans="1:1" ht="15.75" customHeight="1">
      <c r="A868" s="3"/>
    </row>
    <row r="869" spans="1:1" ht="15.75" customHeight="1">
      <c r="A869" s="3"/>
    </row>
    <row r="870" spans="1:1" ht="15.75" customHeight="1">
      <c r="A870" s="3"/>
    </row>
    <row r="871" spans="1:1" ht="15.75" customHeight="1">
      <c r="A871" s="3"/>
    </row>
    <row r="872" spans="1:1" ht="15.75" customHeight="1">
      <c r="A872" s="3"/>
    </row>
    <row r="873" spans="1:1" ht="15.75" customHeight="1">
      <c r="A873" s="3"/>
    </row>
    <row r="874" spans="1:1" ht="15.75" customHeight="1">
      <c r="A874" s="3"/>
    </row>
    <row r="875" spans="1:1" ht="15.75" customHeight="1">
      <c r="A875" s="3"/>
    </row>
    <row r="876" spans="1:1" ht="15.75" customHeight="1">
      <c r="A876" s="3"/>
    </row>
    <row r="877" spans="1:1" ht="15.75" customHeight="1">
      <c r="A877" s="3"/>
    </row>
    <row r="878" spans="1:1" ht="15.75" customHeight="1">
      <c r="A878" s="3"/>
    </row>
    <row r="879" spans="1:1" ht="15.75" customHeight="1">
      <c r="A879" s="3"/>
    </row>
    <row r="880" spans="1:1" ht="15.75" customHeight="1">
      <c r="A880" s="3"/>
    </row>
    <row r="881" spans="1:1" ht="15.75" customHeight="1">
      <c r="A881" s="3"/>
    </row>
    <row r="882" spans="1:1" ht="15.75" customHeight="1">
      <c r="A882" s="3"/>
    </row>
    <row r="883" spans="1:1" ht="15.75" customHeight="1">
      <c r="A883" s="3"/>
    </row>
    <row r="884" spans="1:1" ht="15.75" customHeight="1">
      <c r="A884" s="3"/>
    </row>
    <row r="885" spans="1:1" ht="15.75" customHeight="1">
      <c r="A885" s="3"/>
    </row>
    <row r="886" spans="1:1" ht="15.75" customHeight="1">
      <c r="A886" s="3"/>
    </row>
    <row r="887" spans="1:1" ht="15.75" customHeight="1">
      <c r="A887" s="3"/>
    </row>
    <row r="888" spans="1:1" ht="15.75" customHeight="1">
      <c r="A888" s="3"/>
    </row>
    <row r="889" spans="1:1" ht="15.75" customHeight="1">
      <c r="A889" s="3"/>
    </row>
    <row r="890" spans="1:1" ht="15.75" customHeight="1">
      <c r="A890" s="3"/>
    </row>
    <row r="891" spans="1:1" ht="15.75" customHeight="1">
      <c r="A891" s="3"/>
    </row>
    <row r="892" spans="1:1" ht="15.75" customHeight="1">
      <c r="A892" s="3"/>
    </row>
    <row r="893" spans="1:1" ht="15.75" customHeight="1">
      <c r="A893" s="3"/>
    </row>
    <row r="894" spans="1:1" ht="15.75" customHeight="1">
      <c r="A894" s="3"/>
    </row>
    <row r="895" spans="1:1" ht="15.75" customHeight="1">
      <c r="A895" s="3"/>
    </row>
    <row r="896" spans="1:1" ht="15.75" customHeight="1">
      <c r="A896" s="3"/>
    </row>
    <row r="897" spans="1:1" ht="15.75" customHeight="1">
      <c r="A897" s="3"/>
    </row>
    <row r="898" spans="1:1" ht="15.75" customHeight="1">
      <c r="A898" s="3"/>
    </row>
    <row r="899" spans="1:1" ht="15.75" customHeight="1">
      <c r="A899" s="3"/>
    </row>
    <row r="900" spans="1:1" ht="15.75" customHeight="1">
      <c r="A900" s="3"/>
    </row>
    <row r="901" spans="1:1" ht="15.75" customHeight="1">
      <c r="A901" s="3"/>
    </row>
    <row r="902" spans="1:1" ht="15.75" customHeight="1">
      <c r="A902" s="3"/>
    </row>
    <row r="903" spans="1:1" ht="15.75" customHeight="1">
      <c r="A903" s="3"/>
    </row>
    <row r="904" spans="1:1" ht="15.75" customHeight="1">
      <c r="A904" s="3"/>
    </row>
    <row r="905" spans="1:1" ht="15.75" customHeight="1">
      <c r="A905" s="3"/>
    </row>
    <row r="906" spans="1:1" ht="15.75" customHeight="1">
      <c r="A906" s="3"/>
    </row>
    <row r="907" spans="1:1" ht="15.75" customHeight="1">
      <c r="A907" s="3"/>
    </row>
    <row r="908" spans="1:1" ht="15.75" customHeight="1">
      <c r="A908" s="3"/>
    </row>
    <row r="909" spans="1:1" ht="15.75" customHeight="1">
      <c r="A909" s="3"/>
    </row>
    <row r="910" spans="1:1" ht="15.75" customHeight="1">
      <c r="A910" s="3"/>
    </row>
    <row r="911" spans="1:1" ht="15.75" customHeight="1">
      <c r="A911" s="3"/>
    </row>
    <row r="912" spans="1:1" ht="15.75" customHeight="1">
      <c r="A912" s="3"/>
    </row>
    <row r="913" spans="1:1" ht="15.75" customHeight="1">
      <c r="A913" s="3"/>
    </row>
    <row r="914" spans="1:1" ht="15.75" customHeight="1">
      <c r="A914" s="3"/>
    </row>
    <row r="915" spans="1:1" ht="15.75" customHeight="1">
      <c r="A915" s="3"/>
    </row>
    <row r="916" spans="1:1" ht="15.75" customHeight="1">
      <c r="A916" s="3"/>
    </row>
    <row r="917" spans="1:1" ht="15.75" customHeight="1">
      <c r="A917" s="3"/>
    </row>
    <row r="918" spans="1:1" ht="15.75" customHeight="1">
      <c r="A918" s="3"/>
    </row>
    <row r="919" spans="1:1" ht="15.75" customHeight="1">
      <c r="A919" s="3"/>
    </row>
    <row r="920" spans="1:1" ht="15.75" customHeight="1">
      <c r="A920" s="3"/>
    </row>
    <row r="921" spans="1:1" ht="15.75" customHeight="1">
      <c r="A921" s="3"/>
    </row>
    <row r="922" spans="1:1" ht="15.75" customHeight="1">
      <c r="A922" s="3"/>
    </row>
    <row r="923" spans="1:1" ht="15.75" customHeight="1">
      <c r="A923" s="3"/>
    </row>
    <row r="924" spans="1:1" ht="15.75" customHeight="1">
      <c r="A924" s="3"/>
    </row>
    <row r="925" spans="1:1" ht="15.75" customHeight="1">
      <c r="A925" s="3"/>
    </row>
    <row r="926" spans="1:1" ht="15.75" customHeight="1">
      <c r="A926" s="3"/>
    </row>
    <row r="927" spans="1:1" ht="15.75" customHeight="1">
      <c r="A927" s="3"/>
    </row>
    <row r="928" spans="1:1" ht="15.75" customHeight="1">
      <c r="A928" s="3"/>
    </row>
    <row r="929" spans="1:1" ht="15.75" customHeight="1">
      <c r="A929" s="3"/>
    </row>
    <row r="930" spans="1:1" ht="15.75" customHeight="1">
      <c r="A930" s="3"/>
    </row>
    <row r="931" spans="1:1" ht="15.75" customHeight="1">
      <c r="A931" s="3"/>
    </row>
    <row r="932" spans="1:1" ht="15.75" customHeight="1">
      <c r="A932" s="3"/>
    </row>
    <row r="933" spans="1:1" ht="15.75" customHeight="1">
      <c r="A933" s="3"/>
    </row>
    <row r="934" spans="1:1" ht="15.75" customHeight="1">
      <c r="A934" s="3"/>
    </row>
    <row r="935" spans="1:1" ht="15.75" customHeight="1">
      <c r="A935" s="3"/>
    </row>
    <row r="936" spans="1:1" ht="15.75" customHeight="1">
      <c r="A936" s="3"/>
    </row>
    <row r="937" spans="1:1" ht="15.75" customHeight="1">
      <c r="A937" s="3"/>
    </row>
    <row r="938" spans="1:1" ht="15.75" customHeight="1">
      <c r="A938" s="3"/>
    </row>
    <row r="939" spans="1:1" ht="15.75" customHeight="1">
      <c r="A939" s="3"/>
    </row>
    <row r="940" spans="1:1" ht="15.75" customHeight="1">
      <c r="A940" s="3"/>
    </row>
    <row r="941" spans="1:1" ht="15.75" customHeight="1">
      <c r="A941" s="3"/>
    </row>
    <row r="942" spans="1:1" ht="15.75" customHeight="1">
      <c r="A942" s="3"/>
    </row>
    <row r="943" spans="1:1" ht="15.75" customHeight="1">
      <c r="A943" s="3"/>
    </row>
    <row r="944" spans="1:1" ht="15.75" customHeight="1">
      <c r="A944" s="3"/>
    </row>
    <row r="945" spans="1:1" ht="15.75" customHeight="1">
      <c r="A945" s="3"/>
    </row>
    <row r="946" spans="1:1" ht="15.75" customHeight="1">
      <c r="A946" s="3"/>
    </row>
    <row r="947" spans="1:1" ht="15.75" customHeight="1">
      <c r="A947" s="3"/>
    </row>
    <row r="948" spans="1:1" ht="15.75" customHeight="1">
      <c r="A948" s="3"/>
    </row>
    <row r="949" spans="1:1" ht="15.75" customHeight="1">
      <c r="A949" s="3"/>
    </row>
    <row r="950" spans="1:1" ht="15.75" customHeight="1">
      <c r="A950" s="3"/>
    </row>
    <row r="951" spans="1:1" ht="15.75" customHeight="1">
      <c r="A951" s="3"/>
    </row>
    <row r="952" spans="1:1" ht="15.75" customHeight="1">
      <c r="A952" s="3"/>
    </row>
    <row r="953" spans="1:1" ht="15.75" customHeight="1">
      <c r="A953" s="3"/>
    </row>
    <row r="954" spans="1:1" ht="15.75" customHeight="1">
      <c r="A954" s="3"/>
    </row>
    <row r="955" spans="1:1" ht="15.75" customHeight="1">
      <c r="A955" s="3"/>
    </row>
    <row r="956" spans="1:1" ht="15.75" customHeight="1">
      <c r="A956" s="3"/>
    </row>
    <row r="957" spans="1:1" ht="15.75" customHeight="1">
      <c r="A957" s="3"/>
    </row>
    <row r="958" spans="1:1" ht="15.75" customHeight="1">
      <c r="A958" s="3"/>
    </row>
    <row r="959" spans="1:1" ht="15.75" customHeight="1">
      <c r="A959" s="3"/>
    </row>
    <row r="960" spans="1:1" ht="15.75" customHeight="1">
      <c r="A960" s="3"/>
    </row>
    <row r="961" spans="1:1" ht="15.75" customHeight="1">
      <c r="A961" s="3"/>
    </row>
    <row r="962" spans="1:1" ht="15.75" customHeight="1">
      <c r="A962" s="3"/>
    </row>
    <row r="963" spans="1:1" ht="15.75" customHeight="1">
      <c r="A963" s="3"/>
    </row>
    <row r="964" spans="1:1" ht="15.75" customHeight="1">
      <c r="A964" s="3"/>
    </row>
    <row r="965" spans="1:1" ht="15.75" customHeight="1">
      <c r="A965" s="3"/>
    </row>
    <row r="966" spans="1:1" ht="15.75" customHeight="1">
      <c r="A966" s="3"/>
    </row>
    <row r="967" spans="1:1" ht="15.75" customHeight="1">
      <c r="A967" s="3"/>
    </row>
    <row r="968" spans="1:1" ht="15.75" customHeight="1">
      <c r="A968" s="3"/>
    </row>
    <row r="969" spans="1:1" ht="15.75" customHeight="1">
      <c r="A969" s="3"/>
    </row>
    <row r="970" spans="1:1" ht="15.75" customHeight="1">
      <c r="A970" s="3"/>
    </row>
    <row r="971" spans="1:1" ht="15.75" customHeight="1">
      <c r="A971" s="3"/>
    </row>
    <row r="972" spans="1:1" ht="15.75" customHeight="1">
      <c r="A972" s="3"/>
    </row>
    <row r="973" spans="1:1" ht="15.75" customHeight="1">
      <c r="A973" s="3"/>
    </row>
    <row r="974" spans="1:1" ht="15.75" customHeight="1">
      <c r="A974" s="3"/>
    </row>
    <row r="975" spans="1:1" ht="15.75" customHeight="1">
      <c r="A975" s="3"/>
    </row>
    <row r="976" spans="1:1" ht="15.75" customHeight="1">
      <c r="A976" s="3"/>
    </row>
    <row r="977" spans="1:1" ht="15.75" customHeight="1">
      <c r="A977" s="3"/>
    </row>
    <row r="978" spans="1:1" ht="15.75" customHeight="1">
      <c r="A978" s="3"/>
    </row>
    <row r="979" spans="1:1" ht="15.75" customHeight="1">
      <c r="A979" s="3"/>
    </row>
    <row r="980" spans="1:1" ht="15.75" customHeight="1">
      <c r="A980" s="3"/>
    </row>
    <row r="981" spans="1:1" ht="15.75" customHeight="1">
      <c r="A981" s="3"/>
    </row>
    <row r="982" spans="1:1" ht="15.75" customHeight="1">
      <c r="A982" s="3"/>
    </row>
    <row r="983" spans="1:1" ht="15.75" customHeight="1">
      <c r="A983" s="3"/>
    </row>
    <row r="984" spans="1:1" ht="15.75" customHeight="1">
      <c r="A984" s="3"/>
    </row>
    <row r="985" spans="1:1" ht="15.75" customHeight="1">
      <c r="A985" s="3"/>
    </row>
    <row r="986" spans="1:1" ht="15.75" customHeight="1">
      <c r="A986" s="3"/>
    </row>
    <row r="987" spans="1:1" ht="15.75" customHeight="1">
      <c r="A987" s="3"/>
    </row>
    <row r="988" spans="1:1" ht="15.75" customHeight="1">
      <c r="A988" s="3"/>
    </row>
    <row r="989" spans="1:1" ht="15.75" customHeight="1">
      <c r="A989" s="3"/>
    </row>
    <row r="990" spans="1:1" ht="15.75" customHeight="1">
      <c r="A990" s="3"/>
    </row>
    <row r="991" spans="1:1" ht="15.75" customHeight="1">
      <c r="A991" s="3"/>
    </row>
    <row r="992" spans="1:1" ht="15.75" customHeight="1">
      <c r="A992" s="3"/>
    </row>
    <row r="993" spans="1:1" ht="15.75" customHeight="1">
      <c r="A993" s="3"/>
    </row>
    <row r="994" spans="1:1" ht="15.75" customHeight="1">
      <c r="A994" s="3"/>
    </row>
    <row r="995" spans="1:1" ht="15.75" customHeight="1">
      <c r="A995" s="3"/>
    </row>
    <row r="996" spans="1:1" ht="15.75" customHeight="1">
      <c r="A996" s="3"/>
    </row>
    <row r="997" spans="1:1" ht="15.75" customHeight="1">
      <c r="A997" s="3"/>
    </row>
    <row r="998" spans="1:1" ht="15.75" customHeight="1">
      <c r="A998" s="3"/>
    </row>
    <row r="999" spans="1:1" ht="15.75" customHeight="1">
      <c r="A999" s="3"/>
    </row>
    <row r="1000" spans="1:1" ht="15.75" customHeight="1">
      <c r="A1000" s="3"/>
    </row>
  </sheetData>
  <mergeCells count="11">
    <mergeCell ref="B2:K2"/>
    <mergeCell ref="B1:K1"/>
    <mergeCell ref="A7:B7"/>
    <mergeCell ref="A20:B20"/>
    <mergeCell ref="B3:K3"/>
    <mergeCell ref="B4:H4"/>
    <mergeCell ref="B5:B6"/>
    <mergeCell ref="A5:A6"/>
    <mergeCell ref="K5:K6"/>
    <mergeCell ref="C5:C6"/>
    <mergeCell ref="H5:H6"/>
  </mergeCells>
  <printOptions horizontalCentered="1"/>
  <pageMargins left="0.19685039370078741" right="0.19685039370078741" top="0.78740157480314965" bottom="0.55118110236220474" header="0" footer="0"/>
  <pageSetup paperSize="9" scale="94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9.140625" customWidth="1"/>
    <col min="2" max="2" width="26.140625" customWidth="1"/>
    <col min="3" max="3" width="25.85546875" customWidth="1"/>
    <col min="4" max="4" width="31.28515625" customWidth="1"/>
    <col min="5" max="5" width="7" customWidth="1"/>
    <col min="6" max="6" width="23" customWidth="1"/>
    <col min="7" max="7" width="5" customWidth="1"/>
    <col min="8" max="8" width="14.140625" customWidth="1"/>
    <col min="9" max="26" width="8.7109375" customWidth="1"/>
  </cols>
  <sheetData>
    <row r="1" spans="1:26" ht="18">
      <c r="A1" s="218"/>
      <c r="B1" s="219" t="s">
        <v>171</v>
      </c>
      <c r="C1" s="219" t="s">
        <v>28</v>
      </c>
      <c r="D1" s="219" t="s">
        <v>47</v>
      </c>
      <c r="E1" s="219" t="s">
        <v>46</v>
      </c>
      <c r="F1" s="219" t="s">
        <v>44</v>
      </c>
      <c r="G1" s="219" t="s">
        <v>45</v>
      </c>
      <c r="H1" s="219" t="s">
        <v>949</v>
      </c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</row>
    <row r="2" spans="1:26" ht="18">
      <c r="A2" s="218"/>
      <c r="B2" s="219" t="s">
        <v>55</v>
      </c>
      <c r="C2" s="219" t="s">
        <v>28</v>
      </c>
      <c r="D2" s="219" t="s">
        <v>47</v>
      </c>
      <c r="E2" s="219" t="s">
        <v>46</v>
      </c>
      <c r="F2" s="219" t="s">
        <v>44</v>
      </c>
      <c r="G2" s="219" t="s">
        <v>45</v>
      </c>
      <c r="H2" s="219" t="s">
        <v>950</v>
      </c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</row>
    <row r="3" spans="1:26" ht="18">
      <c r="A3" s="218"/>
      <c r="B3" s="219" t="s">
        <v>43</v>
      </c>
      <c r="C3" s="219" t="s">
        <v>28</v>
      </c>
      <c r="D3" s="219" t="s">
        <v>47</v>
      </c>
      <c r="E3" s="219" t="s">
        <v>46</v>
      </c>
      <c r="F3" s="219" t="s">
        <v>44</v>
      </c>
      <c r="G3" s="219" t="s">
        <v>45</v>
      </c>
      <c r="H3" s="219" t="s">
        <v>951</v>
      </c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</row>
    <row r="4" spans="1:26" ht="18">
      <c r="A4" s="218"/>
      <c r="B4" s="219" t="s">
        <v>192</v>
      </c>
      <c r="C4" s="219" t="s">
        <v>28</v>
      </c>
      <c r="D4" s="219" t="s">
        <v>47</v>
      </c>
      <c r="E4" s="219" t="s">
        <v>46</v>
      </c>
      <c r="F4" s="219" t="s">
        <v>44</v>
      </c>
      <c r="G4" s="219" t="s">
        <v>45</v>
      </c>
      <c r="H4" s="219" t="s">
        <v>952</v>
      </c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8"/>
      <c r="Z4" s="218"/>
    </row>
    <row r="5" spans="1:26" ht="18">
      <c r="A5" s="218"/>
      <c r="B5" s="219" t="s">
        <v>193</v>
      </c>
      <c r="C5" s="219" t="s">
        <v>28</v>
      </c>
      <c r="D5" s="219" t="s">
        <v>47</v>
      </c>
      <c r="E5" s="219" t="s">
        <v>46</v>
      </c>
      <c r="F5" s="219" t="s">
        <v>44</v>
      </c>
      <c r="G5" s="219" t="s">
        <v>45</v>
      </c>
      <c r="H5" s="219" t="s">
        <v>953</v>
      </c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  <c r="Y5" s="218"/>
      <c r="Z5" s="218"/>
    </row>
    <row r="6" spans="1:26" ht="18">
      <c r="A6" s="218"/>
      <c r="B6" s="219" t="s">
        <v>194</v>
      </c>
      <c r="C6" s="219" t="s">
        <v>28</v>
      </c>
      <c r="D6" s="219" t="s">
        <v>47</v>
      </c>
      <c r="E6" s="219" t="s">
        <v>46</v>
      </c>
      <c r="F6" s="219" t="s">
        <v>44</v>
      </c>
      <c r="G6" s="219" t="s">
        <v>45</v>
      </c>
      <c r="H6" s="219" t="s">
        <v>954</v>
      </c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</row>
    <row r="7" spans="1:26" ht="18">
      <c r="A7" s="218"/>
      <c r="B7" s="219" t="s">
        <v>196</v>
      </c>
      <c r="C7" s="219" t="s">
        <v>28</v>
      </c>
      <c r="D7" s="219" t="s">
        <v>47</v>
      </c>
      <c r="E7" s="219" t="s">
        <v>46</v>
      </c>
      <c r="F7" s="219" t="s">
        <v>44</v>
      </c>
      <c r="G7" s="219" t="s">
        <v>45</v>
      </c>
      <c r="H7" s="219" t="s">
        <v>955</v>
      </c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  <c r="Y7" s="218"/>
      <c r="Z7" s="218"/>
    </row>
    <row r="8" spans="1:26" ht="18">
      <c r="A8" s="218"/>
      <c r="B8" s="219" t="s">
        <v>200</v>
      </c>
      <c r="C8" s="219" t="s">
        <v>28</v>
      </c>
      <c r="D8" s="219" t="s">
        <v>47</v>
      </c>
      <c r="E8" s="219" t="s">
        <v>46</v>
      </c>
      <c r="F8" s="219" t="s">
        <v>44</v>
      </c>
      <c r="G8" s="219" t="s">
        <v>45</v>
      </c>
      <c r="H8" s="219" t="s">
        <v>956</v>
      </c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218"/>
      <c r="T8" s="218"/>
      <c r="U8" s="218"/>
      <c r="V8" s="218"/>
      <c r="W8" s="218"/>
      <c r="X8" s="218"/>
      <c r="Y8" s="218"/>
      <c r="Z8" s="218"/>
    </row>
    <row r="9" spans="1:26" ht="18">
      <c r="A9" s="218"/>
      <c r="B9" s="219" t="s">
        <v>59</v>
      </c>
      <c r="C9" s="219" t="s">
        <v>28</v>
      </c>
      <c r="D9" s="219" t="s">
        <v>47</v>
      </c>
      <c r="E9" s="219" t="s">
        <v>46</v>
      </c>
      <c r="F9" s="219" t="s">
        <v>44</v>
      </c>
      <c r="G9" s="219" t="s">
        <v>45</v>
      </c>
      <c r="H9" s="219" t="s">
        <v>957</v>
      </c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</row>
    <row r="10" spans="1:26" ht="18">
      <c r="A10" s="218"/>
      <c r="B10" s="219" t="s">
        <v>56</v>
      </c>
      <c r="C10" s="219" t="s">
        <v>28</v>
      </c>
      <c r="D10" s="219" t="s">
        <v>47</v>
      </c>
      <c r="E10" s="219" t="s">
        <v>46</v>
      </c>
      <c r="F10" s="219" t="s">
        <v>44</v>
      </c>
      <c r="G10" s="219" t="s">
        <v>45</v>
      </c>
      <c r="H10" s="219" t="s">
        <v>958</v>
      </c>
      <c r="I10" s="218"/>
      <c r="J10" s="218"/>
      <c r="K10" s="218"/>
      <c r="L10" s="218"/>
      <c r="M10" s="218"/>
      <c r="N10" s="218"/>
      <c r="O10" s="218"/>
      <c r="P10" s="218"/>
      <c r="Q10" s="218"/>
      <c r="R10" s="218"/>
      <c r="S10" s="218"/>
      <c r="T10" s="218"/>
      <c r="U10" s="218"/>
      <c r="V10" s="218"/>
      <c r="W10" s="218"/>
      <c r="X10" s="218"/>
      <c r="Y10" s="218"/>
      <c r="Z10" s="218"/>
    </row>
    <row r="11" spans="1:26" ht="18">
      <c r="A11" s="218"/>
      <c r="B11" s="219" t="s">
        <v>171</v>
      </c>
      <c r="C11" s="219" t="s">
        <v>28</v>
      </c>
      <c r="D11" s="219" t="s">
        <v>47</v>
      </c>
      <c r="E11" s="219" t="s">
        <v>46</v>
      </c>
      <c r="F11" s="219" t="s">
        <v>216</v>
      </c>
      <c r="G11" s="219" t="s">
        <v>45</v>
      </c>
      <c r="H11" s="219" t="s">
        <v>949</v>
      </c>
      <c r="I11" s="218"/>
      <c r="J11" s="218"/>
      <c r="K11" s="218"/>
      <c r="L11" s="218"/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8"/>
      <c r="X11" s="218"/>
      <c r="Y11" s="218"/>
      <c r="Z11" s="218"/>
    </row>
    <row r="12" spans="1:26" ht="18">
      <c r="A12" s="218"/>
      <c r="B12" s="219" t="s">
        <v>55</v>
      </c>
      <c r="C12" s="219" t="s">
        <v>28</v>
      </c>
      <c r="D12" s="219" t="s">
        <v>47</v>
      </c>
      <c r="E12" s="219" t="s">
        <v>46</v>
      </c>
      <c r="F12" s="219" t="s">
        <v>216</v>
      </c>
      <c r="G12" s="219" t="s">
        <v>45</v>
      </c>
      <c r="H12" s="219" t="s">
        <v>950</v>
      </c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8"/>
      <c r="X12" s="218"/>
      <c r="Y12" s="218"/>
      <c r="Z12" s="218"/>
    </row>
    <row r="13" spans="1:26" ht="18">
      <c r="A13" s="218"/>
      <c r="B13" s="219" t="s">
        <v>43</v>
      </c>
      <c r="C13" s="219" t="s">
        <v>28</v>
      </c>
      <c r="D13" s="219" t="s">
        <v>47</v>
      </c>
      <c r="E13" s="219" t="s">
        <v>46</v>
      </c>
      <c r="F13" s="219" t="s">
        <v>216</v>
      </c>
      <c r="G13" s="219" t="s">
        <v>45</v>
      </c>
      <c r="H13" s="219" t="s">
        <v>951</v>
      </c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Y13" s="218"/>
      <c r="Z13" s="218"/>
    </row>
    <row r="14" spans="1:26" ht="18">
      <c r="A14" s="218"/>
      <c r="B14" s="219" t="s">
        <v>56</v>
      </c>
      <c r="C14" s="219" t="s">
        <v>28</v>
      </c>
      <c r="D14" s="219" t="s">
        <v>47</v>
      </c>
      <c r="E14" s="219" t="s">
        <v>46</v>
      </c>
      <c r="F14" s="219" t="s">
        <v>216</v>
      </c>
      <c r="G14" s="219" t="s">
        <v>45</v>
      </c>
      <c r="H14" s="219" t="s">
        <v>958</v>
      </c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</row>
    <row r="15" spans="1:26" ht="18">
      <c r="A15" s="218"/>
      <c r="B15" s="219" t="s">
        <v>192</v>
      </c>
      <c r="C15" s="219" t="s">
        <v>28</v>
      </c>
      <c r="D15" s="219" t="s">
        <v>47</v>
      </c>
      <c r="E15" s="219" t="s">
        <v>46</v>
      </c>
      <c r="F15" s="219" t="s">
        <v>216</v>
      </c>
      <c r="G15" s="219" t="s">
        <v>45</v>
      </c>
      <c r="H15" s="219" t="s">
        <v>952</v>
      </c>
      <c r="I15" s="218"/>
      <c r="J15" s="218"/>
      <c r="K15" s="218"/>
      <c r="L15" s="218"/>
      <c r="M15" s="218"/>
      <c r="N15" s="218"/>
      <c r="O15" s="218"/>
      <c r="P15" s="218"/>
      <c r="Q15" s="218"/>
      <c r="R15" s="218"/>
      <c r="S15" s="218"/>
      <c r="T15" s="218"/>
      <c r="U15" s="218"/>
      <c r="V15" s="218"/>
      <c r="W15" s="218"/>
      <c r="X15" s="218"/>
      <c r="Y15" s="218"/>
      <c r="Z15" s="218"/>
    </row>
    <row r="16" spans="1:26" ht="18">
      <c r="A16" s="218"/>
      <c r="B16" s="219" t="s">
        <v>193</v>
      </c>
      <c r="C16" s="219" t="s">
        <v>28</v>
      </c>
      <c r="D16" s="219" t="s">
        <v>47</v>
      </c>
      <c r="E16" s="219" t="s">
        <v>46</v>
      </c>
      <c r="F16" s="219" t="s">
        <v>216</v>
      </c>
      <c r="G16" s="219" t="s">
        <v>45</v>
      </c>
      <c r="H16" s="219" t="s">
        <v>953</v>
      </c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  <c r="T16" s="218"/>
      <c r="U16" s="218"/>
      <c r="V16" s="218"/>
      <c r="W16" s="218"/>
      <c r="X16" s="218"/>
      <c r="Y16" s="218"/>
      <c r="Z16" s="218"/>
    </row>
    <row r="17" spans="1:26" ht="18">
      <c r="A17" s="218"/>
      <c r="B17" s="219" t="s">
        <v>194</v>
      </c>
      <c r="C17" s="219" t="s">
        <v>28</v>
      </c>
      <c r="D17" s="219" t="s">
        <v>47</v>
      </c>
      <c r="E17" s="219" t="s">
        <v>46</v>
      </c>
      <c r="F17" s="219" t="s">
        <v>216</v>
      </c>
      <c r="G17" s="219" t="s">
        <v>45</v>
      </c>
      <c r="H17" s="219" t="s">
        <v>954</v>
      </c>
      <c r="I17" s="218"/>
      <c r="J17" s="218"/>
      <c r="K17" s="218"/>
      <c r="L17" s="218"/>
      <c r="M17" s="218"/>
      <c r="N17" s="218"/>
      <c r="O17" s="218"/>
      <c r="P17" s="218"/>
      <c r="Q17" s="218"/>
      <c r="R17" s="218"/>
      <c r="S17" s="218"/>
      <c r="T17" s="218"/>
      <c r="U17" s="218"/>
      <c r="V17" s="218"/>
      <c r="W17" s="218"/>
      <c r="X17" s="218"/>
      <c r="Y17" s="218"/>
      <c r="Z17" s="218"/>
    </row>
    <row r="18" spans="1:26" ht="18">
      <c r="A18" s="218"/>
      <c r="B18" s="219" t="s">
        <v>196</v>
      </c>
      <c r="C18" s="219" t="s">
        <v>28</v>
      </c>
      <c r="D18" s="219" t="s">
        <v>47</v>
      </c>
      <c r="E18" s="219" t="s">
        <v>46</v>
      </c>
      <c r="F18" s="219" t="s">
        <v>216</v>
      </c>
      <c r="G18" s="219" t="s">
        <v>45</v>
      </c>
      <c r="H18" s="219" t="s">
        <v>955</v>
      </c>
      <c r="I18" s="218"/>
      <c r="J18" s="218"/>
      <c r="K18" s="218"/>
      <c r="L18" s="218"/>
      <c r="M18" s="218"/>
      <c r="N18" s="218"/>
      <c r="O18" s="218"/>
      <c r="P18" s="218"/>
      <c r="Q18" s="218"/>
      <c r="R18" s="218"/>
      <c r="S18" s="218"/>
      <c r="T18" s="218"/>
      <c r="U18" s="218"/>
      <c r="V18" s="218"/>
      <c r="W18" s="218"/>
      <c r="X18" s="218"/>
      <c r="Y18" s="218"/>
      <c r="Z18" s="218"/>
    </row>
    <row r="19" spans="1:26" ht="18">
      <c r="A19" s="218"/>
      <c r="B19" s="219" t="s">
        <v>200</v>
      </c>
      <c r="C19" s="219" t="s">
        <v>28</v>
      </c>
      <c r="D19" s="219" t="s">
        <v>47</v>
      </c>
      <c r="E19" s="219" t="s">
        <v>46</v>
      </c>
      <c r="F19" s="219" t="s">
        <v>216</v>
      </c>
      <c r="G19" s="219" t="s">
        <v>45</v>
      </c>
      <c r="H19" s="219" t="s">
        <v>956</v>
      </c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8"/>
      <c r="X19" s="218"/>
      <c r="Y19" s="218"/>
      <c r="Z19" s="218"/>
    </row>
    <row r="20" spans="1:26" ht="18">
      <c r="A20" s="218"/>
      <c r="B20" s="219" t="s">
        <v>59</v>
      </c>
      <c r="C20" s="219" t="s">
        <v>28</v>
      </c>
      <c r="D20" s="219" t="s">
        <v>47</v>
      </c>
      <c r="E20" s="219" t="s">
        <v>46</v>
      </c>
      <c r="F20" s="219" t="s">
        <v>216</v>
      </c>
      <c r="G20" s="219" t="s">
        <v>45</v>
      </c>
      <c r="H20" s="219" t="s">
        <v>957</v>
      </c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8"/>
      <c r="X20" s="218"/>
      <c r="Y20" s="218"/>
      <c r="Z20" s="218"/>
    </row>
    <row r="21" spans="1:26" ht="15.75" customHeight="1">
      <c r="A21" s="218"/>
      <c r="B21" s="219" t="s">
        <v>245</v>
      </c>
      <c r="C21" s="219" t="s">
        <v>28</v>
      </c>
      <c r="D21" s="219" t="s">
        <v>54</v>
      </c>
      <c r="E21" s="219" t="s">
        <v>46</v>
      </c>
      <c r="F21" s="219" t="s">
        <v>44</v>
      </c>
      <c r="G21" s="219" t="s">
        <v>53</v>
      </c>
      <c r="H21" s="219" t="s">
        <v>959</v>
      </c>
      <c r="I21" s="218"/>
      <c r="J21" s="218"/>
      <c r="K21" s="218"/>
      <c r="L21" s="218"/>
      <c r="M21" s="218"/>
      <c r="N21" s="218"/>
      <c r="O21" s="218"/>
      <c r="P21" s="218"/>
      <c r="Q21" s="218"/>
      <c r="R21" s="218"/>
      <c r="S21" s="218"/>
      <c r="T21" s="218"/>
      <c r="U21" s="218"/>
      <c r="V21" s="218"/>
      <c r="W21" s="218"/>
      <c r="X21" s="218"/>
      <c r="Y21" s="218"/>
      <c r="Z21" s="218"/>
    </row>
    <row r="22" spans="1:26" ht="15.75" customHeight="1">
      <c r="A22" s="218"/>
      <c r="B22" s="219" t="s">
        <v>115</v>
      </c>
      <c r="C22" s="219" t="s">
        <v>28</v>
      </c>
      <c r="D22" s="219" t="s">
        <v>54</v>
      </c>
      <c r="E22" s="219" t="s">
        <v>46</v>
      </c>
      <c r="F22" s="219" t="s">
        <v>44</v>
      </c>
      <c r="G22" s="219" t="s">
        <v>53</v>
      </c>
      <c r="H22" s="219" t="s">
        <v>960</v>
      </c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</row>
    <row r="23" spans="1:26" ht="15.75" customHeight="1">
      <c r="A23" s="218"/>
      <c r="B23" s="219" t="s">
        <v>258</v>
      </c>
      <c r="C23" s="219" t="s">
        <v>28</v>
      </c>
      <c r="D23" s="219" t="s">
        <v>54</v>
      </c>
      <c r="E23" s="219" t="s">
        <v>46</v>
      </c>
      <c r="F23" s="219" t="s">
        <v>44</v>
      </c>
      <c r="G23" s="219" t="s">
        <v>53</v>
      </c>
      <c r="H23" s="219" t="s">
        <v>961</v>
      </c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</row>
    <row r="24" spans="1:26" ht="15.75" customHeight="1">
      <c r="A24" s="218"/>
      <c r="B24" s="219" t="s">
        <v>260</v>
      </c>
      <c r="C24" s="219" t="s">
        <v>28</v>
      </c>
      <c r="D24" s="219" t="s">
        <v>54</v>
      </c>
      <c r="E24" s="219" t="s">
        <v>46</v>
      </c>
      <c r="F24" s="219" t="s">
        <v>44</v>
      </c>
      <c r="G24" s="219" t="s">
        <v>53</v>
      </c>
      <c r="H24" s="219" t="s">
        <v>962</v>
      </c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</row>
    <row r="25" spans="1:26" ht="15.75" customHeight="1">
      <c r="A25" s="218"/>
      <c r="B25" s="219" t="s">
        <v>107</v>
      </c>
      <c r="C25" s="219" t="s">
        <v>28</v>
      </c>
      <c r="D25" s="219" t="s">
        <v>54</v>
      </c>
      <c r="E25" s="219" t="s">
        <v>46</v>
      </c>
      <c r="F25" s="219" t="s">
        <v>44</v>
      </c>
      <c r="G25" s="219" t="s">
        <v>53</v>
      </c>
      <c r="H25" s="219" t="s">
        <v>963</v>
      </c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</row>
    <row r="26" spans="1:26" ht="15.75" customHeight="1">
      <c r="A26" s="218"/>
      <c r="B26" s="219" t="s">
        <v>264</v>
      </c>
      <c r="C26" s="219" t="s">
        <v>28</v>
      </c>
      <c r="D26" s="219" t="s">
        <v>54</v>
      </c>
      <c r="E26" s="219" t="s">
        <v>46</v>
      </c>
      <c r="F26" s="219" t="s">
        <v>44</v>
      </c>
      <c r="G26" s="219" t="s">
        <v>53</v>
      </c>
      <c r="H26" s="219" t="s">
        <v>964</v>
      </c>
      <c r="I26" s="218"/>
      <c r="J26" s="218"/>
      <c r="K26" s="218"/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  <c r="X26" s="218"/>
      <c r="Y26" s="218"/>
      <c r="Z26" s="218"/>
    </row>
    <row r="27" spans="1:26" ht="15.75" customHeight="1">
      <c r="A27" s="218"/>
      <c r="B27" s="219" t="s">
        <v>65</v>
      </c>
      <c r="C27" s="219" t="s">
        <v>28</v>
      </c>
      <c r="D27" s="219" t="s">
        <v>54</v>
      </c>
      <c r="E27" s="219" t="s">
        <v>46</v>
      </c>
      <c r="F27" s="219" t="s">
        <v>44</v>
      </c>
      <c r="G27" s="219" t="s">
        <v>53</v>
      </c>
      <c r="H27" s="219" t="s">
        <v>965</v>
      </c>
      <c r="I27" s="218"/>
      <c r="J27" s="218"/>
      <c r="K27" s="218"/>
      <c r="L27" s="218"/>
      <c r="M27" s="218"/>
      <c r="N27" s="218"/>
      <c r="O27" s="218"/>
      <c r="P27" s="218"/>
      <c r="Q27" s="218"/>
      <c r="R27" s="218"/>
      <c r="S27" s="218"/>
      <c r="T27" s="218"/>
      <c r="U27" s="218"/>
      <c r="V27" s="218"/>
      <c r="W27" s="218"/>
      <c r="X27" s="218"/>
      <c r="Y27" s="218"/>
      <c r="Z27" s="218"/>
    </row>
    <row r="28" spans="1:26" ht="15.75" customHeight="1">
      <c r="A28" s="218"/>
      <c r="B28" s="219" t="s">
        <v>245</v>
      </c>
      <c r="C28" s="219" t="s">
        <v>28</v>
      </c>
      <c r="D28" s="219" t="s">
        <v>54</v>
      </c>
      <c r="E28" s="219" t="s">
        <v>46</v>
      </c>
      <c r="F28" s="219" t="s">
        <v>216</v>
      </c>
      <c r="G28" s="219" t="s">
        <v>275</v>
      </c>
      <c r="H28" s="219" t="s">
        <v>959</v>
      </c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  <c r="X28" s="218"/>
      <c r="Y28" s="218"/>
      <c r="Z28" s="218"/>
    </row>
    <row r="29" spans="1:26" ht="15.75" customHeight="1">
      <c r="A29" s="218"/>
      <c r="B29" s="219" t="s">
        <v>264</v>
      </c>
      <c r="C29" s="219" t="s">
        <v>28</v>
      </c>
      <c r="D29" s="219" t="s">
        <v>54</v>
      </c>
      <c r="E29" s="219" t="s">
        <v>46</v>
      </c>
      <c r="F29" s="219" t="s">
        <v>216</v>
      </c>
      <c r="G29" s="219" t="s">
        <v>275</v>
      </c>
      <c r="H29" s="219" t="s">
        <v>964</v>
      </c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</row>
    <row r="30" spans="1:26" ht="15.75" customHeight="1">
      <c r="A30" s="218"/>
      <c r="B30" s="219" t="s">
        <v>65</v>
      </c>
      <c r="C30" s="219" t="s">
        <v>28</v>
      </c>
      <c r="D30" s="219" t="s">
        <v>54</v>
      </c>
      <c r="E30" s="219" t="s">
        <v>46</v>
      </c>
      <c r="F30" s="219" t="s">
        <v>216</v>
      </c>
      <c r="G30" s="219" t="s">
        <v>275</v>
      </c>
      <c r="H30" s="219" t="s">
        <v>965</v>
      </c>
      <c r="I30" s="218"/>
      <c r="J30" s="218"/>
      <c r="K30" s="218"/>
      <c r="L30" s="218"/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  <c r="X30" s="218"/>
      <c r="Y30" s="218"/>
      <c r="Z30" s="218"/>
    </row>
    <row r="31" spans="1:26" ht="15.75" customHeight="1">
      <c r="A31" s="218"/>
      <c r="B31" s="219" t="s">
        <v>260</v>
      </c>
      <c r="C31" s="219" t="s">
        <v>28</v>
      </c>
      <c r="D31" s="219" t="s">
        <v>54</v>
      </c>
      <c r="E31" s="219" t="s">
        <v>46</v>
      </c>
      <c r="F31" s="219" t="s">
        <v>216</v>
      </c>
      <c r="G31" s="219" t="s">
        <v>275</v>
      </c>
      <c r="H31" s="219" t="s">
        <v>962</v>
      </c>
      <c r="I31" s="218"/>
      <c r="J31" s="218"/>
      <c r="K31" s="218"/>
      <c r="L31" s="218"/>
      <c r="M31" s="218"/>
      <c r="N31" s="218"/>
      <c r="O31" s="218"/>
      <c r="P31" s="218"/>
      <c r="Q31" s="218"/>
      <c r="R31" s="218"/>
      <c r="S31" s="218"/>
      <c r="T31" s="218"/>
      <c r="U31" s="218"/>
      <c r="V31" s="218"/>
      <c r="W31" s="218"/>
      <c r="X31" s="218"/>
      <c r="Y31" s="218"/>
      <c r="Z31" s="218"/>
    </row>
    <row r="32" spans="1:26" ht="15.75" customHeight="1">
      <c r="A32" s="218"/>
      <c r="B32" s="219" t="s">
        <v>107</v>
      </c>
      <c r="C32" s="219" t="s">
        <v>28</v>
      </c>
      <c r="D32" s="219" t="s">
        <v>54</v>
      </c>
      <c r="E32" s="219" t="s">
        <v>46</v>
      </c>
      <c r="F32" s="219" t="s">
        <v>216</v>
      </c>
      <c r="G32" s="219" t="s">
        <v>275</v>
      </c>
      <c r="H32" s="219" t="s">
        <v>963</v>
      </c>
      <c r="I32" s="218"/>
      <c r="J32" s="218"/>
      <c r="K32" s="218"/>
      <c r="L32" s="218"/>
      <c r="M32" s="218"/>
      <c r="N32" s="218"/>
      <c r="O32" s="218"/>
      <c r="P32" s="218"/>
      <c r="Q32" s="218"/>
      <c r="R32" s="218"/>
      <c r="S32" s="218"/>
      <c r="T32" s="218"/>
      <c r="U32" s="218"/>
      <c r="V32" s="218"/>
      <c r="W32" s="218"/>
      <c r="X32" s="218"/>
      <c r="Y32" s="218"/>
      <c r="Z32" s="218"/>
    </row>
    <row r="33" spans="1:26" ht="15.75" customHeight="1">
      <c r="A33" s="218"/>
      <c r="B33" s="219" t="s">
        <v>258</v>
      </c>
      <c r="C33" s="219" t="s">
        <v>28</v>
      </c>
      <c r="D33" s="219" t="s">
        <v>54</v>
      </c>
      <c r="E33" s="219" t="s">
        <v>46</v>
      </c>
      <c r="F33" s="219" t="s">
        <v>216</v>
      </c>
      <c r="G33" s="219" t="s">
        <v>275</v>
      </c>
      <c r="H33" s="219" t="s">
        <v>961</v>
      </c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  <c r="X33" s="218"/>
      <c r="Y33" s="218"/>
      <c r="Z33" s="218"/>
    </row>
    <row r="34" spans="1:26" ht="15.75" customHeight="1">
      <c r="A34" s="218"/>
      <c r="B34" s="219" t="s">
        <v>115</v>
      </c>
      <c r="C34" s="219" t="s">
        <v>28</v>
      </c>
      <c r="D34" s="219" t="s">
        <v>54</v>
      </c>
      <c r="E34" s="219" t="s">
        <v>46</v>
      </c>
      <c r="F34" s="219" t="s">
        <v>216</v>
      </c>
      <c r="G34" s="219" t="s">
        <v>275</v>
      </c>
      <c r="H34" s="219" t="s">
        <v>960</v>
      </c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</row>
    <row r="35" spans="1:26" ht="15.75" customHeight="1">
      <c r="A35" s="218"/>
      <c r="B35" s="219" t="s">
        <v>303</v>
      </c>
      <c r="C35" s="219" t="s">
        <v>28</v>
      </c>
      <c r="D35" s="219" t="s">
        <v>111</v>
      </c>
      <c r="E35" s="219" t="s">
        <v>46</v>
      </c>
      <c r="F35" s="219" t="s">
        <v>44</v>
      </c>
      <c r="G35" s="219" t="s">
        <v>45</v>
      </c>
      <c r="H35" s="219" t="s">
        <v>966</v>
      </c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</row>
    <row r="36" spans="1:26" ht="15.75" customHeight="1">
      <c r="A36" s="218"/>
      <c r="B36" s="219" t="s">
        <v>308</v>
      </c>
      <c r="C36" s="219" t="s">
        <v>28</v>
      </c>
      <c r="D36" s="219" t="s">
        <v>111</v>
      </c>
      <c r="E36" s="219" t="s">
        <v>46</v>
      </c>
      <c r="F36" s="219" t="s">
        <v>44</v>
      </c>
      <c r="G36" s="219" t="s">
        <v>45</v>
      </c>
      <c r="H36" s="219" t="s">
        <v>967</v>
      </c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8"/>
    </row>
    <row r="37" spans="1:26" ht="15.75" customHeight="1">
      <c r="A37" s="218"/>
      <c r="B37" s="219" t="s">
        <v>312</v>
      </c>
      <c r="C37" s="219" t="s">
        <v>28</v>
      </c>
      <c r="D37" s="219" t="s">
        <v>111</v>
      </c>
      <c r="E37" s="219" t="s">
        <v>46</v>
      </c>
      <c r="F37" s="219" t="s">
        <v>44</v>
      </c>
      <c r="G37" s="219" t="s">
        <v>45</v>
      </c>
      <c r="H37" s="219" t="s">
        <v>968</v>
      </c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  <c r="Z37" s="218"/>
    </row>
    <row r="38" spans="1:26" ht="15.75" customHeight="1">
      <c r="A38" s="218"/>
      <c r="B38" s="219" t="s">
        <v>316</v>
      </c>
      <c r="C38" s="219" t="s">
        <v>28</v>
      </c>
      <c r="D38" s="219" t="s">
        <v>111</v>
      </c>
      <c r="E38" s="219" t="s">
        <v>46</v>
      </c>
      <c r="F38" s="219" t="s">
        <v>44</v>
      </c>
      <c r="G38" s="219" t="s">
        <v>45</v>
      </c>
      <c r="H38" s="219" t="s">
        <v>969</v>
      </c>
      <c r="I38" s="218"/>
      <c r="J38" s="218"/>
      <c r="K38" s="218"/>
      <c r="L38" s="218"/>
      <c r="M38" s="218"/>
      <c r="N38" s="218"/>
      <c r="O38" s="218"/>
      <c r="P38" s="218"/>
      <c r="Q38" s="218"/>
      <c r="R38" s="218"/>
      <c r="S38" s="218"/>
      <c r="T38" s="218"/>
      <c r="U38" s="218"/>
      <c r="V38" s="218"/>
      <c r="W38" s="218"/>
      <c r="X38" s="218"/>
      <c r="Y38" s="218"/>
      <c r="Z38" s="218"/>
    </row>
    <row r="39" spans="1:26" ht="15.75" customHeight="1">
      <c r="A39" s="218"/>
      <c r="B39" s="219" t="s">
        <v>321</v>
      </c>
      <c r="C39" s="219" t="s">
        <v>28</v>
      </c>
      <c r="D39" s="219" t="s">
        <v>111</v>
      </c>
      <c r="E39" s="219" t="s">
        <v>46</v>
      </c>
      <c r="F39" s="219" t="s">
        <v>44</v>
      </c>
      <c r="G39" s="219" t="s">
        <v>45</v>
      </c>
      <c r="H39" s="219" t="s">
        <v>970</v>
      </c>
      <c r="I39" s="218"/>
      <c r="J39" s="218"/>
      <c r="K39" s="218"/>
      <c r="L39" s="218"/>
      <c r="M39" s="218"/>
      <c r="N39" s="218"/>
      <c r="O39" s="218"/>
      <c r="P39" s="218"/>
      <c r="Q39" s="218"/>
      <c r="R39" s="218"/>
      <c r="S39" s="218"/>
      <c r="T39" s="218"/>
      <c r="U39" s="218"/>
      <c r="V39" s="218"/>
      <c r="W39" s="218"/>
      <c r="X39" s="218"/>
      <c r="Y39" s="218"/>
      <c r="Z39" s="218"/>
    </row>
    <row r="40" spans="1:26" ht="15.75" customHeight="1">
      <c r="A40" s="218"/>
      <c r="B40" s="219" t="s">
        <v>328</v>
      </c>
      <c r="C40" s="219" t="s">
        <v>28</v>
      </c>
      <c r="D40" s="219" t="s">
        <v>77</v>
      </c>
      <c r="E40" s="219" t="s">
        <v>46</v>
      </c>
      <c r="F40" s="219" t="s">
        <v>76</v>
      </c>
      <c r="G40" s="219" t="s">
        <v>45</v>
      </c>
      <c r="H40" s="219" t="s">
        <v>971</v>
      </c>
      <c r="I40" s="218"/>
      <c r="J40" s="218"/>
      <c r="K40" s="218"/>
      <c r="L40" s="218"/>
      <c r="M40" s="218"/>
      <c r="N40" s="218"/>
      <c r="O40" s="218"/>
      <c r="P40" s="218"/>
      <c r="Q40" s="218"/>
      <c r="R40" s="218"/>
      <c r="S40" s="218"/>
      <c r="T40" s="218"/>
      <c r="U40" s="218"/>
      <c r="V40" s="218"/>
      <c r="W40" s="218"/>
      <c r="X40" s="218"/>
      <c r="Y40" s="218"/>
      <c r="Z40" s="218"/>
    </row>
    <row r="41" spans="1:26" ht="15.75" customHeight="1">
      <c r="A41" s="218"/>
      <c r="B41" s="219" t="s">
        <v>74</v>
      </c>
      <c r="C41" s="219" t="s">
        <v>28</v>
      </c>
      <c r="D41" s="219" t="s">
        <v>77</v>
      </c>
      <c r="E41" s="219" t="s">
        <v>46</v>
      </c>
      <c r="F41" s="219" t="s">
        <v>76</v>
      </c>
      <c r="G41" s="219" t="s">
        <v>45</v>
      </c>
      <c r="H41" s="219" t="s">
        <v>972</v>
      </c>
      <c r="I41" s="218"/>
      <c r="J41" s="218"/>
      <c r="K41" s="218"/>
      <c r="L41" s="218"/>
      <c r="M41" s="218"/>
      <c r="N41" s="218"/>
      <c r="O41" s="218"/>
      <c r="P41" s="218"/>
      <c r="Q41" s="218"/>
      <c r="R41" s="218"/>
      <c r="S41" s="218"/>
      <c r="T41" s="218"/>
      <c r="U41" s="218"/>
      <c r="V41" s="218"/>
      <c r="W41" s="218"/>
      <c r="X41" s="218"/>
      <c r="Y41" s="218"/>
      <c r="Z41" s="218"/>
    </row>
    <row r="42" spans="1:26" ht="15.75" customHeight="1">
      <c r="A42" s="218"/>
      <c r="B42" s="219" t="s">
        <v>83</v>
      </c>
      <c r="C42" s="219" t="s">
        <v>28</v>
      </c>
      <c r="D42" s="219" t="s">
        <v>77</v>
      </c>
      <c r="E42" s="219" t="s">
        <v>46</v>
      </c>
      <c r="F42" s="219" t="s">
        <v>76</v>
      </c>
      <c r="G42" s="219" t="s">
        <v>45</v>
      </c>
      <c r="H42" s="219" t="s">
        <v>973</v>
      </c>
      <c r="I42" s="218"/>
      <c r="J42" s="218"/>
      <c r="K42" s="218"/>
      <c r="L42" s="218"/>
      <c r="M42" s="218"/>
      <c r="N42" s="218"/>
      <c r="O42" s="218"/>
      <c r="P42" s="218"/>
      <c r="Q42" s="218"/>
      <c r="R42" s="218"/>
      <c r="S42" s="218"/>
      <c r="T42" s="218"/>
      <c r="U42" s="218"/>
      <c r="V42" s="218"/>
      <c r="W42" s="218"/>
      <c r="X42" s="218"/>
      <c r="Y42" s="218"/>
      <c r="Z42" s="218"/>
    </row>
    <row r="43" spans="1:26" ht="15.75" customHeight="1">
      <c r="A43" s="218"/>
      <c r="B43" s="219" t="s">
        <v>82</v>
      </c>
      <c r="C43" s="219" t="s">
        <v>28</v>
      </c>
      <c r="D43" s="219" t="s">
        <v>77</v>
      </c>
      <c r="E43" s="219" t="s">
        <v>46</v>
      </c>
      <c r="F43" s="219" t="s">
        <v>76</v>
      </c>
      <c r="G43" s="219" t="s">
        <v>45</v>
      </c>
      <c r="H43" s="219" t="s">
        <v>974</v>
      </c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  <c r="X43" s="218"/>
      <c r="Y43" s="218"/>
      <c r="Z43" s="218"/>
    </row>
    <row r="44" spans="1:26" ht="15.75" customHeight="1">
      <c r="A44" s="218"/>
      <c r="B44" s="219" t="s">
        <v>84</v>
      </c>
      <c r="C44" s="219" t="s">
        <v>28</v>
      </c>
      <c r="D44" s="219" t="s">
        <v>77</v>
      </c>
      <c r="E44" s="219" t="s">
        <v>46</v>
      </c>
      <c r="F44" s="219" t="s">
        <v>76</v>
      </c>
      <c r="G44" s="219" t="s">
        <v>45</v>
      </c>
      <c r="H44" s="219" t="s">
        <v>975</v>
      </c>
      <c r="I44" s="218"/>
      <c r="J44" s="218"/>
      <c r="K44" s="218"/>
      <c r="L44" s="218"/>
      <c r="M44" s="218"/>
      <c r="N44" s="218"/>
      <c r="O44" s="218"/>
      <c r="P44" s="218"/>
      <c r="Q44" s="218"/>
      <c r="R44" s="218"/>
      <c r="S44" s="218"/>
      <c r="T44" s="218"/>
      <c r="U44" s="218"/>
      <c r="V44" s="218"/>
      <c r="W44" s="218"/>
      <c r="X44" s="218"/>
      <c r="Y44" s="218"/>
      <c r="Z44" s="218"/>
    </row>
    <row r="45" spans="1:26" ht="15.75" customHeight="1">
      <c r="A45" s="218"/>
      <c r="B45" s="219" t="s">
        <v>348</v>
      </c>
      <c r="C45" s="219" t="s">
        <v>28</v>
      </c>
      <c r="D45" s="219" t="s">
        <v>88</v>
      </c>
      <c r="E45" s="219" t="s">
        <v>46</v>
      </c>
      <c r="F45" s="219" t="s">
        <v>76</v>
      </c>
      <c r="G45" s="219" t="s">
        <v>87</v>
      </c>
      <c r="H45" s="219" t="s">
        <v>976</v>
      </c>
      <c r="I45" s="218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  <c r="U45" s="218"/>
      <c r="V45" s="218"/>
      <c r="W45" s="218"/>
      <c r="X45" s="218"/>
      <c r="Y45" s="218"/>
      <c r="Z45" s="218"/>
    </row>
    <row r="46" spans="1:26" ht="15.75" customHeight="1">
      <c r="A46" s="218"/>
      <c r="B46" s="219" t="s">
        <v>355</v>
      </c>
      <c r="C46" s="219" t="s">
        <v>28</v>
      </c>
      <c r="D46" s="219" t="s">
        <v>88</v>
      </c>
      <c r="E46" s="219" t="s">
        <v>46</v>
      </c>
      <c r="F46" s="219" t="s">
        <v>76</v>
      </c>
      <c r="G46" s="219" t="s">
        <v>87</v>
      </c>
      <c r="H46" s="219" t="s">
        <v>977</v>
      </c>
      <c r="I46" s="218"/>
      <c r="J46" s="218"/>
      <c r="K46" s="218"/>
      <c r="L46" s="218"/>
      <c r="M46" s="218"/>
      <c r="N46" s="218"/>
      <c r="O46" s="218"/>
      <c r="P46" s="218"/>
      <c r="Q46" s="218"/>
      <c r="R46" s="218"/>
      <c r="S46" s="218"/>
      <c r="T46" s="218"/>
      <c r="U46" s="218"/>
      <c r="V46" s="218"/>
      <c r="W46" s="218"/>
      <c r="X46" s="218"/>
      <c r="Y46" s="218"/>
      <c r="Z46" s="218"/>
    </row>
    <row r="47" spans="1:26" ht="15.75" customHeight="1">
      <c r="A47" s="218"/>
      <c r="B47" s="219" t="s">
        <v>90</v>
      </c>
      <c r="C47" s="219" t="s">
        <v>28</v>
      </c>
      <c r="D47" s="219" t="s">
        <v>88</v>
      </c>
      <c r="E47" s="219" t="s">
        <v>46</v>
      </c>
      <c r="F47" s="219" t="s">
        <v>76</v>
      </c>
      <c r="G47" s="219" t="s">
        <v>87</v>
      </c>
      <c r="H47" s="219" t="s">
        <v>978</v>
      </c>
      <c r="I47" s="218"/>
      <c r="J47" s="218"/>
      <c r="K47" s="218"/>
      <c r="L47" s="218"/>
      <c r="M47" s="218"/>
      <c r="N47" s="218"/>
      <c r="O47" s="218"/>
      <c r="P47" s="218"/>
      <c r="Q47" s="218"/>
      <c r="R47" s="218"/>
      <c r="S47" s="218"/>
      <c r="T47" s="218"/>
      <c r="U47" s="218"/>
      <c r="V47" s="218"/>
      <c r="W47" s="218"/>
      <c r="X47" s="218"/>
      <c r="Y47" s="218"/>
      <c r="Z47" s="218"/>
    </row>
    <row r="48" spans="1:26" ht="15.75" customHeight="1">
      <c r="A48" s="218"/>
      <c r="B48" s="219" t="s">
        <v>91</v>
      </c>
      <c r="C48" s="219" t="s">
        <v>28</v>
      </c>
      <c r="D48" s="219" t="s">
        <v>88</v>
      </c>
      <c r="E48" s="219" t="s">
        <v>46</v>
      </c>
      <c r="F48" s="219" t="s">
        <v>76</v>
      </c>
      <c r="G48" s="219" t="s">
        <v>87</v>
      </c>
      <c r="H48" s="219" t="s">
        <v>979</v>
      </c>
      <c r="I48" s="218"/>
      <c r="J48" s="218"/>
      <c r="K48" s="218"/>
      <c r="L48" s="218"/>
      <c r="M48" s="218"/>
      <c r="N48" s="218"/>
      <c r="O48" s="218"/>
      <c r="P48" s="218"/>
      <c r="Q48" s="218"/>
      <c r="R48" s="218"/>
      <c r="S48" s="218"/>
      <c r="T48" s="218"/>
      <c r="U48" s="218"/>
      <c r="V48" s="218"/>
      <c r="W48" s="218"/>
      <c r="X48" s="218"/>
      <c r="Y48" s="218"/>
      <c r="Z48" s="218"/>
    </row>
    <row r="49" spans="1:26" ht="15.75" customHeight="1">
      <c r="A49" s="218"/>
      <c r="B49" s="219" t="s">
        <v>102</v>
      </c>
      <c r="C49" s="219" t="s">
        <v>28</v>
      </c>
      <c r="D49" s="219" t="s">
        <v>88</v>
      </c>
      <c r="E49" s="219" t="s">
        <v>46</v>
      </c>
      <c r="F49" s="219" t="s">
        <v>76</v>
      </c>
      <c r="G49" s="219" t="s">
        <v>87</v>
      </c>
      <c r="H49" s="219" t="s">
        <v>980</v>
      </c>
      <c r="I49" s="218"/>
      <c r="J49" s="218"/>
      <c r="K49" s="218"/>
      <c r="L49" s="218"/>
      <c r="M49" s="218"/>
      <c r="N49" s="218"/>
      <c r="O49" s="218"/>
      <c r="P49" s="218"/>
      <c r="Q49" s="218"/>
      <c r="R49" s="218"/>
      <c r="S49" s="218"/>
      <c r="T49" s="218"/>
      <c r="U49" s="218"/>
      <c r="V49" s="218"/>
      <c r="W49" s="218"/>
      <c r="X49" s="218"/>
      <c r="Y49" s="218"/>
      <c r="Z49" s="218"/>
    </row>
    <row r="50" spans="1:26" ht="15.75" customHeight="1">
      <c r="A50" s="218"/>
      <c r="B50" s="219" t="s">
        <v>981</v>
      </c>
      <c r="C50" s="219" t="s">
        <v>28</v>
      </c>
      <c r="D50" s="219" t="s">
        <v>88</v>
      </c>
      <c r="E50" s="219" t="s">
        <v>46</v>
      </c>
      <c r="F50" s="219" t="s">
        <v>76</v>
      </c>
      <c r="G50" s="219" t="s">
        <v>87</v>
      </c>
      <c r="H50" s="219" t="s">
        <v>982</v>
      </c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</row>
    <row r="51" spans="1:26" ht="15.75" customHeight="1">
      <c r="A51" s="218"/>
      <c r="B51" s="219" t="s">
        <v>369</v>
      </c>
      <c r="C51" s="219" t="s">
        <v>28</v>
      </c>
      <c r="D51" s="219" t="s">
        <v>165</v>
      </c>
      <c r="E51" s="219" t="s">
        <v>46</v>
      </c>
      <c r="F51" s="219" t="s">
        <v>44</v>
      </c>
      <c r="G51" s="219" t="s">
        <v>71</v>
      </c>
      <c r="H51" s="219" t="s">
        <v>984</v>
      </c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</row>
    <row r="52" spans="1:26" ht="15.75" customHeight="1">
      <c r="A52" s="218"/>
      <c r="B52" s="219" t="s">
        <v>164</v>
      </c>
      <c r="C52" s="219" t="s">
        <v>28</v>
      </c>
      <c r="D52" s="219" t="s">
        <v>165</v>
      </c>
      <c r="E52" s="219" t="s">
        <v>46</v>
      </c>
      <c r="F52" s="219" t="s">
        <v>44</v>
      </c>
      <c r="G52" s="219" t="s">
        <v>71</v>
      </c>
      <c r="H52" s="219" t="s">
        <v>985</v>
      </c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  <c r="X52" s="218"/>
      <c r="Y52" s="218"/>
      <c r="Z52" s="218"/>
    </row>
    <row r="53" spans="1:26" ht="15.75" customHeight="1">
      <c r="A53" s="218"/>
      <c r="B53" s="219" t="s">
        <v>380</v>
      </c>
      <c r="C53" s="219" t="s">
        <v>28</v>
      </c>
      <c r="D53" s="219" t="s">
        <v>165</v>
      </c>
      <c r="E53" s="219" t="s">
        <v>46</v>
      </c>
      <c r="F53" s="219" t="s">
        <v>44</v>
      </c>
      <c r="G53" s="219" t="s">
        <v>71</v>
      </c>
      <c r="H53" s="219" t="s">
        <v>986</v>
      </c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  <c r="X53" s="218"/>
      <c r="Y53" s="218"/>
      <c r="Z53" s="218"/>
    </row>
    <row r="54" spans="1:26" ht="15.75" customHeight="1">
      <c r="A54" s="218"/>
      <c r="B54" s="219" t="s">
        <v>383</v>
      </c>
      <c r="C54" s="219" t="s">
        <v>28</v>
      </c>
      <c r="D54" s="219" t="s">
        <v>165</v>
      </c>
      <c r="E54" s="219" t="s">
        <v>46</v>
      </c>
      <c r="F54" s="219" t="s">
        <v>44</v>
      </c>
      <c r="G54" s="219" t="s">
        <v>71</v>
      </c>
      <c r="H54" s="219" t="s">
        <v>987</v>
      </c>
      <c r="I54" s="218"/>
      <c r="J54" s="218"/>
      <c r="K54" s="218"/>
      <c r="L54" s="218"/>
      <c r="M54" s="218"/>
      <c r="N54" s="218"/>
      <c r="O54" s="218"/>
      <c r="P54" s="218"/>
      <c r="Q54" s="218"/>
      <c r="R54" s="218"/>
      <c r="S54" s="218"/>
      <c r="T54" s="218"/>
      <c r="U54" s="218"/>
      <c r="V54" s="218"/>
      <c r="W54" s="218"/>
      <c r="X54" s="218"/>
      <c r="Y54" s="218"/>
      <c r="Z54" s="218"/>
    </row>
    <row r="55" spans="1:26" ht="15.75" customHeight="1">
      <c r="A55" s="218"/>
      <c r="B55" s="219" t="s">
        <v>386</v>
      </c>
      <c r="C55" s="219" t="s">
        <v>28</v>
      </c>
      <c r="D55" s="219" t="s">
        <v>165</v>
      </c>
      <c r="E55" s="219" t="s">
        <v>46</v>
      </c>
      <c r="F55" s="219" t="s">
        <v>44</v>
      </c>
      <c r="G55" s="219" t="s">
        <v>71</v>
      </c>
      <c r="H55" s="219" t="s">
        <v>988</v>
      </c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  <c r="X55" s="218"/>
      <c r="Y55" s="218"/>
      <c r="Z55" s="218"/>
    </row>
    <row r="56" spans="1:26" ht="15.75" customHeight="1">
      <c r="A56" s="218"/>
      <c r="B56" s="219" t="s">
        <v>390</v>
      </c>
      <c r="C56" s="219" t="s">
        <v>28</v>
      </c>
      <c r="D56" s="219" t="s">
        <v>165</v>
      </c>
      <c r="E56" s="219" t="s">
        <v>46</v>
      </c>
      <c r="F56" s="219" t="s">
        <v>44</v>
      </c>
      <c r="G56" s="219" t="s">
        <v>71</v>
      </c>
      <c r="H56" s="219" t="s">
        <v>989</v>
      </c>
      <c r="I56" s="218"/>
      <c r="J56" s="218"/>
      <c r="K56" s="218"/>
      <c r="L56" s="218"/>
      <c r="M56" s="218"/>
      <c r="N56" s="218"/>
      <c r="O56" s="218"/>
      <c r="P56" s="218"/>
      <c r="Q56" s="218"/>
      <c r="R56" s="218"/>
      <c r="S56" s="218"/>
      <c r="T56" s="218"/>
      <c r="U56" s="218"/>
      <c r="V56" s="218"/>
      <c r="W56" s="218"/>
      <c r="X56" s="218"/>
      <c r="Y56" s="218"/>
      <c r="Z56" s="218"/>
    </row>
    <row r="57" spans="1:26" ht="15.75" customHeight="1">
      <c r="A57" s="218"/>
      <c r="B57" s="219" t="s">
        <v>398</v>
      </c>
      <c r="C57" s="219" t="s">
        <v>28</v>
      </c>
      <c r="D57" s="219" t="s">
        <v>121</v>
      </c>
      <c r="E57" s="219" t="s">
        <v>120</v>
      </c>
      <c r="F57" s="219" t="s">
        <v>76</v>
      </c>
      <c r="G57" s="219" t="s">
        <v>119</v>
      </c>
      <c r="H57" s="219" t="s">
        <v>990</v>
      </c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18"/>
      <c r="V57" s="218"/>
      <c r="W57" s="218"/>
      <c r="X57" s="218"/>
      <c r="Y57" s="218"/>
      <c r="Z57" s="218"/>
    </row>
    <row r="58" spans="1:26" ht="15.75" customHeight="1">
      <c r="A58" s="218"/>
      <c r="B58" s="219" t="s">
        <v>407</v>
      </c>
      <c r="C58" s="219" t="s">
        <v>28</v>
      </c>
      <c r="D58" s="219" t="s">
        <v>121</v>
      </c>
      <c r="E58" s="219" t="s">
        <v>120</v>
      </c>
      <c r="F58" s="219" t="s">
        <v>76</v>
      </c>
      <c r="G58" s="219" t="s">
        <v>119</v>
      </c>
      <c r="H58" s="219" t="s">
        <v>991</v>
      </c>
      <c r="I58" s="218"/>
      <c r="J58" s="218"/>
      <c r="K58" s="218"/>
      <c r="L58" s="218"/>
      <c r="M58" s="218"/>
      <c r="N58" s="218"/>
      <c r="O58" s="218"/>
      <c r="P58" s="218"/>
      <c r="Q58" s="218"/>
      <c r="R58" s="218"/>
      <c r="S58" s="218"/>
      <c r="T58" s="218"/>
      <c r="U58" s="218"/>
      <c r="V58" s="218"/>
      <c r="W58" s="218"/>
      <c r="X58" s="218"/>
      <c r="Y58" s="218"/>
      <c r="Z58" s="218"/>
    </row>
    <row r="59" spans="1:26" ht="15.75" customHeight="1">
      <c r="A59" s="218"/>
      <c r="B59" s="219" t="s">
        <v>411</v>
      </c>
      <c r="C59" s="219" t="s">
        <v>28</v>
      </c>
      <c r="D59" s="219" t="s">
        <v>121</v>
      </c>
      <c r="E59" s="219" t="s">
        <v>120</v>
      </c>
      <c r="F59" s="219" t="s">
        <v>76</v>
      </c>
      <c r="G59" s="219" t="s">
        <v>119</v>
      </c>
      <c r="H59" s="219" t="s">
        <v>992</v>
      </c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18"/>
      <c r="V59" s="218"/>
      <c r="W59" s="218"/>
      <c r="X59" s="218"/>
      <c r="Y59" s="218"/>
      <c r="Z59" s="218"/>
    </row>
    <row r="60" spans="1:26" ht="15.75" customHeight="1">
      <c r="A60" s="218"/>
      <c r="B60" s="219" t="s">
        <v>251</v>
      </c>
      <c r="C60" s="219" t="s">
        <v>28</v>
      </c>
      <c r="D60" s="219" t="s">
        <v>121</v>
      </c>
      <c r="E60" s="219" t="s">
        <v>120</v>
      </c>
      <c r="F60" s="219" t="s">
        <v>76</v>
      </c>
      <c r="G60" s="219" t="s">
        <v>119</v>
      </c>
      <c r="H60" s="219" t="s">
        <v>993</v>
      </c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18"/>
      <c r="V60" s="218"/>
      <c r="W60" s="218"/>
      <c r="X60" s="218"/>
      <c r="Y60" s="218"/>
      <c r="Z60" s="218"/>
    </row>
    <row r="61" spans="1:26" ht="15.75" customHeight="1">
      <c r="A61" s="218"/>
      <c r="B61" s="219" t="s">
        <v>248</v>
      </c>
      <c r="C61" s="219" t="s">
        <v>28</v>
      </c>
      <c r="D61" s="219" t="s">
        <v>121</v>
      </c>
      <c r="E61" s="219" t="s">
        <v>120</v>
      </c>
      <c r="F61" s="219" t="s">
        <v>76</v>
      </c>
      <c r="G61" s="219" t="s">
        <v>119</v>
      </c>
      <c r="H61" s="219" t="s">
        <v>994</v>
      </c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</row>
    <row r="62" spans="1:26" ht="15.75" customHeight="1">
      <c r="A62" s="218"/>
      <c r="B62" s="219" t="s">
        <v>430</v>
      </c>
      <c r="C62" s="219" t="s">
        <v>28</v>
      </c>
      <c r="D62" s="219" t="s">
        <v>170</v>
      </c>
      <c r="E62" s="219" t="s">
        <v>46</v>
      </c>
      <c r="F62" s="219" t="s">
        <v>76</v>
      </c>
      <c r="G62" s="219" t="s">
        <v>45</v>
      </c>
      <c r="H62" s="219" t="s">
        <v>995</v>
      </c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</row>
    <row r="63" spans="1:26" ht="15.75" customHeight="1">
      <c r="A63" s="218"/>
      <c r="B63" s="219" t="s">
        <v>180</v>
      </c>
      <c r="C63" s="219" t="s">
        <v>28</v>
      </c>
      <c r="D63" s="219" t="s">
        <v>170</v>
      </c>
      <c r="E63" s="219" t="s">
        <v>46</v>
      </c>
      <c r="F63" s="219" t="s">
        <v>76</v>
      </c>
      <c r="G63" s="219" t="s">
        <v>45</v>
      </c>
      <c r="H63" s="219" t="s">
        <v>996</v>
      </c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</row>
    <row r="64" spans="1:26" ht="15.75" customHeight="1">
      <c r="A64" s="218"/>
      <c r="B64" s="219" t="s">
        <v>169</v>
      </c>
      <c r="C64" s="219" t="s">
        <v>28</v>
      </c>
      <c r="D64" s="219" t="s">
        <v>170</v>
      </c>
      <c r="E64" s="219" t="s">
        <v>46</v>
      </c>
      <c r="F64" s="219" t="s">
        <v>76</v>
      </c>
      <c r="G64" s="219" t="s">
        <v>45</v>
      </c>
      <c r="H64" s="219" t="s">
        <v>997</v>
      </c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</row>
    <row r="65" spans="1:26" ht="15.75" customHeight="1">
      <c r="A65" s="218"/>
      <c r="B65" s="219" t="s">
        <v>442</v>
      </c>
      <c r="C65" s="219" t="s">
        <v>28</v>
      </c>
      <c r="D65" s="219" t="s">
        <v>170</v>
      </c>
      <c r="E65" s="219" t="s">
        <v>46</v>
      </c>
      <c r="F65" s="219" t="s">
        <v>76</v>
      </c>
      <c r="G65" s="219" t="s">
        <v>45</v>
      </c>
      <c r="H65" s="219" t="s">
        <v>998</v>
      </c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</row>
    <row r="66" spans="1:26" ht="15.75" customHeight="1">
      <c r="A66" s="218"/>
      <c r="B66" s="219" t="s">
        <v>447</v>
      </c>
      <c r="C66" s="219" t="s">
        <v>28</v>
      </c>
      <c r="D66" s="219" t="s">
        <v>170</v>
      </c>
      <c r="E66" s="219" t="s">
        <v>46</v>
      </c>
      <c r="F66" s="219" t="s">
        <v>76</v>
      </c>
      <c r="G66" s="219" t="s">
        <v>45</v>
      </c>
      <c r="H66" s="219" t="s">
        <v>999</v>
      </c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</row>
    <row r="67" spans="1:26" ht="15.75" customHeight="1">
      <c r="A67" s="218"/>
      <c r="B67" s="219" t="s">
        <v>453</v>
      </c>
      <c r="C67" s="219" t="s">
        <v>28</v>
      </c>
      <c r="D67" s="219" t="s">
        <v>175</v>
      </c>
      <c r="E67" s="219" t="s">
        <v>46</v>
      </c>
      <c r="F67" s="219" t="s">
        <v>76</v>
      </c>
      <c r="G67" s="219" t="s">
        <v>174</v>
      </c>
      <c r="H67" s="219" t="s">
        <v>1000</v>
      </c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</row>
    <row r="68" spans="1:26" ht="15.75" customHeight="1">
      <c r="A68" s="218"/>
      <c r="B68" s="219" t="s">
        <v>460</v>
      </c>
      <c r="C68" s="219" t="s">
        <v>28</v>
      </c>
      <c r="D68" s="219" t="s">
        <v>175</v>
      </c>
      <c r="E68" s="219" t="s">
        <v>46</v>
      </c>
      <c r="F68" s="219" t="s">
        <v>76</v>
      </c>
      <c r="G68" s="219" t="s">
        <v>174</v>
      </c>
      <c r="H68" s="219" t="s">
        <v>1001</v>
      </c>
      <c r="I68" s="218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</row>
    <row r="69" spans="1:26" ht="15.75" customHeight="1">
      <c r="A69" s="218"/>
      <c r="B69" s="219" t="s">
        <v>221</v>
      </c>
      <c r="C69" s="219" t="s">
        <v>28</v>
      </c>
      <c r="D69" s="219" t="s">
        <v>175</v>
      </c>
      <c r="E69" s="219" t="s">
        <v>46</v>
      </c>
      <c r="F69" s="219" t="s">
        <v>76</v>
      </c>
      <c r="G69" s="219" t="s">
        <v>174</v>
      </c>
      <c r="H69" s="219" t="s">
        <v>1002</v>
      </c>
      <c r="I69" s="218"/>
      <c r="J69" s="218"/>
      <c r="K69" s="218"/>
      <c r="L69" s="218"/>
      <c r="M69" s="218"/>
      <c r="N69" s="218"/>
      <c r="O69" s="218"/>
      <c r="P69" s="218"/>
      <c r="Q69" s="218"/>
      <c r="R69" s="218"/>
      <c r="S69" s="218"/>
      <c r="T69" s="218"/>
      <c r="U69" s="218"/>
      <c r="V69" s="218"/>
      <c r="W69" s="218"/>
      <c r="X69" s="218"/>
      <c r="Y69" s="218"/>
      <c r="Z69" s="218"/>
    </row>
    <row r="70" spans="1:26" ht="15.75" customHeight="1">
      <c r="A70" s="218"/>
      <c r="B70" s="219" t="s">
        <v>224</v>
      </c>
      <c r="C70" s="219" t="s">
        <v>28</v>
      </c>
      <c r="D70" s="219" t="s">
        <v>175</v>
      </c>
      <c r="E70" s="219" t="s">
        <v>46</v>
      </c>
      <c r="F70" s="219" t="s">
        <v>76</v>
      </c>
      <c r="G70" s="219" t="s">
        <v>174</v>
      </c>
      <c r="H70" s="219" t="s">
        <v>1003</v>
      </c>
      <c r="I70" s="218"/>
      <c r="J70" s="218"/>
      <c r="K70" s="218"/>
      <c r="L70" s="218"/>
      <c r="M70" s="218"/>
      <c r="N70" s="218"/>
      <c r="O70" s="218"/>
      <c r="P70" s="218"/>
      <c r="Q70" s="218"/>
      <c r="R70" s="218"/>
      <c r="S70" s="218"/>
      <c r="T70" s="218"/>
      <c r="U70" s="218"/>
      <c r="V70" s="218"/>
      <c r="W70" s="218"/>
      <c r="X70" s="218"/>
      <c r="Y70" s="218"/>
      <c r="Z70" s="218"/>
    </row>
    <row r="71" spans="1:26" ht="15.75" customHeight="1">
      <c r="A71" s="218"/>
      <c r="B71" s="219" t="s">
        <v>173</v>
      </c>
      <c r="C71" s="219" t="s">
        <v>28</v>
      </c>
      <c r="D71" s="219" t="s">
        <v>175</v>
      </c>
      <c r="E71" s="219" t="s">
        <v>46</v>
      </c>
      <c r="F71" s="219" t="s">
        <v>76</v>
      </c>
      <c r="G71" s="219" t="s">
        <v>174</v>
      </c>
      <c r="H71" s="219" t="s">
        <v>1004</v>
      </c>
      <c r="I71" s="218"/>
      <c r="J71" s="218"/>
      <c r="K71" s="218"/>
      <c r="L71" s="218"/>
      <c r="M71" s="218"/>
      <c r="N71" s="218"/>
      <c r="O71" s="218"/>
      <c r="P71" s="218"/>
      <c r="Q71" s="218"/>
      <c r="R71" s="218"/>
      <c r="S71" s="218"/>
      <c r="T71" s="218"/>
      <c r="U71" s="218"/>
      <c r="V71" s="218"/>
      <c r="W71" s="218"/>
      <c r="X71" s="218"/>
      <c r="Y71" s="218"/>
      <c r="Z71" s="218"/>
    </row>
    <row r="72" spans="1:26" ht="15.75" customHeight="1">
      <c r="A72" s="218"/>
      <c r="B72" s="219" t="s">
        <v>475</v>
      </c>
      <c r="C72" s="219" t="s">
        <v>28</v>
      </c>
      <c r="D72" s="219" t="s">
        <v>477</v>
      </c>
      <c r="E72" s="219" t="s">
        <v>120</v>
      </c>
      <c r="F72" s="219" t="s">
        <v>76</v>
      </c>
      <c r="G72" s="219" t="s">
        <v>478</v>
      </c>
      <c r="H72" s="219" t="s">
        <v>1005</v>
      </c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</row>
    <row r="73" spans="1:26" ht="15.75" customHeight="1">
      <c r="A73" s="218"/>
      <c r="B73" s="219" t="s">
        <v>488</v>
      </c>
      <c r="C73" s="219" t="s">
        <v>28</v>
      </c>
      <c r="D73" s="219" t="s">
        <v>477</v>
      </c>
      <c r="E73" s="219" t="s">
        <v>120</v>
      </c>
      <c r="F73" s="219" t="s">
        <v>76</v>
      </c>
      <c r="G73" s="219" t="s">
        <v>478</v>
      </c>
      <c r="H73" s="219" t="s">
        <v>1006</v>
      </c>
      <c r="I73" s="218"/>
      <c r="J73" s="218"/>
      <c r="K73" s="218"/>
      <c r="L73" s="218"/>
      <c r="M73" s="218"/>
      <c r="N73" s="218"/>
      <c r="O73" s="218"/>
      <c r="P73" s="218"/>
      <c r="Q73" s="218"/>
      <c r="R73" s="218"/>
      <c r="S73" s="218"/>
      <c r="T73" s="218"/>
      <c r="U73" s="218"/>
      <c r="V73" s="218"/>
      <c r="W73" s="218"/>
      <c r="X73" s="218"/>
      <c r="Y73" s="218"/>
      <c r="Z73" s="218"/>
    </row>
    <row r="74" spans="1:26" ht="15.75" customHeight="1">
      <c r="A74" s="218"/>
      <c r="B74" s="219" t="s">
        <v>491</v>
      </c>
      <c r="C74" s="219" t="s">
        <v>28</v>
      </c>
      <c r="D74" s="219" t="s">
        <v>477</v>
      </c>
      <c r="E74" s="219" t="s">
        <v>120</v>
      </c>
      <c r="F74" s="219" t="s">
        <v>76</v>
      </c>
      <c r="G74" s="219" t="s">
        <v>478</v>
      </c>
      <c r="H74" s="219" t="s">
        <v>1008</v>
      </c>
      <c r="I74" s="218"/>
      <c r="J74" s="218"/>
      <c r="K74" s="218"/>
      <c r="L74" s="218"/>
      <c r="M74" s="218"/>
      <c r="N74" s="218"/>
      <c r="O74" s="218"/>
      <c r="P74" s="218"/>
      <c r="Q74" s="218"/>
      <c r="R74" s="218"/>
      <c r="S74" s="218"/>
      <c r="T74" s="218"/>
      <c r="U74" s="218"/>
      <c r="V74" s="218"/>
      <c r="W74" s="218"/>
      <c r="X74" s="218"/>
      <c r="Y74" s="218"/>
      <c r="Z74" s="218"/>
    </row>
    <row r="75" spans="1:26" ht="15.75" customHeight="1">
      <c r="A75" s="218"/>
      <c r="B75" s="219" t="s">
        <v>498</v>
      </c>
      <c r="C75" s="219" t="s">
        <v>28</v>
      </c>
      <c r="D75" s="219" t="s">
        <v>477</v>
      </c>
      <c r="E75" s="219" t="s">
        <v>120</v>
      </c>
      <c r="F75" s="219" t="s">
        <v>76</v>
      </c>
      <c r="G75" s="219" t="s">
        <v>478</v>
      </c>
      <c r="H75" s="219" t="s">
        <v>1009</v>
      </c>
      <c r="I75" s="218"/>
      <c r="J75" s="218"/>
      <c r="K75" s="218"/>
      <c r="L75" s="218"/>
      <c r="M75" s="218"/>
      <c r="N75" s="218"/>
      <c r="O75" s="218"/>
      <c r="P75" s="218"/>
      <c r="Q75" s="218"/>
      <c r="R75" s="218"/>
      <c r="S75" s="218"/>
      <c r="T75" s="218"/>
      <c r="U75" s="218"/>
      <c r="V75" s="218"/>
      <c r="W75" s="218"/>
      <c r="X75" s="218"/>
      <c r="Y75" s="218"/>
      <c r="Z75" s="218"/>
    </row>
    <row r="76" spans="1:26" ht="15.75" customHeight="1">
      <c r="A76" s="218"/>
      <c r="B76" s="219" t="s">
        <v>501</v>
      </c>
      <c r="C76" s="219" t="s">
        <v>28</v>
      </c>
      <c r="D76" s="219" t="s">
        <v>477</v>
      </c>
      <c r="E76" s="219" t="s">
        <v>120</v>
      </c>
      <c r="F76" s="219" t="s">
        <v>76</v>
      </c>
      <c r="G76" s="219" t="s">
        <v>478</v>
      </c>
      <c r="H76" s="219" t="s">
        <v>1010</v>
      </c>
      <c r="I76" s="218"/>
      <c r="J76" s="218"/>
      <c r="K76" s="218"/>
      <c r="L76" s="218"/>
      <c r="M76" s="218"/>
      <c r="N76" s="218"/>
      <c r="O76" s="218"/>
      <c r="P76" s="218"/>
      <c r="Q76" s="218"/>
      <c r="R76" s="218"/>
      <c r="S76" s="218"/>
      <c r="T76" s="218"/>
      <c r="U76" s="218"/>
      <c r="V76" s="218"/>
      <c r="W76" s="218"/>
      <c r="X76" s="218"/>
      <c r="Y76" s="218"/>
      <c r="Z76" s="218"/>
    </row>
    <row r="77" spans="1:26" ht="15.75" customHeight="1">
      <c r="A77" s="218"/>
      <c r="B77" s="219" t="s">
        <v>503</v>
      </c>
      <c r="C77" s="219" t="s">
        <v>28</v>
      </c>
      <c r="D77" s="219" t="s">
        <v>123</v>
      </c>
      <c r="E77" s="219" t="s">
        <v>46</v>
      </c>
      <c r="F77" s="219" t="s">
        <v>76</v>
      </c>
      <c r="G77" s="219" t="s">
        <v>45</v>
      </c>
      <c r="H77" s="219" t="s">
        <v>1011</v>
      </c>
      <c r="I77" s="218"/>
      <c r="J77" s="218"/>
      <c r="K77" s="218"/>
      <c r="L77" s="218"/>
      <c r="M77" s="218"/>
      <c r="N77" s="218"/>
      <c r="O77" s="218"/>
      <c r="P77" s="218"/>
      <c r="Q77" s="218"/>
      <c r="R77" s="218"/>
      <c r="S77" s="218"/>
      <c r="T77" s="218"/>
      <c r="U77" s="218"/>
      <c r="V77" s="218"/>
      <c r="W77" s="218"/>
      <c r="X77" s="218"/>
      <c r="Y77" s="218"/>
      <c r="Z77" s="218"/>
    </row>
    <row r="78" spans="1:26" ht="15.75" customHeight="1">
      <c r="A78" s="218"/>
      <c r="B78" s="219" t="s">
        <v>510</v>
      </c>
      <c r="C78" s="219" t="s">
        <v>28</v>
      </c>
      <c r="D78" s="219" t="s">
        <v>123</v>
      </c>
      <c r="E78" s="219" t="s">
        <v>46</v>
      </c>
      <c r="F78" s="219" t="s">
        <v>76</v>
      </c>
      <c r="G78" s="219" t="s">
        <v>45</v>
      </c>
      <c r="H78" s="219" t="s">
        <v>1012</v>
      </c>
      <c r="I78" s="218"/>
      <c r="J78" s="218"/>
      <c r="K78" s="218"/>
      <c r="L78" s="218"/>
      <c r="M78" s="218"/>
      <c r="N78" s="218"/>
      <c r="O78" s="218"/>
      <c r="P78" s="218"/>
      <c r="Q78" s="218"/>
      <c r="R78" s="218"/>
      <c r="S78" s="218"/>
      <c r="T78" s="218"/>
      <c r="U78" s="218"/>
      <c r="V78" s="218"/>
      <c r="W78" s="218"/>
      <c r="X78" s="218"/>
      <c r="Y78" s="218"/>
      <c r="Z78" s="218"/>
    </row>
    <row r="79" spans="1:26" ht="15.75" customHeight="1">
      <c r="A79" s="218"/>
      <c r="B79" s="219" t="s">
        <v>122</v>
      </c>
      <c r="C79" s="219" t="s">
        <v>28</v>
      </c>
      <c r="D79" s="219" t="s">
        <v>123</v>
      </c>
      <c r="E79" s="219" t="s">
        <v>46</v>
      </c>
      <c r="F79" s="219" t="s">
        <v>76</v>
      </c>
      <c r="G79" s="219" t="s">
        <v>45</v>
      </c>
      <c r="H79" s="219" t="s">
        <v>1014</v>
      </c>
      <c r="I79" s="218"/>
      <c r="J79" s="218"/>
      <c r="K79" s="218"/>
      <c r="L79" s="218"/>
      <c r="M79" s="218"/>
      <c r="N79" s="218"/>
      <c r="O79" s="218"/>
      <c r="P79" s="218"/>
      <c r="Q79" s="218"/>
      <c r="R79" s="218"/>
      <c r="S79" s="218"/>
      <c r="T79" s="218"/>
      <c r="U79" s="218"/>
      <c r="V79" s="218"/>
      <c r="W79" s="218"/>
      <c r="X79" s="218"/>
      <c r="Y79" s="218"/>
      <c r="Z79" s="218"/>
    </row>
    <row r="80" spans="1:26" ht="15.75" customHeight="1">
      <c r="A80" s="218"/>
      <c r="B80" s="219" t="s">
        <v>517</v>
      </c>
      <c r="C80" s="219" t="s">
        <v>28</v>
      </c>
      <c r="D80" s="219" t="s">
        <v>123</v>
      </c>
      <c r="E80" s="219" t="s">
        <v>46</v>
      </c>
      <c r="F80" s="219" t="s">
        <v>76</v>
      </c>
      <c r="G80" s="219" t="s">
        <v>45</v>
      </c>
      <c r="H80" s="219" t="s">
        <v>1016</v>
      </c>
      <c r="I80" s="218"/>
      <c r="J80" s="218"/>
      <c r="K80" s="218"/>
      <c r="L80" s="218"/>
      <c r="M80" s="218"/>
      <c r="N80" s="218"/>
      <c r="O80" s="218"/>
      <c r="P80" s="218"/>
      <c r="Q80" s="218"/>
      <c r="R80" s="218"/>
      <c r="S80" s="218"/>
      <c r="T80" s="218"/>
      <c r="U80" s="218"/>
      <c r="V80" s="218"/>
      <c r="W80" s="218"/>
      <c r="X80" s="218"/>
      <c r="Y80" s="218"/>
      <c r="Z80" s="218"/>
    </row>
    <row r="81" spans="1:26" ht="15.75" customHeight="1">
      <c r="A81" s="218"/>
      <c r="B81" s="219" t="s">
        <v>521</v>
      </c>
      <c r="C81" s="219" t="s">
        <v>28</v>
      </c>
      <c r="D81" s="219" t="s">
        <v>123</v>
      </c>
      <c r="E81" s="219" t="s">
        <v>46</v>
      </c>
      <c r="F81" s="219" t="s">
        <v>76</v>
      </c>
      <c r="G81" s="219" t="s">
        <v>45</v>
      </c>
      <c r="H81" s="219" t="s">
        <v>1017</v>
      </c>
      <c r="I81" s="218"/>
      <c r="J81" s="218"/>
      <c r="K81" s="218"/>
      <c r="L81" s="218"/>
      <c r="M81" s="218"/>
      <c r="N81" s="218"/>
      <c r="O81" s="218"/>
      <c r="P81" s="218"/>
      <c r="Q81" s="218"/>
      <c r="R81" s="218"/>
      <c r="S81" s="218"/>
      <c r="T81" s="218"/>
      <c r="U81" s="218"/>
      <c r="V81" s="218"/>
      <c r="W81" s="218"/>
      <c r="X81" s="218"/>
      <c r="Y81" s="218"/>
      <c r="Z81" s="218"/>
    </row>
    <row r="82" spans="1:26" ht="15.75" customHeight="1">
      <c r="A82" s="218"/>
      <c r="B82" s="219" t="s">
        <v>129</v>
      </c>
      <c r="C82" s="219" t="s">
        <v>28</v>
      </c>
      <c r="D82" s="219" t="s">
        <v>131</v>
      </c>
      <c r="E82" s="219" t="s">
        <v>46</v>
      </c>
      <c r="F82" s="219" t="s">
        <v>76</v>
      </c>
      <c r="G82" s="219" t="s">
        <v>45</v>
      </c>
      <c r="H82" s="219" t="s">
        <v>1018</v>
      </c>
      <c r="I82" s="218"/>
      <c r="J82" s="218"/>
      <c r="K82" s="218"/>
      <c r="L82" s="218"/>
      <c r="M82" s="218"/>
      <c r="N82" s="218"/>
      <c r="O82" s="218"/>
      <c r="P82" s="218"/>
      <c r="Q82" s="218"/>
      <c r="R82" s="218"/>
      <c r="S82" s="218"/>
      <c r="T82" s="218"/>
      <c r="U82" s="218"/>
      <c r="V82" s="218"/>
      <c r="W82" s="218"/>
      <c r="X82" s="218"/>
      <c r="Y82" s="218"/>
      <c r="Z82" s="218"/>
    </row>
    <row r="83" spans="1:26" ht="15.75" customHeight="1">
      <c r="A83" s="218"/>
      <c r="B83" s="219" t="s">
        <v>138</v>
      </c>
      <c r="C83" s="219" t="s">
        <v>28</v>
      </c>
      <c r="D83" s="219" t="s">
        <v>131</v>
      </c>
      <c r="E83" s="219" t="s">
        <v>46</v>
      </c>
      <c r="F83" s="219" t="s">
        <v>76</v>
      </c>
      <c r="G83" s="219" t="s">
        <v>45</v>
      </c>
      <c r="H83" s="219" t="s">
        <v>1019</v>
      </c>
      <c r="I83" s="218"/>
      <c r="J83" s="218"/>
      <c r="K83" s="218"/>
      <c r="L83" s="218"/>
      <c r="M83" s="218"/>
      <c r="N83" s="218"/>
      <c r="O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/>
      <c r="Z83" s="218"/>
    </row>
    <row r="84" spans="1:26" ht="15.75" customHeight="1">
      <c r="A84" s="218"/>
      <c r="B84" s="219" t="s">
        <v>137</v>
      </c>
      <c r="C84" s="219" t="s">
        <v>28</v>
      </c>
      <c r="D84" s="219" t="s">
        <v>131</v>
      </c>
      <c r="E84" s="219" t="s">
        <v>46</v>
      </c>
      <c r="F84" s="219" t="s">
        <v>76</v>
      </c>
      <c r="G84" s="219" t="s">
        <v>45</v>
      </c>
      <c r="H84" s="219" t="s">
        <v>1020</v>
      </c>
      <c r="I84" s="218"/>
      <c r="J84" s="218"/>
      <c r="K84" s="218"/>
      <c r="L84" s="218"/>
      <c r="M84" s="218"/>
      <c r="N84" s="218"/>
      <c r="O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  <c r="Z84" s="218"/>
    </row>
    <row r="85" spans="1:26" ht="15.75" customHeight="1">
      <c r="A85" s="218"/>
      <c r="B85" s="219" t="s">
        <v>134</v>
      </c>
      <c r="C85" s="219" t="s">
        <v>28</v>
      </c>
      <c r="D85" s="219" t="s">
        <v>131</v>
      </c>
      <c r="E85" s="219" t="s">
        <v>46</v>
      </c>
      <c r="F85" s="219" t="s">
        <v>76</v>
      </c>
      <c r="G85" s="219" t="s">
        <v>45</v>
      </c>
      <c r="H85" s="219" t="s">
        <v>1021</v>
      </c>
      <c r="I85" s="218"/>
      <c r="J85" s="218"/>
      <c r="K85" s="218"/>
      <c r="L85" s="218"/>
      <c r="M85" s="218"/>
      <c r="N85" s="218"/>
      <c r="O85" s="218"/>
      <c r="P85" s="218"/>
      <c r="Q85" s="218"/>
      <c r="R85" s="218"/>
      <c r="S85" s="218"/>
      <c r="T85" s="218"/>
      <c r="U85" s="218"/>
      <c r="V85" s="218"/>
      <c r="W85" s="218"/>
      <c r="X85" s="218"/>
      <c r="Y85" s="218"/>
      <c r="Z85" s="218"/>
    </row>
    <row r="86" spans="1:26" ht="15.75" customHeight="1">
      <c r="A86" s="218"/>
      <c r="B86" s="219" t="s">
        <v>135</v>
      </c>
      <c r="C86" s="219" t="s">
        <v>28</v>
      </c>
      <c r="D86" s="219" t="s">
        <v>131</v>
      </c>
      <c r="E86" s="219" t="s">
        <v>46</v>
      </c>
      <c r="F86" s="219" t="s">
        <v>76</v>
      </c>
      <c r="G86" s="219" t="s">
        <v>45</v>
      </c>
      <c r="H86" s="219" t="s">
        <v>1022</v>
      </c>
      <c r="I86" s="218"/>
      <c r="J86" s="218"/>
      <c r="K86" s="218"/>
      <c r="L86" s="218"/>
      <c r="M86" s="218"/>
      <c r="N86" s="218"/>
      <c r="O86" s="218"/>
      <c r="P86" s="218"/>
      <c r="Q86" s="218"/>
      <c r="R86" s="218"/>
      <c r="S86" s="218"/>
      <c r="T86" s="218"/>
      <c r="U86" s="218"/>
      <c r="V86" s="218"/>
      <c r="W86" s="218"/>
      <c r="X86" s="218"/>
      <c r="Y86" s="218"/>
      <c r="Z86" s="218"/>
    </row>
    <row r="87" spans="1:26" ht="15.75" customHeight="1">
      <c r="A87" s="218"/>
      <c r="B87" s="219" t="s">
        <v>536</v>
      </c>
      <c r="C87" s="219" t="s">
        <v>28</v>
      </c>
      <c r="D87" s="219" t="s">
        <v>163</v>
      </c>
      <c r="E87" s="219" t="s">
        <v>46</v>
      </c>
      <c r="F87" s="219" t="s">
        <v>76</v>
      </c>
      <c r="G87" s="219" t="s">
        <v>45</v>
      </c>
      <c r="H87" s="219" t="s">
        <v>1023</v>
      </c>
      <c r="I87" s="218"/>
      <c r="J87" s="218"/>
      <c r="K87" s="218"/>
      <c r="L87" s="218"/>
      <c r="M87" s="218"/>
      <c r="N87" s="218"/>
      <c r="O87" s="218"/>
      <c r="P87" s="218"/>
      <c r="Q87" s="218"/>
      <c r="R87" s="218"/>
      <c r="S87" s="218"/>
      <c r="T87" s="218"/>
      <c r="U87" s="218"/>
      <c r="V87" s="218"/>
      <c r="W87" s="218"/>
      <c r="X87" s="218"/>
      <c r="Y87" s="218"/>
      <c r="Z87" s="218"/>
    </row>
    <row r="88" spans="1:26" ht="15.75" customHeight="1">
      <c r="A88" s="218"/>
      <c r="B88" s="219" t="s">
        <v>183</v>
      </c>
      <c r="C88" s="219" t="s">
        <v>28</v>
      </c>
      <c r="D88" s="219" t="s">
        <v>163</v>
      </c>
      <c r="E88" s="219" t="s">
        <v>46</v>
      </c>
      <c r="F88" s="219" t="s">
        <v>76</v>
      </c>
      <c r="G88" s="219" t="s">
        <v>45</v>
      </c>
      <c r="H88" s="219" t="s">
        <v>1025</v>
      </c>
      <c r="I88" s="218"/>
      <c r="J88" s="218"/>
      <c r="K88" s="218"/>
      <c r="L88" s="218"/>
      <c r="M88" s="218"/>
      <c r="N88" s="218"/>
      <c r="O88" s="218"/>
      <c r="P88" s="218"/>
      <c r="Q88" s="218"/>
      <c r="R88" s="218"/>
      <c r="S88" s="218"/>
      <c r="T88" s="218"/>
      <c r="U88" s="218"/>
      <c r="V88" s="218"/>
      <c r="W88" s="218"/>
      <c r="X88" s="218"/>
      <c r="Y88" s="218"/>
      <c r="Z88" s="218"/>
    </row>
    <row r="89" spans="1:26" ht="15.75" customHeight="1">
      <c r="A89" s="218"/>
      <c r="B89" s="219" t="s">
        <v>162</v>
      </c>
      <c r="C89" s="219" t="s">
        <v>28</v>
      </c>
      <c r="D89" s="219" t="s">
        <v>163</v>
      </c>
      <c r="E89" s="219" t="s">
        <v>46</v>
      </c>
      <c r="F89" s="219" t="s">
        <v>76</v>
      </c>
      <c r="G89" s="219" t="s">
        <v>45</v>
      </c>
      <c r="H89" s="219" t="s">
        <v>1026</v>
      </c>
      <c r="I89" s="218"/>
      <c r="J89" s="218"/>
      <c r="K89" s="218"/>
      <c r="L89" s="218"/>
      <c r="M89" s="218"/>
      <c r="N89" s="218"/>
      <c r="O89" s="218"/>
      <c r="P89" s="218"/>
      <c r="Q89" s="218"/>
      <c r="R89" s="218"/>
      <c r="S89" s="218"/>
      <c r="T89" s="218"/>
      <c r="U89" s="218"/>
      <c r="V89" s="218"/>
      <c r="W89" s="218"/>
      <c r="X89" s="218"/>
      <c r="Y89" s="218"/>
      <c r="Z89" s="218"/>
    </row>
    <row r="90" spans="1:26" ht="15.75" customHeight="1">
      <c r="A90" s="218"/>
      <c r="B90" s="219" t="s">
        <v>545</v>
      </c>
      <c r="C90" s="219" t="s">
        <v>28</v>
      </c>
      <c r="D90" s="219" t="s">
        <v>163</v>
      </c>
      <c r="E90" s="219" t="s">
        <v>46</v>
      </c>
      <c r="F90" s="219" t="s">
        <v>76</v>
      </c>
      <c r="G90" s="219" t="s">
        <v>45</v>
      </c>
      <c r="H90" s="219" t="s">
        <v>1027</v>
      </c>
      <c r="I90" s="218"/>
      <c r="J90" s="218"/>
      <c r="K90" s="218"/>
      <c r="L90" s="218"/>
      <c r="M90" s="218"/>
      <c r="N90" s="218"/>
      <c r="O90" s="218"/>
      <c r="P90" s="218"/>
      <c r="Q90" s="218"/>
      <c r="R90" s="218"/>
      <c r="S90" s="218"/>
      <c r="T90" s="218"/>
      <c r="U90" s="218"/>
      <c r="V90" s="218"/>
      <c r="W90" s="218"/>
      <c r="X90" s="218"/>
      <c r="Y90" s="218"/>
      <c r="Z90" s="218"/>
    </row>
    <row r="91" spans="1:26" ht="15.75" customHeight="1">
      <c r="A91" s="218"/>
      <c r="B91" s="219" t="s">
        <v>550</v>
      </c>
      <c r="C91" s="219" t="s">
        <v>28</v>
      </c>
      <c r="D91" s="219" t="s">
        <v>163</v>
      </c>
      <c r="E91" s="219" t="s">
        <v>46</v>
      </c>
      <c r="F91" s="219" t="s">
        <v>76</v>
      </c>
      <c r="G91" s="219" t="s">
        <v>45</v>
      </c>
      <c r="H91" s="219" t="s">
        <v>1028</v>
      </c>
      <c r="I91" s="218"/>
      <c r="J91" s="218"/>
      <c r="K91" s="218"/>
      <c r="L91" s="218"/>
      <c r="M91" s="218"/>
      <c r="N91" s="218"/>
      <c r="O91" s="218"/>
      <c r="P91" s="218"/>
      <c r="Q91" s="218"/>
      <c r="R91" s="218"/>
      <c r="S91" s="218"/>
      <c r="T91" s="218"/>
      <c r="U91" s="218"/>
      <c r="V91" s="218"/>
      <c r="W91" s="218"/>
      <c r="X91" s="218"/>
      <c r="Y91" s="218"/>
      <c r="Z91" s="218"/>
    </row>
    <row r="92" spans="1:26" ht="15.75" customHeight="1">
      <c r="A92" s="218"/>
      <c r="B92" s="219" t="s">
        <v>172</v>
      </c>
      <c r="C92" s="219" t="s">
        <v>28</v>
      </c>
      <c r="D92" s="219" t="s">
        <v>161</v>
      </c>
      <c r="E92" s="219" t="s">
        <v>46</v>
      </c>
      <c r="F92" s="219" t="s">
        <v>76</v>
      </c>
      <c r="G92" s="219" t="s">
        <v>160</v>
      </c>
      <c r="H92" s="219" t="s">
        <v>1029</v>
      </c>
      <c r="I92" s="218"/>
      <c r="J92" s="218"/>
      <c r="K92" s="218"/>
      <c r="L92" s="218"/>
      <c r="M92" s="218"/>
      <c r="N92" s="218"/>
      <c r="O92" s="218"/>
      <c r="P92" s="218"/>
      <c r="Q92" s="218"/>
      <c r="R92" s="218"/>
      <c r="S92" s="218"/>
      <c r="T92" s="218"/>
      <c r="U92" s="218"/>
      <c r="V92" s="218"/>
      <c r="W92" s="218"/>
      <c r="X92" s="218"/>
      <c r="Y92" s="218"/>
      <c r="Z92" s="218"/>
    </row>
    <row r="93" spans="1:26" ht="15.75" customHeight="1">
      <c r="A93" s="218"/>
      <c r="B93" s="219" t="s">
        <v>435</v>
      </c>
      <c r="C93" s="219" t="s">
        <v>28</v>
      </c>
      <c r="D93" s="219" t="s">
        <v>161</v>
      </c>
      <c r="E93" s="219" t="s">
        <v>46</v>
      </c>
      <c r="F93" s="219" t="s">
        <v>76</v>
      </c>
      <c r="G93" s="219" t="s">
        <v>160</v>
      </c>
      <c r="H93" s="219" t="s">
        <v>1030</v>
      </c>
      <c r="I93" s="218"/>
      <c r="J93" s="218"/>
      <c r="K93" s="218"/>
      <c r="L93" s="218"/>
      <c r="M93" s="218"/>
      <c r="N93" s="218"/>
      <c r="O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  <c r="Z93" s="218"/>
    </row>
    <row r="94" spans="1:26" ht="15.75" customHeight="1">
      <c r="A94" s="218"/>
      <c r="B94" s="219" t="s">
        <v>177</v>
      </c>
      <c r="C94" s="219" t="s">
        <v>28</v>
      </c>
      <c r="D94" s="219" t="s">
        <v>161</v>
      </c>
      <c r="E94" s="219" t="s">
        <v>46</v>
      </c>
      <c r="F94" s="219" t="s">
        <v>76</v>
      </c>
      <c r="G94" s="219" t="s">
        <v>160</v>
      </c>
      <c r="H94" s="219" t="s">
        <v>1031</v>
      </c>
      <c r="I94" s="218"/>
      <c r="J94" s="218"/>
      <c r="K94" s="218"/>
      <c r="L94" s="218"/>
      <c r="M94" s="218"/>
      <c r="N94" s="218"/>
      <c r="O94" s="218"/>
      <c r="P94" s="218"/>
      <c r="Q94" s="218"/>
      <c r="R94" s="218"/>
      <c r="S94" s="218"/>
      <c r="T94" s="218"/>
      <c r="U94" s="218"/>
      <c r="V94" s="218"/>
      <c r="W94" s="218"/>
      <c r="X94" s="218"/>
      <c r="Y94" s="218"/>
      <c r="Z94" s="218"/>
    </row>
    <row r="95" spans="1:26" ht="15.75" customHeight="1">
      <c r="A95" s="218"/>
      <c r="B95" s="219" t="s">
        <v>168</v>
      </c>
      <c r="C95" s="219" t="s">
        <v>28</v>
      </c>
      <c r="D95" s="219" t="s">
        <v>161</v>
      </c>
      <c r="E95" s="219" t="s">
        <v>46</v>
      </c>
      <c r="F95" s="219" t="s">
        <v>76</v>
      </c>
      <c r="G95" s="219" t="s">
        <v>160</v>
      </c>
      <c r="H95" s="219" t="s">
        <v>1032</v>
      </c>
      <c r="I95" s="218"/>
      <c r="J95" s="218"/>
      <c r="K95" s="218"/>
      <c r="L95" s="218"/>
      <c r="M95" s="218"/>
      <c r="N95" s="218"/>
      <c r="O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  <c r="Z95" s="218"/>
    </row>
    <row r="96" spans="1:26" ht="15.75" customHeight="1">
      <c r="A96" s="218"/>
      <c r="B96" s="219" t="s">
        <v>159</v>
      </c>
      <c r="C96" s="219" t="s">
        <v>28</v>
      </c>
      <c r="D96" s="219" t="s">
        <v>161</v>
      </c>
      <c r="E96" s="219" t="s">
        <v>46</v>
      </c>
      <c r="F96" s="219" t="s">
        <v>76</v>
      </c>
      <c r="G96" s="219" t="s">
        <v>160</v>
      </c>
      <c r="H96" s="219" t="s">
        <v>1033</v>
      </c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</row>
    <row r="97" spans="1:26" ht="15.75" customHeight="1">
      <c r="A97" s="218"/>
      <c r="B97" s="219" t="s">
        <v>178</v>
      </c>
      <c r="C97" s="219" t="s">
        <v>28</v>
      </c>
      <c r="D97" s="219" t="s">
        <v>98</v>
      </c>
      <c r="E97" s="219" t="s">
        <v>46</v>
      </c>
      <c r="F97" s="219" t="s">
        <v>76</v>
      </c>
      <c r="G97" s="219" t="s">
        <v>45</v>
      </c>
      <c r="H97" s="219" t="s">
        <v>1034</v>
      </c>
      <c r="I97" s="218"/>
      <c r="J97" s="218"/>
      <c r="K97" s="218"/>
      <c r="L97" s="218"/>
      <c r="M97" s="218"/>
      <c r="N97" s="218"/>
      <c r="O97" s="218"/>
      <c r="P97" s="218"/>
      <c r="Q97" s="218"/>
      <c r="R97" s="218"/>
      <c r="S97" s="218"/>
      <c r="T97" s="218"/>
      <c r="U97" s="218"/>
      <c r="V97" s="218"/>
      <c r="W97" s="218"/>
      <c r="X97" s="218"/>
      <c r="Y97" s="218"/>
      <c r="Z97" s="218"/>
    </row>
    <row r="98" spans="1:26" ht="15.75" customHeight="1">
      <c r="A98" s="218"/>
      <c r="B98" s="219" t="s">
        <v>103</v>
      </c>
      <c r="C98" s="219" t="s">
        <v>28</v>
      </c>
      <c r="D98" s="219" t="s">
        <v>98</v>
      </c>
      <c r="E98" s="219" t="s">
        <v>46</v>
      </c>
      <c r="F98" s="219" t="s">
        <v>76</v>
      </c>
      <c r="G98" s="219" t="s">
        <v>45</v>
      </c>
      <c r="H98" s="219" t="s">
        <v>1035</v>
      </c>
      <c r="I98" s="218"/>
      <c r="J98" s="218"/>
      <c r="K98" s="218"/>
      <c r="L98" s="218"/>
      <c r="M98" s="218"/>
      <c r="N98" s="218"/>
      <c r="O98" s="218"/>
      <c r="P98" s="218"/>
      <c r="Q98" s="218"/>
      <c r="R98" s="218"/>
      <c r="S98" s="218"/>
      <c r="T98" s="218"/>
      <c r="U98" s="218"/>
      <c r="V98" s="218"/>
      <c r="W98" s="218"/>
      <c r="X98" s="218"/>
      <c r="Y98" s="218"/>
      <c r="Z98" s="218"/>
    </row>
    <row r="99" spans="1:26" ht="15.75" customHeight="1">
      <c r="A99" s="218"/>
      <c r="B99" s="219" t="s">
        <v>99</v>
      </c>
      <c r="C99" s="219" t="s">
        <v>28</v>
      </c>
      <c r="D99" s="219" t="s">
        <v>98</v>
      </c>
      <c r="E99" s="219" t="s">
        <v>46</v>
      </c>
      <c r="F99" s="219" t="s">
        <v>76</v>
      </c>
      <c r="G99" s="219" t="s">
        <v>45</v>
      </c>
      <c r="H99" s="219" t="s">
        <v>1036</v>
      </c>
      <c r="I99" s="218"/>
      <c r="J99" s="218"/>
      <c r="K99" s="218"/>
      <c r="L99" s="218"/>
      <c r="M99" s="218"/>
      <c r="N99" s="218"/>
      <c r="O99" s="218"/>
      <c r="P99" s="218"/>
      <c r="Q99" s="218"/>
      <c r="R99" s="218"/>
      <c r="S99" s="218"/>
      <c r="T99" s="218"/>
      <c r="U99" s="218"/>
      <c r="V99" s="218"/>
      <c r="W99" s="218"/>
      <c r="X99" s="218"/>
      <c r="Y99" s="218"/>
      <c r="Z99" s="218"/>
    </row>
    <row r="100" spans="1:26" ht="15.75" customHeight="1">
      <c r="A100" s="218"/>
      <c r="B100" s="219" t="s">
        <v>100</v>
      </c>
      <c r="C100" s="219" t="s">
        <v>28</v>
      </c>
      <c r="D100" s="219" t="s">
        <v>98</v>
      </c>
      <c r="E100" s="219" t="s">
        <v>46</v>
      </c>
      <c r="F100" s="219" t="s">
        <v>76</v>
      </c>
      <c r="G100" s="219" t="s">
        <v>45</v>
      </c>
      <c r="H100" s="219" t="s">
        <v>1038</v>
      </c>
      <c r="I100" s="218"/>
      <c r="J100" s="218"/>
      <c r="K100" s="218"/>
      <c r="L100" s="218"/>
      <c r="M100" s="218"/>
      <c r="N100" s="218"/>
      <c r="O100" s="218"/>
      <c r="P100" s="218"/>
      <c r="Q100" s="218"/>
      <c r="R100" s="218"/>
      <c r="S100" s="218"/>
      <c r="T100" s="218"/>
      <c r="U100" s="218"/>
      <c r="V100" s="218"/>
      <c r="W100" s="218"/>
      <c r="X100" s="218"/>
      <c r="Y100" s="218"/>
      <c r="Z100" s="218"/>
    </row>
    <row r="101" spans="1:26" ht="15.75" customHeight="1">
      <c r="A101" s="218"/>
      <c r="B101" s="219" t="s">
        <v>97</v>
      </c>
      <c r="C101" s="219" t="s">
        <v>28</v>
      </c>
      <c r="D101" s="219" t="s">
        <v>98</v>
      </c>
      <c r="E101" s="219" t="s">
        <v>46</v>
      </c>
      <c r="F101" s="219" t="s">
        <v>76</v>
      </c>
      <c r="G101" s="219" t="s">
        <v>45</v>
      </c>
      <c r="H101" s="219" t="s">
        <v>1039</v>
      </c>
      <c r="I101" s="218"/>
      <c r="J101" s="218"/>
      <c r="K101" s="218"/>
      <c r="L101" s="218"/>
      <c r="M101" s="218"/>
      <c r="N101" s="218"/>
      <c r="O101" s="218"/>
      <c r="P101" s="218"/>
      <c r="Q101" s="218"/>
      <c r="R101" s="218"/>
      <c r="S101" s="218"/>
      <c r="T101" s="218"/>
      <c r="U101" s="218"/>
      <c r="V101" s="218"/>
      <c r="W101" s="218"/>
      <c r="X101" s="218"/>
      <c r="Y101" s="218"/>
      <c r="Z101" s="218"/>
    </row>
    <row r="102" spans="1:26" ht="15.75" customHeight="1">
      <c r="A102" s="218"/>
      <c r="B102" s="219" t="s">
        <v>592</v>
      </c>
      <c r="C102" s="219" t="s">
        <v>28</v>
      </c>
      <c r="D102" s="219" t="s">
        <v>79</v>
      </c>
      <c r="E102" s="219" t="s">
        <v>46</v>
      </c>
      <c r="F102" s="219" t="s">
        <v>44</v>
      </c>
      <c r="G102" s="219" t="s">
        <v>45</v>
      </c>
      <c r="H102" s="219" t="s">
        <v>1040</v>
      </c>
      <c r="I102" s="218"/>
      <c r="J102" s="218"/>
      <c r="K102" s="218"/>
      <c r="L102" s="218"/>
      <c r="M102" s="218"/>
      <c r="N102" s="218"/>
      <c r="O102" s="218"/>
      <c r="P102" s="218"/>
      <c r="Q102" s="218"/>
      <c r="R102" s="218"/>
      <c r="S102" s="218"/>
      <c r="T102" s="218"/>
      <c r="U102" s="218"/>
      <c r="V102" s="218"/>
      <c r="W102" s="218"/>
      <c r="X102" s="218"/>
      <c r="Y102" s="218"/>
      <c r="Z102" s="218"/>
    </row>
    <row r="103" spans="1:26" ht="15.75" customHeight="1">
      <c r="A103" s="218"/>
      <c r="B103" s="219" t="s">
        <v>598</v>
      </c>
      <c r="C103" s="219" t="s">
        <v>28</v>
      </c>
      <c r="D103" s="219" t="s">
        <v>79</v>
      </c>
      <c r="E103" s="219" t="s">
        <v>46</v>
      </c>
      <c r="F103" s="219" t="s">
        <v>44</v>
      </c>
      <c r="G103" s="219" t="s">
        <v>45</v>
      </c>
      <c r="H103" s="219" t="s">
        <v>1041</v>
      </c>
      <c r="I103" s="218"/>
      <c r="J103" s="218"/>
      <c r="K103" s="218"/>
      <c r="L103" s="218"/>
      <c r="M103" s="218"/>
      <c r="N103" s="218"/>
      <c r="O103" s="218"/>
      <c r="P103" s="218"/>
      <c r="Q103" s="218"/>
      <c r="R103" s="218"/>
      <c r="S103" s="218"/>
      <c r="T103" s="218"/>
      <c r="U103" s="218"/>
      <c r="V103" s="218"/>
      <c r="W103" s="218"/>
      <c r="X103" s="218"/>
      <c r="Y103" s="218"/>
      <c r="Z103" s="218"/>
    </row>
    <row r="104" spans="1:26" ht="15.75" customHeight="1">
      <c r="A104" s="218"/>
      <c r="B104" s="219" t="s">
        <v>602</v>
      </c>
      <c r="C104" s="219" t="s">
        <v>28</v>
      </c>
      <c r="D104" s="219" t="s">
        <v>79</v>
      </c>
      <c r="E104" s="219" t="s">
        <v>46</v>
      </c>
      <c r="F104" s="219" t="s">
        <v>44</v>
      </c>
      <c r="G104" s="219" t="s">
        <v>45</v>
      </c>
      <c r="H104" s="219" t="s">
        <v>1042</v>
      </c>
      <c r="I104" s="218"/>
      <c r="J104" s="218"/>
      <c r="K104" s="218"/>
      <c r="L104" s="218"/>
      <c r="M104" s="218"/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</row>
    <row r="105" spans="1:26" ht="15.75" customHeight="1">
      <c r="A105" s="218"/>
      <c r="B105" s="219" t="s">
        <v>109</v>
      </c>
      <c r="C105" s="219" t="s">
        <v>28</v>
      </c>
      <c r="D105" s="219" t="s">
        <v>79</v>
      </c>
      <c r="E105" s="219" t="s">
        <v>46</v>
      </c>
      <c r="F105" s="219" t="s">
        <v>44</v>
      </c>
      <c r="G105" s="219" t="s">
        <v>45</v>
      </c>
      <c r="H105" s="219" t="s">
        <v>1043</v>
      </c>
      <c r="I105" s="218"/>
      <c r="J105" s="218"/>
      <c r="K105" s="218"/>
      <c r="L105" s="218"/>
      <c r="M105" s="218"/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</row>
    <row r="106" spans="1:26" ht="15.75" customHeight="1">
      <c r="A106" s="218"/>
      <c r="B106" s="219" t="s">
        <v>78</v>
      </c>
      <c r="C106" s="219" t="s">
        <v>28</v>
      </c>
      <c r="D106" s="219" t="s">
        <v>79</v>
      </c>
      <c r="E106" s="219" t="s">
        <v>46</v>
      </c>
      <c r="F106" s="219" t="s">
        <v>44</v>
      </c>
      <c r="G106" s="219" t="s">
        <v>45</v>
      </c>
      <c r="H106" s="219" t="s">
        <v>1044</v>
      </c>
      <c r="I106" s="218"/>
      <c r="J106" s="218"/>
      <c r="K106" s="218"/>
      <c r="L106" s="218"/>
      <c r="M106" s="218"/>
      <c r="N106" s="218"/>
      <c r="O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  <c r="Z106" s="218"/>
    </row>
    <row r="107" spans="1:26" ht="15.75" customHeight="1">
      <c r="A107" s="218"/>
      <c r="B107" s="219" t="s">
        <v>598</v>
      </c>
      <c r="C107" s="219" t="s">
        <v>28</v>
      </c>
      <c r="D107" s="219" t="s">
        <v>79</v>
      </c>
      <c r="E107" s="219" t="s">
        <v>46</v>
      </c>
      <c r="F107" s="219" t="s">
        <v>216</v>
      </c>
      <c r="G107" s="219" t="s">
        <v>468</v>
      </c>
      <c r="H107" s="219" t="s">
        <v>1041</v>
      </c>
      <c r="I107" s="218"/>
      <c r="J107" s="218"/>
      <c r="K107" s="218"/>
      <c r="L107" s="218"/>
      <c r="M107" s="218"/>
      <c r="N107" s="218"/>
      <c r="O107" s="218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  <c r="Z107" s="218"/>
    </row>
    <row r="108" spans="1:26" ht="15.75" customHeight="1">
      <c r="A108" s="218"/>
      <c r="B108" s="219" t="s">
        <v>109</v>
      </c>
      <c r="C108" s="219" t="s">
        <v>28</v>
      </c>
      <c r="D108" s="219" t="s">
        <v>79</v>
      </c>
      <c r="E108" s="219" t="s">
        <v>46</v>
      </c>
      <c r="F108" s="219" t="s">
        <v>216</v>
      </c>
      <c r="G108" s="219" t="s">
        <v>468</v>
      </c>
      <c r="H108" s="219" t="s">
        <v>1043</v>
      </c>
      <c r="I108" s="218"/>
      <c r="J108" s="218"/>
      <c r="K108" s="218"/>
      <c r="L108" s="218"/>
      <c r="M108" s="218"/>
      <c r="N108" s="218"/>
      <c r="O108" s="218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  <c r="Z108" s="218"/>
    </row>
    <row r="109" spans="1:26" ht="15.75" customHeight="1">
      <c r="A109" s="218"/>
      <c r="B109" s="219" t="s">
        <v>78</v>
      </c>
      <c r="C109" s="219" t="s">
        <v>28</v>
      </c>
      <c r="D109" s="219" t="s">
        <v>79</v>
      </c>
      <c r="E109" s="219" t="s">
        <v>46</v>
      </c>
      <c r="F109" s="219" t="s">
        <v>216</v>
      </c>
      <c r="G109" s="219" t="s">
        <v>468</v>
      </c>
      <c r="H109" s="219" t="s">
        <v>1044</v>
      </c>
      <c r="I109" s="218"/>
      <c r="J109" s="218"/>
      <c r="K109" s="218"/>
      <c r="L109" s="218"/>
      <c r="M109" s="218"/>
      <c r="N109" s="218"/>
      <c r="O109" s="218"/>
      <c r="P109" s="218"/>
      <c r="Q109" s="218"/>
      <c r="R109" s="218"/>
      <c r="S109" s="218"/>
      <c r="T109" s="218"/>
      <c r="U109" s="218"/>
      <c r="V109" s="218"/>
      <c r="W109" s="218"/>
      <c r="X109" s="218"/>
      <c r="Y109" s="218"/>
      <c r="Z109" s="218"/>
    </row>
    <row r="110" spans="1:26" ht="15.75" customHeight="1">
      <c r="A110" s="218"/>
      <c r="B110" s="219" t="s">
        <v>592</v>
      </c>
      <c r="C110" s="219" t="s">
        <v>28</v>
      </c>
      <c r="D110" s="219" t="s">
        <v>79</v>
      </c>
      <c r="E110" s="219" t="s">
        <v>46</v>
      </c>
      <c r="F110" s="219" t="s">
        <v>216</v>
      </c>
      <c r="G110" s="219" t="s">
        <v>468</v>
      </c>
      <c r="H110" s="219" t="s">
        <v>1040</v>
      </c>
      <c r="I110" s="218"/>
      <c r="J110" s="218"/>
      <c r="K110" s="218"/>
      <c r="L110" s="218"/>
      <c r="M110" s="218"/>
      <c r="N110" s="218"/>
      <c r="O110" s="218"/>
      <c r="P110" s="218"/>
      <c r="Q110" s="218"/>
      <c r="R110" s="218"/>
      <c r="S110" s="218"/>
      <c r="T110" s="218"/>
      <c r="U110" s="218"/>
      <c r="V110" s="218"/>
      <c r="W110" s="218"/>
      <c r="X110" s="218"/>
      <c r="Y110" s="218"/>
      <c r="Z110" s="218"/>
    </row>
    <row r="111" spans="1:26" ht="15.75" customHeight="1">
      <c r="A111" s="218"/>
      <c r="B111" s="219" t="s">
        <v>602</v>
      </c>
      <c r="C111" s="219" t="s">
        <v>28</v>
      </c>
      <c r="D111" s="219" t="s">
        <v>79</v>
      </c>
      <c r="E111" s="219" t="s">
        <v>46</v>
      </c>
      <c r="F111" s="219" t="s">
        <v>216</v>
      </c>
      <c r="G111" s="219" t="s">
        <v>468</v>
      </c>
      <c r="H111" s="219" t="s">
        <v>1042</v>
      </c>
      <c r="I111" s="218"/>
      <c r="J111" s="218"/>
      <c r="K111" s="218"/>
      <c r="L111" s="218"/>
      <c r="M111" s="218"/>
      <c r="N111" s="218"/>
      <c r="O111" s="218"/>
      <c r="P111" s="218"/>
      <c r="Q111" s="218"/>
      <c r="R111" s="218"/>
      <c r="S111" s="218"/>
      <c r="T111" s="218"/>
      <c r="U111" s="218"/>
      <c r="V111" s="218"/>
      <c r="W111" s="218"/>
      <c r="X111" s="218"/>
      <c r="Y111" s="218"/>
      <c r="Z111" s="218"/>
    </row>
    <row r="112" spans="1:26" ht="15.75" customHeight="1">
      <c r="A112" s="218"/>
      <c r="B112" s="219" t="s">
        <v>116</v>
      </c>
      <c r="C112" s="219" t="s">
        <v>28</v>
      </c>
      <c r="D112" s="219" t="s">
        <v>72</v>
      </c>
      <c r="E112" s="219" t="s">
        <v>46</v>
      </c>
      <c r="F112" s="219" t="s">
        <v>70</v>
      </c>
      <c r="G112" s="219" t="s">
        <v>71</v>
      </c>
      <c r="H112" s="219" t="s">
        <v>1046</v>
      </c>
      <c r="I112" s="218"/>
      <c r="J112" s="218"/>
      <c r="K112" s="218"/>
      <c r="L112" s="218"/>
      <c r="M112" s="218"/>
      <c r="N112" s="218"/>
      <c r="O112" s="218"/>
      <c r="P112" s="218"/>
      <c r="Q112" s="218"/>
      <c r="R112" s="218"/>
      <c r="S112" s="218"/>
      <c r="T112" s="218"/>
      <c r="U112" s="218"/>
      <c r="V112" s="218"/>
      <c r="W112" s="218"/>
      <c r="X112" s="218"/>
      <c r="Y112" s="218"/>
      <c r="Z112" s="218"/>
    </row>
    <row r="113" spans="1:26" ht="15.75" customHeight="1">
      <c r="A113" s="218"/>
      <c r="B113" s="219" t="s">
        <v>186</v>
      </c>
      <c r="C113" s="219" t="s">
        <v>28</v>
      </c>
      <c r="D113" s="219" t="s">
        <v>72</v>
      </c>
      <c r="E113" s="219" t="s">
        <v>46</v>
      </c>
      <c r="F113" s="219" t="s">
        <v>70</v>
      </c>
      <c r="G113" s="219" t="s">
        <v>71</v>
      </c>
      <c r="H113" s="219" t="s">
        <v>1049</v>
      </c>
      <c r="I113" s="218"/>
      <c r="J113" s="218"/>
      <c r="K113" s="218"/>
      <c r="L113" s="218"/>
      <c r="M113" s="218"/>
      <c r="N113" s="218"/>
      <c r="O113" s="218"/>
      <c r="P113" s="218"/>
      <c r="Q113" s="218"/>
      <c r="R113" s="218"/>
      <c r="S113" s="218"/>
      <c r="T113" s="218"/>
      <c r="U113" s="218"/>
      <c r="V113" s="218"/>
      <c r="W113" s="218"/>
      <c r="X113" s="218"/>
      <c r="Y113" s="218"/>
      <c r="Z113" s="218"/>
    </row>
    <row r="114" spans="1:26" ht="15.75" customHeight="1">
      <c r="A114" s="218"/>
      <c r="B114" s="219" t="s">
        <v>68</v>
      </c>
      <c r="C114" s="219" t="s">
        <v>28</v>
      </c>
      <c r="D114" s="219" t="s">
        <v>72</v>
      </c>
      <c r="E114" s="219" t="s">
        <v>46</v>
      </c>
      <c r="F114" s="219" t="s">
        <v>70</v>
      </c>
      <c r="G114" s="219" t="s">
        <v>71</v>
      </c>
      <c r="H114" s="219" t="s">
        <v>1051</v>
      </c>
      <c r="I114" s="218"/>
      <c r="J114" s="218"/>
      <c r="K114" s="218"/>
      <c r="L114" s="218"/>
      <c r="M114" s="218"/>
      <c r="N114" s="218"/>
      <c r="O114" s="218"/>
      <c r="P114" s="218"/>
      <c r="Q114" s="218"/>
      <c r="R114" s="218"/>
      <c r="S114" s="218"/>
      <c r="T114" s="218"/>
      <c r="U114" s="218"/>
      <c r="V114" s="218"/>
      <c r="W114" s="218"/>
      <c r="X114" s="218"/>
      <c r="Y114" s="218"/>
      <c r="Z114" s="218"/>
    </row>
    <row r="115" spans="1:26" ht="15.75" customHeight="1">
      <c r="A115" s="218"/>
      <c r="B115" s="219" t="s">
        <v>258</v>
      </c>
      <c r="C115" s="219" t="s">
        <v>28</v>
      </c>
      <c r="D115" s="219" t="s">
        <v>72</v>
      </c>
      <c r="E115" s="219" t="s">
        <v>46</v>
      </c>
      <c r="F115" s="219" t="s">
        <v>70</v>
      </c>
      <c r="G115" s="219" t="s">
        <v>71</v>
      </c>
      <c r="H115" s="219" t="s">
        <v>961</v>
      </c>
      <c r="I115" s="218"/>
      <c r="J115" s="218"/>
      <c r="K115" s="218"/>
      <c r="L115" s="218"/>
      <c r="M115" s="218"/>
      <c r="N115" s="218"/>
      <c r="O115" s="218"/>
      <c r="P115" s="218"/>
      <c r="Q115" s="218"/>
      <c r="R115" s="218"/>
      <c r="S115" s="218"/>
      <c r="T115" s="218"/>
      <c r="U115" s="218"/>
      <c r="V115" s="218"/>
      <c r="W115" s="218"/>
      <c r="X115" s="218"/>
      <c r="Y115" s="218"/>
      <c r="Z115" s="218"/>
    </row>
    <row r="116" spans="1:26" ht="15.75" customHeight="1">
      <c r="A116" s="218"/>
      <c r="B116" s="219" t="s">
        <v>115</v>
      </c>
      <c r="C116" s="219" t="s">
        <v>28</v>
      </c>
      <c r="D116" s="219" t="s">
        <v>72</v>
      </c>
      <c r="E116" s="219" t="s">
        <v>46</v>
      </c>
      <c r="F116" s="219" t="s">
        <v>70</v>
      </c>
      <c r="G116" s="219" t="s">
        <v>71</v>
      </c>
      <c r="H116" s="219" t="s">
        <v>960</v>
      </c>
      <c r="I116" s="218"/>
      <c r="J116" s="218"/>
      <c r="K116" s="218"/>
      <c r="L116" s="218"/>
      <c r="M116" s="218"/>
      <c r="N116" s="218"/>
      <c r="O116" s="218"/>
      <c r="P116" s="218"/>
      <c r="Q116" s="218"/>
      <c r="R116" s="218"/>
      <c r="S116" s="218"/>
      <c r="T116" s="218"/>
      <c r="U116" s="218"/>
      <c r="V116" s="218"/>
      <c r="W116" s="218"/>
      <c r="X116" s="218"/>
      <c r="Y116" s="218"/>
      <c r="Z116" s="218"/>
    </row>
    <row r="117" spans="1:26" ht="15.75" customHeight="1">
      <c r="A117" s="218"/>
      <c r="B117" s="219" t="s">
        <v>184</v>
      </c>
      <c r="C117" s="219" t="s">
        <v>28</v>
      </c>
      <c r="D117" s="219" t="s">
        <v>167</v>
      </c>
      <c r="E117" s="219" t="s">
        <v>46</v>
      </c>
      <c r="F117" s="219" t="s">
        <v>76</v>
      </c>
      <c r="G117" s="219" t="s">
        <v>45</v>
      </c>
      <c r="H117" s="219" t="s">
        <v>1056</v>
      </c>
      <c r="I117" s="218"/>
      <c r="J117" s="218"/>
      <c r="K117" s="218"/>
      <c r="L117" s="218"/>
      <c r="M117" s="218"/>
      <c r="N117" s="218"/>
      <c r="O117" s="218"/>
      <c r="P117" s="218"/>
      <c r="Q117" s="218"/>
      <c r="R117" s="218"/>
      <c r="S117" s="218"/>
      <c r="T117" s="218"/>
      <c r="U117" s="218"/>
      <c r="V117" s="218"/>
      <c r="W117" s="218"/>
      <c r="X117" s="218"/>
      <c r="Y117" s="218"/>
      <c r="Z117" s="218"/>
    </row>
    <row r="118" spans="1:26" ht="15.75" customHeight="1">
      <c r="A118" s="218"/>
      <c r="B118" s="219" t="s">
        <v>179</v>
      </c>
      <c r="C118" s="219" t="s">
        <v>28</v>
      </c>
      <c r="D118" s="219" t="s">
        <v>167</v>
      </c>
      <c r="E118" s="219" t="s">
        <v>46</v>
      </c>
      <c r="F118" s="219" t="s">
        <v>76</v>
      </c>
      <c r="G118" s="219" t="s">
        <v>45</v>
      </c>
      <c r="H118" s="219" t="s">
        <v>1057</v>
      </c>
      <c r="I118" s="218"/>
      <c r="J118" s="218"/>
      <c r="K118" s="218"/>
      <c r="L118" s="218"/>
      <c r="M118" s="218"/>
      <c r="N118" s="218"/>
      <c r="O118" s="218"/>
      <c r="P118" s="218"/>
      <c r="Q118" s="218"/>
      <c r="R118" s="218"/>
      <c r="S118" s="218"/>
      <c r="T118" s="218"/>
      <c r="U118" s="218"/>
      <c r="V118" s="218"/>
      <c r="W118" s="218"/>
      <c r="X118" s="218"/>
      <c r="Y118" s="218"/>
      <c r="Z118" s="218"/>
    </row>
    <row r="119" spans="1:26" ht="15.75" customHeight="1">
      <c r="A119" s="218"/>
      <c r="B119" s="219" t="s">
        <v>166</v>
      </c>
      <c r="C119" s="219" t="s">
        <v>28</v>
      </c>
      <c r="D119" s="219" t="s">
        <v>167</v>
      </c>
      <c r="E119" s="219" t="s">
        <v>46</v>
      </c>
      <c r="F119" s="219" t="s">
        <v>76</v>
      </c>
      <c r="G119" s="219" t="s">
        <v>45</v>
      </c>
      <c r="H119" s="219" t="s">
        <v>1058</v>
      </c>
      <c r="I119" s="218"/>
      <c r="J119" s="218"/>
      <c r="K119" s="218"/>
      <c r="L119" s="218"/>
      <c r="M119" s="218"/>
      <c r="N119" s="218"/>
      <c r="O119" s="218"/>
      <c r="P119" s="218"/>
      <c r="Q119" s="218"/>
      <c r="R119" s="218"/>
      <c r="S119" s="218"/>
      <c r="T119" s="218"/>
      <c r="U119" s="218"/>
      <c r="V119" s="218"/>
      <c r="W119" s="218"/>
      <c r="X119" s="218"/>
      <c r="Y119" s="218"/>
      <c r="Z119" s="218"/>
    </row>
    <row r="120" spans="1:26" ht="15.75" customHeight="1">
      <c r="A120" s="218"/>
      <c r="B120" s="219" t="s">
        <v>182</v>
      </c>
      <c r="C120" s="219" t="s">
        <v>28</v>
      </c>
      <c r="D120" s="219" t="s">
        <v>167</v>
      </c>
      <c r="E120" s="219" t="s">
        <v>46</v>
      </c>
      <c r="F120" s="219" t="s">
        <v>76</v>
      </c>
      <c r="G120" s="219" t="s">
        <v>45</v>
      </c>
      <c r="H120" s="219" t="s">
        <v>1059</v>
      </c>
      <c r="I120" s="218"/>
      <c r="J120" s="218"/>
      <c r="K120" s="218"/>
      <c r="L120" s="218"/>
      <c r="M120" s="218"/>
      <c r="N120" s="218"/>
      <c r="O120" s="218"/>
      <c r="P120" s="218"/>
      <c r="Q120" s="218"/>
      <c r="R120" s="218"/>
      <c r="S120" s="218"/>
      <c r="T120" s="218"/>
      <c r="U120" s="218"/>
      <c r="V120" s="218"/>
      <c r="W120" s="218"/>
      <c r="X120" s="218"/>
      <c r="Y120" s="218"/>
      <c r="Z120" s="218"/>
    </row>
    <row r="121" spans="1:26" ht="15.75" customHeight="1">
      <c r="A121" s="218"/>
      <c r="B121" s="219" t="s">
        <v>653</v>
      </c>
      <c r="C121" s="219" t="s">
        <v>28</v>
      </c>
      <c r="D121" s="219" t="s">
        <v>167</v>
      </c>
      <c r="E121" s="219" t="s">
        <v>46</v>
      </c>
      <c r="F121" s="219" t="s">
        <v>76</v>
      </c>
      <c r="G121" s="219" t="s">
        <v>45</v>
      </c>
      <c r="H121" s="219" t="s">
        <v>1060</v>
      </c>
      <c r="I121" s="218"/>
      <c r="J121" s="218"/>
      <c r="K121" s="218"/>
      <c r="L121" s="218"/>
      <c r="M121" s="218"/>
      <c r="N121" s="218"/>
      <c r="O121" s="218"/>
      <c r="P121" s="218"/>
      <c r="Q121" s="218"/>
      <c r="R121" s="218"/>
      <c r="S121" s="218"/>
      <c r="T121" s="218"/>
      <c r="U121" s="218"/>
      <c r="V121" s="218"/>
      <c r="W121" s="218"/>
      <c r="X121" s="218"/>
      <c r="Y121" s="218"/>
      <c r="Z121" s="218"/>
    </row>
    <row r="122" spans="1:26" ht="15.75" customHeight="1">
      <c r="A122" s="218"/>
      <c r="B122" s="219" t="s">
        <v>154</v>
      </c>
      <c r="C122" s="219" t="s">
        <v>28</v>
      </c>
      <c r="D122" s="219" t="s">
        <v>152</v>
      </c>
      <c r="E122" s="219" t="s">
        <v>46</v>
      </c>
      <c r="F122" s="219" t="s">
        <v>76</v>
      </c>
      <c r="G122" s="219" t="s">
        <v>45</v>
      </c>
      <c r="H122" s="219" t="s">
        <v>1061</v>
      </c>
      <c r="I122" s="218"/>
      <c r="J122" s="218"/>
      <c r="K122" s="218"/>
      <c r="L122" s="218"/>
      <c r="M122" s="218"/>
      <c r="N122" s="218"/>
      <c r="O122" s="218"/>
      <c r="P122" s="218"/>
      <c r="Q122" s="218"/>
      <c r="R122" s="218"/>
      <c r="S122" s="218"/>
      <c r="T122" s="218"/>
      <c r="U122" s="218"/>
      <c r="V122" s="218"/>
      <c r="W122" s="218"/>
      <c r="X122" s="218"/>
      <c r="Y122" s="218"/>
      <c r="Z122" s="218"/>
    </row>
    <row r="123" spans="1:26" ht="15.75" customHeight="1">
      <c r="A123" s="218"/>
      <c r="B123" s="219" t="s">
        <v>153</v>
      </c>
      <c r="C123" s="219" t="s">
        <v>28</v>
      </c>
      <c r="D123" s="219" t="s">
        <v>152</v>
      </c>
      <c r="E123" s="219" t="s">
        <v>46</v>
      </c>
      <c r="F123" s="219" t="s">
        <v>76</v>
      </c>
      <c r="G123" s="219" t="s">
        <v>45</v>
      </c>
      <c r="H123" s="219" t="s">
        <v>1062</v>
      </c>
      <c r="I123" s="218"/>
      <c r="J123" s="218"/>
      <c r="K123" s="218"/>
      <c r="L123" s="218"/>
      <c r="M123" s="218"/>
      <c r="N123" s="218"/>
      <c r="O123" s="218"/>
      <c r="P123" s="218"/>
      <c r="Q123" s="218"/>
      <c r="R123" s="218"/>
      <c r="S123" s="218"/>
      <c r="T123" s="218"/>
      <c r="U123" s="218"/>
      <c r="V123" s="218"/>
      <c r="W123" s="218"/>
      <c r="X123" s="218"/>
      <c r="Y123" s="218"/>
      <c r="Z123" s="218"/>
    </row>
    <row r="124" spans="1:26" ht="15.75" customHeight="1">
      <c r="A124" s="218"/>
      <c r="B124" s="219" t="s">
        <v>151</v>
      </c>
      <c r="C124" s="219" t="s">
        <v>28</v>
      </c>
      <c r="D124" s="219" t="s">
        <v>152</v>
      </c>
      <c r="E124" s="219" t="s">
        <v>46</v>
      </c>
      <c r="F124" s="219" t="s">
        <v>76</v>
      </c>
      <c r="G124" s="219" t="s">
        <v>45</v>
      </c>
      <c r="H124" s="219" t="s">
        <v>1063</v>
      </c>
      <c r="I124" s="218"/>
      <c r="J124" s="218"/>
      <c r="K124" s="218"/>
      <c r="L124" s="218"/>
      <c r="M124" s="218"/>
      <c r="N124" s="218"/>
      <c r="O124" s="218"/>
      <c r="P124" s="218"/>
      <c r="Q124" s="218"/>
      <c r="R124" s="218"/>
      <c r="S124" s="218"/>
      <c r="T124" s="218"/>
      <c r="U124" s="218"/>
      <c r="V124" s="218"/>
      <c r="W124" s="218"/>
      <c r="X124" s="218"/>
      <c r="Y124" s="218"/>
      <c r="Z124" s="218"/>
    </row>
    <row r="125" spans="1:26" ht="15.75" customHeight="1">
      <c r="A125" s="218"/>
      <c r="B125" s="219" t="s">
        <v>155</v>
      </c>
      <c r="C125" s="219" t="s">
        <v>28</v>
      </c>
      <c r="D125" s="219" t="s">
        <v>152</v>
      </c>
      <c r="E125" s="219" t="s">
        <v>46</v>
      </c>
      <c r="F125" s="219" t="s">
        <v>76</v>
      </c>
      <c r="G125" s="219" t="s">
        <v>45</v>
      </c>
      <c r="H125" s="219" t="s">
        <v>1064</v>
      </c>
      <c r="I125" s="218"/>
      <c r="J125" s="218"/>
      <c r="K125" s="218"/>
      <c r="L125" s="218"/>
      <c r="M125" s="218"/>
      <c r="N125" s="218"/>
      <c r="O125" s="218"/>
      <c r="P125" s="218"/>
      <c r="Q125" s="218"/>
      <c r="R125" s="218"/>
      <c r="S125" s="218"/>
      <c r="T125" s="218"/>
      <c r="U125" s="218"/>
      <c r="V125" s="218"/>
      <c r="W125" s="218"/>
      <c r="X125" s="218"/>
      <c r="Y125" s="218"/>
      <c r="Z125" s="218"/>
    </row>
    <row r="126" spans="1:26" ht="15.75" customHeight="1">
      <c r="A126" s="218"/>
      <c r="B126" s="219" t="s">
        <v>156</v>
      </c>
      <c r="C126" s="219" t="s">
        <v>28</v>
      </c>
      <c r="D126" s="219" t="s">
        <v>152</v>
      </c>
      <c r="E126" s="219" t="s">
        <v>46</v>
      </c>
      <c r="F126" s="219" t="s">
        <v>76</v>
      </c>
      <c r="G126" s="219" t="s">
        <v>45</v>
      </c>
      <c r="H126" s="219" t="s">
        <v>1065</v>
      </c>
      <c r="I126" s="218"/>
      <c r="J126" s="218"/>
      <c r="K126" s="218"/>
      <c r="L126" s="218"/>
      <c r="M126" s="218"/>
      <c r="N126" s="218"/>
      <c r="O126" s="218"/>
      <c r="P126" s="218"/>
      <c r="Q126" s="218"/>
      <c r="R126" s="218"/>
      <c r="S126" s="218"/>
      <c r="T126" s="218"/>
      <c r="U126" s="218"/>
      <c r="V126" s="218"/>
      <c r="W126" s="218"/>
      <c r="X126" s="218"/>
      <c r="Y126" s="218"/>
      <c r="Z126" s="218"/>
    </row>
    <row r="127" spans="1:26" ht="15.75" customHeight="1">
      <c r="A127" s="218"/>
      <c r="B127" s="219" t="s">
        <v>674</v>
      </c>
      <c r="C127" s="219" t="s">
        <v>28</v>
      </c>
      <c r="D127" s="219" t="s">
        <v>267</v>
      </c>
      <c r="E127" s="219" t="s">
        <v>46</v>
      </c>
      <c r="F127" s="219" t="s">
        <v>76</v>
      </c>
      <c r="G127" s="219" t="s">
        <v>45</v>
      </c>
      <c r="H127" s="219" t="s">
        <v>1066</v>
      </c>
      <c r="I127" s="218"/>
      <c r="J127" s="218"/>
      <c r="K127" s="218"/>
      <c r="L127" s="218"/>
      <c r="M127" s="218"/>
      <c r="N127" s="218"/>
      <c r="O127" s="218"/>
      <c r="P127" s="218"/>
      <c r="Q127" s="218"/>
      <c r="R127" s="218"/>
      <c r="S127" s="218"/>
      <c r="T127" s="218"/>
      <c r="U127" s="218"/>
      <c r="V127" s="218"/>
      <c r="W127" s="218"/>
      <c r="X127" s="218"/>
      <c r="Y127" s="218"/>
      <c r="Z127" s="218"/>
    </row>
    <row r="128" spans="1:26" ht="15.75" customHeight="1">
      <c r="A128" s="218"/>
      <c r="B128" s="219" t="s">
        <v>689</v>
      </c>
      <c r="C128" s="219" t="s">
        <v>28</v>
      </c>
      <c r="D128" s="219" t="s">
        <v>267</v>
      </c>
      <c r="E128" s="219" t="s">
        <v>120</v>
      </c>
      <c r="F128" s="219" t="s">
        <v>76</v>
      </c>
      <c r="G128" s="219" t="s">
        <v>119</v>
      </c>
      <c r="H128" s="219" t="s">
        <v>1069</v>
      </c>
      <c r="I128" s="218"/>
      <c r="J128" s="218"/>
      <c r="K128" s="218"/>
      <c r="L128" s="218"/>
      <c r="M128" s="218"/>
      <c r="N128" s="218"/>
      <c r="O128" s="218"/>
      <c r="P128" s="218"/>
      <c r="Q128" s="218"/>
      <c r="R128" s="218"/>
      <c r="S128" s="218"/>
      <c r="T128" s="218"/>
      <c r="U128" s="218"/>
      <c r="V128" s="218"/>
      <c r="W128" s="218"/>
      <c r="X128" s="218"/>
      <c r="Y128" s="218"/>
      <c r="Z128" s="218"/>
    </row>
    <row r="129" spans="1:26" ht="15.75" customHeight="1">
      <c r="A129" s="218"/>
      <c r="B129" s="219" t="s">
        <v>684</v>
      </c>
      <c r="C129" s="219" t="s">
        <v>28</v>
      </c>
      <c r="D129" s="219" t="s">
        <v>267</v>
      </c>
      <c r="E129" s="219" t="s">
        <v>120</v>
      </c>
      <c r="F129" s="219" t="s">
        <v>76</v>
      </c>
      <c r="G129" s="219" t="s">
        <v>119</v>
      </c>
      <c r="H129" s="219" t="s">
        <v>1071</v>
      </c>
      <c r="I129" s="218"/>
      <c r="J129" s="218"/>
      <c r="K129" s="218"/>
      <c r="L129" s="218"/>
      <c r="M129" s="218"/>
      <c r="N129" s="218"/>
      <c r="O129" s="218"/>
      <c r="P129" s="218"/>
      <c r="Q129" s="218"/>
      <c r="R129" s="218"/>
      <c r="S129" s="218"/>
      <c r="T129" s="218"/>
      <c r="U129" s="218"/>
      <c r="V129" s="218"/>
      <c r="W129" s="218"/>
      <c r="X129" s="218"/>
      <c r="Y129" s="218"/>
      <c r="Z129" s="218"/>
    </row>
    <row r="130" spans="1:26" ht="15.75" customHeight="1">
      <c r="A130" s="218"/>
      <c r="B130" s="219" t="s">
        <v>681</v>
      </c>
      <c r="C130" s="219" t="s">
        <v>28</v>
      </c>
      <c r="D130" s="219" t="s">
        <v>267</v>
      </c>
      <c r="E130" s="219" t="s">
        <v>120</v>
      </c>
      <c r="F130" s="219" t="s">
        <v>76</v>
      </c>
      <c r="G130" s="219" t="s">
        <v>119</v>
      </c>
      <c r="H130" s="219" t="s">
        <v>1072</v>
      </c>
      <c r="I130" s="218"/>
      <c r="J130" s="218"/>
      <c r="K130" s="218"/>
      <c r="L130" s="218"/>
      <c r="M130" s="218"/>
      <c r="N130" s="218"/>
      <c r="O130" s="218"/>
      <c r="P130" s="218"/>
      <c r="Q130" s="218"/>
      <c r="R130" s="218"/>
      <c r="S130" s="218"/>
      <c r="T130" s="218"/>
      <c r="U130" s="218"/>
      <c r="V130" s="218"/>
      <c r="W130" s="218"/>
      <c r="X130" s="218"/>
      <c r="Y130" s="218"/>
      <c r="Z130" s="218"/>
    </row>
    <row r="131" spans="1:26" ht="15.75" customHeight="1">
      <c r="A131" s="218"/>
      <c r="B131" s="219" t="s">
        <v>681</v>
      </c>
      <c r="C131" s="219" t="s">
        <v>28</v>
      </c>
      <c r="D131" s="219" t="s">
        <v>267</v>
      </c>
      <c r="E131" s="219" t="s">
        <v>46</v>
      </c>
      <c r="F131" s="219" t="s">
        <v>76</v>
      </c>
      <c r="G131" s="219" t="s">
        <v>45</v>
      </c>
      <c r="H131" s="219" t="s">
        <v>1072</v>
      </c>
      <c r="I131" s="218"/>
      <c r="J131" s="218"/>
      <c r="K131" s="218"/>
      <c r="L131" s="218"/>
      <c r="M131" s="218"/>
      <c r="N131" s="218"/>
      <c r="O131" s="218"/>
      <c r="P131" s="218"/>
      <c r="Q131" s="218"/>
      <c r="R131" s="218"/>
      <c r="S131" s="218"/>
      <c r="T131" s="218"/>
      <c r="U131" s="218"/>
      <c r="V131" s="218"/>
      <c r="W131" s="218"/>
      <c r="X131" s="218"/>
      <c r="Y131" s="218"/>
      <c r="Z131" s="218"/>
    </row>
    <row r="132" spans="1:26" ht="15.75" customHeight="1">
      <c r="A132" s="218"/>
      <c r="B132" s="219" t="s">
        <v>686</v>
      </c>
      <c r="C132" s="219" t="s">
        <v>28</v>
      </c>
      <c r="D132" s="219" t="s">
        <v>267</v>
      </c>
      <c r="E132" s="219" t="s">
        <v>120</v>
      </c>
      <c r="F132" s="219" t="s">
        <v>76</v>
      </c>
      <c r="G132" s="219" t="s">
        <v>119</v>
      </c>
      <c r="H132" s="219" t="s">
        <v>1073</v>
      </c>
      <c r="I132" s="218"/>
      <c r="J132" s="218"/>
      <c r="K132" s="218"/>
      <c r="L132" s="218"/>
      <c r="M132" s="218"/>
      <c r="N132" s="218"/>
      <c r="O132" s="218"/>
      <c r="P132" s="218"/>
      <c r="Q132" s="218"/>
      <c r="R132" s="218"/>
      <c r="S132" s="218"/>
      <c r="T132" s="218"/>
      <c r="U132" s="218"/>
      <c r="V132" s="218"/>
      <c r="W132" s="218"/>
      <c r="X132" s="218"/>
      <c r="Y132" s="218"/>
      <c r="Z132" s="218"/>
    </row>
    <row r="133" spans="1:26" ht="15.75" customHeight="1">
      <c r="A133" s="218"/>
      <c r="B133" s="219" t="s">
        <v>684</v>
      </c>
      <c r="C133" s="219" t="s">
        <v>28</v>
      </c>
      <c r="D133" s="219" t="s">
        <v>267</v>
      </c>
      <c r="E133" s="219" t="s">
        <v>46</v>
      </c>
      <c r="F133" s="219" t="s">
        <v>76</v>
      </c>
      <c r="G133" s="219" t="s">
        <v>45</v>
      </c>
      <c r="H133" s="219" t="s">
        <v>1071</v>
      </c>
      <c r="I133" s="218"/>
      <c r="J133" s="218"/>
      <c r="K133" s="218"/>
      <c r="L133" s="218"/>
      <c r="M133" s="218"/>
      <c r="N133" s="218"/>
      <c r="O133" s="218"/>
      <c r="P133" s="218"/>
      <c r="Q133" s="218"/>
      <c r="R133" s="218"/>
      <c r="S133" s="218"/>
      <c r="T133" s="218"/>
      <c r="U133" s="218"/>
      <c r="V133" s="218"/>
      <c r="W133" s="218"/>
      <c r="X133" s="218"/>
      <c r="Y133" s="218"/>
      <c r="Z133" s="218"/>
    </row>
    <row r="134" spans="1:26" ht="15.75" customHeight="1">
      <c r="A134" s="218"/>
      <c r="B134" s="219" t="s">
        <v>674</v>
      </c>
      <c r="C134" s="219" t="s">
        <v>28</v>
      </c>
      <c r="D134" s="219" t="s">
        <v>267</v>
      </c>
      <c r="E134" s="219" t="s">
        <v>120</v>
      </c>
      <c r="F134" s="219" t="s">
        <v>76</v>
      </c>
      <c r="G134" s="219" t="s">
        <v>119</v>
      </c>
      <c r="H134" s="219" t="s">
        <v>1066</v>
      </c>
      <c r="I134" s="218"/>
      <c r="J134" s="218"/>
      <c r="K134" s="218"/>
      <c r="L134" s="218"/>
      <c r="M134" s="218"/>
      <c r="N134" s="218"/>
      <c r="O134" s="218"/>
      <c r="P134" s="218"/>
      <c r="Q134" s="218"/>
      <c r="R134" s="218"/>
      <c r="S134" s="218"/>
      <c r="T134" s="218"/>
      <c r="U134" s="218"/>
      <c r="V134" s="218"/>
      <c r="W134" s="218"/>
      <c r="X134" s="218"/>
      <c r="Y134" s="218"/>
      <c r="Z134" s="218"/>
    </row>
    <row r="135" spans="1:26" ht="15.75" customHeight="1">
      <c r="A135" s="218"/>
      <c r="B135" s="219" t="s">
        <v>686</v>
      </c>
      <c r="C135" s="219" t="s">
        <v>28</v>
      </c>
      <c r="D135" s="219" t="s">
        <v>267</v>
      </c>
      <c r="E135" s="219" t="s">
        <v>46</v>
      </c>
      <c r="F135" s="219" t="s">
        <v>76</v>
      </c>
      <c r="G135" s="219" t="s">
        <v>45</v>
      </c>
      <c r="H135" s="219" t="s">
        <v>1073</v>
      </c>
      <c r="I135" s="218"/>
      <c r="J135" s="218"/>
      <c r="K135" s="218"/>
      <c r="L135" s="218"/>
      <c r="M135" s="218"/>
      <c r="N135" s="218"/>
      <c r="O135" s="218"/>
      <c r="P135" s="218"/>
      <c r="Q135" s="218"/>
      <c r="R135" s="218"/>
      <c r="S135" s="218"/>
      <c r="T135" s="218"/>
      <c r="U135" s="218"/>
      <c r="V135" s="218"/>
      <c r="W135" s="218"/>
      <c r="X135" s="218"/>
      <c r="Y135" s="218"/>
      <c r="Z135" s="218"/>
    </row>
    <row r="136" spans="1:26" ht="15.75" customHeight="1">
      <c r="A136" s="218"/>
      <c r="B136" s="219" t="s">
        <v>689</v>
      </c>
      <c r="C136" s="219" t="s">
        <v>28</v>
      </c>
      <c r="D136" s="219" t="s">
        <v>267</v>
      </c>
      <c r="E136" s="219" t="s">
        <v>46</v>
      </c>
      <c r="F136" s="219" t="s">
        <v>76</v>
      </c>
      <c r="G136" s="219" t="s">
        <v>45</v>
      </c>
      <c r="H136" s="219" t="s">
        <v>1069</v>
      </c>
      <c r="I136" s="218"/>
      <c r="J136" s="218"/>
      <c r="K136" s="218"/>
      <c r="L136" s="218"/>
      <c r="M136" s="218"/>
      <c r="N136" s="218"/>
      <c r="O136" s="218"/>
      <c r="P136" s="218"/>
      <c r="Q136" s="218"/>
      <c r="R136" s="218"/>
      <c r="S136" s="218"/>
      <c r="T136" s="218"/>
      <c r="U136" s="218"/>
      <c r="V136" s="218"/>
      <c r="W136" s="218"/>
      <c r="X136" s="218"/>
      <c r="Y136" s="218"/>
      <c r="Z136" s="218"/>
    </row>
    <row r="137" spans="1:26" ht="15.75" customHeight="1">
      <c r="A137" s="218"/>
      <c r="B137" s="219" t="s">
        <v>730</v>
      </c>
      <c r="C137" s="219" t="s">
        <v>191</v>
      </c>
      <c r="D137" s="219" t="s">
        <v>202</v>
      </c>
      <c r="E137" s="219" t="s">
        <v>46</v>
      </c>
      <c r="F137" s="219" t="s">
        <v>198</v>
      </c>
      <c r="G137" s="219" t="s">
        <v>45</v>
      </c>
      <c r="H137" s="219" t="s">
        <v>1074</v>
      </c>
      <c r="I137" s="218"/>
      <c r="J137" s="218"/>
      <c r="K137" s="218"/>
      <c r="L137" s="218"/>
      <c r="M137" s="218"/>
      <c r="N137" s="218"/>
      <c r="O137" s="218"/>
      <c r="P137" s="218"/>
      <c r="Q137" s="218"/>
      <c r="R137" s="218"/>
      <c r="S137" s="218"/>
      <c r="T137" s="218"/>
      <c r="U137" s="218"/>
      <c r="V137" s="218"/>
      <c r="W137" s="218"/>
      <c r="X137" s="218"/>
      <c r="Y137" s="218"/>
      <c r="Z137" s="218"/>
    </row>
    <row r="138" spans="1:26" ht="15.75" customHeight="1">
      <c r="A138" s="218"/>
      <c r="B138" s="219" t="s">
        <v>732</v>
      </c>
      <c r="C138" s="219" t="s">
        <v>191</v>
      </c>
      <c r="D138" s="219" t="s">
        <v>202</v>
      </c>
      <c r="E138" s="219" t="s">
        <v>46</v>
      </c>
      <c r="F138" s="219" t="s">
        <v>198</v>
      </c>
      <c r="G138" s="219" t="s">
        <v>45</v>
      </c>
      <c r="H138" s="219" t="s">
        <v>1075</v>
      </c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</row>
    <row r="139" spans="1:26" ht="15.75" customHeight="1">
      <c r="A139" s="218"/>
      <c r="B139" s="219" t="s">
        <v>203</v>
      </c>
      <c r="C139" s="219" t="s">
        <v>191</v>
      </c>
      <c r="D139" s="219" t="s">
        <v>202</v>
      </c>
      <c r="E139" s="219" t="s">
        <v>46</v>
      </c>
      <c r="F139" s="219" t="s">
        <v>198</v>
      </c>
      <c r="G139" s="219" t="s">
        <v>45</v>
      </c>
      <c r="H139" s="219" t="s">
        <v>1076</v>
      </c>
      <c r="I139" s="218"/>
      <c r="J139" s="218"/>
      <c r="K139" s="218"/>
      <c r="L139" s="218"/>
      <c r="M139" s="218"/>
      <c r="N139" s="218"/>
      <c r="O139" s="218"/>
      <c r="P139" s="218"/>
      <c r="Q139" s="218"/>
      <c r="R139" s="218"/>
      <c r="S139" s="218"/>
      <c r="T139" s="218"/>
      <c r="U139" s="218"/>
      <c r="V139" s="218"/>
      <c r="W139" s="218"/>
      <c r="X139" s="218"/>
      <c r="Y139" s="218"/>
      <c r="Z139" s="218"/>
    </row>
    <row r="140" spans="1:26" ht="15.75" customHeight="1">
      <c r="A140" s="218"/>
      <c r="B140" s="219" t="s">
        <v>201</v>
      </c>
      <c r="C140" s="219" t="s">
        <v>191</v>
      </c>
      <c r="D140" s="219" t="s">
        <v>202</v>
      </c>
      <c r="E140" s="219" t="s">
        <v>46</v>
      </c>
      <c r="F140" s="219" t="s">
        <v>198</v>
      </c>
      <c r="G140" s="219" t="s">
        <v>45</v>
      </c>
      <c r="H140" s="219" t="s">
        <v>1077</v>
      </c>
      <c r="I140" s="218"/>
      <c r="J140" s="218"/>
      <c r="K140" s="218"/>
      <c r="L140" s="218"/>
      <c r="M140" s="218"/>
      <c r="N140" s="218"/>
      <c r="O140" s="218"/>
      <c r="P140" s="218"/>
      <c r="Q140" s="218"/>
      <c r="R140" s="218"/>
      <c r="S140" s="218"/>
      <c r="T140" s="218"/>
      <c r="U140" s="218"/>
      <c r="V140" s="218"/>
      <c r="W140" s="218"/>
      <c r="X140" s="218"/>
      <c r="Y140" s="218"/>
      <c r="Z140" s="218"/>
    </row>
    <row r="141" spans="1:26" ht="15.75" customHeight="1">
      <c r="A141" s="218"/>
      <c r="B141" s="219" t="s">
        <v>204</v>
      </c>
      <c r="C141" s="219" t="s">
        <v>191</v>
      </c>
      <c r="D141" s="219" t="s">
        <v>202</v>
      </c>
      <c r="E141" s="219" t="s">
        <v>46</v>
      </c>
      <c r="F141" s="219" t="s">
        <v>198</v>
      </c>
      <c r="G141" s="219" t="s">
        <v>45</v>
      </c>
      <c r="H141" s="219" t="s">
        <v>1078</v>
      </c>
      <c r="I141" s="218"/>
      <c r="J141" s="218"/>
      <c r="K141" s="218"/>
      <c r="L141" s="218"/>
      <c r="M141" s="218"/>
      <c r="N141" s="218"/>
      <c r="O141" s="218"/>
      <c r="P141" s="218"/>
      <c r="Q141" s="218"/>
      <c r="R141" s="218"/>
      <c r="S141" s="218"/>
      <c r="T141" s="218"/>
      <c r="U141" s="218"/>
      <c r="V141" s="218"/>
      <c r="W141" s="218"/>
      <c r="X141" s="218"/>
      <c r="Y141" s="218"/>
      <c r="Z141" s="218"/>
    </row>
    <row r="142" spans="1:26" ht="15.75" customHeight="1">
      <c r="A142" s="218"/>
      <c r="B142" s="219" t="s">
        <v>733</v>
      </c>
      <c r="C142" s="219" t="s">
        <v>191</v>
      </c>
      <c r="D142" s="219" t="s">
        <v>240</v>
      </c>
      <c r="E142" s="219" t="s">
        <v>46</v>
      </c>
      <c r="F142" s="219" t="s">
        <v>198</v>
      </c>
      <c r="G142" s="219" t="s">
        <v>45</v>
      </c>
      <c r="H142" s="219" t="s">
        <v>1079</v>
      </c>
      <c r="I142" s="218"/>
      <c r="J142" s="218"/>
      <c r="K142" s="218"/>
      <c r="L142" s="218"/>
      <c r="M142" s="218"/>
      <c r="N142" s="218"/>
      <c r="O142" s="218"/>
      <c r="P142" s="218"/>
      <c r="Q142" s="218"/>
      <c r="R142" s="218"/>
      <c r="S142" s="218"/>
      <c r="T142" s="218"/>
      <c r="U142" s="218"/>
      <c r="V142" s="218"/>
      <c r="W142" s="218"/>
      <c r="X142" s="218"/>
      <c r="Y142" s="218"/>
      <c r="Z142" s="218"/>
    </row>
    <row r="143" spans="1:26" ht="15.75" customHeight="1">
      <c r="A143" s="218"/>
      <c r="B143" s="219" t="s">
        <v>734</v>
      </c>
      <c r="C143" s="219" t="s">
        <v>191</v>
      </c>
      <c r="D143" s="219" t="s">
        <v>240</v>
      </c>
      <c r="E143" s="219" t="s">
        <v>46</v>
      </c>
      <c r="F143" s="219" t="s">
        <v>198</v>
      </c>
      <c r="G143" s="219" t="s">
        <v>45</v>
      </c>
      <c r="H143" s="219" t="s">
        <v>1081</v>
      </c>
      <c r="I143" s="218"/>
      <c r="J143" s="218"/>
      <c r="K143" s="218"/>
      <c r="L143" s="218"/>
      <c r="M143" s="218"/>
      <c r="N143" s="218"/>
      <c r="O143" s="218"/>
      <c r="P143" s="218"/>
      <c r="Q143" s="218"/>
      <c r="R143" s="218"/>
      <c r="S143" s="218"/>
      <c r="T143" s="218"/>
      <c r="U143" s="218"/>
      <c r="V143" s="218"/>
      <c r="W143" s="218"/>
      <c r="X143" s="218"/>
      <c r="Y143" s="218"/>
      <c r="Z143" s="218"/>
    </row>
    <row r="144" spans="1:26" ht="15.75" customHeight="1">
      <c r="A144" s="218"/>
      <c r="B144" s="219" t="s">
        <v>254</v>
      </c>
      <c r="C144" s="219" t="s">
        <v>191</v>
      </c>
      <c r="D144" s="219" t="s">
        <v>240</v>
      </c>
      <c r="E144" s="219" t="s">
        <v>46</v>
      </c>
      <c r="F144" s="219" t="s">
        <v>198</v>
      </c>
      <c r="G144" s="219" t="s">
        <v>45</v>
      </c>
      <c r="H144" s="219" t="s">
        <v>1083</v>
      </c>
      <c r="I144" s="218"/>
      <c r="J144" s="218"/>
      <c r="K144" s="218"/>
      <c r="L144" s="218"/>
      <c r="M144" s="218"/>
      <c r="N144" s="218"/>
      <c r="O144" s="218"/>
      <c r="P144" s="218"/>
      <c r="Q144" s="218"/>
      <c r="R144" s="218"/>
      <c r="S144" s="218"/>
      <c r="T144" s="218"/>
      <c r="U144" s="218"/>
      <c r="V144" s="218"/>
      <c r="W144" s="218"/>
      <c r="X144" s="218"/>
      <c r="Y144" s="218"/>
      <c r="Z144" s="218"/>
    </row>
    <row r="145" spans="1:26" ht="15.75" customHeight="1">
      <c r="A145" s="218"/>
      <c r="B145" s="219" t="s">
        <v>252</v>
      </c>
      <c r="C145" s="219" t="s">
        <v>191</v>
      </c>
      <c r="D145" s="219" t="s">
        <v>240</v>
      </c>
      <c r="E145" s="219" t="s">
        <v>46</v>
      </c>
      <c r="F145" s="219" t="s">
        <v>198</v>
      </c>
      <c r="G145" s="219" t="s">
        <v>45</v>
      </c>
      <c r="H145" s="219" t="s">
        <v>1084</v>
      </c>
      <c r="I145" s="218"/>
      <c r="J145" s="218"/>
      <c r="K145" s="218"/>
      <c r="L145" s="218"/>
      <c r="M145" s="218"/>
      <c r="N145" s="218"/>
      <c r="O145" s="218"/>
      <c r="P145" s="218"/>
      <c r="Q145" s="218"/>
      <c r="R145" s="218"/>
      <c r="S145" s="218"/>
      <c r="T145" s="218"/>
      <c r="U145" s="218"/>
      <c r="V145" s="218"/>
      <c r="W145" s="218"/>
      <c r="X145" s="218"/>
      <c r="Y145" s="218"/>
      <c r="Z145" s="218"/>
    </row>
    <row r="146" spans="1:26" ht="15.75" customHeight="1">
      <c r="A146" s="218"/>
      <c r="B146" s="219" t="s">
        <v>735</v>
      </c>
      <c r="C146" s="219" t="s">
        <v>191</v>
      </c>
      <c r="D146" s="219" t="s">
        <v>240</v>
      </c>
      <c r="E146" s="219" t="s">
        <v>46</v>
      </c>
      <c r="F146" s="219" t="s">
        <v>198</v>
      </c>
      <c r="G146" s="219" t="s">
        <v>45</v>
      </c>
      <c r="H146" s="219" t="s">
        <v>1086</v>
      </c>
      <c r="I146" s="218"/>
      <c r="J146" s="218"/>
      <c r="K146" s="218"/>
      <c r="L146" s="218"/>
      <c r="M146" s="218"/>
      <c r="N146" s="218"/>
      <c r="O146" s="218"/>
      <c r="P146" s="218"/>
      <c r="Q146" s="218"/>
      <c r="R146" s="218"/>
      <c r="S146" s="218"/>
      <c r="T146" s="218"/>
      <c r="U146" s="218"/>
      <c r="V146" s="218"/>
      <c r="W146" s="218"/>
      <c r="X146" s="218"/>
      <c r="Y146" s="218"/>
      <c r="Z146" s="218"/>
    </row>
    <row r="147" spans="1:26" ht="15.75" customHeight="1">
      <c r="A147" s="218"/>
      <c r="B147" s="219" t="s">
        <v>737</v>
      </c>
      <c r="C147" s="219" t="s">
        <v>191</v>
      </c>
      <c r="D147" s="219" t="s">
        <v>199</v>
      </c>
      <c r="E147" s="219" t="s">
        <v>46</v>
      </c>
      <c r="F147" s="219" t="s">
        <v>198</v>
      </c>
      <c r="G147" s="219" t="s">
        <v>160</v>
      </c>
      <c r="H147" s="219" t="s">
        <v>1087</v>
      </c>
      <c r="I147" s="218"/>
      <c r="J147" s="218"/>
      <c r="K147" s="218"/>
      <c r="L147" s="218"/>
      <c r="M147" s="218"/>
      <c r="N147" s="218"/>
      <c r="O147" s="218"/>
      <c r="P147" s="218"/>
      <c r="Q147" s="218"/>
      <c r="R147" s="218"/>
      <c r="S147" s="218"/>
      <c r="T147" s="218"/>
      <c r="U147" s="218"/>
      <c r="V147" s="218"/>
      <c r="W147" s="218"/>
      <c r="X147" s="218"/>
      <c r="Y147" s="218"/>
      <c r="Z147" s="218"/>
    </row>
    <row r="148" spans="1:26" ht="15.75" customHeight="1">
      <c r="A148" s="218"/>
      <c r="B148" s="219" t="s">
        <v>730</v>
      </c>
      <c r="C148" s="219" t="s">
        <v>191</v>
      </c>
      <c r="D148" s="219" t="s">
        <v>199</v>
      </c>
      <c r="E148" s="219" t="s">
        <v>46</v>
      </c>
      <c r="F148" s="219" t="s">
        <v>198</v>
      </c>
      <c r="G148" s="219" t="s">
        <v>160</v>
      </c>
      <c r="H148" s="219" t="s">
        <v>1074</v>
      </c>
      <c r="I148" s="218"/>
      <c r="J148" s="218"/>
      <c r="K148" s="218"/>
      <c r="L148" s="218"/>
      <c r="M148" s="218"/>
      <c r="N148" s="218"/>
      <c r="O148" s="218"/>
      <c r="P148" s="218"/>
      <c r="Q148" s="218"/>
      <c r="R148" s="218"/>
      <c r="S148" s="218"/>
      <c r="T148" s="218"/>
      <c r="U148" s="218"/>
      <c r="V148" s="218"/>
      <c r="W148" s="218"/>
      <c r="X148" s="218"/>
      <c r="Y148" s="218"/>
      <c r="Z148" s="218"/>
    </row>
    <row r="149" spans="1:26" ht="15.75" customHeight="1">
      <c r="A149" s="218"/>
      <c r="B149" s="219" t="s">
        <v>738</v>
      </c>
      <c r="C149" s="219" t="s">
        <v>191</v>
      </c>
      <c r="D149" s="219" t="s">
        <v>199</v>
      </c>
      <c r="E149" s="219" t="s">
        <v>46</v>
      </c>
      <c r="F149" s="219" t="s">
        <v>198</v>
      </c>
      <c r="G149" s="219" t="s">
        <v>160</v>
      </c>
      <c r="H149" s="219" t="s">
        <v>1091</v>
      </c>
      <c r="I149" s="218"/>
      <c r="J149" s="218"/>
      <c r="K149" s="218"/>
      <c r="L149" s="218"/>
      <c r="M149" s="218"/>
      <c r="N149" s="218"/>
      <c r="O149" s="218"/>
      <c r="P149" s="218"/>
      <c r="Q149" s="218"/>
      <c r="R149" s="218"/>
      <c r="S149" s="218"/>
      <c r="T149" s="218"/>
      <c r="U149" s="218"/>
      <c r="V149" s="218"/>
      <c r="W149" s="218"/>
      <c r="X149" s="218"/>
      <c r="Y149" s="218"/>
      <c r="Z149" s="218"/>
    </row>
    <row r="150" spans="1:26" ht="15.75" customHeight="1">
      <c r="A150" s="218"/>
      <c r="B150" s="219" t="s">
        <v>739</v>
      </c>
      <c r="C150" s="219" t="s">
        <v>191</v>
      </c>
      <c r="D150" s="219" t="s">
        <v>199</v>
      </c>
      <c r="E150" s="219" t="s">
        <v>46</v>
      </c>
      <c r="F150" s="219" t="s">
        <v>198</v>
      </c>
      <c r="G150" s="219" t="s">
        <v>160</v>
      </c>
      <c r="H150" s="219" t="s">
        <v>1093</v>
      </c>
      <c r="I150" s="218"/>
      <c r="J150" s="218"/>
      <c r="K150" s="218"/>
      <c r="L150" s="218"/>
      <c r="M150" s="218"/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</row>
    <row r="151" spans="1:26" ht="15.75" customHeight="1">
      <c r="A151" s="218"/>
      <c r="B151" s="219" t="s">
        <v>654</v>
      </c>
      <c r="C151" s="219" t="s">
        <v>191</v>
      </c>
      <c r="D151" s="219" t="s">
        <v>199</v>
      </c>
      <c r="E151" s="219" t="s">
        <v>46</v>
      </c>
      <c r="F151" s="219" t="s">
        <v>198</v>
      </c>
      <c r="G151" s="219" t="s">
        <v>160</v>
      </c>
      <c r="H151" s="219" t="s">
        <v>1096</v>
      </c>
      <c r="I151" s="218"/>
      <c r="J151" s="218"/>
      <c r="K151" s="218"/>
      <c r="L151" s="218"/>
      <c r="M151" s="218"/>
      <c r="N151" s="218"/>
      <c r="O151" s="218"/>
      <c r="P151" s="218"/>
      <c r="Q151" s="218"/>
      <c r="R151" s="218"/>
      <c r="S151" s="218"/>
      <c r="T151" s="218"/>
      <c r="U151" s="218"/>
      <c r="V151" s="218"/>
      <c r="W151" s="218"/>
      <c r="X151" s="218"/>
      <c r="Y151" s="218"/>
      <c r="Z151" s="218"/>
    </row>
    <row r="152" spans="1:26" ht="15.75" customHeight="1">
      <c r="A152" s="218"/>
      <c r="B152" s="219" t="s">
        <v>253</v>
      </c>
      <c r="C152" s="219" t="s">
        <v>191</v>
      </c>
      <c r="D152" s="219" t="s">
        <v>206</v>
      </c>
      <c r="E152" s="219" t="s">
        <v>46</v>
      </c>
      <c r="F152" s="219" t="s">
        <v>198</v>
      </c>
      <c r="G152" s="219" t="s">
        <v>45</v>
      </c>
      <c r="H152" s="219" t="s">
        <v>1097</v>
      </c>
      <c r="I152" s="218"/>
      <c r="J152" s="218"/>
      <c r="K152" s="218"/>
      <c r="L152" s="218"/>
      <c r="M152" s="218"/>
      <c r="N152" s="218"/>
      <c r="O152" s="218"/>
      <c r="P152" s="218"/>
      <c r="Q152" s="218"/>
      <c r="R152" s="218"/>
      <c r="S152" s="218"/>
      <c r="T152" s="218"/>
      <c r="U152" s="218"/>
      <c r="V152" s="218"/>
      <c r="W152" s="218"/>
      <c r="X152" s="218"/>
      <c r="Y152" s="218"/>
      <c r="Z152" s="218"/>
    </row>
    <row r="153" spans="1:26" ht="15.75" customHeight="1">
      <c r="A153" s="218"/>
      <c r="B153" s="219" t="s">
        <v>210</v>
      </c>
      <c r="C153" s="219" t="s">
        <v>191</v>
      </c>
      <c r="D153" s="219" t="s">
        <v>206</v>
      </c>
      <c r="E153" s="219" t="s">
        <v>46</v>
      </c>
      <c r="F153" s="219" t="s">
        <v>198</v>
      </c>
      <c r="G153" s="219" t="s">
        <v>45</v>
      </c>
      <c r="H153" s="219" t="s">
        <v>1098</v>
      </c>
      <c r="I153" s="218"/>
      <c r="J153" s="218"/>
      <c r="K153" s="218"/>
      <c r="L153" s="218"/>
      <c r="M153" s="218"/>
      <c r="N153" s="218"/>
      <c r="O153" s="218"/>
      <c r="P153" s="218"/>
      <c r="Q153" s="218"/>
      <c r="R153" s="218"/>
      <c r="S153" s="218"/>
      <c r="T153" s="218"/>
      <c r="U153" s="218"/>
      <c r="V153" s="218"/>
      <c r="W153" s="218"/>
      <c r="X153" s="218"/>
      <c r="Y153" s="218"/>
      <c r="Z153" s="218"/>
    </row>
    <row r="154" spans="1:26" ht="15.75" customHeight="1">
      <c r="A154" s="218"/>
      <c r="B154" s="219" t="s">
        <v>738</v>
      </c>
      <c r="C154" s="219" t="s">
        <v>191</v>
      </c>
      <c r="D154" s="219" t="s">
        <v>206</v>
      </c>
      <c r="E154" s="219" t="s">
        <v>46</v>
      </c>
      <c r="F154" s="219" t="s">
        <v>198</v>
      </c>
      <c r="G154" s="219" t="s">
        <v>45</v>
      </c>
      <c r="H154" s="219" t="s">
        <v>1091</v>
      </c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</row>
    <row r="155" spans="1:26" ht="15.75" customHeight="1">
      <c r="A155" s="218"/>
      <c r="B155" s="219" t="s">
        <v>226</v>
      </c>
      <c r="C155" s="219" t="s">
        <v>191</v>
      </c>
      <c r="D155" s="219" t="s">
        <v>206</v>
      </c>
      <c r="E155" s="219" t="s">
        <v>46</v>
      </c>
      <c r="F155" s="219" t="s">
        <v>198</v>
      </c>
      <c r="G155" s="219" t="s">
        <v>45</v>
      </c>
      <c r="H155" s="219" t="s">
        <v>1100</v>
      </c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</row>
    <row r="156" spans="1:26" ht="15.75" customHeight="1">
      <c r="A156" s="218"/>
      <c r="B156" s="219" t="s">
        <v>741</v>
      </c>
      <c r="C156" s="219" t="s">
        <v>191</v>
      </c>
      <c r="D156" s="219" t="s">
        <v>206</v>
      </c>
      <c r="E156" s="219" t="s">
        <v>46</v>
      </c>
      <c r="F156" s="219" t="s">
        <v>198</v>
      </c>
      <c r="G156" s="219" t="s">
        <v>45</v>
      </c>
      <c r="H156" s="219" t="s">
        <v>1101</v>
      </c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</row>
    <row r="157" spans="1:26" ht="15.75" customHeight="1">
      <c r="A157" s="218"/>
      <c r="B157" s="219" t="s">
        <v>743</v>
      </c>
      <c r="C157" s="219" t="s">
        <v>191</v>
      </c>
      <c r="D157" s="219" t="s">
        <v>230</v>
      </c>
      <c r="E157" s="219" t="s">
        <v>46</v>
      </c>
      <c r="F157" s="219" t="s">
        <v>198</v>
      </c>
      <c r="G157" s="219" t="s">
        <v>45</v>
      </c>
      <c r="H157" s="219" t="s">
        <v>1105</v>
      </c>
      <c r="I157" s="218"/>
      <c r="J157" s="218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</row>
    <row r="158" spans="1:26" ht="15.75" customHeight="1">
      <c r="A158" s="218"/>
      <c r="B158" s="219" t="s">
        <v>228</v>
      </c>
      <c r="C158" s="219" t="s">
        <v>191</v>
      </c>
      <c r="D158" s="219" t="s">
        <v>230</v>
      </c>
      <c r="E158" s="219" t="s">
        <v>46</v>
      </c>
      <c r="F158" s="219" t="s">
        <v>198</v>
      </c>
      <c r="G158" s="219" t="s">
        <v>45</v>
      </c>
      <c r="H158" s="219" t="s">
        <v>1106</v>
      </c>
      <c r="I158" s="218"/>
      <c r="J158" s="218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</row>
    <row r="159" spans="1:26" ht="15.75" customHeight="1">
      <c r="A159" s="218"/>
      <c r="B159" s="219" t="s">
        <v>234</v>
      </c>
      <c r="C159" s="219" t="s">
        <v>191</v>
      </c>
      <c r="D159" s="219" t="s">
        <v>230</v>
      </c>
      <c r="E159" s="219" t="s">
        <v>46</v>
      </c>
      <c r="F159" s="219" t="s">
        <v>198</v>
      </c>
      <c r="G159" s="219" t="s">
        <v>45</v>
      </c>
      <c r="H159" s="219" t="s">
        <v>1108</v>
      </c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</row>
    <row r="160" spans="1:26" ht="15.75" customHeight="1">
      <c r="A160" s="218"/>
      <c r="B160" s="219" t="s">
        <v>744</v>
      </c>
      <c r="C160" s="219" t="s">
        <v>191</v>
      </c>
      <c r="D160" s="219" t="s">
        <v>230</v>
      </c>
      <c r="E160" s="219" t="s">
        <v>46</v>
      </c>
      <c r="F160" s="219" t="s">
        <v>198</v>
      </c>
      <c r="G160" s="219" t="s">
        <v>45</v>
      </c>
      <c r="H160" s="219" t="s">
        <v>1113</v>
      </c>
      <c r="I160" s="218"/>
      <c r="J160" s="218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</row>
    <row r="161" spans="1:26" ht="15.75" customHeight="1">
      <c r="A161" s="218"/>
      <c r="B161" s="219" t="s">
        <v>236</v>
      </c>
      <c r="C161" s="219" t="s">
        <v>191</v>
      </c>
      <c r="D161" s="219" t="s">
        <v>230</v>
      </c>
      <c r="E161" s="219" t="s">
        <v>46</v>
      </c>
      <c r="F161" s="219" t="s">
        <v>198</v>
      </c>
      <c r="G161" s="219" t="s">
        <v>45</v>
      </c>
      <c r="H161" s="219" t="s">
        <v>1114</v>
      </c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</row>
    <row r="162" spans="1:26" ht="15.75" customHeight="1">
      <c r="A162" s="218"/>
      <c r="B162" s="219" t="s">
        <v>746</v>
      </c>
      <c r="C162" s="219" t="s">
        <v>191</v>
      </c>
      <c r="D162" s="219" t="s">
        <v>215</v>
      </c>
      <c r="E162" s="219" t="s">
        <v>46</v>
      </c>
      <c r="F162" s="219" t="s">
        <v>198</v>
      </c>
      <c r="G162" s="219" t="s">
        <v>45</v>
      </c>
      <c r="H162" s="219" t="s">
        <v>1115</v>
      </c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</row>
    <row r="163" spans="1:26" ht="15.75" customHeight="1">
      <c r="A163" s="218"/>
      <c r="B163" s="219" t="s">
        <v>747</v>
      </c>
      <c r="C163" s="219" t="s">
        <v>191</v>
      </c>
      <c r="D163" s="219" t="s">
        <v>215</v>
      </c>
      <c r="E163" s="219" t="s">
        <v>46</v>
      </c>
      <c r="F163" s="219" t="s">
        <v>198</v>
      </c>
      <c r="G163" s="219" t="s">
        <v>45</v>
      </c>
      <c r="H163" s="219" t="s">
        <v>1116</v>
      </c>
      <c r="I163" s="218"/>
      <c r="J163" s="218"/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</row>
    <row r="164" spans="1:26" ht="15.75" customHeight="1">
      <c r="A164" s="218"/>
      <c r="B164" s="219" t="s">
        <v>748</v>
      </c>
      <c r="C164" s="219" t="s">
        <v>191</v>
      </c>
      <c r="D164" s="219" t="s">
        <v>215</v>
      </c>
      <c r="E164" s="219" t="s">
        <v>46</v>
      </c>
      <c r="F164" s="219" t="s">
        <v>198</v>
      </c>
      <c r="G164" s="219" t="s">
        <v>45</v>
      </c>
      <c r="H164" s="219" t="s">
        <v>1118</v>
      </c>
      <c r="I164" s="218"/>
      <c r="J164" s="218"/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</row>
    <row r="165" spans="1:26" ht="15.75" customHeight="1">
      <c r="A165" s="218"/>
      <c r="B165" s="219" t="s">
        <v>218</v>
      </c>
      <c r="C165" s="219" t="s">
        <v>191</v>
      </c>
      <c r="D165" s="219" t="s">
        <v>215</v>
      </c>
      <c r="E165" s="219" t="s">
        <v>46</v>
      </c>
      <c r="F165" s="219" t="s">
        <v>198</v>
      </c>
      <c r="G165" s="219" t="s">
        <v>45</v>
      </c>
      <c r="H165" s="219" t="s">
        <v>1119</v>
      </c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</row>
    <row r="166" spans="1:26" ht="15.75" customHeight="1">
      <c r="A166" s="218"/>
      <c r="B166" s="219" t="s">
        <v>749</v>
      </c>
      <c r="C166" s="219" t="s">
        <v>191</v>
      </c>
      <c r="D166" s="219" t="s">
        <v>215</v>
      </c>
      <c r="E166" s="219" t="s">
        <v>46</v>
      </c>
      <c r="F166" s="219" t="s">
        <v>198</v>
      </c>
      <c r="G166" s="219" t="s">
        <v>45</v>
      </c>
      <c r="H166" s="219" t="s">
        <v>1121</v>
      </c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</row>
    <row r="167" spans="1:26" ht="15.75" customHeight="1">
      <c r="A167" s="218"/>
      <c r="B167" s="219" t="s">
        <v>244</v>
      </c>
      <c r="C167" s="219" t="s">
        <v>191</v>
      </c>
      <c r="D167" s="219" t="s">
        <v>233</v>
      </c>
      <c r="E167" s="219" t="s">
        <v>46</v>
      </c>
      <c r="F167" s="219" t="s">
        <v>198</v>
      </c>
      <c r="G167" s="219" t="s">
        <v>45</v>
      </c>
      <c r="H167" s="219" t="s">
        <v>1122</v>
      </c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</row>
    <row r="168" spans="1:26" ht="15.75" customHeight="1">
      <c r="A168" s="218"/>
      <c r="B168" s="219" t="s">
        <v>246</v>
      </c>
      <c r="C168" s="219" t="s">
        <v>191</v>
      </c>
      <c r="D168" s="219" t="s">
        <v>233</v>
      </c>
      <c r="E168" s="219" t="s">
        <v>46</v>
      </c>
      <c r="F168" s="219" t="s">
        <v>198</v>
      </c>
      <c r="G168" s="219" t="s">
        <v>45</v>
      </c>
      <c r="H168" s="219" t="s">
        <v>1123</v>
      </c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</row>
    <row r="169" spans="1:26" ht="15.75" customHeight="1">
      <c r="A169" s="218"/>
      <c r="B169" s="219" t="s">
        <v>250</v>
      </c>
      <c r="C169" s="219" t="s">
        <v>191</v>
      </c>
      <c r="D169" s="219" t="s">
        <v>233</v>
      </c>
      <c r="E169" s="219" t="s">
        <v>46</v>
      </c>
      <c r="F169" s="219" t="s">
        <v>198</v>
      </c>
      <c r="G169" s="219" t="s">
        <v>45</v>
      </c>
      <c r="H169" s="219" t="s">
        <v>1124</v>
      </c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</row>
    <row r="170" spans="1:26" ht="15.75" customHeight="1">
      <c r="A170" s="218"/>
      <c r="B170" s="219" t="s">
        <v>739</v>
      </c>
      <c r="C170" s="219" t="s">
        <v>191</v>
      </c>
      <c r="D170" s="219" t="s">
        <v>233</v>
      </c>
      <c r="E170" s="219" t="s">
        <v>46</v>
      </c>
      <c r="F170" s="219" t="s">
        <v>198</v>
      </c>
      <c r="G170" s="219" t="s">
        <v>45</v>
      </c>
      <c r="H170" s="219" t="s">
        <v>1093</v>
      </c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</row>
    <row r="171" spans="1:26" ht="15.75" customHeight="1">
      <c r="A171" s="218"/>
      <c r="B171" s="219" t="s">
        <v>752</v>
      </c>
      <c r="C171" s="219" t="s">
        <v>191</v>
      </c>
      <c r="D171" s="219" t="s">
        <v>233</v>
      </c>
      <c r="E171" s="219" t="s">
        <v>46</v>
      </c>
      <c r="F171" s="219" t="s">
        <v>198</v>
      </c>
      <c r="G171" s="219" t="s">
        <v>45</v>
      </c>
      <c r="H171" s="219" t="s">
        <v>1128</v>
      </c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</row>
    <row r="172" spans="1:26" ht="15.75" customHeight="1">
      <c r="A172" s="218"/>
      <c r="B172" s="219" t="s">
        <v>285</v>
      </c>
      <c r="C172" s="219" t="s">
        <v>259</v>
      </c>
      <c r="D172" s="219" t="s">
        <v>278</v>
      </c>
      <c r="E172" s="219" t="s">
        <v>46</v>
      </c>
      <c r="F172" s="219" t="s">
        <v>271</v>
      </c>
      <c r="G172" s="219" t="s">
        <v>53</v>
      </c>
      <c r="H172" s="219" t="s">
        <v>1129</v>
      </c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</row>
    <row r="173" spans="1:26" ht="15.75" customHeight="1">
      <c r="A173" s="218"/>
      <c r="B173" s="219" t="s">
        <v>286</v>
      </c>
      <c r="C173" s="219" t="s">
        <v>259</v>
      </c>
      <c r="D173" s="219" t="s">
        <v>278</v>
      </c>
      <c r="E173" s="219" t="s">
        <v>46</v>
      </c>
      <c r="F173" s="219" t="s">
        <v>271</v>
      </c>
      <c r="G173" s="219" t="s">
        <v>53</v>
      </c>
      <c r="H173" s="219" t="s">
        <v>1130</v>
      </c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</row>
    <row r="174" spans="1:26" ht="15.75" customHeight="1">
      <c r="A174" s="218"/>
      <c r="B174" s="219" t="s">
        <v>277</v>
      </c>
      <c r="C174" s="219" t="s">
        <v>259</v>
      </c>
      <c r="D174" s="219" t="s">
        <v>278</v>
      </c>
      <c r="E174" s="219" t="s">
        <v>46</v>
      </c>
      <c r="F174" s="219" t="s">
        <v>271</v>
      </c>
      <c r="G174" s="219" t="s">
        <v>53</v>
      </c>
      <c r="H174" s="219" t="s">
        <v>1131</v>
      </c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</row>
    <row r="175" spans="1:26" ht="15.75" customHeight="1">
      <c r="A175" s="218"/>
      <c r="B175" s="219" t="s">
        <v>287</v>
      </c>
      <c r="C175" s="219" t="s">
        <v>259</v>
      </c>
      <c r="D175" s="219" t="s">
        <v>278</v>
      </c>
      <c r="E175" s="219" t="s">
        <v>46</v>
      </c>
      <c r="F175" s="219" t="s">
        <v>271</v>
      </c>
      <c r="G175" s="219" t="s">
        <v>53</v>
      </c>
      <c r="H175" s="219" t="s">
        <v>1132</v>
      </c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</row>
    <row r="176" spans="1:26" ht="15.75" customHeight="1">
      <c r="A176" s="218"/>
      <c r="B176" s="219" t="s">
        <v>281</v>
      </c>
      <c r="C176" s="219" t="s">
        <v>259</v>
      </c>
      <c r="D176" s="219" t="s">
        <v>278</v>
      </c>
      <c r="E176" s="219" t="s">
        <v>46</v>
      </c>
      <c r="F176" s="219" t="s">
        <v>271</v>
      </c>
      <c r="G176" s="219" t="s">
        <v>53</v>
      </c>
      <c r="H176" s="219" t="s">
        <v>1133</v>
      </c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</row>
    <row r="177" spans="1:26" ht="15.75" customHeight="1">
      <c r="A177" s="218"/>
      <c r="B177" s="219" t="s">
        <v>283</v>
      </c>
      <c r="C177" s="219" t="s">
        <v>259</v>
      </c>
      <c r="D177" s="219" t="s">
        <v>278</v>
      </c>
      <c r="E177" s="219" t="s">
        <v>46</v>
      </c>
      <c r="F177" s="219" t="s">
        <v>271</v>
      </c>
      <c r="G177" s="219" t="s">
        <v>53</v>
      </c>
      <c r="H177" s="219" t="s">
        <v>1134</v>
      </c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</row>
    <row r="178" spans="1:26" ht="15.75" customHeight="1">
      <c r="A178" s="218"/>
      <c r="B178" s="219" t="s">
        <v>296</v>
      </c>
      <c r="C178" s="219" t="s">
        <v>259</v>
      </c>
      <c r="D178" s="219" t="s">
        <v>290</v>
      </c>
      <c r="E178" s="219" t="s">
        <v>46</v>
      </c>
      <c r="F178" s="219" t="s">
        <v>271</v>
      </c>
      <c r="G178" s="219" t="s">
        <v>45</v>
      </c>
      <c r="H178" s="219" t="s">
        <v>1135</v>
      </c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</row>
    <row r="179" spans="1:26" ht="15.75" customHeight="1">
      <c r="A179" s="218"/>
      <c r="B179" s="219" t="s">
        <v>297</v>
      </c>
      <c r="C179" s="219" t="s">
        <v>259</v>
      </c>
      <c r="D179" s="219" t="s">
        <v>290</v>
      </c>
      <c r="E179" s="219" t="s">
        <v>120</v>
      </c>
      <c r="F179" s="219" t="s">
        <v>271</v>
      </c>
      <c r="G179" s="219" t="s">
        <v>160</v>
      </c>
      <c r="H179" s="219" t="s">
        <v>1136</v>
      </c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</row>
    <row r="180" spans="1:26" ht="15.75" customHeight="1">
      <c r="A180" s="218"/>
      <c r="B180" s="219" t="s">
        <v>304</v>
      </c>
      <c r="C180" s="219" t="s">
        <v>259</v>
      </c>
      <c r="D180" s="219" t="s">
        <v>290</v>
      </c>
      <c r="E180" s="219" t="s">
        <v>120</v>
      </c>
      <c r="F180" s="219" t="s">
        <v>271</v>
      </c>
      <c r="G180" s="219" t="s">
        <v>160</v>
      </c>
      <c r="H180" s="219" t="s">
        <v>1137</v>
      </c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</row>
    <row r="181" spans="1:26" ht="15.75" customHeight="1">
      <c r="A181" s="218"/>
      <c r="B181" s="219" t="s">
        <v>758</v>
      </c>
      <c r="C181" s="219" t="s">
        <v>259</v>
      </c>
      <c r="D181" s="219" t="s">
        <v>290</v>
      </c>
      <c r="E181" s="219" t="s">
        <v>46</v>
      </c>
      <c r="F181" s="219" t="s">
        <v>271</v>
      </c>
      <c r="G181" s="219" t="s">
        <v>45</v>
      </c>
      <c r="H181" s="219" t="s">
        <v>1138</v>
      </c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</row>
    <row r="182" spans="1:26" ht="15.75" customHeight="1">
      <c r="A182" s="218"/>
      <c r="B182" s="219" t="s">
        <v>288</v>
      </c>
      <c r="C182" s="219" t="s">
        <v>259</v>
      </c>
      <c r="D182" s="219" t="s">
        <v>290</v>
      </c>
      <c r="E182" s="219" t="s">
        <v>120</v>
      </c>
      <c r="F182" s="219" t="s">
        <v>271</v>
      </c>
      <c r="G182" s="219" t="s">
        <v>160</v>
      </c>
      <c r="H182" s="219" t="s">
        <v>1139</v>
      </c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</row>
    <row r="183" spans="1:26" ht="15.75" customHeight="1">
      <c r="A183" s="218"/>
      <c r="B183" s="219" t="s">
        <v>300</v>
      </c>
      <c r="C183" s="219" t="s">
        <v>259</v>
      </c>
      <c r="D183" s="219" t="s">
        <v>290</v>
      </c>
      <c r="E183" s="219" t="s">
        <v>46</v>
      </c>
      <c r="F183" s="219" t="s">
        <v>271</v>
      </c>
      <c r="G183" s="219" t="s">
        <v>45</v>
      </c>
      <c r="H183" s="219" t="s">
        <v>1140</v>
      </c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</row>
    <row r="184" spans="1:26" ht="15.75" customHeight="1">
      <c r="A184" s="218"/>
      <c r="B184" s="219" t="s">
        <v>302</v>
      </c>
      <c r="C184" s="219" t="s">
        <v>259</v>
      </c>
      <c r="D184" s="219" t="s">
        <v>290</v>
      </c>
      <c r="E184" s="219" t="s">
        <v>120</v>
      </c>
      <c r="F184" s="219" t="s">
        <v>271</v>
      </c>
      <c r="G184" s="219" t="s">
        <v>160</v>
      </c>
      <c r="H184" s="219" t="s">
        <v>1141</v>
      </c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</row>
    <row r="185" spans="1:26" ht="15.75" customHeight="1">
      <c r="A185" s="218"/>
      <c r="B185" s="219" t="s">
        <v>298</v>
      </c>
      <c r="C185" s="219" t="s">
        <v>259</v>
      </c>
      <c r="D185" s="219" t="s">
        <v>290</v>
      </c>
      <c r="E185" s="219" t="s">
        <v>46</v>
      </c>
      <c r="F185" s="219" t="s">
        <v>271</v>
      </c>
      <c r="G185" s="219" t="s">
        <v>45</v>
      </c>
      <c r="H185" s="219" t="s">
        <v>1142</v>
      </c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</row>
    <row r="186" spans="1:26" ht="15.75" customHeight="1">
      <c r="A186" s="218"/>
      <c r="B186" s="219" t="s">
        <v>761</v>
      </c>
      <c r="C186" s="219" t="s">
        <v>259</v>
      </c>
      <c r="D186" s="219" t="s">
        <v>290</v>
      </c>
      <c r="E186" s="219" t="s">
        <v>120</v>
      </c>
      <c r="F186" s="219" t="s">
        <v>271</v>
      </c>
      <c r="G186" s="219" t="s">
        <v>160</v>
      </c>
      <c r="H186" s="219" t="s">
        <v>1143</v>
      </c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</row>
    <row r="187" spans="1:26" ht="15.75" customHeight="1">
      <c r="A187" s="218"/>
      <c r="B187" s="219" t="s">
        <v>759</v>
      </c>
      <c r="C187" s="219" t="s">
        <v>259</v>
      </c>
      <c r="D187" s="219" t="s">
        <v>290</v>
      </c>
      <c r="E187" s="219" t="s">
        <v>46</v>
      </c>
      <c r="F187" s="219" t="s">
        <v>271</v>
      </c>
      <c r="G187" s="219" t="s">
        <v>45</v>
      </c>
      <c r="H187" s="219" t="s">
        <v>1144</v>
      </c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</row>
    <row r="188" spans="1:26" ht="15.75" customHeight="1">
      <c r="A188" s="218"/>
      <c r="B188" s="219" t="s">
        <v>299</v>
      </c>
      <c r="C188" s="219" t="s">
        <v>259</v>
      </c>
      <c r="D188" s="219" t="s">
        <v>290</v>
      </c>
      <c r="E188" s="219" t="s">
        <v>120</v>
      </c>
      <c r="F188" s="219" t="s">
        <v>271</v>
      </c>
      <c r="G188" s="219" t="s">
        <v>160</v>
      </c>
      <c r="H188" s="219" t="s">
        <v>1145</v>
      </c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</row>
    <row r="189" spans="1:26" ht="15.75" customHeight="1">
      <c r="A189" s="218"/>
      <c r="B189" s="219" t="s">
        <v>295</v>
      </c>
      <c r="C189" s="219" t="s">
        <v>259</v>
      </c>
      <c r="D189" s="219" t="s">
        <v>290</v>
      </c>
      <c r="E189" s="219" t="s">
        <v>46</v>
      </c>
      <c r="F189" s="219" t="s">
        <v>271</v>
      </c>
      <c r="G189" s="219" t="s">
        <v>45</v>
      </c>
      <c r="H189" s="219" t="s">
        <v>1146</v>
      </c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</row>
    <row r="190" spans="1:26" ht="15.75" customHeight="1">
      <c r="A190" s="218"/>
      <c r="B190" s="219" t="s">
        <v>763</v>
      </c>
      <c r="C190" s="219" t="s">
        <v>259</v>
      </c>
      <c r="D190" s="219" t="s">
        <v>272</v>
      </c>
      <c r="E190" s="219" t="s">
        <v>46</v>
      </c>
      <c r="F190" s="219" t="s">
        <v>271</v>
      </c>
      <c r="G190" s="219" t="s">
        <v>160</v>
      </c>
      <c r="H190" s="219" t="s">
        <v>1148</v>
      </c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</row>
    <row r="191" spans="1:26" ht="15.75" customHeight="1">
      <c r="A191" s="218"/>
      <c r="B191" s="219" t="s">
        <v>287</v>
      </c>
      <c r="C191" s="219" t="s">
        <v>259</v>
      </c>
      <c r="D191" s="219" t="s">
        <v>272</v>
      </c>
      <c r="E191" s="219" t="s">
        <v>46</v>
      </c>
      <c r="F191" s="219" t="s">
        <v>271</v>
      </c>
      <c r="G191" s="219" t="s">
        <v>160</v>
      </c>
      <c r="H191" s="219" t="s">
        <v>1132</v>
      </c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</row>
    <row r="192" spans="1:26" ht="15.75" customHeight="1">
      <c r="A192" s="218"/>
      <c r="B192" s="219" t="s">
        <v>309</v>
      </c>
      <c r="C192" s="219" t="s">
        <v>259</v>
      </c>
      <c r="D192" s="219" t="s">
        <v>272</v>
      </c>
      <c r="E192" s="219" t="s">
        <v>46</v>
      </c>
      <c r="F192" s="219" t="s">
        <v>271</v>
      </c>
      <c r="G192" s="219" t="s">
        <v>160</v>
      </c>
      <c r="H192" s="219" t="s">
        <v>1151</v>
      </c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</row>
    <row r="193" spans="1:26" ht="15.75" customHeight="1">
      <c r="A193" s="218"/>
      <c r="B193" s="219" t="s">
        <v>764</v>
      </c>
      <c r="C193" s="219" t="s">
        <v>259</v>
      </c>
      <c r="D193" s="219" t="s">
        <v>272</v>
      </c>
      <c r="E193" s="219" t="s">
        <v>46</v>
      </c>
      <c r="F193" s="219" t="s">
        <v>271</v>
      </c>
      <c r="G193" s="219" t="s">
        <v>160</v>
      </c>
      <c r="H193" s="219" t="s">
        <v>1152</v>
      </c>
      <c r="I193" s="218"/>
      <c r="J193" s="218"/>
      <c r="K193" s="218"/>
      <c r="L193" s="218"/>
      <c r="M193" s="218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8"/>
      <c r="Y193" s="218"/>
      <c r="Z193" s="218"/>
    </row>
    <row r="194" spans="1:26" ht="15.75" customHeight="1">
      <c r="A194" s="218"/>
      <c r="B194" s="219" t="s">
        <v>765</v>
      </c>
      <c r="C194" s="219" t="s">
        <v>259</v>
      </c>
      <c r="D194" s="219" t="s">
        <v>272</v>
      </c>
      <c r="E194" s="219" t="s">
        <v>46</v>
      </c>
      <c r="F194" s="219" t="s">
        <v>271</v>
      </c>
      <c r="G194" s="219" t="s">
        <v>160</v>
      </c>
      <c r="H194" s="219" t="s">
        <v>1154</v>
      </c>
      <c r="I194" s="218"/>
      <c r="J194" s="218"/>
      <c r="K194" s="218"/>
      <c r="L194" s="218"/>
      <c r="M194" s="218"/>
      <c r="N194" s="218"/>
      <c r="O194" s="218"/>
      <c r="P194" s="218"/>
      <c r="Q194" s="218"/>
      <c r="R194" s="218"/>
      <c r="S194" s="218"/>
      <c r="T194" s="218"/>
      <c r="U194" s="218"/>
      <c r="V194" s="218"/>
      <c r="W194" s="218"/>
      <c r="X194" s="218"/>
      <c r="Y194" s="218"/>
      <c r="Z194" s="218"/>
    </row>
    <row r="195" spans="1:26" ht="15.75" customHeight="1">
      <c r="A195" s="218"/>
      <c r="B195" s="219" t="s">
        <v>325</v>
      </c>
      <c r="C195" s="219" t="s">
        <v>259</v>
      </c>
      <c r="D195" s="219" t="s">
        <v>272</v>
      </c>
      <c r="E195" s="219" t="s">
        <v>46</v>
      </c>
      <c r="F195" s="219" t="s">
        <v>271</v>
      </c>
      <c r="G195" s="219" t="s">
        <v>160</v>
      </c>
      <c r="H195" s="219" t="s">
        <v>1155</v>
      </c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</row>
    <row r="196" spans="1:26" ht="15.75" customHeight="1">
      <c r="A196" s="218"/>
      <c r="B196" s="219" t="s">
        <v>337</v>
      </c>
      <c r="C196" s="219" t="s">
        <v>331</v>
      </c>
      <c r="D196" s="219" t="s">
        <v>336</v>
      </c>
      <c r="E196" s="219" t="s">
        <v>46</v>
      </c>
      <c r="F196" s="219" t="s">
        <v>335</v>
      </c>
      <c r="G196" s="219" t="s">
        <v>45</v>
      </c>
      <c r="H196" s="219" t="s">
        <v>1156</v>
      </c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</row>
    <row r="197" spans="1:26" ht="15.75" customHeight="1">
      <c r="A197" s="218"/>
      <c r="B197" s="219" t="s">
        <v>339</v>
      </c>
      <c r="C197" s="219" t="s">
        <v>331</v>
      </c>
      <c r="D197" s="219" t="s">
        <v>336</v>
      </c>
      <c r="E197" s="219" t="s">
        <v>46</v>
      </c>
      <c r="F197" s="219" t="s">
        <v>335</v>
      </c>
      <c r="G197" s="219" t="s">
        <v>45</v>
      </c>
      <c r="H197" s="219" t="s">
        <v>1161</v>
      </c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</row>
    <row r="198" spans="1:26" ht="15.75" customHeight="1">
      <c r="A198" s="218"/>
      <c r="B198" s="219" t="s">
        <v>341</v>
      </c>
      <c r="C198" s="219" t="s">
        <v>331</v>
      </c>
      <c r="D198" s="219" t="s">
        <v>336</v>
      </c>
      <c r="E198" s="219" t="s">
        <v>46</v>
      </c>
      <c r="F198" s="219" t="s">
        <v>335</v>
      </c>
      <c r="G198" s="219" t="s">
        <v>45</v>
      </c>
      <c r="H198" s="219" t="s">
        <v>1163</v>
      </c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</row>
    <row r="199" spans="1:26" ht="15.75" customHeight="1">
      <c r="A199" s="218"/>
      <c r="B199" s="219" t="s">
        <v>334</v>
      </c>
      <c r="C199" s="219" t="s">
        <v>331</v>
      </c>
      <c r="D199" s="219" t="s">
        <v>336</v>
      </c>
      <c r="E199" s="219" t="s">
        <v>46</v>
      </c>
      <c r="F199" s="219" t="s">
        <v>335</v>
      </c>
      <c r="G199" s="219" t="s">
        <v>45</v>
      </c>
      <c r="H199" s="219" t="s">
        <v>1164</v>
      </c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</row>
    <row r="200" spans="1:26" ht="15.75" customHeight="1">
      <c r="A200" s="218"/>
      <c r="B200" s="219" t="s">
        <v>340</v>
      </c>
      <c r="C200" s="219" t="s">
        <v>331</v>
      </c>
      <c r="D200" s="219" t="s">
        <v>336</v>
      </c>
      <c r="E200" s="219" t="s">
        <v>46</v>
      </c>
      <c r="F200" s="219" t="s">
        <v>335</v>
      </c>
      <c r="G200" s="219" t="s">
        <v>45</v>
      </c>
      <c r="H200" s="219" t="s">
        <v>1165</v>
      </c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218"/>
    </row>
    <row r="201" spans="1:26" ht="15.75" customHeight="1">
      <c r="A201" s="218"/>
      <c r="B201" s="219" t="s">
        <v>377</v>
      </c>
      <c r="C201" s="219" t="s">
        <v>331</v>
      </c>
      <c r="D201" s="219" t="s">
        <v>375</v>
      </c>
      <c r="E201" s="219" t="s">
        <v>46</v>
      </c>
      <c r="F201" s="219" t="s">
        <v>335</v>
      </c>
      <c r="G201" s="219" t="s">
        <v>45</v>
      </c>
      <c r="H201" s="219" t="s">
        <v>1167</v>
      </c>
      <c r="I201" s="218"/>
      <c r="J201" s="218"/>
      <c r="K201" s="218"/>
      <c r="L201" s="218"/>
      <c r="M201" s="218"/>
      <c r="N201" s="218"/>
      <c r="O201" s="218"/>
      <c r="P201" s="218"/>
      <c r="Q201" s="218"/>
      <c r="R201" s="218"/>
      <c r="S201" s="218"/>
      <c r="T201" s="218"/>
      <c r="U201" s="218"/>
      <c r="V201" s="218"/>
      <c r="W201" s="218"/>
      <c r="X201" s="218"/>
      <c r="Y201" s="218"/>
      <c r="Z201" s="218"/>
    </row>
    <row r="202" spans="1:26" ht="15.75" customHeight="1">
      <c r="A202" s="218"/>
      <c r="B202" s="219" t="s">
        <v>479</v>
      </c>
      <c r="C202" s="219" t="s">
        <v>331</v>
      </c>
      <c r="D202" s="219" t="s">
        <v>375</v>
      </c>
      <c r="E202" s="219" t="s">
        <v>46</v>
      </c>
      <c r="F202" s="219" t="s">
        <v>335</v>
      </c>
      <c r="G202" s="219" t="s">
        <v>45</v>
      </c>
      <c r="H202" s="219" t="s">
        <v>1168</v>
      </c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</row>
    <row r="203" spans="1:26" ht="15.75" customHeight="1">
      <c r="A203" s="218"/>
      <c r="B203" s="219" t="s">
        <v>476</v>
      </c>
      <c r="C203" s="219" t="s">
        <v>331</v>
      </c>
      <c r="D203" s="219" t="s">
        <v>375</v>
      </c>
      <c r="E203" s="219" t="s">
        <v>46</v>
      </c>
      <c r="F203" s="219" t="s">
        <v>335</v>
      </c>
      <c r="G203" s="219" t="s">
        <v>45</v>
      </c>
      <c r="H203" s="219" t="s">
        <v>1169</v>
      </c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</row>
    <row r="204" spans="1:26" ht="15.75" customHeight="1">
      <c r="A204" s="218"/>
      <c r="B204" s="219" t="s">
        <v>480</v>
      </c>
      <c r="C204" s="219" t="s">
        <v>331</v>
      </c>
      <c r="D204" s="219" t="s">
        <v>375</v>
      </c>
      <c r="E204" s="219" t="s">
        <v>46</v>
      </c>
      <c r="F204" s="219" t="s">
        <v>335</v>
      </c>
      <c r="G204" s="219" t="s">
        <v>45</v>
      </c>
      <c r="H204" s="219" t="s">
        <v>1170</v>
      </c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</row>
    <row r="205" spans="1:26" ht="15.75" customHeight="1">
      <c r="A205" s="218"/>
      <c r="B205" s="219" t="s">
        <v>374</v>
      </c>
      <c r="C205" s="219" t="s">
        <v>331</v>
      </c>
      <c r="D205" s="219" t="s">
        <v>375</v>
      </c>
      <c r="E205" s="219" t="s">
        <v>46</v>
      </c>
      <c r="F205" s="219" t="s">
        <v>335</v>
      </c>
      <c r="G205" s="219" t="s">
        <v>45</v>
      </c>
      <c r="H205" s="219" t="s">
        <v>1171</v>
      </c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</row>
    <row r="206" spans="1:26" ht="15.75" customHeight="1">
      <c r="A206" s="218"/>
      <c r="B206" s="219" t="s">
        <v>349</v>
      </c>
      <c r="C206" s="219" t="s">
        <v>331</v>
      </c>
      <c r="D206" s="219" t="s">
        <v>347</v>
      </c>
      <c r="E206" s="219" t="s">
        <v>46</v>
      </c>
      <c r="F206" s="219" t="s">
        <v>346</v>
      </c>
      <c r="G206" s="219" t="s">
        <v>53</v>
      </c>
      <c r="H206" s="219" t="s">
        <v>1172</v>
      </c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</row>
    <row r="207" spans="1:26" ht="15.75" customHeight="1">
      <c r="A207" s="218"/>
      <c r="B207" s="219" t="s">
        <v>345</v>
      </c>
      <c r="C207" s="219" t="s">
        <v>331</v>
      </c>
      <c r="D207" s="219" t="s">
        <v>347</v>
      </c>
      <c r="E207" s="219" t="s">
        <v>46</v>
      </c>
      <c r="F207" s="219" t="s">
        <v>346</v>
      </c>
      <c r="G207" s="219" t="s">
        <v>53</v>
      </c>
      <c r="H207" s="219" t="s">
        <v>1173</v>
      </c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</row>
    <row r="208" spans="1:26" ht="15.75" customHeight="1">
      <c r="A208" s="218"/>
      <c r="B208" s="219" t="s">
        <v>350</v>
      </c>
      <c r="C208" s="219" t="s">
        <v>331</v>
      </c>
      <c r="D208" s="219" t="s">
        <v>347</v>
      </c>
      <c r="E208" s="219" t="s">
        <v>46</v>
      </c>
      <c r="F208" s="219" t="s">
        <v>346</v>
      </c>
      <c r="G208" s="219" t="s">
        <v>53</v>
      </c>
      <c r="H208" s="219" t="s">
        <v>1174</v>
      </c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</row>
    <row r="209" spans="1:26" ht="15.75" customHeight="1">
      <c r="A209" s="218"/>
      <c r="B209" s="219" t="s">
        <v>351</v>
      </c>
      <c r="C209" s="219" t="s">
        <v>331</v>
      </c>
      <c r="D209" s="219" t="s">
        <v>347</v>
      </c>
      <c r="E209" s="219" t="s">
        <v>46</v>
      </c>
      <c r="F209" s="219" t="s">
        <v>346</v>
      </c>
      <c r="G209" s="219" t="s">
        <v>53</v>
      </c>
      <c r="H209" s="219" t="s">
        <v>1175</v>
      </c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</row>
    <row r="210" spans="1:26" ht="15.75" customHeight="1">
      <c r="A210" s="218"/>
      <c r="B210" s="219" t="s">
        <v>352</v>
      </c>
      <c r="C210" s="219" t="s">
        <v>331</v>
      </c>
      <c r="D210" s="219" t="s">
        <v>347</v>
      </c>
      <c r="E210" s="219" t="s">
        <v>46</v>
      </c>
      <c r="F210" s="219" t="s">
        <v>346</v>
      </c>
      <c r="G210" s="219" t="s">
        <v>53</v>
      </c>
      <c r="H210" s="219" t="s">
        <v>1176</v>
      </c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</row>
    <row r="211" spans="1:26" ht="15.75" customHeight="1">
      <c r="A211" s="218"/>
      <c r="B211" s="219" t="s">
        <v>778</v>
      </c>
      <c r="C211" s="219" t="s">
        <v>331</v>
      </c>
      <c r="D211" s="219" t="s">
        <v>358</v>
      </c>
      <c r="E211" s="219" t="s">
        <v>46</v>
      </c>
      <c r="F211" s="219" t="s">
        <v>357</v>
      </c>
      <c r="G211" s="219" t="s">
        <v>160</v>
      </c>
      <c r="H211" s="219" t="s">
        <v>1177</v>
      </c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</row>
    <row r="212" spans="1:26" ht="15.75" customHeight="1">
      <c r="A212" s="218"/>
      <c r="B212" s="219" t="s">
        <v>778</v>
      </c>
      <c r="C212" s="219" t="s">
        <v>331</v>
      </c>
      <c r="D212" s="219" t="s">
        <v>358</v>
      </c>
      <c r="E212" s="219" t="s">
        <v>46</v>
      </c>
      <c r="F212" s="219" t="s">
        <v>357</v>
      </c>
      <c r="G212" s="219" t="s">
        <v>45</v>
      </c>
      <c r="H212" s="219" t="s">
        <v>1177</v>
      </c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</row>
    <row r="213" spans="1:26" ht="15.75" customHeight="1">
      <c r="A213" s="218"/>
      <c r="B213" s="219" t="s">
        <v>362</v>
      </c>
      <c r="C213" s="219" t="s">
        <v>331</v>
      </c>
      <c r="D213" s="219" t="s">
        <v>358</v>
      </c>
      <c r="E213" s="219" t="s">
        <v>46</v>
      </c>
      <c r="F213" s="219" t="s">
        <v>357</v>
      </c>
      <c r="G213" s="219" t="s">
        <v>160</v>
      </c>
      <c r="H213" s="219" t="s">
        <v>1179</v>
      </c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</row>
    <row r="214" spans="1:26" ht="15.75" customHeight="1">
      <c r="A214" s="218"/>
      <c r="B214" s="219" t="s">
        <v>362</v>
      </c>
      <c r="C214" s="219" t="s">
        <v>331</v>
      </c>
      <c r="D214" s="219" t="s">
        <v>358</v>
      </c>
      <c r="E214" s="219" t="s">
        <v>46</v>
      </c>
      <c r="F214" s="219" t="s">
        <v>357</v>
      </c>
      <c r="G214" s="219" t="s">
        <v>45</v>
      </c>
      <c r="H214" s="219" t="s">
        <v>1179</v>
      </c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</row>
    <row r="215" spans="1:26" ht="15.75" customHeight="1">
      <c r="A215" s="218"/>
      <c r="B215" s="219" t="s">
        <v>364</v>
      </c>
      <c r="C215" s="219" t="s">
        <v>331</v>
      </c>
      <c r="D215" s="219" t="s">
        <v>358</v>
      </c>
      <c r="E215" s="219" t="s">
        <v>46</v>
      </c>
      <c r="F215" s="219" t="s">
        <v>357</v>
      </c>
      <c r="G215" s="219" t="s">
        <v>160</v>
      </c>
      <c r="H215" s="219" t="s">
        <v>1181</v>
      </c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</row>
    <row r="216" spans="1:26" ht="15.75" customHeight="1">
      <c r="A216" s="218"/>
      <c r="B216" s="219" t="s">
        <v>364</v>
      </c>
      <c r="C216" s="219" t="s">
        <v>331</v>
      </c>
      <c r="D216" s="219" t="s">
        <v>358</v>
      </c>
      <c r="E216" s="219" t="s">
        <v>46</v>
      </c>
      <c r="F216" s="219" t="s">
        <v>357</v>
      </c>
      <c r="G216" s="219" t="s">
        <v>45</v>
      </c>
      <c r="H216" s="219" t="s">
        <v>1181</v>
      </c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</row>
    <row r="217" spans="1:26" ht="15.75" customHeight="1">
      <c r="A217" s="218"/>
      <c r="B217" s="219" t="s">
        <v>363</v>
      </c>
      <c r="C217" s="219" t="s">
        <v>331</v>
      </c>
      <c r="D217" s="219" t="s">
        <v>358</v>
      </c>
      <c r="E217" s="219" t="s">
        <v>46</v>
      </c>
      <c r="F217" s="219" t="s">
        <v>357</v>
      </c>
      <c r="G217" s="219" t="s">
        <v>45</v>
      </c>
      <c r="H217" s="219" t="s">
        <v>1185</v>
      </c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</row>
    <row r="218" spans="1:26" ht="15.75" customHeight="1">
      <c r="A218" s="218"/>
      <c r="B218" s="219" t="s">
        <v>359</v>
      </c>
      <c r="C218" s="219" t="s">
        <v>331</v>
      </c>
      <c r="D218" s="219" t="s">
        <v>358</v>
      </c>
      <c r="E218" s="219" t="s">
        <v>46</v>
      </c>
      <c r="F218" s="219" t="s">
        <v>357</v>
      </c>
      <c r="G218" s="219" t="s">
        <v>160</v>
      </c>
      <c r="H218" s="219" t="s">
        <v>1187</v>
      </c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</row>
    <row r="219" spans="1:26" ht="15.75" customHeight="1">
      <c r="A219" s="218"/>
      <c r="B219" s="219" t="s">
        <v>359</v>
      </c>
      <c r="C219" s="219" t="s">
        <v>331</v>
      </c>
      <c r="D219" s="219" t="s">
        <v>358</v>
      </c>
      <c r="E219" s="219" t="s">
        <v>46</v>
      </c>
      <c r="F219" s="219" t="s">
        <v>357</v>
      </c>
      <c r="G219" s="219" t="s">
        <v>45</v>
      </c>
      <c r="H219" s="219" t="s">
        <v>1187</v>
      </c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</row>
    <row r="220" spans="1:26" ht="15.75" customHeight="1">
      <c r="A220" s="218"/>
      <c r="B220" s="219" t="s">
        <v>363</v>
      </c>
      <c r="C220" s="219" t="s">
        <v>331</v>
      </c>
      <c r="D220" s="219" t="s">
        <v>358</v>
      </c>
      <c r="E220" s="219" t="s">
        <v>46</v>
      </c>
      <c r="F220" s="219" t="s">
        <v>357</v>
      </c>
      <c r="G220" s="219" t="s">
        <v>160</v>
      </c>
      <c r="H220" s="219" t="s">
        <v>1185</v>
      </c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</row>
    <row r="221" spans="1:26" ht="15.75" customHeight="1">
      <c r="A221" s="218"/>
      <c r="B221" s="219" t="s">
        <v>437</v>
      </c>
      <c r="C221" s="219" t="s">
        <v>331</v>
      </c>
      <c r="D221" s="219" t="s">
        <v>432</v>
      </c>
      <c r="E221" s="219" t="s">
        <v>46</v>
      </c>
      <c r="F221" s="219" t="s">
        <v>335</v>
      </c>
      <c r="G221" s="219" t="s">
        <v>45</v>
      </c>
      <c r="H221" s="219" t="s">
        <v>1188</v>
      </c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</row>
    <row r="222" spans="1:26" ht="15.75" customHeight="1">
      <c r="A222" s="218"/>
      <c r="B222" s="219" t="s">
        <v>438</v>
      </c>
      <c r="C222" s="219" t="s">
        <v>331</v>
      </c>
      <c r="D222" s="219" t="s">
        <v>432</v>
      </c>
      <c r="E222" s="219" t="s">
        <v>46</v>
      </c>
      <c r="F222" s="219" t="s">
        <v>335</v>
      </c>
      <c r="G222" s="219" t="s">
        <v>45</v>
      </c>
      <c r="H222" s="219" t="s">
        <v>1191</v>
      </c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</row>
    <row r="223" spans="1:26" ht="15.75" customHeight="1">
      <c r="A223" s="218"/>
      <c r="B223" s="219" t="s">
        <v>436</v>
      </c>
      <c r="C223" s="219" t="s">
        <v>331</v>
      </c>
      <c r="D223" s="219" t="s">
        <v>432</v>
      </c>
      <c r="E223" s="219" t="s">
        <v>46</v>
      </c>
      <c r="F223" s="219" t="s">
        <v>335</v>
      </c>
      <c r="G223" s="219" t="s">
        <v>45</v>
      </c>
      <c r="H223" s="219" t="s">
        <v>1192</v>
      </c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</row>
    <row r="224" spans="1:26" ht="15.75" customHeight="1">
      <c r="A224" s="218"/>
      <c r="B224" s="219" t="s">
        <v>431</v>
      </c>
      <c r="C224" s="219" t="s">
        <v>331</v>
      </c>
      <c r="D224" s="219" t="s">
        <v>432</v>
      </c>
      <c r="E224" s="219" t="s">
        <v>46</v>
      </c>
      <c r="F224" s="219" t="s">
        <v>335</v>
      </c>
      <c r="G224" s="219" t="s">
        <v>45</v>
      </c>
      <c r="H224" s="219" t="s">
        <v>1193</v>
      </c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</row>
    <row r="225" spans="1:26" ht="15.75" customHeight="1">
      <c r="A225" s="218"/>
      <c r="B225" s="219" t="s">
        <v>433</v>
      </c>
      <c r="C225" s="219" t="s">
        <v>331</v>
      </c>
      <c r="D225" s="219" t="s">
        <v>432</v>
      </c>
      <c r="E225" s="219" t="s">
        <v>46</v>
      </c>
      <c r="F225" s="219" t="s">
        <v>335</v>
      </c>
      <c r="G225" s="219" t="s">
        <v>45</v>
      </c>
      <c r="H225" s="219" t="s">
        <v>1194</v>
      </c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</row>
    <row r="226" spans="1:26" ht="15.75" customHeight="1">
      <c r="A226" s="218"/>
      <c r="B226" s="219" t="s">
        <v>779</v>
      </c>
      <c r="C226" s="219" t="s">
        <v>331</v>
      </c>
      <c r="D226" s="219" t="s">
        <v>98</v>
      </c>
      <c r="E226" s="219" t="s">
        <v>46</v>
      </c>
      <c r="F226" s="219" t="s">
        <v>335</v>
      </c>
      <c r="G226" s="219" t="s">
        <v>45</v>
      </c>
      <c r="H226" s="219" t="s">
        <v>1195</v>
      </c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</row>
    <row r="227" spans="1:26" ht="15.75" customHeight="1">
      <c r="A227" s="218"/>
      <c r="B227" s="219" t="s">
        <v>780</v>
      </c>
      <c r="C227" s="219" t="s">
        <v>331</v>
      </c>
      <c r="D227" s="219" t="s">
        <v>98</v>
      </c>
      <c r="E227" s="219" t="s">
        <v>46</v>
      </c>
      <c r="F227" s="219" t="s">
        <v>335</v>
      </c>
      <c r="G227" s="219" t="s">
        <v>45</v>
      </c>
      <c r="H227" s="219" t="s">
        <v>1196</v>
      </c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</row>
    <row r="228" spans="1:26" ht="15.75" customHeight="1">
      <c r="A228" s="218"/>
      <c r="B228" s="219" t="s">
        <v>404</v>
      </c>
      <c r="C228" s="219" t="s">
        <v>331</v>
      </c>
      <c r="D228" s="219" t="s">
        <v>98</v>
      </c>
      <c r="E228" s="219" t="s">
        <v>46</v>
      </c>
      <c r="F228" s="219" t="s">
        <v>335</v>
      </c>
      <c r="G228" s="219" t="s">
        <v>45</v>
      </c>
      <c r="H228" s="219" t="s">
        <v>1197</v>
      </c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</row>
    <row r="229" spans="1:26" ht="15.75" customHeight="1">
      <c r="A229" s="218"/>
      <c r="B229" s="219" t="s">
        <v>401</v>
      </c>
      <c r="C229" s="219" t="s">
        <v>331</v>
      </c>
      <c r="D229" s="219" t="s">
        <v>98</v>
      </c>
      <c r="E229" s="219" t="s">
        <v>46</v>
      </c>
      <c r="F229" s="219" t="s">
        <v>335</v>
      </c>
      <c r="G229" s="219" t="s">
        <v>45</v>
      </c>
      <c r="H229" s="219" t="s">
        <v>1198</v>
      </c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</row>
    <row r="230" spans="1:26" ht="15.75" customHeight="1">
      <c r="A230" s="218"/>
      <c r="B230" s="219" t="s">
        <v>393</v>
      </c>
      <c r="C230" s="219" t="s">
        <v>331</v>
      </c>
      <c r="D230" s="219" t="s">
        <v>98</v>
      </c>
      <c r="E230" s="219" t="s">
        <v>46</v>
      </c>
      <c r="F230" s="219" t="s">
        <v>335</v>
      </c>
      <c r="G230" s="219" t="s">
        <v>45</v>
      </c>
      <c r="H230" s="219" t="s">
        <v>1200</v>
      </c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</row>
    <row r="231" spans="1:26" ht="15.75" customHeight="1">
      <c r="A231" s="218"/>
      <c r="B231" s="219" t="s">
        <v>781</v>
      </c>
      <c r="C231" s="219" t="s">
        <v>331</v>
      </c>
      <c r="D231" s="219" t="s">
        <v>382</v>
      </c>
      <c r="E231" s="219" t="s">
        <v>46</v>
      </c>
      <c r="F231" s="219" t="s">
        <v>335</v>
      </c>
      <c r="G231" s="219" t="s">
        <v>174</v>
      </c>
      <c r="H231" s="219" t="s">
        <v>1201</v>
      </c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</row>
    <row r="232" spans="1:26" ht="15.75" customHeight="1">
      <c r="A232" s="218"/>
      <c r="B232" s="219" t="s">
        <v>782</v>
      </c>
      <c r="C232" s="219" t="s">
        <v>331</v>
      </c>
      <c r="D232" s="219" t="s">
        <v>382</v>
      </c>
      <c r="E232" s="219" t="s">
        <v>46</v>
      </c>
      <c r="F232" s="219" t="s">
        <v>335</v>
      </c>
      <c r="G232" s="219" t="s">
        <v>174</v>
      </c>
      <c r="H232" s="219" t="s">
        <v>1202</v>
      </c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</row>
    <row r="233" spans="1:26" ht="15.75" customHeight="1">
      <c r="A233" s="218"/>
      <c r="B233" s="219" t="s">
        <v>400</v>
      </c>
      <c r="C233" s="219" t="s">
        <v>331</v>
      </c>
      <c r="D233" s="219" t="s">
        <v>382</v>
      </c>
      <c r="E233" s="219" t="s">
        <v>46</v>
      </c>
      <c r="F233" s="219" t="s">
        <v>335</v>
      </c>
      <c r="G233" s="219" t="s">
        <v>174</v>
      </c>
      <c r="H233" s="219" t="s">
        <v>1204</v>
      </c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</row>
    <row r="234" spans="1:26" ht="15.75" customHeight="1">
      <c r="A234" s="218"/>
      <c r="B234" s="219" t="s">
        <v>405</v>
      </c>
      <c r="C234" s="219" t="s">
        <v>331</v>
      </c>
      <c r="D234" s="219" t="s">
        <v>382</v>
      </c>
      <c r="E234" s="219" t="s">
        <v>46</v>
      </c>
      <c r="F234" s="219" t="s">
        <v>335</v>
      </c>
      <c r="G234" s="219" t="s">
        <v>174</v>
      </c>
      <c r="H234" s="219" t="s">
        <v>1205</v>
      </c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</row>
    <row r="235" spans="1:26" ht="15.75" customHeight="1">
      <c r="A235" s="218"/>
      <c r="B235" s="219" t="s">
        <v>395</v>
      </c>
      <c r="C235" s="219" t="s">
        <v>331</v>
      </c>
      <c r="D235" s="219" t="s">
        <v>382</v>
      </c>
      <c r="E235" s="219" t="s">
        <v>46</v>
      </c>
      <c r="F235" s="219" t="s">
        <v>335</v>
      </c>
      <c r="G235" s="219" t="s">
        <v>174</v>
      </c>
      <c r="H235" s="219" t="s">
        <v>1206</v>
      </c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</row>
    <row r="236" spans="1:26" ht="15.75" customHeight="1">
      <c r="A236" s="218"/>
      <c r="B236" s="219" t="s">
        <v>448</v>
      </c>
      <c r="C236" s="219" t="s">
        <v>331</v>
      </c>
      <c r="D236" s="219" t="s">
        <v>446</v>
      </c>
      <c r="E236" s="219" t="s">
        <v>46</v>
      </c>
      <c r="F236" s="219" t="s">
        <v>445</v>
      </c>
      <c r="G236" s="219" t="s">
        <v>45</v>
      </c>
      <c r="H236" s="219" t="s">
        <v>1207</v>
      </c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</row>
    <row r="237" spans="1:26" ht="15.75" customHeight="1">
      <c r="A237" s="218"/>
      <c r="B237" s="219" t="s">
        <v>451</v>
      </c>
      <c r="C237" s="219" t="s">
        <v>331</v>
      </c>
      <c r="D237" s="219" t="s">
        <v>446</v>
      </c>
      <c r="E237" s="219" t="s">
        <v>46</v>
      </c>
      <c r="F237" s="219" t="s">
        <v>445</v>
      </c>
      <c r="G237" s="219" t="s">
        <v>45</v>
      </c>
      <c r="H237" s="219" t="s">
        <v>1208</v>
      </c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</row>
    <row r="238" spans="1:26" ht="15.75" customHeight="1">
      <c r="A238" s="218"/>
      <c r="B238" s="219" t="s">
        <v>449</v>
      </c>
      <c r="C238" s="219" t="s">
        <v>331</v>
      </c>
      <c r="D238" s="219" t="s">
        <v>446</v>
      </c>
      <c r="E238" s="219" t="s">
        <v>46</v>
      </c>
      <c r="F238" s="219" t="s">
        <v>445</v>
      </c>
      <c r="G238" s="219" t="s">
        <v>45</v>
      </c>
      <c r="H238" s="219" t="s">
        <v>1209</v>
      </c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</row>
    <row r="239" spans="1:26" ht="15.75" customHeight="1">
      <c r="A239" s="218"/>
      <c r="B239" s="219" t="s">
        <v>783</v>
      </c>
      <c r="C239" s="219" t="s">
        <v>331</v>
      </c>
      <c r="D239" s="219" t="s">
        <v>446</v>
      </c>
      <c r="E239" s="219" t="s">
        <v>46</v>
      </c>
      <c r="F239" s="219" t="s">
        <v>445</v>
      </c>
      <c r="G239" s="219" t="s">
        <v>45</v>
      </c>
      <c r="H239" s="219" t="s">
        <v>1210</v>
      </c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</row>
    <row r="240" spans="1:26" ht="15.75" customHeight="1">
      <c r="A240" s="218"/>
      <c r="B240" s="219" t="s">
        <v>784</v>
      </c>
      <c r="C240" s="219" t="s">
        <v>331</v>
      </c>
      <c r="D240" s="219" t="s">
        <v>446</v>
      </c>
      <c r="E240" s="219" t="s">
        <v>46</v>
      </c>
      <c r="F240" s="219" t="s">
        <v>445</v>
      </c>
      <c r="G240" s="219" t="s">
        <v>45</v>
      </c>
      <c r="H240" s="219" t="s">
        <v>1211</v>
      </c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</row>
    <row r="241" spans="1:26" ht="15.75" customHeight="1">
      <c r="A241" s="218"/>
      <c r="B241" s="219" t="s">
        <v>785</v>
      </c>
      <c r="C241" s="219" t="s">
        <v>331</v>
      </c>
      <c r="D241" s="219" t="s">
        <v>469</v>
      </c>
      <c r="E241" s="219" t="s">
        <v>120</v>
      </c>
      <c r="F241" s="219" t="s">
        <v>335</v>
      </c>
      <c r="G241" s="219" t="s">
        <v>468</v>
      </c>
      <c r="H241" s="219" t="s">
        <v>1212</v>
      </c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</row>
    <row r="242" spans="1:26" ht="15.75" customHeight="1">
      <c r="A242" s="218"/>
      <c r="B242" s="219" t="s">
        <v>473</v>
      </c>
      <c r="C242" s="219" t="s">
        <v>331</v>
      </c>
      <c r="D242" s="219" t="s">
        <v>469</v>
      </c>
      <c r="E242" s="219" t="s">
        <v>120</v>
      </c>
      <c r="F242" s="219" t="s">
        <v>335</v>
      </c>
      <c r="G242" s="219" t="s">
        <v>468</v>
      </c>
      <c r="H242" s="219" t="s">
        <v>1213</v>
      </c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</row>
    <row r="243" spans="1:26" ht="15.75" customHeight="1">
      <c r="A243" s="218"/>
      <c r="B243" s="219" t="s">
        <v>467</v>
      </c>
      <c r="C243" s="219" t="s">
        <v>331</v>
      </c>
      <c r="D243" s="219" t="s">
        <v>469</v>
      </c>
      <c r="E243" s="219" t="s">
        <v>120</v>
      </c>
      <c r="F243" s="219" t="s">
        <v>335</v>
      </c>
      <c r="G243" s="219" t="s">
        <v>468</v>
      </c>
      <c r="H243" s="219" t="s">
        <v>1214</v>
      </c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</row>
    <row r="244" spans="1:26" ht="15.75" customHeight="1">
      <c r="A244" s="218"/>
      <c r="B244" s="219" t="s">
        <v>472</v>
      </c>
      <c r="C244" s="219" t="s">
        <v>331</v>
      </c>
      <c r="D244" s="219" t="s">
        <v>469</v>
      </c>
      <c r="E244" s="219" t="s">
        <v>120</v>
      </c>
      <c r="F244" s="219" t="s">
        <v>335</v>
      </c>
      <c r="G244" s="219" t="s">
        <v>468</v>
      </c>
      <c r="H244" s="219" t="s">
        <v>1215</v>
      </c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</row>
    <row r="245" spans="1:26" ht="15.75" customHeight="1">
      <c r="A245" s="218"/>
      <c r="B245" s="219" t="s">
        <v>474</v>
      </c>
      <c r="C245" s="219" t="s">
        <v>331</v>
      </c>
      <c r="D245" s="219" t="s">
        <v>469</v>
      </c>
      <c r="E245" s="219" t="s">
        <v>120</v>
      </c>
      <c r="F245" s="219" t="s">
        <v>335</v>
      </c>
      <c r="G245" s="219" t="s">
        <v>468</v>
      </c>
      <c r="H245" s="219" t="s">
        <v>1216</v>
      </c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</row>
    <row r="246" spans="1:26" ht="15.75" customHeight="1">
      <c r="A246" s="218"/>
      <c r="B246" s="219" t="s">
        <v>458</v>
      </c>
      <c r="C246" s="219" t="s">
        <v>331</v>
      </c>
      <c r="D246" s="219" t="s">
        <v>457</v>
      </c>
      <c r="E246" s="219" t="s">
        <v>46</v>
      </c>
      <c r="F246" s="219" t="s">
        <v>346</v>
      </c>
      <c r="G246" s="219" t="s">
        <v>53</v>
      </c>
      <c r="H246" s="219" t="s">
        <v>1217</v>
      </c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</row>
    <row r="247" spans="1:26" ht="15.75" customHeight="1">
      <c r="A247" s="218"/>
      <c r="B247" s="219" t="s">
        <v>456</v>
      </c>
      <c r="C247" s="219" t="s">
        <v>331</v>
      </c>
      <c r="D247" s="219" t="s">
        <v>457</v>
      </c>
      <c r="E247" s="219" t="s">
        <v>46</v>
      </c>
      <c r="F247" s="219" t="s">
        <v>346</v>
      </c>
      <c r="G247" s="219" t="s">
        <v>53</v>
      </c>
      <c r="H247" s="219" t="s">
        <v>1218</v>
      </c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</row>
    <row r="248" spans="1:26" ht="15.75" customHeight="1">
      <c r="A248" s="218"/>
      <c r="B248" s="219" t="s">
        <v>461</v>
      </c>
      <c r="C248" s="219" t="s">
        <v>331</v>
      </c>
      <c r="D248" s="219" t="s">
        <v>457</v>
      </c>
      <c r="E248" s="219" t="s">
        <v>46</v>
      </c>
      <c r="F248" s="219" t="s">
        <v>346</v>
      </c>
      <c r="G248" s="219" t="s">
        <v>53</v>
      </c>
      <c r="H248" s="219" t="s">
        <v>1219</v>
      </c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</row>
    <row r="249" spans="1:26" ht="15.75" customHeight="1">
      <c r="A249" s="218"/>
      <c r="B249" s="219" t="s">
        <v>459</v>
      </c>
      <c r="C249" s="219" t="s">
        <v>331</v>
      </c>
      <c r="D249" s="219" t="s">
        <v>457</v>
      </c>
      <c r="E249" s="219" t="s">
        <v>46</v>
      </c>
      <c r="F249" s="219" t="s">
        <v>346</v>
      </c>
      <c r="G249" s="219" t="s">
        <v>53</v>
      </c>
      <c r="H249" s="219" t="s">
        <v>1220</v>
      </c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</row>
    <row r="250" spans="1:26" ht="15.75" customHeight="1">
      <c r="A250" s="218"/>
      <c r="B250" s="219" t="s">
        <v>463</v>
      </c>
      <c r="C250" s="219" t="s">
        <v>331</v>
      </c>
      <c r="D250" s="219" t="s">
        <v>457</v>
      </c>
      <c r="E250" s="219" t="s">
        <v>46</v>
      </c>
      <c r="F250" s="219" t="s">
        <v>346</v>
      </c>
      <c r="G250" s="219" t="s">
        <v>53</v>
      </c>
      <c r="H250" s="219" t="s">
        <v>1224</v>
      </c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</row>
    <row r="251" spans="1:26" ht="15.75" customHeight="1">
      <c r="A251" s="218"/>
      <c r="B251" s="219" t="s">
        <v>462</v>
      </c>
      <c r="C251" s="219" t="s">
        <v>331</v>
      </c>
      <c r="D251" s="219" t="s">
        <v>457</v>
      </c>
      <c r="E251" s="219" t="s">
        <v>46</v>
      </c>
      <c r="F251" s="219" t="s">
        <v>346</v>
      </c>
      <c r="G251" s="219" t="s">
        <v>53</v>
      </c>
      <c r="H251" s="219" t="s">
        <v>1226</v>
      </c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</row>
    <row r="252" spans="1:26" ht="15.75" customHeight="1">
      <c r="A252" s="218"/>
      <c r="B252" s="219" t="s">
        <v>786</v>
      </c>
      <c r="C252" s="219" t="s">
        <v>331</v>
      </c>
      <c r="D252" s="219" t="s">
        <v>490</v>
      </c>
      <c r="E252" s="219" t="s">
        <v>46</v>
      </c>
      <c r="F252" s="219" t="s">
        <v>335</v>
      </c>
      <c r="G252" s="219" t="s">
        <v>174</v>
      </c>
      <c r="H252" s="219" t="s">
        <v>1227</v>
      </c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</row>
    <row r="253" spans="1:26" ht="15.75" customHeight="1">
      <c r="A253" s="218"/>
      <c r="B253" s="219" t="s">
        <v>787</v>
      </c>
      <c r="C253" s="219" t="s">
        <v>331</v>
      </c>
      <c r="D253" s="219" t="s">
        <v>490</v>
      </c>
      <c r="E253" s="219" t="s">
        <v>46</v>
      </c>
      <c r="F253" s="219" t="s">
        <v>335</v>
      </c>
      <c r="G253" s="219" t="s">
        <v>174</v>
      </c>
      <c r="H253" s="219" t="s">
        <v>1228</v>
      </c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</row>
    <row r="254" spans="1:26" ht="15.75" customHeight="1">
      <c r="A254" s="218"/>
      <c r="B254" s="219" t="s">
        <v>499</v>
      </c>
      <c r="C254" s="219" t="s">
        <v>331</v>
      </c>
      <c r="D254" s="219" t="s">
        <v>490</v>
      </c>
      <c r="E254" s="219" t="s">
        <v>46</v>
      </c>
      <c r="F254" s="219" t="s">
        <v>335</v>
      </c>
      <c r="G254" s="219" t="s">
        <v>174</v>
      </c>
      <c r="H254" s="219" t="s">
        <v>1229</v>
      </c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</row>
    <row r="255" spans="1:26" ht="15.75" customHeight="1">
      <c r="A255" s="218"/>
      <c r="B255" s="219" t="s">
        <v>500</v>
      </c>
      <c r="C255" s="219" t="s">
        <v>331</v>
      </c>
      <c r="D255" s="219" t="s">
        <v>490</v>
      </c>
      <c r="E255" s="219" t="s">
        <v>46</v>
      </c>
      <c r="F255" s="219" t="s">
        <v>335</v>
      </c>
      <c r="G255" s="219" t="s">
        <v>174</v>
      </c>
      <c r="H255" s="219" t="s">
        <v>1230</v>
      </c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</row>
    <row r="256" spans="1:26" ht="15.75" customHeight="1">
      <c r="A256" s="218"/>
      <c r="B256" s="219" t="s">
        <v>497</v>
      </c>
      <c r="C256" s="219" t="s">
        <v>331</v>
      </c>
      <c r="D256" s="219" t="s">
        <v>490</v>
      </c>
      <c r="E256" s="219" t="s">
        <v>46</v>
      </c>
      <c r="F256" s="219" t="s">
        <v>335</v>
      </c>
      <c r="G256" s="219" t="s">
        <v>174</v>
      </c>
      <c r="H256" s="219" t="s">
        <v>1231</v>
      </c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</row>
    <row r="257" spans="1:26" ht="15.75" customHeight="1">
      <c r="A257" s="218"/>
      <c r="B257" s="219" t="s">
        <v>791</v>
      </c>
      <c r="C257" s="219" t="s">
        <v>373</v>
      </c>
      <c r="D257" s="219" t="s">
        <v>520</v>
      </c>
      <c r="E257" s="219" t="s">
        <v>120</v>
      </c>
      <c r="F257" s="219" t="s">
        <v>506</v>
      </c>
      <c r="G257" s="219" t="s">
        <v>468</v>
      </c>
      <c r="H257" s="219" t="s">
        <v>1232</v>
      </c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</row>
    <row r="258" spans="1:26" ht="15.75" customHeight="1">
      <c r="A258" s="218"/>
      <c r="B258" s="219" t="s">
        <v>557</v>
      </c>
      <c r="C258" s="219" t="s">
        <v>373</v>
      </c>
      <c r="D258" s="219" t="s">
        <v>520</v>
      </c>
      <c r="E258" s="219" t="s">
        <v>120</v>
      </c>
      <c r="F258" s="219" t="s">
        <v>506</v>
      </c>
      <c r="G258" s="219" t="s">
        <v>468</v>
      </c>
      <c r="H258" s="219" t="s">
        <v>1233</v>
      </c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</row>
    <row r="259" spans="1:26" ht="15.75" customHeight="1">
      <c r="A259" s="218"/>
      <c r="B259" s="219" t="s">
        <v>792</v>
      </c>
      <c r="C259" s="219" t="s">
        <v>373</v>
      </c>
      <c r="D259" s="219" t="s">
        <v>520</v>
      </c>
      <c r="E259" s="219" t="s">
        <v>120</v>
      </c>
      <c r="F259" s="219" t="s">
        <v>506</v>
      </c>
      <c r="G259" s="219" t="s">
        <v>468</v>
      </c>
      <c r="H259" s="219" t="s">
        <v>1234</v>
      </c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</row>
    <row r="260" spans="1:26" ht="15.75" customHeight="1">
      <c r="A260" s="218"/>
      <c r="B260" s="219" t="s">
        <v>528</v>
      </c>
      <c r="C260" s="219" t="s">
        <v>373</v>
      </c>
      <c r="D260" s="219" t="s">
        <v>520</v>
      </c>
      <c r="E260" s="219" t="s">
        <v>120</v>
      </c>
      <c r="F260" s="219" t="s">
        <v>506</v>
      </c>
      <c r="G260" s="219" t="s">
        <v>468</v>
      </c>
      <c r="H260" s="219" t="s">
        <v>1235</v>
      </c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</row>
    <row r="261" spans="1:26" ht="15.75" customHeight="1">
      <c r="A261" s="218"/>
      <c r="B261" s="219" t="s">
        <v>544</v>
      </c>
      <c r="C261" s="219" t="s">
        <v>373</v>
      </c>
      <c r="D261" s="219" t="s">
        <v>520</v>
      </c>
      <c r="E261" s="219" t="s">
        <v>120</v>
      </c>
      <c r="F261" s="219" t="s">
        <v>506</v>
      </c>
      <c r="G261" s="219" t="s">
        <v>468</v>
      </c>
      <c r="H261" s="219" t="s">
        <v>1236</v>
      </c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</row>
    <row r="262" spans="1:26" ht="15.75" customHeight="1">
      <c r="A262" s="218"/>
      <c r="B262" s="219" t="s">
        <v>793</v>
      </c>
      <c r="C262" s="219" t="s">
        <v>373</v>
      </c>
      <c r="D262" s="219" t="s">
        <v>372</v>
      </c>
      <c r="E262" s="219" t="s">
        <v>46</v>
      </c>
      <c r="F262" s="219" t="s">
        <v>216</v>
      </c>
      <c r="G262" s="219" t="s">
        <v>45</v>
      </c>
      <c r="H262" s="219" t="s">
        <v>1237</v>
      </c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</row>
    <row r="263" spans="1:26" ht="15.75" customHeight="1">
      <c r="A263" s="218"/>
      <c r="B263" s="219" t="s">
        <v>795</v>
      </c>
      <c r="C263" s="219" t="s">
        <v>373</v>
      </c>
      <c r="D263" s="219" t="s">
        <v>372</v>
      </c>
      <c r="E263" s="219" t="s">
        <v>46</v>
      </c>
      <c r="F263" s="219" t="s">
        <v>216</v>
      </c>
      <c r="G263" s="219" t="s">
        <v>45</v>
      </c>
      <c r="H263" s="219" t="s">
        <v>1238</v>
      </c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</row>
    <row r="264" spans="1:26" ht="15.75" customHeight="1">
      <c r="A264" s="218"/>
      <c r="B264" s="219" t="s">
        <v>370</v>
      </c>
      <c r="C264" s="219" t="s">
        <v>373</v>
      </c>
      <c r="D264" s="219" t="s">
        <v>372</v>
      </c>
      <c r="E264" s="219" t="s">
        <v>46</v>
      </c>
      <c r="F264" s="219" t="s">
        <v>216</v>
      </c>
      <c r="G264" s="219" t="s">
        <v>45</v>
      </c>
      <c r="H264" s="219" t="s">
        <v>1239</v>
      </c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</row>
    <row r="265" spans="1:26" ht="15.75" customHeight="1">
      <c r="A265" s="218"/>
      <c r="B265" s="219" t="s">
        <v>796</v>
      </c>
      <c r="C265" s="219" t="s">
        <v>373</v>
      </c>
      <c r="D265" s="219" t="s">
        <v>372</v>
      </c>
      <c r="E265" s="219" t="s">
        <v>46</v>
      </c>
      <c r="F265" s="219" t="s">
        <v>216</v>
      </c>
      <c r="G265" s="219" t="s">
        <v>45</v>
      </c>
      <c r="H265" s="219" t="s">
        <v>1240</v>
      </c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</row>
    <row r="266" spans="1:26" ht="15.75" customHeight="1">
      <c r="A266" s="218"/>
      <c r="B266" s="219" t="s">
        <v>529</v>
      </c>
      <c r="C266" s="219" t="s">
        <v>373</v>
      </c>
      <c r="D266" s="219" t="s">
        <v>372</v>
      </c>
      <c r="E266" s="219" t="s">
        <v>46</v>
      </c>
      <c r="F266" s="219" t="s">
        <v>216</v>
      </c>
      <c r="G266" s="219" t="s">
        <v>45</v>
      </c>
      <c r="H266" s="219" t="s">
        <v>1241</v>
      </c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</row>
    <row r="267" spans="1:26" ht="15.75" customHeight="1">
      <c r="A267" s="218"/>
      <c r="B267" s="219" t="s">
        <v>568</v>
      </c>
      <c r="C267" s="219" t="s">
        <v>373</v>
      </c>
      <c r="D267" s="219" t="s">
        <v>565</v>
      </c>
      <c r="E267" s="219" t="s">
        <v>46</v>
      </c>
      <c r="F267" s="219" t="s">
        <v>506</v>
      </c>
      <c r="G267" s="219" t="s">
        <v>45</v>
      </c>
      <c r="H267" s="219" t="s">
        <v>1242</v>
      </c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</row>
    <row r="268" spans="1:26" ht="15.75" customHeight="1">
      <c r="A268" s="218"/>
      <c r="B268" s="219" t="s">
        <v>566</v>
      </c>
      <c r="C268" s="219" t="s">
        <v>373</v>
      </c>
      <c r="D268" s="219" t="s">
        <v>565</v>
      </c>
      <c r="E268" s="219" t="s">
        <v>46</v>
      </c>
      <c r="F268" s="219" t="s">
        <v>506</v>
      </c>
      <c r="G268" s="219" t="s">
        <v>45</v>
      </c>
      <c r="H268" s="219" t="s">
        <v>1243</v>
      </c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</row>
    <row r="269" spans="1:26" ht="15.75" customHeight="1">
      <c r="A269" s="218"/>
      <c r="B269" s="219" t="s">
        <v>570</v>
      </c>
      <c r="C269" s="219" t="s">
        <v>373</v>
      </c>
      <c r="D269" s="219" t="s">
        <v>565</v>
      </c>
      <c r="E269" s="219" t="s">
        <v>46</v>
      </c>
      <c r="F269" s="219" t="s">
        <v>506</v>
      </c>
      <c r="G269" s="219" t="s">
        <v>45</v>
      </c>
      <c r="H269" s="219" t="s">
        <v>1244</v>
      </c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</row>
    <row r="270" spans="1:26" ht="15.75" customHeight="1">
      <c r="A270" s="218"/>
      <c r="B270" s="219" t="s">
        <v>571</v>
      </c>
      <c r="C270" s="219" t="s">
        <v>373</v>
      </c>
      <c r="D270" s="219" t="s">
        <v>565</v>
      </c>
      <c r="E270" s="219" t="s">
        <v>46</v>
      </c>
      <c r="F270" s="219" t="s">
        <v>506</v>
      </c>
      <c r="G270" s="219" t="s">
        <v>45</v>
      </c>
      <c r="H270" s="219" t="s">
        <v>1245</v>
      </c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</row>
    <row r="271" spans="1:26" ht="15.75" customHeight="1">
      <c r="A271" s="218"/>
      <c r="B271" s="219" t="s">
        <v>564</v>
      </c>
      <c r="C271" s="219" t="s">
        <v>373</v>
      </c>
      <c r="D271" s="219" t="s">
        <v>565</v>
      </c>
      <c r="E271" s="219" t="s">
        <v>46</v>
      </c>
      <c r="F271" s="219" t="s">
        <v>506</v>
      </c>
      <c r="G271" s="219" t="s">
        <v>45</v>
      </c>
      <c r="H271" s="219" t="s">
        <v>1246</v>
      </c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</row>
    <row r="272" spans="1:26" ht="15.75" customHeight="1">
      <c r="A272" s="218"/>
      <c r="B272" s="219" t="s">
        <v>573</v>
      </c>
      <c r="C272" s="219" t="s">
        <v>373</v>
      </c>
      <c r="D272" s="219" t="s">
        <v>576</v>
      </c>
      <c r="E272" s="219" t="s">
        <v>46</v>
      </c>
      <c r="F272" s="219" t="s">
        <v>575</v>
      </c>
      <c r="G272" s="219" t="s">
        <v>174</v>
      </c>
      <c r="H272" s="219" t="s">
        <v>1247</v>
      </c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</row>
    <row r="273" spans="1:26" ht="15.75" customHeight="1">
      <c r="A273" s="218"/>
      <c r="B273" s="219" t="s">
        <v>578</v>
      </c>
      <c r="C273" s="219" t="s">
        <v>373</v>
      </c>
      <c r="D273" s="219" t="s">
        <v>576</v>
      </c>
      <c r="E273" s="219" t="s">
        <v>46</v>
      </c>
      <c r="F273" s="219" t="s">
        <v>575</v>
      </c>
      <c r="G273" s="219" t="s">
        <v>174</v>
      </c>
      <c r="H273" s="219" t="s">
        <v>1248</v>
      </c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</row>
    <row r="274" spans="1:26" ht="15.75" customHeight="1">
      <c r="A274" s="218"/>
      <c r="B274" s="219" t="s">
        <v>579</v>
      </c>
      <c r="C274" s="219" t="s">
        <v>373</v>
      </c>
      <c r="D274" s="219" t="s">
        <v>576</v>
      </c>
      <c r="E274" s="219" t="s">
        <v>46</v>
      </c>
      <c r="F274" s="219" t="s">
        <v>575</v>
      </c>
      <c r="G274" s="219" t="s">
        <v>174</v>
      </c>
      <c r="H274" s="219" t="s">
        <v>1249</v>
      </c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</row>
    <row r="275" spans="1:26" ht="15.75" customHeight="1">
      <c r="A275" s="218"/>
      <c r="B275" s="219" t="s">
        <v>580</v>
      </c>
      <c r="C275" s="219" t="s">
        <v>373</v>
      </c>
      <c r="D275" s="219" t="s">
        <v>576</v>
      </c>
      <c r="E275" s="219" t="s">
        <v>46</v>
      </c>
      <c r="F275" s="219" t="s">
        <v>575</v>
      </c>
      <c r="G275" s="219" t="s">
        <v>174</v>
      </c>
      <c r="H275" s="219" t="s">
        <v>1252</v>
      </c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</row>
    <row r="276" spans="1:26" ht="15.75" customHeight="1">
      <c r="A276" s="218"/>
      <c r="B276" s="219" t="s">
        <v>577</v>
      </c>
      <c r="C276" s="219" t="s">
        <v>373</v>
      </c>
      <c r="D276" s="219" t="s">
        <v>576</v>
      </c>
      <c r="E276" s="219" t="s">
        <v>46</v>
      </c>
      <c r="F276" s="219" t="s">
        <v>575</v>
      </c>
      <c r="G276" s="219" t="s">
        <v>174</v>
      </c>
      <c r="H276" s="219" t="s">
        <v>1255</v>
      </c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</row>
    <row r="277" spans="1:26" ht="15.75" customHeight="1">
      <c r="A277" s="218"/>
      <c r="B277" s="219" t="s">
        <v>797</v>
      </c>
      <c r="C277" s="219" t="s">
        <v>373</v>
      </c>
      <c r="D277" s="219" t="s">
        <v>507</v>
      </c>
      <c r="E277" s="219" t="s">
        <v>46</v>
      </c>
      <c r="F277" s="219" t="s">
        <v>506</v>
      </c>
      <c r="G277" s="219" t="s">
        <v>45</v>
      </c>
      <c r="H277" s="219" t="s">
        <v>1256</v>
      </c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</row>
    <row r="278" spans="1:26" ht="15.75" customHeight="1">
      <c r="A278" s="218"/>
      <c r="B278" s="219" t="s">
        <v>798</v>
      </c>
      <c r="C278" s="219" t="s">
        <v>373</v>
      </c>
      <c r="D278" s="219" t="s">
        <v>507</v>
      </c>
      <c r="E278" s="219" t="s">
        <v>46</v>
      </c>
      <c r="F278" s="219" t="s">
        <v>506</v>
      </c>
      <c r="G278" s="219" t="s">
        <v>45</v>
      </c>
      <c r="H278" s="219" t="s">
        <v>1259</v>
      </c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</row>
    <row r="279" spans="1:26" ht="15.75" customHeight="1">
      <c r="A279" s="218"/>
      <c r="B279" s="219" t="s">
        <v>799</v>
      </c>
      <c r="C279" s="219" t="s">
        <v>373</v>
      </c>
      <c r="D279" s="219" t="s">
        <v>507</v>
      </c>
      <c r="E279" s="219" t="s">
        <v>46</v>
      </c>
      <c r="F279" s="219" t="s">
        <v>506</v>
      </c>
      <c r="G279" s="219" t="s">
        <v>45</v>
      </c>
      <c r="H279" s="219" t="s">
        <v>1263</v>
      </c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</row>
    <row r="280" spans="1:26" ht="15.75" customHeight="1">
      <c r="A280" s="218"/>
      <c r="B280" s="219" t="s">
        <v>525</v>
      </c>
      <c r="C280" s="219" t="s">
        <v>373</v>
      </c>
      <c r="D280" s="219" t="s">
        <v>507</v>
      </c>
      <c r="E280" s="219" t="s">
        <v>46</v>
      </c>
      <c r="F280" s="219" t="s">
        <v>506</v>
      </c>
      <c r="G280" s="219" t="s">
        <v>45</v>
      </c>
      <c r="H280" s="219" t="s">
        <v>1265</v>
      </c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</row>
    <row r="281" spans="1:26" ht="15.75" customHeight="1">
      <c r="A281" s="218"/>
      <c r="B281" s="219" t="s">
        <v>591</v>
      </c>
      <c r="C281" s="219" t="s">
        <v>373</v>
      </c>
      <c r="D281" s="219" t="s">
        <v>507</v>
      </c>
      <c r="E281" s="219" t="s">
        <v>46</v>
      </c>
      <c r="F281" s="219" t="s">
        <v>506</v>
      </c>
      <c r="G281" s="219" t="s">
        <v>45</v>
      </c>
      <c r="H281" s="219" t="s">
        <v>1266</v>
      </c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</row>
    <row r="282" spans="1:26" ht="15.75" customHeight="1">
      <c r="A282" s="218"/>
      <c r="B282" s="219" t="s">
        <v>533</v>
      </c>
      <c r="C282" s="219" t="s">
        <v>373</v>
      </c>
      <c r="D282" s="219" t="s">
        <v>507</v>
      </c>
      <c r="E282" s="219" t="s">
        <v>46</v>
      </c>
      <c r="F282" s="219" t="s">
        <v>506</v>
      </c>
      <c r="G282" s="219" t="s">
        <v>45</v>
      </c>
      <c r="H282" s="219" t="s">
        <v>1267</v>
      </c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</row>
    <row r="283" spans="1:26" ht="15.75" customHeight="1">
      <c r="A283" s="218"/>
      <c r="B283" s="219" t="s">
        <v>800</v>
      </c>
      <c r="C283" s="219" t="s">
        <v>373</v>
      </c>
      <c r="D283" s="219" t="s">
        <v>507</v>
      </c>
      <c r="E283" s="219" t="s">
        <v>46</v>
      </c>
      <c r="F283" s="219" t="s">
        <v>506</v>
      </c>
      <c r="G283" s="219" t="s">
        <v>45</v>
      </c>
      <c r="H283" s="219" t="s">
        <v>1268</v>
      </c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</row>
    <row r="284" spans="1:26" ht="15.75" customHeight="1">
      <c r="A284" s="218"/>
      <c r="B284" s="219" t="s">
        <v>801</v>
      </c>
      <c r="C284" s="219" t="s">
        <v>373</v>
      </c>
      <c r="D284" s="219" t="s">
        <v>507</v>
      </c>
      <c r="E284" s="219" t="s">
        <v>46</v>
      </c>
      <c r="F284" s="219" t="s">
        <v>506</v>
      </c>
      <c r="G284" s="219" t="s">
        <v>45</v>
      </c>
      <c r="H284" s="219" t="s">
        <v>1269</v>
      </c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</row>
    <row r="285" spans="1:26" ht="15.75" customHeight="1">
      <c r="A285" s="218"/>
      <c r="B285" s="219" t="s">
        <v>802</v>
      </c>
      <c r="C285" s="219" t="s">
        <v>373</v>
      </c>
      <c r="D285" s="219" t="s">
        <v>507</v>
      </c>
      <c r="E285" s="219" t="s">
        <v>46</v>
      </c>
      <c r="F285" s="219" t="s">
        <v>506</v>
      </c>
      <c r="G285" s="219" t="s">
        <v>45</v>
      </c>
      <c r="H285" s="219" t="s">
        <v>1270</v>
      </c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</row>
    <row r="286" spans="1:26" ht="15.75" customHeight="1">
      <c r="A286" s="218"/>
      <c r="B286" s="219" t="s">
        <v>511</v>
      </c>
      <c r="C286" s="219" t="s">
        <v>373</v>
      </c>
      <c r="D286" s="219" t="s">
        <v>507</v>
      </c>
      <c r="E286" s="219" t="s">
        <v>46</v>
      </c>
      <c r="F286" s="219" t="s">
        <v>506</v>
      </c>
      <c r="G286" s="219" t="s">
        <v>45</v>
      </c>
      <c r="H286" s="219" t="s">
        <v>1274</v>
      </c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</row>
    <row r="287" spans="1:26" ht="15.75" customHeight="1">
      <c r="A287" s="218"/>
      <c r="B287" s="219" t="s">
        <v>527</v>
      </c>
      <c r="C287" s="219" t="s">
        <v>373</v>
      </c>
      <c r="D287" s="219" t="s">
        <v>507</v>
      </c>
      <c r="E287" s="219" t="s">
        <v>46</v>
      </c>
      <c r="F287" s="219" t="s">
        <v>506</v>
      </c>
      <c r="G287" s="219" t="s">
        <v>45</v>
      </c>
      <c r="H287" s="219" t="s">
        <v>1275</v>
      </c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</row>
    <row r="288" spans="1:26" ht="15.75" customHeight="1">
      <c r="A288" s="218"/>
      <c r="B288" s="219" t="s">
        <v>524</v>
      </c>
      <c r="C288" s="219" t="s">
        <v>373</v>
      </c>
      <c r="D288" s="219" t="s">
        <v>507</v>
      </c>
      <c r="E288" s="219" t="s">
        <v>46</v>
      </c>
      <c r="F288" s="219" t="s">
        <v>506</v>
      </c>
      <c r="G288" s="219" t="s">
        <v>45</v>
      </c>
      <c r="H288" s="219" t="s">
        <v>1276</v>
      </c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</row>
    <row r="289" spans="1:26" ht="15.75" customHeight="1">
      <c r="A289" s="218"/>
      <c r="B289" s="219" t="s">
        <v>556</v>
      </c>
      <c r="C289" s="219" t="s">
        <v>373</v>
      </c>
      <c r="D289" s="219" t="s">
        <v>549</v>
      </c>
      <c r="E289" s="219" t="s">
        <v>46</v>
      </c>
      <c r="F289" s="219" t="s">
        <v>548</v>
      </c>
      <c r="G289" s="219" t="s">
        <v>45</v>
      </c>
      <c r="H289" s="219" t="s">
        <v>1277</v>
      </c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</row>
    <row r="290" spans="1:26" ht="15.75" customHeight="1">
      <c r="A290" s="218"/>
      <c r="B290" s="219" t="s">
        <v>552</v>
      </c>
      <c r="C290" s="219" t="s">
        <v>373</v>
      </c>
      <c r="D290" s="219" t="s">
        <v>549</v>
      </c>
      <c r="E290" s="219" t="s">
        <v>46</v>
      </c>
      <c r="F290" s="219" t="s">
        <v>548</v>
      </c>
      <c r="G290" s="219" t="s">
        <v>45</v>
      </c>
      <c r="H290" s="219" t="s">
        <v>1278</v>
      </c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</row>
    <row r="291" spans="1:26" ht="15.75" customHeight="1">
      <c r="A291" s="218"/>
      <c r="B291" s="219" t="s">
        <v>803</v>
      </c>
      <c r="C291" s="219" t="s">
        <v>373</v>
      </c>
      <c r="D291" s="219" t="s">
        <v>549</v>
      </c>
      <c r="E291" s="219" t="s">
        <v>46</v>
      </c>
      <c r="F291" s="219" t="s">
        <v>548</v>
      </c>
      <c r="G291" s="219" t="s">
        <v>45</v>
      </c>
      <c r="H291" s="219" t="s">
        <v>1279</v>
      </c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</row>
    <row r="292" spans="1:26" ht="15.75" customHeight="1">
      <c r="A292" s="218"/>
      <c r="B292" s="219" t="s">
        <v>804</v>
      </c>
      <c r="C292" s="219" t="s">
        <v>373</v>
      </c>
      <c r="D292" s="219" t="s">
        <v>549</v>
      </c>
      <c r="E292" s="219" t="s">
        <v>46</v>
      </c>
      <c r="F292" s="219" t="s">
        <v>548</v>
      </c>
      <c r="G292" s="219" t="s">
        <v>45</v>
      </c>
      <c r="H292" s="219" t="s">
        <v>1280</v>
      </c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</row>
    <row r="293" spans="1:26" ht="15.75" customHeight="1">
      <c r="A293" s="218"/>
      <c r="B293" s="219" t="s">
        <v>805</v>
      </c>
      <c r="C293" s="219" t="s">
        <v>373</v>
      </c>
      <c r="D293" s="219" t="s">
        <v>549</v>
      </c>
      <c r="E293" s="219" t="s">
        <v>46</v>
      </c>
      <c r="F293" s="219" t="s">
        <v>548</v>
      </c>
      <c r="G293" s="219" t="s">
        <v>45</v>
      </c>
      <c r="H293" s="219" t="s">
        <v>1281</v>
      </c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</row>
    <row r="294" spans="1:26" ht="15.75" customHeight="1">
      <c r="A294" s="218"/>
      <c r="B294" s="219" t="s">
        <v>806</v>
      </c>
      <c r="C294" s="219" t="s">
        <v>373</v>
      </c>
      <c r="D294" s="219" t="s">
        <v>487</v>
      </c>
      <c r="E294" s="219" t="s">
        <v>46</v>
      </c>
      <c r="F294" s="219" t="s">
        <v>539</v>
      </c>
      <c r="G294" s="219" t="s">
        <v>174</v>
      </c>
      <c r="H294" s="219" t="s">
        <v>1282</v>
      </c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</row>
    <row r="295" spans="1:26" ht="15.75" customHeight="1">
      <c r="A295" s="218"/>
      <c r="B295" s="219" t="s">
        <v>581</v>
      </c>
      <c r="C295" s="219" t="s">
        <v>373</v>
      </c>
      <c r="D295" s="219" t="s">
        <v>487</v>
      </c>
      <c r="E295" s="219" t="s">
        <v>46</v>
      </c>
      <c r="F295" s="219" t="s">
        <v>539</v>
      </c>
      <c r="G295" s="219" t="s">
        <v>174</v>
      </c>
      <c r="H295" s="219" t="s">
        <v>1283</v>
      </c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</row>
    <row r="296" spans="1:26" ht="15.75" customHeight="1">
      <c r="A296" s="218"/>
      <c r="B296" s="219" t="s">
        <v>583</v>
      </c>
      <c r="C296" s="219" t="s">
        <v>373</v>
      </c>
      <c r="D296" s="219" t="s">
        <v>487</v>
      </c>
      <c r="E296" s="219" t="s">
        <v>46</v>
      </c>
      <c r="F296" s="219" t="s">
        <v>539</v>
      </c>
      <c r="G296" s="219" t="s">
        <v>174</v>
      </c>
      <c r="H296" s="219" t="s">
        <v>1284</v>
      </c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</row>
    <row r="297" spans="1:26" ht="15.75" customHeight="1">
      <c r="A297" s="218"/>
      <c r="B297" s="219" t="s">
        <v>807</v>
      </c>
      <c r="C297" s="219" t="s">
        <v>373</v>
      </c>
      <c r="D297" s="219" t="s">
        <v>487</v>
      </c>
      <c r="E297" s="219" t="s">
        <v>46</v>
      </c>
      <c r="F297" s="219" t="s">
        <v>539</v>
      </c>
      <c r="G297" s="219" t="s">
        <v>174</v>
      </c>
      <c r="H297" s="219" t="s">
        <v>1285</v>
      </c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</row>
    <row r="298" spans="1:26" ht="15.75" customHeight="1">
      <c r="A298" s="218"/>
      <c r="B298" s="219" t="s">
        <v>808</v>
      </c>
      <c r="C298" s="219" t="s">
        <v>373</v>
      </c>
      <c r="D298" s="219" t="s">
        <v>487</v>
      </c>
      <c r="E298" s="219" t="s">
        <v>46</v>
      </c>
      <c r="F298" s="219" t="s">
        <v>539</v>
      </c>
      <c r="G298" s="219" t="s">
        <v>174</v>
      </c>
      <c r="H298" s="219" t="s">
        <v>1286</v>
      </c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</row>
    <row r="299" spans="1:26" ht="15.75" customHeight="1">
      <c r="A299" s="218"/>
      <c r="B299" s="219" t="s">
        <v>809</v>
      </c>
      <c r="C299" s="219" t="s">
        <v>373</v>
      </c>
      <c r="D299" s="219" t="s">
        <v>487</v>
      </c>
      <c r="E299" s="219" t="s">
        <v>46</v>
      </c>
      <c r="F299" s="219" t="s">
        <v>486</v>
      </c>
      <c r="G299" s="219" t="s">
        <v>174</v>
      </c>
      <c r="H299" s="219" t="s">
        <v>1287</v>
      </c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</row>
    <row r="300" spans="1:26" ht="15.75" customHeight="1">
      <c r="A300" s="218"/>
      <c r="B300" s="219" t="s">
        <v>810</v>
      </c>
      <c r="C300" s="219" t="s">
        <v>373</v>
      </c>
      <c r="D300" s="219" t="s">
        <v>487</v>
      </c>
      <c r="E300" s="219" t="s">
        <v>46</v>
      </c>
      <c r="F300" s="219" t="s">
        <v>486</v>
      </c>
      <c r="G300" s="219" t="s">
        <v>174</v>
      </c>
      <c r="H300" s="219" t="s">
        <v>1288</v>
      </c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</row>
    <row r="301" spans="1:26" ht="15.75" customHeight="1">
      <c r="A301" s="218"/>
      <c r="B301" s="219" t="s">
        <v>811</v>
      </c>
      <c r="C301" s="219" t="s">
        <v>373</v>
      </c>
      <c r="D301" s="219" t="s">
        <v>487</v>
      </c>
      <c r="E301" s="219" t="s">
        <v>46</v>
      </c>
      <c r="F301" s="219" t="s">
        <v>486</v>
      </c>
      <c r="G301" s="219" t="s">
        <v>174</v>
      </c>
      <c r="H301" s="219" t="s">
        <v>1289</v>
      </c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</row>
    <row r="302" spans="1:26" ht="15.75" customHeight="1">
      <c r="A302" s="218"/>
      <c r="B302" s="219" t="s">
        <v>595</v>
      </c>
      <c r="C302" s="219" t="s">
        <v>373</v>
      </c>
      <c r="D302" s="219" t="s">
        <v>514</v>
      </c>
      <c r="E302" s="219" t="s">
        <v>46</v>
      </c>
      <c r="F302" s="219" t="s">
        <v>513</v>
      </c>
      <c r="G302" s="219" t="s">
        <v>174</v>
      </c>
      <c r="H302" s="219" t="s">
        <v>1290</v>
      </c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</row>
    <row r="303" spans="1:26" ht="15.75" customHeight="1">
      <c r="A303" s="218"/>
      <c r="B303" s="219" t="s">
        <v>599</v>
      </c>
      <c r="C303" s="219" t="s">
        <v>373</v>
      </c>
      <c r="D303" s="219" t="s">
        <v>514</v>
      </c>
      <c r="E303" s="219" t="s">
        <v>46</v>
      </c>
      <c r="F303" s="219" t="s">
        <v>513</v>
      </c>
      <c r="G303" s="219" t="s">
        <v>174</v>
      </c>
      <c r="H303" s="219" t="s">
        <v>1291</v>
      </c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</row>
    <row r="304" spans="1:26" ht="15.75" customHeight="1">
      <c r="A304" s="218"/>
      <c r="B304" s="219" t="s">
        <v>512</v>
      </c>
      <c r="C304" s="219" t="s">
        <v>373</v>
      </c>
      <c r="D304" s="219" t="s">
        <v>514</v>
      </c>
      <c r="E304" s="219" t="s">
        <v>46</v>
      </c>
      <c r="F304" s="219" t="s">
        <v>513</v>
      </c>
      <c r="G304" s="219" t="s">
        <v>174</v>
      </c>
      <c r="H304" s="219" t="s">
        <v>1292</v>
      </c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</row>
    <row r="305" spans="1:26" ht="15.75" customHeight="1">
      <c r="A305" s="218"/>
      <c r="B305" s="219" t="s">
        <v>600</v>
      </c>
      <c r="C305" s="219" t="s">
        <v>373</v>
      </c>
      <c r="D305" s="219" t="s">
        <v>514</v>
      </c>
      <c r="E305" s="219" t="s">
        <v>46</v>
      </c>
      <c r="F305" s="219" t="s">
        <v>513</v>
      </c>
      <c r="G305" s="219" t="s">
        <v>174</v>
      </c>
      <c r="H305" s="219" t="s">
        <v>1293</v>
      </c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</row>
    <row r="306" spans="1:26" ht="15.75" customHeight="1">
      <c r="A306" s="218"/>
      <c r="B306" s="219" t="s">
        <v>597</v>
      </c>
      <c r="C306" s="219" t="s">
        <v>373</v>
      </c>
      <c r="D306" s="219" t="s">
        <v>514</v>
      </c>
      <c r="E306" s="219" t="s">
        <v>46</v>
      </c>
      <c r="F306" s="219" t="s">
        <v>513</v>
      </c>
      <c r="G306" s="219" t="s">
        <v>174</v>
      </c>
      <c r="H306" s="219" t="s">
        <v>1294</v>
      </c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</row>
    <row r="307" spans="1:26" ht="15.75" customHeight="1">
      <c r="A307" s="218"/>
      <c r="B307" s="219" t="s">
        <v>555</v>
      </c>
      <c r="C307" s="219" t="s">
        <v>373</v>
      </c>
      <c r="D307" s="219" t="s">
        <v>514</v>
      </c>
      <c r="E307" s="219" t="s">
        <v>46</v>
      </c>
      <c r="F307" s="219" t="s">
        <v>513</v>
      </c>
      <c r="G307" s="219" t="s">
        <v>174</v>
      </c>
      <c r="H307" s="219" t="s">
        <v>1295</v>
      </c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</row>
    <row r="308" spans="1:26" ht="15.75" customHeight="1">
      <c r="A308" s="218"/>
      <c r="B308" s="219" t="s">
        <v>813</v>
      </c>
      <c r="C308" s="219" t="s">
        <v>496</v>
      </c>
      <c r="D308" s="219" t="s">
        <v>170</v>
      </c>
      <c r="E308" s="219" t="s">
        <v>46</v>
      </c>
      <c r="F308" s="219" t="s">
        <v>198</v>
      </c>
      <c r="G308" s="219" t="s">
        <v>45</v>
      </c>
      <c r="H308" s="219" t="s">
        <v>1296</v>
      </c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</row>
    <row r="309" spans="1:26" ht="15.75" customHeight="1">
      <c r="A309" s="218"/>
      <c r="B309" s="219" t="s">
        <v>814</v>
      </c>
      <c r="C309" s="219" t="s">
        <v>496</v>
      </c>
      <c r="D309" s="219" t="s">
        <v>170</v>
      </c>
      <c r="E309" s="219" t="s">
        <v>46</v>
      </c>
      <c r="F309" s="219" t="s">
        <v>198</v>
      </c>
      <c r="G309" s="219" t="s">
        <v>45</v>
      </c>
      <c r="H309" s="219" t="s">
        <v>1297</v>
      </c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</row>
    <row r="310" spans="1:26" ht="15.75" customHeight="1">
      <c r="A310" s="218"/>
      <c r="B310" s="219" t="s">
        <v>815</v>
      </c>
      <c r="C310" s="219" t="s">
        <v>496</v>
      </c>
      <c r="D310" s="219" t="s">
        <v>170</v>
      </c>
      <c r="E310" s="219" t="s">
        <v>46</v>
      </c>
      <c r="F310" s="219" t="s">
        <v>198</v>
      </c>
      <c r="G310" s="219" t="s">
        <v>45</v>
      </c>
      <c r="H310" s="219" t="s">
        <v>1299</v>
      </c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</row>
    <row r="311" spans="1:26" ht="15.75" customHeight="1">
      <c r="A311" s="218"/>
      <c r="B311" s="219" t="s">
        <v>611</v>
      </c>
      <c r="C311" s="219" t="s">
        <v>496</v>
      </c>
      <c r="D311" s="219" t="s">
        <v>170</v>
      </c>
      <c r="E311" s="219" t="s">
        <v>46</v>
      </c>
      <c r="F311" s="219" t="s">
        <v>198</v>
      </c>
      <c r="G311" s="219" t="s">
        <v>45</v>
      </c>
      <c r="H311" s="219" t="s">
        <v>1300</v>
      </c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</row>
    <row r="312" spans="1:26" ht="15.75" customHeight="1">
      <c r="A312" s="218"/>
      <c r="B312" s="219" t="s">
        <v>614</v>
      </c>
      <c r="C312" s="219" t="s">
        <v>496</v>
      </c>
      <c r="D312" s="219" t="s">
        <v>170</v>
      </c>
      <c r="E312" s="219" t="s">
        <v>46</v>
      </c>
      <c r="F312" s="219" t="s">
        <v>198</v>
      </c>
      <c r="G312" s="219" t="s">
        <v>45</v>
      </c>
      <c r="H312" s="219" t="s">
        <v>1301</v>
      </c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</row>
    <row r="313" spans="1:26" ht="15.75" customHeight="1">
      <c r="A313" s="218"/>
      <c r="B313" s="219" t="s">
        <v>816</v>
      </c>
      <c r="C313" s="219" t="s">
        <v>496</v>
      </c>
      <c r="D313" s="219" t="s">
        <v>477</v>
      </c>
      <c r="E313" s="219" t="s">
        <v>46</v>
      </c>
      <c r="F313" s="219" t="s">
        <v>198</v>
      </c>
      <c r="G313" s="219" t="s">
        <v>45</v>
      </c>
      <c r="H313" s="219" t="s">
        <v>1303</v>
      </c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</row>
    <row r="314" spans="1:26" ht="15.75" customHeight="1">
      <c r="A314" s="218"/>
      <c r="B314" s="219" t="s">
        <v>818</v>
      </c>
      <c r="C314" s="219" t="s">
        <v>496</v>
      </c>
      <c r="D314" s="219" t="s">
        <v>477</v>
      </c>
      <c r="E314" s="219" t="s">
        <v>46</v>
      </c>
      <c r="F314" s="219" t="s">
        <v>198</v>
      </c>
      <c r="G314" s="219" t="s">
        <v>45</v>
      </c>
      <c r="H314" s="219" t="s">
        <v>1304</v>
      </c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</row>
    <row r="315" spans="1:26" ht="15.75" customHeight="1">
      <c r="A315" s="218"/>
      <c r="B315" s="219" t="s">
        <v>643</v>
      </c>
      <c r="C315" s="219" t="s">
        <v>496</v>
      </c>
      <c r="D315" s="219" t="s">
        <v>477</v>
      </c>
      <c r="E315" s="219" t="s">
        <v>46</v>
      </c>
      <c r="F315" s="219" t="s">
        <v>198</v>
      </c>
      <c r="G315" s="219" t="s">
        <v>45</v>
      </c>
      <c r="H315" s="219" t="s">
        <v>1305</v>
      </c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</row>
    <row r="316" spans="1:26" ht="15.75" customHeight="1">
      <c r="A316" s="218"/>
      <c r="B316" s="219" t="s">
        <v>645</v>
      </c>
      <c r="C316" s="219" t="s">
        <v>496</v>
      </c>
      <c r="D316" s="219" t="s">
        <v>477</v>
      </c>
      <c r="E316" s="219" t="s">
        <v>46</v>
      </c>
      <c r="F316" s="219" t="s">
        <v>198</v>
      </c>
      <c r="G316" s="219" t="s">
        <v>45</v>
      </c>
      <c r="H316" s="219" t="s">
        <v>1306</v>
      </c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</row>
    <row r="317" spans="1:26" ht="15.75" customHeight="1">
      <c r="A317" s="218"/>
      <c r="B317" s="219" t="s">
        <v>644</v>
      </c>
      <c r="C317" s="219" t="s">
        <v>496</v>
      </c>
      <c r="D317" s="219" t="s">
        <v>477</v>
      </c>
      <c r="E317" s="219" t="s">
        <v>46</v>
      </c>
      <c r="F317" s="219" t="s">
        <v>198</v>
      </c>
      <c r="G317" s="219" t="s">
        <v>45</v>
      </c>
      <c r="H317" s="219" t="s">
        <v>1307</v>
      </c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</row>
    <row r="318" spans="1:26" ht="15.75" customHeight="1">
      <c r="A318" s="218"/>
      <c r="B318" s="219" t="s">
        <v>649</v>
      </c>
      <c r="C318" s="219" t="s">
        <v>496</v>
      </c>
      <c r="D318" s="219" t="s">
        <v>650</v>
      </c>
      <c r="E318" s="219" t="s">
        <v>46</v>
      </c>
      <c r="F318" s="219" t="s">
        <v>198</v>
      </c>
      <c r="G318" s="219" t="s">
        <v>45</v>
      </c>
      <c r="H318" s="219" t="s">
        <v>1309</v>
      </c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</row>
    <row r="319" spans="1:26" ht="15.75" customHeight="1">
      <c r="A319" s="218"/>
      <c r="B319" s="219" t="s">
        <v>819</v>
      </c>
      <c r="C319" s="219" t="s">
        <v>496</v>
      </c>
      <c r="D319" s="219" t="s">
        <v>650</v>
      </c>
      <c r="E319" s="219" t="s">
        <v>46</v>
      </c>
      <c r="F319" s="219" t="s">
        <v>198</v>
      </c>
      <c r="G319" s="219" t="s">
        <v>45</v>
      </c>
      <c r="H319" s="219" t="s">
        <v>1310</v>
      </c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</row>
    <row r="320" spans="1:26" ht="15.75" customHeight="1">
      <c r="A320" s="218"/>
      <c r="B320" s="219" t="s">
        <v>654</v>
      </c>
      <c r="C320" s="219" t="s">
        <v>496</v>
      </c>
      <c r="D320" s="219" t="s">
        <v>650</v>
      </c>
      <c r="E320" s="219" t="s">
        <v>46</v>
      </c>
      <c r="F320" s="219" t="s">
        <v>198</v>
      </c>
      <c r="G320" s="219" t="s">
        <v>45</v>
      </c>
      <c r="H320" s="219" t="s">
        <v>1096</v>
      </c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</row>
    <row r="321" spans="1:26" ht="15.75" customHeight="1">
      <c r="A321" s="218"/>
      <c r="B321" s="219" t="s">
        <v>656</v>
      </c>
      <c r="C321" s="219" t="s">
        <v>496</v>
      </c>
      <c r="D321" s="219" t="s">
        <v>650</v>
      </c>
      <c r="E321" s="219" t="s">
        <v>46</v>
      </c>
      <c r="F321" s="219" t="s">
        <v>198</v>
      </c>
      <c r="G321" s="219" t="s">
        <v>45</v>
      </c>
      <c r="H321" s="219" t="s">
        <v>1311</v>
      </c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</row>
    <row r="322" spans="1:26" ht="15.75" customHeight="1">
      <c r="A322" s="218"/>
      <c r="B322" s="219" t="s">
        <v>652</v>
      </c>
      <c r="C322" s="219" t="s">
        <v>496</v>
      </c>
      <c r="D322" s="219" t="s">
        <v>650</v>
      </c>
      <c r="E322" s="219" t="s">
        <v>46</v>
      </c>
      <c r="F322" s="219" t="s">
        <v>198</v>
      </c>
      <c r="G322" s="219" t="s">
        <v>45</v>
      </c>
      <c r="H322" s="219" t="s">
        <v>1312</v>
      </c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</row>
    <row r="323" spans="1:26" ht="15.75" customHeight="1">
      <c r="A323" s="218"/>
      <c r="B323" s="219" t="s">
        <v>820</v>
      </c>
      <c r="C323" s="219" t="s">
        <v>496</v>
      </c>
      <c r="D323" s="219" t="s">
        <v>495</v>
      </c>
      <c r="E323" s="219" t="s">
        <v>46</v>
      </c>
      <c r="F323" s="219" t="s">
        <v>494</v>
      </c>
      <c r="G323" s="219" t="s">
        <v>71</v>
      </c>
      <c r="H323" s="219" t="s">
        <v>1313</v>
      </c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</row>
    <row r="324" spans="1:26" ht="15.75" customHeight="1">
      <c r="A324" s="218"/>
      <c r="B324" s="219" t="s">
        <v>821</v>
      </c>
      <c r="C324" s="219" t="s">
        <v>496</v>
      </c>
      <c r="D324" s="219" t="s">
        <v>495</v>
      </c>
      <c r="E324" s="219" t="s">
        <v>46</v>
      </c>
      <c r="F324" s="219" t="s">
        <v>494</v>
      </c>
      <c r="G324" s="219" t="s">
        <v>71</v>
      </c>
      <c r="H324" s="219" t="s">
        <v>1314</v>
      </c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</row>
    <row r="325" spans="1:26" ht="15.75" customHeight="1">
      <c r="A325" s="218"/>
      <c r="B325" s="219" t="s">
        <v>619</v>
      </c>
      <c r="C325" s="219" t="s">
        <v>496</v>
      </c>
      <c r="D325" s="219" t="s">
        <v>495</v>
      </c>
      <c r="E325" s="219" t="s">
        <v>46</v>
      </c>
      <c r="F325" s="219" t="s">
        <v>494</v>
      </c>
      <c r="G325" s="219" t="s">
        <v>71</v>
      </c>
      <c r="H325" s="219" t="s">
        <v>1315</v>
      </c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</row>
    <row r="326" spans="1:26" ht="15.75" customHeight="1">
      <c r="A326" s="218"/>
      <c r="B326" s="219" t="s">
        <v>626</v>
      </c>
      <c r="C326" s="219" t="s">
        <v>496</v>
      </c>
      <c r="D326" s="219" t="s">
        <v>622</v>
      </c>
      <c r="E326" s="219" t="s">
        <v>46</v>
      </c>
      <c r="F326" s="219" t="s">
        <v>198</v>
      </c>
      <c r="G326" s="219" t="s">
        <v>53</v>
      </c>
      <c r="H326" s="219" t="s">
        <v>1316</v>
      </c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</row>
    <row r="327" spans="1:26" ht="15.75" customHeight="1">
      <c r="A327" s="218"/>
      <c r="B327" s="219" t="s">
        <v>621</v>
      </c>
      <c r="C327" s="219" t="s">
        <v>496</v>
      </c>
      <c r="D327" s="219" t="s">
        <v>622</v>
      </c>
      <c r="E327" s="219" t="s">
        <v>46</v>
      </c>
      <c r="F327" s="219" t="s">
        <v>198</v>
      </c>
      <c r="G327" s="219" t="s">
        <v>53</v>
      </c>
      <c r="H327" s="219" t="s">
        <v>1317</v>
      </c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</row>
    <row r="328" spans="1:26" ht="15.75" customHeight="1">
      <c r="A328" s="218"/>
      <c r="B328" s="219" t="s">
        <v>822</v>
      </c>
      <c r="C328" s="219" t="s">
        <v>496</v>
      </c>
      <c r="D328" s="219" t="s">
        <v>622</v>
      </c>
      <c r="E328" s="219" t="s">
        <v>46</v>
      </c>
      <c r="F328" s="219" t="s">
        <v>198</v>
      </c>
      <c r="G328" s="219" t="s">
        <v>53</v>
      </c>
      <c r="H328" s="219" t="s">
        <v>1318</v>
      </c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</row>
    <row r="329" spans="1:26" ht="15.75" customHeight="1">
      <c r="A329" s="218"/>
      <c r="B329" s="219" t="s">
        <v>637</v>
      </c>
      <c r="C329" s="219" t="s">
        <v>496</v>
      </c>
      <c r="D329" s="219" t="s">
        <v>622</v>
      </c>
      <c r="E329" s="219" t="s">
        <v>46</v>
      </c>
      <c r="F329" s="219" t="s">
        <v>198</v>
      </c>
      <c r="G329" s="219" t="s">
        <v>53</v>
      </c>
      <c r="H329" s="219" t="s">
        <v>1319</v>
      </c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</row>
    <row r="330" spans="1:26" ht="15.75" customHeight="1">
      <c r="A330" s="218"/>
      <c r="B330" s="219" t="s">
        <v>636</v>
      </c>
      <c r="C330" s="219" t="s">
        <v>496</v>
      </c>
      <c r="D330" s="219" t="s">
        <v>622</v>
      </c>
      <c r="E330" s="219" t="s">
        <v>46</v>
      </c>
      <c r="F330" s="219" t="s">
        <v>198</v>
      </c>
      <c r="G330" s="219" t="s">
        <v>53</v>
      </c>
      <c r="H330" s="219" t="s">
        <v>1320</v>
      </c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</row>
    <row r="331" spans="1:26" ht="15.75" customHeight="1">
      <c r="A331" s="218"/>
      <c r="B331" s="219" t="s">
        <v>823</v>
      </c>
      <c r="C331" s="219" t="s">
        <v>496</v>
      </c>
      <c r="D331" s="219" t="s">
        <v>163</v>
      </c>
      <c r="E331" s="219" t="s">
        <v>46</v>
      </c>
      <c r="F331" s="219" t="s">
        <v>216</v>
      </c>
      <c r="G331" s="219" t="s">
        <v>45</v>
      </c>
      <c r="H331" s="219" t="s">
        <v>1321</v>
      </c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</row>
    <row r="332" spans="1:26" ht="15.75" customHeight="1">
      <c r="A332" s="218"/>
      <c r="B332" s="219" t="s">
        <v>824</v>
      </c>
      <c r="C332" s="219" t="s">
        <v>496</v>
      </c>
      <c r="D332" s="219" t="s">
        <v>163</v>
      </c>
      <c r="E332" s="219" t="s">
        <v>46</v>
      </c>
      <c r="F332" s="219" t="s">
        <v>216</v>
      </c>
      <c r="G332" s="219" t="s">
        <v>45</v>
      </c>
      <c r="H332" s="219" t="s">
        <v>1323</v>
      </c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</row>
    <row r="333" spans="1:26" ht="15.75" customHeight="1">
      <c r="A333" s="218"/>
      <c r="B333" s="219" t="s">
        <v>825</v>
      </c>
      <c r="C333" s="219" t="s">
        <v>496</v>
      </c>
      <c r="D333" s="219" t="s">
        <v>163</v>
      </c>
      <c r="E333" s="219" t="s">
        <v>46</v>
      </c>
      <c r="F333" s="219" t="s">
        <v>216</v>
      </c>
      <c r="G333" s="219" t="s">
        <v>45</v>
      </c>
      <c r="H333" s="219" t="s">
        <v>1324</v>
      </c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</row>
    <row r="334" spans="1:26" ht="15.75" customHeight="1">
      <c r="A334" s="218"/>
      <c r="B334" s="219" t="s">
        <v>981</v>
      </c>
      <c r="C334" s="219" t="s">
        <v>496</v>
      </c>
      <c r="D334" s="219" t="s">
        <v>163</v>
      </c>
      <c r="E334" s="219" t="s">
        <v>46</v>
      </c>
      <c r="F334" s="219" t="s">
        <v>216</v>
      </c>
      <c r="G334" s="219" t="s">
        <v>45</v>
      </c>
      <c r="H334" s="219" t="s">
        <v>1325</v>
      </c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</row>
    <row r="335" spans="1:26" ht="15.75" customHeight="1">
      <c r="A335" s="218"/>
      <c r="B335" s="219" t="s">
        <v>383</v>
      </c>
      <c r="C335" s="219" t="s">
        <v>496</v>
      </c>
      <c r="D335" s="219" t="s">
        <v>163</v>
      </c>
      <c r="E335" s="219" t="s">
        <v>46</v>
      </c>
      <c r="F335" s="219" t="s">
        <v>216</v>
      </c>
      <c r="G335" s="219" t="s">
        <v>45</v>
      </c>
      <c r="H335" s="219" t="s">
        <v>987</v>
      </c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</row>
    <row r="336" spans="1:26" ht="15.75" customHeight="1">
      <c r="A336" s="218"/>
      <c r="B336" s="219" t="s">
        <v>826</v>
      </c>
      <c r="C336" s="219" t="s">
        <v>496</v>
      </c>
      <c r="D336" s="219" t="s">
        <v>163</v>
      </c>
      <c r="E336" s="219" t="s">
        <v>46</v>
      </c>
      <c r="F336" s="219" t="s">
        <v>198</v>
      </c>
      <c r="G336" s="219" t="s">
        <v>827</v>
      </c>
      <c r="H336" s="219" t="s">
        <v>1326</v>
      </c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</row>
    <row r="337" spans="1:26" ht="15.75" customHeight="1">
      <c r="A337" s="218"/>
      <c r="B337" s="219" t="s">
        <v>830</v>
      </c>
      <c r="C337" s="219" t="s">
        <v>496</v>
      </c>
      <c r="D337" s="219" t="s">
        <v>163</v>
      </c>
      <c r="E337" s="219" t="s">
        <v>46</v>
      </c>
      <c r="F337" s="219" t="s">
        <v>198</v>
      </c>
      <c r="G337" s="219" t="s">
        <v>119</v>
      </c>
      <c r="H337" s="219" t="s">
        <v>1327</v>
      </c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</row>
    <row r="338" spans="1:26" ht="15.75" customHeight="1">
      <c r="A338" s="218"/>
      <c r="B338" s="219" t="s">
        <v>664</v>
      </c>
      <c r="C338" s="219" t="s">
        <v>496</v>
      </c>
      <c r="D338" s="219" t="s">
        <v>163</v>
      </c>
      <c r="E338" s="219" t="s">
        <v>46</v>
      </c>
      <c r="F338" s="219" t="s">
        <v>198</v>
      </c>
      <c r="G338" s="219" t="s">
        <v>119</v>
      </c>
      <c r="H338" s="219" t="s">
        <v>1328</v>
      </c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</row>
    <row r="339" spans="1:26" ht="15.75" customHeight="1">
      <c r="A339" s="218"/>
      <c r="B339" s="219" t="s">
        <v>828</v>
      </c>
      <c r="C339" s="219" t="s">
        <v>496</v>
      </c>
      <c r="D339" s="219" t="s">
        <v>163</v>
      </c>
      <c r="E339" s="219" t="s">
        <v>46</v>
      </c>
      <c r="F339" s="219" t="s">
        <v>198</v>
      </c>
      <c r="G339" s="219" t="s">
        <v>827</v>
      </c>
      <c r="H339" s="219" t="s">
        <v>1329</v>
      </c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</row>
    <row r="340" spans="1:26" ht="15.75" customHeight="1">
      <c r="A340" s="218"/>
      <c r="B340" s="219" t="s">
        <v>664</v>
      </c>
      <c r="C340" s="219" t="s">
        <v>496</v>
      </c>
      <c r="D340" s="219" t="s">
        <v>163</v>
      </c>
      <c r="E340" s="219" t="s">
        <v>46</v>
      </c>
      <c r="F340" s="219" t="s">
        <v>198</v>
      </c>
      <c r="G340" s="219" t="s">
        <v>45</v>
      </c>
      <c r="H340" s="219" t="s">
        <v>1328</v>
      </c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</row>
    <row r="341" spans="1:26" ht="15.75" customHeight="1">
      <c r="A341" s="218"/>
      <c r="B341" s="219" t="s">
        <v>829</v>
      </c>
      <c r="C341" s="219" t="s">
        <v>496</v>
      </c>
      <c r="D341" s="219" t="s">
        <v>163</v>
      </c>
      <c r="E341" s="219" t="s">
        <v>46</v>
      </c>
      <c r="F341" s="219" t="s">
        <v>198</v>
      </c>
      <c r="G341" s="219" t="s">
        <v>827</v>
      </c>
      <c r="H341" s="219" t="s">
        <v>1330</v>
      </c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</row>
    <row r="342" spans="1:26" ht="15.75" customHeight="1">
      <c r="A342" s="218"/>
      <c r="B342" s="219" t="s">
        <v>825</v>
      </c>
      <c r="C342" s="219" t="s">
        <v>496</v>
      </c>
      <c r="D342" s="219" t="s">
        <v>163</v>
      </c>
      <c r="E342" s="219" t="s">
        <v>46</v>
      </c>
      <c r="F342" s="219" t="s">
        <v>198</v>
      </c>
      <c r="G342" s="219" t="s">
        <v>827</v>
      </c>
      <c r="H342" s="219" t="s">
        <v>1324</v>
      </c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</row>
    <row r="343" spans="1:26" ht="15.75" customHeight="1">
      <c r="A343" s="218"/>
      <c r="B343" s="219" t="s">
        <v>545</v>
      </c>
      <c r="C343" s="219" t="s">
        <v>496</v>
      </c>
      <c r="D343" s="219" t="s">
        <v>163</v>
      </c>
      <c r="E343" s="219" t="s">
        <v>46</v>
      </c>
      <c r="F343" s="219" t="s">
        <v>198</v>
      </c>
      <c r="G343" s="219" t="s">
        <v>119</v>
      </c>
      <c r="H343" s="219" t="s">
        <v>1027</v>
      </c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</row>
    <row r="344" spans="1:26" ht="15.75" customHeight="1">
      <c r="A344" s="218"/>
      <c r="B344" s="219" t="s">
        <v>830</v>
      </c>
      <c r="C344" s="219" t="s">
        <v>496</v>
      </c>
      <c r="D344" s="219" t="s">
        <v>163</v>
      </c>
      <c r="E344" s="219" t="s">
        <v>46</v>
      </c>
      <c r="F344" s="219" t="s">
        <v>198</v>
      </c>
      <c r="G344" s="219" t="s">
        <v>45</v>
      </c>
      <c r="H344" s="219" t="s">
        <v>1327</v>
      </c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</row>
    <row r="345" spans="1:26" ht="15.75" customHeight="1">
      <c r="A345" s="218"/>
      <c r="B345" s="219" t="s">
        <v>830</v>
      </c>
      <c r="C345" s="219" t="s">
        <v>496</v>
      </c>
      <c r="D345" s="219" t="s">
        <v>163</v>
      </c>
      <c r="E345" s="219" t="s">
        <v>46</v>
      </c>
      <c r="F345" s="219" t="s">
        <v>198</v>
      </c>
      <c r="G345" s="219" t="s">
        <v>827</v>
      </c>
      <c r="H345" s="219" t="s">
        <v>1327</v>
      </c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</row>
    <row r="346" spans="1:26" ht="15.75" customHeight="1">
      <c r="A346" s="218"/>
      <c r="B346" s="219" t="s">
        <v>673</v>
      </c>
      <c r="C346" s="219" t="s">
        <v>496</v>
      </c>
      <c r="D346" s="219" t="s">
        <v>163</v>
      </c>
      <c r="E346" s="219" t="s">
        <v>46</v>
      </c>
      <c r="F346" s="219" t="s">
        <v>198</v>
      </c>
      <c r="G346" s="219" t="s">
        <v>119</v>
      </c>
      <c r="H346" s="219" t="s">
        <v>1331</v>
      </c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</row>
    <row r="347" spans="1:26" ht="15.75" customHeight="1">
      <c r="A347" s="218"/>
      <c r="B347" s="219" t="s">
        <v>673</v>
      </c>
      <c r="C347" s="219" t="s">
        <v>496</v>
      </c>
      <c r="D347" s="219" t="s">
        <v>163</v>
      </c>
      <c r="E347" s="219" t="s">
        <v>46</v>
      </c>
      <c r="F347" s="219" t="s">
        <v>198</v>
      </c>
      <c r="G347" s="219" t="s">
        <v>45</v>
      </c>
      <c r="H347" s="219" t="s">
        <v>1331</v>
      </c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</row>
    <row r="348" spans="1:26" ht="15.75" customHeight="1">
      <c r="A348" s="218"/>
      <c r="B348" s="219" t="s">
        <v>831</v>
      </c>
      <c r="C348" s="219" t="s">
        <v>496</v>
      </c>
      <c r="D348" s="219" t="s">
        <v>163</v>
      </c>
      <c r="E348" s="219" t="s">
        <v>46</v>
      </c>
      <c r="F348" s="219" t="s">
        <v>198</v>
      </c>
      <c r="G348" s="219" t="s">
        <v>45</v>
      </c>
      <c r="H348" s="219" t="s">
        <v>1332</v>
      </c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</row>
    <row r="349" spans="1:26" ht="15.75" customHeight="1">
      <c r="A349" s="218"/>
      <c r="B349" s="219" t="s">
        <v>672</v>
      </c>
      <c r="C349" s="219" t="s">
        <v>496</v>
      </c>
      <c r="D349" s="219" t="s">
        <v>163</v>
      </c>
      <c r="E349" s="219" t="s">
        <v>46</v>
      </c>
      <c r="F349" s="219" t="s">
        <v>198</v>
      </c>
      <c r="G349" s="219" t="s">
        <v>45</v>
      </c>
      <c r="H349" s="219" t="s">
        <v>1333</v>
      </c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</row>
    <row r="350" spans="1:26" ht="15.75" customHeight="1">
      <c r="A350" s="218"/>
      <c r="B350" s="219" t="s">
        <v>823</v>
      </c>
      <c r="C350" s="219" t="s">
        <v>496</v>
      </c>
      <c r="D350" s="219" t="s">
        <v>163</v>
      </c>
      <c r="E350" s="219" t="s">
        <v>46</v>
      </c>
      <c r="F350" s="219" t="s">
        <v>494</v>
      </c>
      <c r="G350" s="219" t="s">
        <v>45</v>
      </c>
      <c r="H350" s="219" t="s">
        <v>1321</v>
      </c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</row>
    <row r="351" spans="1:26" ht="15.75" customHeight="1">
      <c r="A351" s="218"/>
      <c r="B351" s="219" t="s">
        <v>824</v>
      </c>
      <c r="C351" s="219" t="s">
        <v>496</v>
      </c>
      <c r="D351" s="219" t="s">
        <v>163</v>
      </c>
      <c r="E351" s="219" t="s">
        <v>46</v>
      </c>
      <c r="F351" s="219" t="s">
        <v>494</v>
      </c>
      <c r="G351" s="219" t="s">
        <v>45</v>
      </c>
      <c r="H351" s="219" t="s">
        <v>1323</v>
      </c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</row>
    <row r="352" spans="1:26" ht="15.75" customHeight="1">
      <c r="A352" s="218"/>
      <c r="B352" s="219" t="s">
        <v>825</v>
      </c>
      <c r="C352" s="219" t="s">
        <v>496</v>
      </c>
      <c r="D352" s="219" t="s">
        <v>163</v>
      </c>
      <c r="E352" s="219" t="s">
        <v>46</v>
      </c>
      <c r="F352" s="219" t="s">
        <v>494</v>
      </c>
      <c r="G352" s="219" t="s">
        <v>45</v>
      </c>
      <c r="H352" s="219" t="s">
        <v>1324</v>
      </c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</row>
    <row r="353" spans="1:26" ht="15.75" customHeight="1">
      <c r="A353" s="218"/>
      <c r="B353" s="219" t="s">
        <v>383</v>
      </c>
      <c r="C353" s="219" t="s">
        <v>496</v>
      </c>
      <c r="D353" s="219" t="s">
        <v>163</v>
      </c>
      <c r="E353" s="219" t="s">
        <v>46</v>
      </c>
      <c r="F353" s="219" t="s">
        <v>494</v>
      </c>
      <c r="G353" s="219" t="s">
        <v>45</v>
      </c>
      <c r="H353" s="219" t="s">
        <v>987</v>
      </c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</row>
    <row r="354" spans="1:26" ht="15.75" customHeight="1">
      <c r="A354" s="218"/>
      <c r="B354" s="219" t="s">
        <v>981</v>
      </c>
      <c r="C354" s="219" t="s">
        <v>496</v>
      </c>
      <c r="D354" s="219" t="s">
        <v>163</v>
      </c>
      <c r="E354" s="219" t="s">
        <v>46</v>
      </c>
      <c r="F354" s="219" t="s">
        <v>494</v>
      </c>
      <c r="G354" s="219" t="s">
        <v>45</v>
      </c>
      <c r="H354" s="219" t="s">
        <v>1325</v>
      </c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</row>
    <row r="355" spans="1:26" ht="15.75" customHeight="1">
      <c r="A355" s="218"/>
      <c r="B355" s="219" t="s">
        <v>832</v>
      </c>
      <c r="C355" s="219" t="s">
        <v>496</v>
      </c>
      <c r="D355" s="219" t="s">
        <v>561</v>
      </c>
      <c r="E355" s="219" t="s">
        <v>120</v>
      </c>
      <c r="F355" s="219" t="s">
        <v>198</v>
      </c>
      <c r="G355" s="219" t="s">
        <v>71</v>
      </c>
      <c r="H355" s="219" t="s">
        <v>1335</v>
      </c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</row>
    <row r="356" spans="1:26" ht="15.75" customHeight="1">
      <c r="A356" s="218"/>
      <c r="B356" s="219" t="s">
        <v>559</v>
      </c>
      <c r="C356" s="219" t="s">
        <v>496</v>
      </c>
      <c r="D356" s="219" t="s">
        <v>561</v>
      </c>
      <c r="E356" s="219" t="s">
        <v>120</v>
      </c>
      <c r="F356" s="219" t="s">
        <v>198</v>
      </c>
      <c r="G356" s="219" t="s">
        <v>71</v>
      </c>
      <c r="H356" s="219" t="s">
        <v>1336</v>
      </c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</row>
    <row r="357" spans="1:26" ht="15.75" customHeight="1">
      <c r="A357" s="218"/>
      <c r="B357" s="219" t="s">
        <v>612</v>
      </c>
      <c r="C357" s="219" t="s">
        <v>496</v>
      </c>
      <c r="D357" s="219" t="s">
        <v>561</v>
      </c>
      <c r="E357" s="219" t="s">
        <v>120</v>
      </c>
      <c r="F357" s="219" t="s">
        <v>198</v>
      </c>
      <c r="G357" s="219" t="s">
        <v>71</v>
      </c>
      <c r="H357" s="219" t="s">
        <v>1338</v>
      </c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</row>
    <row r="358" spans="1:26" ht="15.75" customHeight="1">
      <c r="A358" s="218"/>
      <c r="B358" s="219" t="s">
        <v>833</v>
      </c>
      <c r="C358" s="219" t="s">
        <v>496</v>
      </c>
      <c r="D358" s="219" t="s">
        <v>561</v>
      </c>
      <c r="E358" s="219" t="s">
        <v>120</v>
      </c>
      <c r="F358" s="219" t="s">
        <v>198</v>
      </c>
      <c r="G358" s="219" t="s">
        <v>71</v>
      </c>
      <c r="H358" s="219" t="s">
        <v>1339</v>
      </c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</row>
    <row r="359" spans="1:26" ht="15.75" customHeight="1">
      <c r="A359" s="218"/>
      <c r="B359" s="219" t="s">
        <v>569</v>
      </c>
      <c r="C359" s="219" t="s">
        <v>496</v>
      </c>
      <c r="D359" s="219" t="s">
        <v>561</v>
      </c>
      <c r="E359" s="219" t="s">
        <v>120</v>
      </c>
      <c r="F359" s="219" t="s">
        <v>198</v>
      </c>
      <c r="G359" s="219" t="s">
        <v>71</v>
      </c>
      <c r="H359" s="219" t="s">
        <v>1340</v>
      </c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</row>
    <row r="360" spans="1:26" ht="15.75" customHeight="1">
      <c r="A360" s="218"/>
      <c r="B360" s="219" t="s">
        <v>633</v>
      </c>
      <c r="C360" s="219" t="s">
        <v>496</v>
      </c>
      <c r="D360" s="219" t="s">
        <v>628</v>
      </c>
      <c r="E360" s="219" t="s">
        <v>46</v>
      </c>
      <c r="F360" s="219" t="s">
        <v>198</v>
      </c>
      <c r="G360" s="219" t="s">
        <v>45</v>
      </c>
      <c r="H360" s="219" t="s">
        <v>1341</v>
      </c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</row>
    <row r="361" spans="1:26" ht="15.75" customHeight="1">
      <c r="A361" s="218"/>
      <c r="B361" s="219" t="s">
        <v>835</v>
      </c>
      <c r="C361" s="219" t="s">
        <v>496</v>
      </c>
      <c r="D361" s="219" t="s">
        <v>628</v>
      </c>
      <c r="E361" s="219" t="s">
        <v>46</v>
      </c>
      <c r="F361" s="219" t="s">
        <v>198</v>
      </c>
      <c r="G361" s="219" t="s">
        <v>45</v>
      </c>
      <c r="H361" s="219" t="s">
        <v>1342</v>
      </c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</row>
    <row r="362" spans="1:26" ht="15.75" customHeight="1">
      <c r="A362" s="218"/>
      <c r="B362" s="219" t="s">
        <v>630</v>
      </c>
      <c r="C362" s="219" t="s">
        <v>496</v>
      </c>
      <c r="D362" s="219" t="s">
        <v>628</v>
      </c>
      <c r="E362" s="219" t="s">
        <v>46</v>
      </c>
      <c r="F362" s="219" t="s">
        <v>198</v>
      </c>
      <c r="G362" s="219" t="s">
        <v>45</v>
      </c>
      <c r="H362" s="219" t="s">
        <v>1343</v>
      </c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</row>
    <row r="363" spans="1:26" ht="15.75" customHeight="1">
      <c r="A363" s="218"/>
      <c r="B363" s="219" t="s">
        <v>638</v>
      </c>
      <c r="C363" s="219" t="s">
        <v>496</v>
      </c>
      <c r="D363" s="219" t="s">
        <v>628</v>
      </c>
      <c r="E363" s="219" t="s">
        <v>46</v>
      </c>
      <c r="F363" s="219" t="s">
        <v>198</v>
      </c>
      <c r="G363" s="219" t="s">
        <v>45</v>
      </c>
      <c r="H363" s="219" t="s">
        <v>1344</v>
      </c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</row>
    <row r="364" spans="1:26" ht="15.75" customHeight="1">
      <c r="A364" s="218"/>
      <c r="B364" s="219" t="s">
        <v>634</v>
      </c>
      <c r="C364" s="219" t="s">
        <v>496</v>
      </c>
      <c r="D364" s="219" t="s">
        <v>628</v>
      </c>
      <c r="E364" s="219" t="s">
        <v>46</v>
      </c>
      <c r="F364" s="219" t="s">
        <v>198</v>
      </c>
      <c r="G364" s="219" t="s">
        <v>45</v>
      </c>
      <c r="H364" s="219" t="s">
        <v>1345</v>
      </c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</row>
    <row r="365" spans="1:26" ht="15.75" customHeight="1">
      <c r="A365" s="218"/>
      <c r="B365" s="219" t="s">
        <v>836</v>
      </c>
      <c r="C365" s="219" t="s">
        <v>496</v>
      </c>
      <c r="D365" s="219" t="s">
        <v>679</v>
      </c>
      <c r="E365" s="219" t="s">
        <v>46</v>
      </c>
      <c r="F365" s="219" t="s">
        <v>198</v>
      </c>
      <c r="G365" s="219" t="s">
        <v>71</v>
      </c>
      <c r="H365" s="219" t="s">
        <v>1346</v>
      </c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</row>
    <row r="366" spans="1:26" ht="15.75" customHeight="1">
      <c r="A366" s="218"/>
      <c r="B366" s="219" t="s">
        <v>685</v>
      </c>
      <c r="C366" s="219" t="s">
        <v>496</v>
      </c>
      <c r="D366" s="219" t="s">
        <v>679</v>
      </c>
      <c r="E366" s="219" t="s">
        <v>46</v>
      </c>
      <c r="F366" s="219" t="s">
        <v>198</v>
      </c>
      <c r="G366" s="219" t="s">
        <v>71</v>
      </c>
      <c r="H366" s="219" t="s">
        <v>1347</v>
      </c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</row>
    <row r="367" spans="1:26" ht="15.75" customHeight="1">
      <c r="A367" s="218"/>
      <c r="B367" s="219" t="s">
        <v>678</v>
      </c>
      <c r="C367" s="219" t="s">
        <v>496</v>
      </c>
      <c r="D367" s="219" t="s">
        <v>679</v>
      </c>
      <c r="E367" s="219" t="s">
        <v>46</v>
      </c>
      <c r="F367" s="219" t="s">
        <v>198</v>
      </c>
      <c r="G367" s="219" t="s">
        <v>71</v>
      </c>
      <c r="H367" s="219" t="s">
        <v>1349</v>
      </c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</row>
    <row r="368" spans="1:26" ht="15.75" customHeight="1">
      <c r="A368" s="218"/>
      <c r="B368" s="219" t="s">
        <v>683</v>
      </c>
      <c r="C368" s="219" t="s">
        <v>496</v>
      </c>
      <c r="D368" s="219" t="s">
        <v>679</v>
      </c>
      <c r="E368" s="219" t="s">
        <v>46</v>
      </c>
      <c r="F368" s="219" t="s">
        <v>198</v>
      </c>
      <c r="G368" s="219" t="s">
        <v>71</v>
      </c>
      <c r="H368" s="219" t="s">
        <v>1350</v>
      </c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</row>
    <row r="369" spans="1:26" ht="15.75" customHeight="1">
      <c r="A369" s="218"/>
      <c r="B369" s="219" t="s">
        <v>680</v>
      </c>
      <c r="C369" s="219" t="s">
        <v>496</v>
      </c>
      <c r="D369" s="219" t="s">
        <v>679</v>
      </c>
      <c r="E369" s="219" t="s">
        <v>46</v>
      </c>
      <c r="F369" s="219" t="s">
        <v>198</v>
      </c>
      <c r="G369" s="219" t="s">
        <v>71</v>
      </c>
      <c r="H369" s="219" t="s">
        <v>1351</v>
      </c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</row>
    <row r="370" spans="1:26" ht="15.75" customHeight="1">
      <c r="A370" s="218"/>
      <c r="B370" s="219" t="s">
        <v>695</v>
      </c>
      <c r="C370" s="219" t="s">
        <v>496</v>
      </c>
      <c r="D370" s="219" t="s">
        <v>691</v>
      </c>
      <c r="E370" s="219" t="s">
        <v>46</v>
      </c>
      <c r="F370" s="219" t="s">
        <v>198</v>
      </c>
      <c r="G370" s="219" t="s">
        <v>45</v>
      </c>
      <c r="H370" s="219" t="s">
        <v>1352</v>
      </c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</row>
    <row r="371" spans="1:26" ht="15.75" customHeight="1">
      <c r="A371" s="218"/>
      <c r="B371" s="219" t="s">
        <v>692</v>
      </c>
      <c r="C371" s="219" t="s">
        <v>496</v>
      </c>
      <c r="D371" s="219" t="s">
        <v>691</v>
      </c>
      <c r="E371" s="219" t="s">
        <v>46</v>
      </c>
      <c r="F371" s="219" t="s">
        <v>198</v>
      </c>
      <c r="G371" s="219" t="s">
        <v>45</v>
      </c>
      <c r="H371" s="219" t="s">
        <v>1353</v>
      </c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</row>
    <row r="372" spans="1:26" ht="15.75" customHeight="1">
      <c r="A372" s="218"/>
      <c r="B372" s="219" t="s">
        <v>698</v>
      </c>
      <c r="C372" s="219" t="s">
        <v>496</v>
      </c>
      <c r="D372" s="219" t="s">
        <v>691</v>
      </c>
      <c r="E372" s="219" t="s">
        <v>46</v>
      </c>
      <c r="F372" s="219" t="s">
        <v>198</v>
      </c>
      <c r="G372" s="219" t="s">
        <v>45</v>
      </c>
      <c r="H372" s="219" t="s">
        <v>1354</v>
      </c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</row>
    <row r="373" spans="1:26" ht="15.75" customHeight="1">
      <c r="A373" s="218"/>
      <c r="B373" s="219" t="s">
        <v>837</v>
      </c>
      <c r="C373" s="219" t="s">
        <v>496</v>
      </c>
      <c r="D373" s="219" t="s">
        <v>691</v>
      </c>
      <c r="E373" s="219" t="s">
        <v>46</v>
      </c>
      <c r="F373" s="219" t="s">
        <v>198</v>
      </c>
      <c r="G373" s="219" t="s">
        <v>45</v>
      </c>
      <c r="H373" s="219" t="s">
        <v>1355</v>
      </c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</row>
    <row r="374" spans="1:26" ht="15.75" customHeight="1">
      <c r="A374" s="218"/>
      <c r="B374" s="219" t="s">
        <v>694</v>
      </c>
      <c r="C374" s="219" t="s">
        <v>496</v>
      </c>
      <c r="D374" s="219" t="s">
        <v>691</v>
      </c>
      <c r="E374" s="219" t="s">
        <v>46</v>
      </c>
      <c r="F374" s="219" t="s">
        <v>198</v>
      </c>
      <c r="G374" s="219" t="s">
        <v>45</v>
      </c>
      <c r="H374" s="219" t="s">
        <v>1356</v>
      </c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</row>
    <row r="375" spans="1:26" ht="15.75" customHeight="1">
      <c r="A375" s="218"/>
      <c r="B375" s="218"/>
      <c r="C375" s="218"/>
      <c r="D375" s="218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</row>
    <row r="376" spans="1:26" ht="15.75" customHeight="1">
      <c r="A376" s="218"/>
      <c r="B376" s="218"/>
      <c r="C376" s="218"/>
      <c r="D376" s="218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</row>
    <row r="377" spans="1:26" ht="15.75" customHeight="1">
      <c r="A377" s="218"/>
      <c r="B377" s="218"/>
      <c r="C377" s="218"/>
      <c r="D377" s="218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</row>
    <row r="378" spans="1:26" ht="15.75" customHeight="1">
      <c r="A378" s="218"/>
      <c r="B378" s="218"/>
      <c r="C378" s="218"/>
      <c r="D378" s="218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</row>
    <row r="379" spans="1:26" ht="15.75" customHeight="1">
      <c r="A379" s="218"/>
      <c r="B379" s="218"/>
      <c r="C379" s="218"/>
      <c r="D379" s="218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</row>
    <row r="380" spans="1:26" ht="15.75" customHeight="1">
      <c r="A380" s="218"/>
      <c r="B380" s="218"/>
      <c r="C380" s="218"/>
      <c r="D380" s="218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</row>
    <row r="381" spans="1:26" ht="15.75" customHeight="1">
      <c r="A381" s="218"/>
      <c r="B381" s="218"/>
      <c r="C381" s="218"/>
      <c r="D381" s="218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</row>
    <row r="382" spans="1:26" ht="15.75" customHeight="1">
      <c r="A382" s="218"/>
      <c r="B382" s="218"/>
      <c r="C382" s="218"/>
      <c r="D382" s="218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</row>
    <row r="383" spans="1:26" ht="15.75" customHeight="1">
      <c r="A383" s="218"/>
      <c r="B383" s="218"/>
      <c r="C383" s="218"/>
      <c r="D383" s="218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</row>
    <row r="384" spans="1:26" ht="15.75" customHeight="1">
      <c r="A384" s="218"/>
      <c r="B384" s="218"/>
      <c r="C384" s="218"/>
      <c r="D384" s="218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</row>
    <row r="385" spans="1:26" ht="15.75" customHeight="1">
      <c r="A385" s="218"/>
      <c r="B385" s="218"/>
      <c r="C385" s="218"/>
      <c r="D385" s="218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</row>
    <row r="386" spans="1:26" ht="15.75" customHeight="1">
      <c r="A386" s="218"/>
      <c r="B386" s="218"/>
      <c r="C386" s="218"/>
      <c r="D386" s="218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</row>
    <row r="387" spans="1:26" ht="15.75" customHeight="1">
      <c r="A387" s="218"/>
      <c r="B387" s="218"/>
      <c r="C387" s="218"/>
      <c r="D387" s="218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</row>
    <row r="388" spans="1:26" ht="15.75" customHeight="1">
      <c r="A388" s="218"/>
      <c r="B388" s="218"/>
      <c r="C388" s="218"/>
      <c r="D388" s="218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</row>
    <row r="389" spans="1:26" ht="15.75" customHeight="1">
      <c r="A389" s="218"/>
      <c r="B389" s="218"/>
      <c r="C389" s="218"/>
      <c r="D389" s="218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</row>
    <row r="390" spans="1:26" ht="15.75" customHeight="1">
      <c r="A390" s="218"/>
      <c r="B390" s="218"/>
      <c r="C390" s="218"/>
      <c r="D390" s="218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</row>
    <row r="391" spans="1:26" ht="15.75" customHeight="1">
      <c r="A391" s="218"/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</row>
    <row r="392" spans="1:26" ht="15.75" customHeight="1">
      <c r="A392" s="218"/>
      <c r="B392" s="218"/>
      <c r="C392" s="218"/>
      <c r="D392" s="218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</row>
    <row r="393" spans="1:26" ht="15.75" customHeight="1">
      <c r="A393" s="218"/>
      <c r="B393" s="218"/>
      <c r="C393" s="218"/>
      <c r="D393" s="218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</row>
    <row r="394" spans="1:26" ht="15.75" customHeight="1">
      <c r="A394" s="218"/>
      <c r="B394" s="218"/>
      <c r="C394" s="218"/>
      <c r="D394" s="218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</row>
    <row r="395" spans="1:26" ht="15.75" customHeight="1">
      <c r="A395" s="218"/>
      <c r="B395" s="218"/>
      <c r="C395" s="218"/>
      <c r="D395" s="218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</row>
    <row r="396" spans="1:26" ht="15.75" customHeight="1">
      <c r="A396" s="218"/>
      <c r="B396" s="218"/>
      <c r="C396" s="218"/>
      <c r="D396" s="218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</row>
    <row r="397" spans="1:26" ht="15.75" customHeight="1">
      <c r="A397" s="218"/>
      <c r="B397" s="218"/>
      <c r="C397" s="218"/>
      <c r="D397" s="218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</row>
    <row r="398" spans="1:26" ht="15.75" customHeight="1">
      <c r="A398" s="218"/>
      <c r="B398" s="218"/>
      <c r="C398" s="218"/>
      <c r="D398" s="218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</row>
    <row r="399" spans="1:26" ht="15.75" customHeight="1">
      <c r="A399" s="218"/>
      <c r="B399" s="218"/>
      <c r="C399" s="218"/>
      <c r="D399" s="218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</row>
    <row r="400" spans="1:26" ht="15.75" customHeight="1">
      <c r="A400" s="218"/>
      <c r="B400" s="218"/>
      <c r="C400" s="218"/>
      <c r="D400" s="218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</row>
    <row r="401" spans="1:26" ht="15.75" customHeight="1">
      <c r="A401" s="218"/>
      <c r="B401" s="218"/>
      <c r="C401" s="218"/>
      <c r="D401" s="218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</row>
    <row r="402" spans="1:26" ht="15.75" customHeight="1">
      <c r="A402" s="218"/>
      <c r="B402" s="218"/>
      <c r="C402" s="218"/>
      <c r="D402" s="218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</row>
    <row r="403" spans="1:26" ht="15.75" customHeight="1">
      <c r="A403" s="218"/>
      <c r="B403" s="218"/>
      <c r="C403" s="218"/>
      <c r="D403" s="218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</row>
    <row r="404" spans="1:26" ht="15.75" customHeight="1">
      <c r="A404" s="218"/>
      <c r="B404" s="218"/>
      <c r="C404" s="218"/>
      <c r="D404" s="218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</row>
    <row r="405" spans="1:26" ht="15.75" customHeight="1">
      <c r="A405" s="218"/>
      <c r="B405" s="218"/>
      <c r="C405" s="218"/>
      <c r="D405" s="218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</row>
    <row r="406" spans="1:26" ht="15.75" customHeight="1">
      <c r="A406" s="218"/>
      <c r="B406" s="218"/>
      <c r="C406" s="218"/>
      <c r="D406" s="218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</row>
    <row r="407" spans="1:26" ht="15.75" customHeight="1">
      <c r="A407" s="218"/>
      <c r="B407" s="218"/>
      <c r="C407" s="218"/>
      <c r="D407" s="218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</row>
    <row r="408" spans="1:26" ht="15.75" customHeight="1">
      <c r="A408" s="218"/>
      <c r="B408" s="218"/>
      <c r="C408" s="218"/>
      <c r="D408" s="218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</row>
    <row r="409" spans="1:26" ht="15.75" customHeight="1">
      <c r="A409" s="218"/>
      <c r="B409" s="218"/>
      <c r="C409" s="218"/>
      <c r="D409" s="218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</row>
    <row r="410" spans="1:26" ht="15.75" customHeight="1">
      <c r="A410" s="218"/>
      <c r="B410" s="218"/>
      <c r="C410" s="218"/>
      <c r="D410" s="218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</row>
    <row r="411" spans="1:26" ht="15.75" customHeight="1">
      <c r="A411" s="218"/>
      <c r="B411" s="218"/>
      <c r="C411" s="218"/>
      <c r="D411" s="218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</row>
    <row r="412" spans="1:26" ht="15.75" customHeight="1">
      <c r="A412" s="218"/>
      <c r="B412" s="218"/>
      <c r="C412" s="218"/>
      <c r="D412" s="218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</row>
    <row r="413" spans="1:26" ht="15.75" customHeight="1">
      <c r="A413" s="218"/>
      <c r="B413" s="218"/>
      <c r="C413" s="218"/>
      <c r="D413" s="218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</row>
    <row r="414" spans="1:26" ht="15.75" customHeight="1">
      <c r="A414" s="218"/>
      <c r="B414" s="218"/>
      <c r="C414" s="218"/>
      <c r="D414" s="218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</row>
    <row r="415" spans="1:26" ht="15.75" customHeight="1">
      <c r="A415" s="218"/>
      <c r="B415" s="218"/>
      <c r="C415" s="218"/>
      <c r="D415" s="218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</row>
    <row r="416" spans="1:26" ht="15.75" customHeight="1">
      <c r="A416" s="218"/>
      <c r="B416" s="218"/>
      <c r="C416" s="218"/>
      <c r="D416" s="218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</row>
    <row r="417" spans="1:26" ht="15.75" customHeight="1">
      <c r="A417" s="218"/>
      <c r="B417" s="218"/>
      <c r="C417" s="218"/>
      <c r="D417" s="218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</row>
    <row r="418" spans="1:26" ht="15.75" customHeight="1">
      <c r="A418" s="218"/>
      <c r="B418" s="218"/>
      <c r="C418" s="218"/>
      <c r="D418" s="218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</row>
    <row r="419" spans="1:26" ht="15.75" customHeight="1">
      <c r="A419" s="218"/>
      <c r="B419" s="218"/>
      <c r="C419" s="218"/>
      <c r="D419" s="218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</row>
    <row r="420" spans="1:26" ht="15.75" customHeight="1">
      <c r="A420" s="218"/>
      <c r="B420" s="218"/>
      <c r="C420" s="218"/>
      <c r="D420" s="218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</row>
    <row r="421" spans="1:26" ht="15.75" customHeight="1">
      <c r="A421" s="218"/>
      <c r="B421" s="218"/>
      <c r="C421" s="218"/>
      <c r="D421" s="218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</row>
    <row r="422" spans="1:26" ht="15.75" customHeight="1">
      <c r="A422" s="218"/>
      <c r="B422" s="218"/>
      <c r="C422" s="218"/>
      <c r="D422" s="218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</row>
    <row r="423" spans="1:26" ht="15.75" customHeight="1">
      <c r="A423" s="218"/>
      <c r="B423" s="218"/>
      <c r="C423" s="218"/>
      <c r="D423" s="218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</row>
    <row r="424" spans="1:26" ht="15.75" customHeight="1">
      <c r="A424" s="218"/>
      <c r="B424" s="218"/>
      <c r="C424" s="218"/>
      <c r="D424" s="218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</row>
    <row r="425" spans="1:26" ht="15.75" customHeight="1">
      <c r="A425" s="218"/>
      <c r="B425" s="218"/>
      <c r="C425" s="218"/>
      <c r="D425" s="218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</row>
    <row r="426" spans="1:26" ht="15.75" customHeight="1">
      <c r="A426" s="218"/>
      <c r="B426" s="218"/>
      <c r="C426" s="218"/>
      <c r="D426" s="218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</row>
    <row r="427" spans="1:26" ht="15.75" customHeight="1">
      <c r="A427" s="218"/>
      <c r="B427" s="218"/>
      <c r="C427" s="218"/>
      <c r="D427" s="218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</row>
    <row r="428" spans="1:26" ht="15.75" customHeight="1">
      <c r="A428" s="218"/>
      <c r="B428" s="218"/>
      <c r="C428" s="218"/>
      <c r="D428" s="218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</row>
    <row r="429" spans="1:26" ht="15.75" customHeight="1">
      <c r="A429" s="218"/>
      <c r="B429" s="218"/>
      <c r="C429" s="218"/>
      <c r="D429" s="218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</row>
    <row r="430" spans="1:26" ht="15.75" customHeight="1">
      <c r="A430" s="218"/>
      <c r="B430" s="218"/>
      <c r="C430" s="218"/>
      <c r="D430" s="218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</row>
    <row r="431" spans="1:26" ht="15.75" customHeight="1">
      <c r="A431" s="218"/>
      <c r="B431" s="218"/>
      <c r="C431" s="218"/>
      <c r="D431" s="218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</row>
    <row r="432" spans="1:26" ht="15.75" customHeight="1">
      <c r="A432" s="218"/>
      <c r="B432" s="218"/>
      <c r="C432" s="218"/>
      <c r="D432" s="218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</row>
    <row r="433" spans="1:26" ht="15.75" customHeight="1">
      <c r="A433" s="218"/>
      <c r="B433" s="218"/>
      <c r="C433" s="218"/>
      <c r="D433" s="218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</row>
    <row r="434" spans="1:26" ht="15.75" customHeight="1">
      <c r="A434" s="218"/>
      <c r="B434" s="218"/>
      <c r="C434" s="218"/>
      <c r="D434" s="218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</row>
    <row r="435" spans="1:26" ht="15.75" customHeight="1">
      <c r="A435" s="218"/>
      <c r="B435" s="218"/>
      <c r="C435" s="218"/>
      <c r="D435" s="218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</row>
    <row r="436" spans="1:26" ht="15.75" customHeight="1">
      <c r="A436" s="218"/>
      <c r="B436" s="218"/>
      <c r="C436" s="218"/>
      <c r="D436" s="218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</row>
    <row r="437" spans="1:26" ht="15.75" customHeight="1">
      <c r="A437" s="218"/>
      <c r="B437" s="218"/>
      <c r="C437" s="218"/>
      <c r="D437" s="218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</row>
    <row r="438" spans="1:26" ht="15.75" customHeight="1">
      <c r="A438" s="218"/>
      <c r="B438" s="218"/>
      <c r="C438" s="218"/>
      <c r="D438" s="218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</row>
    <row r="439" spans="1:26" ht="15.75" customHeight="1">
      <c r="A439" s="218"/>
      <c r="B439" s="218"/>
      <c r="C439" s="218"/>
      <c r="D439" s="218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</row>
    <row r="440" spans="1:26" ht="15.75" customHeight="1">
      <c r="A440" s="218"/>
      <c r="B440" s="218"/>
      <c r="C440" s="218"/>
      <c r="D440" s="218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</row>
    <row r="441" spans="1:26" ht="15.75" customHeight="1">
      <c r="A441" s="218"/>
      <c r="B441" s="218"/>
      <c r="C441" s="218"/>
      <c r="D441" s="218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</row>
    <row r="442" spans="1:26" ht="15.75" customHeight="1">
      <c r="A442" s="218"/>
      <c r="B442" s="218"/>
      <c r="C442" s="218"/>
      <c r="D442" s="218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</row>
    <row r="443" spans="1:26" ht="15.75" customHeight="1">
      <c r="A443" s="218"/>
      <c r="B443" s="218"/>
      <c r="C443" s="218"/>
      <c r="D443" s="218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</row>
    <row r="444" spans="1:26" ht="15.75" customHeight="1">
      <c r="A444" s="218"/>
      <c r="B444" s="218"/>
      <c r="C444" s="218"/>
      <c r="D444" s="218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</row>
    <row r="445" spans="1:26" ht="15.75" customHeight="1">
      <c r="A445" s="218"/>
      <c r="B445" s="218"/>
      <c r="C445" s="218"/>
      <c r="D445" s="218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</row>
    <row r="446" spans="1:26" ht="15.75" customHeight="1">
      <c r="A446" s="218"/>
      <c r="B446" s="218"/>
      <c r="C446" s="218"/>
      <c r="D446" s="218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</row>
    <row r="447" spans="1:26" ht="15.75" customHeight="1">
      <c r="A447" s="218"/>
      <c r="B447" s="218"/>
      <c r="C447" s="218"/>
      <c r="D447" s="218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</row>
    <row r="448" spans="1:26" ht="15.75" customHeight="1">
      <c r="A448" s="218"/>
      <c r="B448" s="218"/>
      <c r="C448" s="218"/>
      <c r="D448" s="218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</row>
    <row r="449" spans="1:26" ht="15.75" customHeight="1">
      <c r="A449" s="218"/>
      <c r="B449" s="218"/>
      <c r="C449" s="218"/>
      <c r="D449" s="218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</row>
    <row r="450" spans="1:26" ht="15.75" customHeight="1">
      <c r="A450" s="218"/>
      <c r="B450" s="218"/>
      <c r="C450" s="218"/>
      <c r="D450" s="218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</row>
    <row r="451" spans="1:26" ht="15.75" customHeight="1">
      <c r="A451" s="218"/>
      <c r="B451" s="218"/>
      <c r="C451" s="218"/>
      <c r="D451" s="218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</row>
    <row r="452" spans="1:26" ht="15.75" customHeight="1">
      <c r="A452" s="218"/>
      <c r="B452" s="218"/>
      <c r="C452" s="218"/>
      <c r="D452" s="218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</row>
    <row r="453" spans="1:26" ht="15.75" customHeight="1">
      <c r="A453" s="218"/>
      <c r="B453" s="218"/>
      <c r="C453" s="218"/>
      <c r="D453" s="218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</row>
    <row r="454" spans="1:26" ht="15.75" customHeight="1">
      <c r="A454" s="218"/>
      <c r="B454" s="218"/>
      <c r="C454" s="218"/>
      <c r="D454" s="218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</row>
    <row r="455" spans="1:26" ht="15.75" customHeight="1">
      <c r="A455" s="218"/>
      <c r="B455" s="218"/>
      <c r="C455" s="218"/>
      <c r="D455" s="218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</row>
    <row r="456" spans="1:26" ht="15.75" customHeight="1">
      <c r="A456" s="218"/>
      <c r="B456" s="218"/>
      <c r="C456" s="218"/>
      <c r="D456" s="218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</row>
    <row r="457" spans="1:26" ht="15.75" customHeight="1">
      <c r="A457" s="218"/>
      <c r="B457" s="218"/>
      <c r="C457" s="218"/>
      <c r="D457" s="218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</row>
    <row r="458" spans="1:26" ht="15.75" customHeight="1">
      <c r="A458" s="218"/>
      <c r="B458" s="218"/>
      <c r="C458" s="218"/>
      <c r="D458" s="218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</row>
    <row r="459" spans="1:26" ht="15.75" customHeight="1">
      <c r="A459" s="218"/>
      <c r="B459" s="218"/>
      <c r="C459" s="218"/>
      <c r="D459" s="218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</row>
    <row r="460" spans="1:26" ht="15.75" customHeight="1">
      <c r="A460" s="218"/>
      <c r="B460" s="218"/>
      <c r="C460" s="218"/>
      <c r="D460" s="218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</row>
    <row r="461" spans="1:26" ht="15.75" customHeight="1">
      <c r="A461" s="218"/>
      <c r="B461" s="218"/>
      <c r="C461" s="218"/>
      <c r="D461" s="218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</row>
    <row r="462" spans="1:26" ht="15.75" customHeight="1">
      <c r="A462" s="218"/>
      <c r="B462" s="218"/>
      <c r="C462" s="218"/>
      <c r="D462" s="218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</row>
    <row r="463" spans="1:26" ht="15.75" customHeight="1">
      <c r="A463" s="218"/>
      <c r="B463" s="218"/>
      <c r="C463" s="218"/>
      <c r="D463" s="218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</row>
    <row r="464" spans="1:26" ht="15.75" customHeight="1">
      <c r="A464" s="218"/>
      <c r="B464" s="218"/>
      <c r="C464" s="218"/>
      <c r="D464" s="218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</row>
    <row r="465" spans="1:26" ht="15.75" customHeight="1">
      <c r="A465" s="218"/>
      <c r="B465" s="218"/>
      <c r="C465" s="218"/>
      <c r="D465" s="218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</row>
    <row r="466" spans="1:26" ht="15.75" customHeight="1">
      <c r="A466" s="218"/>
      <c r="B466" s="218"/>
      <c r="C466" s="218"/>
      <c r="D466" s="218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</row>
    <row r="467" spans="1:26" ht="15.75" customHeight="1">
      <c r="A467" s="218"/>
      <c r="B467" s="218"/>
      <c r="C467" s="218"/>
      <c r="D467" s="218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</row>
    <row r="468" spans="1:26" ht="15.75" customHeight="1">
      <c r="A468" s="218"/>
      <c r="B468" s="218"/>
      <c r="C468" s="218"/>
      <c r="D468" s="218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</row>
    <row r="469" spans="1:26" ht="15.75" customHeight="1">
      <c r="A469" s="218"/>
      <c r="B469" s="218"/>
      <c r="C469" s="218"/>
      <c r="D469" s="218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</row>
    <row r="470" spans="1:26" ht="15.75" customHeight="1">
      <c r="A470" s="218"/>
      <c r="B470" s="218"/>
      <c r="C470" s="218"/>
      <c r="D470" s="218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</row>
    <row r="471" spans="1:26" ht="15.75" customHeight="1">
      <c r="A471" s="218"/>
      <c r="B471" s="218"/>
      <c r="C471" s="218"/>
      <c r="D471" s="218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</row>
    <row r="472" spans="1:26" ht="15.75" customHeight="1">
      <c r="A472" s="218"/>
      <c r="B472" s="218"/>
      <c r="C472" s="218"/>
      <c r="D472" s="218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</row>
    <row r="473" spans="1:26" ht="15.75" customHeight="1">
      <c r="A473" s="218"/>
      <c r="B473" s="218"/>
      <c r="C473" s="218"/>
      <c r="D473" s="218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</row>
    <row r="474" spans="1:26" ht="15.75" customHeight="1">
      <c r="A474" s="218"/>
      <c r="B474" s="218"/>
      <c r="C474" s="218"/>
      <c r="D474" s="218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</row>
    <row r="475" spans="1:26" ht="15.75" customHeight="1">
      <c r="A475" s="218"/>
      <c r="B475" s="218"/>
      <c r="C475" s="218"/>
      <c r="D475" s="218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</row>
    <row r="476" spans="1:26" ht="15.75" customHeight="1">
      <c r="A476" s="218"/>
      <c r="B476" s="218"/>
      <c r="C476" s="218"/>
      <c r="D476" s="218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</row>
    <row r="477" spans="1:26" ht="15.75" customHeight="1">
      <c r="A477" s="218"/>
      <c r="B477" s="218"/>
      <c r="C477" s="218"/>
      <c r="D477" s="218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</row>
    <row r="478" spans="1:26" ht="15.75" customHeight="1">
      <c r="A478" s="218"/>
      <c r="B478" s="218"/>
      <c r="C478" s="218"/>
      <c r="D478" s="218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</row>
    <row r="479" spans="1:26" ht="15.75" customHeight="1">
      <c r="A479" s="218"/>
      <c r="B479" s="218"/>
      <c r="C479" s="218"/>
      <c r="D479" s="218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</row>
    <row r="480" spans="1:26" ht="15.75" customHeight="1">
      <c r="A480" s="218"/>
      <c r="B480" s="218"/>
      <c r="C480" s="218"/>
      <c r="D480" s="218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</row>
    <row r="481" spans="1:26" ht="15.75" customHeight="1">
      <c r="A481" s="218"/>
      <c r="B481" s="218"/>
      <c r="C481" s="218"/>
      <c r="D481" s="218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</row>
    <row r="482" spans="1:26" ht="15.75" customHeight="1">
      <c r="A482" s="218"/>
      <c r="B482" s="218"/>
      <c r="C482" s="218"/>
      <c r="D482" s="218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</row>
    <row r="483" spans="1:26" ht="15.75" customHeight="1">
      <c r="A483" s="218"/>
      <c r="B483" s="218"/>
      <c r="C483" s="218"/>
      <c r="D483" s="218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</row>
    <row r="484" spans="1:26" ht="15.75" customHeight="1">
      <c r="A484" s="218"/>
      <c r="B484" s="218"/>
      <c r="C484" s="218"/>
      <c r="D484" s="218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</row>
    <row r="485" spans="1:26" ht="15.75" customHeight="1">
      <c r="A485" s="218"/>
      <c r="B485" s="218"/>
      <c r="C485" s="218"/>
      <c r="D485" s="218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</row>
    <row r="486" spans="1:26" ht="15.75" customHeight="1">
      <c r="A486" s="218"/>
      <c r="B486" s="218"/>
      <c r="C486" s="218"/>
      <c r="D486" s="218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</row>
    <row r="487" spans="1:26" ht="15.75" customHeight="1">
      <c r="A487" s="218"/>
      <c r="B487" s="218"/>
      <c r="C487" s="218"/>
      <c r="D487" s="218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</row>
    <row r="488" spans="1:26" ht="15.75" customHeight="1">
      <c r="A488" s="218"/>
      <c r="B488" s="218"/>
      <c r="C488" s="218"/>
      <c r="D488" s="218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</row>
    <row r="489" spans="1:26" ht="15.75" customHeight="1">
      <c r="A489" s="218"/>
      <c r="B489" s="218"/>
      <c r="C489" s="218"/>
      <c r="D489" s="218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</row>
    <row r="490" spans="1:26" ht="15.75" customHeight="1">
      <c r="A490" s="218"/>
      <c r="B490" s="218"/>
      <c r="C490" s="218"/>
      <c r="D490" s="218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</row>
    <row r="491" spans="1:26" ht="15.75" customHeight="1">
      <c r="A491" s="218"/>
      <c r="B491" s="218"/>
      <c r="C491" s="218"/>
      <c r="D491" s="218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</row>
    <row r="492" spans="1:26" ht="15.75" customHeight="1">
      <c r="A492" s="218"/>
      <c r="B492" s="218"/>
      <c r="C492" s="218"/>
      <c r="D492" s="218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</row>
    <row r="493" spans="1:26" ht="15.75" customHeight="1">
      <c r="A493" s="218"/>
      <c r="B493" s="218"/>
      <c r="C493" s="218"/>
      <c r="D493" s="218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</row>
    <row r="494" spans="1:26" ht="15.75" customHeight="1">
      <c r="A494" s="218"/>
      <c r="B494" s="218"/>
      <c r="C494" s="218"/>
      <c r="D494" s="218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</row>
    <row r="495" spans="1:26" ht="15.75" customHeight="1">
      <c r="A495" s="218"/>
      <c r="B495" s="218"/>
      <c r="C495" s="218"/>
      <c r="D495" s="218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</row>
    <row r="496" spans="1:26" ht="15.75" customHeight="1">
      <c r="A496" s="218"/>
      <c r="B496" s="218"/>
      <c r="C496" s="218"/>
      <c r="D496" s="218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</row>
    <row r="497" spans="1:26" ht="15.75" customHeight="1">
      <c r="A497" s="218"/>
      <c r="B497" s="218"/>
      <c r="C497" s="218"/>
      <c r="D497" s="218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</row>
    <row r="498" spans="1:26" ht="15.75" customHeight="1">
      <c r="A498" s="218"/>
      <c r="B498" s="218"/>
      <c r="C498" s="218"/>
      <c r="D498" s="218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</row>
    <row r="499" spans="1:26" ht="15.75" customHeight="1">
      <c r="A499" s="218"/>
      <c r="B499" s="218"/>
      <c r="C499" s="218"/>
      <c r="D499" s="218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</row>
    <row r="500" spans="1:26" ht="15.75" customHeight="1">
      <c r="A500" s="218"/>
      <c r="B500" s="218"/>
      <c r="C500" s="218"/>
      <c r="D500" s="218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</row>
    <row r="501" spans="1:26" ht="15.75" customHeight="1">
      <c r="A501" s="218"/>
      <c r="B501" s="218"/>
      <c r="C501" s="218"/>
      <c r="D501" s="218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</row>
    <row r="502" spans="1:26" ht="15.75" customHeight="1">
      <c r="A502" s="218"/>
      <c r="B502" s="218"/>
      <c r="C502" s="218"/>
      <c r="D502" s="218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</row>
    <row r="503" spans="1:26" ht="15.75" customHeight="1">
      <c r="A503" s="218"/>
      <c r="B503" s="218"/>
      <c r="C503" s="218"/>
      <c r="D503" s="218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</row>
    <row r="504" spans="1:26" ht="15.75" customHeight="1">
      <c r="A504" s="218"/>
      <c r="B504" s="218"/>
      <c r="C504" s="218"/>
      <c r="D504" s="218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</row>
    <row r="505" spans="1:26" ht="15.75" customHeight="1">
      <c r="A505" s="218"/>
      <c r="B505" s="218"/>
      <c r="C505" s="218"/>
      <c r="D505" s="218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</row>
    <row r="506" spans="1:26" ht="15.75" customHeight="1">
      <c r="A506" s="218"/>
      <c r="B506" s="218"/>
      <c r="C506" s="218"/>
      <c r="D506" s="218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</row>
    <row r="507" spans="1:26" ht="15.75" customHeight="1">
      <c r="A507" s="218"/>
      <c r="B507" s="218"/>
      <c r="C507" s="218"/>
      <c r="D507" s="218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</row>
    <row r="508" spans="1:26" ht="15.75" customHeight="1">
      <c r="A508" s="218"/>
      <c r="B508" s="218"/>
      <c r="C508" s="218"/>
      <c r="D508" s="218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</row>
    <row r="509" spans="1:26" ht="15.75" customHeight="1">
      <c r="A509" s="218"/>
      <c r="B509" s="218"/>
      <c r="C509" s="218"/>
      <c r="D509" s="218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</row>
    <row r="510" spans="1:26" ht="15.75" customHeight="1">
      <c r="A510" s="218"/>
      <c r="B510" s="218"/>
      <c r="C510" s="218"/>
      <c r="D510" s="218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</row>
    <row r="511" spans="1:26" ht="15.75" customHeight="1">
      <c r="A511" s="218"/>
      <c r="B511" s="218"/>
      <c r="C511" s="218"/>
      <c r="D511" s="218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</row>
    <row r="512" spans="1:26" ht="15.75" customHeight="1">
      <c r="A512" s="218"/>
      <c r="B512" s="218"/>
      <c r="C512" s="218"/>
      <c r="D512" s="218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</row>
    <row r="513" spans="1:26" ht="15.75" customHeight="1">
      <c r="A513" s="218"/>
      <c r="B513" s="218"/>
      <c r="C513" s="218"/>
      <c r="D513" s="218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</row>
    <row r="514" spans="1:26" ht="15.75" customHeight="1">
      <c r="A514" s="218"/>
      <c r="B514" s="218"/>
      <c r="C514" s="218"/>
      <c r="D514" s="218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</row>
    <row r="515" spans="1:26" ht="15.75" customHeight="1">
      <c r="A515" s="218"/>
      <c r="B515" s="218"/>
      <c r="C515" s="218"/>
      <c r="D515" s="218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</row>
    <row r="516" spans="1:26" ht="15.75" customHeight="1">
      <c r="A516" s="218"/>
      <c r="B516" s="218"/>
      <c r="C516" s="218"/>
      <c r="D516" s="218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</row>
    <row r="517" spans="1:26" ht="15.75" customHeight="1">
      <c r="A517" s="218"/>
      <c r="B517" s="218"/>
      <c r="C517" s="218"/>
      <c r="D517" s="218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</row>
    <row r="518" spans="1:26" ht="15.75" customHeight="1">
      <c r="A518" s="218"/>
      <c r="B518" s="218"/>
      <c r="C518" s="218"/>
      <c r="D518" s="218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</row>
    <row r="519" spans="1:26" ht="15.75" customHeight="1">
      <c r="A519" s="218"/>
      <c r="B519" s="218"/>
      <c r="C519" s="218"/>
      <c r="D519" s="218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</row>
    <row r="520" spans="1:26" ht="15.75" customHeight="1">
      <c r="A520" s="218"/>
      <c r="B520" s="218"/>
      <c r="C520" s="218"/>
      <c r="D520" s="218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</row>
    <row r="521" spans="1:26" ht="15.75" customHeight="1">
      <c r="A521" s="218"/>
      <c r="B521" s="218"/>
      <c r="C521" s="218"/>
      <c r="D521" s="218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</row>
    <row r="522" spans="1:26" ht="15.75" customHeight="1">
      <c r="A522" s="218"/>
      <c r="B522" s="218"/>
      <c r="C522" s="218"/>
      <c r="D522" s="218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</row>
    <row r="523" spans="1:26" ht="15.75" customHeight="1">
      <c r="A523" s="218"/>
      <c r="B523" s="218"/>
      <c r="C523" s="218"/>
      <c r="D523" s="218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</row>
    <row r="524" spans="1:26" ht="15.75" customHeight="1">
      <c r="A524" s="218"/>
      <c r="B524" s="218"/>
      <c r="C524" s="218"/>
      <c r="D524" s="218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</row>
    <row r="525" spans="1:26" ht="15.75" customHeight="1">
      <c r="A525" s="218"/>
      <c r="B525" s="218"/>
      <c r="C525" s="218"/>
      <c r="D525" s="218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</row>
    <row r="526" spans="1:26" ht="15.75" customHeight="1">
      <c r="A526" s="218"/>
      <c r="B526" s="218"/>
      <c r="C526" s="218"/>
      <c r="D526" s="218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</row>
    <row r="527" spans="1:26" ht="15.75" customHeight="1">
      <c r="A527" s="218"/>
      <c r="B527" s="218"/>
      <c r="C527" s="218"/>
      <c r="D527" s="218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</row>
    <row r="528" spans="1:26" ht="15.75" customHeight="1">
      <c r="A528" s="218"/>
      <c r="B528" s="218"/>
      <c r="C528" s="218"/>
      <c r="D528" s="218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</row>
    <row r="529" spans="1:26" ht="15.75" customHeight="1">
      <c r="A529" s="218"/>
      <c r="B529" s="218"/>
      <c r="C529" s="218"/>
      <c r="D529" s="218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</row>
    <row r="530" spans="1:26" ht="15.75" customHeight="1">
      <c r="A530" s="218"/>
      <c r="B530" s="218"/>
      <c r="C530" s="218"/>
      <c r="D530" s="218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</row>
    <row r="531" spans="1:26" ht="15.75" customHeight="1">
      <c r="A531" s="218"/>
      <c r="B531" s="218"/>
      <c r="C531" s="218"/>
      <c r="D531" s="218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</row>
    <row r="532" spans="1:26" ht="15.75" customHeight="1">
      <c r="A532" s="218"/>
      <c r="B532" s="218"/>
      <c r="C532" s="218"/>
      <c r="D532" s="218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</row>
    <row r="533" spans="1:26" ht="15.75" customHeight="1">
      <c r="A533" s="218"/>
      <c r="B533" s="218"/>
      <c r="C533" s="218"/>
      <c r="D533" s="218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</row>
    <row r="534" spans="1:26" ht="15.75" customHeight="1">
      <c r="A534" s="218"/>
      <c r="B534" s="218"/>
      <c r="C534" s="218"/>
      <c r="D534" s="218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</row>
    <row r="535" spans="1:26" ht="15.75" customHeight="1">
      <c r="A535" s="218"/>
      <c r="B535" s="218"/>
      <c r="C535" s="218"/>
      <c r="D535" s="218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</row>
    <row r="536" spans="1:26" ht="15.75" customHeight="1">
      <c r="A536" s="218"/>
      <c r="B536" s="218"/>
      <c r="C536" s="218"/>
      <c r="D536" s="218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</row>
    <row r="537" spans="1:26" ht="15.75" customHeight="1">
      <c r="A537" s="218"/>
      <c r="B537" s="218"/>
      <c r="C537" s="218"/>
      <c r="D537" s="218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</row>
    <row r="538" spans="1:26" ht="15.75" customHeight="1">
      <c r="A538" s="218"/>
      <c r="B538" s="218"/>
      <c r="C538" s="218"/>
      <c r="D538" s="218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</row>
    <row r="539" spans="1:26" ht="15.75" customHeight="1">
      <c r="A539" s="218"/>
      <c r="B539" s="218"/>
      <c r="C539" s="218"/>
      <c r="D539" s="218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</row>
    <row r="540" spans="1:26" ht="15.75" customHeight="1">
      <c r="A540" s="218"/>
      <c r="B540" s="218"/>
      <c r="C540" s="218"/>
      <c r="D540" s="218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</row>
    <row r="541" spans="1:26" ht="15.75" customHeight="1">
      <c r="A541" s="218"/>
      <c r="B541" s="218"/>
      <c r="C541" s="218"/>
      <c r="D541" s="218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</row>
    <row r="542" spans="1:26" ht="15.75" customHeight="1">
      <c r="A542" s="218"/>
      <c r="B542" s="218"/>
      <c r="C542" s="218"/>
      <c r="D542" s="218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</row>
    <row r="543" spans="1:26" ht="15.75" customHeight="1">
      <c r="A543" s="218"/>
      <c r="B543" s="218"/>
      <c r="C543" s="218"/>
      <c r="D543" s="218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</row>
    <row r="544" spans="1:26" ht="15.75" customHeight="1">
      <c r="A544" s="218"/>
      <c r="B544" s="218"/>
      <c r="C544" s="218"/>
      <c r="D544" s="218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</row>
    <row r="545" spans="1:26" ht="15.75" customHeight="1">
      <c r="A545" s="218"/>
      <c r="B545" s="218"/>
      <c r="C545" s="218"/>
      <c r="D545" s="218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</row>
    <row r="546" spans="1:26" ht="15.75" customHeight="1">
      <c r="A546" s="218"/>
      <c r="B546" s="218"/>
      <c r="C546" s="218"/>
      <c r="D546" s="218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</row>
    <row r="547" spans="1:26" ht="15.75" customHeight="1">
      <c r="A547" s="218"/>
      <c r="B547" s="218"/>
      <c r="C547" s="218"/>
      <c r="D547" s="218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</row>
    <row r="548" spans="1:26" ht="15.75" customHeight="1">
      <c r="A548" s="218"/>
      <c r="B548" s="218"/>
      <c r="C548" s="218"/>
      <c r="D548" s="218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</row>
    <row r="549" spans="1:26" ht="15.75" customHeight="1">
      <c r="A549" s="218"/>
      <c r="B549" s="218"/>
      <c r="C549" s="218"/>
      <c r="D549" s="218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</row>
    <row r="550" spans="1:26" ht="15.75" customHeight="1">
      <c r="A550" s="218"/>
      <c r="B550" s="218"/>
      <c r="C550" s="218"/>
      <c r="D550" s="218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</row>
    <row r="551" spans="1:26" ht="15.75" customHeight="1">
      <c r="A551" s="218"/>
      <c r="B551" s="218"/>
      <c r="C551" s="218"/>
      <c r="D551" s="218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</row>
    <row r="552" spans="1:26" ht="15.75" customHeight="1">
      <c r="A552" s="218"/>
      <c r="B552" s="218"/>
      <c r="C552" s="218"/>
      <c r="D552" s="218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</row>
    <row r="553" spans="1:26" ht="15.75" customHeight="1">
      <c r="A553" s="218"/>
      <c r="B553" s="218"/>
      <c r="C553" s="218"/>
      <c r="D553" s="218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</row>
    <row r="554" spans="1:26" ht="15.75" customHeight="1">
      <c r="A554" s="218"/>
      <c r="B554" s="218"/>
      <c r="C554" s="218"/>
      <c r="D554" s="218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</row>
    <row r="555" spans="1:26" ht="15.75" customHeight="1">
      <c r="A555" s="218"/>
      <c r="B555" s="218"/>
      <c r="C555" s="218"/>
      <c r="D555" s="218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</row>
    <row r="556" spans="1:26" ht="15.75" customHeight="1">
      <c r="A556" s="218"/>
      <c r="B556" s="218"/>
      <c r="C556" s="218"/>
      <c r="D556" s="218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</row>
    <row r="557" spans="1:26" ht="15.75" customHeight="1">
      <c r="A557" s="218"/>
      <c r="B557" s="218"/>
      <c r="C557" s="218"/>
      <c r="D557" s="218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</row>
    <row r="558" spans="1:26" ht="15.75" customHeight="1">
      <c r="A558" s="218"/>
      <c r="B558" s="218"/>
      <c r="C558" s="218"/>
      <c r="D558" s="218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</row>
    <row r="559" spans="1:26" ht="15.75" customHeight="1">
      <c r="A559" s="218"/>
      <c r="B559" s="218"/>
      <c r="C559" s="218"/>
      <c r="D559" s="218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</row>
    <row r="560" spans="1:26" ht="15.75" customHeight="1">
      <c r="A560" s="218"/>
      <c r="B560" s="218"/>
      <c r="C560" s="218"/>
      <c r="D560" s="218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</row>
    <row r="561" spans="1:26" ht="15.75" customHeight="1">
      <c r="A561" s="218"/>
      <c r="B561" s="218"/>
      <c r="C561" s="218"/>
      <c r="D561" s="218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</row>
    <row r="562" spans="1:26" ht="15.75" customHeight="1">
      <c r="A562" s="218"/>
      <c r="B562" s="218"/>
      <c r="C562" s="218"/>
      <c r="D562" s="218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</row>
    <row r="563" spans="1:26" ht="15.75" customHeight="1">
      <c r="A563" s="218"/>
      <c r="B563" s="218"/>
      <c r="C563" s="218"/>
      <c r="D563" s="218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</row>
    <row r="564" spans="1:26" ht="15.75" customHeight="1">
      <c r="A564" s="218"/>
      <c r="B564" s="218"/>
      <c r="C564" s="218"/>
      <c r="D564" s="218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</row>
    <row r="565" spans="1:26" ht="15.75" customHeight="1">
      <c r="A565" s="218"/>
      <c r="B565" s="218"/>
      <c r="C565" s="218"/>
      <c r="D565" s="218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</row>
    <row r="566" spans="1:26" ht="15.75" customHeight="1">
      <c r="A566" s="218"/>
      <c r="B566" s="218"/>
      <c r="C566" s="218"/>
      <c r="D566" s="218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</row>
    <row r="567" spans="1:26" ht="15.75" customHeight="1">
      <c r="A567" s="218"/>
      <c r="B567" s="218"/>
      <c r="C567" s="218"/>
      <c r="D567" s="218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</row>
    <row r="568" spans="1:26" ht="15.75" customHeight="1">
      <c r="A568" s="218"/>
      <c r="B568" s="218"/>
      <c r="C568" s="218"/>
      <c r="D568" s="218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</row>
    <row r="569" spans="1:26" ht="15.75" customHeight="1">
      <c r="A569" s="218"/>
      <c r="B569" s="218"/>
      <c r="C569" s="218"/>
      <c r="D569" s="218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</row>
    <row r="570" spans="1:26" ht="15.75" customHeight="1">
      <c r="A570" s="218"/>
      <c r="B570" s="218"/>
      <c r="C570" s="218"/>
      <c r="D570" s="218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</row>
    <row r="571" spans="1:26" ht="15.75" customHeight="1">
      <c r="A571" s="218"/>
      <c r="B571" s="218"/>
      <c r="C571" s="218"/>
      <c r="D571" s="218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</row>
    <row r="572" spans="1:26" ht="15.75" customHeight="1">
      <c r="A572" s="218"/>
      <c r="B572" s="218"/>
      <c r="C572" s="218"/>
      <c r="D572" s="218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</row>
    <row r="573" spans="1:26" ht="15.75" customHeight="1">
      <c r="A573" s="218"/>
      <c r="B573" s="218"/>
      <c r="C573" s="218"/>
      <c r="D573" s="218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</row>
    <row r="574" spans="1:26" ht="15.75" customHeight="1">
      <c r="A574" s="218"/>
      <c r="B574" s="218"/>
      <c r="C574" s="218"/>
      <c r="D574" s="218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</row>
    <row r="575" spans="1:26" ht="15.75" customHeight="1">
      <c r="A575" s="218"/>
      <c r="B575" s="218"/>
      <c r="C575" s="218"/>
      <c r="D575" s="218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</row>
    <row r="576" spans="1:26" ht="15.75" customHeight="1">
      <c r="A576" s="218"/>
      <c r="B576" s="218"/>
      <c r="C576" s="218"/>
      <c r="D576" s="218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</row>
    <row r="577" spans="1:26" ht="15.75" customHeight="1">
      <c r="A577" s="218"/>
      <c r="B577" s="218"/>
      <c r="C577" s="218"/>
      <c r="D577" s="218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</row>
    <row r="578" spans="1:26" ht="15.75" customHeight="1">
      <c r="A578" s="218"/>
      <c r="B578" s="218"/>
      <c r="C578" s="218"/>
      <c r="D578" s="218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</row>
    <row r="579" spans="1:26" ht="15.75" customHeight="1">
      <c r="A579" s="218"/>
      <c r="B579" s="218"/>
      <c r="C579" s="218"/>
      <c r="D579" s="218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</row>
    <row r="580" spans="1:26" ht="15.75" customHeight="1">
      <c r="A580" s="218"/>
      <c r="B580" s="218"/>
      <c r="C580" s="218"/>
      <c r="D580" s="218"/>
      <c r="E580" s="218"/>
      <c r="F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</row>
    <row r="581" spans="1:26" ht="15.75" customHeight="1">
      <c r="A581" s="218"/>
      <c r="B581" s="218"/>
      <c r="C581" s="218"/>
      <c r="D581" s="218"/>
      <c r="E581" s="218"/>
      <c r="F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18"/>
      <c r="Q581" s="218"/>
      <c r="R581" s="218"/>
      <c r="S581" s="218"/>
      <c r="T581" s="218"/>
      <c r="U581" s="218"/>
      <c r="V581" s="218"/>
      <c r="W581" s="218"/>
      <c r="X581" s="218"/>
      <c r="Y581" s="218"/>
      <c r="Z581" s="218"/>
    </row>
    <row r="582" spans="1:26" ht="15.75" customHeight="1">
      <c r="A582" s="218"/>
      <c r="B582" s="218"/>
      <c r="C582" s="218"/>
      <c r="D582" s="218"/>
      <c r="E582" s="218"/>
      <c r="F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</row>
    <row r="583" spans="1:26" ht="15.75" customHeight="1">
      <c r="A583" s="218"/>
      <c r="B583" s="218"/>
      <c r="C583" s="218"/>
      <c r="D583" s="218"/>
      <c r="E583" s="218"/>
      <c r="F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18"/>
      <c r="Q583" s="218"/>
      <c r="R583" s="218"/>
      <c r="S583" s="218"/>
      <c r="T583" s="218"/>
      <c r="U583" s="218"/>
      <c r="V583" s="218"/>
      <c r="W583" s="218"/>
      <c r="X583" s="218"/>
      <c r="Y583" s="218"/>
      <c r="Z583" s="218"/>
    </row>
    <row r="584" spans="1:26" ht="15.75" customHeight="1">
      <c r="A584" s="218"/>
      <c r="B584" s="218"/>
      <c r="C584" s="218"/>
      <c r="D584" s="218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8"/>
    </row>
    <row r="585" spans="1:26" ht="15.75" customHeight="1">
      <c r="A585" s="218"/>
      <c r="B585" s="218"/>
      <c r="C585" s="218"/>
      <c r="D585" s="218"/>
      <c r="E585" s="218"/>
      <c r="F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18"/>
      <c r="Q585" s="218"/>
      <c r="R585" s="218"/>
      <c r="S585" s="218"/>
      <c r="T585" s="218"/>
      <c r="U585" s="218"/>
      <c r="V585" s="218"/>
      <c r="W585" s="218"/>
      <c r="X585" s="218"/>
      <c r="Y585" s="218"/>
      <c r="Z585" s="218"/>
    </row>
    <row r="586" spans="1:26" ht="15.75" customHeight="1">
      <c r="A586" s="218"/>
      <c r="B586" s="218"/>
      <c r="C586" s="218"/>
      <c r="D586" s="218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18"/>
      <c r="Q586" s="218"/>
      <c r="R586" s="218"/>
      <c r="S586" s="218"/>
      <c r="T586" s="218"/>
      <c r="U586" s="218"/>
      <c r="V586" s="218"/>
      <c r="W586" s="218"/>
      <c r="X586" s="218"/>
      <c r="Y586" s="218"/>
      <c r="Z586" s="218"/>
    </row>
    <row r="587" spans="1:26" ht="15.75" customHeight="1">
      <c r="A587" s="218"/>
      <c r="B587" s="218"/>
      <c r="C587" s="218"/>
      <c r="D587" s="218"/>
      <c r="E587" s="218"/>
      <c r="F587" s="218"/>
      <c r="G587" s="218"/>
      <c r="H587" s="218"/>
      <c r="I587" s="218"/>
      <c r="J587" s="218"/>
      <c r="K587" s="218"/>
      <c r="L587" s="218"/>
      <c r="M587" s="218"/>
      <c r="N587" s="218"/>
      <c r="O587" s="218"/>
      <c r="P587" s="218"/>
      <c r="Q587" s="218"/>
      <c r="R587" s="218"/>
      <c r="S587" s="218"/>
      <c r="T587" s="218"/>
      <c r="U587" s="218"/>
      <c r="V587" s="218"/>
      <c r="W587" s="218"/>
      <c r="X587" s="218"/>
      <c r="Y587" s="218"/>
      <c r="Z587" s="218"/>
    </row>
    <row r="588" spans="1:26" ht="15.75" customHeight="1">
      <c r="A588" s="218"/>
      <c r="B588" s="218"/>
      <c r="C588" s="218"/>
      <c r="D588" s="218"/>
      <c r="E588" s="218"/>
      <c r="F588" s="218"/>
      <c r="G588" s="218"/>
      <c r="H588" s="218"/>
      <c r="I588" s="218"/>
      <c r="J588" s="218"/>
      <c r="K588" s="218"/>
      <c r="L588" s="218"/>
      <c r="M588" s="218"/>
      <c r="N588" s="218"/>
      <c r="O588" s="218"/>
      <c r="P588" s="218"/>
      <c r="Q588" s="218"/>
      <c r="R588" s="218"/>
      <c r="S588" s="218"/>
      <c r="T588" s="218"/>
      <c r="U588" s="218"/>
      <c r="V588" s="218"/>
      <c r="W588" s="218"/>
      <c r="X588" s="218"/>
      <c r="Y588" s="218"/>
      <c r="Z588" s="218"/>
    </row>
    <row r="589" spans="1:26" ht="15.75" customHeight="1">
      <c r="A589" s="218"/>
      <c r="B589" s="218"/>
      <c r="C589" s="218"/>
      <c r="D589" s="218"/>
      <c r="E589" s="218"/>
      <c r="F589" s="218"/>
      <c r="G589" s="218"/>
      <c r="H589" s="218"/>
      <c r="I589" s="218"/>
      <c r="J589" s="218"/>
      <c r="K589" s="218"/>
      <c r="L589" s="218"/>
      <c r="M589" s="218"/>
      <c r="N589" s="218"/>
      <c r="O589" s="218"/>
      <c r="P589" s="218"/>
      <c r="Q589" s="218"/>
      <c r="R589" s="218"/>
      <c r="S589" s="218"/>
      <c r="T589" s="218"/>
      <c r="U589" s="218"/>
      <c r="V589" s="218"/>
      <c r="W589" s="218"/>
      <c r="X589" s="218"/>
      <c r="Y589" s="218"/>
      <c r="Z589" s="218"/>
    </row>
    <row r="590" spans="1:26" ht="15.75" customHeight="1">
      <c r="A590" s="218"/>
      <c r="B590" s="218"/>
      <c r="C590" s="218"/>
      <c r="D590" s="218"/>
      <c r="E590" s="218"/>
      <c r="F590" s="218"/>
      <c r="G590" s="218"/>
      <c r="H590" s="218"/>
      <c r="I590" s="218"/>
      <c r="J590" s="218"/>
      <c r="K590" s="218"/>
      <c r="L590" s="218"/>
      <c r="M590" s="218"/>
      <c r="N590" s="218"/>
      <c r="O590" s="218"/>
      <c r="P590" s="218"/>
      <c r="Q590" s="218"/>
      <c r="R590" s="218"/>
      <c r="S590" s="218"/>
      <c r="T590" s="218"/>
      <c r="U590" s="218"/>
      <c r="V590" s="218"/>
      <c r="W590" s="218"/>
      <c r="X590" s="218"/>
      <c r="Y590" s="218"/>
      <c r="Z590" s="218"/>
    </row>
    <row r="591" spans="1:26" ht="15.75" customHeight="1">
      <c r="A591" s="218"/>
      <c r="B591" s="218"/>
      <c r="C591" s="218"/>
      <c r="D591" s="218"/>
      <c r="E591" s="218"/>
      <c r="F591" s="218"/>
      <c r="G591" s="218"/>
      <c r="H591" s="218"/>
      <c r="I591" s="218"/>
      <c r="J591" s="218"/>
      <c r="K591" s="218"/>
      <c r="L591" s="218"/>
      <c r="M591" s="218"/>
      <c r="N591" s="218"/>
      <c r="O591" s="218"/>
      <c r="P591" s="218"/>
      <c r="Q591" s="218"/>
      <c r="R591" s="218"/>
      <c r="S591" s="218"/>
      <c r="T591" s="218"/>
      <c r="U591" s="218"/>
      <c r="V591" s="218"/>
      <c r="W591" s="218"/>
      <c r="X591" s="218"/>
      <c r="Y591" s="218"/>
      <c r="Z591" s="218"/>
    </row>
    <row r="592" spans="1:26" ht="15.75" customHeight="1">
      <c r="A592" s="218"/>
      <c r="B592" s="218"/>
      <c r="C592" s="218"/>
      <c r="D592" s="218"/>
      <c r="E592" s="218"/>
      <c r="F592" s="218"/>
      <c r="G592" s="218"/>
      <c r="H592" s="218"/>
      <c r="I592" s="218"/>
      <c r="J592" s="218"/>
      <c r="K592" s="218"/>
      <c r="L592" s="218"/>
      <c r="M592" s="218"/>
      <c r="N592" s="218"/>
      <c r="O592" s="218"/>
      <c r="P592" s="218"/>
      <c r="Q592" s="218"/>
      <c r="R592" s="218"/>
      <c r="S592" s="218"/>
      <c r="T592" s="218"/>
      <c r="U592" s="218"/>
      <c r="V592" s="218"/>
      <c r="W592" s="218"/>
      <c r="X592" s="218"/>
      <c r="Y592" s="218"/>
      <c r="Z592" s="218"/>
    </row>
    <row r="593" spans="1:26" ht="15.75" customHeight="1">
      <c r="A593" s="218"/>
      <c r="B593" s="218"/>
      <c r="C593" s="218"/>
      <c r="D593" s="218"/>
      <c r="E593" s="218"/>
      <c r="F593" s="218"/>
      <c r="G593" s="218"/>
      <c r="H593" s="218"/>
      <c r="I593" s="218"/>
      <c r="J593" s="218"/>
      <c r="K593" s="218"/>
      <c r="L593" s="218"/>
      <c r="M593" s="218"/>
      <c r="N593" s="218"/>
      <c r="O593" s="218"/>
      <c r="P593" s="218"/>
      <c r="Q593" s="218"/>
      <c r="R593" s="218"/>
      <c r="S593" s="218"/>
      <c r="T593" s="218"/>
      <c r="U593" s="218"/>
      <c r="V593" s="218"/>
      <c r="W593" s="218"/>
      <c r="X593" s="218"/>
      <c r="Y593" s="218"/>
      <c r="Z593" s="218"/>
    </row>
    <row r="594" spans="1:26" ht="15.75" customHeight="1">
      <c r="A594" s="218"/>
      <c r="B594" s="218"/>
      <c r="C594" s="218"/>
      <c r="D594" s="218"/>
      <c r="E594" s="218"/>
      <c r="F594" s="218"/>
      <c r="G594" s="218"/>
      <c r="H594" s="218"/>
      <c r="I594" s="218"/>
      <c r="J594" s="218"/>
      <c r="K594" s="218"/>
      <c r="L594" s="218"/>
      <c r="M594" s="218"/>
      <c r="N594" s="218"/>
      <c r="O594" s="218"/>
      <c r="P594" s="218"/>
      <c r="Q594" s="218"/>
      <c r="R594" s="218"/>
      <c r="S594" s="218"/>
      <c r="T594" s="218"/>
      <c r="U594" s="218"/>
      <c r="V594" s="218"/>
      <c r="W594" s="218"/>
      <c r="X594" s="218"/>
      <c r="Y594" s="218"/>
      <c r="Z594" s="218"/>
    </row>
    <row r="595" spans="1:26" ht="15.75" customHeight="1">
      <c r="A595" s="218"/>
      <c r="B595" s="218"/>
      <c r="C595" s="218"/>
      <c r="D595" s="218"/>
      <c r="E595" s="218"/>
      <c r="F595" s="218"/>
      <c r="G595" s="218"/>
      <c r="H595" s="218"/>
      <c r="I595" s="218"/>
      <c r="J595" s="218"/>
      <c r="K595" s="218"/>
      <c r="L595" s="218"/>
      <c r="M595" s="218"/>
      <c r="N595" s="218"/>
      <c r="O595" s="218"/>
      <c r="P595" s="218"/>
      <c r="Q595" s="218"/>
      <c r="R595" s="218"/>
      <c r="S595" s="218"/>
      <c r="T595" s="218"/>
      <c r="U595" s="218"/>
      <c r="V595" s="218"/>
      <c r="W595" s="218"/>
      <c r="X595" s="218"/>
      <c r="Y595" s="218"/>
      <c r="Z595" s="218"/>
    </row>
    <row r="596" spans="1:26" ht="15.75" customHeight="1">
      <c r="A596" s="218"/>
      <c r="B596" s="218"/>
      <c r="C596" s="218"/>
      <c r="D596" s="218"/>
      <c r="E596" s="218"/>
      <c r="F596" s="218"/>
      <c r="G596" s="218"/>
      <c r="H596" s="218"/>
      <c r="I596" s="218"/>
      <c r="J596" s="218"/>
      <c r="K596" s="218"/>
      <c r="L596" s="218"/>
      <c r="M596" s="218"/>
      <c r="N596" s="218"/>
      <c r="O596" s="218"/>
      <c r="P596" s="218"/>
      <c r="Q596" s="218"/>
      <c r="R596" s="218"/>
      <c r="S596" s="218"/>
      <c r="T596" s="218"/>
      <c r="U596" s="218"/>
      <c r="V596" s="218"/>
      <c r="W596" s="218"/>
      <c r="X596" s="218"/>
      <c r="Y596" s="218"/>
      <c r="Z596" s="218"/>
    </row>
    <row r="597" spans="1:26" ht="15.75" customHeight="1">
      <c r="A597" s="218"/>
      <c r="B597" s="218"/>
      <c r="C597" s="218"/>
      <c r="D597" s="218"/>
      <c r="E597" s="218"/>
      <c r="F597" s="218"/>
      <c r="G597" s="218"/>
      <c r="H597" s="218"/>
      <c r="I597" s="218"/>
      <c r="J597" s="218"/>
      <c r="K597" s="218"/>
      <c r="L597" s="218"/>
      <c r="M597" s="218"/>
      <c r="N597" s="218"/>
      <c r="O597" s="218"/>
      <c r="P597" s="218"/>
      <c r="Q597" s="218"/>
      <c r="R597" s="218"/>
      <c r="S597" s="218"/>
      <c r="T597" s="218"/>
      <c r="U597" s="218"/>
      <c r="V597" s="218"/>
      <c r="W597" s="218"/>
      <c r="X597" s="218"/>
      <c r="Y597" s="218"/>
      <c r="Z597" s="218"/>
    </row>
    <row r="598" spans="1:26" ht="15.75" customHeight="1">
      <c r="A598" s="218"/>
      <c r="B598" s="218"/>
      <c r="C598" s="218"/>
      <c r="D598" s="218"/>
      <c r="E598" s="218"/>
      <c r="F598" s="218"/>
      <c r="G598" s="218"/>
      <c r="H598" s="218"/>
      <c r="I598" s="218"/>
      <c r="J598" s="218"/>
      <c r="K598" s="218"/>
      <c r="L598" s="218"/>
      <c r="M598" s="218"/>
      <c r="N598" s="218"/>
      <c r="O598" s="218"/>
      <c r="P598" s="218"/>
      <c r="Q598" s="218"/>
      <c r="R598" s="218"/>
      <c r="S598" s="218"/>
      <c r="T598" s="218"/>
      <c r="U598" s="218"/>
      <c r="V598" s="218"/>
      <c r="W598" s="218"/>
      <c r="X598" s="218"/>
      <c r="Y598" s="218"/>
      <c r="Z598" s="218"/>
    </row>
    <row r="599" spans="1:26" ht="15.75" customHeight="1">
      <c r="A599" s="218"/>
      <c r="B599" s="218"/>
      <c r="C599" s="218"/>
      <c r="D599" s="218"/>
      <c r="E599" s="218"/>
      <c r="F599" s="218"/>
      <c r="G599" s="218"/>
      <c r="H599" s="218"/>
      <c r="I599" s="218"/>
      <c r="J599" s="218"/>
      <c r="K599" s="218"/>
      <c r="L599" s="218"/>
      <c r="M599" s="218"/>
      <c r="N599" s="218"/>
      <c r="O599" s="218"/>
      <c r="P599" s="218"/>
      <c r="Q599" s="218"/>
      <c r="R599" s="218"/>
      <c r="S599" s="218"/>
      <c r="T599" s="218"/>
      <c r="U599" s="218"/>
      <c r="V599" s="218"/>
      <c r="W599" s="218"/>
      <c r="X599" s="218"/>
      <c r="Y599" s="218"/>
      <c r="Z599" s="218"/>
    </row>
    <row r="600" spans="1:26" ht="15.75" customHeight="1">
      <c r="A600" s="218"/>
      <c r="B600" s="218"/>
      <c r="C600" s="218"/>
      <c r="D600" s="218"/>
      <c r="E600" s="218"/>
      <c r="F600" s="218"/>
      <c r="G600" s="218"/>
      <c r="H600" s="218"/>
      <c r="I600" s="218"/>
      <c r="J600" s="218"/>
      <c r="K600" s="218"/>
      <c r="L600" s="218"/>
      <c r="M600" s="218"/>
      <c r="N600" s="218"/>
      <c r="O600" s="218"/>
      <c r="P600" s="218"/>
      <c r="Q600" s="218"/>
      <c r="R600" s="218"/>
      <c r="S600" s="218"/>
      <c r="T600" s="218"/>
      <c r="U600" s="218"/>
      <c r="V600" s="218"/>
      <c r="W600" s="218"/>
      <c r="X600" s="218"/>
      <c r="Y600" s="218"/>
      <c r="Z600" s="218"/>
    </row>
    <row r="601" spans="1:26" ht="15.75" customHeight="1">
      <c r="A601" s="218"/>
      <c r="B601" s="218"/>
      <c r="C601" s="218"/>
      <c r="D601" s="218"/>
      <c r="E601" s="218"/>
      <c r="F601" s="218"/>
      <c r="G601" s="218"/>
      <c r="H601" s="218"/>
      <c r="I601" s="218"/>
      <c r="J601" s="218"/>
      <c r="K601" s="218"/>
      <c r="L601" s="218"/>
      <c r="M601" s="218"/>
      <c r="N601" s="218"/>
      <c r="O601" s="218"/>
      <c r="P601" s="218"/>
      <c r="Q601" s="218"/>
      <c r="R601" s="218"/>
      <c r="S601" s="218"/>
      <c r="T601" s="218"/>
      <c r="U601" s="218"/>
      <c r="V601" s="218"/>
      <c r="W601" s="218"/>
      <c r="X601" s="218"/>
      <c r="Y601" s="218"/>
      <c r="Z601" s="218"/>
    </row>
    <row r="602" spans="1:26" ht="15.75" customHeight="1">
      <c r="A602" s="218"/>
      <c r="B602" s="218"/>
      <c r="C602" s="218"/>
      <c r="D602" s="218"/>
      <c r="E602" s="218"/>
      <c r="F602" s="218"/>
      <c r="G602" s="218"/>
      <c r="H602" s="218"/>
      <c r="I602" s="218"/>
      <c r="J602" s="218"/>
      <c r="K602" s="218"/>
      <c r="L602" s="218"/>
      <c r="M602" s="218"/>
      <c r="N602" s="218"/>
      <c r="O602" s="218"/>
      <c r="P602" s="218"/>
      <c r="Q602" s="218"/>
      <c r="R602" s="218"/>
      <c r="S602" s="218"/>
      <c r="T602" s="218"/>
      <c r="U602" s="218"/>
      <c r="V602" s="218"/>
      <c r="W602" s="218"/>
      <c r="X602" s="218"/>
      <c r="Y602" s="218"/>
      <c r="Z602" s="218"/>
    </row>
    <row r="603" spans="1:26" ht="15.75" customHeight="1">
      <c r="A603" s="218"/>
      <c r="B603" s="218"/>
      <c r="C603" s="218"/>
      <c r="D603" s="218"/>
      <c r="E603" s="218"/>
      <c r="F603" s="218"/>
      <c r="G603" s="218"/>
      <c r="H603" s="218"/>
      <c r="I603" s="218"/>
      <c r="J603" s="218"/>
      <c r="K603" s="218"/>
      <c r="L603" s="218"/>
      <c r="M603" s="218"/>
      <c r="N603" s="218"/>
      <c r="O603" s="218"/>
      <c r="P603" s="218"/>
      <c r="Q603" s="218"/>
      <c r="R603" s="218"/>
      <c r="S603" s="218"/>
      <c r="T603" s="218"/>
      <c r="U603" s="218"/>
      <c r="V603" s="218"/>
      <c r="W603" s="218"/>
      <c r="X603" s="218"/>
      <c r="Y603" s="218"/>
      <c r="Z603" s="218"/>
    </row>
    <row r="604" spans="1:26" ht="15.75" customHeight="1">
      <c r="A604" s="218"/>
      <c r="B604" s="218"/>
      <c r="C604" s="218"/>
      <c r="D604" s="218"/>
      <c r="E604" s="218"/>
      <c r="F604" s="218"/>
      <c r="G604" s="218"/>
      <c r="H604" s="218"/>
      <c r="I604" s="218"/>
      <c r="J604" s="218"/>
      <c r="K604" s="218"/>
      <c r="L604" s="218"/>
      <c r="M604" s="218"/>
      <c r="N604" s="218"/>
      <c r="O604" s="218"/>
      <c r="P604" s="218"/>
      <c r="Q604" s="218"/>
      <c r="R604" s="218"/>
      <c r="S604" s="218"/>
      <c r="T604" s="218"/>
      <c r="U604" s="218"/>
      <c r="V604" s="218"/>
      <c r="W604" s="218"/>
      <c r="X604" s="218"/>
      <c r="Y604" s="218"/>
      <c r="Z604" s="218"/>
    </row>
    <row r="605" spans="1:26" ht="15.75" customHeight="1">
      <c r="A605" s="218"/>
      <c r="B605" s="218"/>
      <c r="C605" s="218"/>
      <c r="D605" s="218"/>
      <c r="E605" s="218"/>
      <c r="F605" s="218"/>
      <c r="G605" s="218"/>
      <c r="H605" s="218"/>
      <c r="I605" s="218"/>
      <c r="J605" s="218"/>
      <c r="K605" s="218"/>
      <c r="L605" s="218"/>
      <c r="M605" s="218"/>
      <c r="N605" s="218"/>
      <c r="O605" s="218"/>
      <c r="P605" s="218"/>
      <c r="Q605" s="218"/>
      <c r="R605" s="218"/>
      <c r="S605" s="218"/>
      <c r="T605" s="218"/>
      <c r="U605" s="218"/>
      <c r="V605" s="218"/>
      <c r="W605" s="218"/>
      <c r="X605" s="218"/>
      <c r="Y605" s="218"/>
      <c r="Z605" s="218"/>
    </row>
    <row r="606" spans="1:26" ht="15.75" customHeight="1">
      <c r="A606" s="218"/>
      <c r="B606" s="218"/>
      <c r="C606" s="218"/>
      <c r="D606" s="218"/>
      <c r="E606" s="218"/>
      <c r="F606" s="218"/>
      <c r="G606" s="218"/>
      <c r="H606" s="218"/>
      <c r="I606" s="218"/>
      <c r="J606" s="218"/>
      <c r="K606" s="218"/>
      <c r="L606" s="218"/>
      <c r="M606" s="218"/>
      <c r="N606" s="218"/>
      <c r="O606" s="218"/>
      <c r="P606" s="218"/>
      <c r="Q606" s="218"/>
      <c r="R606" s="218"/>
      <c r="S606" s="218"/>
      <c r="T606" s="218"/>
      <c r="U606" s="218"/>
      <c r="V606" s="218"/>
      <c r="W606" s="218"/>
      <c r="X606" s="218"/>
      <c r="Y606" s="218"/>
      <c r="Z606" s="218"/>
    </row>
    <row r="607" spans="1:26" ht="15.75" customHeight="1">
      <c r="A607" s="218"/>
      <c r="B607" s="218"/>
      <c r="C607" s="218"/>
      <c r="D607" s="218"/>
      <c r="E607" s="218"/>
      <c r="F607" s="218"/>
      <c r="G607" s="218"/>
      <c r="H607" s="218"/>
      <c r="I607" s="218"/>
      <c r="J607" s="218"/>
      <c r="K607" s="218"/>
      <c r="L607" s="218"/>
      <c r="M607" s="218"/>
      <c r="N607" s="218"/>
      <c r="O607" s="218"/>
      <c r="P607" s="218"/>
      <c r="Q607" s="218"/>
      <c r="R607" s="218"/>
      <c r="S607" s="218"/>
      <c r="T607" s="218"/>
      <c r="U607" s="218"/>
      <c r="V607" s="218"/>
      <c r="W607" s="218"/>
      <c r="X607" s="218"/>
      <c r="Y607" s="218"/>
      <c r="Z607" s="218"/>
    </row>
    <row r="608" spans="1:26" ht="15.75" customHeight="1">
      <c r="A608" s="218"/>
      <c r="B608" s="218"/>
      <c r="C608" s="218"/>
      <c r="D608" s="218"/>
      <c r="E608" s="218"/>
      <c r="F608" s="218"/>
      <c r="G608" s="218"/>
      <c r="H608" s="218"/>
      <c r="I608" s="218"/>
      <c r="J608" s="218"/>
      <c r="K608" s="218"/>
      <c r="L608" s="218"/>
      <c r="M608" s="218"/>
      <c r="N608" s="218"/>
      <c r="O608" s="218"/>
      <c r="P608" s="218"/>
      <c r="Q608" s="218"/>
      <c r="R608" s="218"/>
      <c r="S608" s="218"/>
      <c r="T608" s="218"/>
      <c r="U608" s="218"/>
      <c r="V608" s="218"/>
      <c r="W608" s="218"/>
      <c r="X608" s="218"/>
      <c r="Y608" s="218"/>
      <c r="Z608" s="218"/>
    </row>
    <row r="609" spans="1:26" ht="15.75" customHeight="1">
      <c r="A609" s="218"/>
      <c r="B609" s="218"/>
      <c r="C609" s="218"/>
      <c r="D609" s="218"/>
      <c r="E609" s="218"/>
      <c r="F609" s="218"/>
      <c r="G609" s="218"/>
      <c r="H609" s="218"/>
      <c r="I609" s="218"/>
      <c r="J609" s="218"/>
      <c r="K609" s="218"/>
      <c r="L609" s="218"/>
      <c r="M609" s="218"/>
      <c r="N609" s="218"/>
      <c r="O609" s="218"/>
      <c r="P609" s="218"/>
      <c r="Q609" s="218"/>
      <c r="R609" s="218"/>
      <c r="S609" s="218"/>
      <c r="T609" s="218"/>
      <c r="U609" s="218"/>
      <c r="V609" s="218"/>
      <c r="W609" s="218"/>
      <c r="X609" s="218"/>
      <c r="Y609" s="218"/>
      <c r="Z609" s="218"/>
    </row>
    <row r="610" spans="1:26" ht="15.75" customHeight="1">
      <c r="A610" s="218"/>
      <c r="B610" s="218"/>
      <c r="C610" s="218"/>
      <c r="D610" s="218"/>
      <c r="E610" s="218"/>
      <c r="F610" s="218"/>
      <c r="G610" s="218"/>
      <c r="H610" s="218"/>
      <c r="I610" s="218"/>
      <c r="J610" s="218"/>
      <c r="K610" s="218"/>
      <c r="L610" s="218"/>
      <c r="M610" s="218"/>
      <c r="N610" s="218"/>
      <c r="O610" s="218"/>
      <c r="P610" s="218"/>
      <c r="Q610" s="218"/>
      <c r="R610" s="218"/>
      <c r="S610" s="218"/>
      <c r="T610" s="218"/>
      <c r="U610" s="218"/>
      <c r="V610" s="218"/>
      <c r="W610" s="218"/>
      <c r="X610" s="218"/>
      <c r="Y610" s="218"/>
      <c r="Z610" s="218"/>
    </row>
    <row r="611" spans="1:26" ht="15.75" customHeight="1">
      <c r="A611" s="218"/>
      <c r="B611" s="218"/>
      <c r="C611" s="218"/>
      <c r="D611" s="218"/>
      <c r="E611" s="218"/>
      <c r="F611" s="218"/>
      <c r="G611" s="218"/>
      <c r="H611" s="218"/>
      <c r="I611" s="218"/>
      <c r="J611" s="218"/>
      <c r="K611" s="218"/>
      <c r="L611" s="218"/>
      <c r="M611" s="218"/>
      <c r="N611" s="218"/>
      <c r="O611" s="218"/>
      <c r="P611" s="218"/>
      <c r="Q611" s="218"/>
      <c r="R611" s="218"/>
      <c r="S611" s="218"/>
      <c r="T611" s="218"/>
      <c r="U611" s="218"/>
      <c r="V611" s="218"/>
      <c r="W611" s="218"/>
      <c r="X611" s="218"/>
      <c r="Y611" s="218"/>
      <c r="Z611" s="218"/>
    </row>
    <row r="612" spans="1:26" ht="15.75" customHeight="1">
      <c r="A612" s="218"/>
      <c r="B612" s="218"/>
      <c r="C612" s="218"/>
      <c r="D612" s="218"/>
      <c r="E612" s="218"/>
      <c r="F612" s="218"/>
      <c r="G612" s="218"/>
      <c r="H612" s="218"/>
      <c r="I612" s="218"/>
      <c r="J612" s="218"/>
      <c r="K612" s="218"/>
      <c r="L612" s="218"/>
      <c r="M612" s="218"/>
      <c r="N612" s="218"/>
      <c r="O612" s="218"/>
      <c r="P612" s="218"/>
      <c r="Q612" s="218"/>
      <c r="R612" s="218"/>
      <c r="S612" s="218"/>
      <c r="T612" s="218"/>
      <c r="U612" s="218"/>
      <c r="V612" s="218"/>
      <c r="W612" s="218"/>
      <c r="X612" s="218"/>
      <c r="Y612" s="218"/>
      <c r="Z612" s="218"/>
    </row>
    <row r="613" spans="1:26" ht="15.75" customHeight="1">
      <c r="A613" s="218"/>
      <c r="B613" s="218"/>
      <c r="C613" s="218"/>
      <c r="D613" s="218"/>
      <c r="E613" s="218"/>
      <c r="F613" s="218"/>
      <c r="G613" s="218"/>
      <c r="H613" s="218"/>
      <c r="I613" s="218"/>
      <c r="J613" s="218"/>
      <c r="K613" s="218"/>
      <c r="L613" s="218"/>
      <c r="M613" s="218"/>
      <c r="N613" s="218"/>
      <c r="O613" s="218"/>
      <c r="P613" s="218"/>
      <c r="Q613" s="218"/>
      <c r="R613" s="218"/>
      <c r="S613" s="218"/>
      <c r="T613" s="218"/>
      <c r="U613" s="218"/>
      <c r="V613" s="218"/>
      <c r="W613" s="218"/>
      <c r="X613" s="218"/>
      <c r="Y613" s="218"/>
      <c r="Z613" s="218"/>
    </row>
    <row r="614" spans="1:26" ht="15.75" customHeight="1">
      <c r="A614" s="218"/>
      <c r="B614" s="218"/>
      <c r="C614" s="218"/>
      <c r="D614" s="218"/>
      <c r="E614" s="218"/>
      <c r="F614" s="218"/>
      <c r="G614" s="218"/>
      <c r="H614" s="218"/>
      <c r="I614" s="218"/>
      <c r="J614" s="218"/>
      <c r="K614" s="218"/>
      <c r="L614" s="218"/>
      <c r="M614" s="218"/>
      <c r="N614" s="218"/>
      <c r="O614" s="218"/>
      <c r="P614" s="218"/>
      <c r="Q614" s="218"/>
      <c r="R614" s="218"/>
      <c r="S614" s="218"/>
      <c r="T614" s="218"/>
      <c r="U614" s="218"/>
      <c r="V614" s="218"/>
      <c r="W614" s="218"/>
      <c r="X614" s="218"/>
      <c r="Y614" s="218"/>
      <c r="Z614" s="218"/>
    </row>
    <row r="615" spans="1:26" ht="15.75" customHeight="1">
      <c r="A615" s="218"/>
      <c r="B615" s="218"/>
      <c r="C615" s="218"/>
      <c r="D615" s="218"/>
      <c r="E615" s="218"/>
      <c r="F615" s="218"/>
      <c r="G615" s="218"/>
      <c r="H615" s="218"/>
      <c r="I615" s="218"/>
      <c r="J615" s="218"/>
      <c r="K615" s="218"/>
      <c r="L615" s="218"/>
      <c r="M615" s="218"/>
      <c r="N615" s="218"/>
      <c r="O615" s="218"/>
      <c r="P615" s="218"/>
      <c r="Q615" s="218"/>
      <c r="R615" s="218"/>
      <c r="S615" s="218"/>
      <c r="T615" s="218"/>
      <c r="U615" s="218"/>
      <c r="V615" s="218"/>
      <c r="W615" s="218"/>
      <c r="X615" s="218"/>
      <c r="Y615" s="218"/>
      <c r="Z615" s="218"/>
    </row>
    <row r="616" spans="1:26" ht="15.75" customHeight="1">
      <c r="A616" s="218"/>
      <c r="B616" s="218"/>
      <c r="C616" s="218"/>
      <c r="D616" s="218"/>
      <c r="E616" s="218"/>
      <c r="F616" s="218"/>
      <c r="G616" s="218"/>
      <c r="H616" s="218"/>
      <c r="I616" s="218"/>
      <c r="J616" s="218"/>
      <c r="K616" s="218"/>
      <c r="L616" s="218"/>
      <c r="M616" s="218"/>
      <c r="N616" s="218"/>
      <c r="O616" s="218"/>
      <c r="P616" s="218"/>
      <c r="Q616" s="218"/>
      <c r="R616" s="218"/>
      <c r="S616" s="218"/>
      <c r="T616" s="218"/>
      <c r="U616" s="218"/>
      <c r="V616" s="218"/>
      <c r="W616" s="218"/>
      <c r="X616" s="218"/>
      <c r="Y616" s="218"/>
      <c r="Z616" s="218"/>
    </row>
    <row r="617" spans="1:26" ht="15.75" customHeight="1">
      <c r="A617" s="218"/>
      <c r="B617" s="218"/>
      <c r="C617" s="218"/>
      <c r="D617" s="218"/>
      <c r="E617" s="218"/>
      <c r="F617" s="218"/>
      <c r="G617" s="218"/>
      <c r="H617" s="218"/>
      <c r="I617" s="218"/>
      <c r="J617" s="218"/>
      <c r="K617" s="218"/>
      <c r="L617" s="218"/>
      <c r="M617" s="218"/>
      <c r="N617" s="218"/>
      <c r="O617" s="218"/>
      <c r="P617" s="218"/>
      <c r="Q617" s="218"/>
      <c r="R617" s="218"/>
      <c r="S617" s="218"/>
      <c r="T617" s="218"/>
      <c r="U617" s="218"/>
      <c r="V617" s="218"/>
      <c r="W617" s="218"/>
      <c r="X617" s="218"/>
      <c r="Y617" s="218"/>
      <c r="Z617" s="218"/>
    </row>
    <row r="618" spans="1:26" ht="15.75" customHeight="1">
      <c r="A618" s="218"/>
      <c r="B618" s="218"/>
      <c r="C618" s="218"/>
      <c r="D618" s="218"/>
      <c r="E618" s="218"/>
      <c r="F618" s="218"/>
      <c r="G618" s="218"/>
      <c r="H618" s="218"/>
      <c r="I618" s="218"/>
      <c r="J618" s="218"/>
      <c r="K618" s="218"/>
      <c r="L618" s="218"/>
      <c r="M618" s="218"/>
      <c r="N618" s="218"/>
      <c r="O618" s="218"/>
      <c r="P618" s="218"/>
      <c r="Q618" s="218"/>
      <c r="R618" s="218"/>
      <c r="S618" s="218"/>
      <c r="T618" s="218"/>
      <c r="U618" s="218"/>
      <c r="V618" s="218"/>
      <c r="W618" s="218"/>
      <c r="X618" s="218"/>
      <c r="Y618" s="218"/>
      <c r="Z618" s="218"/>
    </row>
    <row r="619" spans="1:26" ht="15.75" customHeight="1">
      <c r="A619" s="218"/>
      <c r="B619" s="218"/>
      <c r="C619" s="218"/>
      <c r="D619" s="218"/>
      <c r="E619" s="218"/>
      <c r="F619" s="218"/>
      <c r="G619" s="218"/>
      <c r="H619" s="218"/>
      <c r="I619" s="218"/>
      <c r="J619" s="218"/>
      <c r="K619" s="218"/>
      <c r="L619" s="218"/>
      <c r="M619" s="218"/>
      <c r="N619" s="218"/>
      <c r="O619" s="218"/>
      <c r="P619" s="218"/>
      <c r="Q619" s="218"/>
      <c r="R619" s="218"/>
      <c r="S619" s="218"/>
      <c r="T619" s="218"/>
      <c r="U619" s="218"/>
      <c r="V619" s="218"/>
      <c r="W619" s="218"/>
      <c r="X619" s="218"/>
      <c r="Y619" s="218"/>
      <c r="Z619" s="218"/>
    </row>
    <row r="620" spans="1:26" ht="15.75" customHeight="1">
      <c r="A620" s="218"/>
      <c r="B620" s="218"/>
      <c r="C620" s="218"/>
      <c r="D620" s="218"/>
      <c r="E620" s="218"/>
      <c r="F620" s="218"/>
      <c r="G620" s="218"/>
      <c r="H620" s="218"/>
      <c r="I620" s="218"/>
      <c r="J620" s="218"/>
      <c r="K620" s="218"/>
      <c r="L620" s="218"/>
      <c r="M620" s="218"/>
      <c r="N620" s="218"/>
      <c r="O620" s="218"/>
      <c r="P620" s="218"/>
      <c r="Q620" s="218"/>
      <c r="R620" s="218"/>
      <c r="S620" s="218"/>
      <c r="T620" s="218"/>
      <c r="U620" s="218"/>
      <c r="V620" s="218"/>
      <c r="W620" s="218"/>
      <c r="X620" s="218"/>
      <c r="Y620" s="218"/>
      <c r="Z620" s="218"/>
    </row>
    <row r="621" spans="1:26" ht="15.75" customHeight="1">
      <c r="A621" s="218"/>
      <c r="B621" s="218"/>
      <c r="C621" s="218"/>
      <c r="D621" s="218"/>
      <c r="E621" s="218"/>
      <c r="F621" s="218"/>
      <c r="G621" s="218"/>
      <c r="H621" s="218"/>
      <c r="I621" s="218"/>
      <c r="J621" s="218"/>
      <c r="K621" s="218"/>
      <c r="L621" s="218"/>
      <c r="M621" s="218"/>
      <c r="N621" s="218"/>
      <c r="O621" s="218"/>
      <c r="P621" s="218"/>
      <c r="Q621" s="218"/>
      <c r="R621" s="218"/>
      <c r="S621" s="218"/>
      <c r="T621" s="218"/>
      <c r="U621" s="218"/>
      <c r="V621" s="218"/>
      <c r="W621" s="218"/>
      <c r="X621" s="218"/>
      <c r="Y621" s="218"/>
      <c r="Z621" s="218"/>
    </row>
    <row r="622" spans="1:26" ht="15.75" customHeight="1">
      <c r="A622" s="218"/>
      <c r="B622" s="218"/>
      <c r="C622" s="218"/>
      <c r="D622" s="218"/>
      <c r="E622" s="218"/>
      <c r="F622" s="218"/>
      <c r="G622" s="218"/>
      <c r="H622" s="218"/>
      <c r="I622" s="218"/>
      <c r="J622" s="218"/>
      <c r="K622" s="218"/>
      <c r="L622" s="218"/>
      <c r="M622" s="218"/>
      <c r="N622" s="218"/>
      <c r="O622" s="218"/>
      <c r="P622" s="218"/>
      <c r="Q622" s="218"/>
      <c r="R622" s="218"/>
      <c r="S622" s="218"/>
      <c r="T622" s="218"/>
      <c r="U622" s="218"/>
      <c r="V622" s="218"/>
      <c r="W622" s="218"/>
      <c r="X622" s="218"/>
      <c r="Y622" s="218"/>
      <c r="Z622" s="218"/>
    </row>
    <row r="623" spans="1:26" ht="15.75" customHeight="1">
      <c r="A623" s="218"/>
      <c r="B623" s="218"/>
      <c r="C623" s="218"/>
      <c r="D623" s="218"/>
      <c r="E623" s="218"/>
      <c r="F623" s="218"/>
      <c r="G623" s="218"/>
      <c r="H623" s="218"/>
      <c r="I623" s="218"/>
      <c r="J623" s="218"/>
      <c r="K623" s="218"/>
      <c r="L623" s="218"/>
      <c r="M623" s="218"/>
      <c r="N623" s="218"/>
      <c r="O623" s="218"/>
      <c r="P623" s="218"/>
      <c r="Q623" s="218"/>
      <c r="R623" s="218"/>
      <c r="S623" s="218"/>
      <c r="T623" s="218"/>
      <c r="U623" s="218"/>
      <c r="V623" s="218"/>
      <c r="W623" s="218"/>
      <c r="X623" s="218"/>
      <c r="Y623" s="218"/>
      <c r="Z623" s="218"/>
    </row>
    <row r="624" spans="1:26" ht="15.75" customHeight="1">
      <c r="A624" s="218"/>
      <c r="B624" s="218"/>
      <c r="C624" s="218"/>
      <c r="D624" s="218"/>
      <c r="E624" s="218"/>
      <c r="F624" s="218"/>
      <c r="G624" s="218"/>
      <c r="H624" s="218"/>
      <c r="I624" s="218"/>
      <c r="J624" s="218"/>
      <c r="K624" s="218"/>
      <c r="L624" s="218"/>
      <c r="M624" s="218"/>
      <c r="N624" s="218"/>
      <c r="O624" s="218"/>
      <c r="P624" s="218"/>
      <c r="Q624" s="218"/>
      <c r="R624" s="218"/>
      <c r="S624" s="218"/>
      <c r="T624" s="218"/>
      <c r="U624" s="218"/>
      <c r="V624" s="218"/>
      <c r="W624" s="218"/>
      <c r="X624" s="218"/>
      <c r="Y624" s="218"/>
      <c r="Z624" s="218"/>
    </row>
    <row r="625" spans="1:26" ht="15.75" customHeight="1">
      <c r="A625" s="218"/>
      <c r="B625" s="218"/>
      <c r="C625" s="218"/>
      <c r="D625" s="218"/>
      <c r="E625" s="218"/>
      <c r="F625" s="218"/>
      <c r="G625" s="218"/>
      <c r="H625" s="218"/>
      <c r="I625" s="218"/>
      <c r="J625" s="218"/>
      <c r="K625" s="218"/>
      <c r="L625" s="218"/>
      <c r="M625" s="218"/>
      <c r="N625" s="218"/>
      <c r="O625" s="218"/>
      <c r="P625" s="218"/>
      <c r="Q625" s="218"/>
      <c r="R625" s="218"/>
      <c r="S625" s="218"/>
      <c r="T625" s="218"/>
      <c r="U625" s="218"/>
      <c r="V625" s="218"/>
      <c r="W625" s="218"/>
      <c r="X625" s="218"/>
      <c r="Y625" s="218"/>
      <c r="Z625" s="218"/>
    </row>
    <row r="626" spans="1:26" ht="15.75" customHeight="1">
      <c r="A626" s="218"/>
      <c r="B626" s="218"/>
      <c r="C626" s="218"/>
      <c r="D626" s="218"/>
      <c r="E626" s="218"/>
      <c r="F626" s="218"/>
      <c r="G626" s="218"/>
      <c r="H626" s="218"/>
      <c r="I626" s="218"/>
      <c r="J626" s="218"/>
      <c r="K626" s="218"/>
      <c r="L626" s="218"/>
      <c r="M626" s="218"/>
      <c r="N626" s="218"/>
      <c r="O626" s="218"/>
      <c r="P626" s="218"/>
      <c r="Q626" s="218"/>
      <c r="R626" s="218"/>
      <c r="S626" s="218"/>
      <c r="T626" s="218"/>
      <c r="U626" s="218"/>
      <c r="V626" s="218"/>
      <c r="W626" s="218"/>
      <c r="X626" s="218"/>
      <c r="Y626" s="218"/>
      <c r="Z626" s="218"/>
    </row>
    <row r="627" spans="1:26" ht="15.75" customHeight="1">
      <c r="A627" s="218"/>
      <c r="B627" s="218"/>
      <c r="C627" s="218"/>
      <c r="D627" s="218"/>
      <c r="E627" s="218"/>
      <c r="F627" s="218"/>
      <c r="G627" s="218"/>
      <c r="H627" s="218"/>
      <c r="I627" s="218"/>
      <c r="J627" s="218"/>
      <c r="K627" s="218"/>
      <c r="L627" s="218"/>
      <c r="M627" s="218"/>
      <c r="N627" s="218"/>
      <c r="O627" s="218"/>
      <c r="P627" s="218"/>
      <c r="Q627" s="218"/>
      <c r="R627" s="218"/>
      <c r="S627" s="218"/>
      <c r="T627" s="218"/>
      <c r="U627" s="218"/>
      <c r="V627" s="218"/>
      <c r="W627" s="218"/>
      <c r="X627" s="218"/>
      <c r="Y627" s="218"/>
      <c r="Z627" s="218"/>
    </row>
    <row r="628" spans="1:26" ht="15.75" customHeight="1">
      <c r="A628" s="218"/>
      <c r="B628" s="218"/>
      <c r="C628" s="218"/>
      <c r="D628" s="218"/>
      <c r="E628" s="218"/>
      <c r="F628" s="218"/>
      <c r="G628" s="218"/>
      <c r="H628" s="218"/>
      <c r="I628" s="218"/>
      <c r="J628" s="218"/>
      <c r="K628" s="218"/>
      <c r="L628" s="218"/>
      <c r="M628" s="218"/>
      <c r="N628" s="218"/>
      <c r="O628" s="218"/>
      <c r="P628" s="218"/>
      <c r="Q628" s="218"/>
      <c r="R628" s="218"/>
      <c r="S628" s="218"/>
      <c r="T628" s="218"/>
      <c r="U628" s="218"/>
      <c r="V628" s="218"/>
      <c r="W628" s="218"/>
      <c r="X628" s="218"/>
      <c r="Y628" s="218"/>
      <c r="Z628" s="218"/>
    </row>
    <row r="629" spans="1:26" ht="15.75" customHeight="1">
      <c r="A629" s="218"/>
      <c r="B629" s="218"/>
      <c r="C629" s="218"/>
      <c r="D629" s="218"/>
      <c r="E629" s="218"/>
      <c r="F629" s="218"/>
      <c r="G629" s="218"/>
      <c r="H629" s="218"/>
      <c r="I629" s="218"/>
      <c r="J629" s="218"/>
      <c r="K629" s="218"/>
      <c r="L629" s="218"/>
      <c r="M629" s="218"/>
      <c r="N629" s="218"/>
      <c r="O629" s="218"/>
      <c r="P629" s="218"/>
      <c r="Q629" s="218"/>
      <c r="R629" s="218"/>
      <c r="S629" s="218"/>
      <c r="T629" s="218"/>
      <c r="U629" s="218"/>
      <c r="V629" s="218"/>
      <c r="W629" s="218"/>
      <c r="X629" s="218"/>
      <c r="Y629" s="218"/>
      <c r="Z629" s="218"/>
    </row>
    <row r="630" spans="1:26" ht="15.75" customHeight="1">
      <c r="A630" s="218"/>
      <c r="B630" s="218"/>
      <c r="C630" s="218"/>
      <c r="D630" s="218"/>
      <c r="E630" s="218"/>
      <c r="F630" s="218"/>
      <c r="G630" s="218"/>
      <c r="H630" s="218"/>
      <c r="I630" s="218"/>
      <c r="J630" s="218"/>
      <c r="K630" s="218"/>
      <c r="L630" s="218"/>
      <c r="M630" s="218"/>
      <c r="N630" s="218"/>
      <c r="O630" s="218"/>
      <c r="P630" s="218"/>
      <c r="Q630" s="218"/>
      <c r="R630" s="218"/>
      <c r="S630" s="218"/>
      <c r="T630" s="218"/>
      <c r="U630" s="218"/>
      <c r="V630" s="218"/>
      <c r="W630" s="218"/>
      <c r="X630" s="218"/>
      <c r="Y630" s="218"/>
      <c r="Z630" s="218"/>
    </row>
    <row r="631" spans="1:26" ht="15.75" customHeight="1">
      <c r="A631" s="218"/>
      <c r="B631" s="218"/>
      <c r="C631" s="218"/>
      <c r="D631" s="218"/>
      <c r="E631" s="218"/>
      <c r="F631" s="218"/>
      <c r="G631" s="218"/>
      <c r="H631" s="218"/>
      <c r="I631" s="218"/>
      <c r="J631" s="218"/>
      <c r="K631" s="218"/>
      <c r="L631" s="218"/>
      <c r="M631" s="218"/>
      <c r="N631" s="218"/>
      <c r="O631" s="218"/>
      <c r="P631" s="218"/>
      <c r="Q631" s="218"/>
      <c r="R631" s="218"/>
      <c r="S631" s="218"/>
      <c r="T631" s="218"/>
      <c r="U631" s="218"/>
      <c r="V631" s="218"/>
      <c r="W631" s="218"/>
      <c r="X631" s="218"/>
      <c r="Y631" s="218"/>
      <c r="Z631" s="218"/>
    </row>
    <row r="632" spans="1:26" ht="15.75" customHeight="1">
      <c r="A632" s="218"/>
      <c r="B632" s="218"/>
      <c r="C632" s="218"/>
      <c r="D632" s="218"/>
      <c r="E632" s="218"/>
      <c r="F632" s="218"/>
      <c r="G632" s="218"/>
      <c r="H632" s="218"/>
      <c r="I632" s="218"/>
      <c r="J632" s="218"/>
      <c r="K632" s="218"/>
      <c r="L632" s="218"/>
      <c r="M632" s="218"/>
      <c r="N632" s="218"/>
      <c r="O632" s="218"/>
      <c r="P632" s="218"/>
      <c r="Q632" s="218"/>
      <c r="R632" s="218"/>
      <c r="S632" s="218"/>
      <c r="T632" s="218"/>
      <c r="U632" s="218"/>
      <c r="V632" s="218"/>
      <c r="W632" s="218"/>
      <c r="X632" s="218"/>
      <c r="Y632" s="218"/>
      <c r="Z632" s="218"/>
    </row>
    <row r="633" spans="1:26" ht="15.75" customHeight="1">
      <c r="A633" s="218"/>
      <c r="B633" s="218"/>
      <c r="C633" s="218"/>
      <c r="D633" s="218"/>
      <c r="E633" s="218"/>
      <c r="F633" s="218"/>
      <c r="G633" s="218"/>
      <c r="H633" s="218"/>
      <c r="I633" s="218"/>
      <c r="J633" s="218"/>
      <c r="K633" s="218"/>
      <c r="L633" s="218"/>
      <c r="M633" s="218"/>
      <c r="N633" s="218"/>
      <c r="O633" s="218"/>
      <c r="P633" s="218"/>
      <c r="Q633" s="218"/>
      <c r="R633" s="218"/>
      <c r="S633" s="218"/>
      <c r="T633" s="218"/>
      <c r="U633" s="218"/>
      <c r="V633" s="218"/>
      <c r="W633" s="218"/>
      <c r="X633" s="218"/>
      <c r="Y633" s="218"/>
      <c r="Z633" s="218"/>
    </row>
    <row r="634" spans="1:26" ht="15.75" customHeight="1">
      <c r="A634" s="218"/>
      <c r="B634" s="218"/>
      <c r="C634" s="218"/>
      <c r="D634" s="218"/>
      <c r="E634" s="218"/>
      <c r="F634" s="218"/>
      <c r="G634" s="218"/>
      <c r="H634" s="218"/>
      <c r="I634" s="218"/>
      <c r="J634" s="218"/>
      <c r="K634" s="218"/>
      <c r="L634" s="218"/>
      <c r="M634" s="218"/>
      <c r="N634" s="218"/>
      <c r="O634" s="218"/>
      <c r="P634" s="218"/>
      <c r="Q634" s="218"/>
      <c r="R634" s="218"/>
      <c r="S634" s="218"/>
      <c r="T634" s="218"/>
      <c r="U634" s="218"/>
      <c r="V634" s="218"/>
      <c r="W634" s="218"/>
      <c r="X634" s="218"/>
      <c r="Y634" s="218"/>
      <c r="Z634" s="218"/>
    </row>
    <row r="635" spans="1:26" ht="15.75" customHeight="1">
      <c r="A635" s="218"/>
      <c r="B635" s="218"/>
      <c r="C635" s="218"/>
      <c r="D635" s="218"/>
      <c r="E635" s="218"/>
      <c r="F635" s="218"/>
      <c r="G635" s="218"/>
      <c r="H635" s="218"/>
      <c r="I635" s="218"/>
      <c r="J635" s="218"/>
      <c r="K635" s="218"/>
      <c r="L635" s="218"/>
      <c r="M635" s="218"/>
      <c r="N635" s="218"/>
      <c r="O635" s="218"/>
      <c r="P635" s="218"/>
      <c r="Q635" s="218"/>
      <c r="R635" s="218"/>
      <c r="S635" s="218"/>
      <c r="T635" s="218"/>
      <c r="U635" s="218"/>
      <c r="V635" s="218"/>
      <c r="W635" s="218"/>
      <c r="X635" s="218"/>
      <c r="Y635" s="218"/>
      <c r="Z635" s="218"/>
    </row>
    <row r="636" spans="1:26" ht="15.75" customHeight="1">
      <c r="A636" s="218"/>
      <c r="B636" s="218"/>
      <c r="C636" s="218"/>
      <c r="D636" s="218"/>
      <c r="E636" s="218"/>
      <c r="F636" s="218"/>
      <c r="G636" s="218"/>
      <c r="H636" s="218"/>
      <c r="I636" s="218"/>
      <c r="J636" s="218"/>
      <c r="K636" s="218"/>
      <c r="L636" s="218"/>
      <c r="M636" s="218"/>
      <c r="N636" s="218"/>
      <c r="O636" s="218"/>
      <c r="P636" s="218"/>
      <c r="Q636" s="218"/>
      <c r="R636" s="218"/>
      <c r="S636" s="218"/>
      <c r="T636" s="218"/>
      <c r="U636" s="218"/>
      <c r="V636" s="218"/>
      <c r="W636" s="218"/>
      <c r="X636" s="218"/>
      <c r="Y636" s="218"/>
      <c r="Z636" s="218"/>
    </row>
    <row r="637" spans="1:26" ht="15.75" customHeight="1">
      <c r="A637" s="218"/>
      <c r="B637" s="218"/>
      <c r="C637" s="218"/>
      <c r="D637" s="218"/>
      <c r="E637" s="218"/>
      <c r="F637" s="218"/>
      <c r="G637" s="218"/>
      <c r="H637" s="218"/>
      <c r="I637" s="218"/>
      <c r="J637" s="218"/>
      <c r="K637" s="218"/>
      <c r="L637" s="218"/>
      <c r="M637" s="218"/>
      <c r="N637" s="218"/>
      <c r="O637" s="218"/>
      <c r="P637" s="218"/>
      <c r="Q637" s="218"/>
      <c r="R637" s="218"/>
      <c r="S637" s="218"/>
      <c r="T637" s="218"/>
      <c r="U637" s="218"/>
      <c r="V637" s="218"/>
      <c r="W637" s="218"/>
      <c r="X637" s="218"/>
      <c r="Y637" s="218"/>
      <c r="Z637" s="218"/>
    </row>
    <row r="638" spans="1:26" ht="15.75" customHeight="1">
      <c r="A638" s="218"/>
      <c r="B638" s="218"/>
      <c r="C638" s="218"/>
      <c r="D638" s="218"/>
      <c r="E638" s="218"/>
      <c r="F638" s="218"/>
      <c r="G638" s="218"/>
      <c r="H638" s="218"/>
      <c r="I638" s="218"/>
      <c r="J638" s="218"/>
      <c r="K638" s="218"/>
      <c r="L638" s="218"/>
      <c r="M638" s="218"/>
      <c r="N638" s="218"/>
      <c r="O638" s="218"/>
      <c r="P638" s="218"/>
      <c r="Q638" s="218"/>
      <c r="R638" s="218"/>
      <c r="S638" s="218"/>
      <c r="T638" s="218"/>
      <c r="U638" s="218"/>
      <c r="V638" s="218"/>
      <c r="W638" s="218"/>
      <c r="X638" s="218"/>
      <c r="Y638" s="218"/>
      <c r="Z638" s="218"/>
    </row>
    <row r="639" spans="1:26" ht="15.75" customHeight="1">
      <c r="A639" s="218"/>
      <c r="B639" s="218"/>
      <c r="C639" s="218"/>
      <c r="D639" s="218"/>
      <c r="E639" s="218"/>
      <c r="F639" s="218"/>
      <c r="G639" s="218"/>
      <c r="H639" s="218"/>
      <c r="I639" s="218"/>
      <c r="J639" s="218"/>
      <c r="K639" s="218"/>
      <c r="L639" s="218"/>
      <c r="M639" s="218"/>
      <c r="N639" s="218"/>
      <c r="O639" s="218"/>
      <c r="P639" s="218"/>
      <c r="Q639" s="218"/>
      <c r="R639" s="218"/>
      <c r="S639" s="218"/>
      <c r="T639" s="218"/>
      <c r="U639" s="218"/>
      <c r="V639" s="218"/>
      <c r="W639" s="218"/>
      <c r="X639" s="218"/>
      <c r="Y639" s="218"/>
      <c r="Z639" s="218"/>
    </row>
    <row r="640" spans="1:26" ht="15.75" customHeight="1">
      <c r="A640" s="218"/>
      <c r="B640" s="218"/>
      <c r="C640" s="218"/>
      <c r="D640" s="218"/>
      <c r="E640" s="218"/>
      <c r="F640" s="218"/>
      <c r="G640" s="218"/>
      <c r="H640" s="218"/>
      <c r="I640" s="218"/>
      <c r="J640" s="218"/>
      <c r="K640" s="218"/>
      <c r="L640" s="218"/>
      <c r="M640" s="218"/>
      <c r="N640" s="218"/>
      <c r="O640" s="218"/>
      <c r="P640" s="218"/>
      <c r="Q640" s="218"/>
      <c r="R640" s="218"/>
      <c r="S640" s="218"/>
      <c r="T640" s="218"/>
      <c r="U640" s="218"/>
      <c r="V640" s="218"/>
      <c r="W640" s="218"/>
      <c r="X640" s="218"/>
      <c r="Y640" s="218"/>
      <c r="Z640" s="218"/>
    </row>
    <row r="641" spans="1:26" ht="15.75" customHeight="1">
      <c r="A641" s="218"/>
      <c r="B641" s="218"/>
      <c r="C641" s="218"/>
      <c r="D641" s="218"/>
      <c r="E641" s="218"/>
      <c r="F641" s="218"/>
      <c r="G641" s="218"/>
      <c r="H641" s="218"/>
      <c r="I641" s="218"/>
      <c r="J641" s="218"/>
      <c r="K641" s="218"/>
      <c r="L641" s="218"/>
      <c r="M641" s="218"/>
      <c r="N641" s="218"/>
      <c r="O641" s="218"/>
      <c r="P641" s="218"/>
      <c r="Q641" s="218"/>
      <c r="R641" s="218"/>
      <c r="S641" s="218"/>
      <c r="T641" s="218"/>
      <c r="U641" s="218"/>
      <c r="V641" s="218"/>
      <c r="W641" s="218"/>
      <c r="X641" s="218"/>
      <c r="Y641" s="218"/>
      <c r="Z641" s="218"/>
    </row>
    <row r="642" spans="1:26" ht="15.75" customHeight="1">
      <c r="A642" s="218"/>
      <c r="B642" s="218"/>
      <c r="C642" s="218"/>
      <c r="D642" s="218"/>
      <c r="E642" s="218"/>
      <c r="F642" s="218"/>
      <c r="G642" s="218"/>
      <c r="H642" s="218"/>
      <c r="I642" s="218"/>
      <c r="J642" s="218"/>
      <c r="K642" s="218"/>
      <c r="L642" s="218"/>
      <c r="M642" s="218"/>
      <c r="N642" s="218"/>
      <c r="O642" s="218"/>
      <c r="P642" s="218"/>
      <c r="Q642" s="218"/>
      <c r="R642" s="218"/>
      <c r="S642" s="218"/>
      <c r="T642" s="218"/>
      <c r="U642" s="218"/>
      <c r="V642" s="218"/>
      <c r="W642" s="218"/>
      <c r="X642" s="218"/>
      <c r="Y642" s="218"/>
      <c r="Z642" s="218"/>
    </row>
    <row r="643" spans="1:26" ht="15.75" customHeight="1">
      <c r="A643" s="218"/>
      <c r="B643" s="218"/>
      <c r="C643" s="218"/>
      <c r="D643" s="218"/>
      <c r="E643" s="218"/>
      <c r="F643" s="218"/>
      <c r="G643" s="218"/>
      <c r="H643" s="218"/>
      <c r="I643" s="218"/>
      <c r="J643" s="218"/>
      <c r="K643" s="218"/>
      <c r="L643" s="218"/>
      <c r="M643" s="218"/>
      <c r="N643" s="218"/>
      <c r="O643" s="218"/>
      <c r="P643" s="218"/>
      <c r="Q643" s="218"/>
      <c r="R643" s="218"/>
      <c r="S643" s="218"/>
      <c r="T643" s="218"/>
      <c r="U643" s="218"/>
      <c r="V643" s="218"/>
      <c r="W643" s="218"/>
      <c r="X643" s="218"/>
      <c r="Y643" s="218"/>
      <c r="Z643" s="218"/>
    </row>
    <row r="644" spans="1:26" ht="15.75" customHeight="1">
      <c r="A644" s="218"/>
      <c r="B644" s="218"/>
      <c r="C644" s="218"/>
      <c r="D644" s="218"/>
      <c r="E644" s="218"/>
      <c r="F644" s="218"/>
      <c r="G644" s="218"/>
      <c r="H644" s="218"/>
      <c r="I644" s="218"/>
      <c r="J644" s="218"/>
      <c r="K644" s="218"/>
      <c r="L644" s="218"/>
      <c r="M644" s="218"/>
      <c r="N644" s="218"/>
      <c r="O644" s="218"/>
      <c r="P644" s="218"/>
      <c r="Q644" s="218"/>
      <c r="R644" s="218"/>
      <c r="S644" s="218"/>
      <c r="T644" s="218"/>
      <c r="U644" s="218"/>
      <c r="V644" s="218"/>
      <c r="W644" s="218"/>
      <c r="X644" s="218"/>
      <c r="Y644" s="218"/>
      <c r="Z644" s="218"/>
    </row>
    <row r="645" spans="1:26" ht="15.75" customHeight="1">
      <c r="A645" s="218"/>
      <c r="B645" s="218"/>
      <c r="C645" s="218"/>
      <c r="D645" s="218"/>
      <c r="E645" s="218"/>
      <c r="F645" s="218"/>
      <c r="G645" s="218"/>
      <c r="H645" s="218"/>
      <c r="I645" s="218"/>
      <c r="J645" s="218"/>
      <c r="K645" s="218"/>
      <c r="L645" s="218"/>
      <c r="M645" s="218"/>
      <c r="N645" s="218"/>
      <c r="O645" s="218"/>
      <c r="P645" s="218"/>
      <c r="Q645" s="218"/>
      <c r="R645" s="218"/>
      <c r="S645" s="218"/>
      <c r="T645" s="218"/>
      <c r="U645" s="218"/>
      <c r="V645" s="218"/>
      <c r="W645" s="218"/>
      <c r="X645" s="218"/>
      <c r="Y645" s="218"/>
      <c r="Z645" s="218"/>
    </row>
    <row r="646" spans="1:26" ht="15.75" customHeight="1">
      <c r="A646" s="218"/>
      <c r="B646" s="218"/>
      <c r="C646" s="218"/>
      <c r="D646" s="218"/>
      <c r="E646" s="218"/>
      <c r="F646" s="218"/>
      <c r="G646" s="218"/>
      <c r="H646" s="218"/>
      <c r="I646" s="218"/>
      <c r="J646" s="218"/>
      <c r="K646" s="218"/>
      <c r="L646" s="218"/>
      <c r="M646" s="218"/>
      <c r="N646" s="218"/>
      <c r="O646" s="218"/>
      <c r="P646" s="218"/>
      <c r="Q646" s="218"/>
      <c r="R646" s="218"/>
      <c r="S646" s="218"/>
      <c r="T646" s="218"/>
      <c r="U646" s="218"/>
      <c r="V646" s="218"/>
      <c r="W646" s="218"/>
      <c r="X646" s="218"/>
      <c r="Y646" s="218"/>
      <c r="Z646" s="218"/>
    </row>
    <row r="647" spans="1:26" ht="15.75" customHeight="1">
      <c r="A647" s="218"/>
      <c r="B647" s="218"/>
      <c r="C647" s="218"/>
      <c r="D647" s="218"/>
      <c r="E647" s="218"/>
      <c r="F647" s="218"/>
      <c r="G647" s="218"/>
      <c r="H647" s="218"/>
      <c r="I647" s="218"/>
      <c r="J647" s="218"/>
      <c r="K647" s="218"/>
      <c r="L647" s="218"/>
      <c r="M647" s="218"/>
      <c r="N647" s="218"/>
      <c r="O647" s="218"/>
      <c r="P647" s="218"/>
      <c r="Q647" s="218"/>
      <c r="R647" s="218"/>
      <c r="S647" s="218"/>
      <c r="T647" s="218"/>
      <c r="U647" s="218"/>
      <c r="V647" s="218"/>
      <c r="W647" s="218"/>
      <c r="X647" s="218"/>
      <c r="Y647" s="218"/>
      <c r="Z647" s="218"/>
    </row>
    <row r="648" spans="1:26" ht="15.75" customHeight="1">
      <c r="A648" s="218"/>
      <c r="B648" s="218"/>
      <c r="C648" s="218"/>
      <c r="D648" s="218"/>
      <c r="E648" s="218"/>
      <c r="F648" s="218"/>
      <c r="G648" s="218"/>
      <c r="H648" s="218"/>
      <c r="I648" s="218"/>
      <c r="J648" s="218"/>
      <c r="K648" s="218"/>
      <c r="L648" s="218"/>
      <c r="M648" s="218"/>
      <c r="N648" s="218"/>
      <c r="O648" s="218"/>
      <c r="P648" s="218"/>
      <c r="Q648" s="218"/>
      <c r="R648" s="218"/>
      <c r="S648" s="218"/>
      <c r="T648" s="218"/>
      <c r="U648" s="218"/>
      <c r="V648" s="218"/>
      <c r="W648" s="218"/>
      <c r="X648" s="218"/>
      <c r="Y648" s="218"/>
      <c r="Z648" s="218"/>
    </row>
    <row r="649" spans="1:26" ht="15.75" customHeight="1">
      <c r="A649" s="218"/>
      <c r="B649" s="218"/>
      <c r="C649" s="218"/>
      <c r="D649" s="218"/>
      <c r="E649" s="218"/>
      <c r="F649" s="218"/>
      <c r="G649" s="218"/>
      <c r="H649" s="218"/>
      <c r="I649" s="218"/>
      <c r="J649" s="218"/>
      <c r="K649" s="218"/>
      <c r="L649" s="218"/>
      <c r="M649" s="218"/>
      <c r="N649" s="218"/>
      <c r="O649" s="218"/>
      <c r="P649" s="218"/>
      <c r="Q649" s="218"/>
      <c r="R649" s="218"/>
      <c r="S649" s="218"/>
      <c r="T649" s="218"/>
      <c r="U649" s="218"/>
      <c r="V649" s="218"/>
      <c r="W649" s="218"/>
      <c r="X649" s="218"/>
      <c r="Y649" s="218"/>
      <c r="Z649" s="218"/>
    </row>
    <row r="650" spans="1:26" ht="15.75" customHeight="1">
      <c r="A650" s="218"/>
      <c r="B650" s="218"/>
      <c r="C650" s="218"/>
      <c r="D650" s="218"/>
      <c r="E650" s="218"/>
      <c r="F650" s="218"/>
      <c r="G650" s="218"/>
      <c r="H650" s="218"/>
      <c r="I650" s="218"/>
      <c r="J650" s="218"/>
      <c r="K650" s="218"/>
      <c r="L650" s="218"/>
      <c r="M650" s="218"/>
      <c r="N650" s="218"/>
      <c r="O650" s="218"/>
      <c r="P650" s="218"/>
      <c r="Q650" s="218"/>
      <c r="R650" s="218"/>
      <c r="S650" s="218"/>
      <c r="T650" s="218"/>
      <c r="U650" s="218"/>
      <c r="V650" s="218"/>
      <c r="W650" s="218"/>
      <c r="X650" s="218"/>
      <c r="Y650" s="218"/>
      <c r="Z650" s="218"/>
    </row>
    <row r="651" spans="1:26" ht="15.75" customHeight="1">
      <c r="A651" s="218"/>
      <c r="B651" s="218"/>
      <c r="C651" s="218"/>
      <c r="D651" s="218"/>
      <c r="E651" s="218"/>
      <c r="F651" s="218"/>
      <c r="G651" s="218"/>
      <c r="H651" s="218"/>
      <c r="I651" s="218"/>
      <c r="J651" s="218"/>
      <c r="K651" s="218"/>
      <c r="L651" s="218"/>
      <c r="M651" s="218"/>
      <c r="N651" s="218"/>
      <c r="O651" s="218"/>
      <c r="P651" s="218"/>
      <c r="Q651" s="218"/>
      <c r="R651" s="218"/>
      <c r="S651" s="218"/>
      <c r="T651" s="218"/>
      <c r="U651" s="218"/>
      <c r="V651" s="218"/>
      <c r="W651" s="218"/>
      <c r="X651" s="218"/>
      <c r="Y651" s="218"/>
      <c r="Z651" s="218"/>
    </row>
    <row r="652" spans="1:26" ht="15.75" customHeight="1">
      <c r="A652" s="218"/>
      <c r="B652" s="218"/>
      <c r="C652" s="218"/>
      <c r="D652" s="218"/>
      <c r="E652" s="218"/>
      <c r="F652" s="218"/>
      <c r="G652" s="218"/>
      <c r="H652" s="218"/>
      <c r="I652" s="218"/>
      <c r="J652" s="218"/>
      <c r="K652" s="218"/>
      <c r="L652" s="218"/>
      <c r="M652" s="218"/>
      <c r="N652" s="218"/>
      <c r="O652" s="218"/>
      <c r="P652" s="218"/>
      <c r="Q652" s="218"/>
      <c r="R652" s="218"/>
      <c r="S652" s="218"/>
      <c r="T652" s="218"/>
      <c r="U652" s="218"/>
      <c r="V652" s="218"/>
      <c r="W652" s="218"/>
      <c r="X652" s="218"/>
      <c r="Y652" s="218"/>
      <c r="Z652" s="218"/>
    </row>
    <row r="653" spans="1:26" ht="15.75" customHeight="1">
      <c r="A653" s="218"/>
      <c r="B653" s="218"/>
      <c r="C653" s="218"/>
      <c r="D653" s="218"/>
      <c r="E653" s="218"/>
      <c r="F653" s="218"/>
      <c r="G653" s="218"/>
      <c r="H653" s="218"/>
      <c r="I653" s="218"/>
      <c r="J653" s="218"/>
      <c r="K653" s="218"/>
      <c r="L653" s="218"/>
      <c r="M653" s="218"/>
      <c r="N653" s="218"/>
      <c r="O653" s="218"/>
      <c r="P653" s="218"/>
      <c r="Q653" s="218"/>
      <c r="R653" s="218"/>
      <c r="S653" s="218"/>
      <c r="T653" s="218"/>
      <c r="U653" s="218"/>
      <c r="V653" s="218"/>
      <c r="W653" s="218"/>
      <c r="X653" s="218"/>
      <c r="Y653" s="218"/>
      <c r="Z653" s="218"/>
    </row>
    <row r="654" spans="1:26" ht="15.75" customHeight="1">
      <c r="A654" s="218"/>
      <c r="B654" s="218"/>
      <c r="C654" s="218"/>
      <c r="D654" s="218"/>
      <c r="E654" s="218"/>
      <c r="F654" s="218"/>
      <c r="G654" s="218"/>
      <c r="H654" s="218"/>
      <c r="I654" s="218"/>
      <c r="J654" s="218"/>
      <c r="K654" s="218"/>
      <c r="L654" s="218"/>
      <c r="M654" s="218"/>
      <c r="N654" s="218"/>
      <c r="O654" s="218"/>
      <c r="P654" s="218"/>
      <c r="Q654" s="218"/>
      <c r="R654" s="218"/>
      <c r="S654" s="218"/>
      <c r="T654" s="218"/>
      <c r="U654" s="218"/>
      <c r="V654" s="218"/>
      <c r="W654" s="218"/>
      <c r="X654" s="218"/>
      <c r="Y654" s="218"/>
      <c r="Z654" s="218"/>
    </row>
    <row r="655" spans="1:26" ht="15.75" customHeight="1">
      <c r="A655" s="218"/>
      <c r="B655" s="218"/>
      <c r="C655" s="218"/>
      <c r="D655" s="218"/>
      <c r="E655" s="218"/>
      <c r="F655" s="218"/>
      <c r="G655" s="218"/>
      <c r="H655" s="218"/>
      <c r="I655" s="218"/>
      <c r="J655" s="218"/>
      <c r="K655" s="218"/>
      <c r="L655" s="218"/>
      <c r="M655" s="218"/>
      <c r="N655" s="218"/>
      <c r="O655" s="218"/>
      <c r="P655" s="218"/>
      <c r="Q655" s="218"/>
      <c r="R655" s="218"/>
      <c r="S655" s="218"/>
      <c r="T655" s="218"/>
      <c r="U655" s="218"/>
      <c r="V655" s="218"/>
      <c r="W655" s="218"/>
      <c r="X655" s="218"/>
      <c r="Y655" s="218"/>
      <c r="Z655" s="218"/>
    </row>
    <row r="656" spans="1:26" ht="15.75" customHeight="1">
      <c r="A656" s="218"/>
      <c r="B656" s="218"/>
      <c r="C656" s="218"/>
      <c r="D656" s="218"/>
      <c r="E656" s="218"/>
      <c r="F656" s="218"/>
      <c r="G656" s="218"/>
      <c r="H656" s="218"/>
      <c r="I656" s="218"/>
      <c r="J656" s="218"/>
      <c r="K656" s="218"/>
      <c r="L656" s="218"/>
      <c r="M656" s="218"/>
      <c r="N656" s="218"/>
      <c r="O656" s="218"/>
      <c r="P656" s="218"/>
      <c r="Q656" s="218"/>
      <c r="R656" s="218"/>
      <c r="S656" s="218"/>
      <c r="T656" s="218"/>
      <c r="U656" s="218"/>
      <c r="V656" s="218"/>
      <c r="W656" s="218"/>
      <c r="X656" s="218"/>
      <c r="Y656" s="218"/>
      <c r="Z656" s="218"/>
    </row>
    <row r="657" spans="1:26" ht="15.75" customHeight="1">
      <c r="A657" s="218"/>
      <c r="B657" s="218"/>
      <c r="C657" s="218"/>
      <c r="D657" s="218"/>
      <c r="E657" s="218"/>
      <c r="F657" s="218"/>
      <c r="G657" s="218"/>
      <c r="H657" s="218"/>
      <c r="I657" s="218"/>
      <c r="J657" s="218"/>
      <c r="K657" s="218"/>
      <c r="L657" s="218"/>
      <c r="M657" s="218"/>
      <c r="N657" s="218"/>
      <c r="O657" s="218"/>
      <c r="P657" s="218"/>
      <c r="Q657" s="218"/>
      <c r="R657" s="218"/>
      <c r="S657" s="218"/>
      <c r="T657" s="218"/>
      <c r="U657" s="218"/>
      <c r="V657" s="218"/>
      <c r="W657" s="218"/>
      <c r="X657" s="218"/>
      <c r="Y657" s="218"/>
      <c r="Z657" s="218"/>
    </row>
    <row r="658" spans="1:26" ht="15.75" customHeight="1">
      <c r="A658" s="218"/>
      <c r="B658" s="218"/>
      <c r="C658" s="218"/>
      <c r="D658" s="218"/>
      <c r="E658" s="218"/>
      <c r="F658" s="218"/>
      <c r="G658" s="218"/>
      <c r="H658" s="218"/>
      <c r="I658" s="218"/>
      <c r="J658" s="218"/>
      <c r="K658" s="218"/>
      <c r="L658" s="218"/>
      <c r="M658" s="218"/>
      <c r="N658" s="218"/>
      <c r="O658" s="218"/>
      <c r="P658" s="218"/>
      <c r="Q658" s="218"/>
      <c r="R658" s="218"/>
      <c r="S658" s="218"/>
      <c r="T658" s="218"/>
      <c r="U658" s="218"/>
      <c r="V658" s="218"/>
      <c r="W658" s="218"/>
      <c r="X658" s="218"/>
      <c r="Y658" s="218"/>
      <c r="Z658" s="218"/>
    </row>
    <row r="659" spans="1:26" ht="15.75" customHeight="1">
      <c r="A659" s="218"/>
      <c r="B659" s="218"/>
      <c r="C659" s="218"/>
      <c r="D659" s="218"/>
      <c r="E659" s="218"/>
      <c r="F659" s="218"/>
      <c r="G659" s="218"/>
      <c r="H659" s="218"/>
      <c r="I659" s="218"/>
      <c r="J659" s="218"/>
      <c r="K659" s="218"/>
      <c r="L659" s="218"/>
      <c r="M659" s="218"/>
      <c r="N659" s="218"/>
      <c r="O659" s="218"/>
      <c r="P659" s="218"/>
      <c r="Q659" s="218"/>
      <c r="R659" s="218"/>
      <c r="S659" s="218"/>
      <c r="T659" s="218"/>
      <c r="U659" s="218"/>
      <c r="V659" s="218"/>
      <c r="W659" s="218"/>
      <c r="X659" s="218"/>
      <c r="Y659" s="218"/>
      <c r="Z659" s="218"/>
    </row>
    <row r="660" spans="1:26" ht="15.75" customHeight="1">
      <c r="A660" s="218"/>
      <c r="B660" s="218"/>
      <c r="C660" s="218"/>
      <c r="D660" s="218"/>
      <c r="E660" s="218"/>
      <c r="F660" s="218"/>
      <c r="G660" s="218"/>
      <c r="H660" s="218"/>
      <c r="I660" s="218"/>
      <c r="J660" s="218"/>
      <c r="K660" s="218"/>
      <c r="L660" s="218"/>
      <c r="M660" s="218"/>
      <c r="N660" s="218"/>
      <c r="O660" s="218"/>
      <c r="P660" s="218"/>
      <c r="Q660" s="218"/>
      <c r="R660" s="218"/>
      <c r="S660" s="218"/>
      <c r="T660" s="218"/>
      <c r="U660" s="218"/>
      <c r="V660" s="218"/>
      <c r="W660" s="218"/>
      <c r="X660" s="218"/>
      <c r="Y660" s="218"/>
      <c r="Z660" s="218"/>
    </row>
    <row r="661" spans="1:26" ht="15.75" customHeight="1">
      <c r="A661" s="218"/>
      <c r="B661" s="218"/>
      <c r="C661" s="218"/>
      <c r="D661" s="218"/>
      <c r="E661" s="218"/>
      <c r="F661" s="218"/>
      <c r="G661" s="218"/>
      <c r="H661" s="218"/>
      <c r="I661" s="218"/>
      <c r="J661" s="218"/>
      <c r="K661" s="218"/>
      <c r="L661" s="218"/>
      <c r="M661" s="218"/>
      <c r="N661" s="218"/>
      <c r="O661" s="218"/>
      <c r="P661" s="218"/>
      <c r="Q661" s="218"/>
      <c r="R661" s="218"/>
      <c r="S661" s="218"/>
      <c r="T661" s="218"/>
      <c r="U661" s="218"/>
      <c r="V661" s="218"/>
      <c r="W661" s="218"/>
      <c r="X661" s="218"/>
      <c r="Y661" s="218"/>
      <c r="Z661" s="218"/>
    </row>
    <row r="662" spans="1:26" ht="15.75" customHeight="1">
      <c r="A662" s="218"/>
      <c r="B662" s="218"/>
      <c r="C662" s="218"/>
      <c r="D662" s="218"/>
      <c r="E662" s="218"/>
      <c r="F662" s="218"/>
      <c r="G662" s="218"/>
      <c r="H662" s="218"/>
      <c r="I662" s="218"/>
      <c r="J662" s="218"/>
      <c r="K662" s="218"/>
      <c r="L662" s="218"/>
      <c r="M662" s="218"/>
      <c r="N662" s="218"/>
      <c r="O662" s="218"/>
      <c r="P662" s="218"/>
      <c r="Q662" s="218"/>
      <c r="R662" s="218"/>
      <c r="S662" s="218"/>
      <c r="T662" s="218"/>
      <c r="U662" s="218"/>
      <c r="V662" s="218"/>
      <c r="W662" s="218"/>
      <c r="X662" s="218"/>
      <c r="Y662" s="218"/>
      <c r="Z662" s="218"/>
    </row>
    <row r="663" spans="1:26" ht="15.75" customHeight="1">
      <c r="A663" s="218"/>
      <c r="B663" s="218"/>
      <c r="C663" s="218"/>
      <c r="D663" s="218"/>
      <c r="E663" s="218"/>
      <c r="F663" s="218"/>
      <c r="G663" s="218"/>
      <c r="H663" s="218"/>
      <c r="I663" s="218"/>
      <c r="J663" s="218"/>
      <c r="K663" s="218"/>
      <c r="L663" s="218"/>
      <c r="M663" s="218"/>
      <c r="N663" s="218"/>
      <c r="O663" s="218"/>
      <c r="P663" s="218"/>
      <c r="Q663" s="218"/>
      <c r="R663" s="218"/>
      <c r="S663" s="218"/>
      <c r="T663" s="218"/>
      <c r="U663" s="218"/>
      <c r="V663" s="218"/>
      <c r="W663" s="218"/>
      <c r="X663" s="218"/>
      <c r="Y663" s="218"/>
      <c r="Z663" s="218"/>
    </row>
    <row r="664" spans="1:26" ht="15.75" customHeight="1">
      <c r="A664" s="218"/>
      <c r="B664" s="218"/>
      <c r="C664" s="218"/>
      <c r="D664" s="218"/>
      <c r="E664" s="218"/>
      <c r="F664" s="218"/>
      <c r="G664" s="218"/>
      <c r="H664" s="218"/>
      <c r="I664" s="218"/>
      <c r="J664" s="218"/>
      <c r="K664" s="218"/>
      <c r="L664" s="218"/>
      <c r="M664" s="218"/>
      <c r="N664" s="218"/>
      <c r="O664" s="218"/>
      <c r="P664" s="218"/>
      <c r="Q664" s="218"/>
      <c r="R664" s="218"/>
      <c r="S664" s="218"/>
      <c r="T664" s="218"/>
      <c r="U664" s="218"/>
      <c r="V664" s="218"/>
      <c r="W664" s="218"/>
      <c r="X664" s="218"/>
      <c r="Y664" s="218"/>
      <c r="Z664" s="218"/>
    </row>
    <row r="665" spans="1:26" ht="15.75" customHeight="1">
      <c r="A665" s="218"/>
      <c r="B665" s="218"/>
      <c r="C665" s="218"/>
      <c r="D665" s="218"/>
      <c r="E665" s="218"/>
      <c r="F665" s="218"/>
      <c r="G665" s="218"/>
      <c r="H665" s="218"/>
      <c r="I665" s="218"/>
      <c r="J665" s="218"/>
      <c r="K665" s="218"/>
      <c r="L665" s="218"/>
      <c r="M665" s="218"/>
      <c r="N665" s="218"/>
      <c r="O665" s="218"/>
      <c r="P665" s="218"/>
      <c r="Q665" s="218"/>
      <c r="R665" s="218"/>
      <c r="S665" s="218"/>
      <c r="T665" s="218"/>
      <c r="U665" s="218"/>
      <c r="V665" s="218"/>
      <c r="W665" s="218"/>
      <c r="X665" s="218"/>
      <c r="Y665" s="218"/>
      <c r="Z665" s="218"/>
    </row>
    <row r="666" spans="1:26" ht="15.75" customHeight="1">
      <c r="A666" s="218"/>
      <c r="B666" s="218"/>
      <c r="C666" s="218"/>
      <c r="D666" s="218"/>
      <c r="E666" s="218"/>
      <c r="F666" s="218"/>
      <c r="G666" s="218"/>
      <c r="H666" s="218"/>
      <c r="I666" s="218"/>
      <c r="J666" s="218"/>
      <c r="K666" s="218"/>
      <c r="L666" s="218"/>
      <c r="M666" s="218"/>
      <c r="N666" s="218"/>
      <c r="O666" s="218"/>
      <c r="P666" s="218"/>
      <c r="Q666" s="218"/>
      <c r="R666" s="218"/>
      <c r="S666" s="218"/>
      <c r="T666" s="218"/>
      <c r="U666" s="218"/>
      <c r="V666" s="218"/>
      <c r="W666" s="218"/>
      <c r="X666" s="218"/>
      <c r="Y666" s="218"/>
      <c r="Z666" s="218"/>
    </row>
    <row r="667" spans="1:26" ht="15.75" customHeight="1">
      <c r="A667" s="218"/>
      <c r="B667" s="218"/>
      <c r="C667" s="218"/>
      <c r="D667" s="218"/>
      <c r="E667" s="218"/>
      <c r="F667" s="218"/>
      <c r="G667" s="218"/>
      <c r="H667" s="218"/>
      <c r="I667" s="218"/>
      <c r="J667" s="218"/>
      <c r="K667" s="218"/>
      <c r="L667" s="218"/>
      <c r="M667" s="218"/>
      <c r="N667" s="218"/>
      <c r="O667" s="218"/>
      <c r="P667" s="218"/>
      <c r="Q667" s="218"/>
      <c r="R667" s="218"/>
      <c r="S667" s="218"/>
      <c r="T667" s="218"/>
      <c r="U667" s="218"/>
      <c r="V667" s="218"/>
      <c r="W667" s="218"/>
      <c r="X667" s="218"/>
      <c r="Y667" s="218"/>
      <c r="Z667" s="218"/>
    </row>
    <row r="668" spans="1:26" ht="15.75" customHeight="1">
      <c r="A668" s="218"/>
      <c r="B668" s="218"/>
      <c r="C668" s="218"/>
      <c r="D668" s="218"/>
      <c r="E668" s="218"/>
      <c r="F668" s="218"/>
      <c r="G668" s="218"/>
      <c r="H668" s="218"/>
      <c r="I668" s="218"/>
      <c r="J668" s="218"/>
      <c r="K668" s="218"/>
      <c r="L668" s="218"/>
      <c r="M668" s="218"/>
      <c r="N668" s="218"/>
      <c r="O668" s="218"/>
      <c r="P668" s="218"/>
      <c r="Q668" s="218"/>
      <c r="R668" s="218"/>
      <c r="S668" s="218"/>
      <c r="T668" s="218"/>
      <c r="U668" s="218"/>
      <c r="V668" s="218"/>
      <c r="W668" s="218"/>
      <c r="X668" s="218"/>
      <c r="Y668" s="218"/>
      <c r="Z668" s="218"/>
    </row>
    <row r="669" spans="1:26" ht="15.75" customHeight="1">
      <c r="A669" s="218"/>
      <c r="B669" s="218"/>
      <c r="C669" s="218"/>
      <c r="D669" s="218"/>
      <c r="E669" s="218"/>
      <c r="F669" s="218"/>
      <c r="G669" s="218"/>
      <c r="H669" s="218"/>
      <c r="I669" s="218"/>
      <c r="J669" s="218"/>
      <c r="K669" s="218"/>
      <c r="L669" s="218"/>
      <c r="M669" s="218"/>
      <c r="N669" s="218"/>
      <c r="O669" s="218"/>
      <c r="P669" s="218"/>
      <c r="Q669" s="218"/>
      <c r="R669" s="218"/>
      <c r="S669" s="218"/>
      <c r="T669" s="218"/>
      <c r="U669" s="218"/>
      <c r="V669" s="218"/>
      <c r="W669" s="218"/>
      <c r="X669" s="218"/>
      <c r="Y669" s="218"/>
      <c r="Z669" s="218"/>
    </row>
    <row r="670" spans="1:26" ht="15.75" customHeight="1">
      <c r="A670" s="218"/>
      <c r="B670" s="218"/>
      <c r="C670" s="218"/>
      <c r="D670" s="218"/>
      <c r="E670" s="218"/>
      <c r="F670" s="218"/>
      <c r="G670" s="218"/>
      <c r="H670" s="218"/>
      <c r="I670" s="218"/>
      <c r="J670" s="218"/>
      <c r="K670" s="218"/>
      <c r="L670" s="218"/>
      <c r="M670" s="218"/>
      <c r="N670" s="218"/>
      <c r="O670" s="218"/>
      <c r="P670" s="218"/>
      <c r="Q670" s="218"/>
      <c r="R670" s="218"/>
      <c r="S670" s="218"/>
      <c r="T670" s="218"/>
      <c r="U670" s="218"/>
      <c r="V670" s="218"/>
      <c r="W670" s="218"/>
      <c r="X670" s="218"/>
      <c r="Y670" s="218"/>
      <c r="Z670" s="218"/>
    </row>
    <row r="671" spans="1:26" ht="15.75" customHeight="1">
      <c r="A671" s="218"/>
      <c r="B671" s="218"/>
      <c r="C671" s="218"/>
      <c r="D671" s="218"/>
      <c r="E671" s="218"/>
      <c r="F671" s="218"/>
      <c r="G671" s="218"/>
      <c r="H671" s="218"/>
      <c r="I671" s="218"/>
      <c r="J671" s="218"/>
      <c r="K671" s="218"/>
      <c r="L671" s="218"/>
      <c r="M671" s="218"/>
      <c r="N671" s="218"/>
      <c r="O671" s="218"/>
      <c r="P671" s="218"/>
      <c r="Q671" s="218"/>
      <c r="R671" s="218"/>
      <c r="S671" s="218"/>
      <c r="T671" s="218"/>
      <c r="U671" s="218"/>
      <c r="V671" s="218"/>
      <c r="W671" s="218"/>
      <c r="X671" s="218"/>
      <c r="Y671" s="218"/>
      <c r="Z671" s="218"/>
    </row>
    <row r="672" spans="1:26" ht="15.75" customHeight="1">
      <c r="A672" s="218"/>
      <c r="B672" s="218"/>
      <c r="C672" s="218"/>
      <c r="D672" s="218"/>
      <c r="E672" s="218"/>
      <c r="F672" s="218"/>
      <c r="G672" s="218"/>
      <c r="H672" s="218"/>
      <c r="I672" s="218"/>
      <c r="J672" s="218"/>
      <c r="K672" s="218"/>
      <c r="L672" s="218"/>
      <c r="M672" s="218"/>
      <c r="N672" s="218"/>
      <c r="O672" s="218"/>
      <c r="P672" s="218"/>
      <c r="Q672" s="218"/>
      <c r="R672" s="218"/>
      <c r="S672" s="218"/>
      <c r="T672" s="218"/>
      <c r="U672" s="218"/>
      <c r="V672" s="218"/>
      <c r="W672" s="218"/>
      <c r="X672" s="218"/>
      <c r="Y672" s="218"/>
      <c r="Z672" s="218"/>
    </row>
    <row r="673" spans="1:26" ht="15.75" customHeight="1">
      <c r="A673" s="218"/>
      <c r="B673" s="218"/>
      <c r="C673" s="218"/>
      <c r="D673" s="218"/>
      <c r="E673" s="218"/>
      <c r="F673" s="218"/>
      <c r="G673" s="218"/>
      <c r="H673" s="218"/>
      <c r="I673" s="218"/>
      <c r="J673" s="218"/>
      <c r="K673" s="218"/>
      <c r="L673" s="218"/>
      <c r="M673" s="218"/>
      <c r="N673" s="218"/>
      <c r="O673" s="218"/>
      <c r="P673" s="218"/>
      <c r="Q673" s="218"/>
      <c r="R673" s="218"/>
      <c r="S673" s="218"/>
      <c r="T673" s="218"/>
      <c r="U673" s="218"/>
      <c r="V673" s="218"/>
      <c r="W673" s="218"/>
      <c r="X673" s="218"/>
      <c r="Y673" s="218"/>
      <c r="Z673" s="218"/>
    </row>
    <row r="674" spans="1:26" ht="15.75" customHeight="1">
      <c r="A674" s="218"/>
      <c r="B674" s="218"/>
      <c r="C674" s="218"/>
      <c r="D674" s="218"/>
      <c r="E674" s="218"/>
      <c r="F674" s="218"/>
      <c r="G674" s="218"/>
      <c r="H674" s="218"/>
      <c r="I674" s="218"/>
      <c r="J674" s="218"/>
      <c r="K674" s="218"/>
      <c r="L674" s="218"/>
      <c r="M674" s="218"/>
      <c r="N674" s="218"/>
      <c r="O674" s="218"/>
      <c r="P674" s="218"/>
      <c r="Q674" s="218"/>
      <c r="R674" s="218"/>
      <c r="S674" s="218"/>
      <c r="T674" s="218"/>
      <c r="U674" s="218"/>
      <c r="V674" s="218"/>
      <c r="W674" s="218"/>
      <c r="X674" s="218"/>
      <c r="Y674" s="218"/>
      <c r="Z674" s="218"/>
    </row>
    <row r="675" spans="1:26" ht="15.75" customHeight="1">
      <c r="A675" s="218"/>
      <c r="B675" s="218"/>
      <c r="C675" s="218"/>
      <c r="D675" s="218"/>
      <c r="E675" s="218"/>
      <c r="F675" s="218"/>
      <c r="G675" s="218"/>
      <c r="H675" s="218"/>
      <c r="I675" s="218"/>
      <c r="J675" s="218"/>
      <c r="K675" s="218"/>
      <c r="L675" s="218"/>
      <c r="M675" s="218"/>
      <c r="N675" s="218"/>
      <c r="O675" s="218"/>
      <c r="P675" s="218"/>
      <c r="Q675" s="218"/>
      <c r="R675" s="218"/>
      <c r="S675" s="218"/>
      <c r="T675" s="218"/>
      <c r="U675" s="218"/>
      <c r="V675" s="218"/>
      <c r="W675" s="218"/>
      <c r="X675" s="218"/>
      <c r="Y675" s="218"/>
      <c r="Z675" s="218"/>
    </row>
    <row r="676" spans="1:26" ht="15.75" customHeight="1">
      <c r="A676" s="218"/>
      <c r="B676" s="218"/>
      <c r="C676" s="218"/>
      <c r="D676" s="218"/>
      <c r="E676" s="218"/>
      <c r="F676" s="218"/>
      <c r="G676" s="218"/>
      <c r="H676" s="218"/>
      <c r="I676" s="218"/>
      <c r="J676" s="218"/>
      <c r="K676" s="218"/>
      <c r="L676" s="218"/>
      <c r="M676" s="218"/>
      <c r="N676" s="218"/>
      <c r="O676" s="218"/>
      <c r="P676" s="218"/>
      <c r="Q676" s="218"/>
      <c r="R676" s="218"/>
      <c r="S676" s="218"/>
      <c r="T676" s="218"/>
      <c r="U676" s="218"/>
      <c r="V676" s="218"/>
      <c r="W676" s="218"/>
      <c r="X676" s="218"/>
      <c r="Y676" s="218"/>
      <c r="Z676" s="218"/>
    </row>
    <row r="677" spans="1:26" ht="15.75" customHeight="1">
      <c r="A677" s="218"/>
      <c r="B677" s="218"/>
      <c r="C677" s="218"/>
      <c r="D677" s="218"/>
      <c r="E677" s="218"/>
      <c r="F677" s="218"/>
      <c r="G677" s="218"/>
      <c r="H677" s="218"/>
      <c r="I677" s="218"/>
      <c r="J677" s="218"/>
      <c r="K677" s="218"/>
      <c r="L677" s="218"/>
      <c r="M677" s="218"/>
      <c r="N677" s="218"/>
      <c r="O677" s="218"/>
      <c r="P677" s="218"/>
      <c r="Q677" s="218"/>
      <c r="R677" s="218"/>
      <c r="S677" s="218"/>
      <c r="T677" s="218"/>
      <c r="U677" s="218"/>
      <c r="V677" s="218"/>
      <c r="W677" s="218"/>
      <c r="X677" s="218"/>
      <c r="Y677" s="218"/>
      <c r="Z677" s="218"/>
    </row>
    <row r="678" spans="1:26" ht="15.75" customHeight="1">
      <c r="A678" s="218"/>
      <c r="B678" s="218"/>
      <c r="C678" s="218"/>
      <c r="D678" s="218"/>
      <c r="E678" s="218"/>
      <c r="F678" s="218"/>
      <c r="G678" s="218"/>
      <c r="H678" s="218"/>
      <c r="I678" s="218"/>
      <c r="J678" s="218"/>
      <c r="K678" s="218"/>
      <c r="L678" s="218"/>
      <c r="M678" s="218"/>
      <c r="N678" s="218"/>
      <c r="O678" s="218"/>
      <c r="P678" s="218"/>
      <c r="Q678" s="218"/>
      <c r="R678" s="218"/>
      <c r="S678" s="218"/>
      <c r="T678" s="218"/>
      <c r="U678" s="218"/>
      <c r="V678" s="218"/>
      <c r="W678" s="218"/>
      <c r="X678" s="218"/>
      <c r="Y678" s="218"/>
      <c r="Z678" s="218"/>
    </row>
    <row r="679" spans="1:26" ht="15.75" customHeight="1">
      <c r="A679" s="218"/>
      <c r="B679" s="218"/>
      <c r="C679" s="218"/>
      <c r="D679" s="218"/>
      <c r="E679" s="218"/>
      <c r="F679" s="218"/>
      <c r="G679" s="218"/>
      <c r="H679" s="218"/>
      <c r="I679" s="218"/>
      <c r="J679" s="218"/>
      <c r="K679" s="218"/>
      <c r="L679" s="218"/>
      <c r="M679" s="218"/>
      <c r="N679" s="218"/>
      <c r="O679" s="218"/>
      <c r="P679" s="218"/>
      <c r="Q679" s="218"/>
      <c r="R679" s="218"/>
      <c r="S679" s="218"/>
      <c r="T679" s="218"/>
      <c r="U679" s="218"/>
      <c r="V679" s="218"/>
      <c r="W679" s="218"/>
      <c r="X679" s="218"/>
      <c r="Y679" s="218"/>
      <c r="Z679" s="218"/>
    </row>
    <row r="680" spans="1:26" ht="15.75" customHeight="1">
      <c r="A680" s="218"/>
      <c r="B680" s="218"/>
      <c r="C680" s="218"/>
      <c r="D680" s="218"/>
      <c r="E680" s="218"/>
      <c r="F680" s="218"/>
      <c r="G680" s="218"/>
      <c r="H680" s="218"/>
      <c r="I680" s="218"/>
      <c r="J680" s="218"/>
      <c r="K680" s="218"/>
      <c r="L680" s="218"/>
      <c r="M680" s="218"/>
      <c r="N680" s="218"/>
      <c r="O680" s="218"/>
      <c r="P680" s="218"/>
      <c r="Q680" s="218"/>
      <c r="R680" s="218"/>
      <c r="S680" s="218"/>
      <c r="T680" s="218"/>
      <c r="U680" s="218"/>
      <c r="V680" s="218"/>
      <c r="W680" s="218"/>
      <c r="X680" s="218"/>
      <c r="Y680" s="218"/>
      <c r="Z680" s="218"/>
    </row>
    <row r="681" spans="1:26" ht="15.75" customHeight="1">
      <c r="A681" s="218"/>
      <c r="B681" s="218"/>
      <c r="C681" s="218"/>
      <c r="D681" s="218"/>
      <c r="E681" s="218"/>
      <c r="F681" s="218"/>
      <c r="G681" s="218"/>
      <c r="H681" s="218"/>
      <c r="I681" s="218"/>
      <c r="J681" s="218"/>
      <c r="K681" s="218"/>
      <c r="L681" s="218"/>
      <c r="M681" s="218"/>
      <c r="N681" s="218"/>
      <c r="O681" s="218"/>
      <c r="P681" s="218"/>
      <c r="Q681" s="218"/>
      <c r="R681" s="218"/>
      <c r="S681" s="218"/>
      <c r="T681" s="218"/>
      <c r="U681" s="218"/>
      <c r="V681" s="218"/>
      <c r="W681" s="218"/>
      <c r="X681" s="218"/>
      <c r="Y681" s="218"/>
      <c r="Z681" s="218"/>
    </row>
    <row r="682" spans="1:26" ht="15.75" customHeight="1">
      <c r="A682" s="218"/>
      <c r="B682" s="218"/>
      <c r="C682" s="218"/>
      <c r="D682" s="218"/>
      <c r="E682" s="218"/>
      <c r="F682" s="218"/>
      <c r="G682" s="218"/>
      <c r="H682" s="218"/>
      <c r="I682" s="218"/>
      <c r="J682" s="218"/>
      <c r="K682" s="218"/>
      <c r="L682" s="218"/>
      <c r="M682" s="218"/>
      <c r="N682" s="218"/>
      <c r="O682" s="218"/>
      <c r="P682" s="218"/>
      <c r="Q682" s="218"/>
      <c r="R682" s="218"/>
      <c r="S682" s="218"/>
      <c r="T682" s="218"/>
      <c r="U682" s="218"/>
      <c r="V682" s="218"/>
      <c r="W682" s="218"/>
      <c r="X682" s="218"/>
      <c r="Y682" s="218"/>
      <c r="Z682" s="218"/>
    </row>
    <row r="683" spans="1:26" ht="15.75" customHeight="1">
      <c r="A683" s="218"/>
      <c r="B683" s="218"/>
      <c r="C683" s="218"/>
      <c r="D683" s="218"/>
      <c r="E683" s="218"/>
      <c r="F683" s="218"/>
      <c r="G683" s="218"/>
      <c r="H683" s="218"/>
      <c r="I683" s="218"/>
      <c r="J683" s="218"/>
      <c r="K683" s="218"/>
      <c r="L683" s="218"/>
      <c r="M683" s="218"/>
      <c r="N683" s="218"/>
      <c r="O683" s="218"/>
      <c r="P683" s="218"/>
      <c r="Q683" s="218"/>
      <c r="R683" s="218"/>
      <c r="S683" s="218"/>
      <c r="T683" s="218"/>
      <c r="U683" s="218"/>
      <c r="V683" s="218"/>
      <c r="W683" s="218"/>
      <c r="X683" s="218"/>
      <c r="Y683" s="218"/>
      <c r="Z683" s="218"/>
    </row>
    <row r="684" spans="1:26" ht="15.75" customHeight="1">
      <c r="A684" s="218"/>
      <c r="B684" s="218"/>
      <c r="C684" s="218"/>
      <c r="D684" s="218"/>
      <c r="E684" s="218"/>
      <c r="F684" s="218"/>
      <c r="G684" s="218"/>
      <c r="H684" s="218"/>
      <c r="I684" s="218"/>
      <c r="J684" s="218"/>
      <c r="K684" s="218"/>
      <c r="L684" s="218"/>
      <c r="M684" s="218"/>
      <c r="N684" s="218"/>
      <c r="O684" s="218"/>
      <c r="P684" s="218"/>
      <c r="Q684" s="218"/>
      <c r="R684" s="218"/>
      <c r="S684" s="218"/>
      <c r="T684" s="218"/>
      <c r="U684" s="218"/>
      <c r="V684" s="218"/>
      <c r="W684" s="218"/>
      <c r="X684" s="218"/>
      <c r="Y684" s="218"/>
      <c r="Z684" s="218"/>
    </row>
    <row r="685" spans="1:26" ht="15.75" customHeight="1">
      <c r="A685" s="218"/>
      <c r="B685" s="218"/>
      <c r="C685" s="218"/>
      <c r="D685" s="218"/>
      <c r="E685" s="218"/>
      <c r="F685" s="218"/>
      <c r="G685" s="218"/>
      <c r="H685" s="218"/>
      <c r="I685" s="218"/>
      <c r="J685" s="218"/>
      <c r="K685" s="218"/>
      <c r="L685" s="218"/>
      <c r="M685" s="218"/>
      <c r="N685" s="218"/>
      <c r="O685" s="218"/>
      <c r="P685" s="218"/>
      <c r="Q685" s="218"/>
      <c r="R685" s="218"/>
      <c r="S685" s="218"/>
      <c r="T685" s="218"/>
      <c r="U685" s="218"/>
      <c r="V685" s="218"/>
      <c r="W685" s="218"/>
      <c r="X685" s="218"/>
      <c r="Y685" s="218"/>
      <c r="Z685" s="218"/>
    </row>
    <row r="686" spans="1:26" ht="15.75" customHeight="1">
      <c r="A686" s="218"/>
      <c r="B686" s="218"/>
      <c r="C686" s="218"/>
      <c r="D686" s="218"/>
      <c r="E686" s="218"/>
      <c r="F686" s="218"/>
      <c r="G686" s="218"/>
      <c r="H686" s="218"/>
      <c r="I686" s="218"/>
      <c r="J686" s="218"/>
      <c r="K686" s="218"/>
      <c r="L686" s="218"/>
      <c r="M686" s="218"/>
      <c r="N686" s="218"/>
      <c r="O686" s="218"/>
      <c r="P686" s="218"/>
      <c r="Q686" s="218"/>
      <c r="R686" s="218"/>
      <c r="S686" s="218"/>
      <c r="T686" s="218"/>
      <c r="U686" s="218"/>
      <c r="V686" s="218"/>
      <c r="W686" s="218"/>
      <c r="X686" s="218"/>
      <c r="Y686" s="218"/>
      <c r="Z686" s="218"/>
    </row>
    <row r="687" spans="1:26" ht="15.75" customHeight="1">
      <c r="A687" s="218"/>
      <c r="B687" s="218"/>
      <c r="C687" s="218"/>
      <c r="D687" s="218"/>
      <c r="E687" s="218"/>
      <c r="F687" s="218"/>
      <c r="G687" s="218"/>
      <c r="H687" s="218"/>
      <c r="I687" s="218"/>
      <c r="J687" s="218"/>
      <c r="K687" s="218"/>
      <c r="L687" s="218"/>
      <c r="M687" s="218"/>
      <c r="N687" s="218"/>
      <c r="O687" s="218"/>
      <c r="P687" s="218"/>
      <c r="Q687" s="218"/>
      <c r="R687" s="218"/>
      <c r="S687" s="218"/>
      <c r="T687" s="218"/>
      <c r="U687" s="218"/>
      <c r="V687" s="218"/>
      <c r="W687" s="218"/>
      <c r="X687" s="218"/>
      <c r="Y687" s="218"/>
      <c r="Z687" s="218"/>
    </row>
    <row r="688" spans="1:26" ht="15.75" customHeight="1">
      <c r="A688" s="218"/>
      <c r="B688" s="218"/>
      <c r="C688" s="218"/>
      <c r="D688" s="218"/>
      <c r="E688" s="218"/>
      <c r="F688" s="218"/>
      <c r="G688" s="218"/>
      <c r="H688" s="218"/>
      <c r="I688" s="218"/>
      <c r="J688" s="218"/>
      <c r="K688" s="218"/>
      <c r="L688" s="218"/>
      <c r="M688" s="218"/>
      <c r="N688" s="218"/>
      <c r="O688" s="218"/>
      <c r="P688" s="218"/>
      <c r="Q688" s="218"/>
      <c r="R688" s="218"/>
      <c r="S688" s="218"/>
      <c r="T688" s="218"/>
      <c r="U688" s="218"/>
      <c r="V688" s="218"/>
      <c r="W688" s="218"/>
      <c r="X688" s="218"/>
      <c r="Y688" s="218"/>
      <c r="Z688" s="218"/>
    </row>
    <row r="689" spans="1:26" ht="15.75" customHeight="1">
      <c r="A689" s="218"/>
      <c r="B689" s="218"/>
      <c r="C689" s="218"/>
      <c r="D689" s="218"/>
      <c r="E689" s="218"/>
      <c r="F689" s="218"/>
      <c r="G689" s="218"/>
      <c r="H689" s="218"/>
      <c r="I689" s="218"/>
      <c r="J689" s="218"/>
      <c r="K689" s="218"/>
      <c r="L689" s="218"/>
      <c r="M689" s="218"/>
      <c r="N689" s="218"/>
      <c r="O689" s="218"/>
      <c r="P689" s="218"/>
      <c r="Q689" s="218"/>
      <c r="R689" s="218"/>
      <c r="S689" s="218"/>
      <c r="T689" s="218"/>
      <c r="U689" s="218"/>
      <c r="V689" s="218"/>
      <c r="W689" s="218"/>
      <c r="X689" s="218"/>
      <c r="Y689" s="218"/>
      <c r="Z689" s="218"/>
    </row>
    <row r="690" spans="1:26" ht="15.75" customHeight="1">
      <c r="A690" s="218"/>
      <c r="B690" s="218"/>
      <c r="C690" s="218"/>
      <c r="D690" s="218"/>
      <c r="E690" s="218"/>
      <c r="F690" s="218"/>
      <c r="G690" s="218"/>
      <c r="H690" s="218"/>
      <c r="I690" s="218"/>
      <c r="J690" s="218"/>
      <c r="K690" s="218"/>
      <c r="L690" s="218"/>
      <c r="M690" s="218"/>
      <c r="N690" s="218"/>
      <c r="O690" s="218"/>
      <c r="P690" s="218"/>
      <c r="Q690" s="218"/>
      <c r="R690" s="218"/>
      <c r="S690" s="218"/>
      <c r="T690" s="218"/>
      <c r="U690" s="218"/>
      <c r="V690" s="218"/>
      <c r="W690" s="218"/>
      <c r="X690" s="218"/>
      <c r="Y690" s="218"/>
      <c r="Z690" s="218"/>
    </row>
    <row r="691" spans="1:26" ht="15.75" customHeight="1">
      <c r="A691" s="218"/>
      <c r="B691" s="218"/>
      <c r="C691" s="218"/>
      <c r="D691" s="218"/>
      <c r="E691" s="218"/>
      <c r="F691" s="218"/>
      <c r="G691" s="218"/>
      <c r="H691" s="218"/>
      <c r="I691" s="218"/>
      <c r="J691" s="218"/>
      <c r="K691" s="218"/>
      <c r="L691" s="218"/>
      <c r="M691" s="218"/>
      <c r="N691" s="218"/>
      <c r="O691" s="218"/>
      <c r="P691" s="218"/>
      <c r="Q691" s="218"/>
      <c r="R691" s="218"/>
      <c r="S691" s="218"/>
      <c r="T691" s="218"/>
      <c r="U691" s="218"/>
      <c r="V691" s="218"/>
      <c r="W691" s="218"/>
      <c r="X691" s="218"/>
      <c r="Y691" s="218"/>
      <c r="Z691" s="218"/>
    </row>
    <row r="692" spans="1:26" ht="15.75" customHeight="1">
      <c r="A692" s="218"/>
      <c r="B692" s="218"/>
      <c r="C692" s="218"/>
      <c r="D692" s="218"/>
      <c r="E692" s="218"/>
      <c r="F692" s="218"/>
      <c r="G692" s="218"/>
      <c r="H692" s="218"/>
      <c r="I692" s="218"/>
      <c r="J692" s="218"/>
      <c r="K692" s="218"/>
      <c r="L692" s="218"/>
      <c r="M692" s="218"/>
      <c r="N692" s="218"/>
      <c r="O692" s="218"/>
      <c r="P692" s="218"/>
      <c r="Q692" s="218"/>
      <c r="R692" s="218"/>
      <c r="S692" s="218"/>
      <c r="T692" s="218"/>
      <c r="U692" s="218"/>
      <c r="V692" s="218"/>
      <c r="W692" s="218"/>
      <c r="X692" s="218"/>
      <c r="Y692" s="218"/>
      <c r="Z692" s="218"/>
    </row>
    <row r="693" spans="1:26" ht="15.75" customHeight="1">
      <c r="A693" s="218"/>
      <c r="B693" s="218"/>
      <c r="C693" s="218"/>
      <c r="D693" s="218"/>
      <c r="E693" s="218"/>
      <c r="F693" s="218"/>
      <c r="G693" s="218"/>
      <c r="H693" s="218"/>
      <c r="I693" s="218"/>
      <c r="J693" s="218"/>
      <c r="K693" s="218"/>
      <c r="L693" s="218"/>
      <c r="M693" s="218"/>
      <c r="N693" s="218"/>
      <c r="O693" s="218"/>
      <c r="P693" s="218"/>
      <c r="Q693" s="218"/>
      <c r="R693" s="218"/>
      <c r="S693" s="218"/>
      <c r="T693" s="218"/>
      <c r="U693" s="218"/>
      <c r="V693" s="218"/>
      <c r="W693" s="218"/>
      <c r="X693" s="218"/>
      <c r="Y693" s="218"/>
      <c r="Z693" s="218"/>
    </row>
    <row r="694" spans="1:26" ht="15.75" customHeight="1">
      <c r="A694" s="218"/>
      <c r="B694" s="218"/>
      <c r="C694" s="218"/>
      <c r="D694" s="218"/>
      <c r="E694" s="218"/>
      <c r="F694" s="218"/>
      <c r="G694" s="218"/>
      <c r="H694" s="218"/>
      <c r="I694" s="218"/>
      <c r="J694" s="218"/>
      <c r="K694" s="218"/>
      <c r="L694" s="218"/>
      <c r="M694" s="218"/>
      <c r="N694" s="218"/>
      <c r="O694" s="218"/>
      <c r="P694" s="218"/>
      <c r="Q694" s="218"/>
      <c r="R694" s="218"/>
      <c r="S694" s="218"/>
      <c r="T694" s="218"/>
      <c r="U694" s="218"/>
      <c r="V694" s="218"/>
      <c r="W694" s="218"/>
      <c r="X694" s="218"/>
      <c r="Y694" s="218"/>
      <c r="Z694" s="218"/>
    </row>
    <row r="695" spans="1:26" ht="15.75" customHeight="1">
      <c r="A695" s="218"/>
      <c r="B695" s="218"/>
      <c r="C695" s="218"/>
      <c r="D695" s="218"/>
      <c r="E695" s="218"/>
      <c r="F695" s="218"/>
      <c r="G695" s="218"/>
      <c r="H695" s="218"/>
      <c r="I695" s="218"/>
      <c r="J695" s="218"/>
      <c r="K695" s="218"/>
      <c r="L695" s="218"/>
      <c r="M695" s="218"/>
      <c r="N695" s="218"/>
      <c r="O695" s="218"/>
      <c r="P695" s="218"/>
      <c r="Q695" s="218"/>
      <c r="R695" s="218"/>
      <c r="S695" s="218"/>
      <c r="T695" s="218"/>
      <c r="U695" s="218"/>
      <c r="V695" s="218"/>
      <c r="W695" s="218"/>
      <c r="X695" s="218"/>
      <c r="Y695" s="218"/>
      <c r="Z695" s="218"/>
    </row>
    <row r="696" spans="1:26" ht="15.75" customHeight="1">
      <c r="A696" s="218"/>
      <c r="B696" s="218"/>
      <c r="C696" s="218"/>
      <c r="D696" s="218"/>
      <c r="E696" s="218"/>
      <c r="F696" s="218"/>
      <c r="G696" s="218"/>
      <c r="H696" s="218"/>
      <c r="I696" s="218"/>
      <c r="J696" s="218"/>
      <c r="K696" s="218"/>
      <c r="L696" s="218"/>
      <c r="M696" s="218"/>
      <c r="N696" s="218"/>
      <c r="O696" s="218"/>
      <c r="P696" s="218"/>
      <c r="Q696" s="218"/>
      <c r="R696" s="218"/>
      <c r="S696" s="218"/>
      <c r="T696" s="218"/>
      <c r="U696" s="218"/>
      <c r="V696" s="218"/>
      <c r="W696" s="218"/>
      <c r="X696" s="218"/>
      <c r="Y696" s="218"/>
      <c r="Z696" s="218"/>
    </row>
    <row r="697" spans="1:26" ht="15.75" customHeight="1">
      <c r="A697" s="218"/>
      <c r="B697" s="218"/>
      <c r="C697" s="218"/>
      <c r="D697" s="218"/>
      <c r="E697" s="218"/>
      <c r="F697" s="218"/>
      <c r="G697" s="218"/>
      <c r="H697" s="218"/>
      <c r="I697" s="218"/>
      <c r="J697" s="218"/>
      <c r="K697" s="218"/>
      <c r="L697" s="218"/>
      <c r="M697" s="218"/>
      <c r="N697" s="218"/>
      <c r="O697" s="218"/>
      <c r="P697" s="218"/>
      <c r="Q697" s="218"/>
      <c r="R697" s="218"/>
      <c r="S697" s="218"/>
      <c r="T697" s="218"/>
      <c r="U697" s="218"/>
      <c r="V697" s="218"/>
      <c r="W697" s="218"/>
      <c r="X697" s="218"/>
      <c r="Y697" s="218"/>
      <c r="Z697" s="218"/>
    </row>
    <row r="698" spans="1:26" ht="15.75" customHeight="1">
      <c r="A698" s="218"/>
      <c r="B698" s="218"/>
      <c r="C698" s="218"/>
      <c r="D698" s="218"/>
      <c r="E698" s="218"/>
      <c r="F698" s="218"/>
      <c r="G698" s="218"/>
      <c r="H698" s="218"/>
      <c r="I698" s="218"/>
      <c r="J698" s="218"/>
      <c r="K698" s="218"/>
      <c r="L698" s="218"/>
      <c r="M698" s="218"/>
      <c r="N698" s="218"/>
      <c r="O698" s="218"/>
      <c r="P698" s="218"/>
      <c r="Q698" s="218"/>
      <c r="R698" s="218"/>
      <c r="S698" s="218"/>
      <c r="T698" s="218"/>
      <c r="U698" s="218"/>
      <c r="V698" s="218"/>
      <c r="W698" s="218"/>
      <c r="X698" s="218"/>
      <c r="Y698" s="218"/>
      <c r="Z698" s="218"/>
    </row>
    <row r="699" spans="1:26" ht="15.75" customHeight="1">
      <c r="A699" s="218"/>
      <c r="B699" s="218"/>
      <c r="C699" s="218"/>
      <c r="D699" s="218"/>
      <c r="E699" s="218"/>
      <c r="F699" s="218"/>
      <c r="G699" s="218"/>
      <c r="H699" s="218"/>
      <c r="I699" s="218"/>
      <c r="J699" s="218"/>
      <c r="K699" s="218"/>
      <c r="L699" s="218"/>
      <c r="M699" s="218"/>
      <c r="N699" s="218"/>
      <c r="O699" s="218"/>
      <c r="P699" s="218"/>
      <c r="Q699" s="218"/>
      <c r="R699" s="218"/>
      <c r="S699" s="218"/>
      <c r="T699" s="218"/>
      <c r="U699" s="218"/>
      <c r="V699" s="218"/>
      <c r="W699" s="218"/>
      <c r="X699" s="218"/>
      <c r="Y699" s="218"/>
      <c r="Z699" s="218"/>
    </row>
    <row r="700" spans="1:26" ht="15.75" customHeight="1">
      <c r="A700" s="218"/>
      <c r="B700" s="218"/>
      <c r="C700" s="218"/>
      <c r="D700" s="218"/>
      <c r="E700" s="218"/>
      <c r="F700" s="218"/>
      <c r="G700" s="218"/>
      <c r="H700" s="218"/>
      <c r="I700" s="218"/>
      <c r="J700" s="218"/>
      <c r="K700" s="218"/>
      <c r="L700" s="218"/>
      <c r="M700" s="218"/>
      <c r="N700" s="218"/>
      <c r="O700" s="218"/>
      <c r="P700" s="218"/>
      <c r="Q700" s="218"/>
      <c r="R700" s="218"/>
      <c r="S700" s="218"/>
      <c r="T700" s="218"/>
      <c r="U700" s="218"/>
      <c r="V700" s="218"/>
      <c r="W700" s="218"/>
      <c r="X700" s="218"/>
      <c r="Y700" s="218"/>
      <c r="Z700" s="218"/>
    </row>
    <row r="701" spans="1:26" ht="15.75" customHeight="1">
      <c r="A701" s="218"/>
      <c r="B701" s="218"/>
      <c r="C701" s="218"/>
      <c r="D701" s="218"/>
      <c r="E701" s="218"/>
      <c r="F701" s="218"/>
      <c r="G701" s="218"/>
      <c r="H701" s="218"/>
      <c r="I701" s="218"/>
      <c r="J701" s="218"/>
      <c r="K701" s="218"/>
      <c r="L701" s="218"/>
      <c r="M701" s="218"/>
      <c r="N701" s="218"/>
      <c r="O701" s="218"/>
      <c r="P701" s="218"/>
      <c r="Q701" s="218"/>
      <c r="R701" s="218"/>
      <c r="S701" s="218"/>
      <c r="T701" s="218"/>
      <c r="U701" s="218"/>
      <c r="V701" s="218"/>
      <c r="W701" s="218"/>
      <c r="X701" s="218"/>
      <c r="Y701" s="218"/>
      <c r="Z701" s="218"/>
    </row>
    <row r="702" spans="1:26" ht="15.75" customHeight="1">
      <c r="A702" s="218"/>
      <c r="B702" s="218"/>
      <c r="C702" s="218"/>
      <c r="D702" s="218"/>
      <c r="E702" s="218"/>
      <c r="F702" s="218"/>
      <c r="G702" s="218"/>
      <c r="H702" s="218"/>
      <c r="I702" s="218"/>
      <c r="J702" s="218"/>
      <c r="K702" s="218"/>
      <c r="L702" s="218"/>
      <c r="M702" s="218"/>
      <c r="N702" s="218"/>
      <c r="O702" s="218"/>
      <c r="P702" s="218"/>
      <c r="Q702" s="218"/>
      <c r="R702" s="218"/>
      <c r="S702" s="218"/>
      <c r="T702" s="218"/>
      <c r="U702" s="218"/>
      <c r="V702" s="218"/>
      <c r="W702" s="218"/>
      <c r="X702" s="218"/>
      <c r="Y702" s="218"/>
      <c r="Z702" s="218"/>
    </row>
    <row r="703" spans="1:26" ht="15.75" customHeight="1">
      <c r="A703" s="218"/>
      <c r="B703" s="218"/>
      <c r="C703" s="218"/>
      <c r="D703" s="218"/>
      <c r="E703" s="218"/>
      <c r="F703" s="218"/>
      <c r="G703" s="218"/>
      <c r="H703" s="218"/>
      <c r="I703" s="218"/>
      <c r="J703" s="218"/>
      <c r="K703" s="218"/>
      <c r="L703" s="218"/>
      <c r="M703" s="218"/>
      <c r="N703" s="218"/>
      <c r="O703" s="218"/>
      <c r="P703" s="218"/>
      <c r="Q703" s="218"/>
      <c r="R703" s="218"/>
      <c r="S703" s="218"/>
      <c r="T703" s="218"/>
      <c r="U703" s="218"/>
      <c r="V703" s="218"/>
      <c r="W703" s="218"/>
      <c r="X703" s="218"/>
      <c r="Y703" s="218"/>
      <c r="Z703" s="218"/>
    </row>
    <row r="704" spans="1:26" ht="15.75" customHeight="1">
      <c r="A704" s="218"/>
      <c r="B704" s="218"/>
      <c r="C704" s="218"/>
      <c r="D704" s="218"/>
      <c r="E704" s="218"/>
      <c r="F704" s="218"/>
      <c r="G704" s="218"/>
      <c r="H704" s="218"/>
      <c r="I704" s="218"/>
      <c r="J704" s="218"/>
      <c r="K704" s="218"/>
      <c r="L704" s="218"/>
      <c r="M704" s="218"/>
      <c r="N704" s="218"/>
      <c r="O704" s="218"/>
      <c r="P704" s="218"/>
      <c r="Q704" s="218"/>
      <c r="R704" s="218"/>
      <c r="S704" s="218"/>
      <c r="T704" s="218"/>
      <c r="U704" s="218"/>
      <c r="V704" s="218"/>
      <c r="W704" s="218"/>
      <c r="X704" s="218"/>
      <c r="Y704" s="218"/>
      <c r="Z704" s="218"/>
    </row>
    <row r="705" spans="1:26" ht="15.75" customHeight="1">
      <c r="A705" s="218"/>
      <c r="B705" s="218"/>
      <c r="C705" s="218"/>
      <c r="D705" s="218"/>
      <c r="E705" s="218"/>
      <c r="F705" s="218"/>
      <c r="G705" s="218"/>
      <c r="H705" s="218"/>
      <c r="I705" s="218"/>
      <c r="J705" s="218"/>
      <c r="K705" s="218"/>
      <c r="L705" s="218"/>
      <c r="M705" s="218"/>
      <c r="N705" s="218"/>
      <c r="O705" s="218"/>
      <c r="P705" s="218"/>
      <c r="Q705" s="218"/>
      <c r="R705" s="218"/>
      <c r="S705" s="218"/>
      <c r="T705" s="218"/>
      <c r="U705" s="218"/>
      <c r="V705" s="218"/>
      <c r="W705" s="218"/>
      <c r="X705" s="218"/>
      <c r="Y705" s="218"/>
      <c r="Z705" s="218"/>
    </row>
    <row r="706" spans="1:26" ht="15.75" customHeight="1">
      <c r="A706" s="218"/>
      <c r="B706" s="218"/>
      <c r="C706" s="218"/>
      <c r="D706" s="218"/>
      <c r="E706" s="218"/>
      <c r="F706" s="218"/>
      <c r="G706" s="218"/>
      <c r="H706" s="218"/>
      <c r="I706" s="218"/>
      <c r="J706" s="218"/>
      <c r="K706" s="218"/>
      <c r="L706" s="218"/>
      <c r="M706" s="218"/>
      <c r="N706" s="218"/>
      <c r="O706" s="218"/>
      <c r="P706" s="218"/>
      <c r="Q706" s="218"/>
      <c r="R706" s="218"/>
      <c r="S706" s="218"/>
      <c r="T706" s="218"/>
      <c r="U706" s="218"/>
      <c r="V706" s="218"/>
      <c r="W706" s="218"/>
      <c r="X706" s="218"/>
      <c r="Y706" s="218"/>
      <c r="Z706" s="218"/>
    </row>
    <row r="707" spans="1:26" ht="15.75" customHeight="1">
      <c r="A707" s="218"/>
      <c r="B707" s="218"/>
      <c r="C707" s="218"/>
      <c r="D707" s="218"/>
      <c r="E707" s="218"/>
      <c r="F707" s="218"/>
      <c r="G707" s="218"/>
      <c r="H707" s="218"/>
      <c r="I707" s="218"/>
      <c r="J707" s="218"/>
      <c r="K707" s="218"/>
      <c r="L707" s="218"/>
      <c r="M707" s="218"/>
      <c r="N707" s="218"/>
      <c r="O707" s="218"/>
      <c r="P707" s="218"/>
      <c r="Q707" s="218"/>
      <c r="R707" s="218"/>
      <c r="S707" s="218"/>
      <c r="T707" s="218"/>
      <c r="U707" s="218"/>
      <c r="V707" s="218"/>
      <c r="W707" s="218"/>
      <c r="X707" s="218"/>
      <c r="Y707" s="218"/>
      <c r="Z707" s="218"/>
    </row>
    <row r="708" spans="1:26" ht="15.75" customHeight="1">
      <c r="A708" s="218"/>
      <c r="B708" s="218"/>
      <c r="C708" s="218"/>
      <c r="D708" s="218"/>
      <c r="E708" s="218"/>
      <c r="F708" s="218"/>
      <c r="G708" s="218"/>
      <c r="H708" s="218"/>
      <c r="I708" s="218"/>
      <c r="J708" s="218"/>
      <c r="K708" s="218"/>
      <c r="L708" s="218"/>
      <c r="M708" s="218"/>
      <c r="N708" s="218"/>
      <c r="O708" s="218"/>
      <c r="P708" s="218"/>
      <c r="Q708" s="218"/>
      <c r="R708" s="218"/>
      <c r="S708" s="218"/>
      <c r="T708" s="218"/>
      <c r="U708" s="218"/>
      <c r="V708" s="218"/>
      <c r="W708" s="218"/>
      <c r="X708" s="218"/>
      <c r="Y708" s="218"/>
      <c r="Z708" s="218"/>
    </row>
    <row r="709" spans="1:26" ht="15.75" customHeight="1">
      <c r="A709" s="218"/>
      <c r="B709" s="218"/>
      <c r="C709" s="218"/>
      <c r="D709" s="218"/>
      <c r="E709" s="218"/>
      <c r="F709" s="218"/>
      <c r="G709" s="218"/>
      <c r="H709" s="218"/>
      <c r="I709" s="218"/>
      <c r="J709" s="218"/>
      <c r="K709" s="218"/>
      <c r="L709" s="218"/>
      <c r="M709" s="218"/>
      <c r="N709" s="218"/>
      <c r="O709" s="218"/>
      <c r="P709" s="218"/>
      <c r="Q709" s="218"/>
      <c r="R709" s="218"/>
      <c r="S709" s="218"/>
      <c r="T709" s="218"/>
      <c r="U709" s="218"/>
      <c r="V709" s="218"/>
      <c r="W709" s="218"/>
      <c r="X709" s="218"/>
      <c r="Y709" s="218"/>
      <c r="Z709" s="218"/>
    </row>
    <row r="710" spans="1:26" ht="15.75" customHeight="1">
      <c r="A710" s="218"/>
      <c r="B710" s="218"/>
      <c r="C710" s="218"/>
      <c r="D710" s="218"/>
      <c r="E710" s="218"/>
      <c r="F710" s="218"/>
      <c r="G710" s="218"/>
      <c r="H710" s="218"/>
      <c r="I710" s="218"/>
      <c r="J710" s="218"/>
      <c r="K710" s="218"/>
      <c r="L710" s="218"/>
      <c r="M710" s="218"/>
      <c r="N710" s="218"/>
      <c r="O710" s="218"/>
      <c r="P710" s="218"/>
      <c r="Q710" s="218"/>
      <c r="R710" s="218"/>
      <c r="S710" s="218"/>
      <c r="T710" s="218"/>
      <c r="U710" s="218"/>
      <c r="V710" s="218"/>
      <c r="W710" s="218"/>
      <c r="X710" s="218"/>
      <c r="Y710" s="218"/>
      <c r="Z710" s="218"/>
    </row>
    <row r="711" spans="1:26" ht="15.75" customHeight="1">
      <c r="A711" s="218"/>
      <c r="B711" s="218"/>
      <c r="C711" s="218"/>
      <c r="D711" s="218"/>
      <c r="E711" s="218"/>
      <c r="F711" s="218"/>
      <c r="G711" s="218"/>
      <c r="H711" s="218"/>
      <c r="I711" s="218"/>
      <c r="J711" s="218"/>
      <c r="K711" s="218"/>
      <c r="L711" s="218"/>
      <c r="M711" s="218"/>
      <c r="N711" s="218"/>
      <c r="O711" s="218"/>
      <c r="P711" s="218"/>
      <c r="Q711" s="218"/>
      <c r="R711" s="218"/>
      <c r="S711" s="218"/>
      <c r="T711" s="218"/>
      <c r="U711" s="218"/>
      <c r="V711" s="218"/>
      <c r="W711" s="218"/>
      <c r="X711" s="218"/>
      <c r="Y711" s="218"/>
      <c r="Z711" s="218"/>
    </row>
    <row r="712" spans="1:26" ht="15.75" customHeight="1">
      <c r="A712" s="218"/>
      <c r="B712" s="218"/>
      <c r="C712" s="218"/>
      <c r="D712" s="218"/>
      <c r="E712" s="218"/>
      <c r="F712" s="218"/>
      <c r="G712" s="218"/>
      <c r="H712" s="218"/>
      <c r="I712" s="218"/>
      <c r="J712" s="218"/>
      <c r="K712" s="218"/>
      <c r="L712" s="218"/>
      <c r="M712" s="218"/>
      <c r="N712" s="218"/>
      <c r="O712" s="218"/>
      <c r="P712" s="218"/>
      <c r="Q712" s="218"/>
      <c r="R712" s="218"/>
      <c r="S712" s="218"/>
      <c r="T712" s="218"/>
      <c r="U712" s="218"/>
      <c r="V712" s="218"/>
      <c r="W712" s="218"/>
      <c r="X712" s="218"/>
      <c r="Y712" s="218"/>
      <c r="Z712" s="218"/>
    </row>
    <row r="713" spans="1:26" ht="15.75" customHeight="1">
      <c r="A713" s="218"/>
      <c r="B713" s="218"/>
      <c r="C713" s="218"/>
      <c r="D713" s="218"/>
      <c r="E713" s="218"/>
      <c r="F713" s="218"/>
      <c r="G713" s="218"/>
      <c r="H713" s="218"/>
      <c r="I713" s="218"/>
      <c r="J713" s="218"/>
      <c r="K713" s="218"/>
      <c r="L713" s="218"/>
      <c r="M713" s="218"/>
      <c r="N713" s="218"/>
      <c r="O713" s="218"/>
      <c r="P713" s="218"/>
      <c r="Q713" s="218"/>
      <c r="R713" s="218"/>
      <c r="S713" s="218"/>
      <c r="T713" s="218"/>
      <c r="U713" s="218"/>
      <c r="V713" s="218"/>
      <c r="W713" s="218"/>
      <c r="X713" s="218"/>
      <c r="Y713" s="218"/>
      <c r="Z713" s="218"/>
    </row>
    <row r="714" spans="1:26" ht="15.75" customHeight="1">
      <c r="A714" s="218"/>
      <c r="B714" s="218"/>
      <c r="C714" s="218"/>
      <c r="D714" s="218"/>
      <c r="E714" s="218"/>
      <c r="F714" s="218"/>
      <c r="G714" s="218"/>
      <c r="H714" s="218"/>
      <c r="I714" s="218"/>
      <c r="J714" s="218"/>
      <c r="K714" s="218"/>
      <c r="L714" s="218"/>
      <c r="M714" s="218"/>
      <c r="N714" s="218"/>
      <c r="O714" s="218"/>
      <c r="P714" s="218"/>
      <c r="Q714" s="218"/>
      <c r="R714" s="218"/>
      <c r="S714" s="218"/>
      <c r="T714" s="218"/>
      <c r="U714" s="218"/>
      <c r="V714" s="218"/>
      <c r="W714" s="218"/>
      <c r="X714" s="218"/>
      <c r="Y714" s="218"/>
      <c r="Z714" s="218"/>
    </row>
    <row r="715" spans="1:26" ht="15.75" customHeight="1">
      <c r="A715" s="218"/>
      <c r="B715" s="218"/>
      <c r="C715" s="218"/>
      <c r="D715" s="218"/>
      <c r="E715" s="218"/>
      <c r="F715" s="218"/>
      <c r="G715" s="218"/>
      <c r="H715" s="218"/>
      <c r="I715" s="218"/>
      <c r="J715" s="218"/>
      <c r="K715" s="218"/>
      <c r="L715" s="218"/>
      <c r="M715" s="218"/>
      <c r="N715" s="218"/>
      <c r="O715" s="218"/>
      <c r="P715" s="218"/>
      <c r="Q715" s="218"/>
      <c r="R715" s="218"/>
      <c r="S715" s="218"/>
      <c r="T715" s="218"/>
      <c r="U715" s="218"/>
      <c r="V715" s="218"/>
      <c r="W715" s="218"/>
      <c r="X715" s="218"/>
      <c r="Y715" s="218"/>
      <c r="Z715" s="218"/>
    </row>
    <row r="716" spans="1:26" ht="15.75" customHeight="1">
      <c r="A716" s="218"/>
      <c r="B716" s="218"/>
      <c r="C716" s="218"/>
      <c r="D716" s="218"/>
      <c r="E716" s="218"/>
      <c r="F716" s="218"/>
      <c r="G716" s="218"/>
      <c r="H716" s="218"/>
      <c r="I716" s="218"/>
      <c r="J716" s="218"/>
      <c r="K716" s="218"/>
      <c r="L716" s="218"/>
      <c r="M716" s="218"/>
      <c r="N716" s="218"/>
      <c r="O716" s="218"/>
      <c r="P716" s="218"/>
      <c r="Q716" s="218"/>
      <c r="R716" s="218"/>
      <c r="S716" s="218"/>
      <c r="T716" s="218"/>
      <c r="U716" s="218"/>
      <c r="V716" s="218"/>
      <c r="W716" s="218"/>
      <c r="X716" s="218"/>
      <c r="Y716" s="218"/>
      <c r="Z716" s="218"/>
    </row>
    <row r="717" spans="1:26" ht="15.75" customHeight="1">
      <c r="A717" s="218"/>
      <c r="B717" s="218"/>
      <c r="C717" s="218"/>
      <c r="D717" s="218"/>
      <c r="E717" s="218"/>
      <c r="F717" s="218"/>
      <c r="G717" s="218"/>
      <c r="H717" s="218"/>
      <c r="I717" s="218"/>
      <c r="J717" s="218"/>
      <c r="K717" s="218"/>
      <c r="L717" s="218"/>
      <c r="M717" s="218"/>
      <c r="N717" s="218"/>
      <c r="O717" s="218"/>
      <c r="P717" s="218"/>
      <c r="Q717" s="218"/>
      <c r="R717" s="218"/>
      <c r="S717" s="218"/>
      <c r="T717" s="218"/>
      <c r="U717" s="218"/>
      <c r="V717" s="218"/>
      <c r="W717" s="218"/>
      <c r="X717" s="218"/>
      <c r="Y717" s="218"/>
      <c r="Z717" s="218"/>
    </row>
    <row r="718" spans="1:26" ht="15.75" customHeight="1">
      <c r="A718" s="218"/>
      <c r="B718" s="218"/>
      <c r="C718" s="218"/>
      <c r="D718" s="218"/>
      <c r="E718" s="218"/>
      <c r="F718" s="218"/>
      <c r="G718" s="218"/>
      <c r="H718" s="218"/>
      <c r="I718" s="218"/>
      <c r="J718" s="218"/>
      <c r="K718" s="218"/>
      <c r="L718" s="218"/>
      <c r="M718" s="218"/>
      <c r="N718" s="218"/>
      <c r="O718" s="218"/>
      <c r="P718" s="218"/>
      <c r="Q718" s="218"/>
      <c r="R718" s="218"/>
      <c r="S718" s="218"/>
      <c r="T718" s="218"/>
      <c r="U718" s="218"/>
      <c r="V718" s="218"/>
      <c r="W718" s="218"/>
      <c r="X718" s="218"/>
      <c r="Y718" s="218"/>
      <c r="Z718" s="218"/>
    </row>
    <row r="719" spans="1:26" ht="15.75" customHeight="1">
      <c r="A719" s="218"/>
      <c r="B719" s="218"/>
      <c r="C719" s="218"/>
      <c r="D719" s="218"/>
      <c r="E719" s="218"/>
      <c r="F719" s="218"/>
      <c r="G719" s="218"/>
      <c r="H719" s="218"/>
      <c r="I719" s="218"/>
      <c r="J719" s="218"/>
      <c r="K719" s="218"/>
      <c r="L719" s="218"/>
      <c r="M719" s="218"/>
      <c r="N719" s="218"/>
      <c r="O719" s="218"/>
      <c r="P719" s="218"/>
      <c r="Q719" s="218"/>
      <c r="R719" s="218"/>
      <c r="S719" s="218"/>
      <c r="T719" s="218"/>
      <c r="U719" s="218"/>
      <c r="V719" s="218"/>
      <c r="W719" s="218"/>
      <c r="X719" s="218"/>
      <c r="Y719" s="218"/>
      <c r="Z719" s="218"/>
    </row>
    <row r="720" spans="1:26" ht="15.75" customHeight="1">
      <c r="A720" s="218"/>
      <c r="B720" s="218"/>
      <c r="C720" s="218"/>
      <c r="D720" s="218"/>
      <c r="E720" s="218"/>
      <c r="F720" s="218"/>
      <c r="G720" s="218"/>
      <c r="H720" s="218"/>
      <c r="I720" s="218"/>
      <c r="J720" s="218"/>
      <c r="K720" s="218"/>
      <c r="L720" s="218"/>
      <c r="M720" s="218"/>
      <c r="N720" s="218"/>
      <c r="O720" s="218"/>
      <c r="P720" s="218"/>
      <c r="Q720" s="218"/>
      <c r="R720" s="218"/>
      <c r="S720" s="218"/>
      <c r="T720" s="218"/>
      <c r="U720" s="218"/>
      <c r="V720" s="218"/>
      <c r="W720" s="218"/>
      <c r="X720" s="218"/>
      <c r="Y720" s="218"/>
      <c r="Z720" s="218"/>
    </row>
    <row r="721" spans="1:26" ht="15.75" customHeight="1">
      <c r="A721" s="218"/>
      <c r="B721" s="218"/>
      <c r="C721" s="218"/>
      <c r="D721" s="218"/>
      <c r="E721" s="218"/>
      <c r="F721" s="218"/>
      <c r="G721" s="218"/>
      <c r="H721" s="218"/>
      <c r="I721" s="218"/>
      <c r="J721" s="218"/>
      <c r="K721" s="218"/>
      <c r="L721" s="218"/>
      <c r="M721" s="218"/>
      <c r="N721" s="218"/>
      <c r="O721" s="218"/>
      <c r="P721" s="218"/>
      <c r="Q721" s="218"/>
      <c r="R721" s="218"/>
      <c r="S721" s="218"/>
      <c r="T721" s="218"/>
      <c r="U721" s="218"/>
      <c r="V721" s="218"/>
      <c r="W721" s="218"/>
      <c r="X721" s="218"/>
      <c r="Y721" s="218"/>
      <c r="Z721" s="218"/>
    </row>
    <row r="722" spans="1:26" ht="15.75" customHeight="1">
      <c r="A722" s="218"/>
      <c r="B722" s="218"/>
      <c r="C722" s="218"/>
      <c r="D722" s="218"/>
      <c r="E722" s="218"/>
      <c r="F722" s="218"/>
      <c r="G722" s="218"/>
      <c r="H722" s="218"/>
      <c r="I722" s="218"/>
      <c r="J722" s="218"/>
      <c r="K722" s="218"/>
      <c r="L722" s="218"/>
      <c r="M722" s="218"/>
      <c r="N722" s="218"/>
      <c r="O722" s="218"/>
      <c r="P722" s="218"/>
      <c r="Q722" s="218"/>
      <c r="R722" s="218"/>
      <c r="S722" s="218"/>
      <c r="T722" s="218"/>
      <c r="U722" s="218"/>
      <c r="V722" s="218"/>
      <c r="W722" s="218"/>
      <c r="X722" s="218"/>
      <c r="Y722" s="218"/>
      <c r="Z722" s="218"/>
    </row>
    <row r="723" spans="1:26" ht="15.75" customHeight="1">
      <c r="A723" s="218"/>
      <c r="B723" s="218"/>
      <c r="C723" s="218"/>
      <c r="D723" s="218"/>
      <c r="E723" s="218"/>
      <c r="F723" s="218"/>
      <c r="G723" s="218"/>
      <c r="H723" s="218"/>
      <c r="I723" s="218"/>
      <c r="J723" s="218"/>
      <c r="K723" s="218"/>
      <c r="L723" s="218"/>
      <c r="M723" s="218"/>
      <c r="N723" s="218"/>
      <c r="O723" s="218"/>
      <c r="P723" s="218"/>
      <c r="Q723" s="218"/>
      <c r="R723" s="218"/>
      <c r="S723" s="218"/>
      <c r="T723" s="218"/>
      <c r="U723" s="218"/>
      <c r="V723" s="218"/>
      <c r="W723" s="218"/>
      <c r="X723" s="218"/>
      <c r="Y723" s="218"/>
      <c r="Z723" s="218"/>
    </row>
    <row r="724" spans="1:26" ht="15.75" customHeight="1">
      <c r="A724" s="218"/>
      <c r="B724" s="218"/>
      <c r="C724" s="218"/>
      <c r="D724" s="218"/>
      <c r="E724" s="218"/>
      <c r="F724" s="218"/>
      <c r="G724" s="218"/>
      <c r="H724" s="218"/>
      <c r="I724" s="218"/>
      <c r="J724" s="218"/>
      <c r="K724" s="218"/>
      <c r="L724" s="218"/>
      <c r="M724" s="218"/>
      <c r="N724" s="218"/>
      <c r="O724" s="218"/>
      <c r="P724" s="218"/>
      <c r="Q724" s="218"/>
      <c r="R724" s="218"/>
      <c r="S724" s="218"/>
      <c r="T724" s="218"/>
      <c r="U724" s="218"/>
      <c r="V724" s="218"/>
      <c r="W724" s="218"/>
      <c r="X724" s="218"/>
      <c r="Y724" s="218"/>
      <c r="Z724" s="218"/>
    </row>
    <row r="725" spans="1:26" ht="15.75" customHeight="1">
      <c r="A725" s="218"/>
      <c r="B725" s="218"/>
      <c r="C725" s="218"/>
      <c r="D725" s="218"/>
      <c r="E725" s="218"/>
      <c r="F725" s="218"/>
      <c r="G725" s="218"/>
      <c r="H725" s="218"/>
      <c r="I725" s="218"/>
      <c r="J725" s="218"/>
      <c r="K725" s="218"/>
      <c r="L725" s="218"/>
      <c r="M725" s="218"/>
      <c r="N725" s="218"/>
      <c r="O725" s="218"/>
      <c r="P725" s="218"/>
      <c r="Q725" s="218"/>
      <c r="R725" s="218"/>
      <c r="S725" s="218"/>
      <c r="T725" s="218"/>
      <c r="U725" s="218"/>
      <c r="V725" s="218"/>
      <c r="W725" s="218"/>
      <c r="X725" s="218"/>
      <c r="Y725" s="218"/>
      <c r="Z725" s="218"/>
    </row>
    <row r="726" spans="1:26" ht="15.75" customHeight="1">
      <c r="A726" s="218"/>
      <c r="B726" s="218"/>
      <c r="C726" s="218"/>
      <c r="D726" s="218"/>
      <c r="E726" s="218"/>
      <c r="F726" s="218"/>
      <c r="G726" s="218"/>
      <c r="H726" s="218"/>
      <c r="I726" s="218"/>
      <c r="J726" s="218"/>
      <c r="K726" s="218"/>
      <c r="L726" s="218"/>
      <c r="M726" s="218"/>
      <c r="N726" s="218"/>
      <c r="O726" s="218"/>
      <c r="P726" s="218"/>
      <c r="Q726" s="218"/>
      <c r="R726" s="218"/>
      <c r="S726" s="218"/>
      <c r="T726" s="218"/>
      <c r="U726" s="218"/>
      <c r="V726" s="218"/>
      <c r="W726" s="218"/>
      <c r="X726" s="218"/>
      <c r="Y726" s="218"/>
      <c r="Z726" s="218"/>
    </row>
    <row r="727" spans="1:26" ht="15.75" customHeight="1">
      <c r="A727" s="218"/>
      <c r="B727" s="218"/>
      <c r="C727" s="218"/>
      <c r="D727" s="218"/>
      <c r="E727" s="218"/>
      <c r="F727" s="218"/>
      <c r="G727" s="218"/>
      <c r="H727" s="218"/>
      <c r="I727" s="218"/>
      <c r="J727" s="218"/>
      <c r="K727" s="218"/>
      <c r="L727" s="218"/>
      <c r="M727" s="218"/>
      <c r="N727" s="218"/>
      <c r="O727" s="218"/>
      <c r="P727" s="218"/>
      <c r="Q727" s="218"/>
      <c r="R727" s="218"/>
      <c r="S727" s="218"/>
      <c r="T727" s="218"/>
      <c r="U727" s="218"/>
      <c r="V727" s="218"/>
      <c r="W727" s="218"/>
      <c r="X727" s="218"/>
      <c r="Y727" s="218"/>
      <c r="Z727" s="218"/>
    </row>
    <row r="728" spans="1:26" ht="15.75" customHeight="1">
      <c r="A728" s="218"/>
      <c r="B728" s="218"/>
      <c r="C728" s="218"/>
      <c r="D728" s="218"/>
      <c r="E728" s="218"/>
      <c r="F728" s="218"/>
      <c r="G728" s="218"/>
      <c r="H728" s="218"/>
      <c r="I728" s="218"/>
      <c r="J728" s="218"/>
      <c r="K728" s="218"/>
      <c r="L728" s="218"/>
      <c r="M728" s="218"/>
      <c r="N728" s="218"/>
      <c r="O728" s="218"/>
      <c r="P728" s="218"/>
      <c r="Q728" s="218"/>
      <c r="R728" s="218"/>
      <c r="S728" s="218"/>
      <c r="T728" s="218"/>
      <c r="U728" s="218"/>
      <c r="V728" s="218"/>
      <c r="W728" s="218"/>
      <c r="X728" s="218"/>
      <c r="Y728" s="218"/>
      <c r="Z728" s="218"/>
    </row>
    <row r="729" spans="1:26" ht="15.75" customHeight="1">
      <c r="A729" s="218"/>
      <c r="B729" s="218"/>
      <c r="C729" s="218"/>
      <c r="D729" s="218"/>
      <c r="E729" s="218"/>
      <c r="F729" s="218"/>
      <c r="G729" s="218"/>
      <c r="H729" s="218"/>
      <c r="I729" s="218"/>
      <c r="J729" s="218"/>
      <c r="K729" s="218"/>
      <c r="L729" s="218"/>
      <c r="M729" s="218"/>
      <c r="N729" s="218"/>
      <c r="O729" s="218"/>
      <c r="P729" s="218"/>
      <c r="Q729" s="218"/>
      <c r="R729" s="218"/>
      <c r="S729" s="218"/>
      <c r="T729" s="218"/>
      <c r="U729" s="218"/>
      <c r="V729" s="218"/>
      <c r="W729" s="218"/>
      <c r="X729" s="218"/>
      <c r="Y729" s="218"/>
      <c r="Z729" s="218"/>
    </row>
    <row r="730" spans="1:26" ht="15.75" customHeight="1">
      <c r="A730" s="218"/>
      <c r="B730" s="218"/>
      <c r="C730" s="218"/>
      <c r="D730" s="218"/>
      <c r="E730" s="218"/>
      <c r="F730" s="218"/>
      <c r="G730" s="218"/>
      <c r="H730" s="218"/>
      <c r="I730" s="218"/>
      <c r="J730" s="218"/>
      <c r="K730" s="218"/>
      <c r="L730" s="218"/>
      <c r="M730" s="218"/>
      <c r="N730" s="218"/>
      <c r="O730" s="218"/>
      <c r="P730" s="218"/>
      <c r="Q730" s="218"/>
      <c r="R730" s="218"/>
      <c r="S730" s="218"/>
      <c r="T730" s="218"/>
      <c r="U730" s="218"/>
      <c r="V730" s="218"/>
      <c r="W730" s="218"/>
      <c r="X730" s="218"/>
      <c r="Y730" s="218"/>
      <c r="Z730" s="218"/>
    </row>
    <row r="731" spans="1:26" ht="15.75" customHeight="1">
      <c r="A731" s="218"/>
      <c r="B731" s="218"/>
      <c r="C731" s="218"/>
      <c r="D731" s="218"/>
      <c r="E731" s="218"/>
      <c r="F731" s="218"/>
      <c r="G731" s="218"/>
      <c r="H731" s="218"/>
      <c r="I731" s="218"/>
      <c r="J731" s="218"/>
      <c r="K731" s="218"/>
      <c r="L731" s="218"/>
      <c r="M731" s="218"/>
      <c r="N731" s="218"/>
      <c r="O731" s="218"/>
      <c r="P731" s="218"/>
      <c r="Q731" s="218"/>
      <c r="R731" s="218"/>
      <c r="S731" s="218"/>
      <c r="T731" s="218"/>
      <c r="U731" s="218"/>
      <c r="V731" s="218"/>
      <c r="W731" s="218"/>
      <c r="X731" s="218"/>
      <c r="Y731" s="218"/>
      <c r="Z731" s="218"/>
    </row>
    <row r="732" spans="1:26" ht="15.75" customHeight="1">
      <c r="A732" s="218"/>
      <c r="B732" s="218"/>
      <c r="C732" s="218"/>
      <c r="D732" s="218"/>
      <c r="E732" s="218"/>
      <c r="F732" s="218"/>
      <c r="G732" s="218"/>
      <c r="H732" s="218"/>
      <c r="I732" s="218"/>
      <c r="J732" s="218"/>
      <c r="K732" s="218"/>
      <c r="L732" s="218"/>
      <c r="M732" s="218"/>
      <c r="N732" s="218"/>
      <c r="O732" s="218"/>
      <c r="P732" s="218"/>
      <c r="Q732" s="218"/>
      <c r="R732" s="218"/>
      <c r="S732" s="218"/>
      <c r="T732" s="218"/>
      <c r="U732" s="218"/>
      <c r="V732" s="218"/>
      <c r="W732" s="218"/>
      <c r="X732" s="218"/>
      <c r="Y732" s="218"/>
      <c r="Z732" s="218"/>
    </row>
    <row r="733" spans="1:26" ht="15.75" customHeight="1">
      <c r="A733" s="218"/>
      <c r="B733" s="218"/>
      <c r="C733" s="218"/>
      <c r="D733" s="218"/>
      <c r="E733" s="218"/>
      <c r="F733" s="218"/>
      <c r="G733" s="218"/>
      <c r="H733" s="218"/>
      <c r="I733" s="218"/>
      <c r="J733" s="218"/>
      <c r="K733" s="218"/>
      <c r="L733" s="218"/>
      <c r="M733" s="218"/>
      <c r="N733" s="218"/>
      <c r="O733" s="218"/>
      <c r="P733" s="218"/>
      <c r="Q733" s="218"/>
      <c r="R733" s="218"/>
      <c r="S733" s="218"/>
      <c r="T733" s="218"/>
      <c r="U733" s="218"/>
      <c r="V733" s="218"/>
      <c r="W733" s="218"/>
      <c r="X733" s="218"/>
      <c r="Y733" s="218"/>
      <c r="Z733" s="218"/>
    </row>
    <row r="734" spans="1:26" ht="15.75" customHeight="1">
      <c r="A734" s="218"/>
      <c r="B734" s="218"/>
      <c r="C734" s="218"/>
      <c r="D734" s="218"/>
      <c r="E734" s="218"/>
      <c r="F734" s="218"/>
      <c r="G734" s="218"/>
      <c r="H734" s="218"/>
      <c r="I734" s="218"/>
      <c r="J734" s="218"/>
      <c r="K734" s="218"/>
      <c r="L734" s="218"/>
      <c r="M734" s="218"/>
      <c r="N734" s="218"/>
      <c r="O734" s="218"/>
      <c r="P734" s="218"/>
      <c r="Q734" s="218"/>
      <c r="R734" s="218"/>
      <c r="S734" s="218"/>
      <c r="T734" s="218"/>
      <c r="U734" s="218"/>
      <c r="V734" s="218"/>
      <c r="W734" s="218"/>
      <c r="X734" s="218"/>
      <c r="Y734" s="218"/>
      <c r="Z734" s="218"/>
    </row>
    <row r="735" spans="1:26" ht="15.75" customHeight="1">
      <c r="A735" s="218"/>
      <c r="B735" s="218"/>
      <c r="C735" s="218"/>
      <c r="D735" s="218"/>
      <c r="E735" s="218"/>
      <c r="F735" s="218"/>
      <c r="G735" s="218"/>
      <c r="H735" s="218"/>
      <c r="I735" s="218"/>
      <c r="J735" s="218"/>
      <c r="K735" s="218"/>
      <c r="L735" s="218"/>
      <c r="M735" s="218"/>
      <c r="N735" s="218"/>
      <c r="O735" s="218"/>
      <c r="P735" s="218"/>
      <c r="Q735" s="218"/>
      <c r="R735" s="218"/>
      <c r="S735" s="218"/>
      <c r="T735" s="218"/>
      <c r="U735" s="218"/>
      <c r="V735" s="218"/>
      <c r="W735" s="218"/>
      <c r="X735" s="218"/>
      <c r="Y735" s="218"/>
      <c r="Z735" s="218"/>
    </row>
    <row r="736" spans="1:26" ht="15.75" customHeight="1">
      <c r="A736" s="218"/>
      <c r="B736" s="218"/>
      <c r="C736" s="218"/>
      <c r="D736" s="218"/>
      <c r="E736" s="218"/>
      <c r="F736" s="218"/>
      <c r="G736" s="218"/>
      <c r="H736" s="218"/>
      <c r="I736" s="218"/>
      <c r="J736" s="218"/>
      <c r="K736" s="218"/>
      <c r="L736" s="218"/>
      <c r="M736" s="218"/>
      <c r="N736" s="218"/>
      <c r="O736" s="218"/>
      <c r="P736" s="218"/>
      <c r="Q736" s="218"/>
      <c r="R736" s="218"/>
      <c r="S736" s="218"/>
      <c r="T736" s="218"/>
      <c r="U736" s="218"/>
      <c r="V736" s="218"/>
      <c r="W736" s="218"/>
      <c r="X736" s="218"/>
      <c r="Y736" s="218"/>
      <c r="Z736" s="218"/>
    </row>
    <row r="737" spans="1:26" ht="15.75" customHeight="1">
      <c r="A737" s="218"/>
      <c r="B737" s="218"/>
      <c r="C737" s="218"/>
      <c r="D737" s="218"/>
      <c r="E737" s="218"/>
      <c r="F737" s="218"/>
      <c r="G737" s="218"/>
      <c r="H737" s="218"/>
      <c r="I737" s="218"/>
      <c r="J737" s="218"/>
      <c r="K737" s="218"/>
      <c r="L737" s="218"/>
      <c r="M737" s="218"/>
      <c r="N737" s="218"/>
      <c r="O737" s="218"/>
      <c r="P737" s="218"/>
      <c r="Q737" s="218"/>
      <c r="R737" s="218"/>
      <c r="S737" s="218"/>
      <c r="T737" s="218"/>
      <c r="U737" s="218"/>
      <c r="V737" s="218"/>
      <c r="W737" s="218"/>
      <c r="X737" s="218"/>
      <c r="Y737" s="218"/>
      <c r="Z737" s="218"/>
    </row>
    <row r="738" spans="1:26" ht="15.75" customHeight="1">
      <c r="A738" s="218"/>
      <c r="B738" s="218"/>
      <c r="C738" s="218"/>
      <c r="D738" s="218"/>
      <c r="E738" s="218"/>
      <c r="F738" s="218"/>
      <c r="G738" s="218"/>
      <c r="H738" s="218"/>
      <c r="I738" s="218"/>
      <c r="J738" s="218"/>
      <c r="K738" s="218"/>
      <c r="L738" s="218"/>
      <c r="M738" s="218"/>
      <c r="N738" s="218"/>
      <c r="O738" s="218"/>
      <c r="P738" s="218"/>
      <c r="Q738" s="218"/>
      <c r="R738" s="218"/>
      <c r="S738" s="218"/>
      <c r="T738" s="218"/>
      <c r="U738" s="218"/>
      <c r="V738" s="218"/>
      <c r="W738" s="218"/>
      <c r="X738" s="218"/>
      <c r="Y738" s="218"/>
      <c r="Z738" s="218"/>
    </row>
    <row r="739" spans="1:26" ht="15.75" customHeight="1">
      <c r="A739" s="218"/>
      <c r="B739" s="218"/>
      <c r="C739" s="218"/>
      <c r="D739" s="218"/>
      <c r="E739" s="218"/>
      <c r="F739" s="218"/>
      <c r="G739" s="218"/>
      <c r="H739" s="218"/>
      <c r="I739" s="218"/>
      <c r="J739" s="218"/>
      <c r="K739" s="218"/>
      <c r="L739" s="218"/>
      <c r="M739" s="218"/>
      <c r="N739" s="218"/>
      <c r="O739" s="218"/>
      <c r="P739" s="218"/>
      <c r="Q739" s="218"/>
      <c r="R739" s="218"/>
      <c r="S739" s="218"/>
      <c r="T739" s="218"/>
      <c r="U739" s="218"/>
      <c r="V739" s="218"/>
      <c r="W739" s="218"/>
      <c r="X739" s="218"/>
      <c r="Y739" s="218"/>
      <c r="Z739" s="218"/>
    </row>
    <row r="740" spans="1:26" ht="15.75" customHeight="1">
      <c r="A740" s="218"/>
      <c r="B740" s="218"/>
      <c r="C740" s="218"/>
      <c r="D740" s="218"/>
      <c r="E740" s="218"/>
      <c r="F740" s="218"/>
      <c r="G740" s="218"/>
      <c r="H740" s="218"/>
      <c r="I740" s="218"/>
      <c r="J740" s="218"/>
      <c r="K740" s="218"/>
      <c r="L740" s="218"/>
      <c r="M740" s="218"/>
      <c r="N740" s="218"/>
      <c r="O740" s="218"/>
      <c r="P740" s="218"/>
      <c r="Q740" s="218"/>
      <c r="R740" s="218"/>
      <c r="S740" s="218"/>
      <c r="T740" s="218"/>
      <c r="U740" s="218"/>
      <c r="V740" s="218"/>
      <c r="W740" s="218"/>
      <c r="X740" s="218"/>
      <c r="Y740" s="218"/>
      <c r="Z740" s="218"/>
    </row>
    <row r="741" spans="1:26" ht="15.75" customHeight="1">
      <c r="A741" s="218"/>
      <c r="B741" s="218"/>
      <c r="C741" s="218"/>
      <c r="D741" s="218"/>
      <c r="E741" s="218"/>
      <c r="F741" s="218"/>
      <c r="G741" s="218"/>
      <c r="H741" s="218"/>
      <c r="I741" s="218"/>
      <c r="J741" s="218"/>
      <c r="K741" s="218"/>
      <c r="L741" s="218"/>
      <c r="M741" s="218"/>
      <c r="N741" s="218"/>
      <c r="O741" s="218"/>
      <c r="P741" s="218"/>
      <c r="Q741" s="218"/>
      <c r="R741" s="218"/>
      <c r="S741" s="218"/>
      <c r="T741" s="218"/>
      <c r="U741" s="218"/>
      <c r="V741" s="218"/>
      <c r="W741" s="218"/>
      <c r="X741" s="218"/>
      <c r="Y741" s="218"/>
      <c r="Z741" s="218"/>
    </row>
    <row r="742" spans="1:26" ht="15.75" customHeight="1">
      <c r="A742" s="218"/>
      <c r="B742" s="218"/>
      <c r="C742" s="218"/>
      <c r="D742" s="218"/>
      <c r="E742" s="218"/>
      <c r="F742" s="218"/>
      <c r="G742" s="218"/>
      <c r="H742" s="218"/>
      <c r="I742" s="218"/>
      <c r="J742" s="218"/>
      <c r="K742" s="218"/>
      <c r="L742" s="218"/>
      <c r="M742" s="218"/>
      <c r="N742" s="218"/>
      <c r="O742" s="218"/>
      <c r="P742" s="218"/>
      <c r="Q742" s="218"/>
      <c r="R742" s="218"/>
      <c r="S742" s="218"/>
      <c r="T742" s="218"/>
      <c r="U742" s="218"/>
      <c r="V742" s="218"/>
      <c r="W742" s="218"/>
      <c r="X742" s="218"/>
      <c r="Y742" s="218"/>
      <c r="Z742" s="218"/>
    </row>
    <row r="743" spans="1:26" ht="15.75" customHeight="1">
      <c r="A743" s="218"/>
      <c r="B743" s="218"/>
      <c r="C743" s="218"/>
      <c r="D743" s="218"/>
      <c r="E743" s="218"/>
      <c r="F743" s="218"/>
      <c r="G743" s="218"/>
      <c r="H743" s="218"/>
      <c r="I743" s="218"/>
      <c r="J743" s="218"/>
      <c r="K743" s="218"/>
      <c r="L743" s="218"/>
      <c r="M743" s="218"/>
      <c r="N743" s="218"/>
      <c r="O743" s="218"/>
      <c r="P743" s="218"/>
      <c r="Q743" s="218"/>
      <c r="R743" s="218"/>
      <c r="S743" s="218"/>
      <c r="T743" s="218"/>
      <c r="U743" s="218"/>
      <c r="V743" s="218"/>
      <c r="W743" s="218"/>
      <c r="X743" s="218"/>
      <c r="Y743" s="218"/>
      <c r="Z743" s="218"/>
    </row>
    <row r="744" spans="1:26" ht="15.75" customHeight="1">
      <c r="A744" s="218"/>
      <c r="B744" s="218"/>
      <c r="C744" s="218"/>
      <c r="D744" s="218"/>
      <c r="E744" s="218"/>
      <c r="F744" s="218"/>
      <c r="G744" s="218"/>
      <c r="H744" s="218"/>
      <c r="I744" s="218"/>
      <c r="J744" s="218"/>
      <c r="K744" s="218"/>
      <c r="L744" s="218"/>
      <c r="M744" s="218"/>
      <c r="N744" s="218"/>
      <c r="O744" s="218"/>
      <c r="P744" s="218"/>
      <c r="Q744" s="218"/>
      <c r="R744" s="218"/>
      <c r="S744" s="218"/>
      <c r="T744" s="218"/>
      <c r="U744" s="218"/>
      <c r="V744" s="218"/>
      <c r="W744" s="218"/>
      <c r="X744" s="218"/>
      <c r="Y744" s="218"/>
      <c r="Z744" s="218"/>
    </row>
    <row r="745" spans="1:26" ht="15.75" customHeight="1">
      <c r="A745" s="218"/>
      <c r="B745" s="218"/>
      <c r="C745" s="218"/>
      <c r="D745" s="218"/>
      <c r="E745" s="218"/>
      <c r="F745" s="218"/>
      <c r="G745" s="218"/>
      <c r="H745" s="218"/>
      <c r="I745" s="218"/>
      <c r="J745" s="218"/>
      <c r="K745" s="218"/>
      <c r="L745" s="218"/>
      <c r="M745" s="218"/>
      <c r="N745" s="218"/>
      <c r="O745" s="218"/>
      <c r="P745" s="218"/>
      <c r="Q745" s="218"/>
      <c r="R745" s="218"/>
      <c r="S745" s="218"/>
      <c r="T745" s="218"/>
      <c r="U745" s="218"/>
      <c r="V745" s="218"/>
      <c r="W745" s="218"/>
      <c r="X745" s="218"/>
      <c r="Y745" s="218"/>
      <c r="Z745" s="218"/>
    </row>
    <row r="746" spans="1:26" ht="15.75" customHeight="1">
      <c r="A746" s="218"/>
      <c r="B746" s="218"/>
      <c r="C746" s="218"/>
      <c r="D746" s="218"/>
      <c r="E746" s="218"/>
      <c r="F746" s="218"/>
      <c r="G746" s="218"/>
      <c r="H746" s="218"/>
      <c r="I746" s="218"/>
      <c r="J746" s="218"/>
      <c r="K746" s="218"/>
      <c r="L746" s="218"/>
      <c r="M746" s="218"/>
      <c r="N746" s="218"/>
      <c r="O746" s="218"/>
      <c r="P746" s="218"/>
      <c r="Q746" s="218"/>
      <c r="R746" s="218"/>
      <c r="S746" s="218"/>
      <c r="T746" s="218"/>
      <c r="U746" s="218"/>
      <c r="V746" s="218"/>
      <c r="W746" s="218"/>
      <c r="X746" s="218"/>
      <c r="Y746" s="218"/>
      <c r="Z746" s="218"/>
    </row>
    <row r="747" spans="1:26" ht="15.75" customHeight="1">
      <c r="A747" s="218"/>
      <c r="B747" s="218"/>
      <c r="C747" s="218"/>
      <c r="D747" s="218"/>
      <c r="E747" s="218"/>
      <c r="F747" s="218"/>
      <c r="G747" s="218"/>
      <c r="H747" s="218"/>
      <c r="I747" s="218"/>
      <c r="J747" s="218"/>
      <c r="K747" s="218"/>
      <c r="L747" s="218"/>
      <c r="M747" s="218"/>
      <c r="N747" s="218"/>
      <c r="O747" s="218"/>
      <c r="P747" s="218"/>
      <c r="Q747" s="218"/>
      <c r="R747" s="218"/>
      <c r="S747" s="218"/>
      <c r="T747" s="218"/>
      <c r="U747" s="218"/>
      <c r="V747" s="218"/>
      <c r="W747" s="218"/>
      <c r="X747" s="218"/>
      <c r="Y747" s="218"/>
      <c r="Z747" s="218"/>
    </row>
    <row r="748" spans="1:26" ht="15.75" customHeight="1">
      <c r="A748" s="218"/>
      <c r="B748" s="218"/>
      <c r="C748" s="218"/>
      <c r="D748" s="218"/>
      <c r="E748" s="218"/>
      <c r="F748" s="218"/>
      <c r="G748" s="218"/>
      <c r="H748" s="218"/>
      <c r="I748" s="218"/>
      <c r="J748" s="218"/>
      <c r="K748" s="218"/>
      <c r="L748" s="218"/>
      <c r="M748" s="218"/>
      <c r="N748" s="218"/>
      <c r="O748" s="218"/>
      <c r="P748" s="218"/>
      <c r="Q748" s="218"/>
      <c r="R748" s="218"/>
      <c r="S748" s="218"/>
      <c r="T748" s="218"/>
      <c r="U748" s="218"/>
      <c r="V748" s="218"/>
      <c r="W748" s="218"/>
      <c r="X748" s="218"/>
      <c r="Y748" s="218"/>
      <c r="Z748" s="218"/>
    </row>
    <row r="749" spans="1:26" ht="15.75" customHeight="1">
      <c r="A749" s="218"/>
      <c r="B749" s="218"/>
      <c r="C749" s="218"/>
      <c r="D749" s="218"/>
      <c r="E749" s="218"/>
      <c r="F749" s="218"/>
      <c r="G749" s="218"/>
      <c r="H749" s="218"/>
      <c r="I749" s="218"/>
      <c r="J749" s="218"/>
      <c r="K749" s="218"/>
      <c r="L749" s="218"/>
      <c r="M749" s="218"/>
      <c r="N749" s="218"/>
      <c r="O749" s="218"/>
      <c r="P749" s="218"/>
      <c r="Q749" s="218"/>
      <c r="R749" s="218"/>
      <c r="S749" s="218"/>
      <c r="T749" s="218"/>
      <c r="U749" s="218"/>
      <c r="V749" s="218"/>
      <c r="W749" s="218"/>
      <c r="X749" s="218"/>
      <c r="Y749" s="218"/>
      <c r="Z749" s="218"/>
    </row>
    <row r="750" spans="1:26" ht="15.75" customHeight="1">
      <c r="A750" s="218"/>
      <c r="B750" s="218"/>
      <c r="C750" s="218"/>
      <c r="D750" s="218"/>
      <c r="E750" s="218"/>
      <c r="F750" s="218"/>
      <c r="G750" s="218"/>
      <c r="H750" s="218"/>
      <c r="I750" s="218"/>
      <c r="J750" s="218"/>
      <c r="K750" s="218"/>
      <c r="L750" s="218"/>
      <c r="M750" s="218"/>
      <c r="N750" s="218"/>
      <c r="O750" s="218"/>
      <c r="P750" s="218"/>
      <c r="Q750" s="218"/>
      <c r="R750" s="218"/>
      <c r="S750" s="218"/>
      <c r="T750" s="218"/>
      <c r="U750" s="218"/>
      <c r="V750" s="218"/>
      <c r="W750" s="218"/>
      <c r="X750" s="218"/>
      <c r="Y750" s="218"/>
      <c r="Z750" s="218"/>
    </row>
    <row r="751" spans="1:26" ht="15.75" customHeight="1">
      <c r="A751" s="218"/>
      <c r="B751" s="218"/>
      <c r="C751" s="218"/>
      <c r="D751" s="218"/>
      <c r="E751" s="218"/>
      <c r="F751" s="218"/>
      <c r="G751" s="218"/>
      <c r="H751" s="218"/>
      <c r="I751" s="218"/>
      <c r="J751" s="218"/>
      <c r="K751" s="218"/>
      <c r="L751" s="218"/>
      <c r="M751" s="218"/>
      <c r="N751" s="218"/>
      <c r="O751" s="218"/>
      <c r="P751" s="218"/>
      <c r="Q751" s="218"/>
      <c r="R751" s="218"/>
      <c r="S751" s="218"/>
      <c r="T751" s="218"/>
      <c r="U751" s="218"/>
      <c r="V751" s="218"/>
      <c r="W751" s="218"/>
      <c r="X751" s="218"/>
      <c r="Y751" s="218"/>
      <c r="Z751" s="218"/>
    </row>
    <row r="752" spans="1:26" ht="15.75" customHeight="1">
      <c r="A752" s="218"/>
      <c r="B752" s="218"/>
      <c r="C752" s="218"/>
      <c r="D752" s="218"/>
      <c r="E752" s="218"/>
      <c r="F752" s="218"/>
      <c r="G752" s="218"/>
      <c r="H752" s="218"/>
      <c r="I752" s="218"/>
      <c r="J752" s="218"/>
      <c r="K752" s="218"/>
      <c r="L752" s="218"/>
      <c r="M752" s="218"/>
      <c r="N752" s="218"/>
      <c r="O752" s="218"/>
      <c r="P752" s="218"/>
      <c r="Q752" s="218"/>
      <c r="R752" s="218"/>
      <c r="S752" s="218"/>
      <c r="T752" s="218"/>
      <c r="U752" s="218"/>
      <c r="V752" s="218"/>
      <c r="W752" s="218"/>
      <c r="X752" s="218"/>
      <c r="Y752" s="218"/>
      <c r="Z752" s="218"/>
    </row>
    <row r="753" spans="1:26" ht="15.75" customHeight="1">
      <c r="A753" s="218"/>
      <c r="B753" s="218"/>
      <c r="C753" s="218"/>
      <c r="D753" s="218"/>
      <c r="E753" s="218"/>
      <c r="F753" s="218"/>
      <c r="G753" s="218"/>
      <c r="H753" s="218"/>
      <c r="I753" s="218"/>
      <c r="J753" s="218"/>
      <c r="K753" s="218"/>
      <c r="L753" s="218"/>
      <c r="M753" s="218"/>
      <c r="N753" s="218"/>
      <c r="O753" s="218"/>
      <c r="P753" s="218"/>
      <c r="Q753" s="218"/>
      <c r="R753" s="218"/>
      <c r="S753" s="218"/>
      <c r="T753" s="218"/>
      <c r="U753" s="218"/>
      <c r="V753" s="218"/>
      <c r="W753" s="218"/>
      <c r="X753" s="218"/>
      <c r="Y753" s="218"/>
      <c r="Z753" s="218"/>
    </row>
    <row r="754" spans="1:26" ht="15.75" customHeight="1">
      <c r="A754" s="218"/>
      <c r="B754" s="218"/>
      <c r="C754" s="218"/>
      <c r="D754" s="218"/>
      <c r="E754" s="218"/>
      <c r="F754" s="218"/>
      <c r="G754" s="218"/>
      <c r="H754" s="218"/>
      <c r="I754" s="218"/>
      <c r="J754" s="218"/>
      <c r="K754" s="218"/>
      <c r="L754" s="218"/>
      <c r="M754" s="218"/>
      <c r="N754" s="218"/>
      <c r="O754" s="218"/>
      <c r="P754" s="218"/>
      <c r="Q754" s="218"/>
      <c r="R754" s="218"/>
      <c r="S754" s="218"/>
      <c r="T754" s="218"/>
      <c r="U754" s="218"/>
      <c r="V754" s="218"/>
      <c r="W754" s="218"/>
      <c r="X754" s="218"/>
      <c r="Y754" s="218"/>
      <c r="Z754" s="218"/>
    </row>
    <row r="755" spans="1:26" ht="15.75" customHeight="1">
      <c r="A755" s="218"/>
      <c r="B755" s="218"/>
      <c r="C755" s="218"/>
      <c r="D755" s="218"/>
      <c r="E755" s="218"/>
      <c r="F755" s="218"/>
      <c r="G755" s="218"/>
      <c r="H755" s="218"/>
      <c r="I755" s="218"/>
      <c r="J755" s="218"/>
      <c r="K755" s="218"/>
      <c r="L755" s="218"/>
      <c r="M755" s="218"/>
      <c r="N755" s="218"/>
      <c r="O755" s="218"/>
      <c r="P755" s="218"/>
      <c r="Q755" s="218"/>
      <c r="R755" s="218"/>
      <c r="S755" s="218"/>
      <c r="T755" s="218"/>
      <c r="U755" s="218"/>
      <c r="V755" s="218"/>
      <c r="W755" s="218"/>
      <c r="X755" s="218"/>
      <c r="Y755" s="218"/>
      <c r="Z755" s="218"/>
    </row>
    <row r="756" spans="1:26" ht="15.75" customHeight="1">
      <c r="A756" s="218"/>
      <c r="B756" s="218"/>
      <c r="C756" s="218"/>
      <c r="D756" s="218"/>
      <c r="E756" s="218"/>
      <c r="F756" s="218"/>
      <c r="G756" s="218"/>
      <c r="H756" s="218"/>
      <c r="I756" s="218"/>
      <c r="J756" s="218"/>
      <c r="K756" s="218"/>
      <c r="L756" s="218"/>
      <c r="M756" s="218"/>
      <c r="N756" s="218"/>
      <c r="O756" s="218"/>
      <c r="P756" s="218"/>
      <c r="Q756" s="218"/>
      <c r="R756" s="218"/>
      <c r="S756" s="218"/>
      <c r="T756" s="218"/>
      <c r="U756" s="218"/>
      <c r="V756" s="218"/>
      <c r="W756" s="218"/>
      <c r="X756" s="218"/>
      <c r="Y756" s="218"/>
      <c r="Z756" s="218"/>
    </row>
    <row r="757" spans="1:26" ht="15.75" customHeight="1">
      <c r="A757" s="218"/>
      <c r="B757" s="218"/>
      <c r="C757" s="218"/>
      <c r="D757" s="218"/>
      <c r="E757" s="218"/>
      <c r="F757" s="218"/>
      <c r="G757" s="218"/>
      <c r="H757" s="218"/>
      <c r="I757" s="218"/>
      <c r="J757" s="218"/>
      <c r="K757" s="218"/>
      <c r="L757" s="218"/>
      <c r="M757" s="218"/>
      <c r="N757" s="218"/>
      <c r="O757" s="218"/>
      <c r="P757" s="218"/>
      <c r="Q757" s="218"/>
      <c r="R757" s="218"/>
      <c r="S757" s="218"/>
      <c r="T757" s="218"/>
      <c r="U757" s="218"/>
      <c r="V757" s="218"/>
      <c r="W757" s="218"/>
      <c r="X757" s="218"/>
      <c r="Y757" s="218"/>
      <c r="Z757" s="218"/>
    </row>
    <row r="758" spans="1:26" ht="15.75" customHeight="1">
      <c r="A758" s="218"/>
      <c r="B758" s="218"/>
      <c r="C758" s="218"/>
      <c r="D758" s="218"/>
      <c r="E758" s="218"/>
      <c r="F758" s="218"/>
      <c r="G758" s="218"/>
      <c r="H758" s="218"/>
      <c r="I758" s="218"/>
      <c r="J758" s="218"/>
      <c r="K758" s="218"/>
      <c r="L758" s="218"/>
      <c r="M758" s="218"/>
      <c r="N758" s="218"/>
      <c r="O758" s="218"/>
      <c r="P758" s="218"/>
      <c r="Q758" s="218"/>
      <c r="R758" s="218"/>
      <c r="S758" s="218"/>
      <c r="T758" s="218"/>
      <c r="U758" s="218"/>
      <c r="V758" s="218"/>
      <c r="W758" s="218"/>
      <c r="X758" s="218"/>
      <c r="Y758" s="218"/>
      <c r="Z758" s="218"/>
    </row>
    <row r="759" spans="1:26" ht="15.75" customHeight="1">
      <c r="A759" s="218"/>
      <c r="B759" s="218"/>
      <c r="C759" s="218"/>
      <c r="D759" s="218"/>
      <c r="E759" s="218"/>
      <c r="F759" s="218"/>
      <c r="G759" s="218"/>
      <c r="H759" s="218"/>
      <c r="I759" s="218"/>
      <c r="J759" s="218"/>
      <c r="K759" s="218"/>
      <c r="L759" s="218"/>
      <c r="M759" s="218"/>
      <c r="N759" s="218"/>
      <c r="O759" s="218"/>
      <c r="P759" s="218"/>
      <c r="Q759" s="218"/>
      <c r="R759" s="218"/>
      <c r="S759" s="218"/>
      <c r="T759" s="218"/>
      <c r="U759" s="218"/>
      <c r="V759" s="218"/>
      <c r="W759" s="218"/>
      <c r="X759" s="218"/>
      <c r="Y759" s="218"/>
      <c r="Z759" s="218"/>
    </row>
    <row r="760" spans="1:26" ht="15.75" customHeight="1">
      <c r="A760" s="218"/>
      <c r="B760" s="218"/>
      <c r="C760" s="218"/>
      <c r="D760" s="218"/>
      <c r="E760" s="218"/>
      <c r="F760" s="218"/>
      <c r="G760" s="218"/>
      <c r="H760" s="218"/>
      <c r="I760" s="218"/>
      <c r="J760" s="218"/>
      <c r="K760" s="218"/>
      <c r="L760" s="218"/>
      <c r="M760" s="218"/>
      <c r="N760" s="218"/>
      <c r="O760" s="218"/>
      <c r="P760" s="218"/>
      <c r="Q760" s="218"/>
      <c r="R760" s="218"/>
      <c r="S760" s="218"/>
      <c r="T760" s="218"/>
      <c r="U760" s="218"/>
      <c r="V760" s="218"/>
      <c r="W760" s="218"/>
      <c r="X760" s="218"/>
      <c r="Y760" s="218"/>
      <c r="Z760" s="218"/>
    </row>
    <row r="761" spans="1:26" ht="15.75" customHeight="1">
      <c r="A761" s="218"/>
      <c r="B761" s="218"/>
      <c r="C761" s="218"/>
      <c r="D761" s="218"/>
      <c r="E761" s="218"/>
      <c r="F761" s="218"/>
      <c r="G761" s="218"/>
      <c r="H761" s="218"/>
      <c r="I761" s="218"/>
      <c r="J761" s="218"/>
      <c r="K761" s="218"/>
      <c r="L761" s="218"/>
      <c r="M761" s="218"/>
      <c r="N761" s="218"/>
      <c r="O761" s="218"/>
      <c r="P761" s="218"/>
      <c r="Q761" s="218"/>
      <c r="R761" s="218"/>
      <c r="S761" s="218"/>
      <c r="T761" s="218"/>
      <c r="U761" s="218"/>
      <c r="V761" s="218"/>
      <c r="W761" s="218"/>
      <c r="X761" s="218"/>
      <c r="Y761" s="218"/>
      <c r="Z761" s="218"/>
    </row>
    <row r="762" spans="1:26" ht="15.75" customHeight="1">
      <c r="A762" s="218"/>
      <c r="B762" s="218"/>
      <c r="C762" s="218"/>
      <c r="D762" s="218"/>
      <c r="E762" s="218"/>
      <c r="F762" s="218"/>
      <c r="G762" s="218"/>
      <c r="H762" s="218"/>
      <c r="I762" s="218"/>
      <c r="J762" s="218"/>
      <c r="K762" s="218"/>
      <c r="L762" s="218"/>
      <c r="M762" s="218"/>
      <c r="N762" s="218"/>
      <c r="O762" s="218"/>
      <c r="P762" s="218"/>
      <c r="Q762" s="218"/>
      <c r="R762" s="218"/>
      <c r="S762" s="218"/>
      <c r="T762" s="218"/>
      <c r="U762" s="218"/>
      <c r="V762" s="218"/>
      <c r="W762" s="218"/>
      <c r="X762" s="218"/>
      <c r="Y762" s="218"/>
      <c r="Z762" s="218"/>
    </row>
    <row r="763" spans="1:26" ht="15.75" customHeight="1">
      <c r="A763" s="218"/>
      <c r="B763" s="218"/>
      <c r="C763" s="218"/>
      <c r="D763" s="218"/>
      <c r="E763" s="218"/>
      <c r="F763" s="218"/>
      <c r="G763" s="218"/>
      <c r="H763" s="218"/>
      <c r="I763" s="218"/>
      <c r="J763" s="218"/>
      <c r="K763" s="218"/>
      <c r="L763" s="218"/>
      <c r="M763" s="218"/>
      <c r="N763" s="218"/>
      <c r="O763" s="218"/>
      <c r="P763" s="218"/>
      <c r="Q763" s="218"/>
      <c r="R763" s="218"/>
      <c r="S763" s="218"/>
      <c r="T763" s="218"/>
      <c r="U763" s="218"/>
      <c r="V763" s="218"/>
      <c r="W763" s="218"/>
      <c r="X763" s="218"/>
      <c r="Y763" s="218"/>
      <c r="Z763" s="218"/>
    </row>
    <row r="764" spans="1:26" ht="15.75" customHeight="1">
      <c r="A764" s="218"/>
      <c r="B764" s="218"/>
      <c r="C764" s="218"/>
      <c r="D764" s="218"/>
      <c r="E764" s="218"/>
      <c r="F764" s="218"/>
      <c r="G764" s="218"/>
      <c r="H764" s="218"/>
      <c r="I764" s="218"/>
      <c r="J764" s="218"/>
      <c r="K764" s="218"/>
      <c r="L764" s="218"/>
      <c r="M764" s="218"/>
      <c r="N764" s="218"/>
      <c r="O764" s="218"/>
      <c r="P764" s="218"/>
      <c r="Q764" s="218"/>
      <c r="R764" s="218"/>
      <c r="S764" s="218"/>
      <c r="T764" s="218"/>
      <c r="U764" s="218"/>
      <c r="V764" s="218"/>
      <c r="W764" s="218"/>
      <c r="X764" s="218"/>
      <c r="Y764" s="218"/>
      <c r="Z764" s="218"/>
    </row>
    <row r="765" spans="1:26" ht="15.75" customHeight="1">
      <c r="A765" s="218"/>
      <c r="B765" s="218"/>
      <c r="C765" s="218"/>
      <c r="D765" s="218"/>
      <c r="E765" s="218"/>
      <c r="F765" s="218"/>
      <c r="G765" s="218"/>
      <c r="H765" s="218"/>
      <c r="I765" s="218"/>
      <c r="J765" s="218"/>
      <c r="K765" s="218"/>
      <c r="L765" s="218"/>
      <c r="M765" s="218"/>
      <c r="N765" s="218"/>
      <c r="O765" s="218"/>
      <c r="P765" s="218"/>
      <c r="Q765" s="218"/>
      <c r="R765" s="218"/>
      <c r="S765" s="218"/>
      <c r="T765" s="218"/>
      <c r="U765" s="218"/>
      <c r="V765" s="218"/>
      <c r="W765" s="218"/>
      <c r="X765" s="218"/>
      <c r="Y765" s="218"/>
      <c r="Z765" s="218"/>
    </row>
    <row r="766" spans="1:26" ht="15.75" customHeight="1">
      <c r="A766" s="218"/>
      <c r="B766" s="218"/>
      <c r="C766" s="218"/>
      <c r="D766" s="218"/>
      <c r="E766" s="218"/>
      <c r="F766" s="218"/>
      <c r="G766" s="218"/>
      <c r="H766" s="218"/>
      <c r="I766" s="218"/>
      <c r="J766" s="218"/>
      <c r="K766" s="218"/>
      <c r="L766" s="218"/>
      <c r="M766" s="218"/>
      <c r="N766" s="218"/>
      <c r="O766" s="218"/>
      <c r="P766" s="218"/>
      <c r="Q766" s="218"/>
      <c r="R766" s="218"/>
      <c r="S766" s="218"/>
      <c r="T766" s="218"/>
      <c r="U766" s="218"/>
      <c r="V766" s="218"/>
      <c r="W766" s="218"/>
      <c r="X766" s="218"/>
      <c r="Y766" s="218"/>
      <c r="Z766" s="218"/>
    </row>
    <row r="767" spans="1:26" ht="15.75" customHeight="1">
      <c r="A767" s="218"/>
      <c r="B767" s="218"/>
      <c r="C767" s="218"/>
      <c r="D767" s="218"/>
      <c r="E767" s="218"/>
      <c r="F767" s="218"/>
      <c r="G767" s="218"/>
      <c r="H767" s="218"/>
      <c r="I767" s="218"/>
      <c r="J767" s="218"/>
      <c r="K767" s="218"/>
      <c r="L767" s="218"/>
      <c r="M767" s="218"/>
      <c r="N767" s="218"/>
      <c r="O767" s="218"/>
      <c r="P767" s="218"/>
      <c r="Q767" s="218"/>
      <c r="R767" s="218"/>
      <c r="S767" s="218"/>
      <c r="T767" s="218"/>
      <c r="U767" s="218"/>
      <c r="V767" s="218"/>
      <c r="W767" s="218"/>
      <c r="X767" s="218"/>
      <c r="Y767" s="218"/>
      <c r="Z767" s="218"/>
    </row>
    <row r="768" spans="1:26" ht="15.75" customHeight="1">
      <c r="A768" s="218"/>
      <c r="B768" s="218"/>
      <c r="C768" s="218"/>
      <c r="D768" s="218"/>
      <c r="E768" s="218"/>
      <c r="F768" s="218"/>
      <c r="G768" s="218"/>
      <c r="H768" s="218"/>
      <c r="I768" s="218"/>
      <c r="J768" s="218"/>
      <c r="K768" s="218"/>
      <c r="L768" s="218"/>
      <c r="M768" s="218"/>
      <c r="N768" s="218"/>
      <c r="O768" s="218"/>
      <c r="P768" s="218"/>
      <c r="Q768" s="218"/>
      <c r="R768" s="218"/>
      <c r="S768" s="218"/>
      <c r="T768" s="218"/>
      <c r="U768" s="218"/>
      <c r="V768" s="218"/>
      <c r="W768" s="218"/>
      <c r="X768" s="218"/>
      <c r="Y768" s="218"/>
      <c r="Z768" s="218"/>
    </row>
    <row r="769" spans="1:26" ht="15.75" customHeight="1">
      <c r="A769" s="218"/>
      <c r="B769" s="218"/>
      <c r="C769" s="218"/>
      <c r="D769" s="218"/>
      <c r="E769" s="218"/>
      <c r="F769" s="218"/>
      <c r="G769" s="218"/>
      <c r="H769" s="218"/>
      <c r="I769" s="218"/>
      <c r="J769" s="218"/>
      <c r="K769" s="218"/>
      <c r="L769" s="218"/>
      <c r="M769" s="218"/>
      <c r="N769" s="218"/>
      <c r="O769" s="218"/>
      <c r="P769" s="218"/>
      <c r="Q769" s="218"/>
      <c r="R769" s="218"/>
      <c r="S769" s="218"/>
      <c r="T769" s="218"/>
      <c r="U769" s="218"/>
      <c r="V769" s="218"/>
      <c r="W769" s="218"/>
      <c r="X769" s="218"/>
      <c r="Y769" s="218"/>
      <c r="Z769" s="218"/>
    </row>
    <row r="770" spans="1:26" ht="15.75" customHeight="1">
      <c r="A770" s="218"/>
      <c r="B770" s="218"/>
      <c r="C770" s="218"/>
      <c r="D770" s="218"/>
      <c r="E770" s="218"/>
      <c r="F770" s="218"/>
      <c r="G770" s="218"/>
      <c r="H770" s="218"/>
      <c r="I770" s="218"/>
      <c r="J770" s="218"/>
      <c r="K770" s="218"/>
      <c r="L770" s="218"/>
      <c r="M770" s="218"/>
      <c r="N770" s="218"/>
      <c r="O770" s="218"/>
      <c r="P770" s="218"/>
      <c r="Q770" s="218"/>
      <c r="R770" s="218"/>
      <c r="S770" s="218"/>
      <c r="T770" s="218"/>
      <c r="U770" s="218"/>
      <c r="V770" s="218"/>
      <c r="W770" s="218"/>
      <c r="X770" s="218"/>
      <c r="Y770" s="218"/>
      <c r="Z770" s="218"/>
    </row>
    <row r="771" spans="1:26" ht="15.75" customHeight="1">
      <c r="A771" s="218"/>
      <c r="B771" s="218"/>
      <c r="C771" s="218"/>
      <c r="D771" s="218"/>
      <c r="E771" s="218"/>
      <c r="F771" s="218"/>
      <c r="G771" s="218"/>
      <c r="H771" s="218"/>
      <c r="I771" s="218"/>
      <c r="J771" s="218"/>
      <c r="K771" s="218"/>
      <c r="L771" s="218"/>
      <c r="M771" s="218"/>
      <c r="N771" s="218"/>
      <c r="O771" s="218"/>
      <c r="P771" s="218"/>
      <c r="Q771" s="218"/>
      <c r="R771" s="218"/>
      <c r="S771" s="218"/>
      <c r="T771" s="218"/>
      <c r="U771" s="218"/>
      <c r="V771" s="218"/>
      <c r="W771" s="218"/>
      <c r="X771" s="218"/>
      <c r="Y771" s="218"/>
      <c r="Z771" s="218"/>
    </row>
    <row r="772" spans="1:26" ht="15.75" customHeight="1">
      <c r="A772" s="218"/>
      <c r="B772" s="218"/>
      <c r="C772" s="218"/>
      <c r="D772" s="218"/>
      <c r="E772" s="218"/>
      <c r="F772" s="218"/>
      <c r="G772" s="218"/>
      <c r="H772" s="218"/>
      <c r="I772" s="218"/>
      <c r="J772" s="218"/>
      <c r="K772" s="218"/>
      <c r="L772" s="218"/>
      <c r="M772" s="218"/>
      <c r="N772" s="218"/>
      <c r="O772" s="218"/>
      <c r="P772" s="218"/>
      <c r="Q772" s="218"/>
      <c r="R772" s="218"/>
      <c r="S772" s="218"/>
      <c r="T772" s="218"/>
      <c r="U772" s="218"/>
      <c r="V772" s="218"/>
      <c r="W772" s="218"/>
      <c r="X772" s="218"/>
      <c r="Y772" s="218"/>
      <c r="Z772" s="218"/>
    </row>
    <row r="773" spans="1:26" ht="15.75" customHeight="1">
      <c r="A773" s="218"/>
      <c r="B773" s="218"/>
      <c r="C773" s="218"/>
      <c r="D773" s="218"/>
      <c r="E773" s="218"/>
      <c r="F773" s="218"/>
      <c r="G773" s="218"/>
      <c r="H773" s="218"/>
      <c r="I773" s="218"/>
      <c r="J773" s="218"/>
      <c r="K773" s="218"/>
      <c r="L773" s="218"/>
      <c r="M773" s="218"/>
      <c r="N773" s="218"/>
      <c r="O773" s="218"/>
      <c r="P773" s="218"/>
      <c r="Q773" s="218"/>
      <c r="R773" s="218"/>
      <c r="S773" s="218"/>
      <c r="T773" s="218"/>
      <c r="U773" s="218"/>
      <c r="V773" s="218"/>
      <c r="W773" s="218"/>
      <c r="X773" s="218"/>
      <c r="Y773" s="218"/>
      <c r="Z773" s="218"/>
    </row>
    <row r="774" spans="1:26" ht="15.75" customHeight="1">
      <c r="A774" s="218"/>
      <c r="B774" s="218"/>
      <c r="C774" s="218"/>
      <c r="D774" s="218"/>
      <c r="E774" s="218"/>
      <c r="F774" s="218"/>
      <c r="G774" s="218"/>
      <c r="H774" s="218"/>
      <c r="I774" s="218"/>
      <c r="J774" s="218"/>
      <c r="K774" s="218"/>
      <c r="L774" s="218"/>
      <c r="M774" s="218"/>
      <c r="N774" s="218"/>
      <c r="O774" s="218"/>
      <c r="P774" s="218"/>
      <c r="Q774" s="218"/>
      <c r="R774" s="218"/>
      <c r="S774" s="218"/>
      <c r="T774" s="218"/>
      <c r="U774" s="218"/>
      <c r="V774" s="218"/>
      <c r="W774" s="218"/>
      <c r="X774" s="218"/>
      <c r="Y774" s="218"/>
      <c r="Z774" s="218"/>
    </row>
    <row r="775" spans="1:26" ht="15.75" customHeight="1">
      <c r="A775" s="218"/>
      <c r="B775" s="218"/>
      <c r="C775" s="218"/>
      <c r="D775" s="218"/>
      <c r="E775" s="218"/>
      <c r="F775" s="218"/>
      <c r="G775" s="218"/>
      <c r="H775" s="218"/>
      <c r="I775" s="218"/>
      <c r="J775" s="218"/>
      <c r="K775" s="218"/>
      <c r="L775" s="218"/>
      <c r="M775" s="218"/>
      <c r="N775" s="218"/>
      <c r="O775" s="218"/>
      <c r="P775" s="218"/>
      <c r="Q775" s="218"/>
      <c r="R775" s="218"/>
      <c r="S775" s="218"/>
      <c r="T775" s="218"/>
      <c r="U775" s="218"/>
      <c r="V775" s="218"/>
      <c r="W775" s="218"/>
      <c r="X775" s="218"/>
      <c r="Y775" s="218"/>
      <c r="Z775" s="218"/>
    </row>
    <row r="776" spans="1:26" ht="15.75" customHeight="1">
      <c r="A776" s="218"/>
      <c r="B776" s="218"/>
      <c r="C776" s="218"/>
      <c r="D776" s="218"/>
      <c r="E776" s="218"/>
      <c r="F776" s="218"/>
      <c r="G776" s="218"/>
      <c r="H776" s="218"/>
      <c r="I776" s="218"/>
      <c r="J776" s="218"/>
      <c r="K776" s="218"/>
      <c r="L776" s="218"/>
      <c r="M776" s="218"/>
      <c r="N776" s="218"/>
      <c r="O776" s="218"/>
      <c r="P776" s="218"/>
      <c r="Q776" s="218"/>
      <c r="R776" s="218"/>
      <c r="S776" s="218"/>
      <c r="T776" s="218"/>
      <c r="U776" s="218"/>
      <c r="V776" s="218"/>
      <c r="W776" s="218"/>
      <c r="X776" s="218"/>
      <c r="Y776" s="218"/>
      <c r="Z776" s="218"/>
    </row>
    <row r="777" spans="1:26" ht="15.75" customHeight="1">
      <c r="A777" s="218"/>
      <c r="B777" s="218"/>
      <c r="C777" s="218"/>
      <c r="D777" s="218"/>
      <c r="E777" s="218"/>
      <c r="F777" s="218"/>
      <c r="G777" s="218"/>
      <c r="H777" s="218"/>
      <c r="I777" s="218"/>
      <c r="J777" s="218"/>
      <c r="K777" s="218"/>
      <c r="L777" s="218"/>
      <c r="M777" s="218"/>
      <c r="N777" s="218"/>
      <c r="O777" s="218"/>
      <c r="P777" s="218"/>
      <c r="Q777" s="218"/>
      <c r="R777" s="218"/>
      <c r="S777" s="218"/>
      <c r="T777" s="218"/>
      <c r="U777" s="218"/>
      <c r="V777" s="218"/>
      <c r="W777" s="218"/>
      <c r="X777" s="218"/>
      <c r="Y777" s="218"/>
      <c r="Z777" s="218"/>
    </row>
    <row r="778" spans="1:26" ht="15.75" customHeight="1">
      <c r="A778" s="218"/>
      <c r="B778" s="218"/>
      <c r="C778" s="218"/>
      <c r="D778" s="218"/>
      <c r="E778" s="218"/>
      <c r="F778" s="218"/>
      <c r="G778" s="218"/>
      <c r="H778" s="218"/>
      <c r="I778" s="218"/>
      <c r="J778" s="218"/>
      <c r="K778" s="218"/>
      <c r="L778" s="218"/>
      <c r="M778" s="218"/>
      <c r="N778" s="218"/>
      <c r="O778" s="218"/>
      <c r="P778" s="218"/>
      <c r="Q778" s="218"/>
      <c r="R778" s="218"/>
      <c r="S778" s="218"/>
      <c r="T778" s="218"/>
      <c r="U778" s="218"/>
      <c r="V778" s="218"/>
      <c r="W778" s="218"/>
      <c r="X778" s="218"/>
      <c r="Y778" s="218"/>
      <c r="Z778" s="218"/>
    </row>
    <row r="779" spans="1:26" ht="15.75" customHeight="1">
      <c r="A779" s="218"/>
      <c r="B779" s="218"/>
      <c r="C779" s="218"/>
      <c r="D779" s="218"/>
      <c r="E779" s="218"/>
      <c r="F779" s="218"/>
      <c r="G779" s="218"/>
      <c r="H779" s="218"/>
      <c r="I779" s="218"/>
      <c r="J779" s="218"/>
      <c r="K779" s="218"/>
      <c r="L779" s="218"/>
      <c r="M779" s="218"/>
      <c r="N779" s="218"/>
      <c r="O779" s="218"/>
      <c r="P779" s="218"/>
      <c r="Q779" s="218"/>
      <c r="R779" s="218"/>
      <c r="S779" s="218"/>
      <c r="T779" s="218"/>
      <c r="U779" s="218"/>
      <c r="V779" s="218"/>
      <c r="W779" s="218"/>
      <c r="X779" s="218"/>
      <c r="Y779" s="218"/>
      <c r="Z779" s="218"/>
    </row>
    <row r="780" spans="1:26" ht="15.75" customHeight="1">
      <c r="A780" s="218"/>
      <c r="B780" s="218"/>
      <c r="C780" s="218"/>
      <c r="D780" s="218"/>
      <c r="E780" s="218"/>
      <c r="F780" s="218"/>
      <c r="G780" s="218"/>
      <c r="H780" s="218"/>
      <c r="I780" s="218"/>
      <c r="J780" s="218"/>
      <c r="K780" s="218"/>
      <c r="L780" s="218"/>
      <c r="M780" s="218"/>
      <c r="N780" s="218"/>
      <c r="O780" s="218"/>
      <c r="P780" s="218"/>
      <c r="Q780" s="218"/>
      <c r="R780" s="218"/>
      <c r="S780" s="218"/>
      <c r="T780" s="218"/>
      <c r="U780" s="218"/>
      <c r="V780" s="218"/>
      <c r="W780" s="218"/>
      <c r="X780" s="218"/>
      <c r="Y780" s="218"/>
      <c r="Z780" s="218"/>
    </row>
    <row r="781" spans="1:26" ht="15.75" customHeight="1">
      <c r="A781" s="218"/>
      <c r="B781" s="218"/>
      <c r="C781" s="218"/>
      <c r="D781" s="218"/>
      <c r="E781" s="218"/>
      <c r="F781" s="218"/>
      <c r="G781" s="218"/>
      <c r="H781" s="218"/>
      <c r="I781" s="218"/>
      <c r="J781" s="218"/>
      <c r="K781" s="218"/>
      <c r="L781" s="218"/>
      <c r="M781" s="218"/>
      <c r="N781" s="218"/>
      <c r="O781" s="218"/>
      <c r="P781" s="218"/>
      <c r="Q781" s="218"/>
      <c r="R781" s="218"/>
      <c r="S781" s="218"/>
      <c r="T781" s="218"/>
      <c r="U781" s="218"/>
      <c r="V781" s="218"/>
      <c r="W781" s="218"/>
      <c r="X781" s="218"/>
      <c r="Y781" s="218"/>
      <c r="Z781" s="218"/>
    </row>
    <row r="782" spans="1:26" ht="15.75" customHeight="1">
      <c r="A782" s="218"/>
      <c r="B782" s="218"/>
      <c r="C782" s="218"/>
      <c r="D782" s="218"/>
      <c r="E782" s="218"/>
      <c r="F782" s="218"/>
      <c r="G782" s="218"/>
      <c r="H782" s="218"/>
      <c r="I782" s="218"/>
      <c r="J782" s="218"/>
      <c r="K782" s="218"/>
      <c r="L782" s="218"/>
      <c r="M782" s="218"/>
      <c r="N782" s="218"/>
      <c r="O782" s="218"/>
      <c r="P782" s="218"/>
      <c r="Q782" s="218"/>
      <c r="R782" s="218"/>
      <c r="S782" s="218"/>
      <c r="T782" s="218"/>
      <c r="U782" s="218"/>
      <c r="V782" s="218"/>
      <c r="W782" s="218"/>
      <c r="X782" s="218"/>
      <c r="Y782" s="218"/>
      <c r="Z782" s="218"/>
    </row>
    <row r="783" spans="1:26" ht="15.75" customHeight="1">
      <c r="A783" s="218"/>
      <c r="B783" s="218"/>
      <c r="C783" s="218"/>
      <c r="D783" s="218"/>
      <c r="E783" s="218"/>
      <c r="F783" s="218"/>
      <c r="G783" s="218"/>
      <c r="H783" s="218"/>
      <c r="I783" s="218"/>
      <c r="J783" s="218"/>
      <c r="K783" s="218"/>
      <c r="L783" s="218"/>
      <c r="M783" s="218"/>
      <c r="N783" s="218"/>
      <c r="O783" s="218"/>
      <c r="P783" s="218"/>
      <c r="Q783" s="218"/>
      <c r="R783" s="218"/>
      <c r="S783" s="218"/>
      <c r="T783" s="218"/>
      <c r="U783" s="218"/>
      <c r="V783" s="218"/>
      <c r="W783" s="218"/>
      <c r="X783" s="218"/>
      <c r="Y783" s="218"/>
      <c r="Z783" s="218"/>
    </row>
    <row r="784" spans="1:26" ht="15.75" customHeight="1">
      <c r="A784" s="218"/>
      <c r="B784" s="218"/>
      <c r="C784" s="218"/>
      <c r="D784" s="218"/>
      <c r="E784" s="218"/>
      <c r="F784" s="218"/>
      <c r="G784" s="218"/>
      <c r="H784" s="218"/>
      <c r="I784" s="218"/>
      <c r="J784" s="218"/>
      <c r="K784" s="218"/>
      <c r="L784" s="218"/>
      <c r="M784" s="218"/>
      <c r="N784" s="218"/>
      <c r="O784" s="218"/>
      <c r="P784" s="218"/>
      <c r="Q784" s="218"/>
      <c r="R784" s="218"/>
      <c r="S784" s="218"/>
      <c r="T784" s="218"/>
      <c r="U784" s="218"/>
      <c r="V784" s="218"/>
      <c r="W784" s="218"/>
      <c r="X784" s="218"/>
      <c r="Y784" s="218"/>
      <c r="Z784" s="218"/>
    </row>
    <row r="785" spans="1:26" ht="15.75" customHeight="1">
      <c r="A785" s="218"/>
      <c r="B785" s="218"/>
      <c r="C785" s="218"/>
      <c r="D785" s="218"/>
      <c r="E785" s="218"/>
      <c r="F785" s="218"/>
      <c r="G785" s="218"/>
      <c r="H785" s="218"/>
      <c r="I785" s="218"/>
      <c r="J785" s="218"/>
      <c r="K785" s="218"/>
      <c r="L785" s="218"/>
      <c r="M785" s="218"/>
      <c r="N785" s="218"/>
      <c r="O785" s="218"/>
      <c r="P785" s="218"/>
      <c r="Q785" s="218"/>
      <c r="R785" s="218"/>
      <c r="S785" s="218"/>
      <c r="T785" s="218"/>
      <c r="U785" s="218"/>
      <c r="V785" s="218"/>
      <c r="W785" s="218"/>
      <c r="X785" s="218"/>
      <c r="Y785" s="218"/>
      <c r="Z785" s="218"/>
    </row>
    <row r="786" spans="1:26" ht="15.75" customHeight="1">
      <c r="A786" s="218"/>
      <c r="B786" s="218"/>
      <c r="C786" s="218"/>
      <c r="D786" s="218"/>
      <c r="E786" s="218"/>
      <c r="F786" s="218"/>
      <c r="G786" s="218"/>
      <c r="H786" s="218"/>
      <c r="I786" s="218"/>
      <c r="J786" s="218"/>
      <c r="K786" s="218"/>
      <c r="L786" s="218"/>
      <c r="M786" s="218"/>
      <c r="N786" s="218"/>
      <c r="O786" s="218"/>
      <c r="P786" s="218"/>
      <c r="Q786" s="218"/>
      <c r="R786" s="218"/>
      <c r="S786" s="218"/>
      <c r="T786" s="218"/>
      <c r="U786" s="218"/>
      <c r="V786" s="218"/>
      <c r="W786" s="218"/>
      <c r="X786" s="218"/>
      <c r="Y786" s="218"/>
      <c r="Z786" s="218"/>
    </row>
    <row r="787" spans="1:26" ht="15.75" customHeight="1">
      <c r="A787" s="218"/>
      <c r="B787" s="218"/>
      <c r="C787" s="218"/>
      <c r="D787" s="218"/>
      <c r="E787" s="218"/>
      <c r="F787" s="218"/>
      <c r="G787" s="218"/>
      <c r="H787" s="218"/>
      <c r="I787" s="218"/>
      <c r="J787" s="218"/>
      <c r="K787" s="218"/>
      <c r="L787" s="218"/>
      <c r="M787" s="218"/>
      <c r="N787" s="218"/>
      <c r="O787" s="218"/>
      <c r="P787" s="218"/>
      <c r="Q787" s="218"/>
      <c r="R787" s="218"/>
      <c r="S787" s="218"/>
      <c r="T787" s="218"/>
      <c r="U787" s="218"/>
      <c r="V787" s="218"/>
      <c r="W787" s="218"/>
      <c r="X787" s="218"/>
      <c r="Y787" s="218"/>
      <c r="Z787" s="218"/>
    </row>
    <row r="788" spans="1:26" ht="15.75" customHeight="1">
      <c r="A788" s="218"/>
      <c r="B788" s="218"/>
      <c r="C788" s="218"/>
      <c r="D788" s="218"/>
      <c r="E788" s="218"/>
      <c r="F788" s="218"/>
      <c r="G788" s="218"/>
      <c r="H788" s="218"/>
      <c r="I788" s="218"/>
      <c r="J788" s="218"/>
      <c r="K788" s="218"/>
      <c r="L788" s="218"/>
      <c r="M788" s="218"/>
      <c r="N788" s="218"/>
      <c r="O788" s="218"/>
      <c r="P788" s="218"/>
      <c r="Q788" s="218"/>
      <c r="R788" s="218"/>
      <c r="S788" s="218"/>
      <c r="T788" s="218"/>
      <c r="U788" s="218"/>
      <c r="V788" s="218"/>
      <c r="W788" s="218"/>
      <c r="X788" s="218"/>
      <c r="Y788" s="218"/>
      <c r="Z788" s="218"/>
    </row>
    <row r="789" spans="1:26" ht="15.75" customHeight="1">
      <c r="A789" s="218"/>
      <c r="B789" s="218"/>
      <c r="C789" s="218"/>
      <c r="D789" s="218"/>
      <c r="E789" s="218"/>
      <c r="F789" s="218"/>
      <c r="G789" s="218"/>
      <c r="H789" s="218"/>
      <c r="I789" s="218"/>
      <c r="J789" s="218"/>
      <c r="K789" s="218"/>
      <c r="L789" s="218"/>
      <c r="M789" s="218"/>
      <c r="N789" s="218"/>
      <c r="O789" s="218"/>
      <c r="P789" s="218"/>
      <c r="Q789" s="218"/>
      <c r="R789" s="218"/>
      <c r="S789" s="218"/>
      <c r="T789" s="218"/>
      <c r="U789" s="218"/>
      <c r="V789" s="218"/>
      <c r="W789" s="218"/>
      <c r="X789" s="218"/>
      <c r="Y789" s="218"/>
      <c r="Z789" s="218"/>
    </row>
    <row r="790" spans="1:26" ht="15.75" customHeight="1">
      <c r="A790" s="218"/>
      <c r="B790" s="218"/>
      <c r="C790" s="218"/>
      <c r="D790" s="218"/>
      <c r="E790" s="218"/>
      <c r="F790" s="218"/>
      <c r="G790" s="218"/>
      <c r="H790" s="218"/>
      <c r="I790" s="218"/>
      <c r="J790" s="218"/>
      <c r="K790" s="218"/>
      <c r="L790" s="218"/>
      <c r="M790" s="218"/>
      <c r="N790" s="218"/>
      <c r="O790" s="218"/>
      <c r="P790" s="218"/>
      <c r="Q790" s="218"/>
      <c r="R790" s="218"/>
      <c r="S790" s="218"/>
      <c r="T790" s="218"/>
      <c r="U790" s="218"/>
      <c r="V790" s="218"/>
      <c r="W790" s="218"/>
      <c r="X790" s="218"/>
      <c r="Y790" s="218"/>
      <c r="Z790" s="218"/>
    </row>
    <row r="791" spans="1:26" ht="15.75" customHeight="1">
      <c r="A791" s="218"/>
      <c r="B791" s="218"/>
      <c r="C791" s="218"/>
      <c r="D791" s="218"/>
      <c r="E791" s="218"/>
      <c r="F791" s="218"/>
      <c r="G791" s="218"/>
      <c r="H791" s="218"/>
      <c r="I791" s="218"/>
      <c r="J791" s="218"/>
      <c r="K791" s="218"/>
      <c r="L791" s="218"/>
      <c r="M791" s="218"/>
      <c r="N791" s="218"/>
      <c r="O791" s="218"/>
      <c r="P791" s="218"/>
      <c r="Q791" s="218"/>
      <c r="R791" s="218"/>
      <c r="S791" s="218"/>
      <c r="T791" s="218"/>
      <c r="U791" s="218"/>
      <c r="V791" s="218"/>
      <c r="W791" s="218"/>
      <c r="X791" s="218"/>
      <c r="Y791" s="218"/>
      <c r="Z791" s="218"/>
    </row>
    <row r="792" spans="1:26" ht="15.75" customHeight="1">
      <c r="A792" s="218"/>
      <c r="B792" s="218"/>
      <c r="C792" s="218"/>
      <c r="D792" s="218"/>
      <c r="E792" s="218"/>
      <c r="F792" s="218"/>
      <c r="G792" s="218"/>
      <c r="H792" s="218"/>
      <c r="I792" s="218"/>
      <c r="J792" s="218"/>
      <c r="K792" s="218"/>
      <c r="L792" s="218"/>
      <c r="M792" s="218"/>
      <c r="N792" s="218"/>
      <c r="O792" s="218"/>
      <c r="P792" s="218"/>
      <c r="Q792" s="218"/>
      <c r="R792" s="218"/>
      <c r="S792" s="218"/>
      <c r="T792" s="218"/>
      <c r="U792" s="218"/>
      <c r="V792" s="218"/>
      <c r="W792" s="218"/>
      <c r="X792" s="218"/>
      <c r="Y792" s="218"/>
      <c r="Z792" s="218"/>
    </row>
    <row r="793" spans="1:26" ht="15.75" customHeight="1">
      <c r="A793" s="218"/>
      <c r="B793" s="218"/>
      <c r="C793" s="218"/>
      <c r="D793" s="218"/>
      <c r="E793" s="218"/>
      <c r="F793" s="218"/>
      <c r="G793" s="218"/>
      <c r="H793" s="218"/>
      <c r="I793" s="218"/>
      <c r="J793" s="218"/>
      <c r="K793" s="218"/>
      <c r="L793" s="218"/>
      <c r="M793" s="218"/>
      <c r="N793" s="218"/>
      <c r="O793" s="218"/>
      <c r="P793" s="218"/>
      <c r="Q793" s="218"/>
      <c r="R793" s="218"/>
      <c r="S793" s="218"/>
      <c r="T793" s="218"/>
      <c r="U793" s="218"/>
      <c r="V793" s="218"/>
      <c r="W793" s="218"/>
      <c r="X793" s="218"/>
      <c r="Y793" s="218"/>
      <c r="Z793" s="218"/>
    </row>
    <row r="794" spans="1:26" ht="15.75" customHeight="1">
      <c r="A794" s="218"/>
      <c r="B794" s="218"/>
      <c r="C794" s="218"/>
      <c r="D794" s="218"/>
      <c r="E794" s="218"/>
      <c r="F794" s="218"/>
      <c r="G794" s="218"/>
      <c r="H794" s="218"/>
      <c r="I794" s="218"/>
      <c r="J794" s="218"/>
      <c r="K794" s="218"/>
      <c r="L794" s="218"/>
      <c r="M794" s="218"/>
      <c r="N794" s="218"/>
      <c r="O794" s="218"/>
      <c r="P794" s="218"/>
      <c r="Q794" s="218"/>
      <c r="R794" s="218"/>
      <c r="S794" s="218"/>
      <c r="T794" s="218"/>
      <c r="U794" s="218"/>
      <c r="V794" s="218"/>
      <c r="W794" s="218"/>
      <c r="X794" s="218"/>
      <c r="Y794" s="218"/>
      <c r="Z794" s="218"/>
    </row>
    <row r="795" spans="1:26" ht="15.75" customHeight="1">
      <c r="A795" s="218"/>
      <c r="B795" s="218"/>
      <c r="C795" s="218"/>
      <c r="D795" s="218"/>
      <c r="E795" s="218"/>
      <c r="F795" s="218"/>
      <c r="G795" s="218"/>
      <c r="H795" s="218"/>
      <c r="I795" s="218"/>
      <c r="J795" s="218"/>
      <c r="K795" s="218"/>
      <c r="L795" s="218"/>
      <c r="M795" s="218"/>
      <c r="N795" s="218"/>
      <c r="O795" s="218"/>
      <c r="P795" s="218"/>
      <c r="Q795" s="218"/>
      <c r="R795" s="218"/>
      <c r="S795" s="218"/>
      <c r="T795" s="218"/>
      <c r="U795" s="218"/>
      <c r="V795" s="218"/>
      <c r="W795" s="218"/>
      <c r="X795" s="218"/>
      <c r="Y795" s="218"/>
      <c r="Z795" s="218"/>
    </row>
    <row r="796" spans="1:26" ht="15.75" customHeight="1">
      <c r="A796" s="218"/>
      <c r="B796" s="218"/>
      <c r="C796" s="218"/>
      <c r="D796" s="218"/>
      <c r="E796" s="218"/>
      <c r="F796" s="218"/>
      <c r="G796" s="218"/>
      <c r="H796" s="218"/>
      <c r="I796" s="218"/>
      <c r="J796" s="218"/>
      <c r="K796" s="218"/>
      <c r="L796" s="218"/>
      <c r="M796" s="218"/>
      <c r="N796" s="218"/>
      <c r="O796" s="218"/>
      <c r="P796" s="218"/>
      <c r="Q796" s="218"/>
      <c r="R796" s="218"/>
      <c r="S796" s="218"/>
      <c r="T796" s="218"/>
      <c r="U796" s="218"/>
      <c r="V796" s="218"/>
      <c r="W796" s="218"/>
      <c r="X796" s="218"/>
      <c r="Y796" s="218"/>
      <c r="Z796" s="218"/>
    </row>
    <row r="797" spans="1:26" ht="15.75" customHeight="1">
      <c r="A797" s="218"/>
      <c r="B797" s="218"/>
      <c r="C797" s="218"/>
      <c r="D797" s="218"/>
      <c r="E797" s="218"/>
      <c r="F797" s="218"/>
      <c r="G797" s="218"/>
      <c r="H797" s="218"/>
      <c r="I797" s="218"/>
      <c r="J797" s="218"/>
      <c r="K797" s="218"/>
      <c r="L797" s="218"/>
      <c r="M797" s="218"/>
      <c r="N797" s="218"/>
      <c r="O797" s="218"/>
      <c r="P797" s="218"/>
      <c r="Q797" s="218"/>
      <c r="R797" s="218"/>
      <c r="S797" s="218"/>
      <c r="T797" s="218"/>
      <c r="U797" s="218"/>
      <c r="V797" s="218"/>
      <c r="W797" s="218"/>
      <c r="X797" s="218"/>
      <c r="Y797" s="218"/>
      <c r="Z797" s="218"/>
    </row>
    <row r="798" spans="1:26" ht="15.75" customHeight="1">
      <c r="A798" s="218"/>
      <c r="B798" s="218"/>
      <c r="C798" s="218"/>
      <c r="D798" s="218"/>
      <c r="E798" s="218"/>
      <c r="F798" s="218"/>
      <c r="G798" s="218"/>
      <c r="H798" s="218"/>
      <c r="I798" s="218"/>
      <c r="J798" s="218"/>
      <c r="K798" s="218"/>
      <c r="L798" s="218"/>
      <c r="M798" s="218"/>
      <c r="N798" s="218"/>
      <c r="O798" s="218"/>
      <c r="P798" s="218"/>
      <c r="Q798" s="218"/>
      <c r="R798" s="218"/>
      <c r="S798" s="218"/>
      <c r="T798" s="218"/>
      <c r="U798" s="218"/>
      <c r="V798" s="218"/>
      <c r="W798" s="218"/>
      <c r="X798" s="218"/>
      <c r="Y798" s="218"/>
      <c r="Z798" s="218"/>
    </row>
    <row r="799" spans="1:26" ht="15.75" customHeight="1">
      <c r="A799" s="218"/>
      <c r="B799" s="218"/>
      <c r="C799" s="218"/>
      <c r="D799" s="218"/>
      <c r="E799" s="218"/>
      <c r="F799" s="218"/>
      <c r="G799" s="218"/>
      <c r="H799" s="218"/>
      <c r="I799" s="218"/>
      <c r="J799" s="218"/>
      <c r="K799" s="218"/>
      <c r="L799" s="218"/>
      <c r="M799" s="218"/>
      <c r="N799" s="218"/>
      <c r="O799" s="218"/>
      <c r="P799" s="218"/>
      <c r="Q799" s="218"/>
      <c r="R799" s="218"/>
      <c r="S799" s="218"/>
      <c r="T799" s="218"/>
      <c r="U799" s="218"/>
      <c r="V799" s="218"/>
      <c r="W799" s="218"/>
      <c r="X799" s="218"/>
      <c r="Y799" s="218"/>
      <c r="Z799" s="218"/>
    </row>
    <row r="800" spans="1:26" ht="15.75" customHeight="1">
      <c r="A800" s="218"/>
      <c r="B800" s="218"/>
      <c r="C800" s="218"/>
      <c r="D800" s="218"/>
      <c r="E800" s="218"/>
      <c r="F800" s="218"/>
      <c r="G800" s="218"/>
      <c r="H800" s="218"/>
      <c r="I800" s="218"/>
      <c r="J800" s="218"/>
      <c r="K800" s="218"/>
      <c r="L800" s="218"/>
      <c r="M800" s="218"/>
      <c r="N800" s="218"/>
      <c r="O800" s="218"/>
      <c r="P800" s="218"/>
      <c r="Q800" s="218"/>
      <c r="R800" s="218"/>
      <c r="S800" s="218"/>
      <c r="T800" s="218"/>
      <c r="U800" s="218"/>
      <c r="V800" s="218"/>
      <c r="W800" s="218"/>
      <c r="X800" s="218"/>
      <c r="Y800" s="218"/>
      <c r="Z800" s="218"/>
    </row>
    <row r="801" spans="1:26" ht="15.75" customHeight="1">
      <c r="A801" s="218"/>
      <c r="B801" s="218"/>
      <c r="C801" s="218"/>
      <c r="D801" s="218"/>
      <c r="E801" s="218"/>
      <c r="F801" s="218"/>
      <c r="G801" s="218"/>
      <c r="H801" s="218"/>
      <c r="I801" s="218"/>
      <c r="J801" s="218"/>
      <c r="K801" s="218"/>
      <c r="L801" s="218"/>
      <c r="M801" s="218"/>
      <c r="N801" s="218"/>
      <c r="O801" s="218"/>
      <c r="P801" s="218"/>
      <c r="Q801" s="218"/>
      <c r="R801" s="218"/>
      <c r="S801" s="218"/>
      <c r="T801" s="218"/>
      <c r="U801" s="218"/>
      <c r="V801" s="218"/>
      <c r="W801" s="218"/>
      <c r="X801" s="218"/>
      <c r="Y801" s="218"/>
      <c r="Z801" s="218"/>
    </row>
    <row r="802" spans="1:26" ht="15.75" customHeight="1">
      <c r="A802" s="218"/>
      <c r="B802" s="218"/>
      <c r="C802" s="218"/>
      <c r="D802" s="218"/>
      <c r="E802" s="218"/>
      <c r="F802" s="218"/>
      <c r="G802" s="218"/>
      <c r="H802" s="218"/>
      <c r="I802" s="218"/>
      <c r="J802" s="218"/>
      <c r="K802" s="218"/>
      <c r="L802" s="218"/>
      <c r="M802" s="218"/>
      <c r="N802" s="218"/>
      <c r="O802" s="218"/>
      <c r="P802" s="218"/>
      <c r="Q802" s="218"/>
      <c r="R802" s="218"/>
      <c r="S802" s="218"/>
      <c r="T802" s="218"/>
      <c r="U802" s="218"/>
      <c r="V802" s="218"/>
      <c r="W802" s="218"/>
      <c r="X802" s="218"/>
      <c r="Y802" s="218"/>
      <c r="Z802" s="218"/>
    </row>
    <row r="803" spans="1:26" ht="15.75" customHeight="1">
      <c r="A803" s="218"/>
      <c r="B803" s="218"/>
      <c r="C803" s="218"/>
      <c r="D803" s="218"/>
      <c r="E803" s="218"/>
      <c r="F803" s="218"/>
      <c r="G803" s="218"/>
      <c r="H803" s="218"/>
      <c r="I803" s="218"/>
      <c r="J803" s="218"/>
      <c r="K803" s="218"/>
      <c r="L803" s="218"/>
      <c r="M803" s="218"/>
      <c r="N803" s="218"/>
      <c r="O803" s="218"/>
      <c r="P803" s="218"/>
      <c r="Q803" s="218"/>
      <c r="R803" s="218"/>
      <c r="S803" s="218"/>
      <c r="T803" s="218"/>
      <c r="U803" s="218"/>
      <c r="V803" s="218"/>
      <c r="W803" s="218"/>
      <c r="X803" s="218"/>
      <c r="Y803" s="218"/>
      <c r="Z803" s="218"/>
    </row>
    <row r="804" spans="1:26" ht="15.75" customHeight="1">
      <c r="A804" s="218"/>
      <c r="B804" s="218"/>
      <c r="C804" s="218"/>
      <c r="D804" s="218"/>
      <c r="E804" s="218"/>
      <c r="F804" s="218"/>
      <c r="G804" s="218"/>
      <c r="H804" s="218"/>
      <c r="I804" s="218"/>
      <c r="J804" s="218"/>
      <c r="K804" s="218"/>
      <c r="L804" s="218"/>
      <c r="M804" s="218"/>
      <c r="N804" s="218"/>
      <c r="O804" s="218"/>
      <c r="P804" s="218"/>
      <c r="Q804" s="218"/>
      <c r="R804" s="218"/>
      <c r="S804" s="218"/>
      <c r="T804" s="218"/>
      <c r="U804" s="218"/>
      <c r="V804" s="218"/>
      <c r="W804" s="218"/>
      <c r="X804" s="218"/>
      <c r="Y804" s="218"/>
      <c r="Z804" s="218"/>
    </row>
    <row r="805" spans="1:26" ht="15.75" customHeight="1">
      <c r="A805" s="218"/>
      <c r="B805" s="218"/>
      <c r="C805" s="218"/>
      <c r="D805" s="218"/>
      <c r="E805" s="218"/>
      <c r="F805" s="218"/>
      <c r="G805" s="218"/>
      <c r="H805" s="218"/>
      <c r="I805" s="218"/>
      <c r="J805" s="218"/>
      <c r="K805" s="218"/>
      <c r="L805" s="218"/>
      <c r="M805" s="218"/>
      <c r="N805" s="218"/>
      <c r="O805" s="218"/>
      <c r="P805" s="218"/>
      <c r="Q805" s="218"/>
      <c r="R805" s="218"/>
      <c r="S805" s="218"/>
      <c r="T805" s="218"/>
      <c r="U805" s="218"/>
      <c r="V805" s="218"/>
      <c r="W805" s="218"/>
      <c r="X805" s="218"/>
      <c r="Y805" s="218"/>
      <c r="Z805" s="218"/>
    </row>
    <row r="806" spans="1:26" ht="15.75" customHeight="1">
      <c r="A806" s="218"/>
      <c r="B806" s="218"/>
      <c r="C806" s="218"/>
      <c r="D806" s="218"/>
      <c r="E806" s="218"/>
      <c r="F806" s="218"/>
      <c r="G806" s="218"/>
      <c r="H806" s="218"/>
      <c r="I806" s="218"/>
      <c r="J806" s="218"/>
      <c r="K806" s="218"/>
      <c r="L806" s="218"/>
      <c r="M806" s="218"/>
      <c r="N806" s="218"/>
      <c r="O806" s="218"/>
      <c r="P806" s="218"/>
      <c r="Q806" s="218"/>
      <c r="R806" s="218"/>
      <c r="S806" s="218"/>
      <c r="T806" s="218"/>
      <c r="U806" s="218"/>
      <c r="V806" s="218"/>
      <c r="W806" s="218"/>
      <c r="X806" s="218"/>
      <c r="Y806" s="218"/>
      <c r="Z806" s="218"/>
    </row>
    <row r="807" spans="1:26" ht="15.75" customHeight="1">
      <c r="A807" s="218"/>
      <c r="B807" s="218"/>
      <c r="C807" s="218"/>
      <c r="D807" s="218"/>
      <c r="E807" s="218"/>
      <c r="F807" s="218"/>
      <c r="G807" s="218"/>
      <c r="H807" s="218"/>
      <c r="I807" s="218"/>
      <c r="J807" s="218"/>
      <c r="K807" s="218"/>
      <c r="L807" s="218"/>
      <c r="M807" s="218"/>
      <c r="N807" s="218"/>
      <c r="O807" s="218"/>
      <c r="P807" s="218"/>
      <c r="Q807" s="218"/>
      <c r="R807" s="218"/>
      <c r="S807" s="218"/>
      <c r="T807" s="218"/>
      <c r="U807" s="218"/>
      <c r="V807" s="218"/>
      <c r="W807" s="218"/>
      <c r="X807" s="218"/>
      <c r="Y807" s="218"/>
      <c r="Z807" s="218"/>
    </row>
    <row r="808" spans="1:26" ht="15.75" customHeight="1">
      <c r="A808" s="218"/>
      <c r="B808" s="218"/>
      <c r="C808" s="218"/>
      <c r="D808" s="218"/>
      <c r="E808" s="218"/>
      <c r="F808" s="218"/>
      <c r="G808" s="218"/>
      <c r="H808" s="218"/>
      <c r="I808" s="218"/>
      <c r="J808" s="218"/>
      <c r="K808" s="218"/>
      <c r="L808" s="218"/>
      <c r="M808" s="218"/>
      <c r="N808" s="218"/>
      <c r="O808" s="218"/>
      <c r="P808" s="218"/>
      <c r="Q808" s="218"/>
      <c r="R808" s="218"/>
      <c r="S808" s="218"/>
      <c r="T808" s="218"/>
      <c r="U808" s="218"/>
      <c r="V808" s="218"/>
      <c r="W808" s="218"/>
      <c r="X808" s="218"/>
      <c r="Y808" s="218"/>
      <c r="Z808" s="218"/>
    </row>
    <row r="809" spans="1:26" ht="15.75" customHeight="1">
      <c r="A809" s="218"/>
      <c r="B809" s="218"/>
      <c r="C809" s="218"/>
      <c r="D809" s="218"/>
      <c r="E809" s="218"/>
      <c r="F809" s="218"/>
      <c r="G809" s="218"/>
      <c r="H809" s="218"/>
      <c r="I809" s="218"/>
      <c r="J809" s="218"/>
      <c r="K809" s="218"/>
      <c r="L809" s="218"/>
      <c r="M809" s="218"/>
      <c r="N809" s="218"/>
      <c r="O809" s="218"/>
      <c r="P809" s="218"/>
      <c r="Q809" s="218"/>
      <c r="R809" s="218"/>
      <c r="S809" s="218"/>
      <c r="T809" s="218"/>
      <c r="U809" s="218"/>
      <c r="V809" s="218"/>
      <c r="W809" s="218"/>
      <c r="X809" s="218"/>
      <c r="Y809" s="218"/>
      <c r="Z809" s="218"/>
    </row>
    <row r="810" spans="1:26" ht="15.75" customHeight="1">
      <c r="A810" s="218"/>
      <c r="B810" s="218"/>
      <c r="C810" s="218"/>
      <c r="D810" s="218"/>
      <c r="E810" s="218"/>
      <c r="F810" s="218"/>
      <c r="G810" s="218"/>
      <c r="H810" s="218"/>
      <c r="I810" s="218"/>
      <c r="J810" s="218"/>
      <c r="K810" s="218"/>
      <c r="L810" s="218"/>
      <c r="M810" s="218"/>
      <c r="N810" s="218"/>
      <c r="O810" s="218"/>
      <c r="P810" s="218"/>
      <c r="Q810" s="218"/>
      <c r="R810" s="218"/>
      <c r="S810" s="218"/>
      <c r="T810" s="218"/>
      <c r="U810" s="218"/>
      <c r="V810" s="218"/>
      <c r="W810" s="218"/>
      <c r="X810" s="218"/>
      <c r="Y810" s="218"/>
      <c r="Z810" s="218"/>
    </row>
    <row r="811" spans="1:26" ht="15.75" customHeight="1">
      <c r="A811" s="218"/>
      <c r="B811" s="218"/>
      <c r="C811" s="218"/>
      <c r="D811" s="218"/>
      <c r="E811" s="218"/>
      <c r="F811" s="218"/>
      <c r="G811" s="218"/>
      <c r="H811" s="218"/>
      <c r="I811" s="218"/>
      <c r="J811" s="218"/>
      <c r="K811" s="218"/>
      <c r="L811" s="218"/>
      <c r="M811" s="218"/>
      <c r="N811" s="218"/>
      <c r="O811" s="218"/>
      <c r="P811" s="218"/>
      <c r="Q811" s="218"/>
      <c r="R811" s="218"/>
      <c r="S811" s="218"/>
      <c r="T811" s="218"/>
      <c r="U811" s="218"/>
      <c r="V811" s="218"/>
      <c r="W811" s="218"/>
      <c r="X811" s="218"/>
      <c r="Y811" s="218"/>
      <c r="Z811" s="218"/>
    </row>
    <row r="812" spans="1:26" ht="15.75" customHeight="1">
      <c r="A812" s="218"/>
      <c r="B812" s="218"/>
      <c r="C812" s="218"/>
      <c r="D812" s="218"/>
      <c r="E812" s="218"/>
      <c r="F812" s="218"/>
      <c r="G812" s="218"/>
      <c r="H812" s="218"/>
      <c r="I812" s="218"/>
      <c r="J812" s="218"/>
      <c r="K812" s="218"/>
      <c r="L812" s="218"/>
      <c r="M812" s="218"/>
      <c r="N812" s="218"/>
      <c r="O812" s="218"/>
      <c r="P812" s="218"/>
      <c r="Q812" s="218"/>
      <c r="R812" s="218"/>
      <c r="S812" s="218"/>
      <c r="T812" s="218"/>
      <c r="U812" s="218"/>
      <c r="V812" s="218"/>
      <c r="W812" s="218"/>
      <c r="X812" s="218"/>
      <c r="Y812" s="218"/>
      <c r="Z812" s="218"/>
    </row>
    <row r="813" spans="1:26" ht="15.75" customHeight="1">
      <c r="A813" s="218"/>
      <c r="B813" s="218"/>
      <c r="C813" s="218"/>
      <c r="D813" s="218"/>
      <c r="E813" s="218"/>
      <c r="F813" s="218"/>
      <c r="G813" s="218"/>
      <c r="H813" s="218"/>
      <c r="I813" s="218"/>
      <c r="J813" s="218"/>
      <c r="K813" s="218"/>
      <c r="L813" s="218"/>
      <c r="M813" s="218"/>
      <c r="N813" s="218"/>
      <c r="O813" s="218"/>
      <c r="P813" s="218"/>
      <c r="Q813" s="218"/>
      <c r="R813" s="218"/>
      <c r="S813" s="218"/>
      <c r="T813" s="218"/>
      <c r="U813" s="218"/>
      <c r="V813" s="218"/>
      <c r="W813" s="218"/>
      <c r="X813" s="218"/>
      <c r="Y813" s="218"/>
      <c r="Z813" s="218"/>
    </row>
    <row r="814" spans="1:26" ht="15.75" customHeight="1">
      <c r="A814" s="218"/>
      <c r="B814" s="218"/>
      <c r="C814" s="218"/>
      <c r="D814" s="218"/>
      <c r="E814" s="218"/>
      <c r="F814" s="218"/>
      <c r="G814" s="218"/>
      <c r="H814" s="218"/>
      <c r="I814" s="218"/>
      <c r="J814" s="218"/>
      <c r="K814" s="218"/>
      <c r="L814" s="218"/>
      <c r="M814" s="218"/>
      <c r="N814" s="218"/>
      <c r="O814" s="218"/>
      <c r="P814" s="218"/>
      <c r="Q814" s="218"/>
      <c r="R814" s="218"/>
      <c r="S814" s="218"/>
      <c r="T814" s="218"/>
      <c r="U814" s="218"/>
      <c r="V814" s="218"/>
      <c r="W814" s="218"/>
      <c r="X814" s="218"/>
      <c r="Y814" s="218"/>
      <c r="Z814" s="218"/>
    </row>
    <row r="815" spans="1:26" ht="15.75" customHeight="1">
      <c r="A815" s="218"/>
      <c r="B815" s="218"/>
      <c r="C815" s="218"/>
      <c r="D815" s="218"/>
      <c r="E815" s="218"/>
      <c r="F815" s="218"/>
      <c r="G815" s="218"/>
      <c r="H815" s="218"/>
      <c r="I815" s="218"/>
      <c r="J815" s="218"/>
      <c r="K815" s="218"/>
      <c r="L815" s="218"/>
      <c r="M815" s="218"/>
      <c r="N815" s="218"/>
      <c r="O815" s="218"/>
      <c r="P815" s="218"/>
      <c r="Q815" s="218"/>
      <c r="R815" s="218"/>
      <c r="S815" s="218"/>
      <c r="T815" s="218"/>
      <c r="U815" s="218"/>
      <c r="V815" s="218"/>
      <c r="W815" s="218"/>
      <c r="X815" s="218"/>
      <c r="Y815" s="218"/>
      <c r="Z815" s="218"/>
    </row>
    <row r="816" spans="1:26" ht="15.75" customHeight="1">
      <c r="A816" s="218"/>
      <c r="B816" s="218"/>
      <c r="C816" s="218"/>
      <c r="D816" s="218"/>
      <c r="E816" s="218"/>
      <c r="F816" s="218"/>
      <c r="G816" s="218"/>
      <c r="H816" s="218"/>
      <c r="I816" s="218"/>
      <c r="J816" s="218"/>
      <c r="K816" s="218"/>
      <c r="L816" s="218"/>
      <c r="M816" s="218"/>
      <c r="N816" s="218"/>
      <c r="O816" s="218"/>
      <c r="P816" s="218"/>
      <c r="Q816" s="218"/>
      <c r="R816" s="218"/>
      <c r="S816" s="218"/>
      <c r="T816" s="218"/>
      <c r="U816" s="218"/>
      <c r="V816" s="218"/>
      <c r="W816" s="218"/>
      <c r="X816" s="218"/>
      <c r="Y816" s="218"/>
      <c r="Z816" s="218"/>
    </row>
    <row r="817" spans="1:26" ht="15.75" customHeight="1">
      <c r="A817" s="218"/>
      <c r="B817" s="218"/>
      <c r="C817" s="218"/>
      <c r="D817" s="218"/>
      <c r="E817" s="218"/>
      <c r="F817" s="218"/>
      <c r="G817" s="218"/>
      <c r="H817" s="218"/>
      <c r="I817" s="218"/>
      <c r="J817" s="218"/>
      <c r="K817" s="218"/>
      <c r="L817" s="218"/>
      <c r="M817" s="218"/>
      <c r="N817" s="218"/>
      <c r="O817" s="218"/>
      <c r="P817" s="218"/>
      <c r="Q817" s="218"/>
      <c r="R817" s="218"/>
      <c r="S817" s="218"/>
      <c r="T817" s="218"/>
      <c r="U817" s="218"/>
      <c r="V817" s="218"/>
      <c r="W817" s="218"/>
      <c r="X817" s="218"/>
      <c r="Y817" s="218"/>
      <c r="Z817" s="218"/>
    </row>
    <row r="818" spans="1:26" ht="15.75" customHeight="1">
      <c r="A818" s="218"/>
      <c r="B818" s="218"/>
      <c r="C818" s="218"/>
      <c r="D818" s="218"/>
      <c r="E818" s="218"/>
      <c r="F818" s="218"/>
      <c r="G818" s="218"/>
      <c r="H818" s="218"/>
      <c r="I818" s="218"/>
      <c r="J818" s="218"/>
      <c r="K818" s="218"/>
      <c r="L818" s="218"/>
      <c r="M818" s="218"/>
      <c r="N818" s="218"/>
      <c r="O818" s="218"/>
      <c r="P818" s="218"/>
      <c r="Q818" s="218"/>
      <c r="R818" s="218"/>
      <c r="S818" s="218"/>
      <c r="T818" s="218"/>
      <c r="U818" s="218"/>
      <c r="V818" s="218"/>
      <c r="W818" s="218"/>
      <c r="X818" s="218"/>
      <c r="Y818" s="218"/>
      <c r="Z818" s="218"/>
    </row>
    <row r="819" spans="1:26" ht="15.75" customHeight="1">
      <c r="A819" s="218"/>
      <c r="B819" s="218"/>
      <c r="C819" s="218"/>
      <c r="D819" s="218"/>
      <c r="E819" s="218"/>
      <c r="F819" s="218"/>
      <c r="G819" s="218"/>
      <c r="H819" s="218"/>
      <c r="I819" s="218"/>
      <c r="J819" s="218"/>
      <c r="K819" s="218"/>
      <c r="L819" s="218"/>
      <c r="M819" s="218"/>
      <c r="N819" s="218"/>
      <c r="O819" s="218"/>
      <c r="P819" s="218"/>
      <c r="Q819" s="218"/>
      <c r="R819" s="218"/>
      <c r="S819" s="218"/>
      <c r="T819" s="218"/>
      <c r="U819" s="218"/>
      <c r="V819" s="218"/>
      <c r="W819" s="218"/>
      <c r="X819" s="218"/>
      <c r="Y819" s="218"/>
      <c r="Z819" s="218"/>
    </row>
    <row r="820" spans="1:26" ht="15.75" customHeight="1">
      <c r="A820" s="218"/>
      <c r="B820" s="218"/>
      <c r="C820" s="218"/>
      <c r="D820" s="218"/>
      <c r="E820" s="218"/>
      <c r="F820" s="218"/>
      <c r="G820" s="218"/>
      <c r="H820" s="218"/>
      <c r="I820" s="218"/>
      <c r="J820" s="218"/>
      <c r="K820" s="218"/>
      <c r="L820" s="218"/>
      <c r="M820" s="218"/>
      <c r="N820" s="218"/>
      <c r="O820" s="218"/>
      <c r="P820" s="218"/>
      <c r="Q820" s="218"/>
      <c r="R820" s="218"/>
      <c r="S820" s="218"/>
      <c r="T820" s="218"/>
      <c r="U820" s="218"/>
      <c r="V820" s="218"/>
      <c r="W820" s="218"/>
      <c r="X820" s="218"/>
      <c r="Y820" s="218"/>
      <c r="Z820" s="218"/>
    </row>
    <row r="821" spans="1:26" ht="15.75" customHeight="1">
      <c r="A821" s="218"/>
      <c r="B821" s="218"/>
      <c r="C821" s="218"/>
      <c r="D821" s="218"/>
      <c r="E821" s="218"/>
      <c r="F821" s="218"/>
      <c r="G821" s="218"/>
      <c r="H821" s="218"/>
      <c r="I821" s="218"/>
      <c r="J821" s="218"/>
      <c r="K821" s="218"/>
      <c r="L821" s="218"/>
      <c r="M821" s="218"/>
      <c r="N821" s="218"/>
      <c r="O821" s="218"/>
      <c r="P821" s="218"/>
      <c r="Q821" s="218"/>
      <c r="R821" s="218"/>
      <c r="S821" s="218"/>
      <c r="T821" s="218"/>
      <c r="U821" s="218"/>
      <c r="V821" s="218"/>
      <c r="W821" s="218"/>
      <c r="X821" s="218"/>
      <c r="Y821" s="218"/>
      <c r="Z821" s="218"/>
    </row>
    <row r="822" spans="1:26" ht="15.75" customHeight="1">
      <c r="A822" s="218"/>
      <c r="B822" s="218"/>
      <c r="C822" s="218"/>
      <c r="D822" s="218"/>
      <c r="E822" s="218"/>
      <c r="F822" s="218"/>
      <c r="G822" s="218"/>
      <c r="H822" s="218"/>
      <c r="I822" s="218"/>
      <c r="J822" s="218"/>
      <c r="K822" s="218"/>
      <c r="L822" s="218"/>
      <c r="M822" s="218"/>
      <c r="N822" s="218"/>
      <c r="O822" s="218"/>
      <c r="P822" s="218"/>
      <c r="Q822" s="218"/>
      <c r="R822" s="218"/>
      <c r="S822" s="218"/>
      <c r="T822" s="218"/>
      <c r="U822" s="218"/>
      <c r="V822" s="218"/>
      <c r="W822" s="218"/>
      <c r="X822" s="218"/>
      <c r="Y822" s="218"/>
      <c r="Z822" s="218"/>
    </row>
    <row r="823" spans="1:26" ht="15.75" customHeight="1">
      <c r="A823" s="218"/>
      <c r="B823" s="218"/>
      <c r="C823" s="218"/>
      <c r="D823" s="218"/>
      <c r="E823" s="218"/>
      <c r="F823" s="218"/>
      <c r="G823" s="218"/>
      <c r="H823" s="218"/>
      <c r="I823" s="218"/>
      <c r="J823" s="218"/>
      <c r="K823" s="218"/>
      <c r="L823" s="218"/>
      <c r="M823" s="218"/>
      <c r="N823" s="218"/>
      <c r="O823" s="218"/>
      <c r="P823" s="218"/>
      <c r="Q823" s="218"/>
      <c r="R823" s="218"/>
      <c r="S823" s="218"/>
      <c r="T823" s="218"/>
      <c r="U823" s="218"/>
      <c r="V823" s="218"/>
      <c r="W823" s="218"/>
      <c r="X823" s="218"/>
      <c r="Y823" s="218"/>
      <c r="Z823" s="218"/>
    </row>
    <row r="824" spans="1:26" ht="15.75" customHeight="1">
      <c r="A824" s="218"/>
      <c r="B824" s="218"/>
      <c r="C824" s="218"/>
      <c r="D824" s="218"/>
      <c r="E824" s="218"/>
      <c r="F824" s="218"/>
      <c r="G824" s="218"/>
      <c r="H824" s="218"/>
      <c r="I824" s="218"/>
      <c r="J824" s="218"/>
      <c r="K824" s="218"/>
      <c r="L824" s="218"/>
      <c r="M824" s="218"/>
      <c r="N824" s="218"/>
      <c r="O824" s="218"/>
      <c r="P824" s="218"/>
      <c r="Q824" s="218"/>
      <c r="R824" s="218"/>
      <c r="S824" s="218"/>
      <c r="T824" s="218"/>
      <c r="U824" s="218"/>
      <c r="V824" s="218"/>
      <c r="W824" s="218"/>
      <c r="X824" s="218"/>
      <c r="Y824" s="218"/>
      <c r="Z824" s="218"/>
    </row>
    <row r="825" spans="1:26" ht="15.75" customHeight="1">
      <c r="A825" s="218"/>
      <c r="B825" s="218"/>
      <c r="C825" s="218"/>
      <c r="D825" s="218"/>
      <c r="E825" s="218"/>
      <c r="F825" s="218"/>
      <c r="G825" s="218"/>
      <c r="H825" s="218"/>
      <c r="I825" s="218"/>
      <c r="J825" s="218"/>
      <c r="K825" s="218"/>
      <c r="L825" s="218"/>
      <c r="M825" s="218"/>
      <c r="N825" s="218"/>
      <c r="O825" s="218"/>
      <c r="P825" s="218"/>
      <c r="Q825" s="218"/>
      <c r="R825" s="218"/>
      <c r="S825" s="218"/>
      <c r="T825" s="218"/>
      <c r="U825" s="218"/>
      <c r="V825" s="218"/>
      <c r="W825" s="218"/>
      <c r="X825" s="218"/>
      <c r="Y825" s="218"/>
      <c r="Z825" s="218"/>
    </row>
    <row r="826" spans="1:26" ht="15.75" customHeight="1">
      <c r="A826" s="218"/>
      <c r="B826" s="218"/>
      <c r="C826" s="218"/>
      <c r="D826" s="218"/>
      <c r="E826" s="218"/>
      <c r="F826" s="218"/>
      <c r="G826" s="218"/>
      <c r="H826" s="218"/>
      <c r="I826" s="218"/>
      <c r="J826" s="218"/>
      <c r="K826" s="218"/>
      <c r="L826" s="218"/>
      <c r="M826" s="218"/>
      <c r="N826" s="218"/>
      <c r="O826" s="218"/>
      <c r="P826" s="218"/>
      <c r="Q826" s="218"/>
      <c r="R826" s="218"/>
      <c r="S826" s="218"/>
      <c r="T826" s="218"/>
      <c r="U826" s="218"/>
      <c r="V826" s="218"/>
      <c r="W826" s="218"/>
      <c r="X826" s="218"/>
      <c r="Y826" s="218"/>
      <c r="Z826" s="218"/>
    </row>
    <row r="827" spans="1:26" ht="15.75" customHeight="1">
      <c r="A827" s="218"/>
      <c r="B827" s="218"/>
      <c r="C827" s="218"/>
      <c r="D827" s="218"/>
      <c r="E827" s="218"/>
      <c r="F827" s="218"/>
      <c r="G827" s="218"/>
      <c r="H827" s="218"/>
      <c r="I827" s="218"/>
      <c r="J827" s="218"/>
      <c r="K827" s="218"/>
      <c r="L827" s="218"/>
      <c r="M827" s="218"/>
      <c r="N827" s="218"/>
      <c r="O827" s="218"/>
      <c r="P827" s="218"/>
      <c r="Q827" s="218"/>
      <c r="R827" s="218"/>
      <c r="S827" s="218"/>
      <c r="T827" s="218"/>
      <c r="U827" s="218"/>
      <c r="V827" s="218"/>
      <c r="W827" s="218"/>
      <c r="X827" s="218"/>
      <c r="Y827" s="218"/>
      <c r="Z827" s="218"/>
    </row>
    <row r="828" spans="1:26" ht="15.75" customHeight="1">
      <c r="A828" s="218"/>
      <c r="B828" s="218"/>
      <c r="C828" s="218"/>
      <c r="D828" s="218"/>
      <c r="E828" s="218"/>
      <c r="F828" s="218"/>
      <c r="G828" s="218"/>
      <c r="H828" s="218"/>
      <c r="I828" s="218"/>
      <c r="J828" s="218"/>
      <c r="K828" s="218"/>
      <c r="L828" s="218"/>
      <c r="M828" s="218"/>
      <c r="N828" s="218"/>
      <c r="O828" s="218"/>
      <c r="P828" s="218"/>
      <c r="Q828" s="218"/>
      <c r="R828" s="218"/>
      <c r="S828" s="218"/>
      <c r="T828" s="218"/>
      <c r="U828" s="218"/>
      <c r="V828" s="218"/>
      <c r="W828" s="218"/>
      <c r="X828" s="218"/>
      <c r="Y828" s="218"/>
      <c r="Z828" s="218"/>
    </row>
    <row r="829" spans="1:26" ht="15.75" customHeight="1">
      <c r="A829" s="218"/>
      <c r="B829" s="218"/>
      <c r="C829" s="218"/>
      <c r="D829" s="218"/>
      <c r="E829" s="218"/>
      <c r="F829" s="218"/>
      <c r="G829" s="218"/>
      <c r="H829" s="218"/>
      <c r="I829" s="218"/>
      <c r="J829" s="218"/>
      <c r="K829" s="218"/>
      <c r="L829" s="218"/>
      <c r="M829" s="218"/>
      <c r="N829" s="218"/>
      <c r="O829" s="218"/>
      <c r="P829" s="218"/>
      <c r="Q829" s="218"/>
      <c r="R829" s="218"/>
      <c r="S829" s="218"/>
      <c r="T829" s="218"/>
      <c r="U829" s="218"/>
      <c r="V829" s="218"/>
      <c r="W829" s="218"/>
      <c r="X829" s="218"/>
      <c r="Y829" s="218"/>
      <c r="Z829" s="218"/>
    </row>
    <row r="830" spans="1:26" ht="15.75" customHeight="1">
      <c r="A830" s="218"/>
      <c r="B830" s="218"/>
      <c r="C830" s="218"/>
      <c r="D830" s="218"/>
      <c r="E830" s="218"/>
      <c r="F830" s="218"/>
      <c r="G830" s="218"/>
      <c r="H830" s="218"/>
      <c r="I830" s="218"/>
      <c r="J830" s="218"/>
      <c r="K830" s="218"/>
      <c r="L830" s="218"/>
      <c r="M830" s="218"/>
      <c r="N830" s="218"/>
      <c r="O830" s="218"/>
      <c r="P830" s="218"/>
      <c r="Q830" s="218"/>
      <c r="R830" s="218"/>
      <c r="S830" s="218"/>
      <c r="T830" s="218"/>
      <c r="U830" s="218"/>
      <c r="V830" s="218"/>
      <c r="W830" s="218"/>
      <c r="X830" s="218"/>
      <c r="Y830" s="218"/>
      <c r="Z830" s="218"/>
    </row>
    <row r="831" spans="1:26" ht="15.75" customHeight="1">
      <c r="A831" s="218"/>
      <c r="B831" s="218"/>
      <c r="C831" s="218"/>
      <c r="D831" s="218"/>
      <c r="E831" s="218"/>
      <c r="F831" s="218"/>
      <c r="G831" s="218"/>
      <c r="H831" s="218"/>
      <c r="I831" s="218"/>
      <c r="J831" s="218"/>
      <c r="K831" s="218"/>
      <c r="L831" s="218"/>
      <c r="M831" s="218"/>
      <c r="N831" s="218"/>
      <c r="O831" s="218"/>
      <c r="P831" s="218"/>
      <c r="Q831" s="218"/>
      <c r="R831" s="218"/>
      <c r="S831" s="218"/>
      <c r="T831" s="218"/>
      <c r="U831" s="218"/>
      <c r="V831" s="218"/>
      <c r="W831" s="218"/>
      <c r="X831" s="218"/>
      <c r="Y831" s="218"/>
      <c r="Z831" s="218"/>
    </row>
    <row r="832" spans="1:26" ht="15.75" customHeight="1">
      <c r="A832" s="218"/>
      <c r="B832" s="218"/>
      <c r="C832" s="218"/>
      <c r="D832" s="218"/>
      <c r="E832" s="218"/>
      <c r="F832" s="218"/>
      <c r="G832" s="218"/>
      <c r="H832" s="218"/>
      <c r="I832" s="218"/>
      <c r="J832" s="218"/>
      <c r="K832" s="218"/>
      <c r="L832" s="218"/>
      <c r="M832" s="218"/>
      <c r="N832" s="218"/>
      <c r="O832" s="218"/>
      <c r="P832" s="218"/>
      <c r="Q832" s="218"/>
      <c r="R832" s="218"/>
      <c r="S832" s="218"/>
      <c r="T832" s="218"/>
      <c r="U832" s="218"/>
      <c r="V832" s="218"/>
      <c r="W832" s="218"/>
      <c r="X832" s="218"/>
      <c r="Y832" s="218"/>
      <c r="Z832" s="218"/>
    </row>
    <row r="833" spans="1:26" ht="15.75" customHeight="1">
      <c r="A833" s="218"/>
      <c r="B833" s="218"/>
      <c r="C833" s="218"/>
      <c r="D833" s="218"/>
      <c r="E833" s="218"/>
      <c r="F833" s="218"/>
      <c r="G833" s="218"/>
      <c r="H833" s="218"/>
      <c r="I833" s="218"/>
      <c r="J833" s="218"/>
      <c r="K833" s="218"/>
      <c r="L833" s="218"/>
      <c r="M833" s="218"/>
      <c r="N833" s="218"/>
      <c r="O833" s="218"/>
      <c r="P833" s="218"/>
      <c r="Q833" s="218"/>
      <c r="R833" s="218"/>
      <c r="S833" s="218"/>
      <c r="T833" s="218"/>
      <c r="U833" s="218"/>
      <c r="V833" s="218"/>
      <c r="W833" s="218"/>
      <c r="X833" s="218"/>
      <c r="Y833" s="218"/>
      <c r="Z833" s="218"/>
    </row>
    <row r="834" spans="1:26" ht="15.75" customHeight="1">
      <c r="A834" s="218"/>
      <c r="B834" s="218"/>
      <c r="C834" s="218"/>
      <c r="D834" s="218"/>
      <c r="E834" s="218"/>
      <c r="F834" s="218"/>
      <c r="G834" s="218"/>
      <c r="H834" s="218"/>
      <c r="I834" s="218"/>
      <c r="J834" s="218"/>
      <c r="K834" s="218"/>
      <c r="L834" s="218"/>
      <c r="M834" s="218"/>
      <c r="N834" s="218"/>
      <c r="O834" s="218"/>
      <c r="P834" s="218"/>
      <c r="Q834" s="218"/>
      <c r="R834" s="218"/>
      <c r="S834" s="218"/>
      <c r="T834" s="218"/>
      <c r="U834" s="218"/>
      <c r="V834" s="218"/>
      <c r="W834" s="218"/>
      <c r="X834" s="218"/>
      <c r="Y834" s="218"/>
      <c r="Z834" s="218"/>
    </row>
    <row r="835" spans="1:26" ht="15.75" customHeight="1">
      <c r="A835" s="218"/>
      <c r="B835" s="218"/>
      <c r="C835" s="218"/>
      <c r="D835" s="218"/>
      <c r="E835" s="218"/>
      <c r="F835" s="218"/>
      <c r="G835" s="218"/>
      <c r="H835" s="218"/>
      <c r="I835" s="218"/>
      <c r="J835" s="218"/>
      <c r="K835" s="218"/>
      <c r="L835" s="218"/>
      <c r="M835" s="218"/>
      <c r="N835" s="218"/>
      <c r="O835" s="218"/>
      <c r="P835" s="218"/>
      <c r="Q835" s="218"/>
      <c r="R835" s="218"/>
      <c r="S835" s="218"/>
      <c r="T835" s="218"/>
      <c r="U835" s="218"/>
      <c r="V835" s="218"/>
      <c r="W835" s="218"/>
      <c r="X835" s="218"/>
      <c r="Y835" s="218"/>
      <c r="Z835" s="218"/>
    </row>
    <row r="836" spans="1:26" ht="15.75" customHeight="1">
      <c r="A836" s="218"/>
      <c r="B836" s="218"/>
      <c r="C836" s="218"/>
      <c r="D836" s="218"/>
      <c r="E836" s="218"/>
      <c r="F836" s="218"/>
      <c r="G836" s="218"/>
      <c r="H836" s="218"/>
      <c r="I836" s="218"/>
      <c r="J836" s="218"/>
      <c r="K836" s="218"/>
      <c r="L836" s="218"/>
      <c r="M836" s="218"/>
      <c r="N836" s="218"/>
      <c r="O836" s="218"/>
      <c r="P836" s="218"/>
      <c r="Q836" s="218"/>
      <c r="R836" s="218"/>
      <c r="S836" s="218"/>
      <c r="T836" s="218"/>
      <c r="U836" s="218"/>
      <c r="V836" s="218"/>
      <c r="W836" s="218"/>
      <c r="X836" s="218"/>
      <c r="Y836" s="218"/>
      <c r="Z836" s="218"/>
    </row>
    <row r="837" spans="1:26" ht="15.75" customHeight="1">
      <c r="A837" s="218"/>
      <c r="B837" s="218"/>
      <c r="C837" s="218"/>
      <c r="D837" s="218"/>
      <c r="E837" s="218"/>
      <c r="F837" s="218"/>
      <c r="G837" s="218"/>
      <c r="H837" s="218"/>
      <c r="I837" s="218"/>
      <c r="J837" s="218"/>
      <c r="K837" s="218"/>
      <c r="L837" s="218"/>
      <c r="M837" s="218"/>
      <c r="N837" s="218"/>
      <c r="O837" s="218"/>
      <c r="P837" s="218"/>
      <c r="Q837" s="218"/>
      <c r="R837" s="218"/>
      <c r="S837" s="218"/>
      <c r="T837" s="218"/>
      <c r="U837" s="218"/>
      <c r="V837" s="218"/>
      <c r="W837" s="218"/>
      <c r="X837" s="218"/>
      <c r="Y837" s="218"/>
      <c r="Z837" s="218"/>
    </row>
    <row r="838" spans="1:26" ht="15.75" customHeight="1">
      <c r="A838" s="218"/>
      <c r="B838" s="218"/>
      <c r="C838" s="218"/>
      <c r="D838" s="218"/>
      <c r="E838" s="218"/>
      <c r="F838" s="218"/>
      <c r="G838" s="218"/>
      <c r="H838" s="218"/>
      <c r="I838" s="218"/>
      <c r="J838" s="218"/>
      <c r="K838" s="218"/>
      <c r="L838" s="218"/>
      <c r="M838" s="218"/>
      <c r="N838" s="218"/>
      <c r="O838" s="218"/>
      <c r="P838" s="218"/>
      <c r="Q838" s="218"/>
      <c r="R838" s="218"/>
      <c r="S838" s="218"/>
      <c r="T838" s="218"/>
      <c r="U838" s="218"/>
      <c r="V838" s="218"/>
      <c r="W838" s="218"/>
      <c r="X838" s="218"/>
      <c r="Y838" s="218"/>
      <c r="Z838" s="218"/>
    </row>
    <row r="839" spans="1:26" ht="15.75" customHeight="1">
      <c r="A839" s="218"/>
      <c r="B839" s="218"/>
      <c r="C839" s="218"/>
      <c r="D839" s="218"/>
      <c r="E839" s="218"/>
      <c r="F839" s="218"/>
      <c r="G839" s="218"/>
      <c r="H839" s="218"/>
      <c r="I839" s="218"/>
      <c r="J839" s="218"/>
      <c r="K839" s="218"/>
      <c r="L839" s="218"/>
      <c r="M839" s="218"/>
      <c r="N839" s="218"/>
      <c r="O839" s="218"/>
      <c r="P839" s="218"/>
      <c r="Q839" s="218"/>
      <c r="R839" s="218"/>
      <c r="S839" s="218"/>
      <c r="T839" s="218"/>
      <c r="U839" s="218"/>
      <c r="V839" s="218"/>
      <c r="W839" s="218"/>
      <c r="X839" s="218"/>
      <c r="Y839" s="218"/>
      <c r="Z839" s="218"/>
    </row>
    <row r="840" spans="1:26" ht="15.75" customHeight="1">
      <c r="A840" s="218"/>
      <c r="B840" s="218"/>
      <c r="C840" s="218"/>
      <c r="D840" s="218"/>
      <c r="E840" s="218"/>
      <c r="F840" s="218"/>
      <c r="G840" s="218"/>
      <c r="H840" s="218"/>
      <c r="I840" s="218"/>
      <c r="J840" s="218"/>
      <c r="K840" s="218"/>
      <c r="L840" s="218"/>
      <c r="M840" s="218"/>
      <c r="N840" s="218"/>
      <c r="O840" s="218"/>
      <c r="P840" s="218"/>
      <c r="Q840" s="218"/>
      <c r="R840" s="218"/>
      <c r="S840" s="218"/>
      <c r="T840" s="218"/>
      <c r="U840" s="218"/>
      <c r="V840" s="218"/>
      <c r="W840" s="218"/>
      <c r="X840" s="218"/>
      <c r="Y840" s="218"/>
      <c r="Z840" s="218"/>
    </row>
    <row r="841" spans="1:26" ht="15.75" customHeight="1">
      <c r="A841" s="218"/>
      <c r="B841" s="218"/>
      <c r="C841" s="218"/>
      <c r="D841" s="218"/>
      <c r="E841" s="218"/>
      <c r="F841" s="218"/>
      <c r="G841" s="218"/>
      <c r="H841" s="218"/>
      <c r="I841" s="218"/>
      <c r="J841" s="218"/>
      <c r="K841" s="218"/>
      <c r="L841" s="218"/>
      <c r="M841" s="218"/>
      <c r="N841" s="218"/>
      <c r="O841" s="218"/>
      <c r="P841" s="218"/>
      <c r="Q841" s="218"/>
      <c r="R841" s="218"/>
      <c r="S841" s="218"/>
      <c r="T841" s="218"/>
      <c r="U841" s="218"/>
      <c r="V841" s="218"/>
      <c r="W841" s="218"/>
      <c r="X841" s="218"/>
      <c r="Y841" s="218"/>
      <c r="Z841" s="218"/>
    </row>
    <row r="842" spans="1:26" ht="15.75" customHeight="1">
      <c r="A842" s="218"/>
      <c r="B842" s="218"/>
      <c r="C842" s="218"/>
      <c r="D842" s="218"/>
      <c r="E842" s="218"/>
      <c r="F842" s="218"/>
      <c r="G842" s="218"/>
      <c r="H842" s="218"/>
      <c r="I842" s="218"/>
      <c r="J842" s="218"/>
      <c r="K842" s="218"/>
      <c r="L842" s="218"/>
      <c r="M842" s="218"/>
      <c r="N842" s="218"/>
      <c r="O842" s="218"/>
      <c r="P842" s="218"/>
      <c r="Q842" s="218"/>
      <c r="R842" s="218"/>
      <c r="S842" s="218"/>
      <c r="T842" s="218"/>
      <c r="U842" s="218"/>
      <c r="V842" s="218"/>
      <c r="W842" s="218"/>
      <c r="X842" s="218"/>
      <c r="Y842" s="218"/>
      <c r="Z842" s="218"/>
    </row>
    <row r="843" spans="1:26" ht="15.75" customHeight="1">
      <c r="A843" s="218"/>
      <c r="B843" s="218"/>
      <c r="C843" s="218"/>
      <c r="D843" s="218"/>
      <c r="E843" s="218"/>
      <c r="F843" s="218"/>
      <c r="G843" s="218"/>
      <c r="H843" s="218"/>
      <c r="I843" s="218"/>
      <c r="J843" s="218"/>
      <c r="K843" s="218"/>
      <c r="L843" s="218"/>
      <c r="M843" s="218"/>
      <c r="N843" s="218"/>
      <c r="O843" s="218"/>
      <c r="P843" s="218"/>
      <c r="Q843" s="218"/>
      <c r="R843" s="218"/>
      <c r="S843" s="218"/>
      <c r="T843" s="218"/>
      <c r="U843" s="218"/>
      <c r="V843" s="218"/>
      <c r="W843" s="218"/>
      <c r="X843" s="218"/>
      <c r="Y843" s="218"/>
      <c r="Z843" s="218"/>
    </row>
    <row r="844" spans="1:26" ht="15.75" customHeight="1">
      <c r="A844" s="218"/>
      <c r="B844" s="218"/>
      <c r="C844" s="218"/>
      <c r="D844" s="218"/>
      <c r="E844" s="218"/>
      <c r="F844" s="218"/>
      <c r="G844" s="218"/>
      <c r="H844" s="218"/>
      <c r="I844" s="218"/>
      <c r="J844" s="218"/>
      <c r="K844" s="218"/>
      <c r="L844" s="218"/>
      <c r="M844" s="218"/>
      <c r="N844" s="218"/>
      <c r="O844" s="218"/>
      <c r="P844" s="218"/>
      <c r="Q844" s="218"/>
      <c r="R844" s="218"/>
      <c r="S844" s="218"/>
      <c r="T844" s="218"/>
      <c r="U844" s="218"/>
      <c r="V844" s="218"/>
      <c r="W844" s="218"/>
      <c r="X844" s="218"/>
      <c r="Y844" s="218"/>
      <c r="Z844" s="218"/>
    </row>
    <row r="845" spans="1:26" ht="15.75" customHeight="1">
      <c r="A845" s="218"/>
      <c r="B845" s="218"/>
      <c r="C845" s="218"/>
      <c r="D845" s="218"/>
      <c r="E845" s="218"/>
      <c r="F845" s="218"/>
      <c r="G845" s="218"/>
      <c r="H845" s="218"/>
      <c r="I845" s="218"/>
      <c r="J845" s="218"/>
      <c r="K845" s="218"/>
      <c r="L845" s="218"/>
      <c r="M845" s="218"/>
      <c r="N845" s="218"/>
      <c r="O845" s="218"/>
      <c r="P845" s="218"/>
      <c r="Q845" s="218"/>
      <c r="R845" s="218"/>
      <c r="S845" s="218"/>
      <c r="T845" s="218"/>
      <c r="U845" s="218"/>
      <c r="V845" s="218"/>
      <c r="W845" s="218"/>
      <c r="X845" s="218"/>
      <c r="Y845" s="218"/>
      <c r="Z845" s="218"/>
    </row>
    <row r="846" spans="1:26" ht="15.75" customHeight="1">
      <c r="A846" s="218"/>
      <c r="B846" s="218"/>
      <c r="C846" s="218"/>
      <c r="D846" s="218"/>
      <c r="E846" s="218"/>
      <c r="F846" s="218"/>
      <c r="G846" s="218"/>
      <c r="H846" s="218"/>
      <c r="I846" s="218"/>
      <c r="J846" s="218"/>
      <c r="K846" s="218"/>
      <c r="L846" s="218"/>
      <c r="M846" s="218"/>
      <c r="N846" s="218"/>
      <c r="O846" s="218"/>
      <c r="P846" s="218"/>
      <c r="Q846" s="218"/>
      <c r="R846" s="218"/>
      <c r="S846" s="218"/>
      <c r="T846" s="218"/>
      <c r="U846" s="218"/>
      <c r="V846" s="218"/>
      <c r="W846" s="218"/>
      <c r="X846" s="218"/>
      <c r="Y846" s="218"/>
      <c r="Z846" s="218"/>
    </row>
    <row r="847" spans="1:26" ht="15.75" customHeight="1">
      <c r="A847" s="218"/>
      <c r="B847" s="218"/>
      <c r="C847" s="218"/>
      <c r="D847" s="218"/>
      <c r="E847" s="218"/>
      <c r="F847" s="218"/>
      <c r="G847" s="218"/>
      <c r="H847" s="218"/>
      <c r="I847" s="218"/>
      <c r="J847" s="218"/>
      <c r="K847" s="218"/>
      <c r="L847" s="218"/>
      <c r="M847" s="218"/>
      <c r="N847" s="218"/>
      <c r="O847" s="218"/>
      <c r="P847" s="218"/>
      <c r="Q847" s="218"/>
      <c r="R847" s="218"/>
      <c r="S847" s="218"/>
      <c r="T847" s="218"/>
      <c r="U847" s="218"/>
      <c r="V847" s="218"/>
      <c r="W847" s="218"/>
      <c r="X847" s="218"/>
      <c r="Y847" s="218"/>
      <c r="Z847" s="218"/>
    </row>
    <row r="848" spans="1:26" ht="15.75" customHeight="1">
      <c r="A848" s="218"/>
      <c r="B848" s="218"/>
      <c r="C848" s="218"/>
      <c r="D848" s="218"/>
      <c r="E848" s="218"/>
      <c r="F848" s="218"/>
      <c r="G848" s="218"/>
      <c r="H848" s="218"/>
      <c r="I848" s="218"/>
      <c r="J848" s="218"/>
      <c r="K848" s="218"/>
      <c r="L848" s="218"/>
      <c r="M848" s="218"/>
      <c r="N848" s="218"/>
      <c r="O848" s="218"/>
      <c r="P848" s="218"/>
      <c r="Q848" s="218"/>
      <c r="R848" s="218"/>
      <c r="S848" s="218"/>
      <c r="T848" s="218"/>
      <c r="U848" s="218"/>
      <c r="V848" s="218"/>
      <c r="W848" s="218"/>
      <c r="X848" s="218"/>
      <c r="Y848" s="218"/>
      <c r="Z848" s="218"/>
    </row>
    <row r="849" spans="1:26" ht="15.75" customHeight="1">
      <c r="A849" s="218"/>
      <c r="B849" s="218"/>
      <c r="C849" s="218"/>
      <c r="D849" s="218"/>
      <c r="E849" s="218"/>
      <c r="F849" s="218"/>
      <c r="G849" s="218"/>
      <c r="H849" s="218"/>
      <c r="I849" s="218"/>
      <c r="J849" s="218"/>
      <c r="K849" s="218"/>
      <c r="L849" s="218"/>
      <c r="M849" s="218"/>
      <c r="N849" s="218"/>
      <c r="O849" s="218"/>
      <c r="P849" s="218"/>
      <c r="Q849" s="218"/>
      <c r="R849" s="218"/>
      <c r="S849" s="218"/>
      <c r="T849" s="218"/>
      <c r="U849" s="218"/>
      <c r="V849" s="218"/>
      <c r="W849" s="218"/>
      <c r="X849" s="218"/>
      <c r="Y849" s="218"/>
      <c r="Z849" s="218"/>
    </row>
    <row r="850" spans="1:26" ht="15.75" customHeight="1">
      <c r="A850" s="218"/>
      <c r="B850" s="218"/>
      <c r="C850" s="218"/>
      <c r="D850" s="218"/>
      <c r="E850" s="218"/>
      <c r="F850" s="218"/>
      <c r="G850" s="218"/>
      <c r="H850" s="218"/>
      <c r="I850" s="218"/>
      <c r="J850" s="218"/>
      <c r="K850" s="218"/>
      <c r="L850" s="218"/>
      <c r="M850" s="218"/>
      <c r="N850" s="218"/>
      <c r="O850" s="218"/>
      <c r="P850" s="218"/>
      <c r="Q850" s="218"/>
      <c r="R850" s="218"/>
      <c r="S850" s="218"/>
      <c r="T850" s="218"/>
      <c r="U850" s="218"/>
      <c r="V850" s="218"/>
      <c r="W850" s="218"/>
      <c r="X850" s="218"/>
      <c r="Y850" s="218"/>
      <c r="Z850" s="218"/>
    </row>
    <row r="851" spans="1:26" ht="15.75" customHeight="1">
      <c r="A851" s="218"/>
      <c r="B851" s="218"/>
      <c r="C851" s="218"/>
      <c r="D851" s="218"/>
      <c r="E851" s="218"/>
      <c r="F851" s="218"/>
      <c r="G851" s="218"/>
      <c r="H851" s="218"/>
      <c r="I851" s="218"/>
      <c r="J851" s="218"/>
      <c r="K851" s="218"/>
      <c r="L851" s="218"/>
      <c r="M851" s="218"/>
      <c r="N851" s="218"/>
      <c r="O851" s="218"/>
      <c r="P851" s="218"/>
      <c r="Q851" s="218"/>
      <c r="R851" s="218"/>
      <c r="S851" s="218"/>
      <c r="T851" s="218"/>
      <c r="U851" s="218"/>
      <c r="V851" s="218"/>
      <c r="W851" s="218"/>
      <c r="X851" s="218"/>
      <c r="Y851" s="218"/>
      <c r="Z851" s="218"/>
    </row>
    <row r="852" spans="1:26" ht="15.75" customHeight="1">
      <c r="A852" s="218"/>
      <c r="B852" s="218"/>
      <c r="C852" s="218"/>
      <c r="D852" s="218"/>
      <c r="E852" s="218"/>
      <c r="F852" s="218"/>
      <c r="G852" s="218"/>
      <c r="H852" s="218"/>
      <c r="I852" s="218"/>
      <c r="J852" s="218"/>
      <c r="K852" s="218"/>
      <c r="L852" s="218"/>
      <c r="M852" s="218"/>
      <c r="N852" s="218"/>
      <c r="O852" s="218"/>
      <c r="P852" s="218"/>
      <c r="Q852" s="218"/>
      <c r="R852" s="218"/>
      <c r="S852" s="218"/>
      <c r="T852" s="218"/>
      <c r="U852" s="218"/>
      <c r="V852" s="218"/>
      <c r="W852" s="218"/>
      <c r="X852" s="218"/>
      <c r="Y852" s="218"/>
      <c r="Z852" s="218"/>
    </row>
    <row r="853" spans="1:26" ht="15.75" customHeight="1">
      <c r="A853" s="218"/>
      <c r="B853" s="218"/>
      <c r="C853" s="218"/>
      <c r="D853" s="218"/>
      <c r="E853" s="218"/>
      <c r="F853" s="218"/>
      <c r="G853" s="218"/>
      <c r="H853" s="218"/>
      <c r="I853" s="218"/>
      <c r="J853" s="218"/>
      <c r="K853" s="218"/>
      <c r="L853" s="218"/>
      <c r="M853" s="218"/>
      <c r="N853" s="218"/>
      <c r="O853" s="218"/>
      <c r="P853" s="218"/>
      <c r="Q853" s="218"/>
      <c r="R853" s="218"/>
      <c r="S853" s="218"/>
      <c r="T853" s="218"/>
      <c r="U853" s="218"/>
      <c r="V853" s="218"/>
      <c r="W853" s="218"/>
      <c r="X853" s="218"/>
      <c r="Y853" s="218"/>
      <c r="Z853" s="218"/>
    </row>
    <row r="854" spans="1:26" ht="15.75" customHeight="1">
      <c r="A854" s="218"/>
      <c r="B854" s="218"/>
      <c r="C854" s="218"/>
      <c r="D854" s="218"/>
      <c r="E854" s="218"/>
      <c r="F854" s="218"/>
      <c r="G854" s="218"/>
      <c r="H854" s="218"/>
      <c r="I854" s="218"/>
      <c r="J854" s="218"/>
      <c r="K854" s="218"/>
      <c r="L854" s="218"/>
      <c r="M854" s="218"/>
      <c r="N854" s="218"/>
      <c r="O854" s="218"/>
      <c r="P854" s="218"/>
      <c r="Q854" s="218"/>
      <c r="R854" s="218"/>
      <c r="S854" s="218"/>
      <c r="T854" s="218"/>
      <c r="U854" s="218"/>
      <c r="V854" s="218"/>
      <c r="W854" s="218"/>
      <c r="X854" s="218"/>
      <c r="Y854" s="218"/>
      <c r="Z854" s="218"/>
    </row>
    <row r="855" spans="1:26" ht="15.75" customHeight="1">
      <c r="A855" s="218"/>
      <c r="B855" s="218"/>
      <c r="C855" s="218"/>
      <c r="D855" s="218"/>
      <c r="E855" s="218"/>
      <c r="F855" s="218"/>
      <c r="G855" s="218"/>
      <c r="H855" s="218"/>
      <c r="I855" s="218"/>
      <c r="J855" s="218"/>
      <c r="K855" s="218"/>
      <c r="L855" s="218"/>
      <c r="M855" s="218"/>
      <c r="N855" s="218"/>
      <c r="O855" s="218"/>
      <c r="P855" s="218"/>
      <c r="Q855" s="218"/>
      <c r="R855" s="218"/>
      <c r="S855" s="218"/>
      <c r="T855" s="218"/>
      <c r="U855" s="218"/>
      <c r="V855" s="218"/>
      <c r="W855" s="218"/>
      <c r="X855" s="218"/>
      <c r="Y855" s="218"/>
      <c r="Z855" s="218"/>
    </row>
    <row r="856" spans="1:26" ht="15.75" customHeight="1">
      <c r="A856" s="218"/>
      <c r="B856" s="218"/>
      <c r="C856" s="218"/>
      <c r="D856" s="218"/>
      <c r="E856" s="218"/>
      <c r="F856" s="218"/>
      <c r="G856" s="218"/>
      <c r="H856" s="218"/>
      <c r="I856" s="218"/>
      <c r="J856" s="218"/>
      <c r="K856" s="218"/>
      <c r="L856" s="218"/>
      <c r="M856" s="218"/>
      <c r="N856" s="218"/>
      <c r="O856" s="218"/>
      <c r="P856" s="218"/>
      <c r="Q856" s="218"/>
      <c r="R856" s="218"/>
      <c r="S856" s="218"/>
      <c r="T856" s="218"/>
      <c r="U856" s="218"/>
      <c r="V856" s="218"/>
      <c r="W856" s="218"/>
      <c r="X856" s="218"/>
      <c r="Y856" s="218"/>
      <c r="Z856" s="218"/>
    </row>
    <row r="857" spans="1:26" ht="15.75" customHeight="1">
      <c r="A857" s="218"/>
      <c r="B857" s="218"/>
      <c r="C857" s="218"/>
      <c r="D857" s="218"/>
      <c r="E857" s="218"/>
      <c r="F857" s="218"/>
      <c r="G857" s="218"/>
      <c r="H857" s="218"/>
      <c r="I857" s="218"/>
      <c r="J857" s="218"/>
      <c r="K857" s="218"/>
      <c r="L857" s="218"/>
      <c r="M857" s="218"/>
      <c r="N857" s="218"/>
      <c r="O857" s="218"/>
      <c r="P857" s="218"/>
      <c r="Q857" s="218"/>
      <c r="R857" s="218"/>
      <c r="S857" s="218"/>
      <c r="T857" s="218"/>
      <c r="U857" s="218"/>
      <c r="V857" s="218"/>
      <c r="W857" s="218"/>
      <c r="X857" s="218"/>
      <c r="Y857" s="218"/>
      <c r="Z857" s="218"/>
    </row>
    <row r="858" spans="1:26" ht="15.75" customHeight="1">
      <c r="A858" s="218"/>
      <c r="B858" s="218"/>
      <c r="C858" s="218"/>
      <c r="D858" s="218"/>
      <c r="E858" s="218"/>
      <c r="F858" s="218"/>
      <c r="G858" s="218"/>
      <c r="H858" s="218"/>
      <c r="I858" s="218"/>
      <c r="J858" s="218"/>
      <c r="K858" s="218"/>
      <c r="L858" s="218"/>
      <c r="M858" s="218"/>
      <c r="N858" s="218"/>
      <c r="O858" s="218"/>
      <c r="P858" s="218"/>
      <c r="Q858" s="218"/>
      <c r="R858" s="218"/>
      <c r="S858" s="218"/>
      <c r="T858" s="218"/>
      <c r="U858" s="218"/>
      <c r="V858" s="218"/>
      <c r="W858" s="218"/>
      <c r="X858" s="218"/>
      <c r="Y858" s="218"/>
      <c r="Z858" s="218"/>
    </row>
    <row r="859" spans="1:26" ht="15.75" customHeight="1">
      <c r="A859" s="218"/>
      <c r="B859" s="218"/>
      <c r="C859" s="218"/>
      <c r="D859" s="218"/>
      <c r="E859" s="218"/>
      <c r="F859" s="218"/>
      <c r="G859" s="218"/>
      <c r="H859" s="218"/>
      <c r="I859" s="218"/>
      <c r="J859" s="218"/>
      <c r="K859" s="218"/>
      <c r="L859" s="218"/>
      <c r="M859" s="218"/>
      <c r="N859" s="218"/>
      <c r="O859" s="218"/>
      <c r="P859" s="218"/>
      <c r="Q859" s="218"/>
      <c r="R859" s="218"/>
      <c r="S859" s="218"/>
      <c r="T859" s="218"/>
      <c r="U859" s="218"/>
      <c r="V859" s="218"/>
      <c r="W859" s="218"/>
      <c r="X859" s="218"/>
      <c r="Y859" s="218"/>
      <c r="Z859" s="218"/>
    </row>
    <row r="860" spans="1:26" ht="15.75" customHeight="1">
      <c r="A860" s="218"/>
      <c r="B860" s="218"/>
      <c r="C860" s="218"/>
      <c r="D860" s="218"/>
      <c r="E860" s="218"/>
      <c r="F860" s="218"/>
      <c r="G860" s="218"/>
      <c r="H860" s="218"/>
      <c r="I860" s="218"/>
      <c r="J860" s="218"/>
      <c r="K860" s="218"/>
      <c r="L860" s="218"/>
      <c r="M860" s="218"/>
      <c r="N860" s="218"/>
      <c r="O860" s="218"/>
      <c r="P860" s="218"/>
      <c r="Q860" s="218"/>
      <c r="R860" s="218"/>
      <c r="S860" s="218"/>
      <c r="T860" s="218"/>
      <c r="U860" s="218"/>
      <c r="V860" s="218"/>
      <c r="W860" s="218"/>
      <c r="X860" s="218"/>
      <c r="Y860" s="218"/>
      <c r="Z860" s="218"/>
    </row>
    <row r="861" spans="1:26" ht="15.75" customHeight="1">
      <c r="A861" s="218"/>
      <c r="B861" s="218"/>
      <c r="C861" s="218"/>
      <c r="D861" s="218"/>
      <c r="E861" s="218"/>
      <c r="F861" s="218"/>
      <c r="G861" s="218"/>
      <c r="H861" s="218"/>
      <c r="I861" s="218"/>
      <c r="J861" s="218"/>
      <c r="K861" s="218"/>
      <c r="L861" s="218"/>
      <c r="M861" s="218"/>
      <c r="N861" s="218"/>
      <c r="O861" s="218"/>
      <c r="P861" s="218"/>
      <c r="Q861" s="218"/>
      <c r="R861" s="218"/>
      <c r="S861" s="218"/>
      <c r="T861" s="218"/>
      <c r="U861" s="218"/>
      <c r="V861" s="218"/>
      <c r="W861" s="218"/>
      <c r="X861" s="218"/>
      <c r="Y861" s="218"/>
      <c r="Z861" s="218"/>
    </row>
    <row r="862" spans="1:26" ht="15.75" customHeight="1">
      <c r="A862" s="218"/>
      <c r="B862" s="218"/>
      <c r="C862" s="218"/>
      <c r="D862" s="218"/>
      <c r="E862" s="218"/>
      <c r="F862" s="218"/>
      <c r="G862" s="218"/>
      <c r="H862" s="218"/>
      <c r="I862" s="218"/>
      <c r="J862" s="218"/>
      <c r="K862" s="218"/>
      <c r="L862" s="218"/>
      <c r="M862" s="218"/>
      <c r="N862" s="218"/>
      <c r="O862" s="218"/>
      <c r="P862" s="218"/>
      <c r="Q862" s="218"/>
      <c r="R862" s="218"/>
      <c r="S862" s="218"/>
      <c r="T862" s="218"/>
      <c r="U862" s="218"/>
      <c r="V862" s="218"/>
      <c r="W862" s="218"/>
      <c r="X862" s="218"/>
      <c r="Y862" s="218"/>
      <c r="Z862" s="218"/>
    </row>
    <row r="863" spans="1:26" ht="15.75" customHeight="1">
      <c r="A863" s="218"/>
      <c r="B863" s="218"/>
      <c r="C863" s="218"/>
      <c r="D863" s="218"/>
      <c r="E863" s="218"/>
      <c r="F863" s="218"/>
      <c r="G863" s="218"/>
      <c r="H863" s="218"/>
      <c r="I863" s="218"/>
      <c r="J863" s="218"/>
      <c r="K863" s="218"/>
      <c r="L863" s="218"/>
      <c r="M863" s="218"/>
      <c r="N863" s="218"/>
      <c r="O863" s="218"/>
      <c r="P863" s="218"/>
      <c r="Q863" s="218"/>
      <c r="R863" s="218"/>
      <c r="S863" s="218"/>
      <c r="T863" s="218"/>
      <c r="U863" s="218"/>
      <c r="V863" s="218"/>
      <c r="W863" s="218"/>
      <c r="X863" s="218"/>
      <c r="Y863" s="218"/>
      <c r="Z863" s="218"/>
    </row>
    <row r="864" spans="1:26" ht="15.75" customHeight="1">
      <c r="A864" s="218"/>
      <c r="B864" s="218"/>
      <c r="C864" s="218"/>
      <c r="D864" s="218"/>
      <c r="E864" s="218"/>
      <c r="F864" s="218"/>
      <c r="G864" s="218"/>
      <c r="H864" s="218"/>
      <c r="I864" s="218"/>
      <c r="J864" s="218"/>
      <c r="K864" s="218"/>
      <c r="L864" s="218"/>
      <c r="M864" s="218"/>
      <c r="N864" s="218"/>
      <c r="O864" s="218"/>
      <c r="P864" s="218"/>
      <c r="Q864" s="218"/>
      <c r="R864" s="218"/>
      <c r="S864" s="218"/>
      <c r="T864" s="218"/>
      <c r="U864" s="218"/>
      <c r="V864" s="218"/>
      <c r="W864" s="218"/>
      <c r="X864" s="218"/>
      <c r="Y864" s="218"/>
      <c r="Z864" s="218"/>
    </row>
    <row r="865" spans="1:26" ht="15.75" customHeight="1">
      <c r="A865" s="218"/>
      <c r="B865" s="218"/>
      <c r="C865" s="218"/>
      <c r="D865" s="218"/>
      <c r="E865" s="218"/>
      <c r="F865" s="218"/>
      <c r="G865" s="218"/>
      <c r="H865" s="218"/>
      <c r="I865" s="218"/>
      <c r="J865" s="218"/>
      <c r="K865" s="218"/>
      <c r="L865" s="218"/>
      <c r="M865" s="218"/>
      <c r="N865" s="218"/>
      <c r="O865" s="218"/>
      <c r="P865" s="218"/>
      <c r="Q865" s="218"/>
      <c r="R865" s="218"/>
      <c r="S865" s="218"/>
      <c r="T865" s="218"/>
      <c r="U865" s="218"/>
      <c r="V865" s="218"/>
      <c r="W865" s="218"/>
      <c r="X865" s="218"/>
      <c r="Y865" s="218"/>
      <c r="Z865" s="218"/>
    </row>
    <row r="866" spans="1:26" ht="15.75" customHeight="1">
      <c r="A866" s="218"/>
      <c r="B866" s="218"/>
      <c r="C866" s="218"/>
      <c r="D866" s="218"/>
      <c r="E866" s="218"/>
      <c r="F866" s="218"/>
      <c r="G866" s="218"/>
      <c r="H866" s="218"/>
      <c r="I866" s="218"/>
      <c r="J866" s="218"/>
      <c r="K866" s="218"/>
      <c r="L866" s="218"/>
      <c r="M866" s="218"/>
      <c r="N866" s="218"/>
      <c r="O866" s="218"/>
      <c r="P866" s="218"/>
      <c r="Q866" s="218"/>
      <c r="R866" s="218"/>
      <c r="S866" s="218"/>
      <c r="T866" s="218"/>
      <c r="U866" s="218"/>
      <c r="V866" s="218"/>
      <c r="W866" s="218"/>
      <c r="X866" s="218"/>
      <c r="Y866" s="218"/>
      <c r="Z866" s="218"/>
    </row>
    <row r="867" spans="1:26" ht="15.75" customHeight="1">
      <c r="A867" s="218"/>
      <c r="B867" s="218"/>
      <c r="C867" s="218"/>
      <c r="D867" s="218"/>
      <c r="E867" s="218"/>
      <c r="F867" s="218"/>
      <c r="G867" s="218"/>
      <c r="H867" s="218"/>
      <c r="I867" s="218"/>
      <c r="J867" s="218"/>
      <c r="K867" s="218"/>
      <c r="L867" s="218"/>
      <c r="M867" s="218"/>
      <c r="N867" s="218"/>
      <c r="O867" s="218"/>
      <c r="P867" s="218"/>
      <c r="Q867" s="218"/>
      <c r="R867" s="218"/>
      <c r="S867" s="218"/>
      <c r="T867" s="218"/>
      <c r="U867" s="218"/>
      <c r="V867" s="218"/>
      <c r="W867" s="218"/>
      <c r="X867" s="218"/>
      <c r="Y867" s="218"/>
      <c r="Z867" s="218"/>
    </row>
    <row r="868" spans="1:26" ht="15.75" customHeight="1">
      <c r="A868" s="218"/>
      <c r="B868" s="218"/>
      <c r="C868" s="218"/>
      <c r="D868" s="218"/>
      <c r="E868" s="218"/>
      <c r="F868" s="218"/>
      <c r="G868" s="218"/>
      <c r="H868" s="218"/>
      <c r="I868" s="218"/>
      <c r="J868" s="218"/>
      <c r="K868" s="218"/>
      <c r="L868" s="218"/>
      <c r="M868" s="218"/>
      <c r="N868" s="218"/>
      <c r="O868" s="218"/>
      <c r="P868" s="218"/>
      <c r="Q868" s="218"/>
      <c r="R868" s="218"/>
      <c r="S868" s="218"/>
      <c r="T868" s="218"/>
      <c r="U868" s="218"/>
      <c r="V868" s="218"/>
      <c r="W868" s="218"/>
      <c r="X868" s="218"/>
      <c r="Y868" s="218"/>
      <c r="Z868" s="218"/>
    </row>
    <row r="869" spans="1:26" ht="15.75" customHeight="1">
      <c r="A869" s="218"/>
      <c r="B869" s="218"/>
      <c r="C869" s="218"/>
      <c r="D869" s="218"/>
      <c r="E869" s="218"/>
      <c r="F869" s="218"/>
      <c r="G869" s="218"/>
      <c r="H869" s="218"/>
      <c r="I869" s="218"/>
      <c r="J869" s="218"/>
      <c r="K869" s="218"/>
      <c r="L869" s="218"/>
      <c r="M869" s="218"/>
      <c r="N869" s="218"/>
      <c r="O869" s="218"/>
      <c r="P869" s="218"/>
      <c r="Q869" s="218"/>
      <c r="R869" s="218"/>
      <c r="S869" s="218"/>
      <c r="T869" s="218"/>
      <c r="U869" s="218"/>
      <c r="V869" s="218"/>
      <c r="W869" s="218"/>
      <c r="X869" s="218"/>
      <c r="Y869" s="218"/>
      <c r="Z869" s="218"/>
    </row>
    <row r="870" spans="1:26" ht="15.75" customHeight="1">
      <c r="A870" s="218"/>
      <c r="B870" s="218"/>
      <c r="C870" s="218"/>
      <c r="D870" s="218"/>
      <c r="E870" s="218"/>
      <c r="F870" s="218"/>
      <c r="G870" s="218"/>
      <c r="H870" s="218"/>
      <c r="I870" s="218"/>
      <c r="J870" s="218"/>
      <c r="K870" s="218"/>
      <c r="L870" s="218"/>
      <c r="M870" s="218"/>
      <c r="N870" s="218"/>
      <c r="O870" s="218"/>
      <c r="P870" s="218"/>
      <c r="Q870" s="218"/>
      <c r="R870" s="218"/>
      <c r="S870" s="218"/>
      <c r="T870" s="218"/>
      <c r="U870" s="218"/>
      <c r="V870" s="218"/>
      <c r="W870" s="218"/>
      <c r="X870" s="218"/>
      <c r="Y870" s="218"/>
      <c r="Z870" s="218"/>
    </row>
    <row r="871" spans="1:26" ht="15.75" customHeight="1">
      <c r="A871" s="218"/>
      <c r="B871" s="218"/>
      <c r="C871" s="218"/>
      <c r="D871" s="218"/>
      <c r="E871" s="218"/>
      <c r="F871" s="218"/>
      <c r="G871" s="218"/>
      <c r="H871" s="218"/>
      <c r="I871" s="218"/>
      <c r="J871" s="218"/>
      <c r="K871" s="218"/>
      <c r="L871" s="218"/>
      <c r="M871" s="218"/>
      <c r="N871" s="218"/>
      <c r="O871" s="218"/>
      <c r="P871" s="218"/>
      <c r="Q871" s="218"/>
      <c r="R871" s="218"/>
      <c r="S871" s="218"/>
      <c r="T871" s="218"/>
      <c r="U871" s="218"/>
      <c r="V871" s="218"/>
      <c r="W871" s="218"/>
      <c r="X871" s="218"/>
      <c r="Y871" s="218"/>
      <c r="Z871" s="218"/>
    </row>
    <row r="872" spans="1:26" ht="15.75" customHeight="1">
      <c r="A872" s="218"/>
      <c r="B872" s="218"/>
      <c r="C872" s="218"/>
      <c r="D872" s="218"/>
      <c r="E872" s="218"/>
      <c r="F872" s="218"/>
      <c r="G872" s="218"/>
      <c r="H872" s="218"/>
      <c r="I872" s="218"/>
      <c r="J872" s="218"/>
      <c r="K872" s="218"/>
      <c r="L872" s="218"/>
      <c r="M872" s="218"/>
      <c r="N872" s="218"/>
      <c r="O872" s="218"/>
      <c r="P872" s="218"/>
      <c r="Q872" s="218"/>
      <c r="R872" s="218"/>
      <c r="S872" s="218"/>
      <c r="T872" s="218"/>
      <c r="U872" s="218"/>
      <c r="V872" s="218"/>
      <c r="W872" s="218"/>
      <c r="X872" s="218"/>
      <c r="Y872" s="218"/>
      <c r="Z872" s="218"/>
    </row>
    <row r="873" spans="1:26" ht="15.75" customHeight="1">
      <c r="A873" s="218"/>
      <c r="B873" s="218"/>
      <c r="C873" s="218"/>
      <c r="D873" s="218"/>
      <c r="E873" s="218"/>
      <c r="F873" s="218"/>
      <c r="G873" s="218"/>
      <c r="H873" s="218"/>
      <c r="I873" s="218"/>
      <c r="J873" s="218"/>
      <c r="K873" s="218"/>
      <c r="L873" s="218"/>
      <c r="M873" s="218"/>
      <c r="N873" s="218"/>
      <c r="O873" s="218"/>
      <c r="P873" s="218"/>
      <c r="Q873" s="218"/>
      <c r="R873" s="218"/>
      <c r="S873" s="218"/>
      <c r="T873" s="218"/>
      <c r="U873" s="218"/>
      <c r="V873" s="218"/>
      <c r="W873" s="218"/>
      <c r="X873" s="218"/>
      <c r="Y873" s="218"/>
      <c r="Z873" s="218"/>
    </row>
    <row r="874" spans="1:26" ht="15.75" customHeight="1">
      <c r="A874" s="218"/>
      <c r="B874" s="218"/>
      <c r="C874" s="218"/>
      <c r="D874" s="218"/>
      <c r="E874" s="218"/>
      <c r="F874" s="218"/>
      <c r="G874" s="218"/>
      <c r="H874" s="218"/>
      <c r="I874" s="218"/>
      <c r="J874" s="218"/>
      <c r="K874" s="218"/>
      <c r="L874" s="218"/>
      <c r="M874" s="218"/>
      <c r="N874" s="218"/>
      <c r="O874" s="218"/>
      <c r="P874" s="218"/>
      <c r="Q874" s="218"/>
      <c r="R874" s="218"/>
      <c r="S874" s="218"/>
      <c r="T874" s="218"/>
      <c r="U874" s="218"/>
      <c r="V874" s="218"/>
      <c r="W874" s="218"/>
      <c r="X874" s="218"/>
      <c r="Y874" s="218"/>
      <c r="Z874" s="218"/>
    </row>
    <row r="875" spans="1:26" ht="15.75" customHeight="1">
      <c r="A875" s="218"/>
      <c r="B875" s="218"/>
      <c r="C875" s="218"/>
      <c r="D875" s="218"/>
      <c r="E875" s="218"/>
      <c r="F875" s="218"/>
      <c r="G875" s="218"/>
      <c r="H875" s="218"/>
      <c r="I875" s="218"/>
      <c r="J875" s="218"/>
      <c r="K875" s="218"/>
      <c r="L875" s="218"/>
      <c r="M875" s="218"/>
      <c r="N875" s="218"/>
      <c r="O875" s="218"/>
      <c r="P875" s="218"/>
      <c r="Q875" s="218"/>
      <c r="R875" s="218"/>
      <c r="S875" s="218"/>
      <c r="T875" s="218"/>
      <c r="U875" s="218"/>
      <c r="V875" s="218"/>
      <c r="W875" s="218"/>
      <c r="X875" s="218"/>
      <c r="Y875" s="218"/>
      <c r="Z875" s="218"/>
    </row>
    <row r="876" spans="1:26" ht="15.75" customHeight="1">
      <c r="A876" s="218"/>
      <c r="B876" s="218"/>
      <c r="C876" s="218"/>
      <c r="D876" s="218"/>
      <c r="E876" s="218"/>
      <c r="F876" s="218"/>
      <c r="G876" s="218"/>
      <c r="H876" s="218"/>
      <c r="I876" s="218"/>
      <c r="J876" s="218"/>
      <c r="K876" s="218"/>
      <c r="L876" s="218"/>
      <c r="M876" s="218"/>
      <c r="N876" s="218"/>
      <c r="O876" s="218"/>
      <c r="P876" s="218"/>
      <c r="Q876" s="218"/>
      <c r="R876" s="218"/>
      <c r="S876" s="218"/>
      <c r="T876" s="218"/>
      <c r="U876" s="218"/>
      <c r="V876" s="218"/>
      <c r="W876" s="218"/>
      <c r="X876" s="218"/>
      <c r="Y876" s="218"/>
      <c r="Z876" s="218"/>
    </row>
    <row r="877" spans="1:26" ht="15.75" customHeight="1">
      <c r="A877" s="218"/>
      <c r="B877" s="218"/>
      <c r="C877" s="218"/>
      <c r="D877" s="218"/>
      <c r="E877" s="218"/>
      <c r="F877" s="218"/>
      <c r="G877" s="218"/>
      <c r="H877" s="218"/>
      <c r="I877" s="218"/>
      <c r="J877" s="218"/>
      <c r="K877" s="218"/>
      <c r="L877" s="218"/>
      <c r="M877" s="218"/>
      <c r="N877" s="218"/>
      <c r="O877" s="218"/>
      <c r="P877" s="218"/>
      <c r="Q877" s="218"/>
      <c r="R877" s="218"/>
      <c r="S877" s="218"/>
      <c r="T877" s="218"/>
      <c r="U877" s="218"/>
      <c r="V877" s="218"/>
      <c r="W877" s="218"/>
      <c r="X877" s="218"/>
      <c r="Y877" s="218"/>
      <c r="Z877" s="218"/>
    </row>
    <row r="878" spans="1:26" ht="15.75" customHeight="1">
      <c r="A878" s="218"/>
      <c r="B878" s="218"/>
      <c r="C878" s="218"/>
      <c r="D878" s="218"/>
      <c r="E878" s="218"/>
      <c r="F878" s="218"/>
      <c r="G878" s="218"/>
      <c r="H878" s="218"/>
      <c r="I878" s="218"/>
      <c r="J878" s="218"/>
      <c r="K878" s="218"/>
      <c r="L878" s="218"/>
      <c r="M878" s="218"/>
      <c r="N878" s="218"/>
      <c r="O878" s="218"/>
      <c r="P878" s="218"/>
      <c r="Q878" s="218"/>
      <c r="R878" s="218"/>
      <c r="S878" s="218"/>
      <c r="T878" s="218"/>
      <c r="U878" s="218"/>
      <c r="V878" s="218"/>
      <c r="W878" s="218"/>
      <c r="X878" s="218"/>
      <c r="Y878" s="218"/>
      <c r="Z878" s="218"/>
    </row>
    <row r="879" spans="1:26" ht="15.75" customHeight="1">
      <c r="A879" s="218"/>
      <c r="B879" s="218"/>
      <c r="C879" s="218"/>
      <c r="D879" s="218"/>
      <c r="E879" s="218"/>
      <c r="F879" s="218"/>
      <c r="G879" s="218"/>
      <c r="H879" s="218"/>
      <c r="I879" s="218"/>
      <c r="J879" s="218"/>
      <c r="K879" s="218"/>
      <c r="L879" s="218"/>
      <c r="M879" s="218"/>
      <c r="N879" s="218"/>
      <c r="O879" s="218"/>
      <c r="P879" s="218"/>
      <c r="Q879" s="218"/>
      <c r="R879" s="218"/>
      <c r="S879" s="218"/>
      <c r="T879" s="218"/>
      <c r="U879" s="218"/>
      <c r="V879" s="218"/>
      <c r="W879" s="218"/>
      <c r="X879" s="218"/>
      <c r="Y879" s="218"/>
      <c r="Z879" s="218"/>
    </row>
    <row r="880" spans="1:26" ht="15.75" customHeight="1">
      <c r="A880" s="218"/>
      <c r="B880" s="218"/>
      <c r="C880" s="218"/>
      <c r="D880" s="218"/>
      <c r="E880" s="218"/>
      <c r="F880" s="218"/>
      <c r="G880" s="218"/>
      <c r="H880" s="218"/>
      <c r="I880" s="218"/>
      <c r="J880" s="218"/>
      <c r="K880" s="218"/>
      <c r="L880" s="218"/>
      <c r="M880" s="218"/>
      <c r="N880" s="218"/>
      <c r="O880" s="218"/>
      <c r="P880" s="218"/>
      <c r="Q880" s="218"/>
      <c r="R880" s="218"/>
      <c r="S880" s="218"/>
      <c r="T880" s="218"/>
      <c r="U880" s="218"/>
      <c r="V880" s="218"/>
      <c r="W880" s="218"/>
      <c r="X880" s="218"/>
      <c r="Y880" s="218"/>
      <c r="Z880" s="218"/>
    </row>
    <row r="881" spans="1:26" ht="15.75" customHeight="1">
      <c r="A881" s="218"/>
      <c r="B881" s="218"/>
      <c r="C881" s="218"/>
      <c r="D881" s="218"/>
      <c r="E881" s="218"/>
      <c r="F881" s="218"/>
      <c r="G881" s="218"/>
      <c r="H881" s="218"/>
      <c r="I881" s="218"/>
      <c r="J881" s="218"/>
      <c r="K881" s="218"/>
      <c r="L881" s="218"/>
      <c r="M881" s="218"/>
      <c r="N881" s="218"/>
      <c r="O881" s="218"/>
      <c r="P881" s="218"/>
      <c r="Q881" s="218"/>
      <c r="R881" s="218"/>
      <c r="S881" s="218"/>
      <c r="T881" s="218"/>
      <c r="U881" s="218"/>
      <c r="V881" s="218"/>
      <c r="W881" s="218"/>
      <c r="X881" s="218"/>
      <c r="Y881" s="218"/>
      <c r="Z881" s="218"/>
    </row>
    <row r="882" spans="1:26" ht="15.75" customHeight="1">
      <c r="A882" s="218"/>
      <c r="B882" s="218"/>
      <c r="C882" s="218"/>
      <c r="D882" s="218"/>
      <c r="E882" s="218"/>
      <c r="F882" s="218"/>
      <c r="G882" s="218"/>
      <c r="H882" s="218"/>
      <c r="I882" s="218"/>
      <c r="J882" s="218"/>
      <c r="K882" s="218"/>
      <c r="L882" s="218"/>
      <c r="M882" s="218"/>
      <c r="N882" s="218"/>
      <c r="O882" s="218"/>
      <c r="P882" s="218"/>
      <c r="Q882" s="218"/>
      <c r="R882" s="218"/>
      <c r="S882" s="218"/>
      <c r="T882" s="218"/>
      <c r="U882" s="218"/>
      <c r="V882" s="218"/>
      <c r="W882" s="218"/>
      <c r="X882" s="218"/>
      <c r="Y882" s="218"/>
      <c r="Z882" s="218"/>
    </row>
    <row r="883" spans="1:26" ht="15.75" customHeight="1">
      <c r="A883" s="218"/>
      <c r="B883" s="218"/>
      <c r="C883" s="218"/>
      <c r="D883" s="218"/>
      <c r="E883" s="218"/>
      <c r="F883" s="218"/>
      <c r="G883" s="218"/>
      <c r="H883" s="218"/>
      <c r="I883" s="218"/>
      <c r="J883" s="218"/>
      <c r="K883" s="218"/>
      <c r="L883" s="218"/>
      <c r="M883" s="218"/>
      <c r="N883" s="218"/>
      <c r="O883" s="218"/>
      <c r="P883" s="218"/>
      <c r="Q883" s="218"/>
      <c r="R883" s="218"/>
      <c r="S883" s="218"/>
      <c r="T883" s="218"/>
      <c r="U883" s="218"/>
      <c r="V883" s="218"/>
      <c r="W883" s="218"/>
      <c r="X883" s="218"/>
      <c r="Y883" s="218"/>
      <c r="Z883" s="218"/>
    </row>
    <row r="884" spans="1:26" ht="15.75" customHeight="1">
      <c r="A884" s="218"/>
      <c r="B884" s="218"/>
      <c r="C884" s="218"/>
      <c r="D884" s="218"/>
      <c r="E884" s="218"/>
      <c r="F884" s="218"/>
      <c r="G884" s="218"/>
      <c r="H884" s="218"/>
      <c r="I884" s="218"/>
      <c r="J884" s="218"/>
      <c r="K884" s="218"/>
      <c r="L884" s="218"/>
      <c r="M884" s="218"/>
      <c r="N884" s="218"/>
      <c r="O884" s="218"/>
      <c r="P884" s="218"/>
      <c r="Q884" s="218"/>
      <c r="R884" s="218"/>
      <c r="S884" s="218"/>
      <c r="T884" s="218"/>
      <c r="U884" s="218"/>
      <c r="V884" s="218"/>
      <c r="W884" s="218"/>
      <c r="X884" s="218"/>
      <c r="Y884" s="218"/>
      <c r="Z884" s="218"/>
    </row>
    <row r="885" spans="1:26" ht="15.75" customHeight="1">
      <c r="A885" s="218"/>
      <c r="B885" s="218"/>
      <c r="C885" s="218"/>
      <c r="D885" s="218"/>
      <c r="E885" s="218"/>
      <c r="F885" s="218"/>
      <c r="G885" s="218"/>
      <c r="H885" s="218"/>
      <c r="I885" s="218"/>
      <c r="J885" s="218"/>
      <c r="K885" s="218"/>
      <c r="L885" s="218"/>
      <c r="M885" s="218"/>
      <c r="N885" s="218"/>
      <c r="O885" s="218"/>
      <c r="P885" s="218"/>
      <c r="Q885" s="218"/>
      <c r="R885" s="218"/>
      <c r="S885" s="218"/>
      <c r="T885" s="218"/>
      <c r="U885" s="218"/>
      <c r="V885" s="218"/>
      <c r="W885" s="218"/>
      <c r="X885" s="218"/>
      <c r="Y885" s="218"/>
      <c r="Z885" s="218"/>
    </row>
    <row r="886" spans="1:26" ht="15.75" customHeight="1">
      <c r="A886" s="218"/>
      <c r="B886" s="218"/>
      <c r="C886" s="218"/>
      <c r="D886" s="218"/>
      <c r="E886" s="218"/>
      <c r="F886" s="218"/>
      <c r="G886" s="218"/>
      <c r="H886" s="218"/>
      <c r="I886" s="218"/>
      <c r="J886" s="218"/>
      <c r="K886" s="218"/>
      <c r="L886" s="218"/>
      <c r="M886" s="218"/>
      <c r="N886" s="218"/>
      <c r="O886" s="218"/>
      <c r="P886" s="218"/>
      <c r="Q886" s="218"/>
      <c r="R886" s="218"/>
      <c r="S886" s="218"/>
      <c r="T886" s="218"/>
      <c r="U886" s="218"/>
      <c r="V886" s="218"/>
      <c r="W886" s="218"/>
      <c r="X886" s="218"/>
      <c r="Y886" s="218"/>
      <c r="Z886" s="218"/>
    </row>
    <row r="887" spans="1:26" ht="15.75" customHeight="1">
      <c r="A887" s="218"/>
      <c r="B887" s="218"/>
      <c r="C887" s="218"/>
      <c r="D887" s="218"/>
      <c r="E887" s="218"/>
      <c r="F887" s="218"/>
      <c r="G887" s="218"/>
      <c r="H887" s="218"/>
      <c r="I887" s="218"/>
      <c r="J887" s="218"/>
      <c r="K887" s="218"/>
      <c r="L887" s="218"/>
      <c r="M887" s="218"/>
      <c r="N887" s="218"/>
      <c r="O887" s="218"/>
      <c r="P887" s="218"/>
      <c r="Q887" s="218"/>
      <c r="R887" s="218"/>
      <c r="S887" s="218"/>
      <c r="T887" s="218"/>
      <c r="U887" s="218"/>
      <c r="V887" s="218"/>
      <c r="W887" s="218"/>
      <c r="X887" s="218"/>
      <c r="Y887" s="218"/>
      <c r="Z887" s="218"/>
    </row>
    <row r="888" spans="1:26" ht="15.75" customHeight="1">
      <c r="A888" s="218"/>
      <c r="B888" s="218"/>
      <c r="C888" s="218"/>
      <c r="D888" s="218"/>
      <c r="E888" s="218"/>
      <c r="F888" s="218"/>
      <c r="G888" s="218"/>
      <c r="H888" s="218"/>
      <c r="I888" s="218"/>
      <c r="J888" s="218"/>
      <c r="K888" s="218"/>
      <c r="L888" s="218"/>
      <c r="M888" s="218"/>
      <c r="N888" s="218"/>
      <c r="O888" s="218"/>
      <c r="P888" s="218"/>
      <c r="Q888" s="218"/>
      <c r="R888" s="218"/>
      <c r="S888" s="218"/>
      <c r="T888" s="218"/>
      <c r="U888" s="218"/>
      <c r="V888" s="218"/>
      <c r="W888" s="218"/>
      <c r="X888" s="218"/>
      <c r="Y888" s="218"/>
      <c r="Z888" s="218"/>
    </row>
    <row r="889" spans="1:26" ht="15.75" customHeight="1">
      <c r="A889" s="218"/>
      <c r="B889" s="218"/>
      <c r="C889" s="218"/>
      <c r="D889" s="218"/>
      <c r="E889" s="218"/>
      <c r="F889" s="218"/>
      <c r="G889" s="218"/>
      <c r="H889" s="218"/>
      <c r="I889" s="218"/>
      <c r="J889" s="218"/>
      <c r="K889" s="218"/>
      <c r="L889" s="218"/>
      <c r="M889" s="218"/>
      <c r="N889" s="218"/>
      <c r="O889" s="218"/>
      <c r="P889" s="218"/>
      <c r="Q889" s="218"/>
      <c r="R889" s="218"/>
      <c r="S889" s="218"/>
      <c r="T889" s="218"/>
      <c r="U889" s="218"/>
      <c r="V889" s="218"/>
      <c r="W889" s="218"/>
      <c r="X889" s="218"/>
      <c r="Y889" s="218"/>
      <c r="Z889" s="218"/>
    </row>
    <row r="890" spans="1:26" ht="15.75" customHeight="1">
      <c r="A890" s="218"/>
      <c r="B890" s="218"/>
      <c r="C890" s="218"/>
      <c r="D890" s="218"/>
      <c r="E890" s="218"/>
      <c r="F890" s="218"/>
      <c r="G890" s="218"/>
      <c r="H890" s="218"/>
      <c r="I890" s="218"/>
      <c r="J890" s="218"/>
      <c r="K890" s="218"/>
      <c r="L890" s="218"/>
      <c r="M890" s="218"/>
      <c r="N890" s="218"/>
      <c r="O890" s="218"/>
      <c r="P890" s="218"/>
      <c r="Q890" s="218"/>
      <c r="R890" s="218"/>
      <c r="S890" s="218"/>
      <c r="T890" s="218"/>
      <c r="U890" s="218"/>
      <c r="V890" s="218"/>
      <c r="W890" s="218"/>
      <c r="X890" s="218"/>
      <c r="Y890" s="218"/>
      <c r="Z890" s="218"/>
    </row>
    <row r="891" spans="1:26" ht="15.75" customHeight="1">
      <c r="A891" s="218"/>
      <c r="B891" s="218"/>
      <c r="C891" s="218"/>
      <c r="D891" s="218"/>
      <c r="E891" s="218"/>
      <c r="F891" s="218"/>
      <c r="G891" s="218"/>
      <c r="H891" s="218"/>
      <c r="I891" s="218"/>
      <c r="J891" s="218"/>
      <c r="K891" s="218"/>
      <c r="L891" s="218"/>
      <c r="M891" s="218"/>
      <c r="N891" s="218"/>
      <c r="O891" s="218"/>
      <c r="P891" s="218"/>
      <c r="Q891" s="218"/>
      <c r="R891" s="218"/>
      <c r="S891" s="218"/>
      <c r="T891" s="218"/>
      <c r="U891" s="218"/>
      <c r="V891" s="218"/>
      <c r="W891" s="218"/>
      <c r="X891" s="218"/>
      <c r="Y891" s="218"/>
      <c r="Z891" s="218"/>
    </row>
    <row r="892" spans="1:26" ht="15.75" customHeight="1">
      <c r="A892" s="218"/>
      <c r="B892" s="218"/>
      <c r="C892" s="218"/>
      <c r="D892" s="218"/>
      <c r="E892" s="218"/>
      <c r="F892" s="218"/>
      <c r="G892" s="218"/>
      <c r="H892" s="218"/>
      <c r="I892" s="218"/>
      <c r="J892" s="218"/>
      <c r="K892" s="218"/>
      <c r="L892" s="218"/>
      <c r="M892" s="218"/>
      <c r="N892" s="218"/>
      <c r="O892" s="218"/>
      <c r="P892" s="218"/>
      <c r="Q892" s="218"/>
      <c r="R892" s="218"/>
      <c r="S892" s="218"/>
      <c r="T892" s="218"/>
      <c r="U892" s="218"/>
      <c r="V892" s="218"/>
      <c r="W892" s="218"/>
      <c r="X892" s="218"/>
      <c r="Y892" s="218"/>
      <c r="Z892" s="218"/>
    </row>
    <row r="893" spans="1:26" ht="15.75" customHeight="1">
      <c r="A893" s="218"/>
      <c r="B893" s="218"/>
      <c r="C893" s="218"/>
      <c r="D893" s="218"/>
      <c r="E893" s="218"/>
      <c r="F893" s="218"/>
      <c r="G893" s="218"/>
      <c r="H893" s="218"/>
      <c r="I893" s="218"/>
      <c r="J893" s="218"/>
      <c r="K893" s="218"/>
      <c r="L893" s="218"/>
      <c r="M893" s="218"/>
      <c r="N893" s="218"/>
      <c r="O893" s="218"/>
      <c r="P893" s="218"/>
      <c r="Q893" s="218"/>
      <c r="R893" s="218"/>
      <c r="S893" s="218"/>
      <c r="T893" s="218"/>
      <c r="U893" s="218"/>
      <c r="V893" s="218"/>
      <c r="W893" s="218"/>
      <c r="X893" s="218"/>
      <c r="Y893" s="218"/>
      <c r="Z893" s="218"/>
    </row>
    <row r="894" spans="1:26" ht="15.75" customHeight="1">
      <c r="A894" s="218"/>
      <c r="B894" s="218"/>
      <c r="C894" s="218"/>
      <c r="D894" s="218"/>
      <c r="E894" s="218"/>
      <c r="F894" s="218"/>
      <c r="G894" s="218"/>
      <c r="H894" s="218"/>
      <c r="I894" s="218"/>
      <c r="J894" s="218"/>
      <c r="K894" s="218"/>
      <c r="L894" s="218"/>
      <c r="M894" s="218"/>
      <c r="N894" s="218"/>
      <c r="O894" s="218"/>
      <c r="P894" s="218"/>
      <c r="Q894" s="218"/>
      <c r="R894" s="218"/>
      <c r="S894" s="218"/>
      <c r="T894" s="218"/>
      <c r="U894" s="218"/>
      <c r="V894" s="218"/>
      <c r="W894" s="218"/>
      <c r="X894" s="218"/>
      <c r="Y894" s="218"/>
      <c r="Z894" s="218"/>
    </row>
    <row r="895" spans="1:26" ht="15.75" customHeight="1">
      <c r="A895" s="218"/>
      <c r="B895" s="218"/>
      <c r="C895" s="218"/>
      <c r="D895" s="218"/>
      <c r="E895" s="218"/>
      <c r="F895" s="218"/>
      <c r="G895" s="218"/>
      <c r="H895" s="218"/>
      <c r="I895" s="218"/>
      <c r="J895" s="218"/>
      <c r="K895" s="218"/>
      <c r="L895" s="218"/>
      <c r="M895" s="218"/>
      <c r="N895" s="218"/>
      <c r="O895" s="218"/>
      <c r="P895" s="218"/>
      <c r="Q895" s="218"/>
      <c r="R895" s="218"/>
      <c r="S895" s="218"/>
      <c r="T895" s="218"/>
      <c r="U895" s="218"/>
      <c r="V895" s="218"/>
      <c r="W895" s="218"/>
      <c r="X895" s="218"/>
      <c r="Y895" s="218"/>
      <c r="Z895" s="218"/>
    </row>
    <row r="896" spans="1:26" ht="15.75" customHeight="1">
      <c r="A896" s="218"/>
      <c r="B896" s="218"/>
      <c r="C896" s="218"/>
      <c r="D896" s="218"/>
      <c r="E896" s="218"/>
      <c r="F896" s="218"/>
      <c r="G896" s="218"/>
      <c r="H896" s="218"/>
      <c r="I896" s="218"/>
      <c r="J896" s="218"/>
      <c r="K896" s="218"/>
      <c r="L896" s="218"/>
      <c r="M896" s="218"/>
      <c r="N896" s="218"/>
      <c r="O896" s="218"/>
      <c r="P896" s="218"/>
      <c r="Q896" s="218"/>
      <c r="R896" s="218"/>
      <c r="S896" s="218"/>
      <c r="T896" s="218"/>
      <c r="U896" s="218"/>
      <c r="V896" s="218"/>
      <c r="W896" s="218"/>
      <c r="X896" s="218"/>
      <c r="Y896" s="218"/>
      <c r="Z896" s="218"/>
    </row>
    <row r="897" spans="1:26" ht="15.75" customHeight="1">
      <c r="A897" s="218"/>
      <c r="B897" s="218"/>
      <c r="C897" s="218"/>
      <c r="D897" s="218"/>
      <c r="E897" s="218"/>
      <c r="F897" s="218"/>
      <c r="G897" s="218"/>
      <c r="H897" s="218"/>
      <c r="I897" s="218"/>
      <c r="J897" s="218"/>
      <c r="K897" s="218"/>
      <c r="L897" s="218"/>
      <c r="M897" s="218"/>
      <c r="N897" s="218"/>
      <c r="O897" s="218"/>
      <c r="P897" s="218"/>
      <c r="Q897" s="218"/>
      <c r="R897" s="218"/>
      <c r="S897" s="218"/>
      <c r="T897" s="218"/>
      <c r="U897" s="218"/>
      <c r="V897" s="218"/>
      <c r="W897" s="218"/>
      <c r="X897" s="218"/>
      <c r="Y897" s="218"/>
      <c r="Z897" s="218"/>
    </row>
    <row r="898" spans="1:26" ht="15.75" customHeight="1">
      <c r="A898" s="218"/>
      <c r="B898" s="218"/>
      <c r="C898" s="218"/>
      <c r="D898" s="218"/>
      <c r="E898" s="218"/>
      <c r="F898" s="218"/>
      <c r="G898" s="218"/>
      <c r="H898" s="218"/>
      <c r="I898" s="218"/>
      <c r="J898" s="218"/>
      <c r="K898" s="218"/>
      <c r="L898" s="218"/>
      <c r="M898" s="218"/>
      <c r="N898" s="218"/>
      <c r="O898" s="218"/>
      <c r="P898" s="218"/>
      <c r="Q898" s="218"/>
      <c r="R898" s="218"/>
      <c r="S898" s="218"/>
      <c r="T898" s="218"/>
      <c r="U898" s="218"/>
      <c r="V898" s="218"/>
      <c r="W898" s="218"/>
      <c r="X898" s="218"/>
      <c r="Y898" s="218"/>
      <c r="Z898" s="218"/>
    </row>
    <row r="899" spans="1:26" ht="15.75" customHeight="1">
      <c r="A899" s="218"/>
      <c r="B899" s="218"/>
      <c r="C899" s="218"/>
      <c r="D899" s="218"/>
      <c r="E899" s="218"/>
      <c r="F899" s="218"/>
      <c r="G899" s="218"/>
      <c r="H899" s="218"/>
      <c r="I899" s="218"/>
      <c r="J899" s="218"/>
      <c r="K899" s="218"/>
      <c r="L899" s="218"/>
      <c r="M899" s="218"/>
      <c r="N899" s="218"/>
      <c r="O899" s="218"/>
      <c r="P899" s="218"/>
      <c r="Q899" s="218"/>
      <c r="R899" s="218"/>
      <c r="S899" s="218"/>
      <c r="T899" s="218"/>
      <c r="U899" s="218"/>
      <c r="V899" s="218"/>
      <c r="W899" s="218"/>
      <c r="X899" s="218"/>
      <c r="Y899" s="218"/>
      <c r="Z899" s="218"/>
    </row>
    <row r="900" spans="1:26" ht="15.75" customHeight="1">
      <c r="A900" s="218"/>
      <c r="B900" s="218"/>
      <c r="C900" s="218"/>
      <c r="D900" s="218"/>
      <c r="E900" s="218"/>
      <c r="F900" s="218"/>
      <c r="G900" s="218"/>
      <c r="H900" s="218"/>
      <c r="I900" s="218"/>
      <c r="J900" s="218"/>
      <c r="K900" s="218"/>
      <c r="L900" s="218"/>
      <c r="M900" s="218"/>
      <c r="N900" s="218"/>
      <c r="O900" s="218"/>
      <c r="P900" s="218"/>
      <c r="Q900" s="218"/>
      <c r="R900" s="218"/>
      <c r="S900" s="218"/>
      <c r="T900" s="218"/>
      <c r="U900" s="218"/>
      <c r="V900" s="218"/>
      <c r="W900" s="218"/>
      <c r="X900" s="218"/>
      <c r="Y900" s="218"/>
      <c r="Z900" s="218"/>
    </row>
    <row r="901" spans="1:26" ht="15.75" customHeight="1">
      <c r="A901" s="218"/>
      <c r="B901" s="218"/>
      <c r="C901" s="218"/>
      <c r="D901" s="218"/>
      <c r="E901" s="218"/>
      <c r="F901" s="218"/>
      <c r="G901" s="218"/>
      <c r="H901" s="218"/>
      <c r="I901" s="218"/>
      <c r="J901" s="218"/>
      <c r="K901" s="218"/>
      <c r="L901" s="218"/>
      <c r="M901" s="218"/>
      <c r="N901" s="218"/>
      <c r="O901" s="218"/>
      <c r="P901" s="218"/>
      <c r="Q901" s="218"/>
      <c r="R901" s="218"/>
      <c r="S901" s="218"/>
      <c r="T901" s="218"/>
      <c r="U901" s="218"/>
      <c r="V901" s="218"/>
      <c r="W901" s="218"/>
      <c r="X901" s="218"/>
      <c r="Y901" s="218"/>
      <c r="Z901" s="218"/>
    </row>
    <row r="902" spans="1:26" ht="15.75" customHeight="1">
      <c r="A902" s="218"/>
      <c r="B902" s="218"/>
      <c r="C902" s="218"/>
      <c r="D902" s="218"/>
      <c r="E902" s="218"/>
      <c r="F902" s="218"/>
      <c r="G902" s="218"/>
      <c r="H902" s="218"/>
      <c r="I902" s="218"/>
      <c r="J902" s="218"/>
      <c r="K902" s="218"/>
      <c r="L902" s="218"/>
      <c r="M902" s="218"/>
      <c r="N902" s="218"/>
      <c r="O902" s="218"/>
      <c r="P902" s="218"/>
      <c r="Q902" s="218"/>
      <c r="R902" s="218"/>
      <c r="S902" s="218"/>
      <c r="T902" s="218"/>
      <c r="U902" s="218"/>
      <c r="V902" s="218"/>
      <c r="W902" s="218"/>
      <c r="X902" s="218"/>
      <c r="Y902" s="218"/>
      <c r="Z902" s="218"/>
    </row>
    <row r="903" spans="1:26" ht="15.75" customHeight="1">
      <c r="A903" s="218"/>
      <c r="B903" s="218"/>
      <c r="C903" s="218"/>
      <c r="D903" s="218"/>
      <c r="E903" s="218"/>
      <c r="F903" s="218"/>
      <c r="G903" s="218"/>
      <c r="H903" s="218"/>
      <c r="I903" s="218"/>
      <c r="J903" s="218"/>
      <c r="K903" s="218"/>
      <c r="L903" s="218"/>
      <c r="M903" s="218"/>
      <c r="N903" s="218"/>
      <c r="O903" s="218"/>
      <c r="P903" s="218"/>
      <c r="Q903" s="218"/>
      <c r="R903" s="218"/>
      <c r="S903" s="218"/>
      <c r="T903" s="218"/>
      <c r="U903" s="218"/>
      <c r="V903" s="218"/>
      <c r="W903" s="218"/>
      <c r="X903" s="218"/>
      <c r="Y903" s="218"/>
      <c r="Z903" s="218"/>
    </row>
    <row r="904" spans="1:26" ht="15.75" customHeight="1">
      <c r="A904" s="218"/>
      <c r="B904" s="218"/>
      <c r="C904" s="218"/>
      <c r="D904" s="218"/>
      <c r="E904" s="218"/>
      <c r="F904" s="218"/>
      <c r="G904" s="218"/>
      <c r="H904" s="218"/>
      <c r="I904" s="218"/>
      <c r="J904" s="218"/>
      <c r="K904" s="218"/>
      <c r="L904" s="218"/>
      <c r="M904" s="218"/>
      <c r="N904" s="218"/>
      <c r="O904" s="218"/>
      <c r="P904" s="218"/>
      <c r="Q904" s="218"/>
      <c r="R904" s="218"/>
      <c r="S904" s="218"/>
      <c r="T904" s="218"/>
      <c r="U904" s="218"/>
      <c r="V904" s="218"/>
      <c r="W904" s="218"/>
      <c r="X904" s="218"/>
      <c r="Y904" s="218"/>
      <c r="Z904" s="218"/>
    </row>
    <row r="905" spans="1:26" ht="15.75" customHeight="1">
      <c r="A905" s="218"/>
      <c r="B905" s="218"/>
      <c r="C905" s="218"/>
      <c r="D905" s="218"/>
      <c r="E905" s="218"/>
      <c r="F905" s="218"/>
      <c r="G905" s="218"/>
      <c r="H905" s="218"/>
      <c r="I905" s="218"/>
      <c r="J905" s="218"/>
      <c r="K905" s="218"/>
      <c r="L905" s="218"/>
      <c r="M905" s="218"/>
      <c r="N905" s="218"/>
      <c r="O905" s="218"/>
      <c r="P905" s="218"/>
      <c r="Q905" s="218"/>
      <c r="R905" s="218"/>
      <c r="S905" s="218"/>
      <c r="T905" s="218"/>
      <c r="U905" s="218"/>
      <c r="V905" s="218"/>
      <c r="W905" s="218"/>
      <c r="X905" s="218"/>
      <c r="Y905" s="218"/>
      <c r="Z905" s="218"/>
    </row>
    <row r="906" spans="1:26" ht="15.75" customHeight="1">
      <c r="A906" s="218"/>
      <c r="B906" s="218"/>
      <c r="C906" s="218"/>
      <c r="D906" s="218"/>
      <c r="E906" s="218"/>
      <c r="F906" s="218"/>
      <c r="G906" s="218"/>
      <c r="H906" s="218"/>
      <c r="I906" s="218"/>
      <c r="J906" s="218"/>
      <c r="K906" s="218"/>
      <c r="L906" s="218"/>
      <c r="M906" s="218"/>
      <c r="N906" s="218"/>
      <c r="O906" s="218"/>
      <c r="P906" s="218"/>
      <c r="Q906" s="218"/>
      <c r="R906" s="218"/>
      <c r="S906" s="218"/>
      <c r="T906" s="218"/>
      <c r="U906" s="218"/>
      <c r="V906" s="218"/>
      <c r="W906" s="218"/>
      <c r="X906" s="218"/>
      <c r="Y906" s="218"/>
      <c r="Z906" s="218"/>
    </row>
    <row r="907" spans="1:26" ht="15.75" customHeight="1">
      <c r="A907" s="218"/>
      <c r="B907" s="218"/>
      <c r="C907" s="218"/>
      <c r="D907" s="218"/>
      <c r="E907" s="218"/>
      <c r="F907" s="218"/>
      <c r="G907" s="218"/>
      <c r="H907" s="218"/>
      <c r="I907" s="218"/>
      <c r="J907" s="218"/>
      <c r="K907" s="218"/>
      <c r="L907" s="218"/>
      <c r="M907" s="218"/>
      <c r="N907" s="218"/>
      <c r="O907" s="218"/>
      <c r="P907" s="218"/>
      <c r="Q907" s="218"/>
      <c r="R907" s="218"/>
      <c r="S907" s="218"/>
      <c r="T907" s="218"/>
      <c r="U907" s="218"/>
      <c r="V907" s="218"/>
      <c r="W907" s="218"/>
      <c r="X907" s="218"/>
      <c r="Y907" s="218"/>
      <c r="Z907" s="218"/>
    </row>
    <row r="908" spans="1:26" ht="15.75" customHeight="1">
      <c r="A908" s="218"/>
      <c r="B908" s="218"/>
      <c r="C908" s="218"/>
      <c r="D908" s="218"/>
      <c r="E908" s="218"/>
      <c r="F908" s="218"/>
      <c r="G908" s="218"/>
      <c r="H908" s="218"/>
      <c r="I908" s="218"/>
      <c r="J908" s="218"/>
      <c r="K908" s="218"/>
      <c r="L908" s="218"/>
      <c r="M908" s="218"/>
      <c r="N908" s="218"/>
      <c r="O908" s="218"/>
      <c r="P908" s="218"/>
      <c r="Q908" s="218"/>
      <c r="R908" s="218"/>
      <c r="S908" s="218"/>
      <c r="T908" s="218"/>
      <c r="U908" s="218"/>
      <c r="V908" s="218"/>
      <c r="W908" s="218"/>
      <c r="X908" s="218"/>
      <c r="Y908" s="218"/>
      <c r="Z908" s="218"/>
    </row>
    <row r="909" spans="1:26" ht="15.75" customHeight="1">
      <c r="A909" s="218"/>
      <c r="B909" s="218"/>
      <c r="C909" s="218"/>
      <c r="D909" s="218"/>
      <c r="E909" s="218"/>
      <c r="F909" s="218"/>
      <c r="G909" s="218"/>
      <c r="H909" s="218"/>
      <c r="I909" s="218"/>
      <c r="J909" s="218"/>
      <c r="K909" s="218"/>
      <c r="L909" s="218"/>
      <c r="M909" s="218"/>
      <c r="N909" s="218"/>
      <c r="O909" s="218"/>
      <c r="P909" s="218"/>
      <c r="Q909" s="218"/>
      <c r="R909" s="218"/>
      <c r="S909" s="218"/>
      <c r="T909" s="218"/>
      <c r="U909" s="218"/>
      <c r="V909" s="218"/>
      <c r="W909" s="218"/>
      <c r="X909" s="218"/>
      <c r="Y909" s="218"/>
      <c r="Z909" s="218"/>
    </row>
    <row r="910" spans="1:26" ht="15.75" customHeight="1">
      <c r="A910" s="218"/>
      <c r="B910" s="218"/>
      <c r="C910" s="218"/>
      <c r="D910" s="218"/>
      <c r="E910" s="218"/>
      <c r="F910" s="218"/>
      <c r="G910" s="218"/>
      <c r="H910" s="218"/>
      <c r="I910" s="218"/>
      <c r="J910" s="218"/>
      <c r="K910" s="218"/>
      <c r="L910" s="218"/>
      <c r="M910" s="218"/>
      <c r="N910" s="218"/>
      <c r="O910" s="218"/>
      <c r="P910" s="218"/>
      <c r="Q910" s="218"/>
      <c r="R910" s="218"/>
      <c r="S910" s="218"/>
      <c r="T910" s="218"/>
      <c r="U910" s="218"/>
      <c r="V910" s="218"/>
      <c r="W910" s="218"/>
      <c r="X910" s="218"/>
      <c r="Y910" s="218"/>
      <c r="Z910" s="218"/>
    </row>
    <row r="911" spans="1:26" ht="15.75" customHeight="1">
      <c r="A911" s="218"/>
      <c r="B911" s="218"/>
      <c r="C911" s="218"/>
      <c r="D911" s="218"/>
      <c r="E911" s="218"/>
      <c r="F911" s="218"/>
      <c r="G911" s="218"/>
      <c r="H911" s="218"/>
      <c r="I911" s="218"/>
      <c r="J911" s="218"/>
      <c r="K911" s="218"/>
      <c r="L911" s="218"/>
      <c r="M911" s="218"/>
      <c r="N911" s="218"/>
      <c r="O911" s="218"/>
      <c r="P911" s="218"/>
      <c r="Q911" s="218"/>
      <c r="R911" s="218"/>
      <c r="S911" s="218"/>
      <c r="T911" s="218"/>
      <c r="U911" s="218"/>
      <c r="V911" s="218"/>
      <c r="W911" s="218"/>
      <c r="X911" s="218"/>
      <c r="Y911" s="218"/>
      <c r="Z911" s="218"/>
    </row>
    <row r="912" spans="1:26" ht="15.75" customHeight="1">
      <c r="A912" s="218"/>
      <c r="B912" s="218"/>
      <c r="C912" s="218"/>
      <c r="D912" s="218"/>
      <c r="E912" s="218"/>
      <c r="F912" s="218"/>
      <c r="G912" s="218"/>
      <c r="H912" s="218"/>
      <c r="I912" s="218"/>
      <c r="J912" s="218"/>
      <c r="K912" s="218"/>
      <c r="L912" s="218"/>
      <c r="M912" s="218"/>
      <c r="N912" s="218"/>
      <c r="O912" s="218"/>
      <c r="P912" s="218"/>
      <c r="Q912" s="218"/>
      <c r="R912" s="218"/>
      <c r="S912" s="218"/>
      <c r="T912" s="218"/>
      <c r="U912" s="218"/>
      <c r="V912" s="218"/>
      <c r="W912" s="218"/>
      <c r="X912" s="218"/>
      <c r="Y912" s="218"/>
      <c r="Z912" s="218"/>
    </row>
    <row r="913" spans="1:26" ht="15.75" customHeight="1">
      <c r="A913" s="218"/>
      <c r="B913" s="218"/>
      <c r="C913" s="218"/>
      <c r="D913" s="218"/>
      <c r="E913" s="218"/>
      <c r="F913" s="218"/>
      <c r="G913" s="218"/>
      <c r="H913" s="218"/>
      <c r="I913" s="218"/>
      <c r="J913" s="218"/>
      <c r="K913" s="218"/>
      <c r="L913" s="218"/>
      <c r="M913" s="218"/>
      <c r="N913" s="218"/>
      <c r="O913" s="218"/>
      <c r="P913" s="218"/>
      <c r="Q913" s="218"/>
      <c r="R913" s="218"/>
      <c r="S913" s="218"/>
      <c r="T913" s="218"/>
      <c r="U913" s="218"/>
      <c r="V913" s="218"/>
      <c r="W913" s="218"/>
      <c r="X913" s="218"/>
      <c r="Y913" s="218"/>
      <c r="Z913" s="218"/>
    </row>
    <row r="914" spans="1:26" ht="15.75" customHeight="1">
      <c r="A914" s="218"/>
      <c r="B914" s="218"/>
      <c r="C914" s="218"/>
      <c r="D914" s="218"/>
      <c r="E914" s="218"/>
      <c r="F914" s="218"/>
      <c r="G914" s="218"/>
      <c r="H914" s="218"/>
      <c r="I914" s="218"/>
      <c r="J914" s="218"/>
      <c r="K914" s="218"/>
      <c r="L914" s="218"/>
      <c r="M914" s="218"/>
      <c r="N914" s="218"/>
      <c r="O914" s="218"/>
      <c r="P914" s="218"/>
      <c r="Q914" s="218"/>
      <c r="R914" s="218"/>
      <c r="S914" s="218"/>
      <c r="T914" s="218"/>
      <c r="U914" s="218"/>
      <c r="V914" s="218"/>
      <c r="W914" s="218"/>
      <c r="X914" s="218"/>
      <c r="Y914" s="218"/>
      <c r="Z914" s="218"/>
    </row>
    <row r="915" spans="1:26" ht="15.75" customHeight="1">
      <c r="A915" s="218"/>
      <c r="B915" s="218"/>
      <c r="C915" s="218"/>
      <c r="D915" s="218"/>
      <c r="E915" s="218"/>
      <c r="F915" s="218"/>
      <c r="G915" s="218"/>
      <c r="H915" s="218"/>
      <c r="I915" s="218"/>
      <c r="J915" s="218"/>
      <c r="K915" s="218"/>
      <c r="L915" s="218"/>
      <c r="M915" s="218"/>
      <c r="N915" s="218"/>
      <c r="O915" s="218"/>
      <c r="P915" s="218"/>
      <c r="Q915" s="218"/>
      <c r="R915" s="218"/>
      <c r="S915" s="218"/>
      <c r="T915" s="218"/>
      <c r="U915" s="218"/>
      <c r="V915" s="218"/>
      <c r="W915" s="218"/>
      <c r="X915" s="218"/>
      <c r="Y915" s="218"/>
      <c r="Z915" s="218"/>
    </row>
    <row r="916" spans="1:26" ht="15.75" customHeight="1">
      <c r="A916" s="218"/>
      <c r="B916" s="218"/>
      <c r="C916" s="218"/>
      <c r="D916" s="218"/>
      <c r="E916" s="218"/>
      <c r="F916" s="218"/>
      <c r="G916" s="218"/>
      <c r="H916" s="218"/>
      <c r="I916" s="218"/>
      <c r="J916" s="218"/>
      <c r="K916" s="218"/>
      <c r="L916" s="218"/>
      <c r="M916" s="218"/>
      <c r="N916" s="218"/>
      <c r="O916" s="218"/>
      <c r="P916" s="218"/>
      <c r="Q916" s="218"/>
      <c r="R916" s="218"/>
      <c r="S916" s="218"/>
      <c r="T916" s="218"/>
      <c r="U916" s="218"/>
      <c r="V916" s="218"/>
      <c r="W916" s="218"/>
      <c r="X916" s="218"/>
      <c r="Y916" s="218"/>
      <c r="Z916" s="218"/>
    </row>
    <row r="917" spans="1:26" ht="15.75" customHeight="1">
      <c r="A917" s="218"/>
      <c r="B917" s="218"/>
      <c r="C917" s="218"/>
      <c r="D917" s="218"/>
      <c r="E917" s="218"/>
      <c r="F917" s="218"/>
      <c r="G917" s="218"/>
      <c r="H917" s="218"/>
      <c r="I917" s="218"/>
      <c r="J917" s="218"/>
      <c r="K917" s="218"/>
      <c r="L917" s="218"/>
      <c r="M917" s="218"/>
      <c r="N917" s="218"/>
      <c r="O917" s="218"/>
      <c r="P917" s="218"/>
      <c r="Q917" s="218"/>
      <c r="R917" s="218"/>
      <c r="S917" s="218"/>
      <c r="T917" s="218"/>
      <c r="U917" s="218"/>
      <c r="V917" s="218"/>
      <c r="W917" s="218"/>
      <c r="X917" s="218"/>
      <c r="Y917" s="218"/>
      <c r="Z917" s="218"/>
    </row>
    <row r="918" spans="1:26" ht="15.75" customHeight="1">
      <c r="A918" s="218"/>
      <c r="B918" s="218"/>
      <c r="C918" s="218"/>
      <c r="D918" s="218"/>
      <c r="E918" s="218"/>
      <c r="F918" s="218"/>
      <c r="G918" s="218"/>
      <c r="H918" s="218"/>
      <c r="I918" s="218"/>
      <c r="J918" s="218"/>
      <c r="K918" s="218"/>
      <c r="L918" s="218"/>
      <c r="M918" s="218"/>
      <c r="N918" s="218"/>
      <c r="O918" s="218"/>
      <c r="P918" s="218"/>
      <c r="Q918" s="218"/>
      <c r="R918" s="218"/>
      <c r="S918" s="218"/>
      <c r="T918" s="218"/>
      <c r="U918" s="218"/>
      <c r="V918" s="218"/>
      <c r="W918" s="218"/>
      <c r="X918" s="218"/>
      <c r="Y918" s="218"/>
      <c r="Z918" s="218"/>
    </row>
    <row r="919" spans="1:26" ht="15.75" customHeight="1">
      <c r="A919" s="218"/>
      <c r="B919" s="218"/>
      <c r="C919" s="218"/>
      <c r="D919" s="218"/>
      <c r="E919" s="218"/>
      <c r="F919" s="218"/>
      <c r="G919" s="218"/>
      <c r="H919" s="218"/>
      <c r="I919" s="218"/>
      <c r="J919" s="218"/>
      <c r="K919" s="218"/>
      <c r="L919" s="218"/>
      <c r="M919" s="218"/>
      <c r="N919" s="218"/>
      <c r="O919" s="218"/>
      <c r="P919" s="218"/>
      <c r="Q919" s="218"/>
      <c r="R919" s="218"/>
      <c r="S919" s="218"/>
      <c r="T919" s="218"/>
      <c r="U919" s="218"/>
      <c r="V919" s="218"/>
      <c r="W919" s="218"/>
      <c r="X919" s="218"/>
      <c r="Y919" s="218"/>
      <c r="Z919" s="218"/>
    </row>
    <row r="920" spans="1:26" ht="15.75" customHeight="1">
      <c r="A920" s="218"/>
      <c r="B920" s="218"/>
      <c r="C920" s="218"/>
      <c r="D920" s="218"/>
      <c r="E920" s="218"/>
      <c r="F920" s="218"/>
      <c r="G920" s="218"/>
      <c r="H920" s="218"/>
      <c r="I920" s="218"/>
      <c r="J920" s="218"/>
      <c r="K920" s="218"/>
      <c r="L920" s="218"/>
      <c r="M920" s="218"/>
      <c r="N920" s="218"/>
      <c r="O920" s="218"/>
      <c r="P920" s="218"/>
      <c r="Q920" s="218"/>
      <c r="R920" s="218"/>
      <c r="S920" s="218"/>
      <c r="T920" s="218"/>
      <c r="U920" s="218"/>
      <c r="V920" s="218"/>
      <c r="W920" s="218"/>
      <c r="X920" s="218"/>
      <c r="Y920" s="218"/>
      <c r="Z920" s="218"/>
    </row>
    <row r="921" spans="1:26" ht="15.75" customHeight="1">
      <c r="A921" s="218"/>
      <c r="B921" s="218"/>
      <c r="C921" s="218"/>
      <c r="D921" s="218"/>
      <c r="E921" s="218"/>
      <c r="F921" s="218"/>
      <c r="G921" s="218"/>
      <c r="H921" s="218"/>
      <c r="I921" s="218"/>
      <c r="J921" s="218"/>
      <c r="K921" s="218"/>
      <c r="L921" s="218"/>
      <c r="M921" s="218"/>
      <c r="N921" s="218"/>
      <c r="O921" s="218"/>
      <c r="P921" s="218"/>
      <c r="Q921" s="218"/>
      <c r="R921" s="218"/>
      <c r="S921" s="218"/>
      <c r="T921" s="218"/>
      <c r="U921" s="218"/>
      <c r="V921" s="218"/>
      <c r="W921" s="218"/>
      <c r="X921" s="218"/>
      <c r="Y921" s="218"/>
      <c r="Z921" s="218"/>
    </row>
    <row r="922" spans="1:26" ht="15.75" customHeight="1">
      <c r="A922" s="218"/>
      <c r="B922" s="218"/>
      <c r="C922" s="218"/>
      <c r="D922" s="218"/>
      <c r="E922" s="218"/>
      <c r="F922" s="218"/>
      <c r="G922" s="218"/>
      <c r="H922" s="218"/>
      <c r="I922" s="218"/>
      <c r="J922" s="218"/>
      <c r="K922" s="218"/>
      <c r="L922" s="218"/>
      <c r="M922" s="218"/>
      <c r="N922" s="218"/>
      <c r="O922" s="218"/>
      <c r="P922" s="218"/>
      <c r="Q922" s="218"/>
      <c r="R922" s="218"/>
      <c r="S922" s="218"/>
      <c r="T922" s="218"/>
      <c r="U922" s="218"/>
      <c r="V922" s="218"/>
      <c r="W922" s="218"/>
      <c r="X922" s="218"/>
      <c r="Y922" s="218"/>
      <c r="Z922" s="218"/>
    </row>
    <row r="923" spans="1:26" ht="15.75" customHeight="1">
      <c r="A923" s="218"/>
      <c r="B923" s="218"/>
      <c r="C923" s="218"/>
      <c r="D923" s="218"/>
      <c r="E923" s="218"/>
      <c r="F923" s="218"/>
      <c r="G923" s="218"/>
      <c r="H923" s="218"/>
      <c r="I923" s="218"/>
      <c r="J923" s="218"/>
      <c r="K923" s="218"/>
      <c r="L923" s="218"/>
      <c r="M923" s="218"/>
      <c r="N923" s="218"/>
      <c r="O923" s="218"/>
      <c r="P923" s="218"/>
      <c r="Q923" s="218"/>
      <c r="R923" s="218"/>
      <c r="S923" s="218"/>
      <c r="T923" s="218"/>
      <c r="U923" s="218"/>
      <c r="V923" s="218"/>
      <c r="W923" s="218"/>
      <c r="X923" s="218"/>
      <c r="Y923" s="218"/>
      <c r="Z923" s="218"/>
    </row>
    <row r="924" spans="1:26" ht="15.75" customHeight="1">
      <c r="A924" s="218"/>
      <c r="B924" s="218"/>
      <c r="C924" s="218"/>
      <c r="D924" s="218"/>
      <c r="E924" s="218"/>
      <c r="F924" s="218"/>
      <c r="G924" s="218"/>
      <c r="H924" s="218"/>
      <c r="I924" s="218"/>
      <c r="J924" s="218"/>
      <c r="K924" s="218"/>
      <c r="L924" s="218"/>
      <c r="M924" s="218"/>
      <c r="N924" s="218"/>
      <c r="O924" s="218"/>
      <c r="P924" s="218"/>
      <c r="Q924" s="218"/>
      <c r="R924" s="218"/>
      <c r="S924" s="218"/>
      <c r="T924" s="218"/>
      <c r="U924" s="218"/>
      <c r="V924" s="218"/>
      <c r="W924" s="218"/>
      <c r="X924" s="218"/>
      <c r="Y924" s="218"/>
      <c r="Z924" s="218"/>
    </row>
    <row r="925" spans="1:26" ht="15.75" customHeight="1">
      <c r="A925" s="218"/>
      <c r="B925" s="218"/>
      <c r="C925" s="218"/>
      <c r="D925" s="218"/>
      <c r="E925" s="218"/>
      <c r="F925" s="218"/>
      <c r="G925" s="218"/>
      <c r="H925" s="218"/>
      <c r="I925" s="218"/>
      <c r="J925" s="218"/>
      <c r="K925" s="218"/>
      <c r="L925" s="218"/>
      <c r="M925" s="218"/>
      <c r="N925" s="218"/>
      <c r="O925" s="218"/>
      <c r="P925" s="218"/>
      <c r="Q925" s="218"/>
      <c r="R925" s="218"/>
      <c r="S925" s="218"/>
      <c r="T925" s="218"/>
      <c r="U925" s="218"/>
      <c r="V925" s="218"/>
      <c r="W925" s="218"/>
      <c r="X925" s="218"/>
      <c r="Y925" s="218"/>
      <c r="Z925" s="218"/>
    </row>
    <row r="926" spans="1:26" ht="15.75" customHeight="1">
      <c r="A926" s="218"/>
      <c r="B926" s="218"/>
      <c r="C926" s="218"/>
      <c r="D926" s="218"/>
      <c r="E926" s="218"/>
      <c r="F926" s="218"/>
      <c r="G926" s="218"/>
      <c r="H926" s="218"/>
      <c r="I926" s="218"/>
      <c r="J926" s="218"/>
      <c r="K926" s="218"/>
      <c r="L926" s="218"/>
      <c r="M926" s="218"/>
      <c r="N926" s="218"/>
      <c r="O926" s="218"/>
      <c r="P926" s="218"/>
      <c r="Q926" s="218"/>
      <c r="R926" s="218"/>
      <c r="S926" s="218"/>
      <c r="T926" s="218"/>
      <c r="U926" s="218"/>
      <c r="V926" s="218"/>
      <c r="W926" s="218"/>
      <c r="X926" s="218"/>
      <c r="Y926" s="218"/>
      <c r="Z926" s="218"/>
    </row>
    <row r="927" spans="1:26" ht="15.75" customHeight="1">
      <c r="A927" s="218"/>
      <c r="B927" s="218"/>
      <c r="C927" s="218"/>
      <c r="D927" s="218"/>
      <c r="E927" s="218"/>
      <c r="F927" s="218"/>
      <c r="G927" s="218"/>
      <c r="H927" s="218"/>
      <c r="I927" s="218"/>
      <c r="J927" s="218"/>
      <c r="K927" s="218"/>
      <c r="L927" s="218"/>
      <c r="M927" s="218"/>
      <c r="N927" s="218"/>
      <c r="O927" s="218"/>
      <c r="P927" s="218"/>
      <c r="Q927" s="218"/>
      <c r="R927" s="218"/>
      <c r="S927" s="218"/>
      <c r="T927" s="218"/>
      <c r="U927" s="218"/>
      <c r="V927" s="218"/>
      <c r="W927" s="218"/>
      <c r="X927" s="218"/>
      <c r="Y927" s="218"/>
      <c r="Z927" s="218"/>
    </row>
    <row r="928" spans="1:26" ht="15.75" customHeight="1">
      <c r="A928" s="218"/>
      <c r="B928" s="218"/>
      <c r="C928" s="218"/>
      <c r="D928" s="218"/>
      <c r="E928" s="218"/>
      <c r="F928" s="218"/>
      <c r="G928" s="218"/>
      <c r="H928" s="218"/>
      <c r="I928" s="218"/>
      <c r="J928" s="218"/>
      <c r="K928" s="218"/>
      <c r="L928" s="218"/>
      <c r="M928" s="218"/>
      <c r="N928" s="218"/>
      <c r="O928" s="218"/>
      <c r="P928" s="218"/>
      <c r="Q928" s="218"/>
      <c r="R928" s="218"/>
      <c r="S928" s="218"/>
      <c r="T928" s="218"/>
      <c r="U928" s="218"/>
      <c r="V928" s="218"/>
      <c r="W928" s="218"/>
      <c r="X928" s="218"/>
      <c r="Y928" s="218"/>
      <c r="Z928" s="218"/>
    </row>
    <row r="929" spans="1:26" ht="15.75" customHeight="1">
      <c r="A929" s="218"/>
      <c r="B929" s="218"/>
      <c r="C929" s="218"/>
      <c r="D929" s="218"/>
      <c r="E929" s="218"/>
      <c r="F929" s="218"/>
      <c r="G929" s="218"/>
      <c r="H929" s="218"/>
      <c r="I929" s="218"/>
      <c r="J929" s="218"/>
      <c r="K929" s="218"/>
      <c r="L929" s="218"/>
      <c r="M929" s="218"/>
      <c r="N929" s="218"/>
      <c r="O929" s="218"/>
      <c r="P929" s="218"/>
      <c r="Q929" s="218"/>
      <c r="R929" s="218"/>
      <c r="S929" s="218"/>
      <c r="T929" s="218"/>
      <c r="U929" s="218"/>
      <c r="V929" s="218"/>
      <c r="W929" s="218"/>
      <c r="X929" s="218"/>
      <c r="Y929" s="218"/>
      <c r="Z929" s="218"/>
    </row>
    <row r="930" spans="1:26" ht="15.75" customHeight="1">
      <c r="A930" s="218"/>
      <c r="B930" s="218"/>
      <c r="C930" s="218"/>
      <c r="D930" s="218"/>
      <c r="E930" s="218"/>
      <c r="F930" s="218"/>
      <c r="G930" s="218"/>
      <c r="H930" s="218"/>
      <c r="I930" s="218"/>
      <c r="J930" s="218"/>
      <c r="K930" s="218"/>
      <c r="L930" s="218"/>
      <c r="M930" s="218"/>
      <c r="N930" s="218"/>
      <c r="O930" s="218"/>
      <c r="P930" s="218"/>
      <c r="Q930" s="218"/>
      <c r="R930" s="218"/>
      <c r="S930" s="218"/>
      <c r="T930" s="218"/>
      <c r="U930" s="218"/>
      <c r="V930" s="218"/>
      <c r="W930" s="218"/>
      <c r="X930" s="218"/>
      <c r="Y930" s="218"/>
      <c r="Z930" s="218"/>
    </row>
    <row r="931" spans="1:26" ht="15.75" customHeight="1">
      <c r="A931" s="218"/>
      <c r="B931" s="218"/>
      <c r="C931" s="218"/>
      <c r="D931" s="218"/>
      <c r="E931" s="218"/>
      <c r="F931" s="218"/>
      <c r="G931" s="218"/>
      <c r="H931" s="218"/>
      <c r="I931" s="218"/>
      <c r="J931" s="218"/>
      <c r="K931" s="218"/>
      <c r="L931" s="218"/>
      <c r="M931" s="218"/>
      <c r="N931" s="218"/>
      <c r="O931" s="218"/>
      <c r="P931" s="218"/>
      <c r="Q931" s="218"/>
      <c r="R931" s="218"/>
      <c r="S931" s="218"/>
      <c r="T931" s="218"/>
      <c r="U931" s="218"/>
      <c r="V931" s="218"/>
      <c r="W931" s="218"/>
      <c r="X931" s="218"/>
      <c r="Y931" s="218"/>
      <c r="Z931" s="218"/>
    </row>
    <row r="932" spans="1:26" ht="15.75" customHeight="1">
      <c r="A932" s="218"/>
      <c r="B932" s="218"/>
      <c r="C932" s="218"/>
      <c r="D932" s="218"/>
      <c r="E932" s="218"/>
      <c r="F932" s="218"/>
      <c r="G932" s="218"/>
      <c r="H932" s="218"/>
      <c r="I932" s="218"/>
      <c r="J932" s="218"/>
      <c r="K932" s="218"/>
      <c r="L932" s="218"/>
      <c r="M932" s="218"/>
      <c r="N932" s="218"/>
      <c r="O932" s="218"/>
      <c r="P932" s="218"/>
      <c r="Q932" s="218"/>
      <c r="R932" s="218"/>
      <c r="S932" s="218"/>
      <c r="T932" s="218"/>
      <c r="U932" s="218"/>
      <c r="V932" s="218"/>
      <c r="W932" s="218"/>
      <c r="X932" s="218"/>
      <c r="Y932" s="218"/>
      <c r="Z932" s="218"/>
    </row>
    <row r="933" spans="1:26" ht="15.75" customHeight="1">
      <c r="A933" s="218"/>
      <c r="B933" s="218"/>
      <c r="C933" s="218"/>
      <c r="D933" s="218"/>
      <c r="E933" s="218"/>
      <c r="F933" s="218"/>
      <c r="G933" s="218"/>
      <c r="H933" s="218"/>
      <c r="I933" s="218"/>
      <c r="J933" s="218"/>
      <c r="K933" s="218"/>
      <c r="L933" s="218"/>
      <c r="M933" s="218"/>
      <c r="N933" s="218"/>
      <c r="O933" s="218"/>
      <c r="P933" s="218"/>
      <c r="Q933" s="218"/>
      <c r="R933" s="218"/>
      <c r="S933" s="218"/>
      <c r="T933" s="218"/>
      <c r="U933" s="218"/>
      <c r="V933" s="218"/>
      <c r="W933" s="218"/>
      <c r="X933" s="218"/>
      <c r="Y933" s="218"/>
      <c r="Z933" s="218"/>
    </row>
    <row r="934" spans="1:26" ht="15.75" customHeight="1">
      <c r="A934" s="218"/>
      <c r="B934" s="218"/>
      <c r="C934" s="218"/>
      <c r="D934" s="218"/>
      <c r="E934" s="218"/>
      <c r="F934" s="218"/>
      <c r="G934" s="218"/>
      <c r="H934" s="218"/>
      <c r="I934" s="218"/>
      <c r="J934" s="218"/>
      <c r="K934" s="218"/>
      <c r="L934" s="218"/>
      <c r="M934" s="218"/>
      <c r="N934" s="218"/>
      <c r="O934" s="218"/>
      <c r="P934" s="218"/>
      <c r="Q934" s="218"/>
      <c r="R934" s="218"/>
      <c r="S934" s="218"/>
      <c r="T934" s="218"/>
      <c r="U934" s="218"/>
      <c r="V934" s="218"/>
      <c r="W934" s="218"/>
      <c r="X934" s="218"/>
      <c r="Y934" s="218"/>
      <c r="Z934" s="218"/>
    </row>
    <row r="935" spans="1:26" ht="15.75" customHeight="1">
      <c r="A935" s="218"/>
      <c r="B935" s="218"/>
      <c r="C935" s="218"/>
      <c r="D935" s="218"/>
      <c r="E935" s="218"/>
      <c r="F935" s="218"/>
      <c r="G935" s="218"/>
      <c r="H935" s="218"/>
      <c r="I935" s="218"/>
      <c r="J935" s="218"/>
      <c r="K935" s="218"/>
      <c r="L935" s="218"/>
      <c r="M935" s="218"/>
      <c r="N935" s="218"/>
      <c r="O935" s="218"/>
      <c r="P935" s="218"/>
      <c r="Q935" s="218"/>
      <c r="R935" s="218"/>
      <c r="S935" s="218"/>
      <c r="T935" s="218"/>
      <c r="U935" s="218"/>
      <c r="V935" s="218"/>
      <c r="W935" s="218"/>
      <c r="X935" s="218"/>
      <c r="Y935" s="218"/>
      <c r="Z935" s="218"/>
    </row>
    <row r="936" spans="1:26" ht="15.75" customHeight="1">
      <c r="A936" s="218"/>
      <c r="B936" s="218"/>
      <c r="C936" s="218"/>
      <c r="D936" s="218"/>
      <c r="E936" s="218"/>
      <c r="F936" s="218"/>
      <c r="G936" s="218"/>
      <c r="H936" s="218"/>
      <c r="I936" s="218"/>
      <c r="J936" s="218"/>
      <c r="K936" s="218"/>
      <c r="L936" s="218"/>
      <c r="M936" s="218"/>
      <c r="N936" s="218"/>
      <c r="O936" s="218"/>
      <c r="P936" s="218"/>
      <c r="Q936" s="218"/>
      <c r="R936" s="218"/>
      <c r="S936" s="218"/>
      <c r="T936" s="218"/>
      <c r="U936" s="218"/>
      <c r="V936" s="218"/>
      <c r="W936" s="218"/>
      <c r="X936" s="218"/>
      <c r="Y936" s="218"/>
      <c r="Z936" s="218"/>
    </row>
    <row r="937" spans="1:26" ht="15.75" customHeight="1">
      <c r="A937" s="218"/>
      <c r="B937" s="218"/>
      <c r="C937" s="218"/>
      <c r="D937" s="218"/>
      <c r="E937" s="218"/>
      <c r="F937" s="218"/>
      <c r="G937" s="218"/>
      <c r="H937" s="218"/>
      <c r="I937" s="218"/>
      <c r="J937" s="218"/>
      <c r="K937" s="218"/>
      <c r="L937" s="218"/>
      <c r="M937" s="218"/>
      <c r="N937" s="218"/>
      <c r="O937" s="218"/>
      <c r="P937" s="218"/>
      <c r="Q937" s="218"/>
      <c r="R937" s="218"/>
      <c r="S937" s="218"/>
      <c r="T937" s="218"/>
      <c r="U937" s="218"/>
      <c r="V937" s="218"/>
      <c r="W937" s="218"/>
      <c r="X937" s="218"/>
      <c r="Y937" s="218"/>
      <c r="Z937" s="218"/>
    </row>
    <row r="938" spans="1:26" ht="15.75" customHeight="1">
      <c r="A938" s="218"/>
      <c r="B938" s="218"/>
      <c r="C938" s="218"/>
      <c r="D938" s="218"/>
      <c r="E938" s="218"/>
      <c r="F938" s="218"/>
      <c r="G938" s="218"/>
      <c r="H938" s="218"/>
      <c r="I938" s="218"/>
      <c r="J938" s="218"/>
      <c r="K938" s="218"/>
      <c r="L938" s="218"/>
      <c r="M938" s="218"/>
      <c r="N938" s="218"/>
      <c r="O938" s="218"/>
      <c r="P938" s="218"/>
      <c r="Q938" s="218"/>
      <c r="R938" s="218"/>
      <c r="S938" s="218"/>
      <c r="T938" s="218"/>
      <c r="U938" s="218"/>
      <c r="V938" s="218"/>
      <c r="W938" s="218"/>
      <c r="X938" s="218"/>
      <c r="Y938" s="218"/>
      <c r="Z938" s="218"/>
    </row>
    <row r="939" spans="1:26" ht="15.75" customHeight="1">
      <c r="A939" s="218"/>
      <c r="B939" s="218"/>
      <c r="C939" s="218"/>
      <c r="D939" s="218"/>
      <c r="E939" s="218"/>
      <c r="F939" s="218"/>
      <c r="G939" s="218"/>
      <c r="H939" s="218"/>
      <c r="I939" s="218"/>
      <c r="J939" s="218"/>
      <c r="K939" s="218"/>
      <c r="L939" s="218"/>
      <c r="M939" s="218"/>
      <c r="N939" s="218"/>
      <c r="O939" s="218"/>
      <c r="P939" s="218"/>
      <c r="Q939" s="218"/>
      <c r="R939" s="218"/>
      <c r="S939" s="218"/>
      <c r="T939" s="218"/>
      <c r="U939" s="218"/>
      <c r="V939" s="218"/>
      <c r="W939" s="218"/>
      <c r="X939" s="218"/>
      <c r="Y939" s="218"/>
      <c r="Z939" s="218"/>
    </row>
    <row r="940" spans="1:26" ht="15.75" customHeight="1">
      <c r="A940" s="218"/>
      <c r="B940" s="218"/>
      <c r="C940" s="218"/>
      <c r="D940" s="218"/>
      <c r="E940" s="218"/>
      <c r="F940" s="218"/>
      <c r="G940" s="218"/>
      <c r="H940" s="218"/>
      <c r="I940" s="218"/>
      <c r="J940" s="218"/>
      <c r="K940" s="218"/>
      <c r="L940" s="218"/>
      <c r="M940" s="218"/>
      <c r="N940" s="218"/>
      <c r="O940" s="218"/>
      <c r="P940" s="218"/>
      <c r="Q940" s="218"/>
      <c r="R940" s="218"/>
      <c r="S940" s="218"/>
      <c r="T940" s="218"/>
      <c r="U940" s="218"/>
      <c r="V940" s="218"/>
      <c r="W940" s="218"/>
      <c r="X940" s="218"/>
      <c r="Y940" s="218"/>
      <c r="Z940" s="218"/>
    </row>
    <row r="941" spans="1:26" ht="15.75" customHeight="1">
      <c r="A941" s="218"/>
      <c r="B941" s="218"/>
      <c r="C941" s="218"/>
      <c r="D941" s="218"/>
      <c r="E941" s="218"/>
      <c r="F941" s="218"/>
      <c r="G941" s="218"/>
      <c r="H941" s="218"/>
      <c r="I941" s="218"/>
      <c r="J941" s="218"/>
      <c r="K941" s="218"/>
      <c r="L941" s="218"/>
      <c r="M941" s="218"/>
      <c r="N941" s="218"/>
      <c r="O941" s="218"/>
      <c r="P941" s="218"/>
      <c r="Q941" s="218"/>
      <c r="R941" s="218"/>
      <c r="S941" s="218"/>
      <c r="T941" s="218"/>
      <c r="U941" s="218"/>
      <c r="V941" s="218"/>
      <c r="W941" s="218"/>
      <c r="X941" s="218"/>
      <c r="Y941" s="218"/>
      <c r="Z941" s="218"/>
    </row>
    <row r="942" spans="1:26" ht="15.75" customHeight="1">
      <c r="A942" s="218"/>
      <c r="B942" s="218"/>
      <c r="C942" s="218"/>
      <c r="D942" s="218"/>
      <c r="E942" s="218"/>
      <c r="F942" s="218"/>
      <c r="G942" s="218"/>
      <c r="H942" s="218"/>
      <c r="I942" s="218"/>
      <c r="J942" s="218"/>
      <c r="K942" s="218"/>
      <c r="L942" s="218"/>
      <c r="M942" s="218"/>
      <c r="N942" s="218"/>
      <c r="O942" s="218"/>
      <c r="P942" s="218"/>
      <c r="Q942" s="218"/>
      <c r="R942" s="218"/>
      <c r="S942" s="218"/>
      <c r="T942" s="218"/>
      <c r="U942" s="218"/>
      <c r="V942" s="218"/>
      <c r="W942" s="218"/>
      <c r="X942" s="218"/>
      <c r="Y942" s="218"/>
      <c r="Z942" s="218"/>
    </row>
    <row r="943" spans="1:26" ht="15.75" customHeight="1">
      <c r="A943" s="218"/>
      <c r="B943" s="218"/>
      <c r="C943" s="218"/>
      <c r="D943" s="218"/>
      <c r="E943" s="218"/>
      <c r="F943" s="218"/>
      <c r="G943" s="218"/>
      <c r="H943" s="218"/>
      <c r="I943" s="218"/>
      <c r="J943" s="218"/>
      <c r="K943" s="218"/>
      <c r="L943" s="218"/>
      <c r="M943" s="218"/>
      <c r="N943" s="218"/>
      <c r="O943" s="218"/>
      <c r="P943" s="218"/>
      <c r="Q943" s="218"/>
      <c r="R943" s="218"/>
      <c r="S943" s="218"/>
      <c r="T943" s="218"/>
      <c r="U943" s="218"/>
      <c r="V943" s="218"/>
      <c r="W943" s="218"/>
      <c r="X943" s="218"/>
      <c r="Y943" s="218"/>
      <c r="Z943" s="218"/>
    </row>
    <row r="944" spans="1:26" ht="15.75" customHeight="1">
      <c r="A944" s="218"/>
      <c r="B944" s="218"/>
      <c r="C944" s="218"/>
      <c r="D944" s="218"/>
      <c r="E944" s="218"/>
      <c r="F944" s="218"/>
      <c r="G944" s="218"/>
      <c r="H944" s="218"/>
      <c r="I944" s="218"/>
      <c r="J944" s="218"/>
      <c r="K944" s="218"/>
      <c r="L944" s="218"/>
      <c r="M944" s="218"/>
      <c r="N944" s="218"/>
      <c r="O944" s="218"/>
      <c r="P944" s="218"/>
      <c r="Q944" s="218"/>
      <c r="R944" s="218"/>
      <c r="S944" s="218"/>
      <c r="T944" s="218"/>
      <c r="U944" s="218"/>
      <c r="V944" s="218"/>
      <c r="W944" s="218"/>
      <c r="X944" s="218"/>
      <c r="Y944" s="218"/>
      <c r="Z944" s="218"/>
    </row>
    <row r="945" spans="1:26" ht="15.75" customHeight="1">
      <c r="A945" s="218"/>
      <c r="B945" s="218"/>
      <c r="C945" s="218"/>
      <c r="D945" s="218"/>
      <c r="E945" s="218"/>
      <c r="F945" s="218"/>
      <c r="G945" s="218"/>
      <c r="H945" s="218"/>
      <c r="I945" s="218"/>
      <c r="J945" s="218"/>
      <c r="K945" s="218"/>
      <c r="L945" s="218"/>
      <c r="M945" s="218"/>
      <c r="N945" s="218"/>
      <c r="O945" s="218"/>
      <c r="P945" s="218"/>
      <c r="Q945" s="218"/>
      <c r="R945" s="218"/>
      <c r="S945" s="218"/>
      <c r="T945" s="218"/>
      <c r="U945" s="218"/>
      <c r="V945" s="218"/>
      <c r="W945" s="218"/>
      <c r="X945" s="218"/>
      <c r="Y945" s="218"/>
      <c r="Z945" s="218"/>
    </row>
    <row r="946" spans="1:26" ht="15.75" customHeight="1">
      <c r="A946" s="218"/>
      <c r="B946" s="218"/>
      <c r="C946" s="218"/>
      <c r="D946" s="218"/>
      <c r="E946" s="218"/>
      <c r="F946" s="218"/>
      <c r="G946" s="218"/>
      <c r="H946" s="218"/>
      <c r="I946" s="218"/>
      <c r="J946" s="218"/>
      <c r="K946" s="218"/>
      <c r="L946" s="218"/>
      <c r="M946" s="218"/>
      <c r="N946" s="218"/>
      <c r="O946" s="218"/>
      <c r="P946" s="218"/>
      <c r="Q946" s="218"/>
      <c r="R946" s="218"/>
      <c r="S946" s="218"/>
      <c r="T946" s="218"/>
      <c r="U946" s="218"/>
      <c r="V946" s="218"/>
      <c r="W946" s="218"/>
      <c r="X946" s="218"/>
      <c r="Y946" s="218"/>
      <c r="Z946" s="218"/>
    </row>
    <row r="947" spans="1:26" ht="15.75" customHeight="1">
      <c r="A947" s="218"/>
      <c r="B947" s="218"/>
      <c r="C947" s="218"/>
      <c r="D947" s="218"/>
      <c r="E947" s="218"/>
      <c r="F947" s="218"/>
      <c r="G947" s="218"/>
      <c r="H947" s="218"/>
      <c r="I947" s="218"/>
      <c r="J947" s="218"/>
      <c r="K947" s="218"/>
      <c r="L947" s="218"/>
      <c r="M947" s="218"/>
      <c r="N947" s="218"/>
      <c r="O947" s="218"/>
      <c r="P947" s="218"/>
      <c r="Q947" s="218"/>
      <c r="R947" s="218"/>
      <c r="S947" s="218"/>
      <c r="T947" s="218"/>
      <c r="U947" s="218"/>
      <c r="V947" s="218"/>
      <c r="W947" s="218"/>
      <c r="X947" s="218"/>
      <c r="Y947" s="218"/>
      <c r="Z947" s="218"/>
    </row>
    <row r="948" spans="1:26" ht="15.75" customHeight="1">
      <c r="A948" s="218"/>
      <c r="B948" s="218"/>
      <c r="C948" s="218"/>
      <c r="D948" s="218"/>
      <c r="E948" s="218"/>
      <c r="F948" s="218"/>
      <c r="G948" s="218"/>
      <c r="H948" s="218"/>
      <c r="I948" s="218"/>
      <c r="J948" s="218"/>
      <c r="K948" s="218"/>
      <c r="L948" s="218"/>
      <c r="M948" s="218"/>
      <c r="N948" s="218"/>
      <c r="O948" s="218"/>
      <c r="P948" s="218"/>
      <c r="Q948" s="218"/>
      <c r="R948" s="218"/>
      <c r="S948" s="218"/>
      <c r="T948" s="218"/>
      <c r="U948" s="218"/>
      <c r="V948" s="218"/>
      <c r="W948" s="218"/>
      <c r="X948" s="218"/>
      <c r="Y948" s="218"/>
      <c r="Z948" s="218"/>
    </row>
    <row r="949" spans="1:26" ht="15.75" customHeight="1">
      <c r="A949" s="218"/>
      <c r="B949" s="218"/>
      <c r="C949" s="218"/>
      <c r="D949" s="218"/>
      <c r="E949" s="218"/>
      <c r="F949" s="218"/>
      <c r="G949" s="218"/>
      <c r="H949" s="218"/>
      <c r="I949" s="218"/>
      <c r="J949" s="218"/>
      <c r="K949" s="218"/>
      <c r="L949" s="218"/>
      <c r="M949" s="218"/>
      <c r="N949" s="218"/>
      <c r="O949" s="218"/>
      <c r="P949" s="218"/>
      <c r="Q949" s="218"/>
      <c r="R949" s="218"/>
      <c r="S949" s="218"/>
      <c r="T949" s="218"/>
      <c r="U949" s="218"/>
      <c r="V949" s="218"/>
      <c r="W949" s="218"/>
      <c r="X949" s="218"/>
      <c r="Y949" s="218"/>
      <c r="Z949" s="218"/>
    </row>
    <row r="950" spans="1:26" ht="15.75" customHeight="1">
      <c r="A950" s="218"/>
      <c r="B950" s="218"/>
      <c r="C950" s="218"/>
      <c r="D950" s="218"/>
      <c r="E950" s="218"/>
      <c r="F950" s="218"/>
      <c r="G950" s="218"/>
      <c r="H950" s="218"/>
      <c r="I950" s="218"/>
      <c r="J950" s="218"/>
      <c r="K950" s="218"/>
      <c r="L950" s="218"/>
      <c r="M950" s="218"/>
      <c r="N950" s="218"/>
      <c r="O950" s="218"/>
      <c r="P950" s="218"/>
      <c r="Q950" s="218"/>
      <c r="R950" s="218"/>
      <c r="S950" s="218"/>
      <c r="T950" s="218"/>
      <c r="U950" s="218"/>
      <c r="V950" s="218"/>
      <c r="W950" s="218"/>
      <c r="X950" s="218"/>
      <c r="Y950" s="218"/>
      <c r="Z950" s="218"/>
    </row>
    <row r="951" spans="1:26" ht="15.75" customHeight="1">
      <c r="A951" s="218"/>
      <c r="B951" s="218"/>
      <c r="C951" s="218"/>
      <c r="D951" s="218"/>
      <c r="E951" s="218"/>
      <c r="F951" s="218"/>
      <c r="G951" s="218"/>
      <c r="H951" s="218"/>
      <c r="I951" s="218"/>
      <c r="J951" s="218"/>
      <c r="K951" s="218"/>
      <c r="L951" s="218"/>
      <c r="M951" s="218"/>
      <c r="N951" s="218"/>
      <c r="O951" s="218"/>
      <c r="P951" s="218"/>
      <c r="Q951" s="218"/>
      <c r="R951" s="218"/>
      <c r="S951" s="218"/>
      <c r="T951" s="218"/>
      <c r="U951" s="218"/>
      <c r="V951" s="218"/>
      <c r="W951" s="218"/>
      <c r="X951" s="218"/>
      <c r="Y951" s="218"/>
      <c r="Z951" s="218"/>
    </row>
    <row r="952" spans="1:26" ht="15.75" customHeight="1">
      <c r="A952" s="218"/>
      <c r="B952" s="218"/>
      <c r="C952" s="218"/>
      <c r="D952" s="218"/>
      <c r="E952" s="218"/>
      <c r="F952" s="218"/>
      <c r="G952" s="218"/>
      <c r="H952" s="218"/>
      <c r="I952" s="218"/>
      <c r="J952" s="218"/>
      <c r="K952" s="218"/>
      <c r="L952" s="218"/>
      <c r="M952" s="218"/>
      <c r="N952" s="218"/>
      <c r="O952" s="218"/>
      <c r="P952" s="218"/>
      <c r="Q952" s="218"/>
      <c r="R952" s="218"/>
      <c r="S952" s="218"/>
      <c r="T952" s="218"/>
      <c r="U952" s="218"/>
      <c r="V952" s="218"/>
      <c r="W952" s="218"/>
      <c r="X952" s="218"/>
      <c r="Y952" s="218"/>
      <c r="Z952" s="218"/>
    </row>
    <row r="953" spans="1:26" ht="15.75" customHeight="1">
      <c r="A953" s="218"/>
      <c r="B953" s="218"/>
      <c r="C953" s="218"/>
      <c r="D953" s="218"/>
      <c r="E953" s="218"/>
      <c r="F953" s="218"/>
      <c r="G953" s="218"/>
      <c r="H953" s="218"/>
      <c r="I953" s="218"/>
      <c r="J953" s="218"/>
      <c r="K953" s="218"/>
      <c r="L953" s="218"/>
      <c r="M953" s="218"/>
      <c r="N953" s="218"/>
      <c r="O953" s="218"/>
      <c r="P953" s="218"/>
      <c r="Q953" s="218"/>
      <c r="R953" s="218"/>
      <c r="S953" s="218"/>
      <c r="T953" s="218"/>
      <c r="U953" s="218"/>
      <c r="V953" s="218"/>
      <c r="W953" s="218"/>
      <c r="X953" s="218"/>
      <c r="Y953" s="218"/>
      <c r="Z953" s="218"/>
    </row>
    <row r="954" spans="1:26" ht="15.75" customHeight="1">
      <c r="A954" s="218"/>
      <c r="B954" s="218"/>
      <c r="C954" s="218"/>
      <c r="D954" s="218"/>
      <c r="E954" s="218"/>
      <c r="F954" s="218"/>
      <c r="G954" s="218"/>
      <c r="H954" s="218"/>
      <c r="I954" s="218"/>
      <c r="J954" s="218"/>
      <c r="K954" s="218"/>
      <c r="L954" s="218"/>
      <c r="M954" s="218"/>
      <c r="N954" s="218"/>
      <c r="O954" s="218"/>
      <c r="P954" s="218"/>
      <c r="Q954" s="218"/>
      <c r="R954" s="218"/>
      <c r="S954" s="218"/>
      <c r="T954" s="218"/>
      <c r="U954" s="218"/>
      <c r="V954" s="218"/>
      <c r="W954" s="218"/>
      <c r="X954" s="218"/>
      <c r="Y954" s="218"/>
      <c r="Z954" s="218"/>
    </row>
    <row r="955" spans="1:26" ht="15.75" customHeight="1">
      <c r="A955" s="218"/>
      <c r="B955" s="218"/>
      <c r="C955" s="218"/>
      <c r="D955" s="218"/>
      <c r="E955" s="218"/>
      <c r="F955" s="218"/>
      <c r="G955" s="218"/>
      <c r="H955" s="218"/>
      <c r="I955" s="218"/>
      <c r="J955" s="218"/>
      <c r="K955" s="218"/>
      <c r="L955" s="218"/>
      <c r="M955" s="218"/>
      <c r="N955" s="218"/>
      <c r="O955" s="218"/>
      <c r="P955" s="218"/>
      <c r="Q955" s="218"/>
      <c r="R955" s="218"/>
      <c r="S955" s="218"/>
      <c r="T955" s="218"/>
      <c r="U955" s="218"/>
      <c r="V955" s="218"/>
      <c r="W955" s="218"/>
      <c r="X955" s="218"/>
      <c r="Y955" s="218"/>
      <c r="Z955" s="218"/>
    </row>
    <row r="956" spans="1:26" ht="15.75" customHeight="1">
      <c r="A956" s="218"/>
      <c r="B956" s="218"/>
      <c r="C956" s="218"/>
      <c r="D956" s="218"/>
      <c r="E956" s="218"/>
      <c r="F956" s="218"/>
      <c r="G956" s="218"/>
      <c r="H956" s="218"/>
      <c r="I956" s="218"/>
      <c r="J956" s="218"/>
      <c r="K956" s="218"/>
      <c r="L956" s="218"/>
      <c r="M956" s="218"/>
      <c r="N956" s="218"/>
      <c r="O956" s="218"/>
      <c r="P956" s="218"/>
      <c r="Q956" s="218"/>
      <c r="R956" s="218"/>
      <c r="S956" s="218"/>
      <c r="T956" s="218"/>
      <c r="U956" s="218"/>
      <c r="V956" s="218"/>
      <c r="W956" s="218"/>
      <c r="X956" s="218"/>
      <c r="Y956" s="218"/>
      <c r="Z956" s="218"/>
    </row>
    <row r="957" spans="1:26" ht="15.75" customHeight="1">
      <c r="A957" s="218"/>
      <c r="B957" s="218"/>
      <c r="C957" s="218"/>
      <c r="D957" s="218"/>
      <c r="E957" s="218"/>
      <c r="F957" s="218"/>
      <c r="G957" s="218"/>
      <c r="H957" s="218"/>
      <c r="I957" s="218"/>
      <c r="J957" s="218"/>
      <c r="K957" s="218"/>
      <c r="L957" s="218"/>
      <c r="M957" s="218"/>
      <c r="N957" s="218"/>
      <c r="O957" s="218"/>
      <c r="P957" s="218"/>
      <c r="Q957" s="218"/>
      <c r="R957" s="218"/>
      <c r="S957" s="218"/>
      <c r="T957" s="218"/>
      <c r="U957" s="218"/>
      <c r="V957" s="218"/>
      <c r="W957" s="218"/>
      <c r="X957" s="218"/>
      <c r="Y957" s="218"/>
      <c r="Z957" s="218"/>
    </row>
    <row r="958" spans="1:26" ht="15.75" customHeight="1">
      <c r="A958" s="218"/>
      <c r="B958" s="218"/>
      <c r="C958" s="218"/>
      <c r="D958" s="218"/>
      <c r="E958" s="218"/>
      <c r="F958" s="218"/>
      <c r="G958" s="218"/>
      <c r="H958" s="218"/>
      <c r="I958" s="218"/>
      <c r="J958" s="218"/>
      <c r="K958" s="218"/>
      <c r="L958" s="218"/>
      <c r="M958" s="218"/>
      <c r="N958" s="218"/>
      <c r="O958" s="218"/>
      <c r="P958" s="218"/>
      <c r="Q958" s="218"/>
      <c r="R958" s="218"/>
      <c r="S958" s="218"/>
      <c r="T958" s="218"/>
      <c r="U958" s="218"/>
      <c r="V958" s="218"/>
      <c r="W958" s="218"/>
      <c r="X958" s="218"/>
      <c r="Y958" s="218"/>
      <c r="Z958" s="218"/>
    </row>
    <row r="959" spans="1:26" ht="15.75" customHeight="1">
      <c r="A959" s="218"/>
      <c r="B959" s="218"/>
      <c r="C959" s="218"/>
      <c r="D959" s="218"/>
      <c r="E959" s="218"/>
      <c r="F959" s="218"/>
      <c r="G959" s="218"/>
      <c r="H959" s="218"/>
      <c r="I959" s="218"/>
      <c r="J959" s="218"/>
      <c r="K959" s="218"/>
      <c r="L959" s="218"/>
      <c r="M959" s="218"/>
      <c r="N959" s="218"/>
      <c r="O959" s="218"/>
      <c r="P959" s="218"/>
      <c r="Q959" s="218"/>
      <c r="R959" s="218"/>
      <c r="S959" s="218"/>
      <c r="T959" s="218"/>
      <c r="U959" s="218"/>
      <c r="V959" s="218"/>
      <c r="W959" s="218"/>
      <c r="X959" s="218"/>
      <c r="Y959" s="218"/>
      <c r="Z959" s="218"/>
    </row>
    <row r="960" spans="1:26" ht="15.75" customHeight="1">
      <c r="A960" s="218"/>
      <c r="B960" s="218"/>
      <c r="C960" s="218"/>
      <c r="D960" s="218"/>
      <c r="E960" s="218"/>
      <c r="F960" s="218"/>
      <c r="G960" s="218"/>
      <c r="H960" s="218"/>
      <c r="I960" s="218"/>
      <c r="J960" s="218"/>
      <c r="K960" s="218"/>
      <c r="L960" s="218"/>
      <c r="M960" s="218"/>
      <c r="N960" s="218"/>
      <c r="O960" s="218"/>
      <c r="P960" s="218"/>
      <c r="Q960" s="218"/>
      <c r="R960" s="218"/>
      <c r="S960" s="218"/>
      <c r="T960" s="218"/>
      <c r="U960" s="218"/>
      <c r="V960" s="218"/>
      <c r="W960" s="218"/>
      <c r="X960" s="218"/>
      <c r="Y960" s="218"/>
      <c r="Z960" s="218"/>
    </row>
    <row r="961" spans="1:26" ht="15.75" customHeight="1">
      <c r="A961" s="218"/>
      <c r="B961" s="218"/>
      <c r="C961" s="218"/>
      <c r="D961" s="218"/>
      <c r="E961" s="218"/>
      <c r="F961" s="218"/>
      <c r="G961" s="218"/>
      <c r="H961" s="218"/>
      <c r="I961" s="218"/>
      <c r="J961" s="218"/>
      <c r="K961" s="218"/>
      <c r="L961" s="218"/>
      <c r="M961" s="218"/>
      <c r="N961" s="218"/>
      <c r="O961" s="218"/>
      <c r="P961" s="218"/>
      <c r="Q961" s="218"/>
      <c r="R961" s="218"/>
      <c r="S961" s="218"/>
      <c r="T961" s="218"/>
      <c r="U961" s="218"/>
      <c r="V961" s="218"/>
      <c r="W961" s="218"/>
      <c r="X961" s="218"/>
      <c r="Y961" s="218"/>
      <c r="Z961" s="218"/>
    </row>
    <row r="962" spans="1:26" ht="15.75" customHeight="1">
      <c r="A962" s="218"/>
      <c r="B962" s="218"/>
      <c r="C962" s="218"/>
      <c r="D962" s="218"/>
      <c r="E962" s="218"/>
      <c r="F962" s="218"/>
      <c r="G962" s="218"/>
      <c r="H962" s="218"/>
      <c r="I962" s="218"/>
      <c r="J962" s="218"/>
      <c r="K962" s="218"/>
      <c r="L962" s="218"/>
      <c r="M962" s="218"/>
      <c r="N962" s="218"/>
      <c r="O962" s="218"/>
      <c r="P962" s="218"/>
      <c r="Q962" s="218"/>
      <c r="R962" s="218"/>
      <c r="S962" s="218"/>
      <c r="T962" s="218"/>
      <c r="U962" s="218"/>
      <c r="V962" s="218"/>
      <c r="W962" s="218"/>
      <c r="X962" s="218"/>
      <c r="Y962" s="218"/>
      <c r="Z962" s="218"/>
    </row>
    <row r="963" spans="1:26" ht="15.75" customHeight="1">
      <c r="A963" s="218"/>
      <c r="B963" s="218"/>
      <c r="C963" s="218"/>
      <c r="D963" s="218"/>
      <c r="E963" s="218"/>
      <c r="F963" s="218"/>
      <c r="G963" s="218"/>
      <c r="H963" s="218"/>
      <c r="I963" s="218"/>
      <c r="J963" s="218"/>
      <c r="K963" s="218"/>
      <c r="L963" s="218"/>
      <c r="M963" s="218"/>
      <c r="N963" s="218"/>
      <c r="O963" s="218"/>
      <c r="P963" s="218"/>
      <c r="Q963" s="218"/>
      <c r="R963" s="218"/>
      <c r="S963" s="218"/>
      <c r="T963" s="218"/>
      <c r="U963" s="218"/>
      <c r="V963" s="218"/>
      <c r="W963" s="218"/>
      <c r="X963" s="218"/>
      <c r="Y963" s="218"/>
      <c r="Z963" s="218"/>
    </row>
    <row r="964" spans="1:26" ht="15.75" customHeight="1">
      <c r="A964" s="218"/>
      <c r="B964" s="218"/>
      <c r="C964" s="218"/>
      <c r="D964" s="218"/>
      <c r="E964" s="218"/>
      <c r="F964" s="218"/>
      <c r="G964" s="218"/>
      <c r="H964" s="218"/>
      <c r="I964" s="218"/>
      <c r="J964" s="218"/>
      <c r="K964" s="218"/>
      <c r="L964" s="218"/>
      <c r="M964" s="218"/>
      <c r="N964" s="218"/>
      <c r="O964" s="218"/>
      <c r="P964" s="218"/>
      <c r="Q964" s="218"/>
      <c r="R964" s="218"/>
      <c r="S964" s="218"/>
      <c r="T964" s="218"/>
      <c r="U964" s="218"/>
      <c r="V964" s="218"/>
      <c r="W964" s="218"/>
      <c r="X964" s="218"/>
      <c r="Y964" s="218"/>
      <c r="Z964" s="218"/>
    </row>
    <row r="965" spans="1:26" ht="15.75" customHeight="1">
      <c r="A965" s="218"/>
      <c r="B965" s="218"/>
      <c r="C965" s="218"/>
      <c r="D965" s="218"/>
      <c r="E965" s="218"/>
      <c r="F965" s="218"/>
      <c r="G965" s="218"/>
      <c r="H965" s="218"/>
      <c r="I965" s="218"/>
      <c r="J965" s="218"/>
      <c r="K965" s="218"/>
      <c r="L965" s="218"/>
      <c r="M965" s="218"/>
      <c r="N965" s="218"/>
      <c r="O965" s="218"/>
      <c r="P965" s="218"/>
      <c r="Q965" s="218"/>
      <c r="R965" s="218"/>
      <c r="S965" s="218"/>
      <c r="T965" s="218"/>
      <c r="U965" s="218"/>
      <c r="V965" s="218"/>
      <c r="W965" s="218"/>
      <c r="X965" s="218"/>
      <c r="Y965" s="218"/>
      <c r="Z965" s="218"/>
    </row>
    <row r="966" spans="1:26" ht="15.75" customHeight="1">
      <c r="A966" s="218"/>
      <c r="B966" s="218"/>
      <c r="C966" s="218"/>
      <c r="D966" s="218"/>
      <c r="E966" s="218"/>
      <c r="F966" s="218"/>
      <c r="G966" s="218"/>
      <c r="H966" s="218"/>
      <c r="I966" s="218"/>
      <c r="J966" s="218"/>
      <c r="K966" s="218"/>
      <c r="L966" s="218"/>
      <c r="M966" s="218"/>
      <c r="N966" s="218"/>
      <c r="O966" s="218"/>
      <c r="P966" s="218"/>
      <c r="Q966" s="218"/>
      <c r="R966" s="218"/>
      <c r="S966" s="218"/>
      <c r="T966" s="218"/>
      <c r="U966" s="218"/>
      <c r="V966" s="218"/>
      <c r="W966" s="218"/>
      <c r="X966" s="218"/>
      <c r="Y966" s="218"/>
      <c r="Z966" s="218"/>
    </row>
    <row r="967" spans="1:26" ht="15.75" customHeight="1">
      <c r="A967" s="218"/>
      <c r="B967" s="218"/>
      <c r="C967" s="218"/>
      <c r="D967" s="218"/>
      <c r="E967" s="218"/>
      <c r="F967" s="218"/>
      <c r="G967" s="218"/>
      <c r="H967" s="218"/>
      <c r="I967" s="218"/>
      <c r="J967" s="218"/>
      <c r="K967" s="218"/>
      <c r="L967" s="218"/>
      <c r="M967" s="218"/>
      <c r="N967" s="218"/>
      <c r="O967" s="218"/>
      <c r="P967" s="218"/>
      <c r="Q967" s="218"/>
      <c r="R967" s="218"/>
      <c r="S967" s="218"/>
      <c r="T967" s="218"/>
      <c r="U967" s="218"/>
      <c r="V967" s="218"/>
      <c r="W967" s="218"/>
      <c r="X967" s="218"/>
      <c r="Y967" s="218"/>
      <c r="Z967" s="218"/>
    </row>
    <row r="968" spans="1:26" ht="15.75" customHeight="1">
      <c r="A968" s="218"/>
      <c r="B968" s="218"/>
      <c r="C968" s="218"/>
      <c r="D968" s="218"/>
      <c r="E968" s="218"/>
      <c r="F968" s="218"/>
      <c r="G968" s="218"/>
      <c r="H968" s="218"/>
      <c r="I968" s="218"/>
      <c r="J968" s="218"/>
      <c r="K968" s="218"/>
      <c r="L968" s="218"/>
      <c r="M968" s="218"/>
      <c r="N968" s="218"/>
      <c r="O968" s="218"/>
      <c r="P968" s="218"/>
      <c r="Q968" s="218"/>
      <c r="R968" s="218"/>
      <c r="S968" s="218"/>
      <c r="T968" s="218"/>
      <c r="U968" s="218"/>
      <c r="V968" s="218"/>
      <c r="W968" s="218"/>
      <c r="X968" s="218"/>
      <c r="Y968" s="218"/>
      <c r="Z968" s="218"/>
    </row>
    <row r="969" spans="1:26" ht="15.75" customHeight="1">
      <c r="A969" s="218"/>
      <c r="B969" s="218"/>
      <c r="C969" s="218"/>
      <c r="D969" s="218"/>
      <c r="E969" s="218"/>
      <c r="F969" s="218"/>
      <c r="G969" s="218"/>
      <c r="H969" s="218"/>
      <c r="I969" s="218"/>
      <c r="J969" s="218"/>
      <c r="K969" s="218"/>
      <c r="L969" s="218"/>
      <c r="M969" s="218"/>
      <c r="N969" s="218"/>
      <c r="O969" s="218"/>
      <c r="P969" s="218"/>
      <c r="Q969" s="218"/>
      <c r="R969" s="218"/>
      <c r="S969" s="218"/>
      <c r="T969" s="218"/>
      <c r="U969" s="218"/>
      <c r="V969" s="218"/>
      <c r="W969" s="218"/>
      <c r="X969" s="218"/>
      <c r="Y969" s="218"/>
      <c r="Z969" s="218"/>
    </row>
    <row r="970" spans="1:26" ht="15.75" customHeight="1">
      <c r="A970" s="218"/>
      <c r="B970" s="218"/>
      <c r="C970" s="218"/>
      <c r="D970" s="218"/>
      <c r="E970" s="218"/>
      <c r="F970" s="218"/>
      <c r="G970" s="218"/>
      <c r="H970" s="218"/>
      <c r="I970" s="218"/>
      <c r="J970" s="218"/>
      <c r="K970" s="218"/>
      <c r="L970" s="218"/>
      <c r="M970" s="218"/>
      <c r="N970" s="218"/>
      <c r="O970" s="218"/>
      <c r="P970" s="218"/>
      <c r="Q970" s="218"/>
      <c r="R970" s="218"/>
      <c r="S970" s="218"/>
      <c r="T970" s="218"/>
      <c r="U970" s="218"/>
      <c r="V970" s="218"/>
      <c r="W970" s="218"/>
      <c r="X970" s="218"/>
      <c r="Y970" s="218"/>
      <c r="Z970" s="218"/>
    </row>
    <row r="971" spans="1:26" ht="15.75" customHeight="1">
      <c r="A971" s="218"/>
      <c r="B971" s="218"/>
      <c r="C971" s="218"/>
      <c r="D971" s="218"/>
      <c r="E971" s="218"/>
      <c r="F971" s="218"/>
      <c r="G971" s="218"/>
      <c r="H971" s="218"/>
      <c r="I971" s="218"/>
      <c r="J971" s="218"/>
      <c r="K971" s="218"/>
      <c r="L971" s="218"/>
      <c r="M971" s="218"/>
      <c r="N971" s="218"/>
      <c r="O971" s="218"/>
      <c r="P971" s="218"/>
      <c r="Q971" s="218"/>
      <c r="R971" s="218"/>
      <c r="S971" s="218"/>
      <c r="T971" s="218"/>
      <c r="U971" s="218"/>
      <c r="V971" s="218"/>
      <c r="W971" s="218"/>
      <c r="X971" s="218"/>
      <c r="Y971" s="218"/>
      <c r="Z971" s="218"/>
    </row>
    <row r="972" spans="1:26" ht="15.75" customHeight="1">
      <c r="A972" s="218"/>
      <c r="B972" s="218"/>
      <c r="C972" s="218"/>
      <c r="D972" s="218"/>
      <c r="E972" s="218"/>
      <c r="F972" s="218"/>
      <c r="G972" s="218"/>
      <c r="H972" s="218"/>
      <c r="I972" s="218"/>
      <c r="J972" s="218"/>
      <c r="K972" s="218"/>
      <c r="L972" s="218"/>
      <c r="M972" s="218"/>
      <c r="N972" s="218"/>
      <c r="O972" s="218"/>
      <c r="P972" s="218"/>
      <c r="Q972" s="218"/>
      <c r="R972" s="218"/>
      <c r="S972" s="218"/>
      <c r="T972" s="218"/>
      <c r="U972" s="218"/>
      <c r="V972" s="218"/>
      <c r="W972" s="218"/>
      <c r="X972" s="218"/>
      <c r="Y972" s="218"/>
      <c r="Z972" s="218"/>
    </row>
    <row r="973" spans="1:26" ht="15.75" customHeight="1">
      <c r="A973" s="218"/>
      <c r="B973" s="218"/>
      <c r="C973" s="218"/>
      <c r="D973" s="218"/>
      <c r="E973" s="218"/>
      <c r="F973" s="218"/>
      <c r="G973" s="218"/>
      <c r="H973" s="218"/>
      <c r="I973" s="218"/>
      <c r="J973" s="218"/>
      <c r="K973" s="218"/>
      <c r="L973" s="218"/>
      <c r="M973" s="218"/>
      <c r="N973" s="218"/>
      <c r="O973" s="218"/>
      <c r="P973" s="218"/>
      <c r="Q973" s="218"/>
      <c r="R973" s="218"/>
      <c r="S973" s="218"/>
      <c r="T973" s="218"/>
      <c r="U973" s="218"/>
      <c r="V973" s="218"/>
      <c r="W973" s="218"/>
      <c r="X973" s="218"/>
      <c r="Y973" s="218"/>
      <c r="Z973" s="218"/>
    </row>
    <row r="974" spans="1:26" ht="15.75" customHeight="1">
      <c r="A974" s="218"/>
      <c r="B974" s="218"/>
      <c r="C974" s="218"/>
      <c r="D974" s="218"/>
      <c r="E974" s="218"/>
      <c r="F974" s="218"/>
      <c r="G974" s="218"/>
      <c r="H974" s="218"/>
      <c r="I974" s="218"/>
      <c r="J974" s="218"/>
      <c r="K974" s="218"/>
      <c r="L974" s="218"/>
      <c r="M974" s="218"/>
      <c r="N974" s="218"/>
      <c r="O974" s="218"/>
      <c r="P974" s="218"/>
      <c r="Q974" s="218"/>
      <c r="R974" s="218"/>
      <c r="S974" s="218"/>
      <c r="T974" s="218"/>
      <c r="U974" s="218"/>
      <c r="V974" s="218"/>
      <c r="W974" s="218"/>
      <c r="X974" s="218"/>
      <c r="Y974" s="218"/>
      <c r="Z974" s="218"/>
    </row>
    <row r="975" spans="1:26" ht="15.75" customHeight="1">
      <c r="A975" s="218"/>
      <c r="B975" s="218"/>
      <c r="C975" s="218"/>
      <c r="D975" s="218"/>
      <c r="E975" s="218"/>
      <c r="F975" s="218"/>
      <c r="G975" s="218"/>
      <c r="H975" s="218"/>
      <c r="I975" s="218"/>
      <c r="J975" s="218"/>
      <c r="K975" s="218"/>
      <c r="L975" s="218"/>
      <c r="M975" s="218"/>
      <c r="N975" s="218"/>
      <c r="O975" s="218"/>
      <c r="P975" s="218"/>
      <c r="Q975" s="218"/>
      <c r="R975" s="218"/>
      <c r="S975" s="218"/>
      <c r="T975" s="218"/>
      <c r="U975" s="218"/>
      <c r="V975" s="218"/>
      <c r="W975" s="218"/>
      <c r="X975" s="218"/>
      <c r="Y975" s="218"/>
      <c r="Z975" s="218"/>
    </row>
    <row r="976" spans="1:26" ht="15.75" customHeight="1">
      <c r="A976" s="218"/>
      <c r="B976" s="218"/>
      <c r="C976" s="218"/>
      <c r="D976" s="218"/>
      <c r="E976" s="218"/>
      <c r="F976" s="218"/>
      <c r="G976" s="218"/>
      <c r="H976" s="218"/>
      <c r="I976" s="218"/>
      <c r="J976" s="218"/>
      <c r="K976" s="218"/>
      <c r="L976" s="218"/>
      <c r="M976" s="218"/>
      <c r="N976" s="218"/>
      <c r="O976" s="218"/>
      <c r="P976" s="218"/>
      <c r="Q976" s="218"/>
      <c r="R976" s="218"/>
      <c r="S976" s="218"/>
      <c r="T976" s="218"/>
      <c r="U976" s="218"/>
      <c r="V976" s="218"/>
      <c r="W976" s="218"/>
      <c r="X976" s="218"/>
      <c r="Y976" s="218"/>
      <c r="Z976" s="218"/>
    </row>
    <row r="977" spans="1:26" ht="15.75" customHeight="1">
      <c r="A977" s="218"/>
      <c r="B977" s="218"/>
      <c r="C977" s="218"/>
      <c r="D977" s="218"/>
      <c r="E977" s="218"/>
      <c r="F977" s="218"/>
      <c r="G977" s="218"/>
      <c r="H977" s="218"/>
      <c r="I977" s="218"/>
      <c r="J977" s="218"/>
      <c r="K977" s="218"/>
      <c r="L977" s="218"/>
      <c r="M977" s="218"/>
      <c r="N977" s="218"/>
      <c r="O977" s="218"/>
      <c r="P977" s="218"/>
      <c r="Q977" s="218"/>
      <c r="R977" s="218"/>
      <c r="S977" s="218"/>
      <c r="T977" s="218"/>
      <c r="U977" s="218"/>
      <c r="V977" s="218"/>
      <c r="W977" s="218"/>
      <c r="X977" s="218"/>
      <c r="Y977" s="218"/>
      <c r="Z977" s="218"/>
    </row>
    <row r="978" spans="1:26" ht="15.75" customHeight="1">
      <c r="A978" s="218"/>
      <c r="B978" s="218"/>
      <c r="C978" s="218"/>
      <c r="D978" s="218"/>
      <c r="E978" s="218"/>
      <c r="F978" s="218"/>
      <c r="G978" s="218"/>
      <c r="H978" s="218"/>
      <c r="I978" s="218"/>
      <c r="J978" s="218"/>
      <c r="K978" s="218"/>
      <c r="L978" s="218"/>
      <c r="M978" s="218"/>
      <c r="N978" s="218"/>
      <c r="O978" s="218"/>
      <c r="P978" s="218"/>
      <c r="Q978" s="218"/>
      <c r="R978" s="218"/>
      <c r="S978" s="218"/>
      <c r="T978" s="218"/>
      <c r="U978" s="218"/>
      <c r="V978" s="218"/>
      <c r="W978" s="218"/>
      <c r="X978" s="218"/>
      <c r="Y978" s="218"/>
      <c r="Z978" s="218"/>
    </row>
    <row r="979" spans="1:26" ht="15.75" customHeight="1">
      <c r="A979" s="218"/>
      <c r="B979" s="218"/>
      <c r="C979" s="218"/>
      <c r="D979" s="218"/>
      <c r="E979" s="218"/>
      <c r="F979" s="218"/>
      <c r="G979" s="218"/>
      <c r="H979" s="218"/>
      <c r="I979" s="218"/>
      <c r="J979" s="218"/>
      <c r="K979" s="218"/>
      <c r="L979" s="218"/>
      <c r="M979" s="218"/>
      <c r="N979" s="218"/>
      <c r="O979" s="218"/>
      <c r="P979" s="218"/>
      <c r="Q979" s="218"/>
      <c r="R979" s="218"/>
      <c r="S979" s="218"/>
      <c r="T979" s="218"/>
      <c r="U979" s="218"/>
      <c r="V979" s="218"/>
      <c r="W979" s="218"/>
      <c r="X979" s="218"/>
      <c r="Y979" s="218"/>
      <c r="Z979" s="218"/>
    </row>
    <row r="980" spans="1:26" ht="15.75" customHeight="1">
      <c r="A980" s="218"/>
      <c r="B980" s="218"/>
      <c r="C980" s="218"/>
      <c r="D980" s="218"/>
      <c r="E980" s="218"/>
      <c r="F980" s="218"/>
      <c r="G980" s="218"/>
      <c r="H980" s="218"/>
      <c r="I980" s="218"/>
      <c r="J980" s="218"/>
      <c r="K980" s="218"/>
      <c r="L980" s="218"/>
      <c r="M980" s="218"/>
      <c r="N980" s="218"/>
      <c r="O980" s="218"/>
      <c r="P980" s="218"/>
      <c r="Q980" s="218"/>
      <c r="R980" s="218"/>
      <c r="S980" s="218"/>
      <c r="T980" s="218"/>
      <c r="U980" s="218"/>
      <c r="V980" s="218"/>
      <c r="W980" s="218"/>
      <c r="X980" s="218"/>
      <c r="Y980" s="218"/>
      <c r="Z980" s="218"/>
    </row>
    <row r="981" spans="1:26" ht="15.75" customHeight="1">
      <c r="A981" s="218"/>
      <c r="B981" s="218"/>
      <c r="C981" s="218"/>
      <c r="D981" s="218"/>
      <c r="E981" s="218"/>
      <c r="F981" s="218"/>
      <c r="G981" s="218"/>
      <c r="H981" s="218"/>
      <c r="I981" s="218"/>
      <c r="J981" s="218"/>
      <c r="K981" s="218"/>
      <c r="L981" s="218"/>
      <c r="M981" s="218"/>
      <c r="N981" s="218"/>
      <c r="O981" s="218"/>
      <c r="P981" s="218"/>
      <c r="Q981" s="218"/>
      <c r="R981" s="218"/>
      <c r="S981" s="218"/>
      <c r="T981" s="218"/>
      <c r="U981" s="218"/>
      <c r="V981" s="218"/>
      <c r="W981" s="218"/>
      <c r="X981" s="218"/>
      <c r="Y981" s="218"/>
      <c r="Z981" s="218"/>
    </row>
    <row r="982" spans="1:26" ht="15.75" customHeight="1">
      <c r="A982" s="218"/>
      <c r="B982" s="218"/>
      <c r="C982" s="218"/>
      <c r="D982" s="218"/>
      <c r="E982" s="218"/>
      <c r="F982" s="218"/>
      <c r="G982" s="218"/>
      <c r="H982" s="218"/>
      <c r="I982" s="218"/>
      <c r="J982" s="218"/>
      <c r="K982" s="218"/>
      <c r="L982" s="218"/>
      <c r="M982" s="218"/>
      <c r="N982" s="218"/>
      <c r="O982" s="218"/>
      <c r="P982" s="218"/>
      <c r="Q982" s="218"/>
      <c r="R982" s="218"/>
      <c r="S982" s="218"/>
      <c r="T982" s="218"/>
      <c r="U982" s="218"/>
      <c r="V982" s="218"/>
      <c r="W982" s="218"/>
      <c r="X982" s="218"/>
      <c r="Y982" s="218"/>
      <c r="Z982" s="218"/>
    </row>
    <row r="983" spans="1:26" ht="15.75" customHeight="1">
      <c r="A983" s="218"/>
      <c r="B983" s="218"/>
      <c r="C983" s="218"/>
      <c r="D983" s="218"/>
      <c r="E983" s="218"/>
      <c r="F983" s="218"/>
      <c r="G983" s="218"/>
      <c r="H983" s="218"/>
      <c r="I983" s="218"/>
      <c r="J983" s="218"/>
      <c r="K983" s="218"/>
      <c r="L983" s="218"/>
      <c r="M983" s="218"/>
      <c r="N983" s="218"/>
      <c r="O983" s="218"/>
      <c r="P983" s="218"/>
      <c r="Q983" s="218"/>
      <c r="R983" s="218"/>
      <c r="S983" s="218"/>
      <c r="T983" s="218"/>
      <c r="U983" s="218"/>
      <c r="V983" s="218"/>
      <c r="W983" s="218"/>
      <c r="X983" s="218"/>
      <c r="Y983" s="218"/>
      <c r="Z983" s="218"/>
    </row>
    <row r="984" spans="1:26" ht="15.75" customHeight="1">
      <c r="A984" s="218"/>
      <c r="B984" s="218"/>
      <c r="C984" s="218"/>
      <c r="D984" s="218"/>
      <c r="E984" s="218"/>
      <c r="F984" s="218"/>
      <c r="G984" s="218"/>
      <c r="H984" s="218"/>
      <c r="I984" s="218"/>
      <c r="J984" s="218"/>
      <c r="K984" s="218"/>
      <c r="L984" s="218"/>
      <c r="M984" s="218"/>
      <c r="N984" s="218"/>
      <c r="O984" s="218"/>
      <c r="P984" s="218"/>
      <c r="Q984" s="218"/>
      <c r="R984" s="218"/>
      <c r="S984" s="218"/>
      <c r="T984" s="218"/>
      <c r="U984" s="218"/>
      <c r="V984" s="218"/>
      <c r="W984" s="218"/>
      <c r="X984" s="218"/>
      <c r="Y984" s="218"/>
      <c r="Z984" s="218"/>
    </row>
    <row r="985" spans="1:26" ht="15.75" customHeight="1">
      <c r="A985" s="218"/>
      <c r="B985" s="218"/>
      <c r="C985" s="218"/>
      <c r="D985" s="218"/>
      <c r="E985" s="218"/>
      <c r="F985" s="218"/>
      <c r="G985" s="218"/>
      <c r="H985" s="218"/>
      <c r="I985" s="218"/>
      <c r="J985" s="218"/>
      <c r="K985" s="218"/>
      <c r="L985" s="218"/>
      <c r="M985" s="218"/>
      <c r="N985" s="218"/>
      <c r="O985" s="218"/>
      <c r="P985" s="218"/>
      <c r="Q985" s="218"/>
      <c r="R985" s="218"/>
      <c r="S985" s="218"/>
      <c r="T985" s="218"/>
      <c r="U985" s="218"/>
      <c r="V985" s="218"/>
      <c r="W985" s="218"/>
      <c r="X985" s="218"/>
      <c r="Y985" s="218"/>
      <c r="Z985" s="218"/>
    </row>
    <row r="986" spans="1:26" ht="15.75" customHeight="1">
      <c r="A986" s="218"/>
      <c r="B986" s="218"/>
      <c r="C986" s="218"/>
      <c r="D986" s="218"/>
      <c r="E986" s="218"/>
      <c r="F986" s="218"/>
      <c r="G986" s="218"/>
      <c r="H986" s="218"/>
      <c r="I986" s="218"/>
      <c r="J986" s="218"/>
      <c r="K986" s="218"/>
      <c r="L986" s="218"/>
      <c r="M986" s="218"/>
      <c r="N986" s="218"/>
      <c r="O986" s="218"/>
      <c r="P986" s="218"/>
      <c r="Q986" s="218"/>
      <c r="R986" s="218"/>
      <c r="S986" s="218"/>
      <c r="T986" s="218"/>
      <c r="U986" s="218"/>
      <c r="V986" s="218"/>
      <c r="W986" s="218"/>
      <c r="X986" s="218"/>
      <c r="Y986" s="218"/>
      <c r="Z986" s="218"/>
    </row>
    <row r="987" spans="1:26" ht="15.75" customHeight="1">
      <c r="A987" s="218"/>
      <c r="B987" s="218"/>
      <c r="C987" s="218"/>
      <c r="D987" s="218"/>
      <c r="E987" s="218"/>
      <c r="F987" s="218"/>
      <c r="G987" s="218"/>
      <c r="H987" s="218"/>
      <c r="I987" s="218"/>
      <c r="J987" s="218"/>
      <c r="K987" s="218"/>
      <c r="L987" s="218"/>
      <c r="M987" s="218"/>
      <c r="N987" s="218"/>
      <c r="O987" s="218"/>
      <c r="P987" s="218"/>
      <c r="Q987" s="218"/>
      <c r="R987" s="218"/>
      <c r="S987" s="218"/>
      <c r="T987" s="218"/>
      <c r="U987" s="218"/>
      <c r="V987" s="218"/>
      <c r="W987" s="218"/>
      <c r="X987" s="218"/>
      <c r="Y987" s="218"/>
      <c r="Z987" s="218"/>
    </row>
    <row r="988" spans="1:26" ht="15.75" customHeight="1">
      <c r="A988" s="218"/>
      <c r="B988" s="218"/>
      <c r="C988" s="218"/>
      <c r="D988" s="218"/>
      <c r="E988" s="218"/>
      <c r="F988" s="218"/>
      <c r="G988" s="218"/>
      <c r="H988" s="218"/>
      <c r="I988" s="218"/>
      <c r="J988" s="218"/>
      <c r="K988" s="218"/>
      <c r="L988" s="218"/>
      <c r="M988" s="218"/>
      <c r="N988" s="218"/>
      <c r="O988" s="218"/>
      <c r="P988" s="218"/>
      <c r="Q988" s="218"/>
      <c r="R988" s="218"/>
      <c r="S988" s="218"/>
      <c r="T988" s="218"/>
      <c r="U988" s="218"/>
      <c r="V988" s="218"/>
      <c r="W988" s="218"/>
      <c r="X988" s="218"/>
      <c r="Y988" s="218"/>
      <c r="Z988" s="218"/>
    </row>
    <row r="989" spans="1:26" ht="15.75" customHeight="1">
      <c r="A989" s="218"/>
      <c r="B989" s="218"/>
      <c r="C989" s="218"/>
      <c r="D989" s="218"/>
      <c r="E989" s="218"/>
      <c r="F989" s="218"/>
      <c r="G989" s="218"/>
      <c r="H989" s="218"/>
      <c r="I989" s="218"/>
      <c r="J989" s="218"/>
      <c r="K989" s="218"/>
      <c r="L989" s="218"/>
      <c r="M989" s="218"/>
      <c r="N989" s="218"/>
      <c r="O989" s="218"/>
      <c r="P989" s="218"/>
      <c r="Q989" s="218"/>
      <c r="R989" s="218"/>
      <c r="S989" s="218"/>
      <c r="T989" s="218"/>
      <c r="U989" s="218"/>
      <c r="V989" s="218"/>
      <c r="W989" s="218"/>
      <c r="X989" s="218"/>
      <c r="Y989" s="218"/>
      <c r="Z989" s="218"/>
    </row>
    <row r="990" spans="1:26" ht="15.75" customHeight="1">
      <c r="A990" s="218"/>
      <c r="B990" s="218"/>
      <c r="C990" s="218"/>
      <c r="D990" s="218"/>
      <c r="E990" s="218"/>
      <c r="F990" s="218"/>
      <c r="G990" s="218"/>
      <c r="H990" s="218"/>
      <c r="I990" s="218"/>
      <c r="J990" s="218"/>
      <c r="K990" s="218"/>
      <c r="L990" s="218"/>
      <c r="M990" s="218"/>
      <c r="N990" s="218"/>
      <c r="O990" s="218"/>
      <c r="P990" s="218"/>
      <c r="Q990" s="218"/>
      <c r="R990" s="218"/>
      <c r="S990" s="218"/>
      <c r="T990" s="218"/>
      <c r="U990" s="218"/>
      <c r="V990" s="218"/>
      <c r="W990" s="218"/>
      <c r="X990" s="218"/>
      <c r="Y990" s="218"/>
      <c r="Z990" s="218"/>
    </row>
    <row r="991" spans="1:26" ht="15.75" customHeight="1">
      <c r="A991" s="218"/>
      <c r="B991" s="218"/>
      <c r="C991" s="218"/>
      <c r="D991" s="218"/>
      <c r="E991" s="218"/>
      <c r="F991" s="218"/>
      <c r="G991" s="218"/>
      <c r="H991" s="218"/>
      <c r="I991" s="218"/>
      <c r="J991" s="218"/>
      <c r="K991" s="218"/>
      <c r="L991" s="218"/>
      <c r="M991" s="218"/>
      <c r="N991" s="218"/>
      <c r="O991" s="218"/>
      <c r="P991" s="218"/>
      <c r="Q991" s="218"/>
      <c r="R991" s="218"/>
      <c r="S991" s="218"/>
      <c r="T991" s="218"/>
      <c r="U991" s="218"/>
      <c r="V991" s="218"/>
      <c r="W991" s="218"/>
      <c r="X991" s="218"/>
      <c r="Y991" s="218"/>
      <c r="Z991" s="218"/>
    </row>
    <row r="992" spans="1:26" ht="15.75" customHeight="1">
      <c r="A992" s="218"/>
      <c r="B992" s="218"/>
      <c r="C992" s="218"/>
      <c r="D992" s="218"/>
      <c r="E992" s="218"/>
      <c r="F992" s="218"/>
      <c r="G992" s="218"/>
      <c r="H992" s="218"/>
      <c r="I992" s="218"/>
      <c r="J992" s="218"/>
      <c r="K992" s="218"/>
      <c r="L992" s="218"/>
      <c r="M992" s="218"/>
      <c r="N992" s="218"/>
      <c r="O992" s="218"/>
      <c r="P992" s="218"/>
      <c r="Q992" s="218"/>
      <c r="R992" s="218"/>
      <c r="S992" s="218"/>
      <c r="T992" s="218"/>
      <c r="U992" s="218"/>
      <c r="V992" s="218"/>
      <c r="W992" s="218"/>
      <c r="X992" s="218"/>
      <c r="Y992" s="218"/>
      <c r="Z992" s="218"/>
    </row>
    <row r="993" spans="1:26" ht="15.75" customHeight="1">
      <c r="A993" s="218"/>
      <c r="B993" s="218"/>
      <c r="C993" s="218"/>
      <c r="D993" s="218"/>
      <c r="E993" s="218"/>
      <c r="F993" s="218"/>
      <c r="G993" s="218"/>
      <c r="H993" s="218"/>
      <c r="I993" s="218"/>
      <c r="J993" s="218"/>
      <c r="K993" s="218"/>
      <c r="L993" s="218"/>
      <c r="M993" s="218"/>
      <c r="N993" s="218"/>
      <c r="O993" s="218"/>
      <c r="P993" s="218"/>
      <c r="Q993" s="218"/>
      <c r="R993" s="218"/>
      <c r="S993" s="218"/>
      <c r="T993" s="218"/>
      <c r="U993" s="218"/>
      <c r="V993" s="218"/>
      <c r="W993" s="218"/>
      <c r="X993" s="218"/>
      <c r="Y993" s="218"/>
      <c r="Z993" s="218"/>
    </row>
    <row r="994" spans="1:26" ht="15.75" customHeight="1">
      <c r="A994" s="218"/>
      <c r="B994" s="218"/>
      <c r="C994" s="218"/>
      <c r="D994" s="218"/>
      <c r="E994" s="218"/>
      <c r="F994" s="218"/>
      <c r="G994" s="218"/>
      <c r="H994" s="218"/>
      <c r="I994" s="218"/>
      <c r="J994" s="218"/>
      <c r="K994" s="218"/>
      <c r="L994" s="218"/>
      <c r="M994" s="218"/>
      <c r="N994" s="218"/>
      <c r="O994" s="218"/>
      <c r="P994" s="218"/>
      <c r="Q994" s="218"/>
      <c r="R994" s="218"/>
      <c r="S994" s="218"/>
      <c r="T994" s="218"/>
      <c r="U994" s="218"/>
      <c r="V994" s="218"/>
      <c r="W994" s="218"/>
      <c r="X994" s="218"/>
      <c r="Y994" s="218"/>
      <c r="Z994" s="218"/>
    </row>
    <row r="995" spans="1:26" ht="15.75" customHeight="1">
      <c r="A995" s="218"/>
      <c r="B995" s="218"/>
      <c r="C995" s="218"/>
      <c r="D995" s="218"/>
      <c r="E995" s="218"/>
      <c r="F995" s="218"/>
      <c r="G995" s="218"/>
      <c r="H995" s="218"/>
      <c r="I995" s="218"/>
      <c r="J995" s="218"/>
      <c r="K995" s="218"/>
      <c r="L995" s="218"/>
      <c r="M995" s="218"/>
      <c r="N995" s="218"/>
      <c r="O995" s="218"/>
      <c r="P995" s="218"/>
      <c r="Q995" s="218"/>
      <c r="R995" s="218"/>
      <c r="S995" s="218"/>
      <c r="T995" s="218"/>
      <c r="U995" s="218"/>
      <c r="V995" s="218"/>
      <c r="W995" s="218"/>
      <c r="X995" s="218"/>
      <c r="Y995" s="218"/>
      <c r="Z995" s="218"/>
    </row>
    <row r="996" spans="1:26" ht="15.75" customHeight="1">
      <c r="A996" s="218"/>
      <c r="B996" s="218"/>
      <c r="C996" s="218"/>
      <c r="D996" s="218"/>
      <c r="E996" s="218"/>
      <c r="F996" s="218"/>
      <c r="G996" s="218"/>
      <c r="H996" s="218"/>
      <c r="I996" s="218"/>
      <c r="J996" s="218"/>
      <c r="K996" s="218"/>
      <c r="L996" s="218"/>
      <c r="M996" s="218"/>
      <c r="N996" s="218"/>
      <c r="O996" s="218"/>
      <c r="P996" s="218"/>
      <c r="Q996" s="218"/>
      <c r="R996" s="218"/>
      <c r="S996" s="218"/>
      <c r="T996" s="218"/>
      <c r="U996" s="218"/>
      <c r="V996" s="218"/>
      <c r="W996" s="218"/>
      <c r="X996" s="218"/>
      <c r="Y996" s="218"/>
      <c r="Z996" s="218"/>
    </row>
    <row r="997" spans="1:26" ht="15.75" customHeight="1">
      <c r="A997" s="218"/>
      <c r="B997" s="218"/>
      <c r="C997" s="218"/>
      <c r="D997" s="218"/>
      <c r="E997" s="218"/>
      <c r="F997" s="218"/>
      <c r="G997" s="218"/>
      <c r="H997" s="218"/>
      <c r="I997" s="218"/>
      <c r="J997" s="218"/>
      <c r="K997" s="218"/>
      <c r="L997" s="218"/>
      <c r="M997" s="218"/>
      <c r="N997" s="218"/>
      <c r="O997" s="218"/>
      <c r="P997" s="218"/>
      <c r="Q997" s="218"/>
      <c r="R997" s="218"/>
      <c r="S997" s="218"/>
      <c r="T997" s="218"/>
      <c r="U997" s="218"/>
      <c r="V997" s="218"/>
      <c r="W997" s="218"/>
      <c r="X997" s="218"/>
      <c r="Y997" s="218"/>
      <c r="Z997" s="218"/>
    </row>
    <row r="998" spans="1:26" ht="15.75" customHeight="1">
      <c r="A998" s="218"/>
      <c r="B998" s="218"/>
      <c r="C998" s="218"/>
      <c r="D998" s="218"/>
      <c r="E998" s="218"/>
      <c r="F998" s="218"/>
      <c r="G998" s="218"/>
      <c r="H998" s="218"/>
      <c r="I998" s="218"/>
      <c r="J998" s="218"/>
      <c r="K998" s="218"/>
      <c r="L998" s="218"/>
      <c r="M998" s="218"/>
      <c r="N998" s="218"/>
      <c r="O998" s="218"/>
      <c r="P998" s="218"/>
      <c r="Q998" s="218"/>
      <c r="R998" s="218"/>
      <c r="S998" s="218"/>
      <c r="T998" s="218"/>
      <c r="U998" s="218"/>
      <c r="V998" s="218"/>
      <c r="W998" s="218"/>
      <c r="X998" s="218"/>
      <c r="Y998" s="218"/>
      <c r="Z998" s="218"/>
    </row>
    <row r="999" spans="1:26" ht="15.75" customHeight="1">
      <c r="A999" s="218"/>
      <c r="B999" s="218"/>
      <c r="C999" s="218"/>
      <c r="D999" s="218"/>
      <c r="E999" s="218"/>
      <c r="F999" s="218"/>
      <c r="G999" s="218"/>
      <c r="H999" s="218"/>
      <c r="I999" s="218"/>
      <c r="J999" s="218"/>
      <c r="K999" s="218"/>
      <c r="L999" s="218"/>
      <c r="M999" s="218"/>
      <c r="N999" s="218"/>
      <c r="O999" s="218"/>
      <c r="P999" s="218"/>
      <c r="Q999" s="218"/>
      <c r="R999" s="218"/>
      <c r="S999" s="218"/>
      <c r="T999" s="218"/>
      <c r="U999" s="218"/>
      <c r="V999" s="218"/>
      <c r="W999" s="218"/>
      <c r="X999" s="218"/>
      <c r="Y999" s="218"/>
      <c r="Z999" s="218"/>
    </row>
    <row r="1000" spans="1:26" ht="15.75" customHeight="1">
      <c r="A1000" s="218"/>
      <c r="B1000" s="218"/>
      <c r="C1000" s="218"/>
      <c r="D1000" s="218"/>
      <c r="E1000" s="218"/>
      <c r="F1000" s="218"/>
      <c r="G1000" s="218"/>
      <c r="H1000" s="218"/>
      <c r="I1000" s="218"/>
      <c r="J1000" s="218"/>
      <c r="K1000" s="218"/>
      <c r="L1000" s="218"/>
      <c r="M1000" s="218"/>
      <c r="N1000" s="218"/>
      <c r="O1000" s="218"/>
      <c r="P1000" s="218"/>
      <c r="Q1000" s="218"/>
      <c r="R1000" s="218"/>
      <c r="S1000" s="218"/>
      <c r="T1000" s="218"/>
      <c r="U1000" s="218"/>
      <c r="V1000" s="218"/>
      <c r="W1000" s="218"/>
      <c r="X1000" s="218"/>
      <c r="Y1000" s="218"/>
      <c r="Z1000" s="218"/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2.7109375" customWidth="1"/>
    <col min="2" max="2" width="16" customWidth="1"/>
    <col min="3" max="3" width="31.7109375" customWidth="1"/>
    <col min="4" max="4" width="31.140625" customWidth="1"/>
    <col min="5" max="5" width="56.85546875" customWidth="1"/>
    <col min="6" max="6" width="34.85546875" customWidth="1"/>
    <col min="7" max="7" width="10.85546875" customWidth="1"/>
    <col min="8" max="8" width="9.7109375" customWidth="1"/>
    <col min="9" max="9" width="20" customWidth="1"/>
    <col min="10" max="10" width="20" hidden="1" customWidth="1"/>
    <col min="11" max="11" width="21.28515625" customWidth="1"/>
    <col min="12" max="17" width="22" customWidth="1"/>
    <col min="18" max="18" width="19.28515625" customWidth="1"/>
    <col min="19" max="19" width="20.42578125" customWidth="1"/>
    <col min="20" max="26" width="9.140625" customWidth="1"/>
  </cols>
  <sheetData>
    <row r="1" spans="1:26" ht="21.75" customHeight="1">
      <c r="A1" s="220"/>
      <c r="B1" s="3"/>
      <c r="C1" s="634" t="s">
        <v>0</v>
      </c>
      <c r="D1" s="635"/>
      <c r="E1" s="635"/>
      <c r="F1" s="635"/>
      <c r="G1" s="635"/>
      <c r="H1" s="635"/>
      <c r="I1" s="635"/>
      <c r="J1" s="635"/>
      <c r="K1" s="635"/>
      <c r="L1" s="635"/>
      <c r="M1" s="635"/>
      <c r="N1" s="6"/>
      <c r="O1" s="6"/>
      <c r="P1" s="6"/>
      <c r="Q1" s="6"/>
      <c r="R1" s="5"/>
      <c r="S1" s="5"/>
      <c r="T1" s="5"/>
      <c r="U1" s="5"/>
      <c r="V1" s="5"/>
      <c r="W1" s="5"/>
      <c r="X1" s="5"/>
      <c r="Y1" s="5"/>
      <c r="Z1" s="5"/>
    </row>
    <row r="2" spans="1:26" ht="21.75" customHeight="1">
      <c r="A2" s="220"/>
      <c r="B2" s="3"/>
      <c r="C2" s="634" t="s">
        <v>1</v>
      </c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"/>
      <c r="O2" s="6"/>
      <c r="P2" s="6"/>
      <c r="Q2" s="6"/>
      <c r="R2" s="5"/>
      <c r="S2" s="5"/>
      <c r="T2" s="5"/>
      <c r="U2" s="5"/>
      <c r="V2" s="5"/>
      <c r="W2" s="5"/>
      <c r="X2" s="5"/>
      <c r="Y2" s="5"/>
      <c r="Z2" s="5"/>
    </row>
    <row r="3" spans="1:26" ht="21.75" customHeight="1">
      <c r="A3" s="220"/>
      <c r="B3" s="3"/>
      <c r="C3" s="638" t="s">
        <v>2</v>
      </c>
      <c r="D3" s="635"/>
      <c r="E3" s="635"/>
      <c r="F3" s="635"/>
      <c r="G3" s="635"/>
      <c r="H3" s="635"/>
      <c r="I3" s="635"/>
      <c r="J3" s="635"/>
      <c r="K3" s="635"/>
      <c r="L3" s="635"/>
      <c r="M3" s="635"/>
      <c r="N3" s="7"/>
      <c r="O3" s="7"/>
      <c r="P3" s="7"/>
      <c r="Q3" s="7"/>
      <c r="R3" s="5"/>
      <c r="S3" s="5"/>
      <c r="T3" s="5"/>
      <c r="U3" s="5"/>
      <c r="V3" s="5"/>
      <c r="W3" s="5"/>
      <c r="X3" s="5"/>
      <c r="Y3" s="5"/>
      <c r="Z3" s="5"/>
    </row>
    <row r="4" spans="1:26" ht="21.75" customHeight="1">
      <c r="A4" s="220"/>
      <c r="B4" s="3"/>
      <c r="C4" s="639"/>
      <c r="D4" s="640"/>
      <c r="E4" s="640"/>
      <c r="F4" s="640"/>
      <c r="G4" s="640"/>
      <c r="H4" s="640"/>
      <c r="I4" s="640"/>
      <c r="J4" s="9"/>
      <c r="K4" s="9"/>
      <c r="L4" s="9"/>
      <c r="M4" s="67"/>
      <c r="N4" s="67"/>
      <c r="O4" s="67"/>
      <c r="P4" s="67"/>
      <c r="Q4" s="67"/>
      <c r="R4" s="5"/>
      <c r="S4" s="5"/>
      <c r="T4" s="5"/>
      <c r="U4" s="5"/>
      <c r="V4" s="5"/>
      <c r="W4" s="5"/>
      <c r="X4" s="5"/>
      <c r="Y4" s="5"/>
      <c r="Z4" s="5"/>
    </row>
    <row r="5" spans="1:26" ht="21.75" customHeight="1">
      <c r="A5" s="680" t="s">
        <v>983</v>
      </c>
      <c r="B5" s="679"/>
      <c r="C5" s="679"/>
      <c r="D5" s="679"/>
      <c r="E5" s="679"/>
      <c r="F5" s="673"/>
      <c r="G5" s="221"/>
      <c r="H5" s="222" t="s">
        <v>5</v>
      </c>
      <c r="I5" s="222" t="s">
        <v>6</v>
      </c>
      <c r="J5" s="222"/>
      <c r="K5" s="222" t="s">
        <v>48</v>
      </c>
      <c r="L5" s="222" t="s">
        <v>93</v>
      </c>
      <c r="M5" s="222" t="s">
        <v>10</v>
      </c>
      <c r="N5" s="223"/>
      <c r="O5" s="223"/>
      <c r="P5" s="223"/>
      <c r="Q5" s="223"/>
      <c r="R5" s="5"/>
      <c r="S5" s="5"/>
      <c r="T5" s="5"/>
      <c r="U5" s="5"/>
      <c r="V5" s="5"/>
      <c r="W5" s="5"/>
      <c r="X5" s="5"/>
      <c r="Y5" s="5"/>
      <c r="Z5" s="5"/>
    </row>
    <row r="6" spans="1:26" ht="21.75" customHeight="1">
      <c r="A6" s="678" t="s">
        <v>31</v>
      </c>
      <c r="B6" s="679"/>
      <c r="C6" s="673"/>
      <c r="D6" s="224"/>
      <c r="E6" s="224"/>
      <c r="F6" s="224"/>
      <c r="G6" s="225"/>
      <c r="H6" s="42">
        <f t="shared" ref="H6:L6" si="0">H7+H111+H161+H217+H336+H414+H511</f>
        <v>113</v>
      </c>
      <c r="I6" s="42">
        <f t="shared" si="0"/>
        <v>294</v>
      </c>
      <c r="J6" s="42">
        <f t="shared" si="0"/>
        <v>0</v>
      </c>
      <c r="K6" s="42">
        <f t="shared" si="0"/>
        <v>41</v>
      </c>
      <c r="L6" s="42">
        <f t="shared" si="0"/>
        <v>24</v>
      </c>
      <c r="M6" s="42">
        <f t="shared" ref="M6:M510" si="1">SUM(H6:L6)</f>
        <v>472</v>
      </c>
      <c r="N6" s="226"/>
      <c r="O6" s="226"/>
      <c r="P6" s="226"/>
      <c r="Q6" s="226"/>
      <c r="R6" s="5"/>
      <c r="S6" s="5"/>
      <c r="T6" s="5"/>
      <c r="U6" s="5"/>
      <c r="V6" s="5"/>
      <c r="W6" s="5"/>
      <c r="X6" s="5"/>
      <c r="Y6" s="5"/>
      <c r="Z6" s="5"/>
    </row>
    <row r="7" spans="1:26" ht="21.75" customHeight="1">
      <c r="A7" s="677" t="s">
        <v>28</v>
      </c>
      <c r="B7" s="683"/>
      <c r="C7" s="227"/>
      <c r="D7" s="228"/>
      <c r="E7" s="228"/>
      <c r="F7" s="228"/>
      <c r="G7" s="228"/>
      <c r="H7" s="229">
        <f t="shared" ref="H7:I7" si="2">SUMIF($D:$D,$A7,H:H)</f>
        <v>15</v>
      </c>
      <c r="I7" s="229">
        <f t="shared" si="2"/>
        <v>56</v>
      </c>
      <c r="J7" s="229"/>
      <c r="K7" s="229">
        <f t="shared" ref="K7:L7" si="3">SUMIF($D:$D,$A7,K:K)</f>
        <v>13</v>
      </c>
      <c r="L7" s="229">
        <f t="shared" si="3"/>
        <v>4</v>
      </c>
      <c r="M7" s="229">
        <f t="shared" si="1"/>
        <v>88</v>
      </c>
      <c r="N7" s="231"/>
      <c r="O7" s="231"/>
      <c r="P7" s="231"/>
      <c r="Q7" s="231"/>
      <c r="R7" s="5"/>
      <c r="S7" s="681" t="str">
        <f>IF(ISNUMBER(A7),"",A7)</f>
        <v>คณะครุศาสตร์</v>
      </c>
      <c r="T7" s="676"/>
      <c r="U7" s="5"/>
      <c r="V7" s="5"/>
      <c r="W7" s="5"/>
      <c r="X7" s="5"/>
      <c r="Y7" s="5"/>
      <c r="Z7" s="5"/>
    </row>
    <row r="8" spans="1:26" ht="21.75" customHeight="1">
      <c r="A8" s="5">
        <v>1</v>
      </c>
      <c r="B8" s="674" t="s">
        <v>42</v>
      </c>
      <c r="C8" s="675"/>
      <c r="D8" s="675"/>
      <c r="E8" s="675"/>
      <c r="F8" s="675"/>
      <c r="G8" s="676"/>
      <c r="H8" s="233">
        <f t="shared" ref="H8:I8" si="4">SUMIF($E:$E,$B8,H:H)</f>
        <v>0</v>
      </c>
      <c r="I8" s="233">
        <f t="shared" si="4"/>
        <v>0</v>
      </c>
      <c r="J8" s="233"/>
      <c r="K8" s="233">
        <f t="shared" ref="K8:L8" si="5">SUMIF($E:$E,$B8,K:K)</f>
        <v>1</v>
      </c>
      <c r="L8" s="233">
        <f t="shared" si="5"/>
        <v>0</v>
      </c>
      <c r="M8" s="233">
        <f t="shared" si="1"/>
        <v>1</v>
      </c>
      <c r="N8" s="237"/>
      <c r="O8" s="237"/>
      <c r="P8" s="237"/>
      <c r="Q8" s="237"/>
      <c r="R8" s="5"/>
      <c r="S8" s="65" t="str">
        <f t="shared" ref="S8:S110" si="6">IF(ISNUMBER(B8),"",B8)</f>
        <v>สาขาวิชาการบริหารการศึกษา(ระดับปริญญาโท)</v>
      </c>
      <c r="T8" s="5"/>
      <c r="U8" s="5"/>
      <c r="V8" s="5"/>
      <c r="W8" s="5"/>
      <c r="X8" s="5"/>
      <c r="Y8" s="5"/>
      <c r="Z8" s="5"/>
    </row>
    <row r="9" spans="1:26" ht="21.75" customHeight="1">
      <c r="A9" s="5"/>
      <c r="B9" s="240">
        <v>3320100021982</v>
      </c>
      <c r="C9" s="99" t="s">
        <v>43</v>
      </c>
      <c r="D9" s="99" t="s">
        <v>28</v>
      </c>
      <c r="E9" s="99" t="s">
        <v>42</v>
      </c>
      <c r="F9" s="99" t="s">
        <v>48</v>
      </c>
      <c r="G9" s="99" t="s">
        <v>49</v>
      </c>
      <c r="H9" s="215">
        <f>IF(F9="ข้าราชการพลเรือนในสถาบันอุดมศึกษา",1,0)</f>
        <v>0</v>
      </c>
      <c r="I9" s="215">
        <f>IF(F9="พนักงานมหาวิทยาลัย",1,0)</f>
        <v>0</v>
      </c>
      <c r="J9" s="215"/>
      <c r="K9" s="215">
        <f>IF(F9="ลูกจ้างชั่วคราวรายเดือน",1,0)</f>
        <v>1</v>
      </c>
      <c r="L9" s="215">
        <f>IF(F9="อาจารย์พิเศษรายชั่วโมง",1,0)</f>
        <v>0</v>
      </c>
      <c r="M9" s="215">
        <f t="shared" si="1"/>
        <v>1</v>
      </c>
      <c r="N9" s="67"/>
      <c r="O9" s="67"/>
      <c r="P9" s="67"/>
      <c r="Q9" s="67"/>
      <c r="R9" s="65">
        <v>3320100021982</v>
      </c>
      <c r="S9" s="682" t="str">
        <f t="shared" si="6"/>
        <v/>
      </c>
      <c r="T9" s="635"/>
      <c r="U9" s="5"/>
      <c r="V9" s="5"/>
      <c r="W9" s="5"/>
      <c r="X9" s="5"/>
      <c r="Y9" s="5"/>
      <c r="Z9" s="5"/>
    </row>
    <row r="10" spans="1:26" ht="21.75" customHeight="1">
      <c r="A10" s="5">
        <v>2</v>
      </c>
      <c r="B10" s="674" t="str">
        <f>E11</f>
        <v>สาขาวิชาการบริหารการศึกษา(ระดับปริญญาเอก)</v>
      </c>
      <c r="C10" s="675"/>
      <c r="D10" s="675"/>
      <c r="E10" s="675"/>
      <c r="F10" s="675"/>
      <c r="G10" s="676"/>
      <c r="H10" s="233">
        <f t="shared" ref="H10:I10" si="7">SUMIF($E:$E,$B10,H:H)</f>
        <v>0</v>
      </c>
      <c r="I10" s="233">
        <f t="shared" si="7"/>
        <v>0</v>
      </c>
      <c r="J10" s="233"/>
      <c r="K10" s="233">
        <f t="shared" ref="K10:L10" si="8">SUMIF($E:$E,$B10,K:K)</f>
        <v>2</v>
      </c>
      <c r="L10" s="233">
        <f t="shared" si="8"/>
        <v>0</v>
      </c>
      <c r="M10" s="233">
        <f t="shared" si="1"/>
        <v>2</v>
      </c>
      <c r="N10" s="237"/>
      <c r="O10" s="237"/>
      <c r="P10" s="237"/>
      <c r="Q10" s="237"/>
      <c r="R10" s="65" t="s">
        <v>51</v>
      </c>
      <c r="S10" s="65" t="str">
        <f t="shared" si="6"/>
        <v>สาขาวิชาการบริหารการศึกษา(ระดับปริญญาเอก)</v>
      </c>
      <c r="T10" s="5"/>
      <c r="U10" s="5"/>
      <c r="V10" s="5"/>
      <c r="W10" s="5"/>
      <c r="X10" s="5"/>
      <c r="Y10" s="5"/>
      <c r="Z10" s="5"/>
    </row>
    <row r="11" spans="1:26" ht="21.75" customHeight="1">
      <c r="A11" s="5"/>
      <c r="B11" s="240">
        <v>3100502924920</v>
      </c>
      <c r="C11" s="99" t="s">
        <v>52</v>
      </c>
      <c r="D11" s="99" t="s">
        <v>28</v>
      </c>
      <c r="E11" s="99" t="s">
        <v>50</v>
      </c>
      <c r="F11" s="99" t="s">
        <v>48</v>
      </c>
      <c r="G11" s="99" t="s">
        <v>49</v>
      </c>
      <c r="H11" s="215">
        <f t="shared" ref="H11:H12" si="9">IF(F11="ข้าราชการพลเรือนในสถาบันอุดมศึกษา",1,0)</f>
        <v>0</v>
      </c>
      <c r="I11" s="215">
        <f t="shared" ref="I11:I12" si="10">IF(F11="พนักงานมหาวิทยาลัย",1,0)</f>
        <v>0</v>
      </c>
      <c r="J11" s="215"/>
      <c r="K11" s="215">
        <f t="shared" ref="K11:K12" si="11">IF(F11="ลูกจ้างชั่วคราวรายเดือน",1,0)</f>
        <v>1</v>
      </c>
      <c r="L11" s="215">
        <f t="shared" ref="L11:L12" si="12">IF(F11="อาจารย์พิเศษรายชั่วโมง",1,0)</f>
        <v>0</v>
      </c>
      <c r="M11" s="215">
        <f t="shared" si="1"/>
        <v>1</v>
      </c>
      <c r="N11" s="67"/>
      <c r="O11" s="67"/>
      <c r="P11" s="67"/>
      <c r="Q11" s="67"/>
      <c r="R11" s="65">
        <v>3100502924920</v>
      </c>
      <c r="S11" s="5" t="str">
        <f t="shared" si="6"/>
        <v/>
      </c>
      <c r="T11" s="5"/>
      <c r="U11" s="5"/>
      <c r="V11" s="5"/>
      <c r="W11" s="5"/>
      <c r="X11" s="5"/>
      <c r="Y11" s="5"/>
      <c r="Z11" s="5"/>
    </row>
    <row r="12" spans="1:26" ht="21.75" customHeight="1">
      <c r="A12" s="5"/>
      <c r="B12" s="240">
        <v>3440600179452</v>
      </c>
      <c r="C12" s="99" t="s">
        <v>55</v>
      </c>
      <c r="D12" s="99" t="s">
        <v>28</v>
      </c>
      <c r="E12" s="99" t="s">
        <v>50</v>
      </c>
      <c r="F12" s="99" t="s">
        <v>48</v>
      </c>
      <c r="G12" s="99" t="s">
        <v>49</v>
      </c>
      <c r="H12" s="215">
        <f t="shared" si="9"/>
        <v>0</v>
      </c>
      <c r="I12" s="215">
        <f t="shared" si="10"/>
        <v>0</v>
      </c>
      <c r="J12" s="215"/>
      <c r="K12" s="215">
        <f t="shared" si="11"/>
        <v>1</v>
      </c>
      <c r="L12" s="215">
        <f t="shared" si="12"/>
        <v>0</v>
      </c>
      <c r="M12" s="215">
        <f t="shared" si="1"/>
        <v>1</v>
      </c>
      <c r="N12" s="67"/>
      <c r="O12" s="67"/>
      <c r="P12" s="67"/>
      <c r="Q12" s="67"/>
      <c r="R12" s="65">
        <v>3440600179452</v>
      </c>
      <c r="S12" s="5" t="str">
        <f t="shared" si="6"/>
        <v/>
      </c>
      <c r="T12" s="5"/>
      <c r="U12" s="5"/>
      <c r="V12" s="5"/>
      <c r="W12" s="5"/>
      <c r="X12" s="5"/>
      <c r="Y12" s="5"/>
      <c r="Z12" s="5"/>
    </row>
    <row r="13" spans="1:26" ht="21.75" customHeight="1">
      <c r="A13" s="5">
        <v>3</v>
      </c>
      <c r="B13" s="674" t="str">
        <f>E14</f>
        <v>สาขาวิชาการบริหารการศึกษาและภาวะผู้นำ(ระดับปริญญาเอก)</v>
      </c>
      <c r="C13" s="675"/>
      <c r="D13" s="675"/>
      <c r="E13" s="675"/>
      <c r="F13" s="675"/>
      <c r="G13" s="676"/>
      <c r="H13" s="233">
        <f t="shared" ref="H13:I13" si="13">SUMIF($E:$E,$B13,H:H)</f>
        <v>0</v>
      </c>
      <c r="I13" s="233">
        <f t="shared" si="13"/>
        <v>0</v>
      </c>
      <c r="J13" s="233"/>
      <c r="K13" s="233">
        <f t="shared" ref="K13:L13" si="14">SUMIF($E:$E,$B13,K:K)</f>
        <v>3</v>
      </c>
      <c r="L13" s="233">
        <f t="shared" si="14"/>
        <v>0</v>
      </c>
      <c r="M13" s="233">
        <f t="shared" si="1"/>
        <v>3</v>
      </c>
      <c r="N13" s="237"/>
      <c r="O13" s="237"/>
      <c r="P13" s="237"/>
      <c r="Q13" s="237"/>
      <c r="R13" s="65" t="s">
        <v>51</v>
      </c>
      <c r="S13" s="65" t="str">
        <f t="shared" si="6"/>
        <v>สาขาวิชาการบริหารการศึกษาและภาวะผู้นำ(ระดับปริญญาเอก)</v>
      </c>
      <c r="T13" s="5"/>
      <c r="U13" s="5"/>
      <c r="V13" s="5"/>
      <c r="W13" s="5"/>
      <c r="X13" s="5"/>
      <c r="Y13" s="5"/>
      <c r="Z13" s="5"/>
    </row>
    <row r="14" spans="1:26" ht="21.75" customHeight="1">
      <c r="A14" s="5"/>
      <c r="B14" s="240">
        <v>3100202631099</v>
      </c>
      <c r="C14" s="99" t="s">
        <v>56</v>
      </c>
      <c r="D14" s="99" t="s">
        <v>28</v>
      </c>
      <c r="E14" s="99" t="s">
        <v>57</v>
      </c>
      <c r="F14" s="99" t="s">
        <v>48</v>
      </c>
      <c r="G14" s="99" t="s">
        <v>49</v>
      </c>
      <c r="H14" s="215">
        <f t="shared" ref="H14:H16" si="15">IF(F14="ข้าราชการพลเรือนในสถาบันอุดมศึกษา",1,0)</f>
        <v>0</v>
      </c>
      <c r="I14" s="215">
        <f t="shared" ref="I14:I16" si="16">IF(F14="พนักงานมหาวิทยาลัย",1,0)</f>
        <v>0</v>
      </c>
      <c r="J14" s="215"/>
      <c r="K14" s="215">
        <f t="shared" ref="K14:K16" si="17">IF(F14="ลูกจ้างชั่วคราวรายเดือน",1,0)</f>
        <v>1</v>
      </c>
      <c r="L14" s="215">
        <f t="shared" ref="L14:L16" si="18">IF(F14="อาจารย์พิเศษรายชั่วโมง",1,0)</f>
        <v>0</v>
      </c>
      <c r="M14" s="215">
        <f t="shared" si="1"/>
        <v>1</v>
      </c>
      <c r="N14" s="67"/>
      <c r="O14" s="67"/>
      <c r="P14" s="67"/>
      <c r="Q14" s="67"/>
      <c r="R14" s="65">
        <v>3100202631099</v>
      </c>
      <c r="S14" s="5" t="str">
        <f t="shared" si="6"/>
        <v/>
      </c>
      <c r="T14" s="5"/>
      <c r="U14" s="5"/>
      <c r="V14" s="5"/>
      <c r="W14" s="5"/>
      <c r="X14" s="5"/>
      <c r="Y14" s="5"/>
      <c r="Z14" s="5"/>
    </row>
    <row r="15" spans="1:26" ht="21.75" customHeight="1">
      <c r="A15" s="5"/>
      <c r="B15" s="240">
        <v>3479900169752</v>
      </c>
      <c r="C15" s="99" t="s">
        <v>58</v>
      </c>
      <c r="D15" s="99" t="s">
        <v>28</v>
      </c>
      <c r="E15" s="99" t="s">
        <v>57</v>
      </c>
      <c r="F15" s="99" t="s">
        <v>48</v>
      </c>
      <c r="G15" s="99" t="s">
        <v>49</v>
      </c>
      <c r="H15" s="215">
        <f t="shared" si="15"/>
        <v>0</v>
      </c>
      <c r="I15" s="215">
        <f t="shared" si="16"/>
        <v>0</v>
      </c>
      <c r="J15" s="215"/>
      <c r="K15" s="215">
        <f t="shared" si="17"/>
        <v>1</v>
      </c>
      <c r="L15" s="215">
        <f t="shared" si="18"/>
        <v>0</v>
      </c>
      <c r="M15" s="215">
        <f t="shared" si="1"/>
        <v>1</v>
      </c>
      <c r="N15" s="67"/>
      <c r="O15" s="67"/>
      <c r="P15" s="67"/>
      <c r="Q15" s="67"/>
      <c r="R15" s="65">
        <v>3479900169752</v>
      </c>
      <c r="S15" s="5" t="str">
        <f t="shared" si="6"/>
        <v/>
      </c>
      <c r="T15" s="5"/>
      <c r="U15" s="5"/>
      <c r="V15" s="5"/>
      <c r="W15" s="5"/>
      <c r="X15" s="5"/>
      <c r="Y15" s="5"/>
      <c r="Z15" s="5"/>
    </row>
    <row r="16" spans="1:26" ht="21.75" customHeight="1">
      <c r="A16" s="5"/>
      <c r="B16" s="240">
        <v>3490200026799</v>
      </c>
      <c r="C16" s="99" t="s">
        <v>59</v>
      </c>
      <c r="D16" s="99" t="s">
        <v>28</v>
      </c>
      <c r="E16" s="99" t="s">
        <v>57</v>
      </c>
      <c r="F16" s="99" t="s">
        <v>48</v>
      </c>
      <c r="G16" s="99" t="s">
        <v>49</v>
      </c>
      <c r="H16" s="215">
        <f t="shared" si="15"/>
        <v>0</v>
      </c>
      <c r="I16" s="215">
        <f t="shared" si="16"/>
        <v>0</v>
      </c>
      <c r="J16" s="215"/>
      <c r="K16" s="215">
        <f t="shared" si="17"/>
        <v>1</v>
      </c>
      <c r="L16" s="215">
        <f t="shared" si="18"/>
        <v>0</v>
      </c>
      <c r="M16" s="215">
        <f t="shared" si="1"/>
        <v>1</v>
      </c>
      <c r="N16" s="67"/>
      <c r="O16" s="67"/>
      <c r="P16" s="67"/>
      <c r="Q16" s="67"/>
      <c r="R16" s="65">
        <v>3490200026799</v>
      </c>
      <c r="S16" s="5" t="str">
        <f t="shared" si="6"/>
        <v/>
      </c>
      <c r="T16" s="5"/>
      <c r="U16" s="5"/>
      <c r="V16" s="5"/>
      <c r="W16" s="5"/>
      <c r="X16" s="5"/>
      <c r="Y16" s="5"/>
      <c r="Z16" s="5"/>
    </row>
    <row r="17" spans="1:26" ht="21.75" customHeight="1">
      <c r="A17" s="5">
        <v>4</v>
      </c>
      <c r="B17" s="674" t="str">
        <f>E18</f>
        <v>สาขาวิชาการบริหารและพัฒนาการศึกษา</v>
      </c>
      <c r="C17" s="675"/>
      <c r="D17" s="675"/>
      <c r="E17" s="675"/>
      <c r="F17" s="675"/>
      <c r="G17" s="676"/>
      <c r="H17" s="233">
        <f t="shared" ref="H17:I17" si="19">SUMIF($E:$E,$B17,H:H)</f>
        <v>2</v>
      </c>
      <c r="I17" s="233">
        <f t="shared" si="19"/>
        <v>3</v>
      </c>
      <c r="J17" s="233"/>
      <c r="K17" s="233">
        <f t="shared" ref="K17:L17" si="20">SUMIF($E:$E,$B17,K:K)</f>
        <v>0</v>
      </c>
      <c r="L17" s="233">
        <f t="shared" si="20"/>
        <v>0</v>
      </c>
      <c r="M17" s="233">
        <f t="shared" si="1"/>
        <v>5</v>
      </c>
      <c r="N17" s="237"/>
      <c r="O17" s="237"/>
      <c r="P17" s="237"/>
      <c r="Q17" s="237"/>
      <c r="R17" s="65" t="s">
        <v>51</v>
      </c>
      <c r="S17" s="65" t="str">
        <f t="shared" si="6"/>
        <v>สาขาวิชาการบริหารและพัฒนาการศึกษา</v>
      </c>
      <c r="T17" s="5"/>
      <c r="U17" s="5"/>
      <c r="V17" s="5"/>
      <c r="W17" s="5"/>
      <c r="X17" s="5"/>
      <c r="Y17" s="5"/>
      <c r="Z17" s="5"/>
    </row>
    <row r="18" spans="1:26" ht="21.75" customHeight="1">
      <c r="A18" s="5"/>
      <c r="B18" s="240">
        <v>3349900633972</v>
      </c>
      <c r="C18" s="99" t="s">
        <v>60</v>
      </c>
      <c r="D18" s="99" t="s">
        <v>28</v>
      </c>
      <c r="E18" s="99" t="s">
        <v>61</v>
      </c>
      <c r="F18" s="99" t="s">
        <v>62</v>
      </c>
      <c r="G18" s="99" t="s">
        <v>49</v>
      </c>
      <c r="H18" s="215">
        <f t="shared" ref="H18:H22" si="21">IF(F18="ข้าราชการพลเรือนในสถาบันอุดมศึกษา",1,0)</f>
        <v>1</v>
      </c>
      <c r="I18" s="215">
        <f t="shared" ref="I18:I22" si="22">IF(F18="พนักงานมหาวิทยาลัย",1,0)</f>
        <v>0</v>
      </c>
      <c r="J18" s="215"/>
      <c r="K18" s="215">
        <f t="shared" ref="K18:K22" si="23">IF(F18="ลูกจ้างชั่วคราวรายเดือน",1,0)</f>
        <v>0</v>
      </c>
      <c r="L18" s="215">
        <f t="shared" ref="L18:L22" si="24">IF(F18="อาจารย์พิเศษรายชั่วโมง",1,0)</f>
        <v>0</v>
      </c>
      <c r="M18" s="215">
        <f t="shared" si="1"/>
        <v>1</v>
      </c>
      <c r="N18" s="67"/>
      <c r="O18" s="67"/>
      <c r="P18" s="67"/>
      <c r="Q18" s="67"/>
      <c r="R18" s="65">
        <v>3349900633972</v>
      </c>
      <c r="S18" s="5" t="str">
        <f t="shared" si="6"/>
        <v/>
      </c>
      <c r="T18" s="5"/>
      <c r="U18" s="5"/>
      <c r="V18" s="5"/>
      <c r="W18" s="5"/>
      <c r="X18" s="5"/>
      <c r="Y18" s="5"/>
      <c r="Z18" s="5"/>
    </row>
    <row r="19" spans="1:26" ht="21.75" customHeight="1">
      <c r="A19" s="5"/>
      <c r="B19" s="240">
        <v>3770100308684</v>
      </c>
      <c r="C19" s="99" t="s">
        <v>63</v>
      </c>
      <c r="D19" s="99" t="s">
        <v>28</v>
      </c>
      <c r="E19" s="99" t="s">
        <v>61</v>
      </c>
      <c r="F19" s="99" t="s">
        <v>62</v>
      </c>
      <c r="G19" s="99" t="s">
        <v>49</v>
      </c>
      <c r="H19" s="215">
        <f t="shared" si="21"/>
        <v>1</v>
      </c>
      <c r="I19" s="215">
        <f t="shared" si="22"/>
        <v>0</v>
      </c>
      <c r="J19" s="215"/>
      <c r="K19" s="215">
        <f t="shared" si="23"/>
        <v>0</v>
      </c>
      <c r="L19" s="215">
        <f t="shared" si="24"/>
        <v>0</v>
      </c>
      <c r="M19" s="215">
        <f t="shared" si="1"/>
        <v>1</v>
      </c>
      <c r="N19" s="67"/>
      <c r="O19" s="67"/>
      <c r="P19" s="67"/>
      <c r="Q19" s="67"/>
      <c r="R19" s="65">
        <v>3770100308684</v>
      </c>
      <c r="S19" s="5" t="str">
        <f t="shared" si="6"/>
        <v/>
      </c>
      <c r="T19" s="5"/>
      <c r="U19" s="5"/>
      <c r="V19" s="5"/>
      <c r="W19" s="5"/>
      <c r="X19" s="5"/>
      <c r="Y19" s="5"/>
      <c r="Z19" s="5"/>
    </row>
    <row r="20" spans="1:26" ht="21.75" customHeight="1">
      <c r="A20" s="5"/>
      <c r="B20" s="240">
        <v>3430900717603</v>
      </c>
      <c r="C20" s="99" t="s">
        <v>64</v>
      </c>
      <c r="D20" s="99" t="s">
        <v>28</v>
      </c>
      <c r="E20" s="99" t="s">
        <v>61</v>
      </c>
      <c r="F20" s="99" t="s">
        <v>6</v>
      </c>
      <c r="G20" s="99" t="s">
        <v>49</v>
      </c>
      <c r="H20" s="215">
        <f t="shared" si="21"/>
        <v>0</v>
      </c>
      <c r="I20" s="215">
        <f t="shared" si="22"/>
        <v>1</v>
      </c>
      <c r="J20" s="215"/>
      <c r="K20" s="215">
        <f t="shared" si="23"/>
        <v>0</v>
      </c>
      <c r="L20" s="215">
        <f t="shared" si="24"/>
        <v>0</v>
      </c>
      <c r="M20" s="215">
        <f t="shared" si="1"/>
        <v>1</v>
      </c>
      <c r="N20" s="67"/>
      <c r="O20" s="67"/>
      <c r="P20" s="67"/>
      <c r="Q20" s="67"/>
      <c r="R20" s="65">
        <v>3430900717603</v>
      </c>
      <c r="S20" s="5" t="str">
        <f t="shared" si="6"/>
        <v/>
      </c>
      <c r="T20" s="5"/>
      <c r="U20" s="5"/>
      <c r="V20" s="5"/>
      <c r="W20" s="5"/>
      <c r="X20" s="5"/>
      <c r="Y20" s="5"/>
      <c r="Z20" s="5"/>
    </row>
    <row r="21" spans="1:26" ht="21.75" customHeight="1">
      <c r="A21" s="5"/>
      <c r="B21" s="240">
        <v>3461100099043</v>
      </c>
      <c r="C21" s="99" t="s">
        <v>65</v>
      </c>
      <c r="D21" s="99" t="s">
        <v>28</v>
      </c>
      <c r="E21" s="99" t="s">
        <v>61</v>
      </c>
      <c r="F21" s="99" t="s">
        <v>6</v>
      </c>
      <c r="G21" s="99" t="s">
        <v>49</v>
      </c>
      <c r="H21" s="215">
        <f t="shared" si="21"/>
        <v>0</v>
      </c>
      <c r="I21" s="215">
        <f t="shared" si="22"/>
        <v>1</v>
      </c>
      <c r="J21" s="215"/>
      <c r="K21" s="215">
        <f t="shared" si="23"/>
        <v>0</v>
      </c>
      <c r="L21" s="215">
        <f t="shared" si="24"/>
        <v>0</v>
      </c>
      <c r="M21" s="215">
        <f t="shared" si="1"/>
        <v>1</v>
      </c>
      <c r="N21" s="67"/>
      <c r="O21" s="67"/>
      <c r="P21" s="67"/>
      <c r="Q21" s="67"/>
      <c r="R21" s="65">
        <v>3461100099043</v>
      </c>
      <c r="S21" s="5" t="str">
        <f t="shared" si="6"/>
        <v/>
      </c>
      <c r="T21" s="5"/>
      <c r="U21" s="5"/>
      <c r="V21" s="5"/>
      <c r="W21" s="5"/>
      <c r="X21" s="5"/>
      <c r="Y21" s="5"/>
      <c r="Z21" s="5"/>
    </row>
    <row r="22" spans="1:26" ht="21.75" customHeight="1">
      <c r="A22" s="5"/>
      <c r="B22" s="240">
        <v>3470500423718</v>
      </c>
      <c r="C22" s="99" t="s">
        <v>66</v>
      </c>
      <c r="D22" s="99" t="s">
        <v>28</v>
      </c>
      <c r="E22" s="99" t="s">
        <v>61</v>
      </c>
      <c r="F22" s="99" t="s">
        <v>6</v>
      </c>
      <c r="G22" s="99" t="s">
        <v>49</v>
      </c>
      <c r="H22" s="215">
        <f t="shared" si="21"/>
        <v>0</v>
      </c>
      <c r="I22" s="215">
        <f t="shared" si="22"/>
        <v>1</v>
      </c>
      <c r="J22" s="215"/>
      <c r="K22" s="215">
        <f t="shared" si="23"/>
        <v>0</v>
      </c>
      <c r="L22" s="215">
        <f t="shared" si="24"/>
        <v>0</v>
      </c>
      <c r="M22" s="215">
        <f t="shared" si="1"/>
        <v>1</v>
      </c>
      <c r="N22" s="67"/>
      <c r="O22" s="67"/>
      <c r="P22" s="67"/>
      <c r="Q22" s="67"/>
      <c r="R22" s="65">
        <v>3470500423718</v>
      </c>
      <c r="S22" s="5" t="str">
        <f t="shared" si="6"/>
        <v/>
      </c>
      <c r="T22" s="5"/>
      <c r="U22" s="5"/>
      <c r="V22" s="5"/>
      <c r="W22" s="5"/>
      <c r="X22" s="5"/>
      <c r="Y22" s="5"/>
      <c r="Z22" s="5"/>
    </row>
    <row r="23" spans="1:26" ht="21.75" customHeight="1">
      <c r="A23" s="5">
        <v>5</v>
      </c>
      <c r="B23" s="674" t="str">
        <f>E24</f>
        <v>สาขาวิชาการบริหารและพัฒนาการศึกษา(ระดับปริญญาเอก)</v>
      </c>
      <c r="C23" s="675"/>
      <c r="D23" s="675"/>
      <c r="E23" s="675"/>
      <c r="F23" s="675"/>
      <c r="G23" s="676"/>
      <c r="H23" s="233">
        <f t="shared" ref="H23:I23" si="25">SUMIF($E:$E,$B23,H:H)</f>
        <v>0</v>
      </c>
      <c r="I23" s="233">
        <f t="shared" si="25"/>
        <v>1</v>
      </c>
      <c r="J23" s="233"/>
      <c r="K23" s="233">
        <f t="shared" ref="K23:L23" si="26">SUMIF($E:$E,$B23,K:K)</f>
        <v>1</v>
      </c>
      <c r="L23" s="233">
        <f t="shared" si="26"/>
        <v>0</v>
      </c>
      <c r="M23" s="233">
        <f t="shared" si="1"/>
        <v>2</v>
      </c>
      <c r="N23" s="237"/>
      <c r="O23" s="237"/>
      <c r="P23" s="237"/>
      <c r="Q23" s="237"/>
      <c r="R23" s="65" t="s">
        <v>51</v>
      </c>
      <c r="S23" s="65" t="str">
        <f t="shared" si="6"/>
        <v>สาขาวิชาการบริหารและพัฒนาการศึกษา(ระดับปริญญาเอก)</v>
      </c>
      <c r="T23" s="5"/>
      <c r="U23" s="5"/>
      <c r="V23" s="5"/>
      <c r="W23" s="5"/>
      <c r="X23" s="5"/>
      <c r="Y23" s="5"/>
      <c r="Z23" s="5"/>
    </row>
    <row r="24" spans="1:26" ht="21.75" customHeight="1">
      <c r="A24" s="5"/>
      <c r="B24" s="240">
        <v>1471500034252</v>
      </c>
      <c r="C24" s="99" t="s">
        <v>68</v>
      </c>
      <c r="D24" s="99" t="s">
        <v>28</v>
      </c>
      <c r="E24" s="99" t="s">
        <v>69</v>
      </c>
      <c r="F24" s="99" t="s">
        <v>6</v>
      </c>
      <c r="G24" s="99" t="s">
        <v>49</v>
      </c>
      <c r="H24" s="215">
        <f t="shared" ref="H24:H25" si="27">IF(F24="ข้าราชการพลเรือนในสถาบันอุดมศึกษา",1,0)</f>
        <v>0</v>
      </c>
      <c r="I24" s="215">
        <f t="shared" ref="I24:I25" si="28">IF(F24="พนักงานมหาวิทยาลัย",1,0)</f>
        <v>1</v>
      </c>
      <c r="J24" s="215"/>
      <c r="K24" s="215">
        <f t="shared" ref="K24:K25" si="29">IF(F24="ลูกจ้างชั่วคราวรายเดือน",1,0)</f>
        <v>0</v>
      </c>
      <c r="L24" s="215">
        <f t="shared" ref="L24:L25" si="30">IF(F24="อาจารย์พิเศษรายชั่วโมง",1,0)</f>
        <v>0</v>
      </c>
      <c r="M24" s="215">
        <f t="shared" si="1"/>
        <v>1</v>
      </c>
      <c r="N24" s="67"/>
      <c r="O24" s="67"/>
      <c r="P24" s="67"/>
      <c r="Q24" s="67"/>
      <c r="R24" s="65">
        <v>1471500034252</v>
      </c>
      <c r="S24" s="5" t="str">
        <f t="shared" si="6"/>
        <v/>
      </c>
      <c r="T24" s="5"/>
      <c r="U24" s="5"/>
      <c r="V24" s="5"/>
      <c r="W24" s="5"/>
      <c r="X24" s="5"/>
      <c r="Y24" s="5"/>
      <c r="Z24" s="5"/>
    </row>
    <row r="25" spans="1:26" ht="21.75" customHeight="1">
      <c r="A25" s="5"/>
      <c r="B25" s="240">
        <v>3209800070934</v>
      </c>
      <c r="C25" s="99" t="s">
        <v>73</v>
      </c>
      <c r="D25" s="99" t="s">
        <v>28</v>
      </c>
      <c r="E25" s="99" t="s">
        <v>69</v>
      </c>
      <c r="F25" s="99" t="s">
        <v>48</v>
      </c>
      <c r="G25" s="99" t="s">
        <v>49</v>
      </c>
      <c r="H25" s="215">
        <f t="shared" si="27"/>
        <v>0</v>
      </c>
      <c r="I25" s="215">
        <f t="shared" si="28"/>
        <v>0</v>
      </c>
      <c r="J25" s="215"/>
      <c r="K25" s="215">
        <f t="shared" si="29"/>
        <v>1</v>
      </c>
      <c r="L25" s="215">
        <f t="shared" si="30"/>
        <v>0</v>
      </c>
      <c r="M25" s="215">
        <f t="shared" si="1"/>
        <v>1</v>
      </c>
      <c r="N25" s="67"/>
      <c r="O25" s="67"/>
      <c r="P25" s="67"/>
      <c r="Q25" s="67"/>
      <c r="R25" s="65">
        <v>3209800070934</v>
      </c>
      <c r="S25" s="5" t="str">
        <f t="shared" si="6"/>
        <v/>
      </c>
      <c r="T25" s="5"/>
      <c r="U25" s="5"/>
      <c r="V25" s="5"/>
      <c r="W25" s="5"/>
      <c r="X25" s="5"/>
      <c r="Y25" s="5"/>
      <c r="Z25" s="5"/>
    </row>
    <row r="26" spans="1:26" ht="21.75" customHeight="1">
      <c r="A26" s="5">
        <v>6</v>
      </c>
      <c r="B26" s="674" t="str">
        <f>E27</f>
        <v>สาขาวิชาการศึกษาปฐมวัย</v>
      </c>
      <c r="C26" s="675"/>
      <c r="D26" s="675"/>
      <c r="E26" s="675"/>
      <c r="F26" s="675"/>
      <c r="G26" s="676"/>
      <c r="H26" s="233">
        <f t="shared" ref="H26:I26" si="31">SUMIF($E:$E,$B26,H:H)</f>
        <v>4</v>
      </c>
      <c r="I26" s="233">
        <f t="shared" si="31"/>
        <v>2</v>
      </c>
      <c r="J26" s="233"/>
      <c r="K26" s="233">
        <f t="shared" ref="K26:L26" si="32">SUMIF($E:$E,$B26,K:K)</f>
        <v>0</v>
      </c>
      <c r="L26" s="233">
        <f t="shared" si="32"/>
        <v>0</v>
      </c>
      <c r="M26" s="233">
        <f t="shared" si="1"/>
        <v>6</v>
      </c>
      <c r="N26" s="237"/>
      <c r="O26" s="237"/>
      <c r="P26" s="237"/>
      <c r="Q26" s="237"/>
      <c r="R26" s="65" t="s">
        <v>51</v>
      </c>
      <c r="S26" s="65" t="str">
        <f t="shared" si="6"/>
        <v>สาขาวิชาการศึกษาปฐมวัย</v>
      </c>
      <c r="T26" s="5"/>
      <c r="U26" s="5"/>
      <c r="V26" s="5"/>
      <c r="W26" s="5"/>
      <c r="X26" s="5"/>
      <c r="Y26" s="5"/>
      <c r="Z26" s="5"/>
    </row>
    <row r="27" spans="1:26" ht="21.75" customHeight="1">
      <c r="A27" s="5"/>
      <c r="B27" s="240">
        <v>3102100020521</v>
      </c>
      <c r="C27" s="99" t="s">
        <v>74</v>
      </c>
      <c r="D27" s="99" t="s">
        <v>28</v>
      </c>
      <c r="E27" s="99" t="s">
        <v>75</v>
      </c>
      <c r="F27" s="99" t="s">
        <v>62</v>
      </c>
      <c r="G27" s="99" t="s">
        <v>49</v>
      </c>
      <c r="H27" s="215">
        <f t="shared" ref="H27:H32" si="33">IF(F27="ข้าราชการพลเรือนในสถาบันอุดมศึกษา",1,0)</f>
        <v>1</v>
      </c>
      <c r="I27" s="269">
        <f>SUMIF($E:$E,$B27,I:I)</f>
        <v>0</v>
      </c>
      <c r="J27" s="269"/>
      <c r="K27" s="269">
        <f t="shared" ref="K27:L27" si="34">SUMIF($E:$E,$B27,K:K)</f>
        <v>0</v>
      </c>
      <c r="L27" s="269">
        <f t="shared" si="34"/>
        <v>0</v>
      </c>
      <c r="M27" s="269">
        <f t="shared" si="1"/>
        <v>1</v>
      </c>
      <c r="N27" s="270"/>
      <c r="O27" s="270"/>
      <c r="P27" s="270"/>
      <c r="Q27" s="270"/>
      <c r="R27" s="65">
        <v>3102100020521</v>
      </c>
      <c r="S27" s="5" t="str">
        <f t="shared" si="6"/>
        <v/>
      </c>
      <c r="T27" s="5"/>
      <c r="U27" s="5"/>
      <c r="V27" s="5"/>
      <c r="W27" s="5"/>
      <c r="X27" s="5"/>
      <c r="Y27" s="5"/>
      <c r="Z27" s="5"/>
    </row>
    <row r="28" spans="1:26" ht="21.75" customHeight="1">
      <c r="A28" s="5"/>
      <c r="B28" s="240">
        <v>3410300241667</v>
      </c>
      <c r="C28" s="99" t="s">
        <v>78</v>
      </c>
      <c r="D28" s="99" t="s">
        <v>28</v>
      </c>
      <c r="E28" s="99" t="s">
        <v>75</v>
      </c>
      <c r="F28" s="99" t="s">
        <v>62</v>
      </c>
      <c r="G28" s="99" t="s">
        <v>49</v>
      </c>
      <c r="H28" s="215">
        <f t="shared" si="33"/>
        <v>1</v>
      </c>
      <c r="I28" s="215">
        <f t="shared" ref="I28:I32" si="35">IF(F28="พนักงานมหาวิทยาลัย",1,0)</f>
        <v>0</v>
      </c>
      <c r="J28" s="215"/>
      <c r="K28" s="215">
        <f t="shared" ref="K28:K32" si="36">IF(F28="ลูกจ้างชั่วคราวรายเดือน",1,0)</f>
        <v>0</v>
      </c>
      <c r="L28" s="215">
        <f t="shared" ref="L28:L32" si="37">IF(F28="อาจารย์พิเศษรายชั่วโมง",1,0)</f>
        <v>0</v>
      </c>
      <c r="M28" s="215">
        <f t="shared" si="1"/>
        <v>1</v>
      </c>
      <c r="N28" s="67"/>
      <c r="O28" s="67"/>
      <c r="P28" s="67"/>
      <c r="Q28" s="67"/>
      <c r="R28" s="65">
        <v>3410300241667</v>
      </c>
      <c r="S28" s="5" t="str">
        <f t="shared" si="6"/>
        <v/>
      </c>
      <c r="T28" s="5"/>
      <c r="U28" s="5"/>
      <c r="V28" s="5"/>
      <c r="W28" s="5"/>
      <c r="X28" s="5"/>
      <c r="Y28" s="5"/>
      <c r="Z28" s="5"/>
    </row>
    <row r="29" spans="1:26" ht="21.75" customHeight="1">
      <c r="A29" s="5"/>
      <c r="B29" s="240">
        <v>3471000149987</v>
      </c>
      <c r="C29" s="99" t="s">
        <v>80</v>
      </c>
      <c r="D29" s="99" t="s">
        <v>28</v>
      </c>
      <c r="E29" s="99" t="s">
        <v>75</v>
      </c>
      <c r="F29" s="99" t="s">
        <v>62</v>
      </c>
      <c r="G29" s="99" t="s">
        <v>81</v>
      </c>
      <c r="H29" s="215">
        <f t="shared" si="33"/>
        <v>1</v>
      </c>
      <c r="I29" s="215">
        <f t="shared" si="35"/>
        <v>0</v>
      </c>
      <c r="J29" s="215"/>
      <c r="K29" s="215">
        <f t="shared" si="36"/>
        <v>0</v>
      </c>
      <c r="L29" s="215">
        <f t="shared" si="37"/>
        <v>0</v>
      </c>
      <c r="M29" s="215">
        <f t="shared" si="1"/>
        <v>1</v>
      </c>
      <c r="N29" s="67"/>
      <c r="O29" s="67"/>
      <c r="P29" s="67"/>
      <c r="Q29" s="67"/>
      <c r="R29" s="65">
        <v>3471000149987</v>
      </c>
      <c r="S29" s="5" t="str">
        <f t="shared" si="6"/>
        <v/>
      </c>
      <c r="T29" s="5"/>
      <c r="U29" s="5"/>
      <c r="V29" s="5"/>
      <c r="W29" s="5"/>
      <c r="X29" s="5"/>
      <c r="Y29" s="5"/>
      <c r="Z29" s="5"/>
    </row>
    <row r="30" spans="1:26" ht="21.75" customHeight="1">
      <c r="A30" s="5"/>
      <c r="B30" s="240">
        <v>3480600151213</v>
      </c>
      <c r="C30" s="99" t="s">
        <v>82</v>
      </c>
      <c r="D30" s="99" t="s">
        <v>28</v>
      </c>
      <c r="E30" s="99" t="s">
        <v>75</v>
      </c>
      <c r="F30" s="99" t="s">
        <v>62</v>
      </c>
      <c r="G30" s="99" t="s">
        <v>81</v>
      </c>
      <c r="H30" s="215">
        <f t="shared" si="33"/>
        <v>1</v>
      </c>
      <c r="I30" s="215">
        <f t="shared" si="35"/>
        <v>0</v>
      </c>
      <c r="J30" s="215"/>
      <c r="K30" s="215">
        <f t="shared" si="36"/>
        <v>0</v>
      </c>
      <c r="L30" s="215">
        <f t="shared" si="37"/>
        <v>0</v>
      </c>
      <c r="M30" s="215">
        <f t="shared" si="1"/>
        <v>1</v>
      </c>
      <c r="N30" s="67"/>
      <c r="O30" s="67"/>
      <c r="P30" s="67"/>
      <c r="Q30" s="67"/>
      <c r="R30" s="65">
        <v>3480600151213</v>
      </c>
      <c r="S30" s="5" t="str">
        <f t="shared" si="6"/>
        <v/>
      </c>
      <c r="T30" s="5"/>
      <c r="U30" s="5"/>
      <c r="V30" s="5"/>
      <c r="W30" s="5"/>
      <c r="X30" s="5"/>
      <c r="Y30" s="5"/>
      <c r="Z30" s="5"/>
    </row>
    <row r="31" spans="1:26" ht="21.75" customHeight="1">
      <c r="A31" s="5"/>
      <c r="B31" s="240">
        <v>1101400731591</v>
      </c>
      <c r="C31" s="99" t="s">
        <v>83</v>
      </c>
      <c r="D31" s="99" t="s">
        <v>28</v>
      </c>
      <c r="E31" s="99" t="s">
        <v>75</v>
      </c>
      <c r="F31" s="99" t="s">
        <v>6</v>
      </c>
      <c r="G31" s="99" t="s">
        <v>81</v>
      </c>
      <c r="H31" s="215">
        <f t="shared" si="33"/>
        <v>0</v>
      </c>
      <c r="I31" s="215">
        <f t="shared" si="35"/>
        <v>1</v>
      </c>
      <c r="J31" s="215"/>
      <c r="K31" s="215">
        <f t="shared" si="36"/>
        <v>0</v>
      </c>
      <c r="L31" s="215">
        <f t="shared" si="37"/>
        <v>0</v>
      </c>
      <c r="M31" s="215">
        <f t="shared" si="1"/>
        <v>1</v>
      </c>
      <c r="N31" s="67"/>
      <c r="O31" s="67"/>
      <c r="P31" s="67"/>
      <c r="Q31" s="67"/>
      <c r="R31" s="65">
        <v>1101400731591</v>
      </c>
      <c r="S31" s="5" t="str">
        <f t="shared" si="6"/>
        <v/>
      </c>
      <c r="T31" s="5"/>
      <c r="U31" s="5"/>
      <c r="V31" s="5"/>
      <c r="W31" s="5"/>
      <c r="X31" s="5"/>
      <c r="Y31" s="5"/>
      <c r="Z31" s="5"/>
    </row>
    <row r="32" spans="1:26" ht="21.75" customHeight="1">
      <c r="A32" s="5"/>
      <c r="B32" s="240">
        <v>1409800071665</v>
      </c>
      <c r="C32" s="99" t="s">
        <v>84</v>
      </c>
      <c r="D32" s="99" t="s">
        <v>28</v>
      </c>
      <c r="E32" s="99" t="s">
        <v>75</v>
      </c>
      <c r="F32" s="99" t="s">
        <v>6</v>
      </c>
      <c r="G32" s="99" t="s">
        <v>81</v>
      </c>
      <c r="H32" s="215">
        <f t="shared" si="33"/>
        <v>0</v>
      </c>
      <c r="I32" s="215">
        <f t="shared" si="35"/>
        <v>1</v>
      </c>
      <c r="J32" s="215"/>
      <c r="K32" s="215">
        <f t="shared" si="36"/>
        <v>0</v>
      </c>
      <c r="L32" s="215">
        <f t="shared" si="37"/>
        <v>0</v>
      </c>
      <c r="M32" s="215">
        <f t="shared" si="1"/>
        <v>1</v>
      </c>
      <c r="N32" s="67"/>
      <c r="O32" s="67"/>
      <c r="P32" s="67"/>
      <c r="Q32" s="67"/>
      <c r="R32" s="65">
        <v>1409800071665</v>
      </c>
      <c r="S32" s="5" t="str">
        <f t="shared" si="6"/>
        <v/>
      </c>
      <c r="T32" s="5"/>
      <c r="U32" s="5"/>
      <c r="V32" s="5"/>
      <c r="W32" s="5"/>
      <c r="X32" s="5"/>
      <c r="Y32" s="5"/>
      <c r="Z32" s="5"/>
    </row>
    <row r="33" spans="1:26" ht="21.75" customHeight="1">
      <c r="A33" s="5">
        <v>7</v>
      </c>
      <c r="B33" s="674" t="str">
        <f>E34</f>
        <v>สาขาวิชาการศึกษาพิเศษ</v>
      </c>
      <c r="C33" s="675"/>
      <c r="D33" s="675"/>
      <c r="E33" s="675"/>
      <c r="F33" s="675"/>
      <c r="G33" s="676"/>
      <c r="H33" s="233">
        <f t="shared" ref="H33:I33" si="38">SUMIF($E:$E,$B33,H:H)</f>
        <v>1</v>
      </c>
      <c r="I33" s="233">
        <f t="shared" si="38"/>
        <v>3</v>
      </c>
      <c r="J33" s="233"/>
      <c r="K33" s="233">
        <f t="shared" ref="K33:L33" si="39">SUMIF($E:$E,$B33,K:K)</f>
        <v>0</v>
      </c>
      <c r="L33" s="233">
        <f t="shared" si="39"/>
        <v>2</v>
      </c>
      <c r="M33" s="233">
        <f t="shared" si="1"/>
        <v>6</v>
      </c>
      <c r="N33" s="237"/>
      <c r="O33" s="237"/>
      <c r="P33" s="237"/>
      <c r="Q33" s="237"/>
      <c r="R33" s="65" t="s">
        <v>51</v>
      </c>
      <c r="S33" s="65" t="str">
        <f t="shared" si="6"/>
        <v>สาขาวิชาการศึกษาพิเศษ</v>
      </c>
      <c r="T33" s="5"/>
      <c r="U33" s="5"/>
      <c r="V33" s="5"/>
      <c r="W33" s="5"/>
      <c r="X33" s="5"/>
      <c r="Y33" s="5"/>
      <c r="Z33" s="5"/>
    </row>
    <row r="34" spans="1:26" ht="21.75" customHeight="1">
      <c r="A34" s="5"/>
      <c r="B34" s="240">
        <v>3160100669283</v>
      </c>
      <c r="C34" s="99" t="s">
        <v>85</v>
      </c>
      <c r="D34" s="99" t="s">
        <v>28</v>
      </c>
      <c r="E34" s="99" t="s">
        <v>86</v>
      </c>
      <c r="F34" s="99" t="s">
        <v>62</v>
      </c>
      <c r="G34" s="99" t="s">
        <v>49</v>
      </c>
      <c r="H34" s="215">
        <f t="shared" ref="H34:H39" si="40">IF(F34="ข้าราชการพลเรือนในสถาบันอุดมศึกษา",1,0)</f>
        <v>1</v>
      </c>
      <c r="I34" s="215">
        <f t="shared" ref="I34:I39" si="41">IF(F34="พนักงานมหาวิทยาลัย",1,0)</f>
        <v>0</v>
      </c>
      <c r="J34" s="215"/>
      <c r="K34" s="215">
        <f t="shared" ref="K34:K39" si="42">IF(F34="ลูกจ้างชั่วคราวรายเดือน",1,0)</f>
        <v>0</v>
      </c>
      <c r="L34" s="215">
        <f t="shared" ref="L34:L39" si="43">IF(F34="อาจารย์พิเศษรายชั่วโมง",1,0)</f>
        <v>0</v>
      </c>
      <c r="M34" s="215">
        <f t="shared" si="1"/>
        <v>1</v>
      </c>
      <c r="N34" s="67"/>
      <c r="O34" s="67"/>
      <c r="P34" s="67"/>
      <c r="Q34" s="67"/>
      <c r="R34" s="65">
        <v>3160100669283</v>
      </c>
      <c r="S34" s="5" t="str">
        <f t="shared" si="6"/>
        <v/>
      </c>
      <c r="T34" s="5"/>
      <c r="U34" s="5"/>
      <c r="V34" s="5"/>
      <c r="W34" s="5"/>
      <c r="X34" s="5"/>
      <c r="Y34" s="5"/>
      <c r="Z34" s="5"/>
    </row>
    <row r="35" spans="1:26" ht="21.75" customHeight="1">
      <c r="A35" s="5"/>
      <c r="B35" s="240">
        <v>1460500090895</v>
      </c>
      <c r="C35" s="99" t="s">
        <v>89</v>
      </c>
      <c r="D35" s="99" t="s">
        <v>28</v>
      </c>
      <c r="E35" s="99" t="s">
        <v>86</v>
      </c>
      <c r="F35" s="99" t="s">
        <v>6</v>
      </c>
      <c r="G35" s="99" t="s">
        <v>81</v>
      </c>
      <c r="H35" s="215">
        <f t="shared" si="40"/>
        <v>0</v>
      </c>
      <c r="I35" s="215">
        <f t="shared" si="41"/>
        <v>1</v>
      </c>
      <c r="J35" s="215"/>
      <c r="K35" s="215">
        <f t="shared" si="42"/>
        <v>0</v>
      </c>
      <c r="L35" s="215">
        <f t="shared" si="43"/>
        <v>0</v>
      </c>
      <c r="M35" s="215">
        <f t="shared" si="1"/>
        <v>1</v>
      </c>
      <c r="N35" s="67"/>
      <c r="O35" s="67"/>
      <c r="P35" s="67"/>
      <c r="Q35" s="67"/>
      <c r="R35" s="65">
        <v>1460500090895</v>
      </c>
      <c r="S35" s="5" t="str">
        <f t="shared" si="6"/>
        <v/>
      </c>
      <c r="T35" s="5"/>
      <c r="U35" s="5"/>
      <c r="V35" s="5"/>
      <c r="W35" s="5"/>
      <c r="X35" s="5"/>
      <c r="Y35" s="5"/>
      <c r="Z35" s="5"/>
    </row>
    <row r="36" spans="1:26" ht="21.75" customHeight="1">
      <c r="A36" s="5"/>
      <c r="B36" s="240">
        <v>3460800141289</v>
      </c>
      <c r="C36" s="99" t="s">
        <v>90</v>
      </c>
      <c r="D36" s="99" t="s">
        <v>28</v>
      </c>
      <c r="E36" s="99" t="s">
        <v>86</v>
      </c>
      <c r="F36" s="99" t="s">
        <v>6</v>
      </c>
      <c r="G36" s="99" t="s">
        <v>81</v>
      </c>
      <c r="H36" s="215">
        <f t="shared" si="40"/>
        <v>0</v>
      </c>
      <c r="I36" s="215">
        <f t="shared" si="41"/>
        <v>1</v>
      </c>
      <c r="J36" s="215"/>
      <c r="K36" s="215">
        <f t="shared" si="42"/>
        <v>0</v>
      </c>
      <c r="L36" s="215">
        <f t="shared" si="43"/>
        <v>0</v>
      </c>
      <c r="M36" s="215">
        <f t="shared" si="1"/>
        <v>1</v>
      </c>
      <c r="N36" s="67"/>
      <c r="O36" s="67"/>
      <c r="P36" s="67"/>
      <c r="Q36" s="67"/>
      <c r="R36" s="65">
        <v>3460800141289</v>
      </c>
      <c r="S36" s="5" t="str">
        <f t="shared" si="6"/>
        <v/>
      </c>
      <c r="T36" s="5"/>
      <c r="U36" s="5"/>
      <c r="V36" s="5"/>
      <c r="W36" s="5"/>
      <c r="X36" s="5"/>
      <c r="Y36" s="5"/>
      <c r="Z36" s="5"/>
    </row>
    <row r="37" spans="1:26" ht="21.75" customHeight="1">
      <c r="A37" s="5"/>
      <c r="B37" s="240">
        <v>3571200195400</v>
      </c>
      <c r="C37" s="99" t="s">
        <v>91</v>
      </c>
      <c r="D37" s="99" t="s">
        <v>28</v>
      </c>
      <c r="E37" s="99" t="s">
        <v>86</v>
      </c>
      <c r="F37" s="99" t="s">
        <v>6</v>
      </c>
      <c r="G37" s="99" t="s">
        <v>81</v>
      </c>
      <c r="H37" s="215">
        <f t="shared" si="40"/>
        <v>0</v>
      </c>
      <c r="I37" s="215">
        <f t="shared" si="41"/>
        <v>1</v>
      </c>
      <c r="J37" s="215"/>
      <c r="K37" s="215">
        <f t="shared" si="42"/>
        <v>0</v>
      </c>
      <c r="L37" s="215">
        <f t="shared" si="43"/>
        <v>0</v>
      </c>
      <c r="M37" s="215">
        <f t="shared" si="1"/>
        <v>1</v>
      </c>
      <c r="N37" s="67"/>
      <c r="O37" s="67"/>
      <c r="P37" s="67"/>
      <c r="Q37" s="67"/>
      <c r="R37" s="65">
        <v>3571200195400</v>
      </c>
      <c r="S37" s="5" t="str">
        <f t="shared" si="6"/>
        <v/>
      </c>
      <c r="T37" s="5"/>
      <c r="U37" s="5"/>
      <c r="V37" s="5"/>
      <c r="W37" s="5"/>
      <c r="X37" s="5"/>
      <c r="Y37" s="5"/>
      <c r="Z37" s="5"/>
    </row>
    <row r="38" spans="1:26" ht="21.75" customHeight="1">
      <c r="A38" s="5"/>
      <c r="B38" s="240">
        <v>3440400003245</v>
      </c>
      <c r="C38" s="99" t="s">
        <v>92</v>
      </c>
      <c r="D38" s="99" t="s">
        <v>28</v>
      </c>
      <c r="E38" s="99" t="s">
        <v>86</v>
      </c>
      <c r="F38" s="99" t="s">
        <v>93</v>
      </c>
      <c r="G38" s="99" t="s">
        <v>81</v>
      </c>
      <c r="H38" s="215">
        <f t="shared" si="40"/>
        <v>0</v>
      </c>
      <c r="I38" s="215">
        <f t="shared" si="41"/>
        <v>0</v>
      </c>
      <c r="J38" s="215"/>
      <c r="K38" s="215">
        <f t="shared" si="42"/>
        <v>0</v>
      </c>
      <c r="L38" s="215">
        <f t="shared" si="43"/>
        <v>1</v>
      </c>
      <c r="M38" s="215">
        <f t="shared" si="1"/>
        <v>1</v>
      </c>
      <c r="N38" s="67"/>
      <c r="O38" s="67"/>
      <c r="P38" s="67"/>
      <c r="Q38" s="67"/>
      <c r="R38" s="65">
        <v>3440400003245</v>
      </c>
      <c r="S38" s="5" t="str">
        <f t="shared" si="6"/>
        <v/>
      </c>
      <c r="T38" s="5"/>
      <c r="U38" s="5"/>
      <c r="V38" s="5"/>
      <c r="W38" s="5"/>
      <c r="X38" s="5"/>
      <c r="Y38" s="5"/>
      <c r="Z38" s="5"/>
    </row>
    <row r="39" spans="1:26" ht="21.75" customHeight="1">
      <c r="A39" s="5"/>
      <c r="B39" s="240">
        <v>3480100428020</v>
      </c>
      <c r="C39" s="99" t="s">
        <v>94</v>
      </c>
      <c r="D39" s="99" t="s">
        <v>28</v>
      </c>
      <c r="E39" s="99" t="s">
        <v>86</v>
      </c>
      <c r="F39" s="99" t="s">
        <v>93</v>
      </c>
      <c r="G39" s="99" t="s">
        <v>49</v>
      </c>
      <c r="H39" s="215">
        <f t="shared" si="40"/>
        <v>0</v>
      </c>
      <c r="I39" s="215">
        <f t="shared" si="41"/>
        <v>0</v>
      </c>
      <c r="J39" s="215"/>
      <c r="K39" s="215">
        <f t="shared" si="42"/>
        <v>0</v>
      </c>
      <c r="L39" s="215">
        <f t="shared" si="43"/>
        <v>1</v>
      </c>
      <c r="M39" s="215">
        <f t="shared" si="1"/>
        <v>1</v>
      </c>
      <c r="N39" s="67"/>
      <c r="O39" s="67"/>
      <c r="P39" s="67"/>
      <c r="Q39" s="67"/>
      <c r="R39" s="65">
        <v>3480100428020</v>
      </c>
      <c r="S39" s="5" t="str">
        <f t="shared" si="6"/>
        <v/>
      </c>
      <c r="T39" s="5"/>
      <c r="U39" s="5"/>
      <c r="V39" s="5"/>
      <c r="W39" s="5"/>
      <c r="X39" s="5"/>
      <c r="Y39" s="5"/>
      <c r="Z39" s="5"/>
    </row>
    <row r="40" spans="1:26" ht="21.75" customHeight="1">
      <c r="A40" s="5">
        <v>8</v>
      </c>
      <c r="B40" s="674" t="str">
        <f>E41</f>
        <v>สาขาวิชาการสอนภาษาอังกฤษ</v>
      </c>
      <c r="C40" s="675"/>
      <c r="D40" s="675"/>
      <c r="E40" s="675"/>
      <c r="F40" s="675"/>
      <c r="G40" s="676"/>
      <c r="H40" s="233">
        <f t="shared" ref="H40:I40" si="44">SUMIF($E:$E,$B40,H:H)</f>
        <v>0</v>
      </c>
      <c r="I40" s="233">
        <f t="shared" si="44"/>
        <v>7</v>
      </c>
      <c r="J40" s="233"/>
      <c r="K40" s="233">
        <f t="shared" ref="K40:L40" si="45">SUMIF($E:$E,$B40,K:K)</f>
        <v>1</v>
      </c>
      <c r="L40" s="233">
        <f t="shared" si="45"/>
        <v>0</v>
      </c>
      <c r="M40" s="233">
        <f t="shared" si="1"/>
        <v>8</v>
      </c>
      <c r="N40" s="237"/>
      <c r="O40" s="237"/>
      <c r="P40" s="237"/>
      <c r="Q40" s="237"/>
      <c r="R40" s="65" t="s">
        <v>51</v>
      </c>
      <c r="S40" s="65" t="str">
        <f t="shared" si="6"/>
        <v>สาขาวิชาการสอนภาษาอังกฤษ</v>
      </c>
      <c r="T40" s="5"/>
      <c r="U40" s="5"/>
      <c r="V40" s="5"/>
      <c r="W40" s="5"/>
      <c r="X40" s="5"/>
      <c r="Y40" s="5"/>
      <c r="Z40" s="5"/>
    </row>
    <row r="41" spans="1:26" ht="21.75" customHeight="1">
      <c r="A41" s="5"/>
      <c r="B41" s="240">
        <v>1100700032115</v>
      </c>
      <c r="C41" s="99" t="s">
        <v>95</v>
      </c>
      <c r="D41" s="99" t="s">
        <v>28</v>
      </c>
      <c r="E41" s="99" t="s">
        <v>96</v>
      </c>
      <c r="F41" s="99" t="s">
        <v>6</v>
      </c>
      <c r="G41" s="99" t="s">
        <v>81</v>
      </c>
      <c r="H41" s="215">
        <f t="shared" ref="H41:H48" si="46">IF(F41="ข้าราชการพลเรือนในสถาบันอุดมศึกษา",1,0)</f>
        <v>0</v>
      </c>
      <c r="I41" s="215">
        <f t="shared" ref="I41:I48" si="47">IF(F41="พนักงานมหาวิทยาลัย",1,0)</f>
        <v>1</v>
      </c>
      <c r="J41" s="215"/>
      <c r="K41" s="215">
        <f t="shared" ref="K41:K48" si="48">IF(F41="ลูกจ้างชั่วคราวรายเดือน",1,0)</f>
        <v>0</v>
      </c>
      <c r="L41" s="215">
        <f t="shared" ref="L41:L48" si="49">IF(F41="อาจารย์พิเศษรายชั่วโมง",1,0)</f>
        <v>0</v>
      </c>
      <c r="M41" s="215">
        <f t="shared" si="1"/>
        <v>1</v>
      </c>
      <c r="N41" s="67"/>
      <c r="O41" s="67"/>
      <c r="P41" s="67"/>
      <c r="Q41" s="67"/>
      <c r="R41" s="65">
        <v>1100700032115</v>
      </c>
      <c r="S41" s="5" t="str">
        <f t="shared" si="6"/>
        <v/>
      </c>
      <c r="T41" s="5"/>
      <c r="U41" s="5"/>
      <c r="V41" s="5"/>
      <c r="W41" s="5"/>
      <c r="X41" s="5"/>
      <c r="Y41" s="5"/>
      <c r="Z41" s="5"/>
    </row>
    <row r="42" spans="1:26" ht="21.75" customHeight="1">
      <c r="A42" s="5"/>
      <c r="B42" s="240">
        <v>1320700027837</v>
      </c>
      <c r="C42" s="99" t="s">
        <v>97</v>
      </c>
      <c r="D42" s="99" t="s">
        <v>28</v>
      </c>
      <c r="E42" s="99" t="s">
        <v>96</v>
      </c>
      <c r="F42" s="99" t="s">
        <v>6</v>
      </c>
      <c r="G42" s="99" t="s">
        <v>81</v>
      </c>
      <c r="H42" s="215">
        <f t="shared" si="46"/>
        <v>0</v>
      </c>
      <c r="I42" s="215">
        <f t="shared" si="47"/>
        <v>1</v>
      </c>
      <c r="J42" s="215"/>
      <c r="K42" s="215">
        <f t="shared" si="48"/>
        <v>0</v>
      </c>
      <c r="L42" s="215">
        <f t="shared" si="49"/>
        <v>0</v>
      </c>
      <c r="M42" s="215">
        <f t="shared" si="1"/>
        <v>1</v>
      </c>
      <c r="N42" s="67"/>
      <c r="O42" s="67"/>
      <c r="P42" s="67"/>
      <c r="Q42" s="67"/>
      <c r="R42" s="65">
        <v>1320700027837</v>
      </c>
      <c r="S42" s="5" t="str">
        <f t="shared" si="6"/>
        <v/>
      </c>
      <c r="T42" s="5"/>
      <c r="U42" s="5"/>
      <c r="V42" s="5"/>
      <c r="W42" s="5"/>
      <c r="X42" s="5"/>
      <c r="Y42" s="5"/>
      <c r="Z42" s="5"/>
    </row>
    <row r="43" spans="1:26" ht="21.75" customHeight="1">
      <c r="A43" s="5"/>
      <c r="B43" s="240">
        <v>1409900597707</v>
      </c>
      <c r="C43" s="99" t="s">
        <v>99</v>
      </c>
      <c r="D43" s="99" t="s">
        <v>28</v>
      </c>
      <c r="E43" s="99" t="s">
        <v>96</v>
      </c>
      <c r="F43" s="99" t="s">
        <v>6</v>
      </c>
      <c r="G43" s="99" t="s">
        <v>81</v>
      </c>
      <c r="H43" s="215">
        <f t="shared" si="46"/>
        <v>0</v>
      </c>
      <c r="I43" s="215">
        <f t="shared" si="47"/>
        <v>1</v>
      </c>
      <c r="J43" s="215"/>
      <c r="K43" s="215">
        <f t="shared" si="48"/>
        <v>0</v>
      </c>
      <c r="L43" s="215">
        <f t="shared" si="49"/>
        <v>0</v>
      </c>
      <c r="M43" s="215">
        <f t="shared" si="1"/>
        <v>1</v>
      </c>
      <c r="N43" s="67"/>
      <c r="O43" s="67"/>
      <c r="P43" s="67"/>
      <c r="Q43" s="67"/>
      <c r="R43" s="65">
        <v>1409900597707</v>
      </c>
      <c r="S43" s="5" t="str">
        <f t="shared" si="6"/>
        <v/>
      </c>
      <c r="T43" s="5"/>
      <c r="U43" s="5"/>
      <c r="V43" s="5"/>
      <c r="W43" s="5"/>
      <c r="X43" s="5"/>
      <c r="Y43" s="5"/>
      <c r="Z43" s="5"/>
    </row>
    <row r="44" spans="1:26" ht="21.75" customHeight="1">
      <c r="A44" s="5"/>
      <c r="B44" s="240">
        <v>1409900634092</v>
      </c>
      <c r="C44" s="99" t="s">
        <v>100</v>
      </c>
      <c r="D44" s="99" t="s">
        <v>28</v>
      </c>
      <c r="E44" s="99" t="s">
        <v>96</v>
      </c>
      <c r="F44" s="99" t="s">
        <v>6</v>
      </c>
      <c r="G44" s="99" t="s">
        <v>81</v>
      </c>
      <c r="H44" s="215">
        <f t="shared" si="46"/>
        <v>0</v>
      </c>
      <c r="I44" s="215">
        <f t="shared" si="47"/>
        <v>1</v>
      </c>
      <c r="J44" s="215"/>
      <c r="K44" s="215">
        <f t="shared" si="48"/>
        <v>0</v>
      </c>
      <c r="L44" s="215">
        <f t="shared" si="49"/>
        <v>0</v>
      </c>
      <c r="M44" s="215">
        <f t="shared" si="1"/>
        <v>1</v>
      </c>
      <c r="N44" s="67"/>
      <c r="O44" s="67"/>
      <c r="P44" s="67"/>
      <c r="Q44" s="67"/>
      <c r="R44" s="65">
        <v>1409900634092</v>
      </c>
      <c r="S44" s="5" t="str">
        <f t="shared" si="6"/>
        <v/>
      </c>
      <c r="T44" s="5"/>
      <c r="U44" s="5"/>
      <c r="V44" s="5"/>
      <c r="W44" s="5"/>
      <c r="X44" s="5"/>
      <c r="Y44" s="5"/>
      <c r="Z44" s="5"/>
    </row>
    <row r="45" spans="1:26" ht="21.75" customHeight="1">
      <c r="A45" s="5"/>
      <c r="B45" s="240">
        <v>1479900020167</v>
      </c>
      <c r="C45" s="99" t="s">
        <v>101</v>
      </c>
      <c r="D45" s="99" t="s">
        <v>28</v>
      </c>
      <c r="E45" s="99" t="s">
        <v>96</v>
      </c>
      <c r="F45" s="99" t="s">
        <v>6</v>
      </c>
      <c r="G45" s="99" t="s">
        <v>81</v>
      </c>
      <c r="H45" s="215">
        <f t="shared" si="46"/>
        <v>0</v>
      </c>
      <c r="I45" s="215">
        <f t="shared" si="47"/>
        <v>1</v>
      </c>
      <c r="J45" s="215"/>
      <c r="K45" s="215">
        <f t="shared" si="48"/>
        <v>0</v>
      </c>
      <c r="L45" s="215">
        <f t="shared" si="49"/>
        <v>0</v>
      </c>
      <c r="M45" s="215">
        <f t="shared" si="1"/>
        <v>1</v>
      </c>
      <c r="N45" s="67"/>
      <c r="O45" s="67"/>
      <c r="P45" s="67"/>
      <c r="Q45" s="67"/>
      <c r="R45" s="65">
        <v>1479900020167</v>
      </c>
      <c r="S45" s="5" t="str">
        <f t="shared" si="6"/>
        <v/>
      </c>
      <c r="T45" s="5"/>
      <c r="U45" s="5"/>
      <c r="V45" s="5"/>
      <c r="W45" s="5"/>
      <c r="X45" s="5"/>
      <c r="Y45" s="5"/>
      <c r="Z45" s="5"/>
    </row>
    <row r="46" spans="1:26" ht="21.75" customHeight="1">
      <c r="A46" s="5"/>
      <c r="B46" s="240">
        <v>3470101409312</v>
      </c>
      <c r="C46" s="99" t="s">
        <v>102</v>
      </c>
      <c r="D46" s="99" t="s">
        <v>28</v>
      </c>
      <c r="E46" s="99" t="s">
        <v>96</v>
      </c>
      <c r="F46" s="99" t="s">
        <v>6</v>
      </c>
      <c r="G46" s="99" t="s">
        <v>81</v>
      </c>
      <c r="H46" s="215">
        <f t="shared" si="46"/>
        <v>0</v>
      </c>
      <c r="I46" s="215">
        <f t="shared" si="47"/>
        <v>1</v>
      </c>
      <c r="J46" s="215"/>
      <c r="K46" s="215">
        <f t="shared" si="48"/>
        <v>0</v>
      </c>
      <c r="L46" s="215">
        <f t="shared" si="49"/>
        <v>0</v>
      </c>
      <c r="M46" s="215">
        <f t="shared" si="1"/>
        <v>1</v>
      </c>
      <c r="N46" s="67"/>
      <c r="O46" s="67"/>
      <c r="P46" s="67"/>
      <c r="Q46" s="67"/>
      <c r="R46" s="65">
        <v>3470101409312</v>
      </c>
      <c r="S46" s="5" t="str">
        <f t="shared" si="6"/>
        <v/>
      </c>
      <c r="T46" s="5"/>
      <c r="U46" s="5"/>
      <c r="V46" s="5"/>
      <c r="W46" s="5"/>
      <c r="X46" s="5"/>
      <c r="Y46" s="5"/>
      <c r="Z46" s="5"/>
    </row>
    <row r="47" spans="1:26" ht="21.75" customHeight="1">
      <c r="A47" s="5"/>
      <c r="B47" s="240">
        <v>3480300707305</v>
      </c>
      <c r="C47" s="99" t="s">
        <v>103</v>
      </c>
      <c r="D47" s="99" t="s">
        <v>28</v>
      </c>
      <c r="E47" s="99" t="s">
        <v>96</v>
      </c>
      <c r="F47" s="99" t="s">
        <v>6</v>
      </c>
      <c r="G47" s="99" t="s">
        <v>81</v>
      </c>
      <c r="H47" s="215">
        <f t="shared" si="46"/>
        <v>0</v>
      </c>
      <c r="I47" s="215">
        <f t="shared" si="47"/>
        <v>1</v>
      </c>
      <c r="J47" s="215"/>
      <c r="K47" s="215">
        <f t="shared" si="48"/>
        <v>0</v>
      </c>
      <c r="L47" s="215">
        <f t="shared" si="49"/>
        <v>0</v>
      </c>
      <c r="M47" s="215">
        <f t="shared" si="1"/>
        <v>1</v>
      </c>
      <c r="N47" s="67"/>
      <c r="O47" s="67"/>
      <c r="P47" s="67"/>
      <c r="Q47" s="67"/>
      <c r="R47" s="65">
        <v>3480300707305</v>
      </c>
      <c r="S47" s="5" t="str">
        <f t="shared" si="6"/>
        <v/>
      </c>
      <c r="T47" s="5"/>
      <c r="U47" s="5"/>
      <c r="V47" s="5"/>
      <c r="W47" s="5"/>
      <c r="X47" s="5"/>
      <c r="Y47" s="5"/>
      <c r="Z47" s="5"/>
    </row>
    <row r="48" spans="1:26" ht="21.75" customHeight="1">
      <c r="A48" s="5"/>
      <c r="B48" s="240" t="s">
        <v>104</v>
      </c>
      <c r="C48" s="99" t="s">
        <v>105</v>
      </c>
      <c r="D48" s="99" t="s">
        <v>28</v>
      </c>
      <c r="E48" s="99" t="s">
        <v>96</v>
      </c>
      <c r="F48" s="99" t="s">
        <v>48</v>
      </c>
      <c r="G48" s="99" t="s">
        <v>106</v>
      </c>
      <c r="H48" s="215">
        <f t="shared" si="46"/>
        <v>0</v>
      </c>
      <c r="I48" s="215">
        <f t="shared" si="47"/>
        <v>0</v>
      </c>
      <c r="J48" s="215"/>
      <c r="K48" s="215">
        <f t="shared" si="48"/>
        <v>1</v>
      </c>
      <c r="L48" s="215">
        <f t="shared" si="49"/>
        <v>0</v>
      </c>
      <c r="M48" s="215">
        <f t="shared" si="1"/>
        <v>1</v>
      </c>
      <c r="N48" s="67"/>
      <c r="O48" s="67"/>
      <c r="P48" s="67"/>
      <c r="Q48" s="67"/>
      <c r="R48" s="289" t="s">
        <v>104</v>
      </c>
      <c r="S48" s="65" t="str">
        <f t="shared" si="6"/>
        <v>EC4451254</v>
      </c>
      <c r="T48" s="5"/>
      <c r="U48" s="5"/>
      <c r="V48" s="5"/>
      <c r="W48" s="5"/>
      <c r="X48" s="5"/>
      <c r="Y48" s="5"/>
      <c r="Z48" s="5"/>
    </row>
    <row r="49" spans="1:26" ht="21.75" customHeight="1">
      <c r="A49" s="5">
        <v>9</v>
      </c>
      <c r="B49" s="674" t="str">
        <f>E50</f>
        <v>สาขาวิชาจิตวิทยาการศึกษาและการแนะแนว</v>
      </c>
      <c r="C49" s="675"/>
      <c r="D49" s="675"/>
      <c r="E49" s="675"/>
      <c r="F49" s="675"/>
      <c r="G49" s="676"/>
      <c r="H49" s="233">
        <f t="shared" ref="H49:I49" si="50">SUMIF($E:$E,$B49,H:H)</f>
        <v>3</v>
      </c>
      <c r="I49" s="233">
        <f t="shared" si="50"/>
        <v>2</v>
      </c>
      <c r="J49" s="233"/>
      <c r="K49" s="233">
        <f t="shared" ref="K49:L49" si="51">SUMIF($E:$E,$B49,K:K)</f>
        <v>0</v>
      </c>
      <c r="L49" s="233">
        <f t="shared" si="51"/>
        <v>0</v>
      </c>
      <c r="M49" s="233">
        <f t="shared" si="1"/>
        <v>5</v>
      </c>
      <c r="N49" s="237"/>
      <c r="O49" s="237"/>
      <c r="P49" s="237"/>
      <c r="Q49" s="237"/>
      <c r="R49" s="65" t="s">
        <v>51</v>
      </c>
      <c r="S49" s="65" t="str">
        <f t="shared" si="6"/>
        <v>สาขาวิชาจิตวิทยาการศึกษาและการแนะแนว</v>
      </c>
      <c r="T49" s="5"/>
      <c r="U49" s="5"/>
      <c r="V49" s="5"/>
      <c r="W49" s="5"/>
      <c r="X49" s="5"/>
      <c r="Y49" s="5"/>
      <c r="Z49" s="5"/>
    </row>
    <row r="50" spans="1:26" ht="21.75" customHeight="1">
      <c r="A50" s="5"/>
      <c r="B50" s="240">
        <v>3101100285346</v>
      </c>
      <c r="C50" s="99" t="s">
        <v>107</v>
      </c>
      <c r="D50" s="99" t="s">
        <v>28</v>
      </c>
      <c r="E50" s="99" t="s">
        <v>108</v>
      </c>
      <c r="F50" s="99" t="s">
        <v>62</v>
      </c>
      <c r="G50" s="99" t="s">
        <v>49</v>
      </c>
      <c r="H50" s="215">
        <f t="shared" ref="H50:H54" si="52">IF(F50="ข้าราชการพลเรือนในสถาบันอุดมศึกษา",1,0)</f>
        <v>1</v>
      </c>
      <c r="I50" s="215">
        <f t="shared" ref="I50:I54" si="53">IF(F50="พนักงานมหาวิทยาลัย",1,0)</f>
        <v>0</v>
      </c>
      <c r="J50" s="215"/>
      <c r="K50" s="215">
        <f t="shared" ref="K50:K54" si="54">IF(F50="ลูกจ้างชั่วคราวรายเดือน",1,0)</f>
        <v>0</v>
      </c>
      <c r="L50" s="215">
        <f t="shared" ref="L50:L54" si="55">IF(F50="อาจารย์พิเศษรายชั่วโมง",1,0)</f>
        <v>0</v>
      </c>
      <c r="M50" s="215">
        <f t="shared" si="1"/>
        <v>1</v>
      </c>
      <c r="N50" s="67"/>
      <c r="O50" s="67"/>
      <c r="P50" s="67"/>
      <c r="Q50" s="67"/>
      <c r="R50" s="65">
        <v>3101100285346</v>
      </c>
      <c r="S50" s="5" t="str">
        <f t="shared" si="6"/>
        <v/>
      </c>
      <c r="T50" s="5"/>
      <c r="U50" s="5"/>
      <c r="V50" s="5"/>
      <c r="W50" s="5"/>
      <c r="X50" s="5"/>
      <c r="Y50" s="5"/>
      <c r="Z50" s="5"/>
    </row>
    <row r="51" spans="1:26" ht="21.75" customHeight="1">
      <c r="A51" s="5"/>
      <c r="B51" s="240">
        <v>3102101945111</v>
      </c>
      <c r="C51" s="99" t="s">
        <v>109</v>
      </c>
      <c r="D51" s="99" t="s">
        <v>28</v>
      </c>
      <c r="E51" s="99" t="s">
        <v>108</v>
      </c>
      <c r="F51" s="99" t="s">
        <v>62</v>
      </c>
      <c r="G51" s="99" t="s">
        <v>49</v>
      </c>
      <c r="H51" s="215">
        <f t="shared" si="52"/>
        <v>1</v>
      </c>
      <c r="I51" s="215">
        <f t="shared" si="53"/>
        <v>0</v>
      </c>
      <c r="J51" s="215"/>
      <c r="K51" s="215">
        <f t="shared" si="54"/>
        <v>0</v>
      </c>
      <c r="L51" s="215">
        <f t="shared" si="55"/>
        <v>0</v>
      </c>
      <c r="M51" s="215">
        <f t="shared" si="1"/>
        <v>1</v>
      </c>
      <c r="N51" s="67"/>
      <c r="O51" s="67"/>
      <c r="P51" s="67"/>
      <c r="Q51" s="67"/>
      <c r="R51" s="65">
        <v>3102101945111</v>
      </c>
      <c r="S51" s="5" t="str">
        <f t="shared" si="6"/>
        <v/>
      </c>
      <c r="T51" s="5"/>
      <c r="U51" s="5"/>
      <c r="V51" s="5"/>
      <c r="W51" s="5"/>
      <c r="X51" s="5"/>
      <c r="Y51" s="5"/>
      <c r="Z51" s="5"/>
    </row>
    <row r="52" spans="1:26" ht="21.75" customHeight="1">
      <c r="A52" s="5"/>
      <c r="B52" s="240">
        <v>3490500172804</v>
      </c>
      <c r="C52" s="99" t="s">
        <v>110</v>
      </c>
      <c r="D52" s="99" t="s">
        <v>28</v>
      </c>
      <c r="E52" s="99" t="s">
        <v>108</v>
      </c>
      <c r="F52" s="99" t="s">
        <v>62</v>
      </c>
      <c r="G52" s="99" t="s">
        <v>49</v>
      </c>
      <c r="H52" s="215">
        <f t="shared" si="52"/>
        <v>1</v>
      </c>
      <c r="I52" s="215">
        <f t="shared" si="53"/>
        <v>0</v>
      </c>
      <c r="J52" s="215"/>
      <c r="K52" s="215">
        <f t="shared" si="54"/>
        <v>0</v>
      </c>
      <c r="L52" s="215">
        <f t="shared" si="55"/>
        <v>0</v>
      </c>
      <c r="M52" s="215">
        <f t="shared" si="1"/>
        <v>1</v>
      </c>
      <c r="N52" s="67"/>
      <c r="O52" s="67"/>
      <c r="P52" s="67"/>
      <c r="Q52" s="67"/>
      <c r="R52" s="65">
        <v>3490500172804</v>
      </c>
      <c r="S52" s="5" t="str">
        <f t="shared" si="6"/>
        <v/>
      </c>
      <c r="T52" s="5"/>
      <c r="U52" s="5"/>
      <c r="V52" s="5"/>
      <c r="W52" s="5"/>
      <c r="X52" s="5"/>
      <c r="Y52" s="5"/>
      <c r="Z52" s="5"/>
    </row>
    <row r="53" spans="1:26" ht="21.75" customHeight="1">
      <c r="A53" s="5"/>
      <c r="B53" s="240">
        <v>1101400975465</v>
      </c>
      <c r="C53" s="99" t="s">
        <v>112</v>
      </c>
      <c r="D53" s="99" t="s">
        <v>28</v>
      </c>
      <c r="E53" s="99" t="s">
        <v>108</v>
      </c>
      <c r="F53" s="99" t="s">
        <v>6</v>
      </c>
      <c r="G53" s="99" t="s">
        <v>81</v>
      </c>
      <c r="H53" s="215">
        <f t="shared" si="52"/>
        <v>0</v>
      </c>
      <c r="I53" s="215">
        <f t="shared" si="53"/>
        <v>1</v>
      </c>
      <c r="J53" s="215"/>
      <c r="K53" s="215">
        <f t="shared" si="54"/>
        <v>0</v>
      </c>
      <c r="L53" s="215">
        <f t="shared" si="55"/>
        <v>0</v>
      </c>
      <c r="M53" s="215">
        <f t="shared" si="1"/>
        <v>1</v>
      </c>
      <c r="N53" s="67"/>
      <c r="O53" s="67"/>
      <c r="P53" s="67"/>
      <c r="Q53" s="67"/>
      <c r="R53" s="65">
        <v>1101400975465</v>
      </c>
      <c r="S53" s="5" t="str">
        <f t="shared" si="6"/>
        <v/>
      </c>
      <c r="T53" s="5"/>
      <c r="U53" s="5"/>
      <c r="V53" s="5"/>
      <c r="W53" s="5"/>
      <c r="X53" s="5"/>
      <c r="Y53" s="5"/>
      <c r="Z53" s="5"/>
    </row>
    <row r="54" spans="1:26" ht="21.75" customHeight="1">
      <c r="A54" s="5"/>
      <c r="B54" s="240">
        <v>1489900063907</v>
      </c>
      <c r="C54" s="99" t="s">
        <v>113</v>
      </c>
      <c r="D54" s="99" t="s">
        <v>28</v>
      </c>
      <c r="E54" s="99" t="s">
        <v>108</v>
      </c>
      <c r="F54" s="99" t="s">
        <v>6</v>
      </c>
      <c r="G54" s="99" t="s">
        <v>81</v>
      </c>
      <c r="H54" s="215">
        <f t="shared" si="52"/>
        <v>0</v>
      </c>
      <c r="I54" s="215">
        <f t="shared" si="53"/>
        <v>1</v>
      </c>
      <c r="J54" s="215"/>
      <c r="K54" s="215">
        <f t="shared" si="54"/>
        <v>0</v>
      </c>
      <c r="L54" s="215">
        <f t="shared" si="55"/>
        <v>0</v>
      </c>
      <c r="M54" s="215">
        <f t="shared" si="1"/>
        <v>1</v>
      </c>
      <c r="N54" s="67"/>
      <c r="O54" s="67"/>
      <c r="P54" s="67"/>
      <c r="Q54" s="67"/>
      <c r="R54" s="65">
        <v>1489900063907</v>
      </c>
      <c r="S54" s="5" t="str">
        <f t="shared" si="6"/>
        <v/>
      </c>
      <c r="T54" s="5"/>
      <c r="U54" s="5"/>
      <c r="V54" s="5"/>
      <c r="W54" s="5"/>
      <c r="X54" s="5"/>
      <c r="Y54" s="5"/>
      <c r="Z54" s="5"/>
    </row>
    <row r="55" spans="1:26" ht="21.75" customHeight="1">
      <c r="A55" s="5">
        <v>10</v>
      </c>
      <c r="B55" s="674" t="str">
        <f>E56</f>
        <v>สาขาวิชาชีพครู</v>
      </c>
      <c r="C55" s="675"/>
      <c r="D55" s="675"/>
      <c r="E55" s="675"/>
      <c r="F55" s="675"/>
      <c r="G55" s="676"/>
      <c r="H55" s="233">
        <f t="shared" ref="H55:I55" si="56">SUMIF($E:$E,$B55,H:H)</f>
        <v>0</v>
      </c>
      <c r="I55" s="233">
        <f t="shared" si="56"/>
        <v>0</v>
      </c>
      <c r="J55" s="233"/>
      <c r="K55" s="233">
        <f t="shared" ref="K55:L55" si="57">SUMIF($E:$E,$B55,K:K)</f>
        <v>2</v>
      </c>
      <c r="L55" s="233">
        <f t="shared" si="57"/>
        <v>0</v>
      </c>
      <c r="M55" s="233">
        <f t="shared" si="1"/>
        <v>2</v>
      </c>
      <c r="N55" s="237"/>
      <c r="O55" s="237"/>
      <c r="P55" s="237"/>
      <c r="Q55" s="237"/>
      <c r="R55" s="65" t="s">
        <v>51</v>
      </c>
      <c r="S55" s="65" t="str">
        <f t="shared" si="6"/>
        <v>สาขาวิชาชีพครู</v>
      </c>
      <c r="T55" s="5"/>
      <c r="U55" s="5"/>
      <c r="V55" s="5"/>
      <c r="W55" s="5"/>
      <c r="X55" s="5"/>
      <c r="Y55" s="5"/>
      <c r="Z55" s="5"/>
    </row>
    <row r="56" spans="1:26" ht="21.75" customHeight="1">
      <c r="A56" s="5"/>
      <c r="B56" s="240">
        <v>3401500007855</v>
      </c>
      <c r="C56" s="99" t="s">
        <v>115</v>
      </c>
      <c r="D56" s="99" t="s">
        <v>28</v>
      </c>
      <c r="E56" s="99" t="s">
        <v>114</v>
      </c>
      <c r="F56" s="99" t="s">
        <v>48</v>
      </c>
      <c r="G56" s="99" t="s">
        <v>49</v>
      </c>
      <c r="H56" s="215">
        <f t="shared" ref="H56:H57" si="58">IF(F56="ข้าราชการพลเรือนในสถาบันอุดมศึกษา",1,0)</f>
        <v>0</v>
      </c>
      <c r="I56" s="215">
        <f t="shared" ref="I56:I57" si="59">IF(F56="พนักงานมหาวิทยาลัย",1,0)</f>
        <v>0</v>
      </c>
      <c r="J56" s="215"/>
      <c r="K56" s="215">
        <f t="shared" ref="K56:K57" si="60">IF(F56="ลูกจ้างชั่วคราวรายเดือน",1,0)</f>
        <v>1</v>
      </c>
      <c r="L56" s="215">
        <f t="shared" ref="L56:L57" si="61">IF(F56="อาจารย์พิเศษรายชั่วโมง",1,0)</f>
        <v>0</v>
      </c>
      <c r="M56" s="215">
        <f t="shared" si="1"/>
        <v>1</v>
      </c>
      <c r="N56" s="67"/>
      <c r="O56" s="67"/>
      <c r="P56" s="67"/>
      <c r="Q56" s="67"/>
      <c r="R56" s="65">
        <v>3401500007855</v>
      </c>
      <c r="S56" s="5" t="str">
        <f t="shared" si="6"/>
        <v/>
      </c>
      <c r="T56" s="5"/>
      <c r="U56" s="5"/>
      <c r="V56" s="5"/>
      <c r="W56" s="5"/>
      <c r="X56" s="5"/>
      <c r="Y56" s="5"/>
      <c r="Z56" s="5"/>
    </row>
    <row r="57" spans="1:26" ht="21.75" customHeight="1">
      <c r="A57" s="5"/>
      <c r="B57" s="240">
        <v>3420100023313</v>
      </c>
      <c r="C57" s="99" t="s">
        <v>116</v>
      </c>
      <c r="D57" s="99" t="s">
        <v>28</v>
      </c>
      <c r="E57" s="99" t="s">
        <v>114</v>
      </c>
      <c r="F57" s="99" t="s">
        <v>48</v>
      </c>
      <c r="G57" s="99" t="s">
        <v>49</v>
      </c>
      <c r="H57" s="215">
        <f t="shared" si="58"/>
        <v>0</v>
      </c>
      <c r="I57" s="215">
        <f t="shared" si="59"/>
        <v>0</v>
      </c>
      <c r="J57" s="215"/>
      <c r="K57" s="215">
        <f t="shared" si="60"/>
        <v>1</v>
      </c>
      <c r="L57" s="215">
        <f t="shared" si="61"/>
        <v>0</v>
      </c>
      <c r="M57" s="215">
        <f t="shared" si="1"/>
        <v>1</v>
      </c>
      <c r="N57" s="67"/>
      <c r="O57" s="67"/>
      <c r="P57" s="67"/>
      <c r="Q57" s="67"/>
      <c r="R57" s="65">
        <v>3420100023313</v>
      </c>
      <c r="S57" s="5" t="str">
        <f t="shared" si="6"/>
        <v/>
      </c>
      <c r="T57" s="5"/>
      <c r="U57" s="5"/>
      <c r="V57" s="5"/>
      <c r="W57" s="5"/>
      <c r="X57" s="5"/>
      <c r="Y57" s="5"/>
      <c r="Z57" s="5"/>
    </row>
    <row r="58" spans="1:26" ht="21.75" customHeight="1">
      <c r="A58" s="5">
        <v>11</v>
      </c>
      <c r="B58" s="674" t="str">
        <f>E59</f>
        <v>สาขาวิชานวัตกรรมและคอมพิวเตอร์ศึกษา</v>
      </c>
      <c r="C58" s="675"/>
      <c r="D58" s="675"/>
      <c r="E58" s="675"/>
      <c r="F58" s="675"/>
      <c r="G58" s="676"/>
      <c r="H58" s="233">
        <f t="shared" ref="H58:I58" si="62">SUMIF($E:$E,$B58,H:H)</f>
        <v>1</v>
      </c>
      <c r="I58" s="233">
        <f t="shared" si="62"/>
        <v>5</v>
      </c>
      <c r="J58" s="233"/>
      <c r="K58" s="233">
        <f t="shared" ref="K58:L58" si="63">SUMIF($E:$E,$B58,K:K)</f>
        <v>0</v>
      </c>
      <c r="L58" s="233">
        <f t="shared" si="63"/>
        <v>0</v>
      </c>
      <c r="M58" s="233">
        <f t="shared" si="1"/>
        <v>6</v>
      </c>
      <c r="N58" s="237"/>
      <c r="O58" s="237"/>
      <c r="P58" s="237"/>
      <c r="Q58" s="237"/>
      <c r="R58" s="65" t="s">
        <v>51</v>
      </c>
      <c r="S58" s="65" t="str">
        <f t="shared" si="6"/>
        <v>สาขาวิชานวัตกรรมและคอมพิวเตอร์ศึกษา</v>
      </c>
      <c r="T58" s="5"/>
      <c r="U58" s="5"/>
      <c r="V58" s="5"/>
      <c r="W58" s="5"/>
      <c r="X58" s="5"/>
      <c r="Y58" s="5"/>
      <c r="Z58" s="5"/>
    </row>
    <row r="59" spans="1:26" ht="21.75" customHeight="1">
      <c r="A59" s="5"/>
      <c r="B59" s="240">
        <v>3460500754463</v>
      </c>
      <c r="C59" s="99" t="s">
        <v>117</v>
      </c>
      <c r="D59" s="99" t="s">
        <v>28</v>
      </c>
      <c r="E59" s="99" t="s">
        <v>118</v>
      </c>
      <c r="F59" s="99" t="s">
        <v>62</v>
      </c>
      <c r="G59" s="99" t="s">
        <v>49</v>
      </c>
      <c r="H59" s="215">
        <f t="shared" ref="H59:H64" si="64">IF(F59="ข้าราชการพลเรือนในสถาบันอุดมศึกษา",1,0)</f>
        <v>1</v>
      </c>
      <c r="I59" s="215">
        <f t="shared" ref="I59:I64" si="65">IF(F59="พนักงานมหาวิทยาลัย",1,0)</f>
        <v>0</v>
      </c>
      <c r="J59" s="215"/>
      <c r="K59" s="215">
        <f t="shared" ref="K59:K64" si="66">IF(F59="ลูกจ้างชั่วคราวรายเดือน",1,0)</f>
        <v>0</v>
      </c>
      <c r="L59" s="215">
        <f t="shared" ref="L59:L64" si="67">IF(F59="อาจารย์พิเศษรายชั่วโมง",1,0)</f>
        <v>0</v>
      </c>
      <c r="M59" s="215">
        <f t="shared" si="1"/>
        <v>1</v>
      </c>
      <c r="N59" s="67"/>
      <c r="O59" s="67"/>
      <c r="P59" s="67"/>
      <c r="Q59" s="67"/>
      <c r="R59" s="65">
        <v>3460500754463</v>
      </c>
      <c r="S59" s="5" t="str">
        <f t="shared" si="6"/>
        <v/>
      </c>
      <c r="T59" s="5"/>
      <c r="U59" s="5"/>
      <c r="V59" s="5"/>
      <c r="W59" s="5"/>
      <c r="X59" s="5"/>
      <c r="Y59" s="5"/>
      <c r="Z59" s="5"/>
    </row>
    <row r="60" spans="1:26" ht="21.75" customHeight="1">
      <c r="A60" s="5"/>
      <c r="B60" s="240">
        <v>1360100013690</v>
      </c>
      <c r="C60" s="99" t="s">
        <v>122</v>
      </c>
      <c r="D60" s="99" t="s">
        <v>28</v>
      </c>
      <c r="E60" s="99" t="s">
        <v>118</v>
      </c>
      <c r="F60" s="99" t="s">
        <v>6</v>
      </c>
      <c r="G60" s="99" t="s">
        <v>81</v>
      </c>
      <c r="H60" s="215">
        <f t="shared" si="64"/>
        <v>0</v>
      </c>
      <c r="I60" s="215">
        <f t="shared" si="65"/>
        <v>1</v>
      </c>
      <c r="J60" s="215"/>
      <c r="K60" s="215">
        <f t="shared" si="66"/>
        <v>0</v>
      </c>
      <c r="L60" s="215">
        <f t="shared" si="67"/>
        <v>0</v>
      </c>
      <c r="M60" s="215">
        <f t="shared" si="1"/>
        <v>1</v>
      </c>
      <c r="N60" s="67"/>
      <c r="O60" s="67"/>
      <c r="P60" s="67"/>
      <c r="Q60" s="67"/>
      <c r="R60" s="65">
        <v>1360100013690</v>
      </c>
      <c r="S60" s="5" t="str">
        <f t="shared" si="6"/>
        <v/>
      </c>
      <c r="T60" s="5"/>
      <c r="U60" s="5"/>
      <c r="V60" s="5"/>
      <c r="W60" s="5"/>
      <c r="X60" s="5"/>
      <c r="Y60" s="5"/>
      <c r="Z60" s="5"/>
    </row>
    <row r="61" spans="1:26" ht="21.75" customHeight="1">
      <c r="A61" s="5"/>
      <c r="B61" s="240">
        <v>1409900925402</v>
      </c>
      <c r="C61" s="99" t="s">
        <v>124</v>
      </c>
      <c r="D61" s="99" t="s">
        <v>28</v>
      </c>
      <c r="E61" s="99" t="s">
        <v>118</v>
      </c>
      <c r="F61" s="99" t="s">
        <v>6</v>
      </c>
      <c r="G61" s="99" t="s">
        <v>81</v>
      </c>
      <c r="H61" s="215">
        <f t="shared" si="64"/>
        <v>0</v>
      </c>
      <c r="I61" s="215">
        <f t="shared" si="65"/>
        <v>1</v>
      </c>
      <c r="J61" s="215"/>
      <c r="K61" s="215">
        <f t="shared" si="66"/>
        <v>0</v>
      </c>
      <c r="L61" s="215">
        <f t="shared" si="67"/>
        <v>0</v>
      </c>
      <c r="M61" s="215">
        <f t="shared" si="1"/>
        <v>1</v>
      </c>
      <c r="N61" s="67"/>
      <c r="O61" s="67"/>
      <c r="P61" s="67"/>
      <c r="Q61" s="67"/>
      <c r="R61" s="65">
        <v>1409900925402</v>
      </c>
      <c r="S61" s="5" t="str">
        <f t="shared" si="6"/>
        <v/>
      </c>
      <c r="T61" s="5"/>
      <c r="U61" s="5"/>
      <c r="V61" s="5"/>
      <c r="W61" s="5"/>
      <c r="X61" s="5"/>
      <c r="Y61" s="5"/>
      <c r="Z61" s="5"/>
    </row>
    <row r="62" spans="1:26" ht="21.75" customHeight="1">
      <c r="A62" s="5"/>
      <c r="B62" s="240">
        <v>1600100002290</v>
      </c>
      <c r="C62" s="99" t="s">
        <v>125</v>
      </c>
      <c r="D62" s="99" t="s">
        <v>28</v>
      </c>
      <c r="E62" s="99" t="s">
        <v>118</v>
      </c>
      <c r="F62" s="99" t="s">
        <v>6</v>
      </c>
      <c r="G62" s="99" t="s">
        <v>81</v>
      </c>
      <c r="H62" s="215">
        <f t="shared" si="64"/>
        <v>0</v>
      </c>
      <c r="I62" s="215">
        <f t="shared" si="65"/>
        <v>1</v>
      </c>
      <c r="J62" s="215"/>
      <c r="K62" s="215">
        <f t="shared" si="66"/>
        <v>0</v>
      </c>
      <c r="L62" s="215">
        <f t="shared" si="67"/>
        <v>0</v>
      </c>
      <c r="M62" s="215">
        <f t="shared" si="1"/>
        <v>1</v>
      </c>
      <c r="N62" s="67"/>
      <c r="O62" s="67"/>
      <c r="P62" s="67"/>
      <c r="Q62" s="67"/>
      <c r="R62" s="65">
        <v>1600100002290</v>
      </c>
      <c r="S62" s="5" t="str">
        <f t="shared" si="6"/>
        <v/>
      </c>
      <c r="T62" s="5"/>
      <c r="U62" s="5"/>
      <c r="V62" s="5"/>
      <c r="W62" s="5"/>
      <c r="X62" s="5"/>
      <c r="Y62" s="5"/>
      <c r="Z62" s="5"/>
    </row>
    <row r="63" spans="1:26" ht="21.75" customHeight="1">
      <c r="A63" s="5"/>
      <c r="B63" s="240">
        <v>3311300026032</v>
      </c>
      <c r="C63" s="99" t="s">
        <v>126</v>
      </c>
      <c r="D63" s="99" t="s">
        <v>28</v>
      </c>
      <c r="E63" s="99" t="s">
        <v>118</v>
      </c>
      <c r="F63" s="99" t="s">
        <v>6</v>
      </c>
      <c r="G63" s="99" t="s">
        <v>81</v>
      </c>
      <c r="H63" s="215">
        <f t="shared" si="64"/>
        <v>0</v>
      </c>
      <c r="I63" s="215">
        <f t="shared" si="65"/>
        <v>1</v>
      </c>
      <c r="J63" s="215"/>
      <c r="K63" s="215">
        <f t="shared" si="66"/>
        <v>0</v>
      </c>
      <c r="L63" s="215">
        <f t="shared" si="67"/>
        <v>0</v>
      </c>
      <c r="M63" s="215">
        <f t="shared" si="1"/>
        <v>1</v>
      </c>
      <c r="N63" s="67"/>
      <c r="O63" s="67"/>
      <c r="P63" s="67"/>
      <c r="Q63" s="67"/>
      <c r="R63" s="65">
        <v>3311300026032</v>
      </c>
      <c r="S63" s="5" t="str">
        <f t="shared" si="6"/>
        <v/>
      </c>
      <c r="T63" s="5"/>
      <c r="U63" s="5"/>
      <c r="V63" s="5"/>
      <c r="W63" s="5"/>
      <c r="X63" s="5"/>
      <c r="Y63" s="5"/>
      <c r="Z63" s="5"/>
    </row>
    <row r="64" spans="1:26" ht="21.75" customHeight="1">
      <c r="A64" s="5"/>
      <c r="B64" s="240">
        <v>5400900008307</v>
      </c>
      <c r="C64" s="99" t="s">
        <v>127</v>
      </c>
      <c r="D64" s="99" t="s">
        <v>28</v>
      </c>
      <c r="E64" s="99" t="s">
        <v>118</v>
      </c>
      <c r="F64" s="99" t="s">
        <v>6</v>
      </c>
      <c r="G64" s="99" t="s">
        <v>81</v>
      </c>
      <c r="H64" s="215">
        <f t="shared" si="64"/>
        <v>0</v>
      </c>
      <c r="I64" s="215">
        <f t="shared" si="65"/>
        <v>1</v>
      </c>
      <c r="J64" s="215"/>
      <c r="K64" s="215">
        <f t="shared" si="66"/>
        <v>0</v>
      </c>
      <c r="L64" s="215">
        <f t="shared" si="67"/>
        <v>0</v>
      </c>
      <c r="M64" s="215">
        <f t="shared" si="1"/>
        <v>1</v>
      </c>
      <c r="N64" s="67"/>
      <c r="O64" s="67"/>
      <c r="P64" s="67"/>
      <c r="Q64" s="67"/>
      <c r="R64" s="65">
        <v>5400900008307</v>
      </c>
      <c r="S64" s="5" t="str">
        <f t="shared" si="6"/>
        <v/>
      </c>
      <c r="T64" s="5"/>
      <c r="U64" s="5"/>
      <c r="V64" s="5"/>
      <c r="W64" s="5"/>
      <c r="X64" s="5"/>
      <c r="Y64" s="5"/>
      <c r="Z64" s="5"/>
    </row>
    <row r="65" spans="1:26" ht="21.75" customHeight="1">
      <c r="A65" s="5">
        <v>12</v>
      </c>
      <c r="B65" s="674" t="str">
        <f>E66</f>
        <v>สาขาวิชาพลศึกษาและวิทยาศาสตร์การกีฬา</v>
      </c>
      <c r="C65" s="675"/>
      <c r="D65" s="675"/>
      <c r="E65" s="675"/>
      <c r="F65" s="675"/>
      <c r="G65" s="676"/>
      <c r="H65" s="233">
        <f t="shared" ref="H65:I65" si="68">SUMIF($E:$E,$B65,H:H)</f>
        <v>0</v>
      </c>
      <c r="I65" s="233">
        <f t="shared" si="68"/>
        <v>6</v>
      </c>
      <c r="J65" s="233"/>
      <c r="K65" s="233">
        <f t="shared" ref="K65:L65" si="69">SUMIF($E:$E,$B65,K:K)</f>
        <v>0</v>
      </c>
      <c r="L65" s="233">
        <f t="shared" si="69"/>
        <v>1</v>
      </c>
      <c r="M65" s="233">
        <f t="shared" si="1"/>
        <v>7</v>
      </c>
      <c r="N65" s="237"/>
      <c r="O65" s="237"/>
      <c r="P65" s="237"/>
      <c r="Q65" s="237"/>
      <c r="R65" s="65" t="s">
        <v>51</v>
      </c>
      <c r="S65" s="65" t="str">
        <f t="shared" si="6"/>
        <v>สาขาวิชาพลศึกษาและวิทยาศาสตร์การกีฬา</v>
      </c>
      <c r="T65" s="5"/>
      <c r="U65" s="5"/>
      <c r="V65" s="5"/>
      <c r="W65" s="5"/>
      <c r="X65" s="5"/>
      <c r="Y65" s="5"/>
      <c r="Z65" s="5"/>
    </row>
    <row r="66" spans="1:26" ht="21.75" customHeight="1">
      <c r="A66" s="5"/>
      <c r="B66" s="240">
        <v>1100800135137</v>
      </c>
      <c r="C66" s="99" t="s">
        <v>129</v>
      </c>
      <c r="D66" s="99" t="s">
        <v>28</v>
      </c>
      <c r="E66" s="99" t="s">
        <v>130</v>
      </c>
      <c r="F66" s="99" t="s">
        <v>6</v>
      </c>
      <c r="G66" s="99" t="s">
        <v>81</v>
      </c>
      <c r="H66" s="215">
        <f t="shared" ref="H66:H72" si="70">IF(F66="ข้าราชการพลเรือนในสถาบันอุดมศึกษา",1,0)</f>
        <v>0</v>
      </c>
      <c r="I66" s="215">
        <f t="shared" ref="I66:I72" si="71">IF(F66="พนักงานมหาวิทยาลัย",1,0)</f>
        <v>1</v>
      </c>
      <c r="J66" s="215"/>
      <c r="K66" s="215">
        <f t="shared" ref="K66:K72" si="72">IF(F66="ลูกจ้างชั่วคราวรายเดือน",1,0)</f>
        <v>0</v>
      </c>
      <c r="L66" s="215">
        <f t="shared" ref="L66:L72" si="73">IF(F66="อาจารย์พิเศษรายชั่วโมง",1,0)</f>
        <v>0</v>
      </c>
      <c r="M66" s="215">
        <f t="shared" si="1"/>
        <v>1</v>
      </c>
      <c r="N66" s="67"/>
      <c r="O66" s="67"/>
      <c r="P66" s="67"/>
      <c r="Q66" s="67"/>
      <c r="R66" s="65">
        <v>1100800135137</v>
      </c>
      <c r="S66" s="5" t="str">
        <f t="shared" si="6"/>
        <v/>
      </c>
      <c r="T66" s="5"/>
      <c r="U66" s="5"/>
      <c r="V66" s="5"/>
      <c r="W66" s="5"/>
      <c r="X66" s="5"/>
      <c r="Y66" s="5"/>
      <c r="Z66" s="5"/>
    </row>
    <row r="67" spans="1:26" ht="21.75" customHeight="1">
      <c r="A67" s="5"/>
      <c r="B67" s="240">
        <v>1470500075268</v>
      </c>
      <c r="C67" s="99" t="s">
        <v>133</v>
      </c>
      <c r="D67" s="99" t="s">
        <v>28</v>
      </c>
      <c r="E67" s="99" t="s">
        <v>130</v>
      </c>
      <c r="F67" s="99" t="s">
        <v>6</v>
      </c>
      <c r="G67" s="99" t="s">
        <v>81</v>
      </c>
      <c r="H67" s="215">
        <f t="shared" si="70"/>
        <v>0</v>
      </c>
      <c r="I67" s="215">
        <f t="shared" si="71"/>
        <v>1</v>
      </c>
      <c r="J67" s="215"/>
      <c r="K67" s="215">
        <f t="shared" si="72"/>
        <v>0</v>
      </c>
      <c r="L67" s="215">
        <f t="shared" si="73"/>
        <v>0</v>
      </c>
      <c r="M67" s="215">
        <f t="shared" si="1"/>
        <v>1</v>
      </c>
      <c r="N67" s="67"/>
      <c r="O67" s="67"/>
      <c r="P67" s="67"/>
      <c r="Q67" s="67"/>
      <c r="R67" s="65">
        <v>1470500075268</v>
      </c>
      <c r="S67" s="5" t="str">
        <f t="shared" si="6"/>
        <v/>
      </c>
      <c r="T67" s="5"/>
      <c r="U67" s="5"/>
      <c r="V67" s="5"/>
      <c r="W67" s="5"/>
      <c r="X67" s="5"/>
      <c r="Y67" s="5"/>
      <c r="Z67" s="5"/>
    </row>
    <row r="68" spans="1:26" ht="21.75" customHeight="1">
      <c r="A68" s="5"/>
      <c r="B68" s="240">
        <v>1910200004051</v>
      </c>
      <c r="C68" s="99" t="s">
        <v>134</v>
      </c>
      <c r="D68" s="99" t="s">
        <v>28</v>
      </c>
      <c r="E68" s="99" t="s">
        <v>130</v>
      </c>
      <c r="F68" s="99" t="s">
        <v>6</v>
      </c>
      <c r="G68" s="99" t="s">
        <v>81</v>
      </c>
      <c r="H68" s="215">
        <f t="shared" si="70"/>
        <v>0</v>
      </c>
      <c r="I68" s="215">
        <f t="shared" si="71"/>
        <v>1</v>
      </c>
      <c r="J68" s="215"/>
      <c r="K68" s="215">
        <f t="shared" si="72"/>
        <v>0</v>
      </c>
      <c r="L68" s="215">
        <f t="shared" si="73"/>
        <v>0</v>
      </c>
      <c r="M68" s="215">
        <f t="shared" si="1"/>
        <v>1</v>
      </c>
      <c r="N68" s="67"/>
      <c r="O68" s="67"/>
      <c r="P68" s="67"/>
      <c r="Q68" s="67"/>
      <c r="R68" s="65">
        <v>1910200004051</v>
      </c>
      <c r="S68" s="5" t="str">
        <f t="shared" si="6"/>
        <v/>
      </c>
      <c r="T68" s="5"/>
      <c r="U68" s="5"/>
      <c r="V68" s="5"/>
      <c r="W68" s="5"/>
      <c r="X68" s="5"/>
      <c r="Y68" s="5"/>
      <c r="Z68" s="5"/>
    </row>
    <row r="69" spans="1:26" ht="21.75" customHeight="1">
      <c r="A69" s="5"/>
      <c r="B69" s="240">
        <v>3300300245604</v>
      </c>
      <c r="C69" s="99" t="s">
        <v>135</v>
      </c>
      <c r="D69" s="99" t="s">
        <v>28</v>
      </c>
      <c r="E69" s="99" t="s">
        <v>130</v>
      </c>
      <c r="F69" s="99" t="s">
        <v>6</v>
      </c>
      <c r="G69" s="99" t="s">
        <v>81</v>
      </c>
      <c r="H69" s="215">
        <f t="shared" si="70"/>
        <v>0</v>
      </c>
      <c r="I69" s="215">
        <f t="shared" si="71"/>
        <v>1</v>
      </c>
      <c r="J69" s="215"/>
      <c r="K69" s="215">
        <f t="shared" si="72"/>
        <v>0</v>
      </c>
      <c r="L69" s="215">
        <f t="shared" si="73"/>
        <v>0</v>
      </c>
      <c r="M69" s="215">
        <f t="shared" si="1"/>
        <v>1</v>
      </c>
      <c r="N69" s="67"/>
      <c r="O69" s="67"/>
      <c r="P69" s="67"/>
      <c r="Q69" s="67"/>
      <c r="R69" s="65">
        <v>3300300245604</v>
      </c>
      <c r="S69" s="5" t="str">
        <f t="shared" si="6"/>
        <v/>
      </c>
      <c r="T69" s="5"/>
      <c r="U69" s="5"/>
      <c r="V69" s="5"/>
      <c r="W69" s="5"/>
      <c r="X69" s="5"/>
      <c r="Y69" s="5"/>
      <c r="Z69" s="5"/>
    </row>
    <row r="70" spans="1:26" ht="21.75" customHeight="1">
      <c r="A70" s="5"/>
      <c r="B70" s="240">
        <v>5411300001035</v>
      </c>
      <c r="C70" s="99" t="s">
        <v>137</v>
      </c>
      <c r="D70" s="99" t="s">
        <v>28</v>
      </c>
      <c r="E70" s="99" t="s">
        <v>130</v>
      </c>
      <c r="F70" s="99" t="s">
        <v>6</v>
      </c>
      <c r="G70" s="99" t="s">
        <v>81</v>
      </c>
      <c r="H70" s="215">
        <f t="shared" si="70"/>
        <v>0</v>
      </c>
      <c r="I70" s="215">
        <f t="shared" si="71"/>
        <v>1</v>
      </c>
      <c r="J70" s="215"/>
      <c r="K70" s="215">
        <f t="shared" si="72"/>
        <v>0</v>
      </c>
      <c r="L70" s="215">
        <f t="shared" si="73"/>
        <v>0</v>
      </c>
      <c r="M70" s="215">
        <f t="shared" si="1"/>
        <v>1</v>
      </c>
      <c r="N70" s="67"/>
      <c r="O70" s="67"/>
      <c r="P70" s="67"/>
      <c r="Q70" s="67"/>
      <c r="R70" s="65">
        <v>5411300001035</v>
      </c>
      <c r="S70" s="5" t="str">
        <f t="shared" si="6"/>
        <v/>
      </c>
      <c r="T70" s="5"/>
      <c r="U70" s="5"/>
      <c r="V70" s="5"/>
      <c r="W70" s="5"/>
      <c r="X70" s="5"/>
      <c r="Y70" s="5"/>
      <c r="Z70" s="5"/>
    </row>
    <row r="71" spans="1:26" ht="21.75" customHeight="1">
      <c r="A71" s="5"/>
      <c r="B71" s="240">
        <v>5470190021788</v>
      </c>
      <c r="C71" s="99" t="s">
        <v>138</v>
      </c>
      <c r="D71" s="99" t="s">
        <v>28</v>
      </c>
      <c r="E71" s="99" t="s">
        <v>130</v>
      </c>
      <c r="F71" s="99" t="s">
        <v>6</v>
      </c>
      <c r="G71" s="99" t="s">
        <v>49</v>
      </c>
      <c r="H71" s="215">
        <f t="shared" si="70"/>
        <v>0</v>
      </c>
      <c r="I71" s="215">
        <f t="shared" si="71"/>
        <v>1</v>
      </c>
      <c r="J71" s="215"/>
      <c r="K71" s="215">
        <f t="shared" si="72"/>
        <v>0</v>
      </c>
      <c r="L71" s="215">
        <f t="shared" si="73"/>
        <v>0</v>
      </c>
      <c r="M71" s="215">
        <f t="shared" si="1"/>
        <v>1</v>
      </c>
      <c r="N71" s="67"/>
      <c r="O71" s="67"/>
      <c r="P71" s="67"/>
      <c r="Q71" s="67"/>
      <c r="R71" s="65">
        <v>5470190021788</v>
      </c>
      <c r="S71" s="5" t="str">
        <f t="shared" si="6"/>
        <v/>
      </c>
      <c r="T71" s="5"/>
      <c r="U71" s="5"/>
      <c r="V71" s="5"/>
      <c r="W71" s="5"/>
      <c r="X71" s="5"/>
      <c r="Y71" s="5"/>
      <c r="Z71" s="5"/>
    </row>
    <row r="72" spans="1:26" ht="21.75" customHeight="1">
      <c r="A72" s="5"/>
      <c r="B72" s="240">
        <v>3470101531908</v>
      </c>
      <c r="C72" s="99" t="s">
        <v>139</v>
      </c>
      <c r="D72" s="99" t="s">
        <v>28</v>
      </c>
      <c r="E72" s="99" t="s">
        <v>130</v>
      </c>
      <c r="F72" s="99" t="s">
        <v>93</v>
      </c>
      <c r="G72" s="99" t="s">
        <v>81</v>
      </c>
      <c r="H72" s="215">
        <f t="shared" si="70"/>
        <v>0</v>
      </c>
      <c r="I72" s="215">
        <f t="shared" si="71"/>
        <v>0</v>
      </c>
      <c r="J72" s="215"/>
      <c r="K72" s="215">
        <f t="shared" si="72"/>
        <v>0</v>
      </c>
      <c r="L72" s="215">
        <f t="shared" si="73"/>
        <v>1</v>
      </c>
      <c r="M72" s="215">
        <f t="shared" si="1"/>
        <v>1</v>
      </c>
      <c r="N72" s="67"/>
      <c r="O72" s="67"/>
      <c r="P72" s="67"/>
      <c r="Q72" s="67"/>
      <c r="R72" s="65">
        <v>3470101531908</v>
      </c>
      <c r="S72" s="5" t="str">
        <f t="shared" si="6"/>
        <v/>
      </c>
      <c r="T72" s="5"/>
      <c r="U72" s="5"/>
      <c r="V72" s="5"/>
      <c r="W72" s="5"/>
      <c r="X72" s="5"/>
      <c r="Y72" s="5"/>
      <c r="Z72" s="5"/>
    </row>
    <row r="73" spans="1:26" ht="21.75" customHeight="1">
      <c r="A73" s="5">
        <v>13</v>
      </c>
      <c r="B73" s="674" t="str">
        <f>E74</f>
        <v>สาขาวิชาวิจัยและประเมินผลการศึกษา</v>
      </c>
      <c r="C73" s="675"/>
      <c r="D73" s="675"/>
      <c r="E73" s="675"/>
      <c r="F73" s="675"/>
      <c r="G73" s="676"/>
      <c r="H73" s="233">
        <f t="shared" ref="H73:I73" si="74">SUMIF($E:$E,$B73,H:H)</f>
        <v>3</v>
      </c>
      <c r="I73" s="233">
        <f t="shared" si="74"/>
        <v>1</v>
      </c>
      <c r="J73" s="233"/>
      <c r="K73" s="233">
        <f t="shared" ref="K73:L73" si="75">SUMIF($E:$E,$B73,K:K)</f>
        <v>0</v>
      </c>
      <c r="L73" s="233">
        <f t="shared" si="75"/>
        <v>0</v>
      </c>
      <c r="M73" s="233">
        <f t="shared" si="1"/>
        <v>4</v>
      </c>
      <c r="N73" s="237"/>
      <c r="O73" s="237"/>
      <c r="P73" s="237"/>
      <c r="Q73" s="237"/>
      <c r="R73" s="65" t="s">
        <v>51</v>
      </c>
      <c r="S73" s="65" t="str">
        <f t="shared" si="6"/>
        <v>สาขาวิชาวิจัยและประเมินผลการศึกษา</v>
      </c>
      <c r="T73" s="5"/>
      <c r="U73" s="5"/>
      <c r="V73" s="5"/>
      <c r="W73" s="5"/>
      <c r="X73" s="5"/>
      <c r="Y73" s="5"/>
      <c r="Z73" s="5"/>
    </row>
    <row r="74" spans="1:26" ht="21.75" customHeight="1">
      <c r="A74" s="5"/>
      <c r="B74" s="240">
        <v>3349900596074</v>
      </c>
      <c r="C74" s="99" t="s">
        <v>140</v>
      </c>
      <c r="D74" s="99" t="s">
        <v>28</v>
      </c>
      <c r="E74" s="99" t="s">
        <v>141</v>
      </c>
      <c r="F74" s="99" t="s">
        <v>62</v>
      </c>
      <c r="G74" s="99" t="s">
        <v>49</v>
      </c>
      <c r="H74" s="215">
        <f t="shared" ref="H74:H77" si="76">IF(F74="ข้าราชการพลเรือนในสถาบันอุดมศึกษา",1,0)</f>
        <v>1</v>
      </c>
      <c r="I74" s="215">
        <f t="shared" ref="I74:I77" si="77">IF(F74="พนักงานมหาวิทยาลัย",1,0)</f>
        <v>0</v>
      </c>
      <c r="J74" s="215"/>
      <c r="K74" s="215">
        <f t="shared" ref="K74:K77" si="78">IF(F74="ลูกจ้างชั่วคราวรายเดือน",1,0)</f>
        <v>0</v>
      </c>
      <c r="L74" s="215">
        <f t="shared" ref="L74:L77" si="79">IF(F74="อาจารย์พิเศษรายชั่วโมง",1,0)</f>
        <v>0</v>
      </c>
      <c r="M74" s="215">
        <f t="shared" si="1"/>
        <v>1</v>
      </c>
      <c r="N74" s="67"/>
      <c r="O74" s="67"/>
      <c r="P74" s="67"/>
      <c r="Q74" s="67"/>
      <c r="R74" s="65">
        <v>3349900596074</v>
      </c>
      <c r="S74" s="5" t="str">
        <f t="shared" si="6"/>
        <v/>
      </c>
      <c r="T74" s="5"/>
      <c r="U74" s="5"/>
      <c r="V74" s="5"/>
      <c r="W74" s="5"/>
      <c r="X74" s="5"/>
      <c r="Y74" s="5"/>
      <c r="Z74" s="5"/>
    </row>
    <row r="75" spans="1:26" ht="21.75" customHeight="1">
      <c r="A75" s="5"/>
      <c r="B75" s="240">
        <v>3411900493617</v>
      </c>
      <c r="C75" s="99" t="s">
        <v>142</v>
      </c>
      <c r="D75" s="99" t="s">
        <v>28</v>
      </c>
      <c r="E75" s="99" t="s">
        <v>141</v>
      </c>
      <c r="F75" s="99" t="s">
        <v>62</v>
      </c>
      <c r="G75" s="99" t="s">
        <v>49</v>
      </c>
      <c r="H75" s="215">
        <f t="shared" si="76"/>
        <v>1</v>
      </c>
      <c r="I75" s="215">
        <f t="shared" si="77"/>
        <v>0</v>
      </c>
      <c r="J75" s="215"/>
      <c r="K75" s="215">
        <f t="shared" si="78"/>
        <v>0</v>
      </c>
      <c r="L75" s="215">
        <f t="shared" si="79"/>
        <v>0</v>
      </c>
      <c r="M75" s="215">
        <f t="shared" si="1"/>
        <v>1</v>
      </c>
      <c r="N75" s="67"/>
      <c r="O75" s="67"/>
      <c r="P75" s="67"/>
      <c r="Q75" s="67"/>
      <c r="R75" s="65">
        <v>3411900493617</v>
      </c>
      <c r="S75" s="5" t="str">
        <f t="shared" si="6"/>
        <v/>
      </c>
      <c r="T75" s="5"/>
      <c r="U75" s="5"/>
      <c r="V75" s="5"/>
      <c r="W75" s="5"/>
      <c r="X75" s="5"/>
      <c r="Y75" s="5"/>
      <c r="Z75" s="5"/>
    </row>
    <row r="76" spans="1:26" ht="21.75" customHeight="1">
      <c r="A76" s="5"/>
      <c r="B76" s="240">
        <v>3470101537205</v>
      </c>
      <c r="C76" s="99" t="s">
        <v>144</v>
      </c>
      <c r="D76" s="99" t="s">
        <v>28</v>
      </c>
      <c r="E76" s="99" t="s">
        <v>141</v>
      </c>
      <c r="F76" s="99" t="s">
        <v>62</v>
      </c>
      <c r="G76" s="99" t="s">
        <v>49</v>
      </c>
      <c r="H76" s="215">
        <f t="shared" si="76"/>
        <v>1</v>
      </c>
      <c r="I76" s="215">
        <f t="shared" si="77"/>
        <v>0</v>
      </c>
      <c r="J76" s="215"/>
      <c r="K76" s="215">
        <f t="shared" si="78"/>
        <v>0</v>
      </c>
      <c r="L76" s="215">
        <f t="shared" si="79"/>
        <v>0</v>
      </c>
      <c r="M76" s="215">
        <f t="shared" si="1"/>
        <v>1</v>
      </c>
      <c r="N76" s="67"/>
      <c r="O76" s="67"/>
      <c r="P76" s="67"/>
      <c r="Q76" s="67"/>
      <c r="R76" s="65">
        <v>3470101537205</v>
      </c>
      <c r="S76" s="5" t="str">
        <f t="shared" si="6"/>
        <v/>
      </c>
      <c r="T76" s="5"/>
      <c r="U76" s="5"/>
      <c r="V76" s="5"/>
      <c r="W76" s="5"/>
      <c r="X76" s="5"/>
      <c r="Y76" s="5"/>
      <c r="Z76" s="5"/>
    </row>
    <row r="77" spans="1:26" ht="21.75" customHeight="1">
      <c r="A77" s="5"/>
      <c r="B77" s="240">
        <v>3470101407841</v>
      </c>
      <c r="C77" s="99" t="s">
        <v>145</v>
      </c>
      <c r="D77" s="99" t="s">
        <v>28</v>
      </c>
      <c r="E77" s="99" t="s">
        <v>141</v>
      </c>
      <c r="F77" s="99" t="s">
        <v>6</v>
      </c>
      <c r="G77" s="99" t="s">
        <v>49</v>
      </c>
      <c r="H77" s="215">
        <f t="shared" si="76"/>
        <v>0</v>
      </c>
      <c r="I77" s="215">
        <f t="shared" si="77"/>
        <v>1</v>
      </c>
      <c r="J77" s="215"/>
      <c r="K77" s="215">
        <f t="shared" si="78"/>
        <v>0</v>
      </c>
      <c r="L77" s="215">
        <f t="shared" si="79"/>
        <v>0</v>
      </c>
      <c r="M77" s="215">
        <f t="shared" si="1"/>
        <v>1</v>
      </c>
      <c r="N77" s="67"/>
      <c r="O77" s="67"/>
      <c r="P77" s="67"/>
      <c r="Q77" s="67"/>
      <c r="R77" s="65">
        <v>3470101407841</v>
      </c>
      <c r="S77" s="5" t="str">
        <f t="shared" si="6"/>
        <v/>
      </c>
      <c r="T77" s="5"/>
      <c r="U77" s="5"/>
      <c r="V77" s="5"/>
      <c r="W77" s="5"/>
      <c r="X77" s="5"/>
      <c r="Y77" s="5"/>
      <c r="Z77" s="5"/>
    </row>
    <row r="78" spans="1:26" ht="21.75" customHeight="1">
      <c r="A78" s="5">
        <v>14</v>
      </c>
      <c r="B78" s="674" t="str">
        <f>E79</f>
        <v>สาขาวิชาวิทยาศาสตร์</v>
      </c>
      <c r="C78" s="675"/>
      <c r="D78" s="675"/>
      <c r="E78" s="675"/>
      <c r="F78" s="675"/>
      <c r="G78" s="676"/>
      <c r="H78" s="233">
        <f t="shared" ref="H78:I78" si="80">SUMIF($E:$E,$B78,H:H)</f>
        <v>0</v>
      </c>
      <c r="I78" s="233">
        <f t="shared" si="80"/>
        <v>1</v>
      </c>
      <c r="J78" s="233"/>
      <c r="K78" s="233">
        <f t="shared" ref="K78:L78" si="81">SUMIF($E:$E,$B78,K:K)</f>
        <v>0</v>
      </c>
      <c r="L78" s="233">
        <f t="shared" si="81"/>
        <v>0</v>
      </c>
      <c r="M78" s="233">
        <f t="shared" si="1"/>
        <v>1</v>
      </c>
      <c r="N78" s="237"/>
      <c r="O78" s="237"/>
      <c r="P78" s="237"/>
      <c r="Q78" s="237"/>
      <c r="R78" s="65" t="s">
        <v>51</v>
      </c>
      <c r="S78" s="65" t="str">
        <f t="shared" si="6"/>
        <v>สาขาวิชาวิทยาศาสตร์</v>
      </c>
      <c r="T78" s="5"/>
      <c r="U78" s="5"/>
      <c r="V78" s="5"/>
      <c r="W78" s="5"/>
      <c r="X78" s="5"/>
      <c r="Y78" s="5"/>
      <c r="Z78" s="5"/>
    </row>
    <row r="79" spans="1:26" ht="21.75" customHeight="1">
      <c r="A79" s="5"/>
      <c r="B79" s="240">
        <v>1489900009856</v>
      </c>
      <c r="C79" s="99" t="s">
        <v>147</v>
      </c>
      <c r="D79" s="99" t="s">
        <v>28</v>
      </c>
      <c r="E79" s="99" t="s">
        <v>148</v>
      </c>
      <c r="F79" s="99" t="s">
        <v>6</v>
      </c>
      <c r="G79" s="99" t="s">
        <v>49</v>
      </c>
      <c r="H79" s="215">
        <f t="shared" ref="H79:H85" si="82">IF(F79="ข้าราชการพลเรือนในสถาบันอุดมศึกษา",1,0)</f>
        <v>0</v>
      </c>
      <c r="I79" s="215">
        <f t="shared" ref="I79:I85" si="83">IF(F79="พนักงานมหาวิทยาลัย",1,0)</f>
        <v>1</v>
      </c>
      <c r="J79" s="215"/>
      <c r="K79" s="215">
        <f t="shared" ref="K79:K85" si="84">IF(F79="ลูกจ้างชั่วคราวรายเดือน",1,0)</f>
        <v>0</v>
      </c>
      <c r="L79" s="215">
        <f t="shared" ref="L79:L85" si="85">IF(F79="อาจารย์พิเศษรายชั่วโมง",1,0)</f>
        <v>0</v>
      </c>
      <c r="M79" s="215">
        <f t="shared" si="1"/>
        <v>1</v>
      </c>
      <c r="N79" s="67"/>
      <c r="O79" s="67"/>
      <c r="P79" s="67"/>
      <c r="Q79" s="67"/>
      <c r="R79" s="65">
        <v>1489900009856</v>
      </c>
      <c r="S79" s="5" t="str">
        <f t="shared" si="6"/>
        <v/>
      </c>
      <c r="T79" s="5"/>
      <c r="U79" s="5"/>
      <c r="V79" s="5"/>
      <c r="W79" s="5"/>
      <c r="X79" s="5"/>
      <c r="Y79" s="5"/>
      <c r="Z79" s="5"/>
    </row>
    <row r="80" spans="1:26" ht="21.75" customHeight="1">
      <c r="A80" s="5"/>
      <c r="B80" s="240">
        <v>1102000373302</v>
      </c>
      <c r="C80" s="99" t="s">
        <v>149</v>
      </c>
      <c r="D80" s="99" t="s">
        <v>28</v>
      </c>
      <c r="E80" s="99" t="s">
        <v>150</v>
      </c>
      <c r="F80" s="99" t="s">
        <v>6</v>
      </c>
      <c r="G80" s="99" t="s">
        <v>81</v>
      </c>
      <c r="H80" s="215">
        <f t="shared" si="82"/>
        <v>0</v>
      </c>
      <c r="I80" s="215">
        <f t="shared" si="83"/>
        <v>1</v>
      </c>
      <c r="J80" s="215"/>
      <c r="K80" s="215">
        <f t="shared" si="84"/>
        <v>0</v>
      </c>
      <c r="L80" s="215">
        <f t="shared" si="85"/>
        <v>0</v>
      </c>
      <c r="M80" s="215">
        <f t="shared" si="1"/>
        <v>1</v>
      </c>
      <c r="N80" s="67"/>
      <c r="O80" s="67"/>
      <c r="P80" s="67"/>
      <c r="Q80" s="67"/>
      <c r="R80" s="65">
        <v>1102000373302</v>
      </c>
      <c r="S80" s="5" t="str">
        <f t="shared" si="6"/>
        <v/>
      </c>
      <c r="T80" s="5"/>
      <c r="U80" s="5"/>
      <c r="V80" s="5"/>
      <c r="W80" s="5"/>
      <c r="X80" s="5"/>
      <c r="Y80" s="5"/>
      <c r="Z80" s="5"/>
    </row>
    <row r="81" spans="1:26" ht="21.75" customHeight="1">
      <c r="A81" s="5"/>
      <c r="B81" s="240">
        <v>1570700027070</v>
      </c>
      <c r="C81" s="99" t="s">
        <v>151</v>
      </c>
      <c r="D81" s="99" t="s">
        <v>28</v>
      </c>
      <c r="E81" s="99" t="s">
        <v>150</v>
      </c>
      <c r="F81" s="99" t="s">
        <v>6</v>
      </c>
      <c r="G81" s="99" t="s">
        <v>81</v>
      </c>
      <c r="H81" s="215">
        <f t="shared" si="82"/>
        <v>0</v>
      </c>
      <c r="I81" s="215">
        <f t="shared" si="83"/>
        <v>1</v>
      </c>
      <c r="J81" s="215"/>
      <c r="K81" s="215">
        <f t="shared" si="84"/>
        <v>0</v>
      </c>
      <c r="L81" s="215">
        <f t="shared" si="85"/>
        <v>0</v>
      </c>
      <c r="M81" s="215">
        <f t="shared" si="1"/>
        <v>1</v>
      </c>
      <c r="N81" s="67"/>
      <c r="O81" s="67"/>
      <c r="P81" s="67"/>
      <c r="Q81" s="67"/>
      <c r="R81" s="65">
        <v>1570700027070</v>
      </c>
      <c r="S81" s="5" t="str">
        <f t="shared" si="6"/>
        <v/>
      </c>
      <c r="T81" s="5"/>
      <c r="U81" s="5"/>
      <c r="V81" s="5"/>
      <c r="W81" s="5"/>
      <c r="X81" s="5"/>
      <c r="Y81" s="5"/>
      <c r="Z81" s="5"/>
    </row>
    <row r="82" spans="1:26" ht="21.75" customHeight="1">
      <c r="A82" s="5"/>
      <c r="B82" s="240">
        <v>3320100022920</v>
      </c>
      <c r="C82" s="99" t="s">
        <v>153</v>
      </c>
      <c r="D82" s="99" t="s">
        <v>28</v>
      </c>
      <c r="E82" s="99" t="s">
        <v>150</v>
      </c>
      <c r="F82" s="99" t="s">
        <v>6</v>
      </c>
      <c r="G82" s="99" t="s">
        <v>81</v>
      </c>
      <c r="H82" s="215">
        <f t="shared" si="82"/>
        <v>0</v>
      </c>
      <c r="I82" s="215">
        <f t="shared" si="83"/>
        <v>1</v>
      </c>
      <c r="J82" s="215"/>
      <c r="K82" s="215">
        <f t="shared" si="84"/>
        <v>0</v>
      </c>
      <c r="L82" s="215">
        <f t="shared" si="85"/>
        <v>0</v>
      </c>
      <c r="M82" s="215">
        <f t="shared" si="1"/>
        <v>1</v>
      </c>
      <c r="N82" s="67"/>
      <c r="O82" s="67"/>
      <c r="P82" s="67"/>
      <c r="Q82" s="67"/>
      <c r="R82" s="65">
        <v>3320100022920</v>
      </c>
      <c r="S82" s="5" t="str">
        <f t="shared" si="6"/>
        <v/>
      </c>
      <c r="T82" s="5"/>
      <c r="U82" s="5"/>
      <c r="V82" s="5"/>
      <c r="W82" s="5"/>
      <c r="X82" s="5"/>
      <c r="Y82" s="5"/>
      <c r="Z82" s="5"/>
    </row>
    <row r="83" spans="1:26" ht="21.75" customHeight="1">
      <c r="A83" s="5"/>
      <c r="B83" s="240">
        <v>3330900117011</v>
      </c>
      <c r="C83" s="99" t="s">
        <v>154</v>
      </c>
      <c r="D83" s="99" t="s">
        <v>28</v>
      </c>
      <c r="E83" s="99" t="s">
        <v>150</v>
      </c>
      <c r="F83" s="99" t="s">
        <v>6</v>
      </c>
      <c r="G83" s="99" t="s">
        <v>81</v>
      </c>
      <c r="H83" s="215">
        <f t="shared" si="82"/>
        <v>0</v>
      </c>
      <c r="I83" s="215">
        <f t="shared" si="83"/>
        <v>1</v>
      </c>
      <c r="J83" s="215"/>
      <c r="K83" s="215">
        <f t="shared" si="84"/>
        <v>0</v>
      </c>
      <c r="L83" s="215">
        <f t="shared" si="85"/>
        <v>0</v>
      </c>
      <c r="M83" s="215">
        <f t="shared" si="1"/>
        <v>1</v>
      </c>
      <c r="N83" s="67"/>
      <c r="O83" s="67"/>
      <c r="P83" s="67"/>
      <c r="Q83" s="67"/>
      <c r="R83" s="65">
        <v>3330900117011</v>
      </c>
      <c r="S83" s="5" t="str">
        <f t="shared" si="6"/>
        <v/>
      </c>
      <c r="T83" s="5"/>
      <c r="U83" s="5"/>
      <c r="V83" s="5"/>
      <c r="W83" s="5"/>
      <c r="X83" s="5"/>
      <c r="Y83" s="5"/>
      <c r="Z83" s="5"/>
    </row>
    <row r="84" spans="1:26" ht="21.75" customHeight="1">
      <c r="A84" s="5"/>
      <c r="B84" s="240">
        <v>3440600071651</v>
      </c>
      <c r="C84" s="99" t="s">
        <v>155</v>
      </c>
      <c r="D84" s="99" t="s">
        <v>28</v>
      </c>
      <c r="E84" s="99" t="s">
        <v>150</v>
      </c>
      <c r="F84" s="99" t="s">
        <v>6</v>
      </c>
      <c r="G84" s="99" t="s">
        <v>81</v>
      </c>
      <c r="H84" s="215">
        <f t="shared" si="82"/>
        <v>0</v>
      </c>
      <c r="I84" s="215">
        <f t="shared" si="83"/>
        <v>1</v>
      </c>
      <c r="J84" s="215"/>
      <c r="K84" s="215">
        <f t="shared" si="84"/>
        <v>0</v>
      </c>
      <c r="L84" s="215">
        <f t="shared" si="85"/>
        <v>0</v>
      </c>
      <c r="M84" s="215">
        <f t="shared" si="1"/>
        <v>1</v>
      </c>
      <c r="N84" s="67"/>
      <c r="O84" s="67"/>
      <c r="P84" s="67"/>
      <c r="Q84" s="67"/>
      <c r="R84" s="65">
        <v>3440600071651</v>
      </c>
      <c r="S84" s="5" t="str">
        <f t="shared" si="6"/>
        <v/>
      </c>
      <c r="T84" s="5"/>
      <c r="U84" s="5"/>
      <c r="V84" s="5"/>
      <c r="W84" s="5"/>
      <c r="X84" s="5"/>
      <c r="Y84" s="5"/>
      <c r="Z84" s="5"/>
    </row>
    <row r="85" spans="1:26" ht="21.75" customHeight="1">
      <c r="A85" s="5"/>
      <c r="B85" s="240">
        <v>3559900194403</v>
      </c>
      <c r="C85" s="99" t="s">
        <v>156</v>
      </c>
      <c r="D85" s="99" t="s">
        <v>28</v>
      </c>
      <c r="E85" s="99" t="s">
        <v>150</v>
      </c>
      <c r="F85" s="99" t="s">
        <v>6</v>
      </c>
      <c r="G85" s="99" t="s">
        <v>81</v>
      </c>
      <c r="H85" s="215">
        <f t="shared" si="82"/>
        <v>0</v>
      </c>
      <c r="I85" s="215">
        <f t="shared" si="83"/>
        <v>1</v>
      </c>
      <c r="J85" s="215"/>
      <c r="K85" s="215">
        <f t="shared" si="84"/>
        <v>0</v>
      </c>
      <c r="L85" s="215">
        <f t="shared" si="85"/>
        <v>0</v>
      </c>
      <c r="M85" s="215">
        <f t="shared" si="1"/>
        <v>1</v>
      </c>
      <c r="N85" s="67"/>
      <c r="O85" s="67"/>
      <c r="P85" s="67"/>
      <c r="Q85" s="67"/>
      <c r="R85" s="65">
        <v>3559900194403</v>
      </c>
      <c r="S85" s="5" t="str">
        <f t="shared" si="6"/>
        <v/>
      </c>
      <c r="T85" s="5"/>
      <c r="U85" s="5"/>
      <c r="V85" s="5"/>
      <c r="W85" s="5"/>
      <c r="X85" s="5"/>
      <c r="Y85" s="5"/>
      <c r="Z85" s="5"/>
    </row>
    <row r="86" spans="1:26" ht="21.75" customHeight="1">
      <c r="A86" s="5">
        <v>15</v>
      </c>
      <c r="B86" s="674" t="str">
        <f>E87</f>
        <v>สาขาวิชาหลักสูตรและการสอน</v>
      </c>
      <c r="C86" s="675"/>
      <c r="D86" s="675"/>
      <c r="E86" s="675"/>
      <c r="F86" s="675"/>
      <c r="G86" s="676"/>
      <c r="H86" s="233">
        <f t="shared" ref="H86:I86" si="86">SUMIF($E:$E,$B86,H:H)</f>
        <v>1</v>
      </c>
      <c r="I86" s="233">
        <f t="shared" si="86"/>
        <v>19</v>
      </c>
      <c r="J86" s="233"/>
      <c r="K86" s="233">
        <f t="shared" ref="K86:L86" si="87">SUMIF($E:$E,$B86,K:K)</f>
        <v>3</v>
      </c>
      <c r="L86" s="233">
        <f t="shared" si="87"/>
        <v>1</v>
      </c>
      <c r="M86" s="233">
        <f t="shared" si="1"/>
        <v>24</v>
      </c>
      <c r="N86" s="237"/>
      <c r="O86" s="237"/>
      <c r="P86" s="237"/>
      <c r="Q86" s="237"/>
      <c r="R86" s="65" t="s">
        <v>51</v>
      </c>
      <c r="S86" s="65" t="str">
        <f t="shared" si="6"/>
        <v>สาขาวิชาหลักสูตรและการสอน</v>
      </c>
      <c r="T86" s="5"/>
      <c r="U86" s="5"/>
      <c r="V86" s="5"/>
      <c r="W86" s="5"/>
      <c r="X86" s="5"/>
      <c r="Y86" s="5"/>
      <c r="Z86" s="5"/>
    </row>
    <row r="87" spans="1:26" ht="21.75" customHeight="1">
      <c r="A87" s="5"/>
      <c r="B87" s="240">
        <v>3409900356692</v>
      </c>
      <c r="C87" s="99" t="s">
        <v>157</v>
      </c>
      <c r="D87" s="99" t="s">
        <v>28</v>
      </c>
      <c r="E87" s="99" t="s">
        <v>158</v>
      </c>
      <c r="F87" s="99" t="s">
        <v>62</v>
      </c>
      <c r="G87" s="99" t="s">
        <v>49</v>
      </c>
      <c r="H87" s="215">
        <f t="shared" ref="H87:H110" si="88">IF(F87="ข้าราชการพลเรือนในสถาบันอุดมศึกษา",1,0)</f>
        <v>1</v>
      </c>
      <c r="I87" s="215">
        <f t="shared" ref="I87:I110" si="89">IF(F87="พนักงานมหาวิทยาลัย",1,0)</f>
        <v>0</v>
      </c>
      <c r="J87" s="215"/>
      <c r="K87" s="215">
        <f t="shared" ref="K87:K110" si="90">IF(F87="ลูกจ้างชั่วคราวรายเดือน",1,0)</f>
        <v>0</v>
      </c>
      <c r="L87" s="215">
        <f t="shared" ref="L87:L110" si="91">IF(F87="อาจารย์พิเศษรายชั่วโมง",1,0)</f>
        <v>0</v>
      </c>
      <c r="M87" s="215">
        <f t="shared" si="1"/>
        <v>1</v>
      </c>
      <c r="N87" s="67"/>
      <c r="O87" s="67"/>
      <c r="P87" s="67"/>
      <c r="Q87" s="67"/>
      <c r="R87" s="65">
        <v>3409900356692</v>
      </c>
      <c r="S87" s="5" t="str">
        <f t="shared" si="6"/>
        <v/>
      </c>
      <c r="T87" s="5"/>
      <c r="U87" s="5"/>
      <c r="V87" s="5"/>
      <c r="W87" s="5"/>
      <c r="X87" s="5"/>
      <c r="Y87" s="5"/>
      <c r="Z87" s="5"/>
    </row>
    <row r="88" spans="1:26" ht="21.75" customHeight="1">
      <c r="A88" s="5"/>
      <c r="B88" s="240">
        <v>1100200243907</v>
      </c>
      <c r="C88" s="99" t="s">
        <v>159</v>
      </c>
      <c r="D88" s="99" t="s">
        <v>28</v>
      </c>
      <c r="E88" s="99" t="s">
        <v>158</v>
      </c>
      <c r="F88" s="99" t="s">
        <v>6</v>
      </c>
      <c r="G88" s="99" t="s">
        <v>81</v>
      </c>
      <c r="H88" s="215">
        <f t="shared" si="88"/>
        <v>0</v>
      </c>
      <c r="I88" s="215">
        <f t="shared" si="89"/>
        <v>1</v>
      </c>
      <c r="J88" s="215"/>
      <c r="K88" s="215">
        <f t="shared" si="90"/>
        <v>0</v>
      </c>
      <c r="L88" s="215">
        <f t="shared" si="91"/>
        <v>0</v>
      </c>
      <c r="M88" s="215">
        <f t="shared" si="1"/>
        <v>1</v>
      </c>
      <c r="N88" s="67"/>
      <c r="O88" s="67"/>
      <c r="P88" s="67"/>
      <c r="Q88" s="67"/>
      <c r="R88" s="65">
        <v>1100200243907</v>
      </c>
      <c r="S88" s="5" t="str">
        <f t="shared" si="6"/>
        <v/>
      </c>
      <c r="T88" s="5"/>
      <c r="U88" s="5"/>
      <c r="V88" s="5"/>
      <c r="W88" s="5"/>
      <c r="X88" s="5"/>
      <c r="Y88" s="5"/>
      <c r="Z88" s="5"/>
    </row>
    <row r="89" spans="1:26" ht="21.75" customHeight="1">
      <c r="A89" s="5"/>
      <c r="B89" s="240">
        <v>1309900131474</v>
      </c>
      <c r="C89" s="99" t="s">
        <v>162</v>
      </c>
      <c r="D89" s="99" t="s">
        <v>28</v>
      </c>
      <c r="E89" s="99" t="s">
        <v>158</v>
      </c>
      <c r="F89" s="99" t="s">
        <v>6</v>
      </c>
      <c r="G89" s="99" t="s">
        <v>81</v>
      </c>
      <c r="H89" s="215">
        <f t="shared" si="88"/>
        <v>0</v>
      </c>
      <c r="I89" s="215">
        <f t="shared" si="89"/>
        <v>1</v>
      </c>
      <c r="J89" s="215"/>
      <c r="K89" s="215">
        <f t="shared" si="90"/>
        <v>0</v>
      </c>
      <c r="L89" s="215">
        <f t="shared" si="91"/>
        <v>0</v>
      </c>
      <c r="M89" s="215">
        <f t="shared" si="1"/>
        <v>1</v>
      </c>
      <c r="N89" s="67"/>
      <c r="O89" s="67"/>
      <c r="P89" s="67"/>
      <c r="Q89" s="67"/>
      <c r="R89" s="65">
        <v>1309900131474</v>
      </c>
      <c r="S89" s="5" t="str">
        <f t="shared" si="6"/>
        <v/>
      </c>
      <c r="T89" s="5"/>
      <c r="U89" s="5"/>
      <c r="V89" s="5"/>
      <c r="W89" s="5"/>
      <c r="X89" s="5"/>
      <c r="Y89" s="5"/>
      <c r="Z89" s="5"/>
    </row>
    <row r="90" spans="1:26" ht="21.75" customHeight="1">
      <c r="A90" s="5"/>
      <c r="B90" s="240">
        <v>1411490000059</v>
      </c>
      <c r="C90" s="99" t="s">
        <v>164</v>
      </c>
      <c r="D90" s="99" t="s">
        <v>28</v>
      </c>
      <c r="E90" s="99" t="s">
        <v>158</v>
      </c>
      <c r="F90" s="99" t="s">
        <v>6</v>
      </c>
      <c r="G90" s="99" t="s">
        <v>49</v>
      </c>
      <c r="H90" s="215">
        <f t="shared" si="88"/>
        <v>0</v>
      </c>
      <c r="I90" s="215">
        <f t="shared" si="89"/>
        <v>1</v>
      </c>
      <c r="J90" s="215"/>
      <c r="K90" s="215">
        <f t="shared" si="90"/>
        <v>0</v>
      </c>
      <c r="L90" s="215">
        <f t="shared" si="91"/>
        <v>0</v>
      </c>
      <c r="M90" s="215">
        <f t="shared" si="1"/>
        <v>1</v>
      </c>
      <c r="N90" s="67"/>
      <c r="O90" s="67"/>
      <c r="P90" s="67"/>
      <c r="Q90" s="67"/>
      <c r="R90" s="65">
        <v>1411490000059</v>
      </c>
      <c r="S90" s="5" t="str">
        <f t="shared" si="6"/>
        <v/>
      </c>
      <c r="T90" s="5"/>
      <c r="U90" s="5"/>
      <c r="V90" s="5"/>
      <c r="W90" s="5"/>
      <c r="X90" s="5"/>
      <c r="Y90" s="5"/>
      <c r="Z90" s="5"/>
    </row>
    <row r="91" spans="1:26" ht="21.75" customHeight="1">
      <c r="A91" s="5"/>
      <c r="B91" s="240">
        <v>1430900016757</v>
      </c>
      <c r="C91" s="99" t="s">
        <v>166</v>
      </c>
      <c r="D91" s="99" t="s">
        <v>28</v>
      </c>
      <c r="E91" s="99" t="s">
        <v>158</v>
      </c>
      <c r="F91" s="99" t="s">
        <v>6</v>
      </c>
      <c r="G91" s="99" t="s">
        <v>81</v>
      </c>
      <c r="H91" s="215">
        <f t="shared" si="88"/>
        <v>0</v>
      </c>
      <c r="I91" s="215">
        <f t="shared" si="89"/>
        <v>1</v>
      </c>
      <c r="J91" s="215"/>
      <c r="K91" s="215">
        <f t="shared" si="90"/>
        <v>0</v>
      </c>
      <c r="L91" s="215">
        <f t="shared" si="91"/>
        <v>0</v>
      </c>
      <c r="M91" s="215">
        <f t="shared" si="1"/>
        <v>1</v>
      </c>
      <c r="N91" s="67"/>
      <c r="O91" s="67"/>
      <c r="P91" s="67"/>
      <c r="Q91" s="67"/>
      <c r="R91" s="65">
        <v>1430900016757</v>
      </c>
      <c r="S91" s="5" t="str">
        <f t="shared" si="6"/>
        <v/>
      </c>
      <c r="T91" s="5"/>
      <c r="U91" s="5"/>
      <c r="V91" s="5"/>
      <c r="W91" s="5"/>
      <c r="X91" s="5"/>
      <c r="Y91" s="5"/>
      <c r="Z91" s="5"/>
    </row>
    <row r="92" spans="1:26" ht="21.75" customHeight="1">
      <c r="A92" s="5"/>
      <c r="B92" s="240">
        <v>1470100028912</v>
      </c>
      <c r="C92" s="99" t="s">
        <v>168</v>
      </c>
      <c r="D92" s="99" t="s">
        <v>28</v>
      </c>
      <c r="E92" s="99" t="s">
        <v>158</v>
      </c>
      <c r="F92" s="99" t="s">
        <v>6</v>
      </c>
      <c r="G92" s="99" t="s">
        <v>81</v>
      </c>
      <c r="H92" s="215">
        <f t="shared" si="88"/>
        <v>0</v>
      </c>
      <c r="I92" s="215">
        <f t="shared" si="89"/>
        <v>1</v>
      </c>
      <c r="J92" s="215"/>
      <c r="K92" s="215">
        <f t="shared" si="90"/>
        <v>0</v>
      </c>
      <c r="L92" s="215">
        <f t="shared" si="91"/>
        <v>0</v>
      </c>
      <c r="M92" s="215">
        <f t="shared" si="1"/>
        <v>1</v>
      </c>
      <c r="N92" s="67"/>
      <c r="O92" s="67"/>
      <c r="P92" s="67"/>
      <c r="Q92" s="67"/>
      <c r="R92" s="65">
        <v>1470100028912</v>
      </c>
      <c r="S92" s="5" t="str">
        <f t="shared" si="6"/>
        <v/>
      </c>
      <c r="T92" s="5"/>
      <c r="U92" s="5"/>
      <c r="V92" s="5"/>
      <c r="W92" s="5"/>
      <c r="X92" s="5"/>
      <c r="Y92" s="5"/>
      <c r="Z92" s="5"/>
    </row>
    <row r="93" spans="1:26" ht="21.75" customHeight="1">
      <c r="A93" s="5"/>
      <c r="B93" s="240">
        <v>1470400031137</v>
      </c>
      <c r="C93" s="99" t="s">
        <v>169</v>
      </c>
      <c r="D93" s="99" t="s">
        <v>28</v>
      </c>
      <c r="E93" s="99" t="s">
        <v>158</v>
      </c>
      <c r="F93" s="99" t="s">
        <v>6</v>
      </c>
      <c r="G93" s="99" t="s">
        <v>81</v>
      </c>
      <c r="H93" s="215">
        <f t="shared" si="88"/>
        <v>0</v>
      </c>
      <c r="I93" s="215">
        <f t="shared" si="89"/>
        <v>1</v>
      </c>
      <c r="J93" s="215"/>
      <c r="K93" s="215">
        <f t="shared" si="90"/>
        <v>0</v>
      </c>
      <c r="L93" s="215">
        <f t="shared" si="91"/>
        <v>0</v>
      </c>
      <c r="M93" s="215">
        <f t="shared" si="1"/>
        <v>1</v>
      </c>
      <c r="N93" s="67"/>
      <c r="O93" s="67"/>
      <c r="P93" s="67"/>
      <c r="Q93" s="67"/>
      <c r="R93" s="65">
        <v>1470400031137</v>
      </c>
      <c r="S93" s="5" t="str">
        <f t="shared" si="6"/>
        <v/>
      </c>
      <c r="T93" s="5"/>
      <c r="U93" s="5"/>
      <c r="V93" s="5"/>
      <c r="W93" s="5"/>
      <c r="X93" s="5"/>
      <c r="Y93" s="5"/>
      <c r="Z93" s="5"/>
    </row>
    <row r="94" spans="1:26" ht="21.75" customHeight="1">
      <c r="A94" s="5"/>
      <c r="B94" s="240">
        <v>1479900102104</v>
      </c>
      <c r="C94" s="99" t="s">
        <v>172</v>
      </c>
      <c r="D94" s="99" t="s">
        <v>28</v>
      </c>
      <c r="E94" s="99" t="s">
        <v>158</v>
      </c>
      <c r="F94" s="99" t="s">
        <v>6</v>
      </c>
      <c r="G94" s="99" t="s">
        <v>81</v>
      </c>
      <c r="H94" s="215">
        <f t="shared" si="88"/>
        <v>0</v>
      </c>
      <c r="I94" s="215">
        <f t="shared" si="89"/>
        <v>1</v>
      </c>
      <c r="J94" s="215"/>
      <c r="K94" s="215">
        <f t="shared" si="90"/>
        <v>0</v>
      </c>
      <c r="L94" s="215">
        <f t="shared" si="91"/>
        <v>0</v>
      </c>
      <c r="M94" s="215">
        <f t="shared" si="1"/>
        <v>1</v>
      </c>
      <c r="N94" s="67"/>
      <c r="O94" s="67"/>
      <c r="P94" s="67"/>
      <c r="Q94" s="67"/>
      <c r="R94" s="65">
        <v>1479900102104</v>
      </c>
      <c r="S94" s="5" t="str">
        <f t="shared" si="6"/>
        <v/>
      </c>
      <c r="T94" s="5"/>
      <c r="U94" s="5"/>
      <c r="V94" s="5"/>
      <c r="W94" s="5"/>
      <c r="X94" s="5"/>
      <c r="Y94" s="5"/>
      <c r="Z94" s="5"/>
    </row>
    <row r="95" spans="1:26" ht="21.75" customHeight="1">
      <c r="A95" s="5"/>
      <c r="B95" s="240">
        <v>1479900138061</v>
      </c>
      <c r="C95" s="99" t="s">
        <v>173</v>
      </c>
      <c r="D95" s="99" t="s">
        <v>28</v>
      </c>
      <c r="E95" s="99" t="s">
        <v>158</v>
      </c>
      <c r="F95" s="99" t="s">
        <v>6</v>
      </c>
      <c r="G95" s="99" t="s">
        <v>81</v>
      </c>
      <c r="H95" s="215">
        <f t="shared" si="88"/>
        <v>0</v>
      </c>
      <c r="I95" s="215">
        <f t="shared" si="89"/>
        <v>1</v>
      </c>
      <c r="J95" s="215"/>
      <c r="K95" s="215">
        <f t="shared" si="90"/>
        <v>0</v>
      </c>
      <c r="L95" s="215">
        <f t="shared" si="91"/>
        <v>0</v>
      </c>
      <c r="M95" s="215">
        <f t="shared" si="1"/>
        <v>1</v>
      </c>
      <c r="N95" s="67"/>
      <c r="O95" s="67"/>
      <c r="P95" s="67"/>
      <c r="Q95" s="67"/>
      <c r="R95" s="65">
        <v>1479900138061</v>
      </c>
      <c r="S95" s="5" t="str">
        <f t="shared" si="6"/>
        <v/>
      </c>
      <c r="T95" s="5"/>
      <c r="U95" s="5"/>
      <c r="V95" s="5"/>
      <c r="W95" s="5"/>
      <c r="X95" s="5"/>
      <c r="Y95" s="5"/>
      <c r="Z95" s="5"/>
    </row>
    <row r="96" spans="1:26" ht="21.75" customHeight="1">
      <c r="A96" s="5"/>
      <c r="B96" s="240">
        <v>1529900042038</v>
      </c>
      <c r="C96" s="99" t="s">
        <v>176</v>
      </c>
      <c r="D96" s="99" t="s">
        <v>28</v>
      </c>
      <c r="E96" s="99" t="s">
        <v>158</v>
      </c>
      <c r="F96" s="99" t="s">
        <v>6</v>
      </c>
      <c r="G96" s="99" t="s">
        <v>81</v>
      </c>
      <c r="H96" s="215">
        <f t="shared" si="88"/>
        <v>0</v>
      </c>
      <c r="I96" s="215">
        <f t="shared" si="89"/>
        <v>1</v>
      </c>
      <c r="J96" s="215"/>
      <c r="K96" s="215">
        <f t="shared" si="90"/>
        <v>0</v>
      </c>
      <c r="L96" s="215">
        <f t="shared" si="91"/>
        <v>0</v>
      </c>
      <c r="M96" s="215">
        <f t="shared" si="1"/>
        <v>1</v>
      </c>
      <c r="N96" s="67"/>
      <c r="O96" s="67"/>
      <c r="P96" s="67"/>
      <c r="Q96" s="67"/>
      <c r="R96" s="65">
        <v>1529900042038</v>
      </c>
      <c r="S96" s="5" t="str">
        <f t="shared" si="6"/>
        <v/>
      </c>
      <c r="T96" s="5"/>
      <c r="U96" s="5"/>
      <c r="V96" s="5"/>
      <c r="W96" s="5"/>
      <c r="X96" s="5"/>
      <c r="Y96" s="5"/>
      <c r="Z96" s="5"/>
    </row>
    <row r="97" spans="1:26" ht="21.75" customHeight="1">
      <c r="A97" s="5"/>
      <c r="B97" s="240">
        <v>3450100543449</v>
      </c>
      <c r="C97" s="99" t="s">
        <v>177</v>
      </c>
      <c r="D97" s="99" t="s">
        <v>28</v>
      </c>
      <c r="E97" s="99" t="s">
        <v>158</v>
      </c>
      <c r="F97" s="99" t="s">
        <v>6</v>
      </c>
      <c r="G97" s="99" t="s">
        <v>49</v>
      </c>
      <c r="H97" s="215">
        <f t="shared" si="88"/>
        <v>0</v>
      </c>
      <c r="I97" s="215">
        <f t="shared" si="89"/>
        <v>1</v>
      </c>
      <c r="J97" s="215"/>
      <c r="K97" s="215">
        <f t="shared" si="90"/>
        <v>0</v>
      </c>
      <c r="L97" s="215">
        <f t="shared" si="91"/>
        <v>0</v>
      </c>
      <c r="M97" s="215">
        <f t="shared" si="1"/>
        <v>1</v>
      </c>
      <c r="N97" s="67"/>
      <c r="O97" s="67"/>
      <c r="P97" s="67"/>
      <c r="Q97" s="67"/>
      <c r="R97" s="65">
        <v>3450100543449</v>
      </c>
      <c r="S97" s="5" t="str">
        <f t="shared" si="6"/>
        <v/>
      </c>
      <c r="T97" s="5"/>
      <c r="U97" s="5"/>
      <c r="V97" s="5"/>
      <c r="W97" s="5"/>
      <c r="X97" s="5"/>
      <c r="Y97" s="5"/>
      <c r="Z97" s="5"/>
    </row>
    <row r="98" spans="1:26" ht="21.75" customHeight="1">
      <c r="A98" s="5"/>
      <c r="B98" s="240">
        <v>3470101469765</v>
      </c>
      <c r="C98" s="99" t="s">
        <v>178</v>
      </c>
      <c r="D98" s="99" t="s">
        <v>28</v>
      </c>
      <c r="E98" s="99" t="s">
        <v>158</v>
      </c>
      <c r="F98" s="99" t="s">
        <v>6</v>
      </c>
      <c r="G98" s="99" t="s">
        <v>81</v>
      </c>
      <c r="H98" s="215">
        <f t="shared" si="88"/>
        <v>0</v>
      </c>
      <c r="I98" s="215">
        <f t="shared" si="89"/>
        <v>1</v>
      </c>
      <c r="J98" s="215"/>
      <c r="K98" s="215">
        <f t="shared" si="90"/>
        <v>0</v>
      </c>
      <c r="L98" s="215">
        <f t="shared" si="91"/>
        <v>0</v>
      </c>
      <c r="M98" s="215">
        <f t="shared" si="1"/>
        <v>1</v>
      </c>
      <c r="N98" s="67"/>
      <c r="O98" s="67"/>
      <c r="P98" s="67"/>
      <c r="Q98" s="67"/>
      <c r="R98" s="65">
        <v>3470101469765</v>
      </c>
      <c r="S98" s="5" t="str">
        <f t="shared" si="6"/>
        <v/>
      </c>
      <c r="T98" s="5"/>
      <c r="U98" s="5"/>
      <c r="V98" s="5"/>
      <c r="W98" s="5"/>
      <c r="X98" s="5"/>
      <c r="Y98" s="5"/>
      <c r="Z98" s="5"/>
    </row>
    <row r="99" spans="1:26" ht="21.75" customHeight="1">
      <c r="A99" s="5"/>
      <c r="B99" s="240">
        <v>3470800471254</v>
      </c>
      <c r="C99" s="99" t="s">
        <v>179</v>
      </c>
      <c r="D99" s="99" t="s">
        <v>28</v>
      </c>
      <c r="E99" s="99" t="s">
        <v>158</v>
      </c>
      <c r="F99" s="99" t="s">
        <v>6</v>
      </c>
      <c r="G99" s="99" t="s">
        <v>49</v>
      </c>
      <c r="H99" s="215">
        <f t="shared" si="88"/>
        <v>0</v>
      </c>
      <c r="I99" s="215">
        <f t="shared" si="89"/>
        <v>1</v>
      </c>
      <c r="J99" s="215"/>
      <c r="K99" s="215">
        <f t="shared" si="90"/>
        <v>0</v>
      </c>
      <c r="L99" s="215">
        <f t="shared" si="91"/>
        <v>0</v>
      </c>
      <c r="M99" s="215">
        <f t="shared" si="1"/>
        <v>1</v>
      </c>
      <c r="N99" s="67"/>
      <c r="O99" s="67"/>
      <c r="P99" s="67"/>
      <c r="Q99" s="67"/>
      <c r="R99" s="65">
        <v>3470800471254</v>
      </c>
      <c r="S99" s="5" t="str">
        <f t="shared" si="6"/>
        <v/>
      </c>
      <c r="T99" s="5"/>
      <c r="U99" s="5"/>
      <c r="V99" s="5"/>
      <c r="W99" s="5"/>
      <c r="X99" s="5"/>
      <c r="Y99" s="5"/>
      <c r="Z99" s="5"/>
    </row>
    <row r="100" spans="1:26" ht="21.75" customHeight="1">
      <c r="A100" s="5"/>
      <c r="B100" s="240">
        <v>3471500108678</v>
      </c>
      <c r="C100" s="99" t="s">
        <v>180</v>
      </c>
      <c r="D100" s="99" t="s">
        <v>28</v>
      </c>
      <c r="E100" s="99" t="s">
        <v>158</v>
      </c>
      <c r="F100" s="99" t="s">
        <v>6</v>
      </c>
      <c r="G100" s="99" t="s">
        <v>81</v>
      </c>
      <c r="H100" s="215">
        <f t="shared" si="88"/>
        <v>0</v>
      </c>
      <c r="I100" s="215">
        <f t="shared" si="89"/>
        <v>1</v>
      </c>
      <c r="J100" s="215"/>
      <c r="K100" s="215">
        <f t="shared" si="90"/>
        <v>0</v>
      </c>
      <c r="L100" s="215">
        <f t="shared" si="91"/>
        <v>0</v>
      </c>
      <c r="M100" s="215">
        <f t="shared" si="1"/>
        <v>1</v>
      </c>
      <c r="N100" s="67"/>
      <c r="O100" s="67"/>
      <c r="P100" s="67"/>
      <c r="Q100" s="67"/>
      <c r="R100" s="65">
        <v>3471500108678</v>
      </c>
      <c r="S100" s="5" t="str">
        <f t="shared" si="6"/>
        <v/>
      </c>
      <c r="T100" s="5"/>
      <c r="U100" s="5"/>
      <c r="V100" s="5"/>
      <c r="W100" s="5"/>
      <c r="X100" s="5"/>
      <c r="Y100" s="5"/>
      <c r="Z100" s="5"/>
    </row>
    <row r="101" spans="1:26" ht="21.75" customHeight="1">
      <c r="A101" s="5"/>
      <c r="B101" s="240">
        <v>3480300002573</v>
      </c>
      <c r="C101" s="99" t="s">
        <v>181</v>
      </c>
      <c r="D101" s="99" t="s">
        <v>28</v>
      </c>
      <c r="E101" s="99" t="s">
        <v>158</v>
      </c>
      <c r="F101" s="99" t="s">
        <v>6</v>
      </c>
      <c r="G101" s="99" t="s">
        <v>49</v>
      </c>
      <c r="H101" s="215">
        <f t="shared" si="88"/>
        <v>0</v>
      </c>
      <c r="I101" s="215">
        <f t="shared" si="89"/>
        <v>1</v>
      </c>
      <c r="J101" s="215"/>
      <c r="K101" s="215">
        <f t="shared" si="90"/>
        <v>0</v>
      </c>
      <c r="L101" s="215">
        <f t="shared" si="91"/>
        <v>0</v>
      </c>
      <c r="M101" s="215">
        <f t="shared" si="1"/>
        <v>1</v>
      </c>
      <c r="N101" s="67"/>
      <c r="O101" s="67"/>
      <c r="P101" s="67"/>
      <c r="Q101" s="67"/>
      <c r="R101" s="65">
        <v>3480300002573</v>
      </c>
      <c r="S101" s="5" t="str">
        <f t="shared" si="6"/>
        <v/>
      </c>
      <c r="T101" s="5"/>
      <c r="U101" s="5"/>
      <c r="V101" s="5"/>
      <c r="W101" s="5"/>
      <c r="X101" s="5"/>
      <c r="Y101" s="5"/>
      <c r="Z101" s="5"/>
    </row>
    <row r="102" spans="1:26" ht="21.75" customHeight="1">
      <c r="A102" s="5"/>
      <c r="B102" s="240">
        <v>3480500365955</v>
      </c>
      <c r="C102" s="99" t="s">
        <v>182</v>
      </c>
      <c r="D102" s="99" t="s">
        <v>28</v>
      </c>
      <c r="E102" s="99" t="s">
        <v>158</v>
      </c>
      <c r="F102" s="99" t="s">
        <v>6</v>
      </c>
      <c r="G102" s="99" t="s">
        <v>81</v>
      </c>
      <c r="H102" s="215">
        <f t="shared" si="88"/>
        <v>0</v>
      </c>
      <c r="I102" s="215">
        <f t="shared" si="89"/>
        <v>1</v>
      </c>
      <c r="J102" s="215"/>
      <c r="K102" s="215">
        <f t="shared" si="90"/>
        <v>0</v>
      </c>
      <c r="L102" s="215">
        <f t="shared" si="91"/>
        <v>0</v>
      </c>
      <c r="M102" s="215">
        <f t="shared" si="1"/>
        <v>1</v>
      </c>
      <c r="N102" s="67"/>
      <c r="O102" s="67"/>
      <c r="P102" s="67"/>
      <c r="Q102" s="67"/>
      <c r="R102" s="65">
        <v>3480500365955</v>
      </c>
      <c r="S102" s="5" t="str">
        <f t="shared" si="6"/>
        <v/>
      </c>
      <c r="T102" s="5"/>
      <c r="U102" s="5"/>
      <c r="V102" s="5"/>
      <c r="W102" s="5"/>
      <c r="X102" s="5"/>
      <c r="Y102" s="5"/>
      <c r="Z102" s="5"/>
    </row>
    <row r="103" spans="1:26" ht="21.75" customHeight="1">
      <c r="A103" s="5"/>
      <c r="B103" s="240">
        <v>3480500597058</v>
      </c>
      <c r="C103" s="99" t="s">
        <v>183</v>
      </c>
      <c r="D103" s="99" t="s">
        <v>28</v>
      </c>
      <c r="E103" s="99" t="s">
        <v>158</v>
      </c>
      <c r="F103" s="99" t="s">
        <v>6</v>
      </c>
      <c r="G103" s="99" t="s">
        <v>81</v>
      </c>
      <c r="H103" s="215">
        <f t="shared" si="88"/>
        <v>0</v>
      </c>
      <c r="I103" s="215">
        <f t="shared" si="89"/>
        <v>1</v>
      </c>
      <c r="J103" s="215"/>
      <c r="K103" s="215">
        <f t="shared" si="90"/>
        <v>0</v>
      </c>
      <c r="L103" s="215">
        <f t="shared" si="91"/>
        <v>0</v>
      </c>
      <c r="M103" s="215">
        <f t="shared" si="1"/>
        <v>1</v>
      </c>
      <c r="N103" s="67"/>
      <c r="O103" s="67"/>
      <c r="P103" s="67"/>
      <c r="Q103" s="67"/>
      <c r="R103" s="65">
        <v>3480500597058</v>
      </c>
      <c r="S103" s="5" t="str">
        <f t="shared" si="6"/>
        <v/>
      </c>
      <c r="T103" s="5"/>
      <c r="U103" s="5"/>
      <c r="V103" s="5"/>
      <c r="W103" s="5"/>
      <c r="X103" s="5"/>
      <c r="Y103" s="5"/>
      <c r="Z103" s="5"/>
    </row>
    <row r="104" spans="1:26" ht="21.75" customHeight="1">
      <c r="A104" s="5"/>
      <c r="B104" s="240">
        <v>3480800202423</v>
      </c>
      <c r="C104" s="99" t="s">
        <v>184</v>
      </c>
      <c r="D104" s="99" t="s">
        <v>28</v>
      </c>
      <c r="E104" s="99" t="s">
        <v>158</v>
      </c>
      <c r="F104" s="99" t="s">
        <v>6</v>
      </c>
      <c r="G104" s="99" t="s">
        <v>81</v>
      </c>
      <c r="H104" s="215">
        <f t="shared" si="88"/>
        <v>0</v>
      </c>
      <c r="I104" s="215">
        <f t="shared" si="89"/>
        <v>1</v>
      </c>
      <c r="J104" s="215"/>
      <c r="K104" s="215">
        <f t="shared" si="90"/>
        <v>0</v>
      </c>
      <c r="L104" s="215">
        <f t="shared" si="91"/>
        <v>0</v>
      </c>
      <c r="M104" s="215">
        <f t="shared" si="1"/>
        <v>1</v>
      </c>
      <c r="N104" s="67"/>
      <c r="O104" s="67"/>
      <c r="P104" s="67"/>
      <c r="Q104" s="67"/>
      <c r="R104" s="65">
        <v>3480800202423</v>
      </c>
      <c r="S104" s="5" t="str">
        <f t="shared" si="6"/>
        <v/>
      </c>
      <c r="T104" s="5"/>
      <c r="U104" s="5"/>
      <c r="V104" s="5"/>
      <c r="W104" s="5"/>
      <c r="X104" s="5"/>
      <c r="Y104" s="5"/>
      <c r="Z104" s="5"/>
    </row>
    <row r="105" spans="1:26" ht="21.75" customHeight="1">
      <c r="A105" s="5"/>
      <c r="B105" s="240">
        <v>3480900395231</v>
      </c>
      <c r="C105" s="99" t="s">
        <v>185</v>
      </c>
      <c r="D105" s="99" t="s">
        <v>28</v>
      </c>
      <c r="E105" s="99" t="s">
        <v>158</v>
      </c>
      <c r="F105" s="99" t="s">
        <v>6</v>
      </c>
      <c r="G105" s="99" t="s">
        <v>81</v>
      </c>
      <c r="H105" s="215">
        <f t="shared" si="88"/>
        <v>0</v>
      </c>
      <c r="I105" s="215">
        <f t="shared" si="89"/>
        <v>1</v>
      </c>
      <c r="J105" s="215"/>
      <c r="K105" s="215">
        <f t="shared" si="90"/>
        <v>0</v>
      </c>
      <c r="L105" s="215">
        <f t="shared" si="91"/>
        <v>0</v>
      </c>
      <c r="M105" s="215">
        <f t="shared" si="1"/>
        <v>1</v>
      </c>
      <c r="N105" s="67"/>
      <c r="O105" s="67"/>
      <c r="P105" s="67"/>
      <c r="Q105" s="67"/>
      <c r="R105" s="65">
        <v>3480900395231</v>
      </c>
      <c r="S105" s="5" t="str">
        <f t="shared" si="6"/>
        <v/>
      </c>
      <c r="T105" s="5"/>
      <c r="U105" s="5"/>
      <c r="V105" s="5"/>
      <c r="W105" s="5"/>
      <c r="X105" s="5"/>
      <c r="Y105" s="5"/>
      <c r="Z105" s="5"/>
    </row>
    <row r="106" spans="1:26" ht="21.75" customHeight="1">
      <c r="A106" s="5"/>
      <c r="B106" s="240">
        <v>5401000024765</v>
      </c>
      <c r="C106" s="99" t="s">
        <v>186</v>
      </c>
      <c r="D106" s="99" t="s">
        <v>28</v>
      </c>
      <c r="E106" s="99" t="s">
        <v>158</v>
      </c>
      <c r="F106" s="99" t="s">
        <v>6</v>
      </c>
      <c r="G106" s="99" t="s">
        <v>49</v>
      </c>
      <c r="H106" s="215">
        <f t="shared" si="88"/>
        <v>0</v>
      </c>
      <c r="I106" s="215">
        <f t="shared" si="89"/>
        <v>1</v>
      </c>
      <c r="J106" s="215"/>
      <c r="K106" s="215">
        <f t="shared" si="90"/>
        <v>0</v>
      </c>
      <c r="L106" s="215">
        <f t="shared" si="91"/>
        <v>0</v>
      </c>
      <c r="M106" s="215">
        <f t="shared" si="1"/>
        <v>1</v>
      </c>
      <c r="N106" s="67"/>
      <c r="O106" s="67"/>
      <c r="P106" s="67"/>
      <c r="Q106" s="67"/>
      <c r="R106" s="65">
        <v>5401000024765</v>
      </c>
      <c r="S106" s="5" t="str">
        <f t="shared" si="6"/>
        <v/>
      </c>
      <c r="T106" s="5"/>
      <c r="U106" s="5"/>
      <c r="V106" s="5"/>
      <c r="W106" s="5"/>
      <c r="X106" s="5"/>
      <c r="Y106" s="5"/>
      <c r="Z106" s="5"/>
    </row>
    <row r="107" spans="1:26" ht="21.75" customHeight="1">
      <c r="A107" s="5"/>
      <c r="B107" s="240">
        <v>3410400511178</v>
      </c>
      <c r="C107" s="99" t="s">
        <v>187</v>
      </c>
      <c r="D107" s="99" t="s">
        <v>28</v>
      </c>
      <c r="E107" s="99" t="s">
        <v>158</v>
      </c>
      <c r="F107" s="99" t="s">
        <v>48</v>
      </c>
      <c r="G107" s="99" t="s">
        <v>49</v>
      </c>
      <c r="H107" s="215">
        <f t="shared" si="88"/>
        <v>0</v>
      </c>
      <c r="I107" s="215">
        <f t="shared" si="89"/>
        <v>0</v>
      </c>
      <c r="J107" s="215"/>
      <c r="K107" s="215">
        <f t="shared" si="90"/>
        <v>1</v>
      </c>
      <c r="L107" s="215">
        <f t="shared" si="91"/>
        <v>0</v>
      </c>
      <c r="M107" s="215">
        <f t="shared" si="1"/>
        <v>1</v>
      </c>
      <c r="N107" s="67"/>
      <c r="O107" s="67"/>
      <c r="P107" s="67"/>
      <c r="Q107" s="67"/>
      <c r="R107" s="65">
        <v>3410400511178</v>
      </c>
      <c r="S107" s="5" t="str">
        <f t="shared" si="6"/>
        <v/>
      </c>
      <c r="T107" s="5"/>
      <c r="U107" s="5"/>
      <c r="V107" s="5"/>
      <c r="W107" s="5"/>
      <c r="X107" s="5"/>
      <c r="Y107" s="5"/>
      <c r="Z107" s="5"/>
    </row>
    <row r="108" spans="1:26" ht="21.75" customHeight="1">
      <c r="A108" s="5"/>
      <c r="B108" s="240">
        <v>5470100064482</v>
      </c>
      <c r="C108" s="99" t="s">
        <v>188</v>
      </c>
      <c r="D108" s="99" t="s">
        <v>28</v>
      </c>
      <c r="E108" s="99" t="s">
        <v>158</v>
      </c>
      <c r="F108" s="99" t="s">
        <v>48</v>
      </c>
      <c r="G108" s="99" t="s">
        <v>81</v>
      </c>
      <c r="H108" s="215">
        <f t="shared" si="88"/>
        <v>0</v>
      </c>
      <c r="I108" s="215">
        <f t="shared" si="89"/>
        <v>0</v>
      </c>
      <c r="J108" s="215"/>
      <c r="K108" s="215">
        <f t="shared" si="90"/>
        <v>1</v>
      </c>
      <c r="L108" s="215">
        <f t="shared" si="91"/>
        <v>0</v>
      </c>
      <c r="M108" s="215">
        <f t="shared" si="1"/>
        <v>1</v>
      </c>
      <c r="N108" s="67"/>
      <c r="O108" s="67"/>
      <c r="P108" s="67"/>
      <c r="Q108" s="67"/>
      <c r="R108" s="65">
        <v>5470100064482</v>
      </c>
      <c r="S108" s="5" t="str">
        <f t="shared" si="6"/>
        <v/>
      </c>
      <c r="T108" s="5"/>
      <c r="U108" s="5"/>
      <c r="V108" s="5"/>
      <c r="W108" s="5"/>
      <c r="X108" s="5"/>
      <c r="Y108" s="5"/>
      <c r="Z108" s="5"/>
    </row>
    <row r="109" spans="1:26" ht="21.75" customHeight="1">
      <c r="A109" s="5"/>
      <c r="B109" s="240">
        <v>5470100064491</v>
      </c>
      <c r="C109" s="99" t="s">
        <v>189</v>
      </c>
      <c r="D109" s="99" t="s">
        <v>28</v>
      </c>
      <c r="E109" s="99" t="s">
        <v>158</v>
      </c>
      <c r="F109" s="99" t="s">
        <v>48</v>
      </c>
      <c r="G109" s="99" t="s">
        <v>49</v>
      </c>
      <c r="H109" s="215">
        <f t="shared" si="88"/>
        <v>0</v>
      </c>
      <c r="I109" s="215">
        <f t="shared" si="89"/>
        <v>0</v>
      </c>
      <c r="J109" s="215"/>
      <c r="K109" s="215">
        <f t="shared" si="90"/>
        <v>1</v>
      </c>
      <c r="L109" s="215">
        <f t="shared" si="91"/>
        <v>0</v>
      </c>
      <c r="M109" s="215">
        <f t="shared" si="1"/>
        <v>1</v>
      </c>
      <c r="N109" s="67"/>
      <c r="O109" s="67"/>
      <c r="P109" s="67"/>
      <c r="Q109" s="67"/>
      <c r="R109" s="65">
        <v>5470100064491</v>
      </c>
      <c r="S109" s="5" t="str">
        <f t="shared" si="6"/>
        <v/>
      </c>
      <c r="T109" s="5"/>
      <c r="U109" s="5"/>
      <c r="V109" s="5"/>
      <c r="W109" s="5"/>
      <c r="X109" s="5"/>
      <c r="Y109" s="5"/>
      <c r="Z109" s="5"/>
    </row>
    <row r="110" spans="1:26" ht="21.75" customHeight="1">
      <c r="A110" s="5"/>
      <c r="B110" s="240">
        <v>3429900063911</v>
      </c>
      <c r="C110" s="99" t="s">
        <v>190</v>
      </c>
      <c r="D110" s="99" t="s">
        <v>28</v>
      </c>
      <c r="E110" s="99" t="s">
        <v>158</v>
      </c>
      <c r="F110" s="99" t="s">
        <v>93</v>
      </c>
      <c r="G110" s="99" t="s">
        <v>81</v>
      </c>
      <c r="H110" s="215">
        <f t="shared" si="88"/>
        <v>0</v>
      </c>
      <c r="I110" s="215">
        <f t="shared" si="89"/>
        <v>0</v>
      </c>
      <c r="J110" s="215"/>
      <c r="K110" s="215">
        <f t="shared" si="90"/>
        <v>0</v>
      </c>
      <c r="L110" s="215">
        <f t="shared" si="91"/>
        <v>1</v>
      </c>
      <c r="M110" s="215">
        <f t="shared" si="1"/>
        <v>1</v>
      </c>
      <c r="N110" s="67"/>
      <c r="O110" s="67"/>
      <c r="P110" s="67"/>
      <c r="Q110" s="67"/>
      <c r="R110" s="65">
        <v>3429900063911</v>
      </c>
      <c r="S110" s="5" t="str">
        <f t="shared" si="6"/>
        <v/>
      </c>
      <c r="T110" s="5"/>
      <c r="U110" s="5"/>
      <c r="V110" s="5"/>
      <c r="W110" s="5"/>
      <c r="X110" s="5"/>
      <c r="Y110" s="5"/>
      <c r="Z110" s="5"/>
    </row>
    <row r="111" spans="1:26" ht="21.75" customHeight="1">
      <c r="A111" s="677" t="s">
        <v>191</v>
      </c>
      <c r="B111" s="673"/>
      <c r="C111" s="228"/>
      <c r="D111" s="228"/>
      <c r="E111" s="228"/>
      <c r="F111" s="228"/>
      <c r="G111" s="228"/>
      <c r="H111" s="229">
        <f t="shared" ref="H111:I111" si="92">SUMIF($D:$D,$A111,H:H)</f>
        <v>10</v>
      </c>
      <c r="I111" s="229">
        <f t="shared" si="92"/>
        <v>27</v>
      </c>
      <c r="J111" s="229"/>
      <c r="K111" s="229">
        <f t="shared" ref="K111:L111" si="93">SUMIF($D:$D,$A111,K:K)</f>
        <v>5</v>
      </c>
      <c r="L111" s="229">
        <f t="shared" si="93"/>
        <v>1</v>
      </c>
      <c r="M111" s="229">
        <f t="shared" si="1"/>
        <v>43</v>
      </c>
      <c r="N111" s="231"/>
      <c r="O111" s="231"/>
      <c r="P111" s="231"/>
      <c r="Q111" s="231"/>
      <c r="R111" s="65" t="s">
        <v>51</v>
      </c>
      <c r="S111" s="65" t="str">
        <f>IF(ISNUMBER(A111),"",A111)</f>
        <v>คณะเทคโนโลยีการเกษตร</v>
      </c>
      <c r="T111" s="5"/>
      <c r="U111" s="5"/>
      <c r="V111" s="5"/>
      <c r="W111" s="5"/>
      <c r="X111" s="5"/>
      <c r="Y111" s="5"/>
      <c r="Z111" s="5"/>
    </row>
    <row r="112" spans="1:26" ht="21.75" customHeight="1">
      <c r="A112" s="5">
        <v>1</v>
      </c>
      <c r="B112" s="674" t="str">
        <f>E113</f>
        <v>สาขาวิชาการประมง</v>
      </c>
      <c r="C112" s="675"/>
      <c r="D112" s="675"/>
      <c r="E112" s="675"/>
      <c r="F112" s="675"/>
      <c r="G112" s="676"/>
      <c r="H112" s="233">
        <f t="shared" ref="H112:I112" si="94">SUMIF($E:$E,$B112,H:H)</f>
        <v>1</v>
      </c>
      <c r="I112" s="233">
        <f t="shared" si="94"/>
        <v>5</v>
      </c>
      <c r="J112" s="233"/>
      <c r="K112" s="233">
        <f t="shared" ref="K112:L112" si="95">SUMIF($E:$E,$B112,K:K)</f>
        <v>0</v>
      </c>
      <c r="L112" s="233">
        <f t="shared" si="95"/>
        <v>0</v>
      </c>
      <c r="M112" s="233">
        <f t="shared" si="1"/>
        <v>6</v>
      </c>
      <c r="N112" s="237"/>
      <c r="O112" s="237"/>
      <c r="P112" s="237"/>
      <c r="Q112" s="237"/>
      <c r="R112" s="65" t="s">
        <v>51</v>
      </c>
      <c r="S112" s="65" t="str">
        <f t="shared" ref="S112:S160" si="96">IF(ISNUMBER(B112),"",B112)</f>
        <v>สาขาวิชาการประมง</v>
      </c>
      <c r="T112" s="5"/>
      <c r="U112" s="5"/>
      <c r="V112" s="5"/>
      <c r="W112" s="5"/>
      <c r="X112" s="5"/>
      <c r="Y112" s="5"/>
      <c r="Z112" s="5"/>
    </row>
    <row r="113" spans="1:26" ht="21.75" customHeight="1">
      <c r="A113" s="5"/>
      <c r="B113" s="240">
        <v>3471500128059</v>
      </c>
      <c r="C113" s="99" t="s">
        <v>195</v>
      </c>
      <c r="D113" s="99" t="s">
        <v>191</v>
      </c>
      <c r="E113" s="99" t="s">
        <v>197</v>
      </c>
      <c r="F113" s="99" t="s">
        <v>62</v>
      </c>
      <c r="G113" s="99" t="s">
        <v>81</v>
      </c>
      <c r="H113" s="215">
        <f t="shared" ref="H113:H118" si="97">IF(F113="ข้าราชการพลเรือนในสถาบันอุดมศึกษา",1,0)</f>
        <v>1</v>
      </c>
      <c r="I113" s="215">
        <f t="shared" ref="I113:I118" si="98">IF(F113="พนักงานมหาวิทยาลัย",1,0)</f>
        <v>0</v>
      </c>
      <c r="J113" s="215"/>
      <c r="K113" s="215">
        <f t="shared" ref="K113:K118" si="99">IF(F113="ลูกจ้างชั่วคราวรายเดือน",1,0)</f>
        <v>0</v>
      </c>
      <c r="L113" s="215">
        <f t="shared" ref="L113:L118" si="100">IF(F113="อาจารย์พิเศษรายชั่วโมง",1,0)</f>
        <v>0</v>
      </c>
      <c r="M113" s="215">
        <f t="shared" si="1"/>
        <v>1</v>
      </c>
      <c r="N113" s="67"/>
      <c r="O113" s="67"/>
      <c r="P113" s="67"/>
      <c r="Q113" s="67"/>
      <c r="R113" s="65">
        <v>3471500128059</v>
      </c>
      <c r="S113" s="5" t="str">
        <f t="shared" si="96"/>
        <v/>
      </c>
      <c r="T113" s="5"/>
      <c r="U113" s="5"/>
      <c r="V113" s="5"/>
      <c r="W113" s="5"/>
      <c r="X113" s="5"/>
      <c r="Y113" s="5"/>
      <c r="Z113" s="5"/>
    </row>
    <row r="114" spans="1:26" ht="21.75" customHeight="1">
      <c r="A114" s="5"/>
      <c r="B114" s="240">
        <v>1410100008326</v>
      </c>
      <c r="C114" s="99" t="s">
        <v>201</v>
      </c>
      <c r="D114" s="99" t="s">
        <v>191</v>
      </c>
      <c r="E114" s="99" t="s">
        <v>197</v>
      </c>
      <c r="F114" s="99" t="s">
        <v>6</v>
      </c>
      <c r="G114" s="99" t="s">
        <v>81</v>
      </c>
      <c r="H114" s="215">
        <f t="shared" si="97"/>
        <v>0</v>
      </c>
      <c r="I114" s="215">
        <f t="shared" si="98"/>
        <v>1</v>
      </c>
      <c r="J114" s="215"/>
      <c r="K114" s="215">
        <f t="shared" si="99"/>
        <v>0</v>
      </c>
      <c r="L114" s="215">
        <f t="shared" si="100"/>
        <v>0</v>
      </c>
      <c r="M114" s="215">
        <f t="shared" si="1"/>
        <v>1</v>
      </c>
      <c r="N114" s="67"/>
      <c r="O114" s="67"/>
      <c r="P114" s="67"/>
      <c r="Q114" s="67"/>
      <c r="R114" s="65">
        <v>1410100008326</v>
      </c>
      <c r="S114" s="5" t="str">
        <f t="shared" si="96"/>
        <v/>
      </c>
      <c r="T114" s="5"/>
      <c r="U114" s="5"/>
      <c r="V114" s="5"/>
      <c r="W114" s="5"/>
      <c r="X114" s="5"/>
      <c r="Y114" s="5"/>
      <c r="Z114" s="5"/>
    </row>
    <row r="115" spans="1:26" ht="21.75" customHeight="1">
      <c r="A115" s="5"/>
      <c r="B115" s="240">
        <v>1800100027955</v>
      </c>
      <c r="C115" s="99" t="s">
        <v>203</v>
      </c>
      <c r="D115" s="99" t="s">
        <v>191</v>
      </c>
      <c r="E115" s="99" t="s">
        <v>197</v>
      </c>
      <c r="F115" s="99" t="s">
        <v>6</v>
      </c>
      <c r="G115" s="99" t="s">
        <v>81</v>
      </c>
      <c r="H115" s="215">
        <f t="shared" si="97"/>
        <v>0</v>
      </c>
      <c r="I115" s="215">
        <f t="shared" si="98"/>
        <v>1</v>
      </c>
      <c r="J115" s="215"/>
      <c r="K115" s="215">
        <f t="shared" si="99"/>
        <v>0</v>
      </c>
      <c r="L115" s="215">
        <f t="shared" si="100"/>
        <v>0</v>
      </c>
      <c r="M115" s="215">
        <f t="shared" si="1"/>
        <v>1</v>
      </c>
      <c r="N115" s="67"/>
      <c r="O115" s="67"/>
      <c r="P115" s="67"/>
      <c r="Q115" s="67"/>
      <c r="R115" s="65">
        <v>1800100027955</v>
      </c>
      <c r="S115" s="5" t="str">
        <f t="shared" si="96"/>
        <v/>
      </c>
      <c r="T115" s="5"/>
      <c r="U115" s="5"/>
      <c r="V115" s="5"/>
      <c r="W115" s="5"/>
      <c r="X115" s="5"/>
      <c r="Y115" s="5"/>
      <c r="Z115" s="5"/>
    </row>
    <row r="116" spans="1:26" ht="21.75" customHeight="1">
      <c r="A116" s="5"/>
      <c r="B116" s="240">
        <v>3439900176465</v>
      </c>
      <c r="C116" s="99" t="s">
        <v>204</v>
      </c>
      <c r="D116" s="99" t="s">
        <v>191</v>
      </c>
      <c r="E116" s="99" t="s">
        <v>197</v>
      </c>
      <c r="F116" s="99" t="s">
        <v>6</v>
      </c>
      <c r="G116" s="99" t="s">
        <v>81</v>
      </c>
      <c r="H116" s="215">
        <f t="shared" si="97"/>
        <v>0</v>
      </c>
      <c r="I116" s="215">
        <f t="shared" si="98"/>
        <v>1</v>
      </c>
      <c r="J116" s="215"/>
      <c r="K116" s="215">
        <f t="shared" si="99"/>
        <v>0</v>
      </c>
      <c r="L116" s="215">
        <f t="shared" si="100"/>
        <v>0</v>
      </c>
      <c r="M116" s="215">
        <f t="shared" si="1"/>
        <v>1</v>
      </c>
      <c r="N116" s="67"/>
      <c r="O116" s="67"/>
      <c r="P116" s="67"/>
      <c r="Q116" s="67"/>
      <c r="R116" s="65">
        <v>3439900176465</v>
      </c>
      <c r="S116" s="5" t="str">
        <f t="shared" si="96"/>
        <v/>
      </c>
      <c r="T116" s="5"/>
      <c r="U116" s="5"/>
      <c r="V116" s="5"/>
      <c r="W116" s="5"/>
      <c r="X116" s="5"/>
      <c r="Y116" s="5"/>
      <c r="Z116" s="5"/>
    </row>
    <row r="117" spans="1:26" ht="21.75" customHeight="1">
      <c r="A117" s="5"/>
      <c r="B117" s="240">
        <v>3470100637320</v>
      </c>
      <c r="C117" s="99" t="s">
        <v>205</v>
      </c>
      <c r="D117" s="99" t="s">
        <v>191</v>
      </c>
      <c r="E117" s="99" t="s">
        <v>197</v>
      </c>
      <c r="F117" s="99" t="s">
        <v>6</v>
      </c>
      <c r="G117" s="99" t="s">
        <v>81</v>
      </c>
      <c r="H117" s="215">
        <f t="shared" si="97"/>
        <v>0</v>
      </c>
      <c r="I117" s="215">
        <f t="shared" si="98"/>
        <v>1</v>
      </c>
      <c r="J117" s="215"/>
      <c r="K117" s="215">
        <f t="shared" si="99"/>
        <v>0</v>
      </c>
      <c r="L117" s="215">
        <f t="shared" si="100"/>
        <v>0</v>
      </c>
      <c r="M117" s="215">
        <f t="shared" si="1"/>
        <v>1</v>
      </c>
      <c r="N117" s="67"/>
      <c r="O117" s="67"/>
      <c r="P117" s="67"/>
      <c r="Q117" s="67"/>
      <c r="R117" s="65">
        <v>3470100637320</v>
      </c>
      <c r="S117" s="5" t="str">
        <f t="shared" si="96"/>
        <v/>
      </c>
      <c r="T117" s="5"/>
      <c r="U117" s="5"/>
      <c r="V117" s="5"/>
      <c r="W117" s="5"/>
      <c r="X117" s="5"/>
      <c r="Y117" s="5"/>
      <c r="Z117" s="5"/>
    </row>
    <row r="118" spans="1:26" ht="21.75" customHeight="1">
      <c r="A118" s="5"/>
      <c r="B118" s="240">
        <v>5470100097259</v>
      </c>
      <c r="C118" s="99" t="s">
        <v>207</v>
      </c>
      <c r="D118" s="99" t="s">
        <v>191</v>
      </c>
      <c r="E118" s="99" t="s">
        <v>197</v>
      </c>
      <c r="F118" s="99" t="s">
        <v>6</v>
      </c>
      <c r="G118" s="99" t="s">
        <v>81</v>
      </c>
      <c r="H118" s="215">
        <f t="shared" si="97"/>
        <v>0</v>
      </c>
      <c r="I118" s="215">
        <f t="shared" si="98"/>
        <v>1</v>
      </c>
      <c r="J118" s="215"/>
      <c r="K118" s="215">
        <f t="shared" si="99"/>
        <v>0</v>
      </c>
      <c r="L118" s="215">
        <f t="shared" si="100"/>
        <v>0</v>
      </c>
      <c r="M118" s="215">
        <f t="shared" si="1"/>
        <v>1</v>
      </c>
      <c r="N118" s="67"/>
      <c r="O118" s="67"/>
      <c r="P118" s="67"/>
      <c r="Q118" s="67"/>
      <c r="R118" s="65">
        <v>5470100097259</v>
      </c>
      <c r="S118" s="5" t="str">
        <f t="shared" si="96"/>
        <v/>
      </c>
      <c r="T118" s="5"/>
      <c r="U118" s="5"/>
      <c r="V118" s="5"/>
      <c r="W118" s="5"/>
      <c r="X118" s="5"/>
      <c r="Y118" s="5"/>
      <c r="Z118" s="5"/>
    </row>
    <row r="119" spans="1:26" ht="21.75" customHeight="1">
      <c r="A119" s="5">
        <v>2</v>
      </c>
      <c r="B119" s="674" t="str">
        <f>E120</f>
        <v>สาขาวิชาคหกรรมศาสตร์</v>
      </c>
      <c r="C119" s="675"/>
      <c r="D119" s="675"/>
      <c r="E119" s="675"/>
      <c r="F119" s="675"/>
      <c r="G119" s="676"/>
      <c r="H119" s="233">
        <f t="shared" ref="H119:I119" si="101">SUMIF($E:$E,$B119,H:H)</f>
        <v>0</v>
      </c>
      <c r="I119" s="233">
        <f t="shared" si="101"/>
        <v>0</v>
      </c>
      <c r="J119" s="233"/>
      <c r="K119" s="233">
        <f t="shared" ref="K119:L119" si="102">SUMIF($E:$E,$B119,K:K)</f>
        <v>0</v>
      </c>
      <c r="L119" s="233">
        <f t="shared" si="102"/>
        <v>1</v>
      </c>
      <c r="M119" s="233">
        <f t="shared" si="1"/>
        <v>1</v>
      </c>
      <c r="N119" s="237"/>
      <c r="O119" s="237"/>
      <c r="P119" s="237"/>
      <c r="Q119" s="237"/>
      <c r="R119" s="65" t="s">
        <v>51</v>
      </c>
      <c r="S119" s="65" t="str">
        <f t="shared" si="96"/>
        <v>สาขาวิชาคหกรรมศาสตร์</v>
      </c>
      <c r="T119" s="5"/>
      <c r="U119" s="5"/>
      <c r="V119" s="5"/>
      <c r="W119" s="5"/>
      <c r="X119" s="5"/>
      <c r="Y119" s="5"/>
      <c r="Z119" s="5"/>
    </row>
    <row r="120" spans="1:26" ht="21.75" customHeight="1">
      <c r="A120" s="5"/>
      <c r="B120" s="240">
        <v>3470101377003</v>
      </c>
      <c r="C120" s="99" t="s">
        <v>208</v>
      </c>
      <c r="D120" s="99" t="s">
        <v>191</v>
      </c>
      <c r="E120" s="99" t="s">
        <v>209</v>
      </c>
      <c r="F120" s="99" t="s">
        <v>93</v>
      </c>
      <c r="G120" s="99" t="s">
        <v>81</v>
      </c>
      <c r="H120" s="215">
        <f>IF(F120="ข้าราชการพลเรือนในสถาบันอุดมศึกษา",1,0)</f>
        <v>0</v>
      </c>
      <c r="I120" s="215">
        <f>IF(F120="พนักงานมหาวิทยาลัย",1,0)</f>
        <v>0</v>
      </c>
      <c r="J120" s="215"/>
      <c r="K120" s="215">
        <f>IF(F120="ลูกจ้างชั่วคราวรายเดือน",1,0)</f>
        <v>0</v>
      </c>
      <c r="L120" s="215">
        <f>IF(F120="อาจารย์พิเศษรายชั่วโมง",1,0)</f>
        <v>1</v>
      </c>
      <c r="M120" s="215">
        <f t="shared" si="1"/>
        <v>1</v>
      </c>
      <c r="N120" s="67"/>
      <c r="O120" s="67"/>
      <c r="P120" s="67"/>
      <c r="Q120" s="67"/>
      <c r="R120" s="65">
        <v>3470101377003</v>
      </c>
      <c r="S120" s="5" t="str">
        <f t="shared" si="96"/>
        <v/>
      </c>
      <c r="T120" s="5"/>
      <c r="U120" s="5"/>
      <c r="V120" s="5"/>
      <c r="W120" s="5"/>
      <c r="X120" s="5"/>
      <c r="Y120" s="5"/>
      <c r="Z120" s="5"/>
    </row>
    <row r="121" spans="1:26" ht="21.75" customHeight="1">
      <c r="A121" s="5">
        <v>3</v>
      </c>
      <c r="B121" s="674" t="str">
        <f>E122</f>
        <v>สาขาวิชาเทคโนโลยีการเกษตร</v>
      </c>
      <c r="C121" s="675"/>
      <c r="D121" s="675"/>
      <c r="E121" s="675"/>
      <c r="F121" s="675"/>
      <c r="G121" s="676"/>
      <c r="H121" s="233">
        <f t="shared" ref="H121:I121" si="103">SUMIF($E:$E,$B121,H:H)</f>
        <v>0</v>
      </c>
      <c r="I121" s="233">
        <f t="shared" si="103"/>
        <v>1</v>
      </c>
      <c r="J121" s="233"/>
      <c r="K121" s="233">
        <f t="shared" ref="K121:L121" si="104">SUMIF($E:$E,$B121,K:K)</f>
        <v>0</v>
      </c>
      <c r="L121" s="233">
        <f t="shared" si="104"/>
        <v>0</v>
      </c>
      <c r="M121" s="233">
        <f t="shared" si="1"/>
        <v>1</v>
      </c>
      <c r="N121" s="237"/>
      <c r="O121" s="237"/>
      <c r="P121" s="237"/>
      <c r="Q121" s="237"/>
      <c r="R121" s="65" t="s">
        <v>51</v>
      </c>
      <c r="S121" s="65" t="str">
        <f t="shared" si="96"/>
        <v>สาขาวิชาเทคโนโลยีการเกษตร</v>
      </c>
      <c r="T121" s="5"/>
      <c r="U121" s="5"/>
      <c r="V121" s="5"/>
      <c r="W121" s="5"/>
      <c r="X121" s="5"/>
      <c r="Y121" s="5"/>
      <c r="Z121" s="5"/>
    </row>
    <row r="122" spans="1:26" ht="21.75" customHeight="1">
      <c r="A122" s="5"/>
      <c r="B122" s="240">
        <v>1409900051836</v>
      </c>
      <c r="C122" s="99" t="s">
        <v>210</v>
      </c>
      <c r="D122" s="99" t="s">
        <v>191</v>
      </c>
      <c r="E122" s="99" t="s">
        <v>211</v>
      </c>
      <c r="F122" s="99" t="s">
        <v>6</v>
      </c>
      <c r="G122" s="99" t="s">
        <v>81</v>
      </c>
      <c r="H122" s="215">
        <f t="shared" ref="H122:H133" si="105">IF(F122="ข้าราชการพลเรือนในสถาบันอุดมศึกษา",1,0)</f>
        <v>0</v>
      </c>
      <c r="I122" s="215">
        <f t="shared" ref="I122:I133" si="106">IF(F122="พนักงานมหาวิทยาลัย",1,0)</f>
        <v>1</v>
      </c>
      <c r="J122" s="215"/>
      <c r="K122" s="215">
        <f t="shared" ref="K122:K133" si="107">IF(F122="ลูกจ้างชั่วคราวรายเดือน",1,0)</f>
        <v>0</v>
      </c>
      <c r="L122" s="215">
        <f t="shared" ref="L122:L133" si="108">IF(F122="อาจารย์พิเศษรายชั่วโมง",1,0)</f>
        <v>0</v>
      </c>
      <c r="M122" s="215">
        <f t="shared" si="1"/>
        <v>1</v>
      </c>
      <c r="N122" s="67"/>
      <c r="O122" s="67"/>
      <c r="P122" s="67"/>
      <c r="Q122" s="67"/>
      <c r="R122" s="65">
        <v>1409900051836</v>
      </c>
      <c r="S122" s="5" t="str">
        <f t="shared" si="96"/>
        <v/>
      </c>
      <c r="T122" s="5"/>
      <c r="U122" s="5"/>
      <c r="V122" s="5"/>
      <c r="W122" s="5"/>
      <c r="X122" s="5"/>
      <c r="Y122" s="5"/>
      <c r="Z122" s="5"/>
    </row>
    <row r="123" spans="1:26" ht="21.75" customHeight="1">
      <c r="A123" s="5"/>
      <c r="B123" s="240">
        <v>3102001226512</v>
      </c>
      <c r="C123" s="99" t="s">
        <v>212</v>
      </c>
      <c r="D123" s="99" t="s">
        <v>191</v>
      </c>
      <c r="E123" s="99" t="s">
        <v>213</v>
      </c>
      <c r="F123" s="99" t="s">
        <v>62</v>
      </c>
      <c r="G123" s="99" t="s">
        <v>81</v>
      </c>
      <c r="H123" s="215">
        <f t="shared" si="105"/>
        <v>1</v>
      </c>
      <c r="I123" s="215">
        <f t="shared" si="106"/>
        <v>0</v>
      </c>
      <c r="J123" s="215"/>
      <c r="K123" s="215">
        <f t="shared" si="107"/>
        <v>0</v>
      </c>
      <c r="L123" s="215">
        <f t="shared" si="108"/>
        <v>0</v>
      </c>
      <c r="M123" s="215">
        <f t="shared" si="1"/>
        <v>1</v>
      </c>
      <c r="N123" s="67"/>
      <c r="O123" s="67"/>
      <c r="P123" s="67"/>
      <c r="Q123" s="67"/>
      <c r="R123" s="65">
        <v>3102001226512</v>
      </c>
      <c r="S123" s="5" t="str">
        <f t="shared" si="96"/>
        <v/>
      </c>
      <c r="T123" s="5"/>
      <c r="U123" s="5"/>
      <c r="V123" s="5"/>
      <c r="W123" s="5"/>
      <c r="X123" s="5"/>
      <c r="Y123" s="5"/>
      <c r="Z123" s="5"/>
    </row>
    <row r="124" spans="1:26" ht="21.75" customHeight="1">
      <c r="A124" s="5"/>
      <c r="B124" s="240">
        <v>3320900274621</v>
      </c>
      <c r="C124" s="99" t="s">
        <v>214</v>
      </c>
      <c r="D124" s="99" t="s">
        <v>191</v>
      </c>
      <c r="E124" s="99" t="s">
        <v>213</v>
      </c>
      <c r="F124" s="99" t="s">
        <v>62</v>
      </c>
      <c r="G124" s="99" t="s">
        <v>81</v>
      </c>
      <c r="H124" s="215">
        <f t="shared" si="105"/>
        <v>1</v>
      </c>
      <c r="I124" s="215">
        <f t="shared" si="106"/>
        <v>0</v>
      </c>
      <c r="J124" s="215"/>
      <c r="K124" s="215">
        <f t="shared" si="107"/>
        <v>0</v>
      </c>
      <c r="L124" s="215">
        <f t="shared" si="108"/>
        <v>0</v>
      </c>
      <c r="M124" s="215">
        <f t="shared" si="1"/>
        <v>1</v>
      </c>
      <c r="N124" s="67"/>
      <c r="O124" s="67"/>
      <c r="P124" s="67"/>
      <c r="Q124" s="67"/>
      <c r="R124" s="65">
        <v>3320900274621</v>
      </c>
      <c r="S124" s="5" t="str">
        <f t="shared" si="96"/>
        <v/>
      </c>
      <c r="T124" s="5"/>
      <c r="U124" s="5"/>
      <c r="V124" s="5"/>
      <c r="W124" s="5"/>
      <c r="X124" s="5"/>
      <c r="Y124" s="5"/>
      <c r="Z124" s="5"/>
    </row>
    <row r="125" spans="1:26" ht="21.75" customHeight="1">
      <c r="A125" s="5"/>
      <c r="B125" s="240">
        <v>3349800081765</v>
      </c>
      <c r="C125" s="99" t="s">
        <v>217</v>
      </c>
      <c r="D125" s="99" t="s">
        <v>191</v>
      </c>
      <c r="E125" s="99" t="s">
        <v>213</v>
      </c>
      <c r="F125" s="99" t="s">
        <v>62</v>
      </c>
      <c r="G125" s="99" t="s">
        <v>81</v>
      </c>
      <c r="H125" s="215">
        <f t="shared" si="105"/>
        <v>1</v>
      </c>
      <c r="I125" s="215">
        <f t="shared" si="106"/>
        <v>0</v>
      </c>
      <c r="J125" s="215"/>
      <c r="K125" s="215">
        <f t="shared" si="107"/>
        <v>0</v>
      </c>
      <c r="L125" s="215">
        <f t="shared" si="108"/>
        <v>0</v>
      </c>
      <c r="M125" s="215">
        <f t="shared" si="1"/>
        <v>1</v>
      </c>
      <c r="N125" s="67"/>
      <c r="O125" s="67"/>
      <c r="P125" s="67"/>
      <c r="Q125" s="67"/>
      <c r="R125" s="65">
        <v>3349800081765</v>
      </c>
      <c r="S125" s="5" t="str">
        <f t="shared" si="96"/>
        <v/>
      </c>
      <c r="T125" s="5"/>
      <c r="U125" s="5"/>
      <c r="V125" s="5"/>
      <c r="W125" s="5"/>
      <c r="X125" s="5"/>
      <c r="Y125" s="5"/>
      <c r="Z125" s="5"/>
    </row>
    <row r="126" spans="1:26" ht="21.75" customHeight="1">
      <c r="A126" s="5"/>
      <c r="B126" s="240">
        <v>3479900109784</v>
      </c>
      <c r="C126" s="99" t="s">
        <v>218</v>
      </c>
      <c r="D126" s="99" t="s">
        <v>191</v>
      </c>
      <c r="E126" s="99" t="s">
        <v>213</v>
      </c>
      <c r="F126" s="99" t="s">
        <v>62</v>
      </c>
      <c r="G126" s="99" t="s">
        <v>81</v>
      </c>
      <c r="H126" s="215">
        <f t="shared" si="105"/>
        <v>1</v>
      </c>
      <c r="I126" s="215">
        <f t="shared" si="106"/>
        <v>0</v>
      </c>
      <c r="J126" s="215"/>
      <c r="K126" s="215">
        <f t="shared" si="107"/>
        <v>0</v>
      </c>
      <c r="L126" s="215">
        <f t="shared" si="108"/>
        <v>0</v>
      </c>
      <c r="M126" s="215">
        <f t="shared" si="1"/>
        <v>1</v>
      </c>
      <c r="N126" s="67"/>
      <c r="O126" s="67"/>
      <c r="P126" s="67"/>
      <c r="Q126" s="67"/>
      <c r="R126" s="65">
        <v>3479900109784</v>
      </c>
      <c r="S126" s="5" t="str">
        <f t="shared" si="96"/>
        <v/>
      </c>
      <c r="T126" s="5"/>
      <c r="U126" s="5"/>
      <c r="V126" s="5"/>
      <c r="W126" s="5"/>
      <c r="X126" s="5"/>
      <c r="Y126" s="5"/>
      <c r="Z126" s="5"/>
    </row>
    <row r="127" spans="1:26" ht="21.75" customHeight="1">
      <c r="A127" s="5"/>
      <c r="B127" s="240">
        <v>1479900013179</v>
      </c>
      <c r="C127" s="99" t="s">
        <v>219</v>
      </c>
      <c r="D127" s="99" t="s">
        <v>191</v>
      </c>
      <c r="E127" s="99" t="s">
        <v>213</v>
      </c>
      <c r="F127" s="99" t="s">
        <v>6</v>
      </c>
      <c r="G127" s="99" t="s">
        <v>81</v>
      </c>
      <c r="H127" s="215">
        <f t="shared" si="105"/>
        <v>0</v>
      </c>
      <c r="I127" s="215">
        <f t="shared" si="106"/>
        <v>1</v>
      </c>
      <c r="J127" s="215"/>
      <c r="K127" s="215">
        <f t="shared" si="107"/>
        <v>0</v>
      </c>
      <c r="L127" s="215">
        <f t="shared" si="108"/>
        <v>0</v>
      </c>
      <c r="M127" s="215">
        <f t="shared" si="1"/>
        <v>1</v>
      </c>
      <c r="N127" s="67"/>
      <c r="O127" s="67"/>
      <c r="P127" s="67"/>
      <c r="Q127" s="67"/>
      <c r="R127" s="65">
        <v>1479900013179</v>
      </c>
      <c r="S127" s="5" t="str">
        <f t="shared" si="96"/>
        <v/>
      </c>
      <c r="T127" s="5"/>
      <c r="U127" s="5"/>
      <c r="V127" s="5"/>
      <c r="W127" s="5"/>
      <c r="X127" s="5"/>
      <c r="Y127" s="5"/>
      <c r="Z127" s="5"/>
    </row>
    <row r="128" spans="1:26" ht="21.75" customHeight="1">
      <c r="A128" s="5"/>
      <c r="B128" s="240">
        <v>3409900229747</v>
      </c>
      <c r="C128" s="99" t="s">
        <v>220</v>
      </c>
      <c r="D128" s="99" t="s">
        <v>191</v>
      </c>
      <c r="E128" s="99" t="s">
        <v>213</v>
      </c>
      <c r="F128" s="99" t="s">
        <v>6</v>
      </c>
      <c r="G128" s="99" t="s">
        <v>49</v>
      </c>
      <c r="H128" s="215">
        <f t="shared" si="105"/>
        <v>0</v>
      </c>
      <c r="I128" s="215">
        <f t="shared" si="106"/>
        <v>1</v>
      </c>
      <c r="J128" s="215"/>
      <c r="K128" s="215">
        <f t="shared" si="107"/>
        <v>0</v>
      </c>
      <c r="L128" s="215">
        <f t="shared" si="108"/>
        <v>0</v>
      </c>
      <c r="M128" s="215">
        <f t="shared" si="1"/>
        <v>1</v>
      </c>
      <c r="N128" s="67"/>
      <c r="O128" s="67"/>
      <c r="P128" s="67"/>
      <c r="Q128" s="67"/>
      <c r="R128" s="65">
        <v>3409900229747</v>
      </c>
      <c r="S128" s="5" t="str">
        <f t="shared" si="96"/>
        <v/>
      </c>
      <c r="T128" s="5"/>
      <c r="U128" s="5"/>
      <c r="V128" s="5"/>
      <c r="W128" s="5"/>
      <c r="X128" s="5"/>
      <c r="Y128" s="5"/>
      <c r="Z128" s="5"/>
    </row>
    <row r="129" spans="1:26" ht="21.75" customHeight="1">
      <c r="A129" s="5"/>
      <c r="B129" s="240">
        <v>3470200033281</v>
      </c>
      <c r="C129" s="99" t="s">
        <v>221</v>
      </c>
      <c r="D129" s="99" t="s">
        <v>191</v>
      </c>
      <c r="E129" s="99" t="s">
        <v>213</v>
      </c>
      <c r="F129" s="99" t="s">
        <v>6</v>
      </c>
      <c r="G129" s="99" t="s">
        <v>81</v>
      </c>
      <c r="H129" s="215">
        <f t="shared" si="105"/>
        <v>0</v>
      </c>
      <c r="I129" s="215">
        <f t="shared" si="106"/>
        <v>1</v>
      </c>
      <c r="J129" s="215"/>
      <c r="K129" s="215">
        <f t="shared" si="107"/>
        <v>0</v>
      </c>
      <c r="L129" s="215">
        <f t="shared" si="108"/>
        <v>0</v>
      </c>
      <c r="M129" s="215">
        <f t="shared" si="1"/>
        <v>1</v>
      </c>
      <c r="N129" s="67"/>
      <c r="O129" s="67"/>
      <c r="P129" s="67"/>
      <c r="Q129" s="67"/>
      <c r="R129" s="65">
        <v>3470200033281</v>
      </c>
      <c r="S129" s="5" t="str">
        <f t="shared" si="96"/>
        <v/>
      </c>
      <c r="T129" s="5"/>
      <c r="U129" s="5"/>
      <c r="V129" s="5"/>
      <c r="W129" s="5"/>
      <c r="X129" s="5"/>
      <c r="Y129" s="5"/>
      <c r="Z129" s="5"/>
    </row>
    <row r="130" spans="1:26" ht="21.75" customHeight="1">
      <c r="A130" s="5"/>
      <c r="B130" s="240">
        <v>3479900196849</v>
      </c>
      <c r="C130" s="99" t="s">
        <v>222</v>
      </c>
      <c r="D130" s="99" t="s">
        <v>191</v>
      </c>
      <c r="E130" s="99" t="s">
        <v>213</v>
      </c>
      <c r="F130" s="99" t="s">
        <v>6</v>
      </c>
      <c r="G130" s="99" t="s">
        <v>49</v>
      </c>
      <c r="H130" s="215">
        <f t="shared" si="105"/>
        <v>0</v>
      </c>
      <c r="I130" s="215">
        <f t="shared" si="106"/>
        <v>1</v>
      </c>
      <c r="J130" s="215"/>
      <c r="K130" s="215">
        <f t="shared" si="107"/>
        <v>0</v>
      </c>
      <c r="L130" s="215">
        <f t="shared" si="108"/>
        <v>0</v>
      </c>
      <c r="M130" s="215">
        <f t="shared" si="1"/>
        <v>1</v>
      </c>
      <c r="N130" s="67"/>
      <c r="O130" s="67"/>
      <c r="P130" s="67"/>
      <c r="Q130" s="67"/>
      <c r="R130" s="65">
        <v>3479900196849</v>
      </c>
      <c r="S130" s="5" t="str">
        <f t="shared" si="96"/>
        <v/>
      </c>
      <c r="T130" s="5"/>
      <c r="U130" s="5"/>
      <c r="V130" s="5"/>
      <c r="W130" s="5"/>
      <c r="X130" s="5"/>
      <c r="Y130" s="5"/>
      <c r="Z130" s="5"/>
    </row>
    <row r="131" spans="1:26" ht="21.75" customHeight="1">
      <c r="A131" s="5"/>
      <c r="B131" s="240">
        <v>3520800151232</v>
      </c>
      <c r="C131" s="99" t="s">
        <v>223</v>
      </c>
      <c r="D131" s="99" t="s">
        <v>191</v>
      </c>
      <c r="E131" s="99" t="s">
        <v>213</v>
      </c>
      <c r="F131" s="99" t="s">
        <v>6</v>
      </c>
      <c r="G131" s="99" t="s">
        <v>81</v>
      </c>
      <c r="H131" s="215">
        <f t="shared" si="105"/>
        <v>0</v>
      </c>
      <c r="I131" s="215">
        <f t="shared" si="106"/>
        <v>1</v>
      </c>
      <c r="J131" s="215"/>
      <c r="K131" s="215">
        <f t="shared" si="107"/>
        <v>0</v>
      </c>
      <c r="L131" s="215">
        <f t="shared" si="108"/>
        <v>0</v>
      </c>
      <c r="M131" s="215">
        <f t="shared" si="1"/>
        <v>1</v>
      </c>
      <c r="N131" s="67"/>
      <c r="O131" s="67"/>
      <c r="P131" s="67"/>
      <c r="Q131" s="67"/>
      <c r="R131" s="65">
        <v>3520800151232</v>
      </c>
      <c r="S131" s="5" t="str">
        <f t="shared" si="96"/>
        <v/>
      </c>
      <c r="T131" s="5"/>
      <c r="U131" s="5"/>
      <c r="V131" s="5"/>
      <c r="W131" s="5"/>
      <c r="X131" s="5"/>
      <c r="Y131" s="5"/>
      <c r="Z131" s="5"/>
    </row>
    <row r="132" spans="1:26" ht="21.75" customHeight="1">
      <c r="A132" s="5"/>
      <c r="B132" s="240">
        <v>5470100021082</v>
      </c>
      <c r="C132" s="99" t="s">
        <v>224</v>
      </c>
      <c r="D132" s="99" t="s">
        <v>191</v>
      </c>
      <c r="E132" s="99" t="s">
        <v>213</v>
      </c>
      <c r="F132" s="99" t="s">
        <v>6</v>
      </c>
      <c r="G132" s="99" t="s">
        <v>81</v>
      </c>
      <c r="H132" s="215">
        <f t="shared" si="105"/>
        <v>0</v>
      </c>
      <c r="I132" s="215">
        <f t="shared" si="106"/>
        <v>1</v>
      </c>
      <c r="J132" s="215"/>
      <c r="K132" s="215">
        <f t="shared" si="107"/>
        <v>0</v>
      </c>
      <c r="L132" s="215">
        <f t="shared" si="108"/>
        <v>0</v>
      </c>
      <c r="M132" s="215">
        <f t="shared" si="1"/>
        <v>1</v>
      </c>
      <c r="N132" s="67"/>
      <c r="O132" s="67"/>
      <c r="P132" s="67"/>
      <c r="Q132" s="67"/>
      <c r="R132" s="65">
        <v>5470100021082</v>
      </c>
      <c r="S132" s="5" t="str">
        <f t="shared" si="96"/>
        <v/>
      </c>
      <c r="T132" s="5"/>
      <c r="U132" s="5"/>
      <c r="V132" s="5"/>
      <c r="W132" s="5"/>
      <c r="X132" s="5"/>
      <c r="Y132" s="5"/>
      <c r="Z132" s="5"/>
    </row>
    <row r="133" spans="1:26" ht="21.75" customHeight="1">
      <c r="A133" s="5"/>
      <c r="B133" s="240">
        <v>3239900103257</v>
      </c>
      <c r="C133" s="99" t="s">
        <v>225</v>
      </c>
      <c r="D133" s="99" t="s">
        <v>191</v>
      </c>
      <c r="E133" s="99" t="s">
        <v>213</v>
      </c>
      <c r="F133" s="99" t="s">
        <v>48</v>
      </c>
      <c r="G133" s="99" t="s">
        <v>49</v>
      </c>
      <c r="H133" s="215">
        <f t="shared" si="105"/>
        <v>0</v>
      </c>
      <c r="I133" s="215">
        <f t="shared" si="106"/>
        <v>0</v>
      </c>
      <c r="J133" s="215"/>
      <c r="K133" s="215">
        <f t="shared" si="107"/>
        <v>1</v>
      </c>
      <c r="L133" s="215">
        <f t="shared" si="108"/>
        <v>0</v>
      </c>
      <c r="M133" s="215">
        <f t="shared" si="1"/>
        <v>1</v>
      </c>
      <c r="N133" s="67"/>
      <c r="O133" s="67"/>
      <c r="P133" s="67"/>
      <c r="Q133" s="67"/>
      <c r="R133" s="65">
        <v>3239900103257</v>
      </c>
      <c r="S133" s="5" t="str">
        <f t="shared" si="96"/>
        <v/>
      </c>
      <c r="T133" s="5"/>
      <c r="U133" s="5"/>
      <c r="V133" s="5"/>
      <c r="W133" s="5"/>
      <c r="X133" s="5"/>
      <c r="Y133" s="5"/>
      <c r="Z133" s="5"/>
    </row>
    <row r="134" spans="1:26" ht="21.75" customHeight="1">
      <c r="A134" s="5">
        <v>4</v>
      </c>
      <c r="B134" s="674" t="str">
        <f>E135</f>
        <v>สาขาวิชาธุรกิจการเกษตร</v>
      </c>
      <c r="C134" s="675"/>
      <c r="D134" s="675"/>
      <c r="E134" s="675"/>
      <c r="F134" s="675"/>
      <c r="G134" s="676"/>
      <c r="H134" s="233">
        <f t="shared" ref="H134:I134" si="109">SUMIF($E:$E,$B134,H:H)</f>
        <v>0</v>
      </c>
      <c r="I134" s="233">
        <f t="shared" si="109"/>
        <v>1</v>
      </c>
      <c r="J134" s="233"/>
      <c r="K134" s="233">
        <f t="shared" ref="K134:L134" si="110">SUMIF($E:$E,$B134,K:K)</f>
        <v>0</v>
      </c>
      <c r="L134" s="233">
        <f t="shared" si="110"/>
        <v>0</v>
      </c>
      <c r="M134" s="233">
        <f t="shared" si="1"/>
        <v>1</v>
      </c>
      <c r="N134" s="237"/>
      <c r="O134" s="237"/>
      <c r="P134" s="237"/>
      <c r="Q134" s="237"/>
      <c r="R134" s="65" t="s">
        <v>51</v>
      </c>
      <c r="S134" s="65" t="str">
        <f t="shared" si="96"/>
        <v>สาขาวิชาธุรกิจการเกษตร</v>
      </c>
      <c r="T134" s="5"/>
      <c r="U134" s="5"/>
      <c r="V134" s="5"/>
      <c r="W134" s="5"/>
      <c r="X134" s="5"/>
      <c r="Y134" s="5"/>
      <c r="Z134" s="5"/>
    </row>
    <row r="135" spans="1:26" ht="21.75" customHeight="1">
      <c r="A135" s="5"/>
      <c r="B135" s="240">
        <v>1302000141779</v>
      </c>
      <c r="C135" s="99" t="s">
        <v>226</v>
      </c>
      <c r="D135" s="99" t="s">
        <v>191</v>
      </c>
      <c r="E135" s="99" t="s">
        <v>227</v>
      </c>
      <c r="F135" s="99" t="s">
        <v>6</v>
      </c>
      <c r="G135" s="99" t="s">
        <v>81</v>
      </c>
      <c r="H135" s="215">
        <f>IF(F135="ข้าราชการพลเรือนในสถาบันอุดมศึกษา",1,0)</f>
        <v>0</v>
      </c>
      <c r="I135" s="215">
        <f>IF(F135="พนักงานมหาวิทยาลัย",1,0)</f>
        <v>1</v>
      </c>
      <c r="J135" s="215"/>
      <c r="K135" s="215">
        <f>IF(F135="ลูกจ้างชั่วคราวรายเดือน",1,0)</f>
        <v>0</v>
      </c>
      <c r="L135" s="215">
        <f>IF(F135="อาจารย์พิเศษรายชั่วโมง",1,0)</f>
        <v>0</v>
      </c>
      <c r="M135" s="215">
        <f t="shared" si="1"/>
        <v>1</v>
      </c>
      <c r="N135" s="67"/>
      <c r="O135" s="67"/>
      <c r="P135" s="67"/>
      <c r="Q135" s="67"/>
      <c r="R135" s="65">
        <v>1302000141779</v>
      </c>
      <c r="S135" s="5" t="str">
        <f t="shared" si="96"/>
        <v/>
      </c>
      <c r="T135" s="5"/>
      <c r="U135" s="5"/>
      <c r="V135" s="5"/>
      <c r="W135" s="5"/>
      <c r="X135" s="5"/>
      <c r="Y135" s="5"/>
      <c r="Z135" s="5"/>
    </row>
    <row r="136" spans="1:26" ht="21.75" customHeight="1">
      <c r="A136" s="5">
        <v>5</v>
      </c>
      <c r="B136" s="674" t="str">
        <f>E137</f>
        <v>สาขาวิชาพืชศาสตร์</v>
      </c>
      <c r="C136" s="675"/>
      <c r="D136" s="675"/>
      <c r="E136" s="675"/>
      <c r="F136" s="675"/>
      <c r="G136" s="676"/>
      <c r="H136" s="233">
        <f t="shared" ref="H136:I136" si="111">SUMIF($E:$E,$B136,H:H)</f>
        <v>2</v>
      </c>
      <c r="I136" s="233">
        <f t="shared" si="111"/>
        <v>4</v>
      </c>
      <c r="J136" s="233"/>
      <c r="K136" s="233">
        <f t="shared" ref="K136:L136" si="112">SUMIF($E:$E,$B136,K:K)</f>
        <v>1</v>
      </c>
      <c r="L136" s="233">
        <f t="shared" si="112"/>
        <v>0</v>
      </c>
      <c r="M136" s="233">
        <f t="shared" si="1"/>
        <v>7</v>
      </c>
      <c r="N136" s="237"/>
      <c r="O136" s="237"/>
      <c r="P136" s="237"/>
      <c r="Q136" s="237"/>
      <c r="R136" s="65" t="s">
        <v>51</v>
      </c>
      <c r="S136" s="65" t="str">
        <f t="shared" si="96"/>
        <v>สาขาวิชาพืชศาสตร์</v>
      </c>
      <c r="T136" s="5"/>
      <c r="U136" s="5"/>
      <c r="V136" s="5"/>
      <c r="W136" s="5"/>
      <c r="X136" s="5"/>
      <c r="Y136" s="5"/>
      <c r="Z136" s="5"/>
    </row>
    <row r="137" spans="1:26" ht="21.75" customHeight="1">
      <c r="A137" s="5"/>
      <c r="B137" s="240">
        <v>3309901308943</v>
      </c>
      <c r="C137" s="99" t="s">
        <v>228</v>
      </c>
      <c r="D137" s="99" t="s">
        <v>191</v>
      </c>
      <c r="E137" s="99" t="s">
        <v>229</v>
      </c>
      <c r="F137" s="99" t="s">
        <v>62</v>
      </c>
      <c r="G137" s="99" t="s">
        <v>49</v>
      </c>
      <c r="H137" s="215">
        <f t="shared" ref="H137:H143" si="113">IF(F137="ข้าราชการพลเรือนในสถาบันอุดมศึกษา",1,0)</f>
        <v>1</v>
      </c>
      <c r="I137" s="215">
        <f t="shared" ref="I137:I143" si="114">IF(F137="พนักงานมหาวิทยาลัย",1,0)</f>
        <v>0</v>
      </c>
      <c r="J137" s="215"/>
      <c r="K137" s="215">
        <f t="shared" ref="K137:K143" si="115">IF(F137="ลูกจ้างชั่วคราวรายเดือน",1,0)</f>
        <v>0</v>
      </c>
      <c r="L137" s="215">
        <f t="shared" ref="L137:L143" si="116">IF(F137="อาจารย์พิเศษรายชั่วโมง",1,0)</f>
        <v>0</v>
      </c>
      <c r="M137" s="215">
        <f t="shared" si="1"/>
        <v>1</v>
      </c>
      <c r="N137" s="67"/>
      <c r="O137" s="67"/>
      <c r="P137" s="67"/>
      <c r="Q137" s="67"/>
      <c r="R137" s="65">
        <v>3309901308943</v>
      </c>
      <c r="S137" s="5" t="str">
        <f t="shared" si="96"/>
        <v/>
      </c>
      <c r="T137" s="5"/>
      <c r="U137" s="5"/>
      <c r="V137" s="5"/>
      <c r="W137" s="5"/>
      <c r="X137" s="5"/>
      <c r="Y137" s="5"/>
      <c r="Z137" s="5"/>
    </row>
    <row r="138" spans="1:26" ht="21.75" customHeight="1">
      <c r="A138" s="5"/>
      <c r="B138" s="240">
        <v>3450400080240</v>
      </c>
      <c r="C138" s="99" t="s">
        <v>231</v>
      </c>
      <c r="D138" s="99" t="s">
        <v>191</v>
      </c>
      <c r="E138" s="99" t="s">
        <v>229</v>
      </c>
      <c r="F138" s="99" t="s">
        <v>62</v>
      </c>
      <c r="G138" s="99" t="s">
        <v>49</v>
      </c>
      <c r="H138" s="215">
        <f t="shared" si="113"/>
        <v>1</v>
      </c>
      <c r="I138" s="215">
        <f t="shared" si="114"/>
        <v>0</v>
      </c>
      <c r="J138" s="215"/>
      <c r="K138" s="215">
        <f t="shared" si="115"/>
        <v>0</v>
      </c>
      <c r="L138" s="215">
        <f t="shared" si="116"/>
        <v>0</v>
      </c>
      <c r="M138" s="215">
        <f t="shared" si="1"/>
        <v>1</v>
      </c>
      <c r="N138" s="67"/>
      <c r="O138" s="67"/>
      <c r="P138" s="67"/>
      <c r="Q138" s="67"/>
      <c r="R138" s="65">
        <v>3450400080240</v>
      </c>
      <c r="S138" s="5" t="str">
        <f t="shared" si="96"/>
        <v/>
      </c>
      <c r="T138" s="5"/>
      <c r="U138" s="5"/>
      <c r="V138" s="5"/>
      <c r="W138" s="5"/>
      <c r="X138" s="5"/>
      <c r="Y138" s="5"/>
      <c r="Z138" s="5"/>
    </row>
    <row r="139" spans="1:26" ht="21.75" customHeight="1">
      <c r="A139" s="5"/>
      <c r="B139" s="240">
        <v>1360500009037</v>
      </c>
      <c r="C139" s="99" t="s">
        <v>232</v>
      </c>
      <c r="D139" s="99" t="s">
        <v>191</v>
      </c>
      <c r="E139" s="99" t="s">
        <v>229</v>
      </c>
      <c r="F139" s="99" t="s">
        <v>6</v>
      </c>
      <c r="G139" s="99" t="s">
        <v>81</v>
      </c>
      <c r="H139" s="215">
        <f t="shared" si="113"/>
        <v>0</v>
      </c>
      <c r="I139" s="215">
        <f t="shared" si="114"/>
        <v>1</v>
      </c>
      <c r="J139" s="215"/>
      <c r="K139" s="215">
        <f t="shared" si="115"/>
        <v>0</v>
      </c>
      <c r="L139" s="215">
        <f t="shared" si="116"/>
        <v>0</v>
      </c>
      <c r="M139" s="215">
        <f t="shared" si="1"/>
        <v>1</v>
      </c>
      <c r="N139" s="67"/>
      <c r="O139" s="67"/>
      <c r="P139" s="67"/>
      <c r="Q139" s="67"/>
      <c r="R139" s="65">
        <v>1360500009037</v>
      </c>
      <c r="S139" s="5" t="str">
        <f t="shared" si="96"/>
        <v/>
      </c>
      <c r="T139" s="5"/>
      <c r="U139" s="5"/>
      <c r="V139" s="5"/>
      <c r="W139" s="5"/>
      <c r="X139" s="5"/>
      <c r="Y139" s="5"/>
      <c r="Z139" s="5"/>
    </row>
    <row r="140" spans="1:26" ht="21.75" customHeight="1">
      <c r="A140" s="5"/>
      <c r="B140" s="240">
        <v>1409900195471</v>
      </c>
      <c r="C140" s="99" t="s">
        <v>234</v>
      </c>
      <c r="D140" s="99" t="s">
        <v>191</v>
      </c>
      <c r="E140" s="99" t="s">
        <v>229</v>
      </c>
      <c r="F140" s="99" t="s">
        <v>6</v>
      </c>
      <c r="G140" s="99" t="s">
        <v>81</v>
      </c>
      <c r="H140" s="215">
        <f t="shared" si="113"/>
        <v>0</v>
      </c>
      <c r="I140" s="215">
        <f t="shared" si="114"/>
        <v>1</v>
      </c>
      <c r="J140" s="215"/>
      <c r="K140" s="215">
        <f t="shared" si="115"/>
        <v>0</v>
      </c>
      <c r="L140" s="215">
        <f t="shared" si="116"/>
        <v>0</v>
      </c>
      <c r="M140" s="215">
        <f t="shared" si="1"/>
        <v>1</v>
      </c>
      <c r="N140" s="67"/>
      <c r="O140" s="67"/>
      <c r="P140" s="67"/>
      <c r="Q140" s="67"/>
      <c r="R140" s="65">
        <v>1409900195471</v>
      </c>
      <c r="S140" s="5" t="str">
        <f t="shared" si="96"/>
        <v/>
      </c>
      <c r="T140" s="5"/>
      <c r="U140" s="5"/>
      <c r="V140" s="5"/>
      <c r="W140" s="5"/>
      <c r="X140" s="5"/>
      <c r="Y140" s="5"/>
      <c r="Z140" s="5"/>
    </row>
    <row r="141" spans="1:26" ht="21.75" customHeight="1">
      <c r="A141" s="5"/>
      <c r="B141" s="240">
        <v>3310200197683</v>
      </c>
      <c r="C141" s="99" t="s">
        <v>235</v>
      </c>
      <c r="D141" s="99" t="s">
        <v>191</v>
      </c>
      <c r="E141" s="99" t="s">
        <v>229</v>
      </c>
      <c r="F141" s="99" t="s">
        <v>6</v>
      </c>
      <c r="G141" s="99" t="s">
        <v>81</v>
      </c>
      <c r="H141" s="215">
        <f t="shared" si="113"/>
        <v>0</v>
      </c>
      <c r="I141" s="215">
        <f t="shared" si="114"/>
        <v>1</v>
      </c>
      <c r="J141" s="215"/>
      <c r="K141" s="215">
        <f t="shared" si="115"/>
        <v>0</v>
      </c>
      <c r="L141" s="215">
        <f t="shared" si="116"/>
        <v>0</v>
      </c>
      <c r="M141" s="215">
        <f t="shared" si="1"/>
        <v>1</v>
      </c>
      <c r="N141" s="67"/>
      <c r="O141" s="67"/>
      <c r="P141" s="67"/>
      <c r="Q141" s="67"/>
      <c r="R141" s="65">
        <v>3310200197683</v>
      </c>
      <c r="S141" s="5" t="str">
        <f t="shared" si="96"/>
        <v/>
      </c>
      <c r="T141" s="5"/>
      <c r="U141" s="5"/>
      <c r="V141" s="5"/>
      <c r="W141" s="5"/>
      <c r="X141" s="5"/>
      <c r="Y141" s="5"/>
      <c r="Z141" s="5"/>
    </row>
    <row r="142" spans="1:26" ht="21.75" customHeight="1">
      <c r="A142" s="5"/>
      <c r="B142" s="240">
        <v>5450300001646</v>
      </c>
      <c r="C142" s="99" t="s">
        <v>236</v>
      </c>
      <c r="D142" s="99" t="s">
        <v>191</v>
      </c>
      <c r="E142" s="99" t="s">
        <v>229</v>
      </c>
      <c r="F142" s="99" t="s">
        <v>6</v>
      </c>
      <c r="G142" s="99" t="s">
        <v>49</v>
      </c>
      <c r="H142" s="215">
        <f t="shared" si="113"/>
        <v>0</v>
      </c>
      <c r="I142" s="215">
        <f t="shared" si="114"/>
        <v>1</v>
      </c>
      <c r="J142" s="215"/>
      <c r="K142" s="215">
        <f t="shared" si="115"/>
        <v>0</v>
      </c>
      <c r="L142" s="215">
        <f t="shared" si="116"/>
        <v>0</v>
      </c>
      <c r="M142" s="215">
        <f t="shared" si="1"/>
        <v>1</v>
      </c>
      <c r="N142" s="67"/>
      <c r="O142" s="67"/>
      <c r="P142" s="67"/>
      <c r="Q142" s="67"/>
      <c r="R142" s="65">
        <v>5450300001646</v>
      </c>
      <c r="S142" s="5" t="str">
        <f t="shared" si="96"/>
        <v/>
      </c>
      <c r="T142" s="5"/>
      <c r="U142" s="5"/>
      <c r="V142" s="5"/>
      <c r="W142" s="5"/>
      <c r="X142" s="5"/>
      <c r="Y142" s="5"/>
      <c r="Z142" s="5"/>
    </row>
    <row r="143" spans="1:26" ht="21.75" customHeight="1">
      <c r="A143" s="5"/>
      <c r="B143" s="240">
        <v>3479900045051</v>
      </c>
      <c r="C143" s="99" t="s">
        <v>237</v>
      </c>
      <c r="D143" s="99" t="s">
        <v>191</v>
      </c>
      <c r="E143" s="99" t="s">
        <v>229</v>
      </c>
      <c r="F143" s="99" t="s">
        <v>48</v>
      </c>
      <c r="G143" s="99" t="s">
        <v>81</v>
      </c>
      <c r="H143" s="215">
        <f t="shared" si="113"/>
        <v>0</v>
      </c>
      <c r="I143" s="215">
        <f t="shared" si="114"/>
        <v>0</v>
      </c>
      <c r="J143" s="215"/>
      <c r="K143" s="215">
        <f t="shared" si="115"/>
        <v>1</v>
      </c>
      <c r="L143" s="215">
        <f t="shared" si="116"/>
        <v>0</v>
      </c>
      <c r="M143" s="215">
        <f t="shared" si="1"/>
        <v>1</v>
      </c>
      <c r="N143" s="67"/>
      <c r="O143" s="67"/>
      <c r="P143" s="67"/>
      <c r="Q143" s="67"/>
      <c r="R143" s="65">
        <v>3479900045051</v>
      </c>
      <c r="S143" s="5" t="str">
        <f t="shared" si="96"/>
        <v/>
      </c>
      <c r="T143" s="5"/>
      <c r="U143" s="5"/>
      <c r="V143" s="5"/>
      <c r="W143" s="5"/>
      <c r="X143" s="5"/>
      <c r="Y143" s="5"/>
      <c r="Z143" s="5"/>
    </row>
    <row r="144" spans="1:26" ht="21.75" customHeight="1">
      <c r="A144" s="5">
        <v>6</v>
      </c>
      <c r="B144" s="674" t="str">
        <f>E145</f>
        <v>สาขาวิชาสัตวศาสตร์</v>
      </c>
      <c r="C144" s="675"/>
      <c r="D144" s="675"/>
      <c r="E144" s="675"/>
      <c r="F144" s="675"/>
      <c r="G144" s="676"/>
      <c r="H144" s="233">
        <f t="shared" ref="H144:I144" si="117">SUMIF($E:$E,$B144,H:H)</f>
        <v>3</v>
      </c>
      <c r="I144" s="233">
        <f t="shared" si="117"/>
        <v>10</v>
      </c>
      <c r="J144" s="233"/>
      <c r="K144" s="233">
        <f t="shared" ref="K144:L144" si="118">SUMIF($E:$E,$B144,K:K)</f>
        <v>3</v>
      </c>
      <c r="L144" s="233">
        <f t="shared" si="118"/>
        <v>0</v>
      </c>
      <c r="M144" s="233">
        <f t="shared" si="1"/>
        <v>16</v>
      </c>
      <c r="N144" s="237"/>
      <c r="O144" s="237"/>
      <c r="P144" s="237"/>
      <c r="Q144" s="237"/>
      <c r="R144" s="65" t="s">
        <v>51</v>
      </c>
      <c r="S144" s="65" t="str">
        <f t="shared" si="96"/>
        <v>สาขาวิชาสัตวศาสตร์</v>
      </c>
      <c r="T144" s="5"/>
      <c r="U144" s="5"/>
      <c r="V144" s="5"/>
      <c r="W144" s="5"/>
      <c r="X144" s="5"/>
      <c r="Y144" s="5"/>
      <c r="Z144" s="5"/>
    </row>
    <row r="145" spans="1:26" ht="21.75" customHeight="1">
      <c r="A145" s="5"/>
      <c r="B145" s="240">
        <v>3409900352409</v>
      </c>
      <c r="C145" s="99" t="s">
        <v>238</v>
      </c>
      <c r="D145" s="99" t="s">
        <v>191</v>
      </c>
      <c r="E145" s="99" t="s">
        <v>239</v>
      </c>
      <c r="F145" s="99" t="s">
        <v>62</v>
      </c>
      <c r="G145" s="99" t="s">
        <v>49</v>
      </c>
      <c r="H145" s="215">
        <f t="shared" ref="H145:H160" si="119">IF(F145="ข้าราชการพลเรือนในสถาบันอุดมศึกษา",1,0)</f>
        <v>1</v>
      </c>
      <c r="I145" s="215">
        <f t="shared" ref="I145:I160" si="120">IF(F145="พนักงานมหาวิทยาลัย",1,0)</f>
        <v>0</v>
      </c>
      <c r="J145" s="215"/>
      <c r="K145" s="215">
        <f t="shared" ref="K145:K160" si="121">IF(F145="ลูกจ้างชั่วคราวรายเดือน",1,0)</f>
        <v>0</v>
      </c>
      <c r="L145" s="215">
        <f t="shared" ref="L145:L160" si="122">IF(F145="อาจารย์พิเศษรายชั่วโมง",1,0)</f>
        <v>0</v>
      </c>
      <c r="M145" s="215">
        <f t="shared" si="1"/>
        <v>1</v>
      </c>
      <c r="N145" s="67"/>
      <c r="O145" s="67"/>
      <c r="P145" s="67"/>
      <c r="Q145" s="67"/>
      <c r="R145" s="65">
        <v>3409900352409</v>
      </c>
      <c r="S145" s="5" t="str">
        <f t="shared" si="96"/>
        <v/>
      </c>
      <c r="T145" s="5"/>
      <c r="U145" s="5"/>
      <c r="V145" s="5"/>
      <c r="W145" s="5"/>
      <c r="X145" s="5"/>
      <c r="Y145" s="5"/>
      <c r="Z145" s="5"/>
    </row>
    <row r="146" spans="1:26" ht="21.75" customHeight="1">
      <c r="A146" s="5"/>
      <c r="B146" s="240">
        <v>3409900356617</v>
      </c>
      <c r="C146" s="99" t="s">
        <v>241</v>
      </c>
      <c r="D146" s="99" t="s">
        <v>191</v>
      </c>
      <c r="E146" s="99" t="s">
        <v>239</v>
      </c>
      <c r="F146" s="99" t="s">
        <v>62</v>
      </c>
      <c r="G146" s="99" t="s">
        <v>81</v>
      </c>
      <c r="H146" s="215">
        <f t="shared" si="119"/>
        <v>1</v>
      </c>
      <c r="I146" s="215">
        <f t="shared" si="120"/>
        <v>0</v>
      </c>
      <c r="J146" s="215"/>
      <c r="K146" s="215">
        <f t="shared" si="121"/>
        <v>0</v>
      </c>
      <c r="L146" s="215">
        <f t="shared" si="122"/>
        <v>0</v>
      </c>
      <c r="M146" s="215">
        <f t="shared" si="1"/>
        <v>1</v>
      </c>
      <c r="N146" s="67"/>
      <c r="O146" s="67"/>
      <c r="P146" s="67"/>
      <c r="Q146" s="67"/>
      <c r="R146" s="65">
        <v>3409900356617</v>
      </c>
      <c r="S146" s="5" t="str">
        <f t="shared" si="96"/>
        <v/>
      </c>
      <c r="T146" s="5"/>
      <c r="U146" s="5"/>
      <c r="V146" s="5"/>
      <c r="W146" s="5"/>
      <c r="X146" s="5"/>
      <c r="Y146" s="5"/>
      <c r="Z146" s="5"/>
    </row>
    <row r="147" spans="1:26" ht="21.75" customHeight="1">
      <c r="A147" s="5"/>
      <c r="B147" s="240">
        <v>3460500427276</v>
      </c>
      <c r="C147" s="99" t="s">
        <v>242</v>
      </c>
      <c r="D147" s="99" t="s">
        <v>191</v>
      </c>
      <c r="E147" s="99" t="s">
        <v>239</v>
      </c>
      <c r="F147" s="99" t="s">
        <v>62</v>
      </c>
      <c r="G147" s="99" t="s">
        <v>81</v>
      </c>
      <c r="H147" s="215">
        <f t="shared" si="119"/>
        <v>1</v>
      </c>
      <c r="I147" s="215">
        <f t="shared" si="120"/>
        <v>0</v>
      </c>
      <c r="J147" s="215"/>
      <c r="K147" s="215">
        <f t="shared" si="121"/>
        <v>0</v>
      </c>
      <c r="L147" s="215">
        <f t="shared" si="122"/>
        <v>0</v>
      </c>
      <c r="M147" s="215">
        <f t="shared" si="1"/>
        <v>1</v>
      </c>
      <c r="N147" s="67"/>
      <c r="O147" s="67"/>
      <c r="P147" s="67"/>
      <c r="Q147" s="67"/>
      <c r="R147" s="65">
        <v>3460500427276</v>
      </c>
      <c r="S147" s="5" t="str">
        <f t="shared" si="96"/>
        <v/>
      </c>
      <c r="T147" s="5"/>
      <c r="U147" s="5"/>
      <c r="V147" s="5"/>
      <c r="W147" s="5"/>
      <c r="X147" s="5"/>
      <c r="Y147" s="5"/>
      <c r="Z147" s="5"/>
    </row>
    <row r="148" spans="1:26" ht="21.75" customHeight="1">
      <c r="A148" s="5"/>
      <c r="B148" s="240">
        <v>1309900731412</v>
      </c>
      <c r="C148" s="99" t="s">
        <v>243</v>
      </c>
      <c r="D148" s="99" t="s">
        <v>191</v>
      </c>
      <c r="E148" s="99" t="s">
        <v>239</v>
      </c>
      <c r="F148" s="99" t="s">
        <v>6</v>
      </c>
      <c r="G148" s="99" t="s">
        <v>81</v>
      </c>
      <c r="H148" s="215">
        <f t="shared" si="119"/>
        <v>0</v>
      </c>
      <c r="I148" s="215">
        <f t="shared" si="120"/>
        <v>1</v>
      </c>
      <c r="J148" s="215"/>
      <c r="K148" s="215">
        <f t="shared" si="121"/>
        <v>0</v>
      </c>
      <c r="L148" s="215">
        <f t="shared" si="122"/>
        <v>0</v>
      </c>
      <c r="M148" s="215">
        <f t="shared" si="1"/>
        <v>1</v>
      </c>
      <c r="N148" s="67"/>
      <c r="O148" s="67"/>
      <c r="P148" s="67"/>
      <c r="Q148" s="67"/>
      <c r="R148" s="65">
        <v>1309900731412</v>
      </c>
      <c r="S148" s="5" t="str">
        <f t="shared" si="96"/>
        <v/>
      </c>
      <c r="T148" s="5"/>
      <c r="U148" s="5"/>
      <c r="V148" s="5"/>
      <c r="W148" s="5"/>
      <c r="X148" s="5"/>
      <c r="Y148" s="5"/>
      <c r="Z148" s="5"/>
    </row>
    <row r="149" spans="1:26" ht="21.75" customHeight="1">
      <c r="A149" s="5"/>
      <c r="B149" s="240">
        <v>1411300019594</v>
      </c>
      <c r="C149" s="99" t="s">
        <v>244</v>
      </c>
      <c r="D149" s="99" t="s">
        <v>191</v>
      </c>
      <c r="E149" s="99" t="s">
        <v>239</v>
      </c>
      <c r="F149" s="99" t="s">
        <v>6</v>
      </c>
      <c r="G149" s="99" t="s">
        <v>81</v>
      </c>
      <c r="H149" s="215">
        <f t="shared" si="119"/>
        <v>0</v>
      </c>
      <c r="I149" s="215">
        <f t="shared" si="120"/>
        <v>1</v>
      </c>
      <c r="J149" s="215"/>
      <c r="K149" s="215">
        <f t="shared" si="121"/>
        <v>0</v>
      </c>
      <c r="L149" s="215">
        <f t="shared" si="122"/>
        <v>0</v>
      </c>
      <c r="M149" s="215">
        <f t="shared" si="1"/>
        <v>1</v>
      </c>
      <c r="N149" s="67"/>
      <c r="O149" s="67"/>
      <c r="P149" s="67"/>
      <c r="Q149" s="67"/>
      <c r="R149" s="65">
        <v>1411300019594</v>
      </c>
      <c r="S149" s="5" t="str">
        <f t="shared" si="96"/>
        <v/>
      </c>
      <c r="T149" s="5"/>
      <c r="U149" s="5"/>
      <c r="V149" s="5"/>
      <c r="W149" s="5"/>
      <c r="X149" s="5"/>
      <c r="Y149" s="5"/>
      <c r="Z149" s="5"/>
    </row>
    <row r="150" spans="1:26" ht="21.75" customHeight="1">
      <c r="A150" s="5"/>
      <c r="B150" s="240">
        <v>1450200114667</v>
      </c>
      <c r="C150" s="99" t="s">
        <v>246</v>
      </c>
      <c r="D150" s="99" t="s">
        <v>191</v>
      </c>
      <c r="E150" s="99" t="s">
        <v>239</v>
      </c>
      <c r="F150" s="99" t="s">
        <v>6</v>
      </c>
      <c r="G150" s="99" t="s">
        <v>81</v>
      </c>
      <c r="H150" s="215">
        <f t="shared" si="119"/>
        <v>0</v>
      </c>
      <c r="I150" s="215">
        <f t="shared" si="120"/>
        <v>1</v>
      </c>
      <c r="J150" s="215"/>
      <c r="K150" s="215">
        <f t="shared" si="121"/>
        <v>0</v>
      </c>
      <c r="L150" s="215">
        <f t="shared" si="122"/>
        <v>0</v>
      </c>
      <c r="M150" s="215">
        <f t="shared" si="1"/>
        <v>1</v>
      </c>
      <c r="N150" s="67"/>
      <c r="O150" s="67"/>
      <c r="P150" s="67"/>
      <c r="Q150" s="67"/>
      <c r="R150" s="65">
        <v>1450200114667</v>
      </c>
      <c r="S150" s="5" t="str">
        <f t="shared" si="96"/>
        <v/>
      </c>
      <c r="T150" s="5"/>
      <c r="U150" s="5"/>
      <c r="V150" s="5"/>
      <c r="W150" s="5"/>
      <c r="X150" s="5"/>
      <c r="Y150" s="5"/>
      <c r="Z150" s="5"/>
    </row>
    <row r="151" spans="1:26" ht="21.75" customHeight="1">
      <c r="A151" s="5"/>
      <c r="B151" s="240">
        <v>1461200023875</v>
      </c>
      <c r="C151" s="99" t="s">
        <v>247</v>
      </c>
      <c r="D151" s="99" t="s">
        <v>191</v>
      </c>
      <c r="E151" s="99" t="s">
        <v>239</v>
      </c>
      <c r="F151" s="99" t="s">
        <v>6</v>
      </c>
      <c r="G151" s="99" t="s">
        <v>81</v>
      </c>
      <c r="H151" s="215">
        <f t="shared" si="119"/>
        <v>0</v>
      </c>
      <c r="I151" s="215">
        <f t="shared" si="120"/>
        <v>1</v>
      </c>
      <c r="J151" s="215"/>
      <c r="K151" s="215">
        <f t="shared" si="121"/>
        <v>0</v>
      </c>
      <c r="L151" s="215">
        <f t="shared" si="122"/>
        <v>0</v>
      </c>
      <c r="M151" s="215">
        <f t="shared" si="1"/>
        <v>1</v>
      </c>
      <c r="N151" s="67"/>
      <c r="O151" s="67"/>
      <c r="P151" s="67"/>
      <c r="Q151" s="67"/>
      <c r="R151" s="65">
        <v>1461200023875</v>
      </c>
      <c r="S151" s="5" t="str">
        <f t="shared" si="96"/>
        <v/>
      </c>
      <c r="T151" s="5"/>
      <c r="U151" s="5"/>
      <c r="V151" s="5"/>
      <c r="W151" s="5"/>
      <c r="X151" s="5"/>
      <c r="Y151" s="5"/>
      <c r="Z151" s="5"/>
    </row>
    <row r="152" spans="1:26" ht="21.75" customHeight="1">
      <c r="A152" s="5"/>
      <c r="B152" s="240">
        <v>1489900013942</v>
      </c>
      <c r="C152" s="99" t="s">
        <v>248</v>
      </c>
      <c r="D152" s="99" t="s">
        <v>191</v>
      </c>
      <c r="E152" s="99" t="s">
        <v>239</v>
      </c>
      <c r="F152" s="99" t="s">
        <v>6</v>
      </c>
      <c r="G152" s="99" t="s">
        <v>81</v>
      </c>
      <c r="H152" s="215">
        <f t="shared" si="119"/>
        <v>0</v>
      </c>
      <c r="I152" s="215">
        <f t="shared" si="120"/>
        <v>1</v>
      </c>
      <c r="J152" s="215"/>
      <c r="K152" s="215">
        <f t="shared" si="121"/>
        <v>0</v>
      </c>
      <c r="L152" s="215">
        <f t="shared" si="122"/>
        <v>0</v>
      </c>
      <c r="M152" s="215">
        <f t="shared" si="1"/>
        <v>1</v>
      </c>
      <c r="N152" s="67"/>
      <c r="O152" s="67"/>
      <c r="P152" s="67"/>
      <c r="Q152" s="67"/>
      <c r="R152" s="65">
        <v>1489900013942</v>
      </c>
      <c r="S152" s="5" t="str">
        <f t="shared" si="96"/>
        <v/>
      </c>
      <c r="T152" s="5"/>
      <c r="U152" s="5"/>
      <c r="V152" s="5"/>
      <c r="W152" s="5"/>
      <c r="X152" s="5"/>
      <c r="Y152" s="5"/>
      <c r="Z152" s="5"/>
    </row>
    <row r="153" spans="1:26" ht="21.75" customHeight="1">
      <c r="A153" s="5"/>
      <c r="B153" s="240">
        <v>3440100294392</v>
      </c>
      <c r="C153" s="99" t="s">
        <v>249</v>
      </c>
      <c r="D153" s="99" t="s">
        <v>191</v>
      </c>
      <c r="E153" s="99" t="s">
        <v>239</v>
      </c>
      <c r="F153" s="99" t="s">
        <v>6</v>
      </c>
      <c r="G153" s="99" t="s">
        <v>49</v>
      </c>
      <c r="H153" s="215">
        <f t="shared" si="119"/>
        <v>0</v>
      </c>
      <c r="I153" s="215">
        <f t="shared" si="120"/>
        <v>1</v>
      </c>
      <c r="J153" s="215"/>
      <c r="K153" s="215">
        <f t="shared" si="121"/>
        <v>0</v>
      </c>
      <c r="L153" s="215">
        <f t="shared" si="122"/>
        <v>0</v>
      </c>
      <c r="M153" s="215">
        <f t="shared" si="1"/>
        <v>1</v>
      </c>
      <c r="N153" s="67"/>
      <c r="O153" s="67"/>
      <c r="P153" s="67"/>
      <c r="Q153" s="67"/>
      <c r="R153" s="65">
        <v>3440100294392</v>
      </c>
      <c r="S153" s="5" t="str">
        <f t="shared" si="96"/>
        <v/>
      </c>
      <c r="T153" s="5"/>
      <c r="U153" s="5"/>
      <c r="V153" s="5"/>
      <c r="W153" s="5"/>
      <c r="X153" s="5"/>
      <c r="Y153" s="5"/>
      <c r="Z153" s="5"/>
    </row>
    <row r="154" spans="1:26" ht="21.75" customHeight="1">
      <c r="A154" s="5"/>
      <c r="B154" s="240">
        <v>3470101221372</v>
      </c>
      <c r="C154" s="99" t="s">
        <v>250</v>
      </c>
      <c r="D154" s="99" t="s">
        <v>191</v>
      </c>
      <c r="E154" s="99" t="s">
        <v>239</v>
      </c>
      <c r="F154" s="99" t="s">
        <v>6</v>
      </c>
      <c r="G154" s="99" t="s">
        <v>81</v>
      </c>
      <c r="H154" s="215">
        <f t="shared" si="119"/>
        <v>0</v>
      </c>
      <c r="I154" s="215">
        <f t="shared" si="120"/>
        <v>1</v>
      </c>
      <c r="J154" s="215"/>
      <c r="K154" s="215">
        <f t="shared" si="121"/>
        <v>0</v>
      </c>
      <c r="L154" s="215">
        <f t="shared" si="122"/>
        <v>0</v>
      </c>
      <c r="M154" s="215">
        <f t="shared" si="1"/>
        <v>1</v>
      </c>
      <c r="N154" s="67"/>
      <c r="O154" s="67"/>
      <c r="P154" s="67"/>
      <c r="Q154" s="67"/>
      <c r="R154" s="65">
        <v>3470101221372</v>
      </c>
      <c r="S154" s="5" t="str">
        <f t="shared" si="96"/>
        <v/>
      </c>
      <c r="T154" s="5"/>
      <c r="U154" s="5"/>
      <c r="V154" s="5"/>
      <c r="W154" s="5"/>
      <c r="X154" s="5"/>
      <c r="Y154" s="5"/>
      <c r="Z154" s="5"/>
    </row>
    <row r="155" spans="1:26" ht="21.75" customHeight="1">
      <c r="A155" s="5"/>
      <c r="B155" s="240">
        <v>3470101321831</v>
      </c>
      <c r="C155" s="99" t="s">
        <v>251</v>
      </c>
      <c r="D155" s="99" t="s">
        <v>191</v>
      </c>
      <c r="E155" s="99" t="s">
        <v>239</v>
      </c>
      <c r="F155" s="99" t="s">
        <v>6</v>
      </c>
      <c r="G155" s="99" t="s">
        <v>81</v>
      </c>
      <c r="H155" s="215">
        <f t="shared" si="119"/>
        <v>0</v>
      </c>
      <c r="I155" s="215">
        <f t="shared" si="120"/>
        <v>1</v>
      </c>
      <c r="J155" s="215"/>
      <c r="K155" s="215">
        <f t="shared" si="121"/>
        <v>0</v>
      </c>
      <c r="L155" s="215">
        <f t="shared" si="122"/>
        <v>0</v>
      </c>
      <c r="M155" s="215">
        <f t="shared" si="1"/>
        <v>1</v>
      </c>
      <c r="N155" s="67"/>
      <c r="O155" s="67"/>
      <c r="P155" s="67"/>
      <c r="Q155" s="67"/>
      <c r="R155" s="65">
        <v>3470101321831</v>
      </c>
      <c r="S155" s="5" t="str">
        <f t="shared" si="96"/>
        <v/>
      </c>
      <c r="T155" s="5"/>
      <c r="U155" s="5"/>
      <c r="V155" s="5"/>
      <c r="W155" s="5"/>
      <c r="X155" s="5"/>
      <c r="Y155" s="5"/>
      <c r="Z155" s="5"/>
    </row>
    <row r="156" spans="1:26" ht="21.75" customHeight="1">
      <c r="A156" s="5"/>
      <c r="B156" s="240">
        <v>3470400491401</v>
      </c>
      <c r="C156" s="99" t="s">
        <v>252</v>
      </c>
      <c r="D156" s="99" t="s">
        <v>191</v>
      </c>
      <c r="E156" s="99" t="s">
        <v>239</v>
      </c>
      <c r="F156" s="99" t="s">
        <v>6</v>
      </c>
      <c r="G156" s="99" t="s">
        <v>81</v>
      </c>
      <c r="H156" s="215">
        <f t="shared" si="119"/>
        <v>0</v>
      </c>
      <c r="I156" s="215">
        <f t="shared" si="120"/>
        <v>1</v>
      </c>
      <c r="J156" s="215"/>
      <c r="K156" s="215">
        <f t="shared" si="121"/>
        <v>0</v>
      </c>
      <c r="L156" s="215">
        <f t="shared" si="122"/>
        <v>0</v>
      </c>
      <c r="M156" s="215">
        <f t="shared" si="1"/>
        <v>1</v>
      </c>
      <c r="N156" s="67"/>
      <c r="O156" s="67"/>
      <c r="P156" s="67"/>
      <c r="Q156" s="67"/>
      <c r="R156" s="65">
        <v>3470400491401</v>
      </c>
      <c r="S156" s="5" t="str">
        <f t="shared" si="96"/>
        <v/>
      </c>
      <c r="T156" s="5"/>
      <c r="U156" s="5"/>
      <c r="V156" s="5"/>
      <c r="W156" s="5"/>
      <c r="X156" s="5"/>
      <c r="Y156" s="5"/>
      <c r="Z156" s="5"/>
    </row>
    <row r="157" spans="1:26" ht="21.75" customHeight="1">
      <c r="A157" s="5"/>
      <c r="B157" s="240">
        <v>3480300049367</v>
      </c>
      <c r="C157" s="99" t="s">
        <v>253</v>
      </c>
      <c r="D157" s="99" t="s">
        <v>191</v>
      </c>
      <c r="E157" s="99" t="s">
        <v>239</v>
      </c>
      <c r="F157" s="99" t="s">
        <v>6</v>
      </c>
      <c r="G157" s="99" t="s">
        <v>81</v>
      </c>
      <c r="H157" s="215">
        <f t="shared" si="119"/>
        <v>0</v>
      </c>
      <c r="I157" s="215">
        <f t="shared" si="120"/>
        <v>1</v>
      </c>
      <c r="J157" s="215"/>
      <c r="K157" s="215">
        <f t="shared" si="121"/>
        <v>0</v>
      </c>
      <c r="L157" s="215">
        <f t="shared" si="122"/>
        <v>0</v>
      </c>
      <c r="M157" s="215">
        <f t="shared" si="1"/>
        <v>1</v>
      </c>
      <c r="N157" s="67"/>
      <c r="O157" s="67"/>
      <c r="P157" s="67"/>
      <c r="Q157" s="67"/>
      <c r="R157" s="65">
        <v>3480300049367</v>
      </c>
      <c r="S157" s="5" t="str">
        <f t="shared" si="96"/>
        <v/>
      </c>
      <c r="T157" s="5"/>
      <c r="U157" s="5"/>
      <c r="V157" s="5"/>
      <c r="W157" s="5"/>
      <c r="X157" s="5"/>
      <c r="Y157" s="5"/>
      <c r="Z157" s="5"/>
    </row>
    <row r="158" spans="1:26" ht="21.75" customHeight="1">
      <c r="A158" s="5"/>
      <c r="B158" s="240">
        <v>3400200007433</v>
      </c>
      <c r="C158" s="99" t="s">
        <v>254</v>
      </c>
      <c r="D158" s="99" t="s">
        <v>191</v>
      </c>
      <c r="E158" s="99" t="s">
        <v>239</v>
      </c>
      <c r="F158" s="99" t="s">
        <v>48</v>
      </c>
      <c r="G158" s="99" t="s">
        <v>81</v>
      </c>
      <c r="H158" s="215">
        <f t="shared" si="119"/>
        <v>0</v>
      </c>
      <c r="I158" s="215">
        <f t="shared" si="120"/>
        <v>0</v>
      </c>
      <c r="J158" s="215"/>
      <c r="K158" s="215">
        <f t="shared" si="121"/>
        <v>1</v>
      </c>
      <c r="L158" s="215">
        <f t="shared" si="122"/>
        <v>0</v>
      </c>
      <c r="M158" s="215">
        <f t="shared" si="1"/>
        <v>1</v>
      </c>
      <c r="N158" s="67"/>
      <c r="O158" s="67"/>
      <c r="P158" s="67"/>
      <c r="Q158" s="67"/>
      <c r="R158" s="65">
        <v>3400200007433</v>
      </c>
      <c r="S158" s="5" t="str">
        <f t="shared" si="96"/>
        <v/>
      </c>
      <c r="T158" s="5"/>
      <c r="U158" s="5"/>
      <c r="V158" s="5"/>
      <c r="W158" s="5"/>
      <c r="X158" s="5"/>
      <c r="Y158" s="5"/>
      <c r="Z158" s="5"/>
    </row>
    <row r="159" spans="1:26" ht="21.75" customHeight="1">
      <c r="A159" s="5"/>
      <c r="B159" s="240">
        <v>3470100837213</v>
      </c>
      <c r="C159" s="99" t="s">
        <v>255</v>
      </c>
      <c r="D159" s="99" t="s">
        <v>191</v>
      </c>
      <c r="E159" s="99" t="s">
        <v>239</v>
      </c>
      <c r="F159" s="99" t="s">
        <v>48</v>
      </c>
      <c r="G159" s="99" t="s">
        <v>81</v>
      </c>
      <c r="H159" s="215">
        <f t="shared" si="119"/>
        <v>0</v>
      </c>
      <c r="I159" s="215">
        <f t="shared" si="120"/>
        <v>0</v>
      </c>
      <c r="J159" s="215"/>
      <c r="K159" s="215">
        <f t="shared" si="121"/>
        <v>1</v>
      </c>
      <c r="L159" s="215">
        <f t="shared" si="122"/>
        <v>0</v>
      </c>
      <c r="M159" s="215">
        <f t="shared" si="1"/>
        <v>1</v>
      </c>
      <c r="N159" s="67"/>
      <c r="O159" s="67"/>
      <c r="P159" s="67"/>
      <c r="Q159" s="67"/>
      <c r="R159" s="65">
        <v>3470100837213</v>
      </c>
      <c r="S159" s="5" t="str">
        <f t="shared" si="96"/>
        <v/>
      </c>
      <c r="T159" s="5"/>
      <c r="U159" s="5"/>
      <c r="V159" s="5"/>
      <c r="W159" s="5"/>
      <c r="X159" s="5"/>
      <c r="Y159" s="5"/>
      <c r="Z159" s="5"/>
    </row>
    <row r="160" spans="1:26" ht="21.75" customHeight="1">
      <c r="A160" s="5"/>
      <c r="B160" s="240" t="s">
        <v>256</v>
      </c>
      <c r="C160" s="99" t="s">
        <v>257</v>
      </c>
      <c r="D160" s="99" t="s">
        <v>191</v>
      </c>
      <c r="E160" s="99" t="s">
        <v>239</v>
      </c>
      <c r="F160" s="99" t="s">
        <v>48</v>
      </c>
      <c r="G160" s="99" t="s">
        <v>106</v>
      </c>
      <c r="H160" s="215">
        <f t="shared" si="119"/>
        <v>0</v>
      </c>
      <c r="I160" s="215">
        <f t="shared" si="120"/>
        <v>0</v>
      </c>
      <c r="J160" s="215"/>
      <c r="K160" s="215">
        <f t="shared" si="121"/>
        <v>1</v>
      </c>
      <c r="L160" s="215">
        <f t="shared" si="122"/>
        <v>0</v>
      </c>
      <c r="M160" s="215">
        <f t="shared" si="1"/>
        <v>1</v>
      </c>
      <c r="N160" s="67"/>
      <c r="O160" s="67"/>
      <c r="P160" s="67"/>
      <c r="Q160" s="67"/>
      <c r="R160" s="289" t="s">
        <v>256</v>
      </c>
      <c r="S160" s="65" t="str">
        <f t="shared" si="96"/>
        <v>EC5611197</v>
      </c>
      <c r="T160" s="5"/>
      <c r="U160" s="5"/>
      <c r="V160" s="5"/>
      <c r="W160" s="5"/>
      <c r="X160" s="5"/>
      <c r="Y160" s="5"/>
      <c r="Z160" s="5"/>
    </row>
    <row r="161" spans="1:26" ht="21.75" customHeight="1">
      <c r="A161" s="672" t="s">
        <v>259</v>
      </c>
      <c r="B161" s="673"/>
      <c r="C161" s="401"/>
      <c r="D161" s="401"/>
      <c r="E161" s="401"/>
      <c r="F161" s="401"/>
      <c r="G161" s="401"/>
      <c r="H161" s="229">
        <f t="shared" ref="H161:I161" si="123">SUMIF($D:$D,$A161,H:H)</f>
        <v>15</v>
      </c>
      <c r="I161" s="229">
        <f t="shared" si="123"/>
        <v>31</v>
      </c>
      <c r="J161" s="229"/>
      <c r="K161" s="229">
        <f t="shared" ref="K161:L161" si="124">SUMIF($D:$D,$A161,K:K)</f>
        <v>2</v>
      </c>
      <c r="L161" s="229">
        <f t="shared" si="124"/>
        <v>4</v>
      </c>
      <c r="M161" s="229">
        <f t="shared" si="1"/>
        <v>52</v>
      </c>
      <c r="N161" s="231"/>
      <c r="O161" s="231"/>
      <c r="P161" s="231"/>
      <c r="Q161" s="231"/>
      <c r="R161" s="65" t="s">
        <v>51</v>
      </c>
      <c r="S161" s="65" t="str">
        <f>IF(ISNUMBER(A161),"",A161)</f>
        <v>คณะเทคโนโลยีอุตสาหกรรม</v>
      </c>
      <c r="T161" s="5"/>
      <c r="U161" s="5"/>
      <c r="V161" s="5"/>
      <c r="W161" s="5"/>
      <c r="X161" s="5"/>
      <c r="Y161" s="5"/>
      <c r="Z161" s="5"/>
    </row>
    <row r="162" spans="1:26" ht="21.75" customHeight="1">
      <c r="A162" s="403"/>
      <c r="B162" s="404" t="s">
        <v>261</v>
      </c>
      <c r="C162" s="383" t="s">
        <v>262</v>
      </c>
      <c r="D162" s="383" t="s">
        <v>259</v>
      </c>
      <c r="E162" s="383" t="s">
        <v>263</v>
      </c>
      <c r="F162" s="383" t="s">
        <v>48</v>
      </c>
      <c r="G162" s="383" t="s">
        <v>106</v>
      </c>
      <c r="H162" s="406">
        <f>IF(F162="ข้าราชการพลเรือนในสถาบันอุดมศึกษา",1,0)</f>
        <v>0</v>
      </c>
      <c r="I162" s="406">
        <f>IF(F162="พนักงานมหาวิทยาลัย",1,0)</f>
        <v>0</v>
      </c>
      <c r="J162" s="406"/>
      <c r="K162" s="406">
        <f>IF(F162="ลูกจ้างชั่วคราวรายเดือน",1,0)</f>
        <v>1</v>
      </c>
      <c r="L162" s="406">
        <f>IF(F162="อาจารย์พิเศษรายชั่วโมง",1,0)</f>
        <v>0</v>
      </c>
      <c r="M162" s="406">
        <f t="shared" si="1"/>
        <v>1</v>
      </c>
      <c r="N162" s="408"/>
      <c r="O162" s="408"/>
      <c r="P162" s="408"/>
      <c r="Q162" s="408"/>
      <c r="R162" s="65" t="s">
        <v>51</v>
      </c>
      <c r="S162" s="410" t="str">
        <f t="shared" ref="S162:S216" si="125">IF(ISNUMBER(B162),"",B162)</f>
        <v>NWFBFKFH0</v>
      </c>
      <c r="T162" s="403"/>
      <c r="U162" s="403"/>
      <c r="V162" s="403"/>
      <c r="W162" s="403"/>
      <c r="X162" s="403"/>
      <c r="Y162" s="403"/>
      <c r="Z162" s="403"/>
    </row>
    <row r="163" spans="1:26" ht="21.75" customHeight="1">
      <c r="A163" s="5">
        <v>1</v>
      </c>
      <c r="B163" s="674" t="str">
        <f>E164</f>
        <v>สาขาวิชาเครื่องกลและอุตสาหการ</v>
      </c>
      <c r="C163" s="675"/>
      <c r="D163" s="675"/>
      <c r="E163" s="675"/>
      <c r="F163" s="675"/>
      <c r="G163" s="676"/>
      <c r="H163" s="233">
        <f t="shared" ref="H163:I163" si="126">SUMIF($E:$E,$B163,H:H)</f>
        <v>6</v>
      </c>
      <c r="I163" s="233">
        <f t="shared" si="126"/>
        <v>11</v>
      </c>
      <c r="J163" s="233"/>
      <c r="K163" s="233">
        <f t="shared" ref="K163:L163" si="127">SUMIF($E:$E,$B163,K:K)</f>
        <v>0</v>
      </c>
      <c r="L163" s="233">
        <f t="shared" si="127"/>
        <v>0</v>
      </c>
      <c r="M163" s="233">
        <f t="shared" si="1"/>
        <v>17</v>
      </c>
      <c r="N163" s="237"/>
      <c r="O163" s="237"/>
      <c r="P163" s="237"/>
      <c r="Q163" s="237"/>
      <c r="R163" s="65" t="s">
        <v>51</v>
      </c>
      <c r="S163" s="65" t="str">
        <f t="shared" si="125"/>
        <v>สาขาวิชาเครื่องกลและอุตสาหการ</v>
      </c>
      <c r="T163" s="5"/>
      <c r="U163" s="5"/>
      <c r="V163" s="5"/>
      <c r="W163" s="5"/>
      <c r="X163" s="5"/>
      <c r="Y163" s="5"/>
      <c r="Z163" s="5"/>
    </row>
    <row r="164" spans="1:26" ht="21.75" customHeight="1">
      <c r="A164" s="5"/>
      <c r="B164" s="240">
        <v>3100502252981</v>
      </c>
      <c r="C164" s="99" t="s">
        <v>265</v>
      </c>
      <c r="D164" s="99" t="s">
        <v>259</v>
      </c>
      <c r="E164" s="99" t="s">
        <v>266</v>
      </c>
      <c r="F164" s="99" t="s">
        <v>62</v>
      </c>
      <c r="G164" s="99" t="s">
        <v>81</v>
      </c>
      <c r="H164" s="215">
        <f t="shared" ref="H164:H180" si="128">IF(F164="ข้าราชการพลเรือนในสถาบันอุดมศึกษา",1,0)</f>
        <v>1</v>
      </c>
      <c r="I164" s="215">
        <f t="shared" ref="I164:I180" si="129">IF(F164="พนักงานมหาวิทยาลัย",1,0)</f>
        <v>0</v>
      </c>
      <c r="J164" s="215"/>
      <c r="K164" s="215">
        <f t="shared" ref="K164:K180" si="130">IF(F164="ลูกจ้างชั่วคราวรายเดือน",1,0)</f>
        <v>0</v>
      </c>
      <c r="L164" s="215">
        <f t="shared" ref="L164:L180" si="131">IF(F164="อาจารย์พิเศษรายชั่วโมง",1,0)</f>
        <v>0</v>
      </c>
      <c r="M164" s="215">
        <f t="shared" si="1"/>
        <v>1</v>
      </c>
      <c r="N164" s="67"/>
      <c r="O164" s="67"/>
      <c r="P164" s="67"/>
      <c r="Q164" s="67"/>
      <c r="R164" s="65">
        <v>3100502252981</v>
      </c>
      <c r="S164" s="5" t="str">
        <f t="shared" si="125"/>
        <v/>
      </c>
      <c r="T164" s="5"/>
      <c r="U164" s="5"/>
      <c r="V164" s="5"/>
      <c r="W164" s="5"/>
      <c r="X164" s="5"/>
      <c r="Y164" s="5"/>
      <c r="Z164" s="5"/>
    </row>
    <row r="165" spans="1:26" ht="21.75" customHeight="1">
      <c r="A165" s="5"/>
      <c r="B165" s="240">
        <v>3120600312970</v>
      </c>
      <c r="C165" s="99" t="s">
        <v>268</v>
      </c>
      <c r="D165" s="99" t="s">
        <v>259</v>
      </c>
      <c r="E165" s="99" t="s">
        <v>266</v>
      </c>
      <c r="F165" s="99" t="s">
        <v>62</v>
      </c>
      <c r="G165" s="99" t="s">
        <v>81</v>
      </c>
      <c r="H165" s="215">
        <f t="shared" si="128"/>
        <v>1</v>
      </c>
      <c r="I165" s="215">
        <f t="shared" si="129"/>
        <v>0</v>
      </c>
      <c r="J165" s="215"/>
      <c r="K165" s="215">
        <f t="shared" si="130"/>
        <v>0</v>
      </c>
      <c r="L165" s="215">
        <f t="shared" si="131"/>
        <v>0</v>
      </c>
      <c r="M165" s="215">
        <f t="shared" si="1"/>
        <v>1</v>
      </c>
      <c r="N165" s="67"/>
      <c r="O165" s="67"/>
      <c r="P165" s="67"/>
      <c r="Q165" s="67"/>
      <c r="R165" s="65">
        <v>3120600312970</v>
      </c>
      <c r="S165" s="5" t="str">
        <f t="shared" si="125"/>
        <v/>
      </c>
      <c r="T165" s="5"/>
      <c r="U165" s="5"/>
      <c r="V165" s="5"/>
      <c r="W165" s="5"/>
      <c r="X165" s="5"/>
      <c r="Y165" s="5"/>
      <c r="Z165" s="5"/>
    </row>
    <row r="166" spans="1:26" ht="21.75" customHeight="1">
      <c r="A166" s="5"/>
      <c r="B166" s="240">
        <v>3309901577308</v>
      </c>
      <c r="C166" s="99" t="s">
        <v>269</v>
      </c>
      <c r="D166" s="99" t="s">
        <v>259</v>
      </c>
      <c r="E166" s="99" t="s">
        <v>266</v>
      </c>
      <c r="F166" s="99" t="s">
        <v>62</v>
      </c>
      <c r="G166" s="99" t="s">
        <v>81</v>
      </c>
      <c r="H166" s="215">
        <f t="shared" si="128"/>
        <v>1</v>
      </c>
      <c r="I166" s="215">
        <f t="shared" si="129"/>
        <v>0</v>
      </c>
      <c r="J166" s="215"/>
      <c r="K166" s="215">
        <f t="shared" si="130"/>
        <v>0</v>
      </c>
      <c r="L166" s="215">
        <f t="shared" si="131"/>
        <v>0</v>
      </c>
      <c r="M166" s="215">
        <f t="shared" si="1"/>
        <v>1</v>
      </c>
      <c r="N166" s="67"/>
      <c r="O166" s="67"/>
      <c r="P166" s="67"/>
      <c r="Q166" s="67"/>
      <c r="R166" s="65">
        <v>3309901577308</v>
      </c>
      <c r="S166" s="5" t="str">
        <f t="shared" si="125"/>
        <v/>
      </c>
      <c r="T166" s="5"/>
      <c r="U166" s="5"/>
      <c r="V166" s="5"/>
      <c r="W166" s="5"/>
      <c r="X166" s="5"/>
      <c r="Y166" s="5"/>
      <c r="Z166" s="5"/>
    </row>
    <row r="167" spans="1:26" ht="21.75" customHeight="1">
      <c r="A167" s="5"/>
      <c r="B167" s="240">
        <v>3409900118139</v>
      </c>
      <c r="C167" s="99" t="s">
        <v>270</v>
      </c>
      <c r="D167" s="99" t="s">
        <v>259</v>
      </c>
      <c r="E167" s="99" t="s">
        <v>266</v>
      </c>
      <c r="F167" s="99" t="s">
        <v>62</v>
      </c>
      <c r="G167" s="99" t="s">
        <v>49</v>
      </c>
      <c r="H167" s="215">
        <f t="shared" si="128"/>
        <v>1</v>
      </c>
      <c r="I167" s="215">
        <f t="shared" si="129"/>
        <v>0</v>
      </c>
      <c r="J167" s="215"/>
      <c r="K167" s="215">
        <f t="shared" si="130"/>
        <v>0</v>
      </c>
      <c r="L167" s="215">
        <f t="shared" si="131"/>
        <v>0</v>
      </c>
      <c r="M167" s="215">
        <f t="shared" si="1"/>
        <v>1</v>
      </c>
      <c r="N167" s="67"/>
      <c r="O167" s="67"/>
      <c r="P167" s="67"/>
      <c r="Q167" s="67"/>
      <c r="R167" s="65">
        <v>3409900118139</v>
      </c>
      <c r="S167" s="5" t="str">
        <f t="shared" si="125"/>
        <v/>
      </c>
      <c r="T167" s="5"/>
      <c r="U167" s="5"/>
      <c r="V167" s="5"/>
      <c r="W167" s="5"/>
      <c r="X167" s="5"/>
      <c r="Y167" s="5"/>
      <c r="Z167" s="5"/>
    </row>
    <row r="168" spans="1:26" ht="21.75" customHeight="1">
      <c r="A168" s="5"/>
      <c r="B168" s="240">
        <v>3410100281673</v>
      </c>
      <c r="C168" s="99" t="s">
        <v>273</v>
      </c>
      <c r="D168" s="99" t="s">
        <v>259</v>
      </c>
      <c r="E168" s="99" t="s">
        <v>266</v>
      </c>
      <c r="F168" s="99" t="s">
        <v>62</v>
      </c>
      <c r="G168" s="99" t="s">
        <v>81</v>
      </c>
      <c r="H168" s="215">
        <f t="shared" si="128"/>
        <v>1</v>
      </c>
      <c r="I168" s="215">
        <f t="shared" si="129"/>
        <v>0</v>
      </c>
      <c r="J168" s="215"/>
      <c r="K168" s="215">
        <f t="shared" si="130"/>
        <v>0</v>
      </c>
      <c r="L168" s="215">
        <f t="shared" si="131"/>
        <v>0</v>
      </c>
      <c r="M168" s="215">
        <f t="shared" si="1"/>
        <v>1</v>
      </c>
      <c r="N168" s="67"/>
      <c r="O168" s="67"/>
      <c r="P168" s="67"/>
      <c r="Q168" s="67"/>
      <c r="R168" s="65">
        <v>3410100281673</v>
      </c>
      <c r="S168" s="5" t="str">
        <f t="shared" si="125"/>
        <v/>
      </c>
      <c r="T168" s="5"/>
      <c r="U168" s="5"/>
      <c r="V168" s="5"/>
      <c r="W168" s="5"/>
      <c r="X168" s="5"/>
      <c r="Y168" s="5"/>
      <c r="Z168" s="5"/>
    </row>
    <row r="169" spans="1:26" ht="21.75" customHeight="1">
      <c r="A169" s="5"/>
      <c r="B169" s="240">
        <v>3471300158159</v>
      </c>
      <c r="C169" s="99" t="s">
        <v>274</v>
      </c>
      <c r="D169" s="99" t="s">
        <v>259</v>
      </c>
      <c r="E169" s="99" t="s">
        <v>266</v>
      </c>
      <c r="F169" s="99" t="s">
        <v>62</v>
      </c>
      <c r="G169" s="99" t="s">
        <v>81</v>
      </c>
      <c r="H169" s="215">
        <f t="shared" si="128"/>
        <v>1</v>
      </c>
      <c r="I169" s="215">
        <f t="shared" si="129"/>
        <v>0</v>
      </c>
      <c r="J169" s="215"/>
      <c r="K169" s="215">
        <f t="shared" si="130"/>
        <v>0</v>
      </c>
      <c r="L169" s="215">
        <f t="shared" si="131"/>
        <v>0</v>
      </c>
      <c r="M169" s="215">
        <f t="shared" si="1"/>
        <v>1</v>
      </c>
      <c r="N169" s="67"/>
      <c r="O169" s="67"/>
      <c r="P169" s="67"/>
      <c r="Q169" s="67"/>
      <c r="R169" s="65">
        <v>3471300158159</v>
      </c>
      <c r="S169" s="5" t="str">
        <f t="shared" si="125"/>
        <v/>
      </c>
      <c r="T169" s="5"/>
      <c r="U169" s="5"/>
      <c r="V169" s="5"/>
      <c r="W169" s="5"/>
      <c r="X169" s="5"/>
      <c r="Y169" s="5"/>
      <c r="Z169" s="5"/>
    </row>
    <row r="170" spans="1:26" ht="21.75" customHeight="1">
      <c r="A170" s="5"/>
      <c r="B170" s="240">
        <v>1410900048632</v>
      </c>
      <c r="C170" s="99" t="s">
        <v>276</v>
      </c>
      <c r="D170" s="99" t="s">
        <v>259</v>
      </c>
      <c r="E170" s="99" t="s">
        <v>266</v>
      </c>
      <c r="F170" s="99" t="s">
        <v>6</v>
      </c>
      <c r="G170" s="99" t="s">
        <v>81</v>
      </c>
      <c r="H170" s="215">
        <f t="shared" si="128"/>
        <v>0</v>
      </c>
      <c r="I170" s="215">
        <f t="shared" si="129"/>
        <v>1</v>
      </c>
      <c r="J170" s="215"/>
      <c r="K170" s="215">
        <f t="shared" si="130"/>
        <v>0</v>
      </c>
      <c r="L170" s="215">
        <f t="shared" si="131"/>
        <v>0</v>
      </c>
      <c r="M170" s="215">
        <f t="shared" si="1"/>
        <v>1</v>
      </c>
      <c r="N170" s="67"/>
      <c r="O170" s="67"/>
      <c r="P170" s="67"/>
      <c r="Q170" s="67"/>
      <c r="R170" s="65">
        <v>1410900048632</v>
      </c>
      <c r="S170" s="5" t="str">
        <f t="shared" si="125"/>
        <v/>
      </c>
      <c r="T170" s="5"/>
      <c r="U170" s="5"/>
      <c r="V170" s="5"/>
      <c r="W170" s="5"/>
      <c r="X170" s="5"/>
      <c r="Y170" s="5"/>
      <c r="Z170" s="5"/>
    </row>
    <row r="171" spans="1:26" ht="21.75" customHeight="1">
      <c r="A171" s="5"/>
      <c r="B171" s="240">
        <v>1411600100516</v>
      </c>
      <c r="C171" s="99" t="s">
        <v>277</v>
      </c>
      <c r="D171" s="99" t="s">
        <v>259</v>
      </c>
      <c r="E171" s="99" t="s">
        <v>266</v>
      </c>
      <c r="F171" s="99" t="s">
        <v>6</v>
      </c>
      <c r="G171" s="99" t="s">
        <v>81</v>
      </c>
      <c r="H171" s="215">
        <f t="shared" si="128"/>
        <v>0</v>
      </c>
      <c r="I171" s="215">
        <f t="shared" si="129"/>
        <v>1</v>
      </c>
      <c r="J171" s="215"/>
      <c r="K171" s="215">
        <f t="shared" si="130"/>
        <v>0</v>
      </c>
      <c r="L171" s="215">
        <f t="shared" si="131"/>
        <v>0</v>
      </c>
      <c r="M171" s="215">
        <f t="shared" si="1"/>
        <v>1</v>
      </c>
      <c r="N171" s="67"/>
      <c r="O171" s="67"/>
      <c r="P171" s="67"/>
      <c r="Q171" s="67"/>
      <c r="R171" s="65">
        <v>1411600100516</v>
      </c>
      <c r="S171" s="5" t="str">
        <f t="shared" si="125"/>
        <v/>
      </c>
      <c r="T171" s="5"/>
      <c r="U171" s="5"/>
      <c r="V171" s="5"/>
      <c r="W171" s="5"/>
      <c r="X171" s="5"/>
      <c r="Y171" s="5"/>
      <c r="Z171" s="5"/>
    </row>
    <row r="172" spans="1:26" ht="21.75" customHeight="1">
      <c r="A172" s="5"/>
      <c r="B172" s="240">
        <v>1471000022603</v>
      </c>
      <c r="C172" s="99" t="s">
        <v>279</v>
      </c>
      <c r="D172" s="99" t="s">
        <v>259</v>
      </c>
      <c r="E172" s="99" t="s">
        <v>266</v>
      </c>
      <c r="F172" s="99" t="s">
        <v>6</v>
      </c>
      <c r="G172" s="99" t="s">
        <v>81</v>
      </c>
      <c r="H172" s="215">
        <f t="shared" si="128"/>
        <v>0</v>
      </c>
      <c r="I172" s="215">
        <f t="shared" si="129"/>
        <v>1</v>
      </c>
      <c r="J172" s="215"/>
      <c r="K172" s="215">
        <f t="shared" si="130"/>
        <v>0</v>
      </c>
      <c r="L172" s="215">
        <f t="shared" si="131"/>
        <v>0</v>
      </c>
      <c r="M172" s="215">
        <f t="shared" si="1"/>
        <v>1</v>
      </c>
      <c r="N172" s="67"/>
      <c r="O172" s="67"/>
      <c r="P172" s="67"/>
      <c r="Q172" s="67"/>
      <c r="R172" s="65">
        <v>1471000022603</v>
      </c>
      <c r="S172" s="5" t="str">
        <f t="shared" si="125"/>
        <v/>
      </c>
      <c r="T172" s="5"/>
      <c r="U172" s="5"/>
      <c r="V172" s="5"/>
      <c r="W172" s="5"/>
      <c r="X172" s="5"/>
      <c r="Y172" s="5"/>
      <c r="Z172" s="5"/>
    </row>
    <row r="173" spans="1:26" ht="21.75" customHeight="1">
      <c r="A173" s="5"/>
      <c r="B173" s="240">
        <v>1479900017689</v>
      </c>
      <c r="C173" s="99" t="s">
        <v>280</v>
      </c>
      <c r="D173" s="99" t="s">
        <v>259</v>
      </c>
      <c r="E173" s="99" t="s">
        <v>266</v>
      </c>
      <c r="F173" s="99" t="s">
        <v>6</v>
      </c>
      <c r="G173" s="99" t="s">
        <v>81</v>
      </c>
      <c r="H173" s="215">
        <f t="shared" si="128"/>
        <v>0</v>
      </c>
      <c r="I173" s="215">
        <f t="shared" si="129"/>
        <v>1</v>
      </c>
      <c r="J173" s="215"/>
      <c r="K173" s="215">
        <f t="shared" si="130"/>
        <v>0</v>
      </c>
      <c r="L173" s="215">
        <f t="shared" si="131"/>
        <v>0</v>
      </c>
      <c r="M173" s="215">
        <f t="shared" si="1"/>
        <v>1</v>
      </c>
      <c r="N173" s="67"/>
      <c r="O173" s="67"/>
      <c r="P173" s="67"/>
      <c r="Q173" s="67"/>
      <c r="R173" s="65">
        <v>1479900017689</v>
      </c>
      <c r="S173" s="5" t="str">
        <f t="shared" si="125"/>
        <v/>
      </c>
      <c r="T173" s="5"/>
      <c r="U173" s="5"/>
      <c r="V173" s="5"/>
      <c r="W173" s="5"/>
      <c r="X173" s="5"/>
      <c r="Y173" s="5"/>
      <c r="Z173" s="5"/>
    </row>
    <row r="174" spans="1:26" ht="21.75" customHeight="1">
      <c r="A174" s="5"/>
      <c r="B174" s="240">
        <v>1480700028484</v>
      </c>
      <c r="C174" s="99" t="s">
        <v>281</v>
      </c>
      <c r="D174" s="99" t="s">
        <v>259</v>
      </c>
      <c r="E174" s="99" t="s">
        <v>266</v>
      </c>
      <c r="F174" s="99" t="s">
        <v>6</v>
      </c>
      <c r="G174" s="99" t="s">
        <v>81</v>
      </c>
      <c r="H174" s="215">
        <f t="shared" si="128"/>
        <v>0</v>
      </c>
      <c r="I174" s="215">
        <f t="shared" si="129"/>
        <v>1</v>
      </c>
      <c r="J174" s="215"/>
      <c r="K174" s="215">
        <f t="shared" si="130"/>
        <v>0</v>
      </c>
      <c r="L174" s="215">
        <f t="shared" si="131"/>
        <v>0</v>
      </c>
      <c r="M174" s="215">
        <f t="shared" si="1"/>
        <v>1</v>
      </c>
      <c r="N174" s="67"/>
      <c r="O174" s="67"/>
      <c r="P174" s="67"/>
      <c r="Q174" s="67"/>
      <c r="R174" s="65">
        <v>1480700028484</v>
      </c>
      <c r="S174" s="5" t="str">
        <f t="shared" si="125"/>
        <v/>
      </c>
      <c r="T174" s="5"/>
      <c r="U174" s="5"/>
      <c r="V174" s="5"/>
      <c r="W174" s="5"/>
      <c r="X174" s="5"/>
      <c r="Y174" s="5"/>
      <c r="Z174" s="5"/>
    </row>
    <row r="175" spans="1:26" ht="21.75" customHeight="1">
      <c r="A175" s="5"/>
      <c r="B175" s="240">
        <v>3140500078908</v>
      </c>
      <c r="C175" s="99" t="s">
        <v>282</v>
      </c>
      <c r="D175" s="99" t="s">
        <v>259</v>
      </c>
      <c r="E175" s="99" t="s">
        <v>266</v>
      </c>
      <c r="F175" s="99" t="s">
        <v>6</v>
      </c>
      <c r="G175" s="99" t="s">
        <v>81</v>
      </c>
      <c r="H175" s="215">
        <f t="shared" si="128"/>
        <v>0</v>
      </c>
      <c r="I175" s="215">
        <f t="shared" si="129"/>
        <v>1</v>
      </c>
      <c r="J175" s="215"/>
      <c r="K175" s="215">
        <f t="shared" si="130"/>
        <v>0</v>
      </c>
      <c r="L175" s="215">
        <f t="shared" si="131"/>
        <v>0</v>
      </c>
      <c r="M175" s="215">
        <f t="shared" si="1"/>
        <v>1</v>
      </c>
      <c r="N175" s="67"/>
      <c r="O175" s="67"/>
      <c r="P175" s="67"/>
      <c r="Q175" s="67"/>
      <c r="R175" s="65">
        <v>3140500078908</v>
      </c>
      <c r="S175" s="5" t="str">
        <f t="shared" si="125"/>
        <v/>
      </c>
      <c r="T175" s="5"/>
      <c r="U175" s="5"/>
      <c r="V175" s="5"/>
      <c r="W175" s="5"/>
      <c r="X175" s="5"/>
      <c r="Y175" s="5"/>
      <c r="Z175" s="5"/>
    </row>
    <row r="176" spans="1:26" ht="21.75" customHeight="1">
      <c r="A176" s="5"/>
      <c r="B176" s="240">
        <v>3419900023367</v>
      </c>
      <c r="C176" s="99" t="s">
        <v>283</v>
      </c>
      <c r="D176" s="99" t="s">
        <v>259</v>
      </c>
      <c r="E176" s="99" t="s">
        <v>266</v>
      </c>
      <c r="F176" s="99" t="s">
        <v>6</v>
      </c>
      <c r="G176" s="99" t="s">
        <v>81</v>
      </c>
      <c r="H176" s="215">
        <f t="shared" si="128"/>
        <v>0</v>
      </c>
      <c r="I176" s="215">
        <f t="shared" si="129"/>
        <v>1</v>
      </c>
      <c r="J176" s="215"/>
      <c r="K176" s="215">
        <f t="shared" si="130"/>
        <v>0</v>
      </c>
      <c r="L176" s="215">
        <f t="shared" si="131"/>
        <v>0</v>
      </c>
      <c r="M176" s="215">
        <f t="shared" si="1"/>
        <v>1</v>
      </c>
      <c r="N176" s="67"/>
      <c r="O176" s="67"/>
      <c r="P176" s="67"/>
      <c r="Q176" s="67"/>
      <c r="R176" s="65">
        <v>3419900023367</v>
      </c>
      <c r="S176" s="5" t="str">
        <f t="shared" si="125"/>
        <v/>
      </c>
      <c r="T176" s="5"/>
      <c r="U176" s="5"/>
      <c r="V176" s="5"/>
      <c r="W176" s="5"/>
      <c r="X176" s="5"/>
      <c r="Y176" s="5"/>
      <c r="Z176" s="5"/>
    </row>
    <row r="177" spans="1:26" ht="21.75" customHeight="1">
      <c r="A177" s="5"/>
      <c r="B177" s="240">
        <v>3470100170057</v>
      </c>
      <c r="C177" s="99" t="s">
        <v>284</v>
      </c>
      <c r="D177" s="99" t="s">
        <v>259</v>
      </c>
      <c r="E177" s="99" t="s">
        <v>266</v>
      </c>
      <c r="F177" s="99" t="s">
        <v>6</v>
      </c>
      <c r="G177" s="99" t="s">
        <v>49</v>
      </c>
      <c r="H177" s="215">
        <f t="shared" si="128"/>
        <v>0</v>
      </c>
      <c r="I177" s="215">
        <f t="shared" si="129"/>
        <v>1</v>
      </c>
      <c r="J177" s="215"/>
      <c r="K177" s="215">
        <f t="shared" si="130"/>
        <v>0</v>
      </c>
      <c r="L177" s="215">
        <f t="shared" si="131"/>
        <v>0</v>
      </c>
      <c r="M177" s="215">
        <f t="shared" si="1"/>
        <v>1</v>
      </c>
      <c r="N177" s="67"/>
      <c r="O177" s="67"/>
      <c r="P177" s="67"/>
      <c r="Q177" s="67"/>
      <c r="R177" s="65">
        <v>3470100170057</v>
      </c>
      <c r="S177" s="5" t="str">
        <f t="shared" si="125"/>
        <v/>
      </c>
      <c r="T177" s="5"/>
      <c r="U177" s="5"/>
      <c r="V177" s="5"/>
      <c r="W177" s="5"/>
      <c r="X177" s="5"/>
      <c r="Y177" s="5"/>
      <c r="Z177" s="5"/>
    </row>
    <row r="178" spans="1:26" ht="21.75" customHeight="1">
      <c r="A178" s="5"/>
      <c r="B178" s="240">
        <v>3470600356711</v>
      </c>
      <c r="C178" s="99" t="s">
        <v>285</v>
      </c>
      <c r="D178" s="99" t="s">
        <v>259</v>
      </c>
      <c r="E178" s="99" t="s">
        <v>266</v>
      </c>
      <c r="F178" s="99" t="s">
        <v>6</v>
      </c>
      <c r="G178" s="99" t="s">
        <v>81</v>
      </c>
      <c r="H178" s="215">
        <f t="shared" si="128"/>
        <v>0</v>
      </c>
      <c r="I178" s="215">
        <f t="shared" si="129"/>
        <v>1</v>
      </c>
      <c r="J178" s="215"/>
      <c r="K178" s="215">
        <f t="shared" si="130"/>
        <v>0</v>
      </c>
      <c r="L178" s="215">
        <f t="shared" si="131"/>
        <v>0</v>
      </c>
      <c r="M178" s="215">
        <f t="shared" si="1"/>
        <v>1</v>
      </c>
      <c r="N178" s="67"/>
      <c r="O178" s="67"/>
      <c r="P178" s="67"/>
      <c r="Q178" s="67"/>
      <c r="R178" s="65">
        <v>3470600356711</v>
      </c>
      <c r="S178" s="5" t="str">
        <f t="shared" si="125"/>
        <v/>
      </c>
      <c r="T178" s="5"/>
      <c r="U178" s="5"/>
      <c r="V178" s="5"/>
      <c r="W178" s="5"/>
      <c r="X178" s="5"/>
      <c r="Y178" s="5"/>
      <c r="Z178" s="5"/>
    </row>
    <row r="179" spans="1:26" ht="21.75" customHeight="1">
      <c r="A179" s="5"/>
      <c r="B179" s="240">
        <v>3471100497723</v>
      </c>
      <c r="C179" s="99" t="s">
        <v>286</v>
      </c>
      <c r="D179" s="99" t="s">
        <v>259</v>
      </c>
      <c r="E179" s="99" t="s">
        <v>266</v>
      </c>
      <c r="F179" s="99" t="s">
        <v>6</v>
      </c>
      <c r="G179" s="99" t="s">
        <v>81</v>
      </c>
      <c r="H179" s="215">
        <f t="shared" si="128"/>
        <v>0</v>
      </c>
      <c r="I179" s="215">
        <f t="shared" si="129"/>
        <v>1</v>
      </c>
      <c r="J179" s="215"/>
      <c r="K179" s="215">
        <f t="shared" si="130"/>
        <v>0</v>
      </c>
      <c r="L179" s="215">
        <f t="shared" si="131"/>
        <v>0</v>
      </c>
      <c r="M179" s="215">
        <f t="shared" si="1"/>
        <v>1</v>
      </c>
      <c r="N179" s="67"/>
      <c r="O179" s="67"/>
      <c r="P179" s="67"/>
      <c r="Q179" s="67"/>
      <c r="R179" s="65">
        <v>3471100497723</v>
      </c>
      <c r="S179" s="5" t="str">
        <f t="shared" si="125"/>
        <v/>
      </c>
      <c r="T179" s="5"/>
      <c r="U179" s="5"/>
      <c r="V179" s="5"/>
      <c r="W179" s="5"/>
      <c r="X179" s="5"/>
      <c r="Y179" s="5"/>
      <c r="Z179" s="5"/>
    </row>
    <row r="180" spans="1:26" ht="21.75" customHeight="1">
      <c r="A180" s="5"/>
      <c r="B180" s="240">
        <v>3480100194410</v>
      </c>
      <c r="C180" s="99" t="s">
        <v>287</v>
      </c>
      <c r="D180" s="99" t="s">
        <v>259</v>
      </c>
      <c r="E180" s="99" t="s">
        <v>266</v>
      </c>
      <c r="F180" s="99" t="s">
        <v>6</v>
      </c>
      <c r="G180" s="99" t="s">
        <v>81</v>
      </c>
      <c r="H180" s="215">
        <f t="shared" si="128"/>
        <v>0</v>
      </c>
      <c r="I180" s="215">
        <f t="shared" si="129"/>
        <v>1</v>
      </c>
      <c r="J180" s="215"/>
      <c r="K180" s="215">
        <f t="shared" si="130"/>
        <v>0</v>
      </c>
      <c r="L180" s="215">
        <f t="shared" si="131"/>
        <v>0</v>
      </c>
      <c r="M180" s="215">
        <f t="shared" si="1"/>
        <v>1</v>
      </c>
      <c r="N180" s="67"/>
      <c r="O180" s="67"/>
      <c r="P180" s="67"/>
      <c r="Q180" s="67"/>
      <c r="R180" s="65">
        <v>3480100194410</v>
      </c>
      <c r="S180" s="5" t="str">
        <f t="shared" si="125"/>
        <v/>
      </c>
      <c r="T180" s="5"/>
      <c r="U180" s="5"/>
      <c r="V180" s="5"/>
      <c r="W180" s="5"/>
      <c r="X180" s="5"/>
      <c r="Y180" s="5"/>
      <c r="Z180" s="5"/>
    </row>
    <row r="181" spans="1:26" ht="21.75" customHeight="1">
      <c r="A181" s="5">
        <v>2</v>
      </c>
      <c r="B181" s="674" t="str">
        <f>E182</f>
        <v>สาขาวิชาไฟฟ้าและอิเล็กทรอนิกส์</v>
      </c>
      <c r="C181" s="675"/>
      <c r="D181" s="675"/>
      <c r="E181" s="675"/>
      <c r="F181" s="675"/>
      <c r="G181" s="676"/>
      <c r="H181" s="233">
        <f t="shared" ref="H181:I181" si="132">SUMIF($E:$E,$B181,H:H)</f>
        <v>5</v>
      </c>
      <c r="I181" s="233">
        <f t="shared" si="132"/>
        <v>9</v>
      </c>
      <c r="J181" s="233"/>
      <c r="K181" s="233">
        <f t="shared" ref="K181:L181" si="133">SUMIF($E:$E,$B181,K:K)</f>
        <v>0</v>
      </c>
      <c r="L181" s="233">
        <f t="shared" si="133"/>
        <v>1</v>
      </c>
      <c r="M181" s="233">
        <f t="shared" si="1"/>
        <v>15</v>
      </c>
      <c r="N181" s="237"/>
      <c r="O181" s="237"/>
      <c r="P181" s="237"/>
      <c r="Q181" s="237"/>
      <c r="R181" s="65" t="s">
        <v>51</v>
      </c>
      <c r="S181" s="65" t="str">
        <f t="shared" si="125"/>
        <v>สาขาวิชาไฟฟ้าและอิเล็กทรอนิกส์</v>
      </c>
      <c r="T181" s="5"/>
      <c r="U181" s="5"/>
      <c r="V181" s="5"/>
      <c r="W181" s="5"/>
      <c r="X181" s="5"/>
      <c r="Y181" s="5"/>
      <c r="Z181" s="5"/>
    </row>
    <row r="182" spans="1:26" ht="21.75" customHeight="1">
      <c r="A182" s="5"/>
      <c r="B182" s="240">
        <v>3440800073852</v>
      </c>
      <c r="C182" s="99" t="s">
        <v>288</v>
      </c>
      <c r="D182" s="99" t="s">
        <v>259</v>
      </c>
      <c r="E182" s="99" t="s">
        <v>289</v>
      </c>
      <c r="F182" s="99" t="s">
        <v>62</v>
      </c>
      <c r="G182" s="99" t="s">
        <v>81</v>
      </c>
      <c r="H182" s="215">
        <f t="shared" ref="H182:H196" si="134">IF(F182="ข้าราชการพลเรือนในสถาบันอุดมศึกษา",1,0)</f>
        <v>1</v>
      </c>
      <c r="I182" s="215">
        <f t="shared" ref="I182:I196" si="135">IF(F182="พนักงานมหาวิทยาลัย",1,0)</f>
        <v>0</v>
      </c>
      <c r="J182" s="215"/>
      <c r="K182" s="215">
        <f t="shared" ref="K182:K196" si="136">IF(F182="ลูกจ้างชั่วคราวรายเดือน",1,0)</f>
        <v>0</v>
      </c>
      <c r="L182" s="215">
        <f t="shared" ref="L182:L196" si="137">IF(F182="อาจารย์พิเศษรายชั่วโมง",1,0)</f>
        <v>0</v>
      </c>
      <c r="M182" s="215">
        <f t="shared" si="1"/>
        <v>1</v>
      </c>
      <c r="N182" s="67"/>
      <c r="O182" s="67"/>
      <c r="P182" s="67"/>
      <c r="Q182" s="67"/>
      <c r="R182" s="65">
        <v>3440800073852</v>
      </c>
      <c r="S182" s="5" t="str">
        <f t="shared" si="125"/>
        <v/>
      </c>
      <c r="T182" s="5"/>
      <c r="U182" s="5"/>
      <c r="V182" s="5"/>
      <c r="W182" s="5"/>
      <c r="X182" s="5"/>
      <c r="Y182" s="5"/>
      <c r="Z182" s="5"/>
    </row>
    <row r="183" spans="1:26" ht="21.75" customHeight="1">
      <c r="A183" s="5"/>
      <c r="B183" s="240">
        <v>3450100352040</v>
      </c>
      <c r="C183" s="99" t="s">
        <v>291</v>
      </c>
      <c r="D183" s="99" t="s">
        <v>259</v>
      </c>
      <c r="E183" s="99" t="s">
        <v>289</v>
      </c>
      <c r="F183" s="99" t="s">
        <v>62</v>
      </c>
      <c r="G183" s="99" t="s">
        <v>49</v>
      </c>
      <c r="H183" s="215">
        <f t="shared" si="134"/>
        <v>1</v>
      </c>
      <c r="I183" s="215">
        <f t="shared" si="135"/>
        <v>0</v>
      </c>
      <c r="J183" s="215"/>
      <c r="K183" s="215">
        <f t="shared" si="136"/>
        <v>0</v>
      </c>
      <c r="L183" s="215">
        <f t="shared" si="137"/>
        <v>0</v>
      </c>
      <c r="M183" s="215">
        <f t="shared" si="1"/>
        <v>1</v>
      </c>
      <c r="N183" s="67"/>
      <c r="O183" s="67"/>
      <c r="P183" s="67"/>
      <c r="Q183" s="67"/>
      <c r="R183" s="65">
        <v>3450100352040</v>
      </c>
      <c r="S183" s="5" t="str">
        <f t="shared" si="125"/>
        <v/>
      </c>
      <c r="T183" s="5"/>
      <c r="U183" s="5"/>
      <c r="V183" s="5"/>
      <c r="W183" s="5"/>
      <c r="X183" s="5"/>
      <c r="Y183" s="5"/>
      <c r="Z183" s="5"/>
    </row>
    <row r="184" spans="1:26" ht="21.75" customHeight="1">
      <c r="A184" s="5"/>
      <c r="B184" s="240">
        <v>3450101405368</v>
      </c>
      <c r="C184" s="99" t="s">
        <v>292</v>
      </c>
      <c r="D184" s="99" t="s">
        <v>259</v>
      </c>
      <c r="E184" s="99" t="s">
        <v>289</v>
      </c>
      <c r="F184" s="99" t="s">
        <v>62</v>
      </c>
      <c r="G184" s="99" t="s">
        <v>49</v>
      </c>
      <c r="H184" s="215">
        <f t="shared" si="134"/>
        <v>1</v>
      </c>
      <c r="I184" s="215">
        <f t="shared" si="135"/>
        <v>0</v>
      </c>
      <c r="J184" s="215"/>
      <c r="K184" s="215">
        <f t="shared" si="136"/>
        <v>0</v>
      </c>
      <c r="L184" s="215">
        <f t="shared" si="137"/>
        <v>0</v>
      </c>
      <c r="M184" s="215">
        <f t="shared" si="1"/>
        <v>1</v>
      </c>
      <c r="N184" s="67"/>
      <c r="O184" s="67"/>
      <c r="P184" s="67"/>
      <c r="Q184" s="67"/>
      <c r="R184" s="65">
        <v>3450101405368</v>
      </c>
      <c r="S184" s="5" t="str">
        <f t="shared" si="125"/>
        <v/>
      </c>
      <c r="T184" s="5"/>
      <c r="U184" s="5"/>
      <c r="V184" s="5"/>
      <c r="W184" s="5"/>
      <c r="X184" s="5"/>
      <c r="Y184" s="5"/>
      <c r="Z184" s="5"/>
    </row>
    <row r="185" spans="1:26" ht="21.75" customHeight="1">
      <c r="A185" s="5"/>
      <c r="B185" s="240">
        <v>3479900059442</v>
      </c>
      <c r="C185" s="99" t="s">
        <v>293</v>
      </c>
      <c r="D185" s="99" t="s">
        <v>259</v>
      </c>
      <c r="E185" s="99" t="s">
        <v>289</v>
      </c>
      <c r="F185" s="99" t="s">
        <v>62</v>
      </c>
      <c r="G185" s="99" t="s">
        <v>49</v>
      </c>
      <c r="H185" s="215">
        <f t="shared" si="134"/>
        <v>1</v>
      </c>
      <c r="I185" s="215">
        <f t="shared" si="135"/>
        <v>0</v>
      </c>
      <c r="J185" s="215"/>
      <c r="K185" s="215">
        <f t="shared" si="136"/>
        <v>0</v>
      </c>
      <c r="L185" s="215">
        <f t="shared" si="137"/>
        <v>0</v>
      </c>
      <c r="M185" s="215">
        <f t="shared" si="1"/>
        <v>1</v>
      </c>
      <c r="N185" s="67"/>
      <c r="O185" s="67"/>
      <c r="P185" s="67"/>
      <c r="Q185" s="67"/>
      <c r="R185" s="65">
        <v>3479900059442</v>
      </c>
      <c r="S185" s="5" t="str">
        <f t="shared" si="125"/>
        <v/>
      </c>
      <c r="T185" s="5"/>
      <c r="U185" s="5"/>
      <c r="V185" s="5"/>
      <c r="W185" s="5"/>
      <c r="X185" s="5"/>
      <c r="Y185" s="5"/>
      <c r="Z185" s="5"/>
    </row>
    <row r="186" spans="1:26" ht="21.75" customHeight="1">
      <c r="A186" s="5"/>
      <c r="B186" s="240">
        <v>3480800086822</v>
      </c>
      <c r="C186" s="99" t="s">
        <v>294</v>
      </c>
      <c r="D186" s="99" t="s">
        <v>259</v>
      </c>
      <c r="E186" s="99" t="s">
        <v>289</v>
      </c>
      <c r="F186" s="99" t="s">
        <v>62</v>
      </c>
      <c r="G186" s="99" t="s">
        <v>81</v>
      </c>
      <c r="H186" s="215">
        <f t="shared" si="134"/>
        <v>1</v>
      </c>
      <c r="I186" s="215">
        <f t="shared" si="135"/>
        <v>0</v>
      </c>
      <c r="J186" s="215"/>
      <c r="K186" s="215">
        <f t="shared" si="136"/>
        <v>0</v>
      </c>
      <c r="L186" s="215">
        <f t="shared" si="137"/>
        <v>0</v>
      </c>
      <c r="M186" s="215">
        <f t="shared" si="1"/>
        <v>1</v>
      </c>
      <c r="N186" s="67"/>
      <c r="O186" s="67"/>
      <c r="P186" s="67"/>
      <c r="Q186" s="67"/>
      <c r="R186" s="65">
        <v>3480800086822</v>
      </c>
      <c r="S186" s="5" t="str">
        <f t="shared" si="125"/>
        <v/>
      </c>
      <c r="T186" s="5"/>
      <c r="U186" s="5"/>
      <c r="V186" s="5"/>
      <c r="W186" s="5"/>
      <c r="X186" s="5"/>
      <c r="Y186" s="5"/>
      <c r="Z186" s="5"/>
    </row>
    <row r="187" spans="1:26" ht="21.75" customHeight="1">
      <c r="A187" s="5"/>
      <c r="B187" s="240">
        <v>3100502602701</v>
      </c>
      <c r="C187" s="99" t="s">
        <v>295</v>
      </c>
      <c r="D187" s="99" t="s">
        <v>259</v>
      </c>
      <c r="E187" s="99" t="s">
        <v>289</v>
      </c>
      <c r="F187" s="99" t="s">
        <v>6</v>
      </c>
      <c r="G187" s="99" t="s">
        <v>81</v>
      </c>
      <c r="H187" s="215">
        <f t="shared" si="134"/>
        <v>0</v>
      </c>
      <c r="I187" s="215">
        <f t="shared" si="135"/>
        <v>1</v>
      </c>
      <c r="J187" s="215"/>
      <c r="K187" s="215">
        <f t="shared" si="136"/>
        <v>0</v>
      </c>
      <c r="L187" s="215">
        <f t="shared" si="137"/>
        <v>0</v>
      </c>
      <c r="M187" s="215">
        <f t="shared" si="1"/>
        <v>1</v>
      </c>
      <c r="N187" s="67"/>
      <c r="O187" s="67"/>
      <c r="P187" s="67"/>
      <c r="Q187" s="67"/>
      <c r="R187" s="65">
        <v>3100502602701</v>
      </c>
      <c r="S187" s="5" t="str">
        <f t="shared" si="125"/>
        <v/>
      </c>
      <c r="T187" s="5"/>
      <c r="U187" s="5"/>
      <c r="V187" s="5"/>
      <c r="W187" s="5"/>
      <c r="X187" s="5"/>
      <c r="Y187" s="5"/>
      <c r="Z187" s="5"/>
    </row>
    <row r="188" spans="1:26" ht="21.75" customHeight="1">
      <c r="A188" s="5"/>
      <c r="B188" s="240">
        <v>3400500491608</v>
      </c>
      <c r="C188" s="99" t="s">
        <v>296</v>
      </c>
      <c r="D188" s="99" t="s">
        <v>259</v>
      </c>
      <c r="E188" s="99" t="s">
        <v>289</v>
      </c>
      <c r="F188" s="99" t="s">
        <v>6</v>
      </c>
      <c r="G188" s="99" t="s">
        <v>81</v>
      </c>
      <c r="H188" s="215">
        <f t="shared" si="134"/>
        <v>0</v>
      </c>
      <c r="I188" s="215">
        <f t="shared" si="135"/>
        <v>1</v>
      </c>
      <c r="J188" s="215"/>
      <c r="K188" s="215">
        <f t="shared" si="136"/>
        <v>0</v>
      </c>
      <c r="L188" s="215">
        <f t="shared" si="137"/>
        <v>0</v>
      </c>
      <c r="M188" s="215">
        <f t="shared" si="1"/>
        <v>1</v>
      </c>
      <c r="N188" s="67"/>
      <c r="O188" s="67"/>
      <c r="P188" s="67"/>
      <c r="Q188" s="67"/>
      <c r="R188" s="65">
        <v>3400500491608</v>
      </c>
      <c r="S188" s="5" t="str">
        <f t="shared" si="125"/>
        <v/>
      </c>
      <c r="T188" s="5"/>
      <c r="U188" s="5"/>
      <c r="V188" s="5"/>
      <c r="W188" s="5"/>
      <c r="X188" s="5"/>
      <c r="Y188" s="5"/>
      <c r="Z188" s="5"/>
    </row>
    <row r="189" spans="1:26" ht="21.75" customHeight="1">
      <c r="A189" s="5"/>
      <c r="B189" s="240">
        <v>3410601154160</v>
      </c>
      <c r="C189" s="99" t="s">
        <v>297</v>
      </c>
      <c r="D189" s="99" t="s">
        <v>259</v>
      </c>
      <c r="E189" s="99" t="s">
        <v>289</v>
      </c>
      <c r="F189" s="99" t="s">
        <v>6</v>
      </c>
      <c r="G189" s="99" t="s">
        <v>81</v>
      </c>
      <c r="H189" s="215">
        <f t="shared" si="134"/>
        <v>0</v>
      </c>
      <c r="I189" s="215">
        <f t="shared" si="135"/>
        <v>1</v>
      </c>
      <c r="J189" s="215"/>
      <c r="K189" s="215">
        <f t="shared" si="136"/>
        <v>0</v>
      </c>
      <c r="L189" s="215">
        <f t="shared" si="137"/>
        <v>0</v>
      </c>
      <c r="M189" s="215">
        <f t="shared" si="1"/>
        <v>1</v>
      </c>
      <c r="N189" s="67"/>
      <c r="O189" s="67"/>
      <c r="P189" s="67"/>
      <c r="Q189" s="67"/>
      <c r="R189" s="65">
        <v>3410601154160</v>
      </c>
      <c r="S189" s="5" t="str">
        <f t="shared" si="125"/>
        <v/>
      </c>
      <c r="T189" s="5"/>
      <c r="U189" s="5"/>
      <c r="V189" s="5"/>
      <c r="W189" s="5"/>
      <c r="X189" s="5"/>
      <c r="Y189" s="5"/>
      <c r="Z189" s="5"/>
    </row>
    <row r="190" spans="1:26" ht="21.75" customHeight="1">
      <c r="A190" s="5"/>
      <c r="B190" s="240">
        <v>3460600544827</v>
      </c>
      <c r="C190" s="99" t="s">
        <v>298</v>
      </c>
      <c r="D190" s="99" t="s">
        <v>259</v>
      </c>
      <c r="E190" s="99" t="s">
        <v>289</v>
      </c>
      <c r="F190" s="99" t="s">
        <v>6</v>
      </c>
      <c r="G190" s="99" t="s">
        <v>81</v>
      </c>
      <c r="H190" s="215">
        <f t="shared" si="134"/>
        <v>0</v>
      </c>
      <c r="I190" s="215">
        <f t="shared" si="135"/>
        <v>1</v>
      </c>
      <c r="J190" s="215"/>
      <c r="K190" s="215">
        <f t="shared" si="136"/>
        <v>0</v>
      </c>
      <c r="L190" s="215">
        <f t="shared" si="137"/>
        <v>0</v>
      </c>
      <c r="M190" s="215">
        <f t="shared" si="1"/>
        <v>1</v>
      </c>
      <c r="N190" s="67"/>
      <c r="O190" s="67"/>
      <c r="P190" s="67"/>
      <c r="Q190" s="67"/>
      <c r="R190" s="65">
        <v>3460600544827</v>
      </c>
      <c r="S190" s="5" t="str">
        <f t="shared" si="125"/>
        <v/>
      </c>
      <c r="T190" s="5"/>
      <c r="U190" s="5"/>
      <c r="V190" s="5"/>
      <c r="W190" s="5"/>
      <c r="X190" s="5"/>
      <c r="Y190" s="5"/>
      <c r="Z190" s="5"/>
    </row>
    <row r="191" spans="1:26" ht="21.75" customHeight="1">
      <c r="A191" s="5"/>
      <c r="B191" s="240">
        <v>3470300039817</v>
      </c>
      <c r="C191" s="99" t="s">
        <v>299</v>
      </c>
      <c r="D191" s="99" t="s">
        <v>259</v>
      </c>
      <c r="E191" s="99" t="s">
        <v>289</v>
      </c>
      <c r="F191" s="99" t="s">
        <v>6</v>
      </c>
      <c r="G191" s="99" t="s">
        <v>81</v>
      </c>
      <c r="H191" s="215">
        <f t="shared" si="134"/>
        <v>0</v>
      </c>
      <c r="I191" s="215">
        <f t="shared" si="135"/>
        <v>1</v>
      </c>
      <c r="J191" s="215"/>
      <c r="K191" s="215">
        <f t="shared" si="136"/>
        <v>0</v>
      </c>
      <c r="L191" s="215">
        <f t="shared" si="137"/>
        <v>0</v>
      </c>
      <c r="M191" s="215">
        <f t="shared" si="1"/>
        <v>1</v>
      </c>
      <c r="N191" s="67"/>
      <c r="O191" s="67"/>
      <c r="P191" s="67"/>
      <c r="Q191" s="67"/>
      <c r="R191" s="65">
        <v>3470300039817</v>
      </c>
      <c r="S191" s="5" t="str">
        <f t="shared" si="125"/>
        <v/>
      </c>
      <c r="T191" s="5"/>
      <c r="U191" s="5"/>
      <c r="V191" s="5"/>
      <c r="W191" s="5"/>
      <c r="X191" s="5"/>
      <c r="Y191" s="5"/>
      <c r="Z191" s="5"/>
    </row>
    <row r="192" spans="1:26" ht="21.75" customHeight="1">
      <c r="A192" s="5"/>
      <c r="B192" s="240">
        <v>3470600055109</v>
      </c>
      <c r="C192" s="99" t="s">
        <v>300</v>
      </c>
      <c r="D192" s="99" t="s">
        <v>259</v>
      </c>
      <c r="E192" s="99" t="s">
        <v>289</v>
      </c>
      <c r="F192" s="99" t="s">
        <v>6</v>
      </c>
      <c r="G192" s="99" t="s">
        <v>81</v>
      </c>
      <c r="H192" s="215">
        <f t="shared" si="134"/>
        <v>0</v>
      </c>
      <c r="I192" s="215">
        <f t="shared" si="135"/>
        <v>1</v>
      </c>
      <c r="J192" s="215"/>
      <c r="K192" s="215">
        <f t="shared" si="136"/>
        <v>0</v>
      </c>
      <c r="L192" s="215">
        <f t="shared" si="137"/>
        <v>0</v>
      </c>
      <c r="M192" s="215">
        <f t="shared" si="1"/>
        <v>1</v>
      </c>
      <c r="N192" s="67"/>
      <c r="O192" s="67"/>
      <c r="P192" s="67"/>
      <c r="Q192" s="67"/>
      <c r="R192" s="65">
        <v>3470600055109</v>
      </c>
      <c r="S192" s="5" t="str">
        <f t="shared" si="125"/>
        <v/>
      </c>
      <c r="T192" s="5"/>
      <c r="U192" s="5"/>
      <c r="V192" s="5"/>
      <c r="W192" s="5"/>
      <c r="X192" s="5"/>
      <c r="Y192" s="5"/>
      <c r="Z192" s="5"/>
    </row>
    <row r="193" spans="1:26" ht="21.75" customHeight="1">
      <c r="A193" s="5"/>
      <c r="B193" s="240">
        <v>3479900017243</v>
      </c>
      <c r="C193" s="99" t="s">
        <v>301</v>
      </c>
      <c r="D193" s="99" t="s">
        <v>259</v>
      </c>
      <c r="E193" s="99" t="s">
        <v>289</v>
      </c>
      <c r="F193" s="99" t="s">
        <v>6</v>
      </c>
      <c r="G193" s="99" t="s">
        <v>81</v>
      </c>
      <c r="H193" s="215">
        <f t="shared" si="134"/>
        <v>0</v>
      </c>
      <c r="I193" s="215">
        <f t="shared" si="135"/>
        <v>1</v>
      </c>
      <c r="J193" s="215"/>
      <c r="K193" s="215">
        <f t="shared" si="136"/>
        <v>0</v>
      </c>
      <c r="L193" s="215">
        <f t="shared" si="137"/>
        <v>0</v>
      </c>
      <c r="M193" s="215">
        <f t="shared" si="1"/>
        <v>1</v>
      </c>
      <c r="N193" s="67"/>
      <c r="O193" s="67"/>
      <c r="P193" s="67"/>
      <c r="Q193" s="67"/>
      <c r="R193" s="65">
        <v>3479900017243</v>
      </c>
      <c r="S193" s="5" t="str">
        <f t="shared" si="125"/>
        <v/>
      </c>
      <c r="T193" s="5"/>
      <c r="U193" s="5"/>
      <c r="V193" s="5"/>
      <c r="W193" s="5"/>
      <c r="X193" s="5"/>
      <c r="Y193" s="5"/>
      <c r="Z193" s="5"/>
    </row>
    <row r="194" spans="1:26" ht="21.75" customHeight="1">
      <c r="A194" s="5"/>
      <c r="B194" s="240">
        <v>3480300026057</v>
      </c>
      <c r="C194" s="99" t="s">
        <v>302</v>
      </c>
      <c r="D194" s="99" t="s">
        <v>259</v>
      </c>
      <c r="E194" s="99" t="s">
        <v>289</v>
      </c>
      <c r="F194" s="99" t="s">
        <v>6</v>
      </c>
      <c r="G194" s="99" t="s">
        <v>81</v>
      </c>
      <c r="H194" s="215">
        <f t="shared" si="134"/>
        <v>0</v>
      </c>
      <c r="I194" s="215">
        <f t="shared" si="135"/>
        <v>1</v>
      </c>
      <c r="J194" s="215"/>
      <c r="K194" s="215">
        <f t="shared" si="136"/>
        <v>0</v>
      </c>
      <c r="L194" s="215">
        <f t="shared" si="137"/>
        <v>0</v>
      </c>
      <c r="M194" s="215">
        <f t="shared" si="1"/>
        <v>1</v>
      </c>
      <c r="N194" s="67"/>
      <c r="O194" s="67"/>
      <c r="P194" s="67"/>
      <c r="Q194" s="67"/>
      <c r="R194" s="65">
        <v>3480300026057</v>
      </c>
      <c r="S194" s="5" t="str">
        <f t="shared" si="125"/>
        <v/>
      </c>
      <c r="T194" s="5"/>
      <c r="U194" s="5"/>
      <c r="V194" s="5"/>
      <c r="W194" s="5"/>
      <c r="X194" s="5"/>
      <c r="Y194" s="5"/>
      <c r="Z194" s="5"/>
    </row>
    <row r="195" spans="1:26" ht="21.75" customHeight="1">
      <c r="A195" s="5"/>
      <c r="B195" s="240">
        <v>3480300750413</v>
      </c>
      <c r="C195" s="99" t="s">
        <v>304</v>
      </c>
      <c r="D195" s="99" t="s">
        <v>259</v>
      </c>
      <c r="E195" s="99" t="s">
        <v>289</v>
      </c>
      <c r="F195" s="99" t="s">
        <v>6</v>
      </c>
      <c r="G195" s="99" t="s">
        <v>81</v>
      </c>
      <c r="H195" s="215">
        <f t="shared" si="134"/>
        <v>0</v>
      </c>
      <c r="I195" s="215">
        <f t="shared" si="135"/>
        <v>1</v>
      </c>
      <c r="J195" s="215"/>
      <c r="K195" s="215">
        <f t="shared" si="136"/>
        <v>0</v>
      </c>
      <c r="L195" s="215">
        <f t="shared" si="137"/>
        <v>0</v>
      </c>
      <c r="M195" s="215">
        <f t="shared" si="1"/>
        <v>1</v>
      </c>
      <c r="N195" s="67"/>
      <c r="O195" s="67"/>
      <c r="P195" s="67"/>
      <c r="Q195" s="67"/>
      <c r="R195" s="65">
        <v>3480300750413</v>
      </c>
      <c r="S195" s="5" t="str">
        <f t="shared" si="125"/>
        <v/>
      </c>
      <c r="T195" s="5"/>
      <c r="U195" s="5"/>
      <c r="V195" s="5"/>
      <c r="W195" s="5"/>
      <c r="X195" s="5"/>
      <c r="Y195" s="5"/>
      <c r="Z195" s="5"/>
    </row>
    <row r="196" spans="1:26" ht="21.75" customHeight="1">
      <c r="A196" s="5"/>
      <c r="B196" s="240">
        <v>3450100352074</v>
      </c>
      <c r="C196" s="99" t="s">
        <v>305</v>
      </c>
      <c r="D196" s="99" t="s">
        <v>259</v>
      </c>
      <c r="E196" s="99" t="s">
        <v>289</v>
      </c>
      <c r="F196" s="99" t="s">
        <v>93</v>
      </c>
      <c r="G196" s="99" t="s">
        <v>106</v>
      </c>
      <c r="H196" s="215">
        <f t="shared" si="134"/>
        <v>0</v>
      </c>
      <c r="I196" s="215">
        <f t="shared" si="135"/>
        <v>0</v>
      </c>
      <c r="J196" s="215"/>
      <c r="K196" s="215">
        <f t="shared" si="136"/>
        <v>0</v>
      </c>
      <c r="L196" s="215">
        <f t="shared" si="137"/>
        <v>1</v>
      </c>
      <c r="M196" s="215">
        <f t="shared" si="1"/>
        <v>1</v>
      </c>
      <c r="N196" s="67"/>
      <c r="O196" s="67"/>
      <c r="P196" s="67"/>
      <c r="Q196" s="67"/>
      <c r="R196" s="65">
        <v>3450100352074</v>
      </c>
      <c r="S196" s="5" t="str">
        <f t="shared" si="125"/>
        <v/>
      </c>
      <c r="T196" s="5"/>
      <c r="U196" s="5"/>
      <c r="V196" s="5"/>
      <c r="W196" s="5"/>
      <c r="X196" s="5"/>
      <c r="Y196" s="5"/>
      <c r="Z196" s="5"/>
    </row>
    <row r="197" spans="1:26" ht="21.75" customHeight="1">
      <c r="A197" s="5">
        <v>3</v>
      </c>
      <c r="B197" s="674" t="str">
        <f>E198</f>
        <v>สาขาวิชาโยธาและสถาปัตยกรรม</v>
      </c>
      <c r="C197" s="675"/>
      <c r="D197" s="675"/>
      <c r="E197" s="675"/>
      <c r="F197" s="675"/>
      <c r="G197" s="676"/>
      <c r="H197" s="233">
        <f t="shared" ref="H197:I197" si="138">SUMIF($E:$E,$B197,H:H)</f>
        <v>4</v>
      </c>
      <c r="I197" s="233">
        <f t="shared" si="138"/>
        <v>11</v>
      </c>
      <c r="J197" s="233"/>
      <c r="K197" s="233">
        <f t="shared" ref="K197:L197" si="139">SUMIF($E:$E,$B197,K:K)</f>
        <v>1</v>
      </c>
      <c r="L197" s="233">
        <f t="shared" si="139"/>
        <v>3</v>
      </c>
      <c r="M197" s="233">
        <f t="shared" si="1"/>
        <v>19</v>
      </c>
      <c r="N197" s="237"/>
      <c r="O197" s="237"/>
      <c r="P197" s="237"/>
      <c r="Q197" s="237"/>
      <c r="R197" s="65" t="s">
        <v>51</v>
      </c>
      <c r="S197" s="65" t="str">
        <f t="shared" si="125"/>
        <v>สาขาวิชาโยธาและสถาปัตยกรรม</v>
      </c>
      <c r="T197" s="5"/>
      <c r="U197" s="5"/>
      <c r="V197" s="5"/>
      <c r="W197" s="5"/>
      <c r="X197" s="5"/>
      <c r="Y197" s="5"/>
      <c r="Z197" s="5"/>
    </row>
    <row r="198" spans="1:26" ht="21.75" customHeight="1">
      <c r="A198" s="5"/>
      <c r="B198" s="240">
        <v>3460300108029</v>
      </c>
      <c r="C198" s="99" t="s">
        <v>306</v>
      </c>
      <c r="D198" s="99" t="s">
        <v>259</v>
      </c>
      <c r="E198" s="99" t="s">
        <v>307</v>
      </c>
      <c r="F198" s="99" t="s">
        <v>62</v>
      </c>
      <c r="G198" s="99" t="s">
        <v>81</v>
      </c>
      <c r="H198" s="215">
        <f t="shared" ref="H198:H216" si="140">IF(F198="ข้าราชการพลเรือนในสถาบันอุดมศึกษา",1,0)</f>
        <v>1</v>
      </c>
      <c r="I198" s="215">
        <f t="shared" ref="I198:I216" si="141">IF(F198="พนักงานมหาวิทยาลัย",1,0)</f>
        <v>0</v>
      </c>
      <c r="J198" s="215"/>
      <c r="K198" s="215">
        <f t="shared" ref="K198:K216" si="142">IF(F198="ลูกจ้างชั่วคราวรายเดือน",1,0)</f>
        <v>0</v>
      </c>
      <c r="L198" s="215">
        <f t="shared" ref="L198:L216" si="143">IF(F198="อาจารย์พิเศษรายชั่วโมง",1,0)</f>
        <v>0</v>
      </c>
      <c r="M198" s="215">
        <f t="shared" si="1"/>
        <v>1</v>
      </c>
      <c r="N198" s="67"/>
      <c r="O198" s="67"/>
      <c r="P198" s="67"/>
      <c r="Q198" s="67"/>
      <c r="R198" s="65">
        <v>3460300108029</v>
      </c>
      <c r="S198" s="5" t="str">
        <f t="shared" si="125"/>
        <v/>
      </c>
      <c r="T198" s="5"/>
      <c r="U198" s="5"/>
      <c r="V198" s="5"/>
      <c r="W198" s="5"/>
      <c r="X198" s="5"/>
      <c r="Y198" s="5"/>
      <c r="Z198" s="5"/>
    </row>
    <row r="199" spans="1:26" ht="21.75" customHeight="1">
      <c r="A199" s="5"/>
      <c r="B199" s="240">
        <v>3461300281295</v>
      </c>
      <c r="C199" s="99" t="s">
        <v>309</v>
      </c>
      <c r="D199" s="99" t="s">
        <v>259</v>
      </c>
      <c r="E199" s="99" t="s">
        <v>307</v>
      </c>
      <c r="F199" s="99" t="s">
        <v>62</v>
      </c>
      <c r="G199" s="99" t="s">
        <v>81</v>
      </c>
      <c r="H199" s="215">
        <f t="shared" si="140"/>
        <v>1</v>
      </c>
      <c r="I199" s="215">
        <f t="shared" si="141"/>
        <v>0</v>
      </c>
      <c r="J199" s="215"/>
      <c r="K199" s="215">
        <f t="shared" si="142"/>
        <v>0</v>
      </c>
      <c r="L199" s="215">
        <f t="shared" si="143"/>
        <v>0</v>
      </c>
      <c r="M199" s="215">
        <f t="shared" si="1"/>
        <v>1</v>
      </c>
      <c r="N199" s="67"/>
      <c r="O199" s="67"/>
      <c r="P199" s="67"/>
      <c r="Q199" s="67"/>
      <c r="R199" s="65">
        <v>3461300281295</v>
      </c>
      <c r="S199" s="5" t="str">
        <f t="shared" si="125"/>
        <v/>
      </c>
      <c r="T199" s="5"/>
      <c r="U199" s="5"/>
      <c r="V199" s="5"/>
      <c r="W199" s="5"/>
      <c r="X199" s="5"/>
      <c r="Y199" s="5"/>
      <c r="Z199" s="5"/>
    </row>
    <row r="200" spans="1:26" ht="21.75" customHeight="1">
      <c r="A200" s="5"/>
      <c r="B200" s="240">
        <v>3470100321098</v>
      </c>
      <c r="C200" s="99" t="s">
        <v>310</v>
      </c>
      <c r="D200" s="99" t="s">
        <v>259</v>
      </c>
      <c r="E200" s="99" t="s">
        <v>307</v>
      </c>
      <c r="F200" s="99" t="s">
        <v>62</v>
      </c>
      <c r="G200" s="99" t="s">
        <v>81</v>
      </c>
      <c r="H200" s="215">
        <f t="shared" si="140"/>
        <v>1</v>
      </c>
      <c r="I200" s="215">
        <f t="shared" si="141"/>
        <v>0</v>
      </c>
      <c r="J200" s="215"/>
      <c r="K200" s="215">
        <f t="shared" si="142"/>
        <v>0</v>
      </c>
      <c r="L200" s="215">
        <f t="shared" si="143"/>
        <v>0</v>
      </c>
      <c r="M200" s="215">
        <f t="shared" si="1"/>
        <v>1</v>
      </c>
      <c r="N200" s="67"/>
      <c r="O200" s="67"/>
      <c r="P200" s="67"/>
      <c r="Q200" s="67"/>
      <c r="R200" s="65">
        <v>3470100321098</v>
      </c>
      <c r="S200" s="5" t="str">
        <f t="shared" si="125"/>
        <v/>
      </c>
      <c r="T200" s="5"/>
      <c r="U200" s="5"/>
      <c r="V200" s="5"/>
      <c r="W200" s="5"/>
      <c r="X200" s="5"/>
      <c r="Y200" s="5"/>
      <c r="Z200" s="5"/>
    </row>
    <row r="201" spans="1:26" ht="21.75" customHeight="1">
      <c r="A201" s="5"/>
      <c r="B201" s="240">
        <v>3489900013272</v>
      </c>
      <c r="C201" s="99" t="s">
        <v>311</v>
      </c>
      <c r="D201" s="99" t="s">
        <v>259</v>
      </c>
      <c r="E201" s="99" t="s">
        <v>307</v>
      </c>
      <c r="F201" s="99" t="s">
        <v>62</v>
      </c>
      <c r="G201" s="99" t="s">
        <v>49</v>
      </c>
      <c r="H201" s="215">
        <f t="shared" si="140"/>
        <v>1</v>
      </c>
      <c r="I201" s="215">
        <f t="shared" si="141"/>
        <v>0</v>
      </c>
      <c r="J201" s="215"/>
      <c r="K201" s="215">
        <f t="shared" si="142"/>
        <v>0</v>
      </c>
      <c r="L201" s="215">
        <f t="shared" si="143"/>
        <v>0</v>
      </c>
      <c r="M201" s="215">
        <f t="shared" si="1"/>
        <v>1</v>
      </c>
      <c r="N201" s="67"/>
      <c r="O201" s="67"/>
      <c r="P201" s="67"/>
      <c r="Q201" s="67"/>
      <c r="R201" s="65">
        <v>3489900013272</v>
      </c>
      <c r="S201" s="5" t="str">
        <f t="shared" si="125"/>
        <v/>
      </c>
      <c r="T201" s="5"/>
      <c r="U201" s="5"/>
      <c r="V201" s="5"/>
      <c r="W201" s="5"/>
      <c r="X201" s="5"/>
      <c r="Y201" s="5"/>
      <c r="Z201" s="5"/>
    </row>
    <row r="202" spans="1:26" ht="21.75" customHeight="1">
      <c r="A202" s="5"/>
      <c r="B202" s="240">
        <v>1360400016899</v>
      </c>
      <c r="C202" s="99" t="s">
        <v>313</v>
      </c>
      <c r="D202" s="99" t="s">
        <v>259</v>
      </c>
      <c r="E202" s="99" t="s">
        <v>307</v>
      </c>
      <c r="F202" s="99" t="s">
        <v>6</v>
      </c>
      <c r="G202" s="99" t="s">
        <v>81</v>
      </c>
      <c r="H202" s="215">
        <f t="shared" si="140"/>
        <v>0</v>
      </c>
      <c r="I202" s="215">
        <f t="shared" si="141"/>
        <v>1</v>
      </c>
      <c r="J202" s="215"/>
      <c r="K202" s="215">
        <f t="shared" si="142"/>
        <v>0</v>
      </c>
      <c r="L202" s="215">
        <f t="shared" si="143"/>
        <v>0</v>
      </c>
      <c r="M202" s="215">
        <f t="shared" si="1"/>
        <v>1</v>
      </c>
      <c r="N202" s="67"/>
      <c r="O202" s="67"/>
      <c r="P202" s="67"/>
      <c r="Q202" s="67"/>
      <c r="R202" s="65">
        <v>1360400016899</v>
      </c>
      <c r="S202" s="5" t="str">
        <f t="shared" si="125"/>
        <v/>
      </c>
      <c r="T202" s="5"/>
      <c r="U202" s="5"/>
      <c r="V202" s="5"/>
      <c r="W202" s="5"/>
      <c r="X202" s="5"/>
      <c r="Y202" s="5"/>
      <c r="Z202" s="5"/>
    </row>
    <row r="203" spans="1:26" ht="21.75" customHeight="1">
      <c r="A203" s="5"/>
      <c r="B203" s="240">
        <v>1470100065508</v>
      </c>
      <c r="C203" s="99" t="s">
        <v>314</v>
      </c>
      <c r="D203" s="99" t="s">
        <v>259</v>
      </c>
      <c r="E203" s="99" t="s">
        <v>307</v>
      </c>
      <c r="F203" s="99" t="s">
        <v>6</v>
      </c>
      <c r="G203" s="99" t="s">
        <v>81</v>
      </c>
      <c r="H203" s="215">
        <f t="shared" si="140"/>
        <v>0</v>
      </c>
      <c r="I203" s="215">
        <f t="shared" si="141"/>
        <v>1</v>
      </c>
      <c r="J203" s="215"/>
      <c r="K203" s="215">
        <f t="shared" si="142"/>
        <v>0</v>
      </c>
      <c r="L203" s="215">
        <f t="shared" si="143"/>
        <v>0</v>
      </c>
      <c r="M203" s="215">
        <f t="shared" si="1"/>
        <v>1</v>
      </c>
      <c r="N203" s="67"/>
      <c r="O203" s="67"/>
      <c r="P203" s="67"/>
      <c r="Q203" s="67"/>
      <c r="R203" s="65">
        <v>1470100065508</v>
      </c>
      <c r="S203" s="5" t="str">
        <f t="shared" si="125"/>
        <v/>
      </c>
      <c r="T203" s="5"/>
      <c r="U203" s="5"/>
      <c r="V203" s="5"/>
      <c r="W203" s="5"/>
      <c r="X203" s="5"/>
      <c r="Y203" s="5"/>
      <c r="Z203" s="5"/>
    </row>
    <row r="204" spans="1:26" ht="21.75" customHeight="1">
      <c r="A204" s="5"/>
      <c r="B204" s="240">
        <v>1471400005323</v>
      </c>
      <c r="C204" s="99" t="s">
        <v>315</v>
      </c>
      <c r="D204" s="99" t="s">
        <v>259</v>
      </c>
      <c r="E204" s="99" t="s">
        <v>307</v>
      </c>
      <c r="F204" s="99" t="s">
        <v>6</v>
      </c>
      <c r="G204" s="99" t="s">
        <v>81</v>
      </c>
      <c r="H204" s="215">
        <f t="shared" si="140"/>
        <v>0</v>
      </c>
      <c r="I204" s="215">
        <f t="shared" si="141"/>
        <v>1</v>
      </c>
      <c r="J204" s="215"/>
      <c r="K204" s="215">
        <f t="shared" si="142"/>
        <v>0</v>
      </c>
      <c r="L204" s="215">
        <f t="shared" si="143"/>
        <v>0</v>
      </c>
      <c r="M204" s="215">
        <f t="shared" si="1"/>
        <v>1</v>
      </c>
      <c r="N204" s="67"/>
      <c r="O204" s="67"/>
      <c r="P204" s="67"/>
      <c r="Q204" s="67"/>
      <c r="R204" s="65">
        <v>1471400005323</v>
      </c>
      <c r="S204" s="5" t="str">
        <f t="shared" si="125"/>
        <v/>
      </c>
      <c r="T204" s="5"/>
      <c r="U204" s="5"/>
      <c r="V204" s="5"/>
      <c r="W204" s="5"/>
      <c r="X204" s="5"/>
      <c r="Y204" s="5"/>
      <c r="Z204" s="5"/>
    </row>
    <row r="205" spans="1:26" ht="21.75" customHeight="1">
      <c r="A205" s="5"/>
      <c r="B205" s="240">
        <v>1480800012059</v>
      </c>
      <c r="C205" s="99" t="s">
        <v>317</v>
      </c>
      <c r="D205" s="99" t="s">
        <v>259</v>
      </c>
      <c r="E205" s="99" t="s">
        <v>307</v>
      </c>
      <c r="F205" s="99" t="s">
        <v>6</v>
      </c>
      <c r="G205" s="99" t="s">
        <v>81</v>
      </c>
      <c r="H205" s="215">
        <f t="shared" si="140"/>
        <v>0</v>
      </c>
      <c r="I205" s="215">
        <f t="shared" si="141"/>
        <v>1</v>
      </c>
      <c r="J205" s="215"/>
      <c r="K205" s="215">
        <f t="shared" si="142"/>
        <v>0</v>
      </c>
      <c r="L205" s="215">
        <f t="shared" si="143"/>
        <v>0</v>
      </c>
      <c r="M205" s="215">
        <f t="shared" si="1"/>
        <v>1</v>
      </c>
      <c r="N205" s="67"/>
      <c r="O205" s="67"/>
      <c r="P205" s="67"/>
      <c r="Q205" s="67"/>
      <c r="R205" s="65">
        <v>1480800012059</v>
      </c>
      <c r="S205" s="5" t="str">
        <f t="shared" si="125"/>
        <v/>
      </c>
      <c r="T205" s="5"/>
      <c r="U205" s="5"/>
      <c r="V205" s="5"/>
      <c r="W205" s="5"/>
      <c r="X205" s="5"/>
      <c r="Y205" s="5"/>
      <c r="Z205" s="5"/>
    </row>
    <row r="206" spans="1:26" ht="21.75" customHeight="1">
      <c r="A206" s="5"/>
      <c r="B206" s="240">
        <v>1809900023910</v>
      </c>
      <c r="C206" s="99" t="s">
        <v>318</v>
      </c>
      <c r="D206" s="99" t="s">
        <v>259</v>
      </c>
      <c r="E206" s="99" t="s">
        <v>307</v>
      </c>
      <c r="F206" s="99" t="s">
        <v>6</v>
      </c>
      <c r="G206" s="99" t="s">
        <v>81</v>
      </c>
      <c r="H206" s="215">
        <f t="shared" si="140"/>
        <v>0</v>
      </c>
      <c r="I206" s="215">
        <f t="shared" si="141"/>
        <v>1</v>
      </c>
      <c r="J206" s="215"/>
      <c r="K206" s="215">
        <f t="shared" si="142"/>
        <v>0</v>
      </c>
      <c r="L206" s="215">
        <f t="shared" si="143"/>
        <v>0</v>
      </c>
      <c r="M206" s="215">
        <f t="shared" si="1"/>
        <v>1</v>
      </c>
      <c r="N206" s="67"/>
      <c r="O206" s="67"/>
      <c r="P206" s="67"/>
      <c r="Q206" s="67"/>
      <c r="R206" s="65">
        <v>1809900023910</v>
      </c>
      <c r="S206" s="5" t="str">
        <f t="shared" si="125"/>
        <v/>
      </c>
      <c r="T206" s="5"/>
      <c r="U206" s="5"/>
      <c r="V206" s="5"/>
      <c r="W206" s="5"/>
      <c r="X206" s="5"/>
      <c r="Y206" s="5"/>
      <c r="Z206" s="5"/>
    </row>
    <row r="207" spans="1:26" ht="21.75" customHeight="1">
      <c r="A207" s="5"/>
      <c r="B207" s="240">
        <v>3250100693981</v>
      </c>
      <c r="C207" s="99" t="s">
        <v>319</v>
      </c>
      <c r="D207" s="99" t="s">
        <v>259</v>
      </c>
      <c r="E207" s="99" t="s">
        <v>307</v>
      </c>
      <c r="F207" s="99" t="s">
        <v>6</v>
      </c>
      <c r="G207" s="99" t="s">
        <v>81</v>
      </c>
      <c r="H207" s="215">
        <f t="shared" si="140"/>
        <v>0</v>
      </c>
      <c r="I207" s="215">
        <f t="shared" si="141"/>
        <v>1</v>
      </c>
      <c r="J207" s="215"/>
      <c r="K207" s="215">
        <f t="shared" si="142"/>
        <v>0</v>
      </c>
      <c r="L207" s="215">
        <f t="shared" si="143"/>
        <v>0</v>
      </c>
      <c r="M207" s="215">
        <f t="shared" si="1"/>
        <v>1</v>
      </c>
      <c r="N207" s="67"/>
      <c r="O207" s="67"/>
      <c r="P207" s="67"/>
      <c r="Q207" s="67"/>
      <c r="R207" s="65">
        <v>3250100693981</v>
      </c>
      <c r="S207" s="5" t="str">
        <f t="shared" si="125"/>
        <v/>
      </c>
      <c r="T207" s="5"/>
      <c r="U207" s="5"/>
      <c r="V207" s="5"/>
      <c r="W207" s="5"/>
      <c r="X207" s="5"/>
      <c r="Y207" s="5"/>
      <c r="Z207" s="5"/>
    </row>
    <row r="208" spans="1:26" ht="21.75" customHeight="1">
      <c r="A208" s="5"/>
      <c r="B208" s="240">
        <v>3301300606667</v>
      </c>
      <c r="C208" s="99" t="s">
        <v>320</v>
      </c>
      <c r="D208" s="99" t="s">
        <v>259</v>
      </c>
      <c r="E208" s="99" t="s">
        <v>307</v>
      </c>
      <c r="F208" s="99" t="s">
        <v>6</v>
      </c>
      <c r="G208" s="99" t="s">
        <v>81</v>
      </c>
      <c r="H208" s="215">
        <f t="shared" si="140"/>
        <v>0</v>
      </c>
      <c r="I208" s="215">
        <f t="shared" si="141"/>
        <v>1</v>
      </c>
      <c r="J208" s="215"/>
      <c r="K208" s="215">
        <f t="shared" si="142"/>
        <v>0</v>
      </c>
      <c r="L208" s="215">
        <f t="shared" si="143"/>
        <v>0</v>
      </c>
      <c r="M208" s="215">
        <f t="shared" si="1"/>
        <v>1</v>
      </c>
      <c r="N208" s="67"/>
      <c r="O208" s="67"/>
      <c r="P208" s="67"/>
      <c r="Q208" s="67"/>
      <c r="R208" s="65">
        <v>3301300606667</v>
      </c>
      <c r="S208" s="5" t="str">
        <f t="shared" si="125"/>
        <v/>
      </c>
      <c r="T208" s="5"/>
      <c r="U208" s="5"/>
      <c r="V208" s="5"/>
      <c r="W208" s="5"/>
      <c r="X208" s="5"/>
      <c r="Y208" s="5"/>
      <c r="Z208" s="5"/>
    </row>
    <row r="209" spans="1:26" ht="21.75" customHeight="1">
      <c r="A209" s="5"/>
      <c r="B209" s="240">
        <v>3341500088244</v>
      </c>
      <c r="C209" s="99" t="s">
        <v>322</v>
      </c>
      <c r="D209" s="99" t="s">
        <v>259</v>
      </c>
      <c r="E209" s="99" t="s">
        <v>307</v>
      </c>
      <c r="F209" s="99" t="s">
        <v>6</v>
      </c>
      <c r="G209" s="99" t="s">
        <v>81</v>
      </c>
      <c r="H209" s="215">
        <f t="shared" si="140"/>
        <v>0</v>
      </c>
      <c r="I209" s="215">
        <f t="shared" si="141"/>
        <v>1</v>
      </c>
      <c r="J209" s="215"/>
      <c r="K209" s="215">
        <f t="shared" si="142"/>
        <v>0</v>
      </c>
      <c r="L209" s="215">
        <f t="shared" si="143"/>
        <v>0</v>
      </c>
      <c r="M209" s="215">
        <f t="shared" si="1"/>
        <v>1</v>
      </c>
      <c r="N209" s="67"/>
      <c r="O209" s="67"/>
      <c r="P209" s="67"/>
      <c r="Q209" s="67"/>
      <c r="R209" s="65">
        <v>3341500088244</v>
      </c>
      <c r="S209" s="5" t="str">
        <f t="shared" si="125"/>
        <v/>
      </c>
      <c r="T209" s="5"/>
      <c r="U209" s="5"/>
      <c r="V209" s="5"/>
      <c r="W209" s="5"/>
      <c r="X209" s="5"/>
      <c r="Y209" s="5"/>
      <c r="Z209" s="5"/>
    </row>
    <row r="210" spans="1:26" ht="21.75" customHeight="1">
      <c r="A210" s="5"/>
      <c r="B210" s="240">
        <v>3410101302771</v>
      </c>
      <c r="C210" s="99" t="s">
        <v>323</v>
      </c>
      <c r="D210" s="99" t="s">
        <v>259</v>
      </c>
      <c r="E210" s="99" t="s">
        <v>307</v>
      </c>
      <c r="F210" s="99" t="s">
        <v>6</v>
      </c>
      <c r="G210" s="99" t="s">
        <v>81</v>
      </c>
      <c r="H210" s="215">
        <f t="shared" si="140"/>
        <v>0</v>
      </c>
      <c r="I210" s="215">
        <f t="shared" si="141"/>
        <v>1</v>
      </c>
      <c r="J210" s="215"/>
      <c r="K210" s="215">
        <f t="shared" si="142"/>
        <v>0</v>
      </c>
      <c r="L210" s="215">
        <f t="shared" si="143"/>
        <v>0</v>
      </c>
      <c r="M210" s="215">
        <f t="shared" si="1"/>
        <v>1</v>
      </c>
      <c r="N210" s="67"/>
      <c r="O210" s="67"/>
      <c r="P210" s="67"/>
      <c r="Q210" s="67"/>
      <c r="R210" s="65">
        <v>3410101302771</v>
      </c>
      <c r="S210" s="5" t="str">
        <f t="shared" si="125"/>
        <v/>
      </c>
      <c r="T210" s="5"/>
      <c r="U210" s="5"/>
      <c r="V210" s="5"/>
      <c r="W210" s="5"/>
      <c r="X210" s="5"/>
      <c r="Y210" s="5"/>
      <c r="Z210" s="5"/>
    </row>
    <row r="211" spans="1:26" ht="21.75" customHeight="1">
      <c r="A211" s="5"/>
      <c r="B211" s="240">
        <v>3419900083891</v>
      </c>
      <c r="C211" s="99" t="s">
        <v>324</v>
      </c>
      <c r="D211" s="99" t="s">
        <v>259</v>
      </c>
      <c r="E211" s="99" t="s">
        <v>307</v>
      </c>
      <c r="F211" s="99" t="s">
        <v>6</v>
      </c>
      <c r="G211" s="99" t="s">
        <v>81</v>
      </c>
      <c r="H211" s="215">
        <f t="shared" si="140"/>
        <v>0</v>
      </c>
      <c r="I211" s="215">
        <f t="shared" si="141"/>
        <v>1</v>
      </c>
      <c r="J211" s="215"/>
      <c r="K211" s="215">
        <f t="shared" si="142"/>
        <v>0</v>
      </c>
      <c r="L211" s="215">
        <f t="shared" si="143"/>
        <v>0</v>
      </c>
      <c r="M211" s="215">
        <f t="shared" si="1"/>
        <v>1</v>
      </c>
      <c r="N211" s="67"/>
      <c r="O211" s="67"/>
      <c r="P211" s="67"/>
      <c r="Q211" s="67"/>
      <c r="R211" s="65">
        <v>3419900083891</v>
      </c>
      <c r="S211" s="5" t="str">
        <f t="shared" si="125"/>
        <v/>
      </c>
      <c r="T211" s="5"/>
      <c r="U211" s="5"/>
      <c r="V211" s="5"/>
      <c r="W211" s="5"/>
      <c r="X211" s="5"/>
      <c r="Y211" s="5"/>
      <c r="Z211" s="5"/>
    </row>
    <row r="212" spans="1:26" ht="21.75" customHeight="1">
      <c r="A212" s="5"/>
      <c r="B212" s="240">
        <v>3479900194927</v>
      </c>
      <c r="C212" s="99" t="s">
        <v>325</v>
      </c>
      <c r="D212" s="99" t="s">
        <v>259</v>
      </c>
      <c r="E212" s="99" t="s">
        <v>307</v>
      </c>
      <c r="F212" s="99" t="s">
        <v>6</v>
      </c>
      <c r="G212" s="99" t="s">
        <v>81</v>
      </c>
      <c r="H212" s="215">
        <f t="shared" si="140"/>
        <v>0</v>
      </c>
      <c r="I212" s="215">
        <f t="shared" si="141"/>
        <v>1</v>
      </c>
      <c r="J212" s="215"/>
      <c r="K212" s="215">
        <f t="shared" si="142"/>
        <v>0</v>
      </c>
      <c r="L212" s="215">
        <f t="shared" si="143"/>
        <v>0</v>
      </c>
      <c r="M212" s="215">
        <f t="shared" si="1"/>
        <v>1</v>
      </c>
      <c r="N212" s="67"/>
      <c r="O212" s="67"/>
      <c r="P212" s="67"/>
      <c r="Q212" s="67"/>
      <c r="R212" s="65">
        <v>3479900194927</v>
      </c>
      <c r="S212" s="5" t="str">
        <f t="shared" si="125"/>
        <v/>
      </c>
      <c r="T212" s="5"/>
      <c r="U212" s="5"/>
      <c r="V212" s="5"/>
      <c r="W212" s="5"/>
      <c r="X212" s="5"/>
      <c r="Y212" s="5"/>
      <c r="Z212" s="5"/>
    </row>
    <row r="213" spans="1:26" ht="21.75" customHeight="1">
      <c r="A213" s="5"/>
      <c r="B213" s="240">
        <v>1470100019344</v>
      </c>
      <c r="C213" s="99" t="s">
        <v>326</v>
      </c>
      <c r="D213" s="99" t="s">
        <v>259</v>
      </c>
      <c r="E213" s="99" t="s">
        <v>307</v>
      </c>
      <c r="F213" s="99" t="s">
        <v>48</v>
      </c>
      <c r="G213" s="99" t="s">
        <v>81</v>
      </c>
      <c r="H213" s="215">
        <f t="shared" si="140"/>
        <v>0</v>
      </c>
      <c r="I213" s="215">
        <f t="shared" si="141"/>
        <v>0</v>
      </c>
      <c r="J213" s="215"/>
      <c r="K213" s="215">
        <f t="shared" si="142"/>
        <v>1</v>
      </c>
      <c r="L213" s="215">
        <f t="shared" si="143"/>
        <v>0</v>
      </c>
      <c r="M213" s="215">
        <f t="shared" si="1"/>
        <v>1</v>
      </c>
      <c r="N213" s="67"/>
      <c r="O213" s="67"/>
      <c r="P213" s="67"/>
      <c r="Q213" s="67"/>
      <c r="R213" s="65">
        <v>1470100019344</v>
      </c>
      <c r="S213" s="5" t="str">
        <f t="shared" si="125"/>
        <v/>
      </c>
      <c r="T213" s="5"/>
      <c r="U213" s="5"/>
      <c r="V213" s="5"/>
      <c r="W213" s="5"/>
      <c r="X213" s="5"/>
      <c r="Y213" s="5"/>
      <c r="Z213" s="5"/>
    </row>
    <row r="214" spans="1:26" ht="21.75" customHeight="1">
      <c r="A214" s="5"/>
      <c r="B214" s="240">
        <v>1470800183767</v>
      </c>
      <c r="C214" s="99" t="s">
        <v>327</v>
      </c>
      <c r="D214" s="99" t="s">
        <v>259</v>
      </c>
      <c r="E214" s="99" t="s">
        <v>307</v>
      </c>
      <c r="F214" s="99" t="s">
        <v>93</v>
      </c>
      <c r="G214" s="99" t="s">
        <v>106</v>
      </c>
      <c r="H214" s="215">
        <f t="shared" si="140"/>
        <v>0</v>
      </c>
      <c r="I214" s="215">
        <f t="shared" si="141"/>
        <v>0</v>
      </c>
      <c r="J214" s="215"/>
      <c r="K214" s="215">
        <f t="shared" si="142"/>
        <v>0</v>
      </c>
      <c r="L214" s="215">
        <f t="shared" si="143"/>
        <v>1</v>
      </c>
      <c r="M214" s="215">
        <f t="shared" si="1"/>
        <v>1</v>
      </c>
      <c r="N214" s="67"/>
      <c r="O214" s="67"/>
      <c r="P214" s="67"/>
      <c r="Q214" s="67"/>
      <c r="R214" s="65">
        <v>1470800183767</v>
      </c>
      <c r="S214" s="5" t="str">
        <f t="shared" si="125"/>
        <v/>
      </c>
      <c r="T214" s="5"/>
      <c r="U214" s="5"/>
      <c r="V214" s="5"/>
      <c r="W214" s="5"/>
      <c r="X214" s="5"/>
      <c r="Y214" s="5"/>
      <c r="Z214" s="5"/>
    </row>
    <row r="215" spans="1:26" ht="21.75" customHeight="1">
      <c r="A215" s="5"/>
      <c r="B215" s="240">
        <v>1489900107611</v>
      </c>
      <c r="C215" s="99" t="s">
        <v>329</v>
      </c>
      <c r="D215" s="99" t="s">
        <v>259</v>
      </c>
      <c r="E215" s="99" t="s">
        <v>307</v>
      </c>
      <c r="F215" s="99" t="s">
        <v>93</v>
      </c>
      <c r="G215" s="99" t="s">
        <v>81</v>
      </c>
      <c r="H215" s="215">
        <f t="shared" si="140"/>
        <v>0</v>
      </c>
      <c r="I215" s="215">
        <f t="shared" si="141"/>
        <v>0</v>
      </c>
      <c r="J215" s="215"/>
      <c r="K215" s="215">
        <f t="shared" si="142"/>
        <v>0</v>
      </c>
      <c r="L215" s="215">
        <f t="shared" si="143"/>
        <v>1</v>
      </c>
      <c r="M215" s="215">
        <f t="shared" si="1"/>
        <v>1</v>
      </c>
      <c r="N215" s="67"/>
      <c r="O215" s="67"/>
      <c r="P215" s="67"/>
      <c r="Q215" s="67"/>
      <c r="R215" s="65">
        <v>1489900107611</v>
      </c>
      <c r="S215" s="5" t="str">
        <f t="shared" si="125"/>
        <v/>
      </c>
      <c r="T215" s="5"/>
      <c r="U215" s="5"/>
      <c r="V215" s="5"/>
      <c r="W215" s="5"/>
      <c r="X215" s="5"/>
      <c r="Y215" s="5"/>
      <c r="Z215" s="5"/>
    </row>
    <row r="216" spans="1:26" ht="21.75" customHeight="1">
      <c r="A216" s="5"/>
      <c r="B216" s="240">
        <v>5470100022305</v>
      </c>
      <c r="C216" s="99" t="s">
        <v>330</v>
      </c>
      <c r="D216" s="99" t="s">
        <v>259</v>
      </c>
      <c r="E216" s="99" t="s">
        <v>307</v>
      </c>
      <c r="F216" s="99" t="s">
        <v>93</v>
      </c>
      <c r="G216" s="99" t="s">
        <v>106</v>
      </c>
      <c r="H216" s="215">
        <f t="shared" si="140"/>
        <v>0</v>
      </c>
      <c r="I216" s="215">
        <f t="shared" si="141"/>
        <v>0</v>
      </c>
      <c r="J216" s="215"/>
      <c r="K216" s="215">
        <f t="shared" si="142"/>
        <v>0</v>
      </c>
      <c r="L216" s="215">
        <f t="shared" si="143"/>
        <v>1</v>
      </c>
      <c r="M216" s="215">
        <f t="shared" si="1"/>
        <v>1</v>
      </c>
      <c r="N216" s="67"/>
      <c r="O216" s="67"/>
      <c r="P216" s="67"/>
      <c r="Q216" s="67"/>
      <c r="R216" s="65">
        <v>5470100022305</v>
      </c>
      <c r="S216" s="5" t="str">
        <f t="shared" si="125"/>
        <v/>
      </c>
      <c r="T216" s="5"/>
      <c r="U216" s="5"/>
      <c r="V216" s="5"/>
      <c r="W216" s="5"/>
      <c r="X216" s="5"/>
      <c r="Y216" s="5"/>
      <c r="Z216" s="5"/>
    </row>
    <row r="217" spans="1:26" ht="21.75" customHeight="1">
      <c r="A217" s="672" t="s">
        <v>331</v>
      </c>
      <c r="B217" s="673"/>
      <c r="C217" s="401"/>
      <c r="D217" s="401"/>
      <c r="E217" s="401"/>
      <c r="F217" s="401"/>
      <c r="G217" s="401"/>
      <c r="H217" s="229">
        <f t="shared" ref="H217:I217" si="144">SUMIF($D:$D,$A217,H:H)</f>
        <v>22</v>
      </c>
      <c r="I217" s="229">
        <f t="shared" si="144"/>
        <v>63</v>
      </c>
      <c r="J217" s="229"/>
      <c r="K217" s="229">
        <f t="shared" ref="K217:L217" si="145">SUMIF($D:$D,$A217,K:K)</f>
        <v>16</v>
      </c>
      <c r="L217" s="229">
        <f t="shared" si="145"/>
        <v>7</v>
      </c>
      <c r="M217" s="229">
        <f t="shared" si="1"/>
        <v>108</v>
      </c>
      <c r="N217" s="231"/>
      <c r="O217" s="231"/>
      <c r="P217" s="231"/>
      <c r="Q217" s="231"/>
      <c r="R217" s="65" t="s">
        <v>51</v>
      </c>
      <c r="S217" s="65" t="str">
        <f>IF(ISNUMBER(A217),"",A217)</f>
        <v>คณะมนุษยศาสตร์และสังคมศาสตร์</v>
      </c>
      <c r="T217" s="5"/>
      <c r="U217" s="5"/>
      <c r="V217" s="5"/>
      <c r="W217" s="5"/>
      <c r="X217" s="5"/>
      <c r="Y217" s="5"/>
      <c r="Z217" s="5"/>
    </row>
    <row r="218" spans="1:26" ht="21.75" customHeight="1">
      <c r="A218" s="5">
        <v>1</v>
      </c>
      <c r="B218" s="674" t="str">
        <f>E219</f>
        <v>สาขาวิชาการท่องเที่ยวและการโรงแรม</v>
      </c>
      <c r="C218" s="675"/>
      <c r="D218" s="675"/>
      <c r="E218" s="675"/>
      <c r="F218" s="675"/>
      <c r="G218" s="676"/>
      <c r="H218" s="233">
        <f t="shared" ref="H218:I218" si="146">SUMIF($E:$E,$B218,H:H)</f>
        <v>3</v>
      </c>
      <c r="I218" s="233">
        <f t="shared" si="146"/>
        <v>4</v>
      </c>
      <c r="J218" s="233"/>
      <c r="K218" s="233">
        <f t="shared" ref="K218:L218" si="147">SUMIF($E:$E,$B218,K:K)</f>
        <v>0</v>
      </c>
      <c r="L218" s="233">
        <f t="shared" si="147"/>
        <v>0</v>
      </c>
      <c r="M218" s="233">
        <f t="shared" si="1"/>
        <v>7</v>
      </c>
      <c r="N218" s="237"/>
      <c r="O218" s="237"/>
      <c r="P218" s="237"/>
      <c r="Q218" s="237"/>
      <c r="R218" s="65" t="s">
        <v>51</v>
      </c>
      <c r="S218" s="65" t="str">
        <f t="shared" ref="S218:S279" si="148">IF(ISNUMBER(B218),"",B218)</f>
        <v>สาขาวิชาการท่องเที่ยวและการโรงแรม</v>
      </c>
      <c r="T218" s="5"/>
      <c r="U218" s="5"/>
      <c r="V218" s="5"/>
      <c r="W218" s="5"/>
      <c r="X218" s="5"/>
      <c r="Y218" s="5"/>
      <c r="Z218" s="5"/>
    </row>
    <row r="219" spans="1:26" ht="21.75" customHeight="1">
      <c r="A219" s="5"/>
      <c r="B219" s="240">
        <v>3470100629203</v>
      </c>
      <c r="C219" s="99" t="s">
        <v>332</v>
      </c>
      <c r="D219" s="99" t="s">
        <v>331</v>
      </c>
      <c r="E219" s="99" t="s">
        <v>333</v>
      </c>
      <c r="F219" s="99" t="s">
        <v>62</v>
      </c>
      <c r="G219" s="99" t="s">
        <v>49</v>
      </c>
      <c r="H219" s="215">
        <f t="shared" ref="H219:H225" si="149">IF(F219="ข้าราชการพลเรือนในสถาบันอุดมศึกษา",1,0)</f>
        <v>1</v>
      </c>
      <c r="I219" s="215">
        <f t="shared" ref="I219:I225" si="150">IF(F219="พนักงานมหาวิทยาลัย",1,0)</f>
        <v>0</v>
      </c>
      <c r="J219" s="215"/>
      <c r="K219" s="215">
        <f t="shared" ref="K219:K225" si="151">IF(F219="ลูกจ้างชั่วคราวรายเดือน",1,0)</f>
        <v>0</v>
      </c>
      <c r="L219" s="215">
        <f t="shared" ref="L219:L225" si="152">IF(F219="อาจารย์พิเศษรายชั่วโมง",1,0)</f>
        <v>0</v>
      </c>
      <c r="M219" s="215">
        <f t="shared" si="1"/>
        <v>1</v>
      </c>
      <c r="N219" s="67"/>
      <c r="O219" s="67"/>
      <c r="P219" s="67"/>
      <c r="Q219" s="67"/>
      <c r="R219" s="65">
        <v>3470100629203</v>
      </c>
      <c r="S219" s="5" t="str">
        <f t="shared" si="148"/>
        <v/>
      </c>
      <c r="T219" s="5"/>
      <c r="U219" s="5"/>
      <c r="V219" s="5"/>
      <c r="W219" s="5"/>
      <c r="X219" s="5"/>
      <c r="Y219" s="5"/>
      <c r="Z219" s="5"/>
    </row>
    <row r="220" spans="1:26" ht="21.75" customHeight="1">
      <c r="A220" s="5"/>
      <c r="B220" s="240">
        <v>3470100836438</v>
      </c>
      <c r="C220" s="99" t="s">
        <v>334</v>
      </c>
      <c r="D220" s="99" t="s">
        <v>331</v>
      </c>
      <c r="E220" s="99" t="s">
        <v>333</v>
      </c>
      <c r="F220" s="99" t="s">
        <v>62</v>
      </c>
      <c r="G220" s="99" t="s">
        <v>81</v>
      </c>
      <c r="H220" s="215">
        <f t="shared" si="149"/>
        <v>1</v>
      </c>
      <c r="I220" s="215">
        <f t="shared" si="150"/>
        <v>0</v>
      </c>
      <c r="J220" s="215"/>
      <c r="K220" s="215">
        <f t="shared" si="151"/>
        <v>0</v>
      </c>
      <c r="L220" s="215">
        <f t="shared" si="152"/>
        <v>0</v>
      </c>
      <c r="M220" s="215">
        <f t="shared" si="1"/>
        <v>1</v>
      </c>
      <c r="N220" s="67"/>
      <c r="O220" s="67"/>
      <c r="P220" s="67"/>
      <c r="Q220" s="67"/>
      <c r="R220" s="65">
        <v>3470100836438</v>
      </c>
      <c r="S220" s="5" t="str">
        <f t="shared" si="148"/>
        <v/>
      </c>
      <c r="T220" s="5"/>
      <c r="U220" s="5"/>
      <c r="V220" s="5"/>
      <c r="W220" s="5"/>
      <c r="X220" s="5"/>
      <c r="Y220" s="5"/>
      <c r="Z220" s="5"/>
    </row>
    <row r="221" spans="1:26" ht="21.75" customHeight="1">
      <c r="A221" s="5"/>
      <c r="B221" s="240">
        <v>3470101491965</v>
      </c>
      <c r="C221" s="99" t="s">
        <v>337</v>
      </c>
      <c r="D221" s="99" t="s">
        <v>331</v>
      </c>
      <c r="E221" s="99" t="s">
        <v>333</v>
      </c>
      <c r="F221" s="99" t="s">
        <v>62</v>
      </c>
      <c r="G221" s="99" t="s">
        <v>81</v>
      </c>
      <c r="H221" s="215">
        <f t="shared" si="149"/>
        <v>1</v>
      </c>
      <c r="I221" s="215">
        <f t="shared" si="150"/>
        <v>0</v>
      </c>
      <c r="J221" s="215"/>
      <c r="K221" s="215">
        <f t="shared" si="151"/>
        <v>0</v>
      </c>
      <c r="L221" s="215">
        <f t="shared" si="152"/>
        <v>0</v>
      </c>
      <c r="M221" s="215">
        <f t="shared" si="1"/>
        <v>1</v>
      </c>
      <c r="N221" s="67"/>
      <c r="O221" s="67"/>
      <c r="P221" s="67"/>
      <c r="Q221" s="67"/>
      <c r="R221" s="65">
        <v>3470101491965</v>
      </c>
      <c r="S221" s="5" t="str">
        <f t="shared" si="148"/>
        <v/>
      </c>
      <c r="T221" s="5"/>
      <c r="U221" s="5"/>
      <c r="V221" s="5"/>
      <c r="W221" s="5"/>
      <c r="X221" s="5"/>
      <c r="Y221" s="5"/>
      <c r="Z221" s="5"/>
    </row>
    <row r="222" spans="1:26" ht="21.75" customHeight="1">
      <c r="A222" s="5"/>
      <c r="B222" s="240">
        <v>1480900008860</v>
      </c>
      <c r="C222" s="99" t="s">
        <v>338</v>
      </c>
      <c r="D222" s="99" t="s">
        <v>331</v>
      </c>
      <c r="E222" s="99" t="s">
        <v>333</v>
      </c>
      <c r="F222" s="99" t="s">
        <v>6</v>
      </c>
      <c r="G222" s="99" t="s">
        <v>81</v>
      </c>
      <c r="H222" s="215">
        <f t="shared" si="149"/>
        <v>0</v>
      </c>
      <c r="I222" s="215">
        <f t="shared" si="150"/>
        <v>1</v>
      </c>
      <c r="J222" s="215"/>
      <c r="K222" s="215">
        <f t="shared" si="151"/>
        <v>0</v>
      </c>
      <c r="L222" s="215">
        <f t="shared" si="152"/>
        <v>0</v>
      </c>
      <c r="M222" s="215">
        <f t="shared" si="1"/>
        <v>1</v>
      </c>
      <c r="N222" s="67"/>
      <c r="O222" s="67"/>
      <c r="P222" s="67"/>
      <c r="Q222" s="67"/>
      <c r="R222" s="65">
        <v>1480900008860</v>
      </c>
      <c r="S222" s="5" t="str">
        <f t="shared" si="148"/>
        <v/>
      </c>
      <c r="T222" s="5"/>
      <c r="U222" s="5"/>
      <c r="V222" s="5"/>
      <c r="W222" s="5"/>
      <c r="X222" s="5"/>
      <c r="Y222" s="5"/>
      <c r="Z222" s="5"/>
    </row>
    <row r="223" spans="1:26" ht="21.75" customHeight="1">
      <c r="A223" s="5"/>
      <c r="B223" s="240">
        <v>3470100836080</v>
      </c>
      <c r="C223" s="99" t="s">
        <v>339</v>
      </c>
      <c r="D223" s="99" t="s">
        <v>331</v>
      </c>
      <c r="E223" s="99" t="s">
        <v>333</v>
      </c>
      <c r="F223" s="99" t="s">
        <v>6</v>
      </c>
      <c r="G223" s="99" t="s">
        <v>81</v>
      </c>
      <c r="H223" s="215">
        <f t="shared" si="149"/>
        <v>0</v>
      </c>
      <c r="I223" s="215">
        <f t="shared" si="150"/>
        <v>1</v>
      </c>
      <c r="J223" s="215"/>
      <c r="K223" s="215">
        <f t="shared" si="151"/>
        <v>0</v>
      </c>
      <c r="L223" s="215">
        <f t="shared" si="152"/>
        <v>0</v>
      </c>
      <c r="M223" s="215">
        <f t="shared" si="1"/>
        <v>1</v>
      </c>
      <c r="N223" s="67"/>
      <c r="O223" s="67"/>
      <c r="P223" s="67"/>
      <c r="Q223" s="67"/>
      <c r="R223" s="65">
        <v>3470100836080</v>
      </c>
      <c r="S223" s="5" t="str">
        <f t="shared" si="148"/>
        <v/>
      </c>
      <c r="T223" s="5"/>
      <c r="U223" s="5"/>
      <c r="V223" s="5"/>
      <c r="W223" s="5"/>
      <c r="X223" s="5"/>
      <c r="Y223" s="5"/>
      <c r="Z223" s="5"/>
    </row>
    <row r="224" spans="1:26" ht="21.75" customHeight="1">
      <c r="A224" s="5"/>
      <c r="B224" s="240">
        <v>3470500039951</v>
      </c>
      <c r="C224" s="99" t="s">
        <v>340</v>
      </c>
      <c r="D224" s="99" t="s">
        <v>331</v>
      </c>
      <c r="E224" s="99" t="s">
        <v>333</v>
      </c>
      <c r="F224" s="99" t="s">
        <v>6</v>
      </c>
      <c r="G224" s="99" t="s">
        <v>81</v>
      </c>
      <c r="H224" s="215">
        <f t="shared" si="149"/>
        <v>0</v>
      </c>
      <c r="I224" s="215">
        <f t="shared" si="150"/>
        <v>1</v>
      </c>
      <c r="J224" s="215"/>
      <c r="K224" s="215">
        <f t="shared" si="151"/>
        <v>0</v>
      </c>
      <c r="L224" s="215">
        <f t="shared" si="152"/>
        <v>0</v>
      </c>
      <c r="M224" s="215">
        <f t="shared" si="1"/>
        <v>1</v>
      </c>
      <c r="N224" s="67"/>
      <c r="O224" s="67"/>
      <c r="P224" s="67"/>
      <c r="Q224" s="67"/>
      <c r="R224" s="65">
        <v>3470500039951</v>
      </c>
      <c r="S224" s="5" t="str">
        <f t="shared" si="148"/>
        <v/>
      </c>
      <c r="T224" s="5"/>
      <c r="U224" s="5"/>
      <c r="V224" s="5"/>
      <c r="W224" s="5"/>
      <c r="X224" s="5"/>
      <c r="Y224" s="5"/>
      <c r="Z224" s="5"/>
    </row>
    <row r="225" spans="1:26" ht="21.75" customHeight="1">
      <c r="A225" s="5"/>
      <c r="B225" s="240">
        <v>3470600133215</v>
      </c>
      <c r="C225" s="99" t="s">
        <v>341</v>
      </c>
      <c r="D225" s="99" t="s">
        <v>331</v>
      </c>
      <c r="E225" s="99" t="s">
        <v>333</v>
      </c>
      <c r="F225" s="99" t="s">
        <v>6</v>
      </c>
      <c r="G225" s="99" t="s">
        <v>49</v>
      </c>
      <c r="H225" s="215">
        <f t="shared" si="149"/>
        <v>0</v>
      </c>
      <c r="I225" s="215">
        <f t="shared" si="150"/>
        <v>1</v>
      </c>
      <c r="J225" s="215"/>
      <c r="K225" s="215">
        <f t="shared" si="151"/>
        <v>0</v>
      </c>
      <c r="L225" s="215">
        <f t="shared" si="152"/>
        <v>0</v>
      </c>
      <c r="M225" s="215">
        <f t="shared" si="1"/>
        <v>1</v>
      </c>
      <c r="N225" s="67"/>
      <c r="O225" s="67"/>
      <c r="P225" s="67"/>
      <c r="Q225" s="67"/>
      <c r="R225" s="65">
        <v>3470600133215</v>
      </c>
      <c r="S225" s="5" t="str">
        <f t="shared" si="148"/>
        <v/>
      </c>
      <c r="T225" s="5"/>
      <c r="U225" s="5"/>
      <c r="V225" s="5"/>
      <c r="W225" s="5"/>
      <c r="X225" s="5"/>
      <c r="Y225" s="5"/>
      <c r="Z225" s="5"/>
    </row>
    <row r="226" spans="1:26" ht="21.75" customHeight="1">
      <c r="A226" s="5">
        <v>2</v>
      </c>
      <c r="B226" s="674" t="str">
        <f>E227</f>
        <v>สาขาวิชาดนตรี</v>
      </c>
      <c r="C226" s="675"/>
      <c r="D226" s="675"/>
      <c r="E226" s="675"/>
      <c r="F226" s="675"/>
      <c r="G226" s="676"/>
      <c r="H226" s="233">
        <f t="shared" ref="H226:I226" si="153">SUMIF($E:$E,$B226,H:H)</f>
        <v>2</v>
      </c>
      <c r="I226" s="233">
        <f t="shared" si="153"/>
        <v>4</v>
      </c>
      <c r="J226" s="233"/>
      <c r="K226" s="233">
        <f t="shared" ref="K226:L226" si="154">SUMIF($E:$E,$B226,K:K)</f>
        <v>1</v>
      </c>
      <c r="L226" s="233">
        <f t="shared" si="154"/>
        <v>0</v>
      </c>
      <c r="M226" s="233">
        <f t="shared" si="1"/>
        <v>7</v>
      </c>
      <c r="N226" s="237"/>
      <c r="O226" s="237"/>
      <c r="P226" s="237"/>
      <c r="Q226" s="237"/>
      <c r="R226" s="65" t="s">
        <v>51</v>
      </c>
      <c r="S226" s="65" t="str">
        <f t="shared" si="148"/>
        <v>สาขาวิชาดนตรี</v>
      </c>
      <c r="T226" s="5"/>
      <c r="U226" s="5"/>
      <c r="V226" s="5"/>
      <c r="W226" s="5"/>
      <c r="X226" s="5"/>
      <c r="Y226" s="5"/>
      <c r="Z226" s="5"/>
    </row>
    <row r="227" spans="1:26" ht="21.75" customHeight="1">
      <c r="A227" s="5"/>
      <c r="B227" s="240">
        <v>3101502261018</v>
      </c>
      <c r="C227" s="99" t="s">
        <v>342</v>
      </c>
      <c r="D227" s="99" t="s">
        <v>331</v>
      </c>
      <c r="E227" s="99" t="s">
        <v>343</v>
      </c>
      <c r="F227" s="99" t="s">
        <v>62</v>
      </c>
      <c r="G227" s="99" t="s">
        <v>106</v>
      </c>
      <c r="H227" s="215">
        <f t="shared" ref="H227:H233" si="155">IF(F227="ข้าราชการพลเรือนในสถาบันอุดมศึกษา",1,0)</f>
        <v>1</v>
      </c>
      <c r="I227" s="215">
        <f t="shared" ref="I227:I233" si="156">IF(F227="พนักงานมหาวิทยาลัย",1,0)</f>
        <v>0</v>
      </c>
      <c r="J227" s="215"/>
      <c r="K227" s="215">
        <f t="shared" ref="K227:K233" si="157">IF(F227="ลูกจ้างชั่วคราวรายเดือน",1,0)</f>
        <v>0</v>
      </c>
      <c r="L227" s="215">
        <f t="shared" ref="L227:L233" si="158">IF(F227="อาจารย์พิเศษรายชั่วโมง",1,0)</f>
        <v>0</v>
      </c>
      <c r="M227" s="215">
        <f t="shared" si="1"/>
        <v>1</v>
      </c>
      <c r="N227" s="67"/>
      <c r="O227" s="67"/>
      <c r="P227" s="67"/>
      <c r="Q227" s="67"/>
      <c r="R227" s="65">
        <v>3101502261018</v>
      </c>
      <c r="S227" s="5" t="str">
        <f t="shared" si="148"/>
        <v/>
      </c>
      <c r="T227" s="5"/>
      <c r="U227" s="5"/>
      <c r="V227" s="5"/>
      <c r="W227" s="5"/>
      <c r="X227" s="5"/>
      <c r="Y227" s="5"/>
      <c r="Z227" s="5"/>
    </row>
    <row r="228" spans="1:26" ht="21.75" customHeight="1">
      <c r="A228" s="5"/>
      <c r="B228" s="240">
        <v>3450100748709</v>
      </c>
      <c r="C228" s="99" t="s">
        <v>344</v>
      </c>
      <c r="D228" s="99" t="s">
        <v>331</v>
      </c>
      <c r="E228" s="99" t="s">
        <v>343</v>
      </c>
      <c r="F228" s="99" t="s">
        <v>62</v>
      </c>
      <c r="G228" s="99" t="s">
        <v>49</v>
      </c>
      <c r="H228" s="215">
        <f t="shared" si="155"/>
        <v>1</v>
      </c>
      <c r="I228" s="215">
        <f t="shared" si="156"/>
        <v>0</v>
      </c>
      <c r="J228" s="215"/>
      <c r="K228" s="215">
        <f t="shared" si="157"/>
        <v>0</v>
      </c>
      <c r="L228" s="215">
        <f t="shared" si="158"/>
        <v>0</v>
      </c>
      <c r="M228" s="215">
        <f t="shared" si="1"/>
        <v>1</v>
      </c>
      <c r="N228" s="67"/>
      <c r="O228" s="67"/>
      <c r="P228" s="67"/>
      <c r="Q228" s="67"/>
      <c r="R228" s="65">
        <v>3450100748709</v>
      </c>
      <c r="S228" s="5" t="str">
        <f t="shared" si="148"/>
        <v/>
      </c>
      <c r="T228" s="5"/>
      <c r="U228" s="5"/>
      <c r="V228" s="5"/>
      <c r="W228" s="5"/>
      <c r="X228" s="5"/>
      <c r="Y228" s="5"/>
      <c r="Z228" s="5"/>
    </row>
    <row r="229" spans="1:26" ht="21.75" customHeight="1">
      <c r="A229" s="5"/>
      <c r="B229" s="240">
        <v>1459900063869</v>
      </c>
      <c r="C229" s="99" t="s">
        <v>345</v>
      </c>
      <c r="D229" s="99" t="s">
        <v>331</v>
      </c>
      <c r="E229" s="99" t="s">
        <v>343</v>
      </c>
      <c r="F229" s="99" t="s">
        <v>6</v>
      </c>
      <c r="G229" s="99" t="s">
        <v>81</v>
      </c>
      <c r="H229" s="215">
        <f t="shared" si="155"/>
        <v>0</v>
      </c>
      <c r="I229" s="215">
        <f t="shared" si="156"/>
        <v>1</v>
      </c>
      <c r="J229" s="215"/>
      <c r="K229" s="215">
        <f t="shared" si="157"/>
        <v>0</v>
      </c>
      <c r="L229" s="215">
        <f t="shared" si="158"/>
        <v>0</v>
      </c>
      <c r="M229" s="215">
        <f t="shared" si="1"/>
        <v>1</v>
      </c>
      <c r="N229" s="67"/>
      <c r="O229" s="67"/>
      <c r="P229" s="67"/>
      <c r="Q229" s="67"/>
      <c r="R229" s="65">
        <v>1459900063869</v>
      </c>
      <c r="S229" s="5" t="str">
        <f t="shared" si="148"/>
        <v/>
      </c>
      <c r="T229" s="5"/>
      <c r="U229" s="5"/>
      <c r="V229" s="5"/>
      <c r="W229" s="5"/>
      <c r="X229" s="5"/>
      <c r="Y229" s="5"/>
      <c r="Z229" s="5"/>
    </row>
    <row r="230" spans="1:26" ht="21.75" customHeight="1">
      <c r="A230" s="5"/>
      <c r="B230" s="240">
        <v>1471100020301</v>
      </c>
      <c r="C230" s="99" t="s">
        <v>349</v>
      </c>
      <c r="D230" s="99" t="s">
        <v>331</v>
      </c>
      <c r="E230" s="99" t="s">
        <v>343</v>
      </c>
      <c r="F230" s="99" t="s">
        <v>6</v>
      </c>
      <c r="G230" s="99" t="s">
        <v>81</v>
      </c>
      <c r="H230" s="215">
        <f t="shared" si="155"/>
        <v>0</v>
      </c>
      <c r="I230" s="215">
        <f t="shared" si="156"/>
        <v>1</v>
      </c>
      <c r="J230" s="215"/>
      <c r="K230" s="215">
        <f t="shared" si="157"/>
        <v>0</v>
      </c>
      <c r="L230" s="215">
        <f t="shared" si="158"/>
        <v>0</v>
      </c>
      <c r="M230" s="215">
        <f t="shared" si="1"/>
        <v>1</v>
      </c>
      <c r="N230" s="67"/>
      <c r="O230" s="67"/>
      <c r="P230" s="67"/>
      <c r="Q230" s="67"/>
      <c r="R230" s="65">
        <v>1471100020301</v>
      </c>
      <c r="S230" s="5" t="str">
        <f t="shared" si="148"/>
        <v/>
      </c>
      <c r="T230" s="5"/>
      <c r="U230" s="5"/>
      <c r="V230" s="5"/>
      <c r="W230" s="5"/>
      <c r="X230" s="5"/>
      <c r="Y230" s="5"/>
      <c r="Z230" s="5"/>
    </row>
    <row r="231" spans="1:26" ht="21.75" customHeight="1">
      <c r="A231" s="5"/>
      <c r="B231" s="240">
        <v>3449900259573</v>
      </c>
      <c r="C231" s="99" t="s">
        <v>350</v>
      </c>
      <c r="D231" s="99" t="s">
        <v>331</v>
      </c>
      <c r="E231" s="99" t="s">
        <v>343</v>
      </c>
      <c r="F231" s="99" t="s">
        <v>6</v>
      </c>
      <c r="G231" s="99" t="s">
        <v>81</v>
      </c>
      <c r="H231" s="215">
        <f t="shared" si="155"/>
        <v>0</v>
      </c>
      <c r="I231" s="215">
        <f t="shared" si="156"/>
        <v>1</v>
      </c>
      <c r="J231" s="215"/>
      <c r="K231" s="215">
        <f t="shared" si="157"/>
        <v>0</v>
      </c>
      <c r="L231" s="215">
        <f t="shared" si="158"/>
        <v>0</v>
      </c>
      <c r="M231" s="215">
        <f t="shared" si="1"/>
        <v>1</v>
      </c>
      <c r="N231" s="67"/>
      <c r="O231" s="67"/>
      <c r="P231" s="67"/>
      <c r="Q231" s="67"/>
      <c r="R231" s="65">
        <v>3449900259573</v>
      </c>
      <c r="S231" s="5" t="str">
        <f t="shared" si="148"/>
        <v/>
      </c>
      <c r="T231" s="5"/>
      <c r="U231" s="5"/>
      <c r="V231" s="5"/>
      <c r="W231" s="5"/>
      <c r="X231" s="5"/>
      <c r="Y231" s="5"/>
      <c r="Z231" s="5"/>
    </row>
    <row r="232" spans="1:26" ht="21.75" customHeight="1">
      <c r="A232" s="5"/>
      <c r="B232" s="240">
        <v>3459900282451</v>
      </c>
      <c r="C232" s="99" t="s">
        <v>351</v>
      </c>
      <c r="D232" s="99" t="s">
        <v>331</v>
      </c>
      <c r="E232" s="99" t="s">
        <v>343</v>
      </c>
      <c r="F232" s="99" t="s">
        <v>6</v>
      </c>
      <c r="G232" s="99" t="s">
        <v>81</v>
      </c>
      <c r="H232" s="215">
        <f t="shared" si="155"/>
        <v>0</v>
      </c>
      <c r="I232" s="215">
        <f t="shared" si="156"/>
        <v>1</v>
      </c>
      <c r="J232" s="215"/>
      <c r="K232" s="215">
        <f t="shared" si="157"/>
        <v>0</v>
      </c>
      <c r="L232" s="215">
        <f t="shared" si="158"/>
        <v>0</v>
      </c>
      <c r="M232" s="215">
        <f t="shared" si="1"/>
        <v>1</v>
      </c>
      <c r="N232" s="67"/>
      <c r="O232" s="67"/>
      <c r="P232" s="67"/>
      <c r="Q232" s="67"/>
      <c r="R232" s="65">
        <v>3459900282451</v>
      </c>
      <c r="S232" s="5" t="str">
        <f t="shared" si="148"/>
        <v/>
      </c>
      <c r="T232" s="5"/>
      <c r="U232" s="5"/>
      <c r="V232" s="5"/>
      <c r="W232" s="5"/>
      <c r="X232" s="5"/>
      <c r="Y232" s="5"/>
      <c r="Z232" s="5"/>
    </row>
    <row r="233" spans="1:26" ht="21.75" customHeight="1">
      <c r="A233" s="5"/>
      <c r="B233" s="240">
        <v>3479900004613</v>
      </c>
      <c r="C233" s="99" t="s">
        <v>352</v>
      </c>
      <c r="D233" s="99" t="s">
        <v>331</v>
      </c>
      <c r="E233" s="99" t="s">
        <v>343</v>
      </c>
      <c r="F233" s="99" t="s">
        <v>48</v>
      </c>
      <c r="G233" s="99" t="s">
        <v>81</v>
      </c>
      <c r="H233" s="215">
        <f t="shared" si="155"/>
        <v>0</v>
      </c>
      <c r="I233" s="215">
        <f t="shared" si="156"/>
        <v>0</v>
      </c>
      <c r="J233" s="215"/>
      <c r="K233" s="215">
        <f t="shared" si="157"/>
        <v>1</v>
      </c>
      <c r="L233" s="215">
        <f t="shared" si="158"/>
        <v>0</v>
      </c>
      <c r="M233" s="215">
        <f t="shared" si="1"/>
        <v>1</v>
      </c>
      <c r="N233" s="67"/>
      <c r="O233" s="67"/>
      <c r="P233" s="67"/>
      <c r="Q233" s="67"/>
      <c r="R233" s="65">
        <v>3479900004613</v>
      </c>
      <c r="S233" s="5" t="str">
        <f t="shared" si="148"/>
        <v/>
      </c>
      <c r="T233" s="5"/>
      <c r="U233" s="5"/>
      <c r="V233" s="5"/>
      <c r="W233" s="5"/>
      <c r="X233" s="5"/>
      <c r="Y233" s="5"/>
      <c r="Z233" s="5"/>
    </row>
    <row r="234" spans="1:26" ht="21.75" customHeight="1">
      <c r="A234" s="5">
        <v>3</v>
      </c>
      <c r="B234" s="674" t="str">
        <f>E235</f>
        <v>สาขาวิชานิติศาสตร์</v>
      </c>
      <c r="C234" s="675"/>
      <c r="D234" s="675"/>
      <c r="E234" s="675"/>
      <c r="F234" s="675"/>
      <c r="G234" s="676"/>
      <c r="H234" s="233">
        <f t="shared" ref="H234:I234" si="159">SUMIF($E:$E,$B234,H:H)</f>
        <v>3</v>
      </c>
      <c r="I234" s="233">
        <f t="shared" si="159"/>
        <v>5</v>
      </c>
      <c r="J234" s="233"/>
      <c r="K234" s="233">
        <f t="shared" ref="K234:L234" si="160">SUMIF($E:$E,$B234,K:K)</f>
        <v>0</v>
      </c>
      <c r="L234" s="233">
        <f t="shared" si="160"/>
        <v>4</v>
      </c>
      <c r="M234" s="233">
        <f t="shared" si="1"/>
        <v>12</v>
      </c>
      <c r="N234" s="237"/>
      <c r="O234" s="237"/>
      <c r="P234" s="237"/>
      <c r="Q234" s="237"/>
      <c r="R234" s="65" t="s">
        <v>51</v>
      </c>
      <c r="S234" s="65" t="str">
        <f t="shared" si="148"/>
        <v>สาขาวิชานิติศาสตร์</v>
      </c>
      <c r="T234" s="5"/>
      <c r="U234" s="5"/>
      <c r="V234" s="5"/>
      <c r="W234" s="5"/>
      <c r="X234" s="5"/>
      <c r="Y234" s="5"/>
      <c r="Z234" s="5"/>
    </row>
    <row r="235" spans="1:26" ht="21.75" customHeight="1">
      <c r="A235" s="5"/>
      <c r="B235" s="240">
        <v>3100500727728</v>
      </c>
      <c r="C235" s="99" t="s">
        <v>353</v>
      </c>
      <c r="D235" s="99" t="s">
        <v>331</v>
      </c>
      <c r="E235" s="99" t="s">
        <v>354</v>
      </c>
      <c r="F235" s="99" t="s">
        <v>62</v>
      </c>
      <c r="G235" s="99" t="s">
        <v>81</v>
      </c>
      <c r="H235" s="215">
        <f t="shared" ref="H235:H246" si="161">IF(F235="ข้าราชการพลเรือนในสถาบันอุดมศึกษา",1,0)</f>
        <v>1</v>
      </c>
      <c r="I235" s="215">
        <f t="shared" ref="I235:I246" si="162">IF(F235="พนักงานมหาวิทยาลัย",1,0)</f>
        <v>0</v>
      </c>
      <c r="J235" s="215"/>
      <c r="K235" s="215">
        <f t="shared" ref="K235:K246" si="163">IF(F235="ลูกจ้างชั่วคราวรายเดือน",1,0)</f>
        <v>0</v>
      </c>
      <c r="L235" s="215">
        <f t="shared" ref="L235:L246" si="164">IF(F235="อาจารย์พิเศษรายชั่วโมง",1,0)</f>
        <v>0</v>
      </c>
      <c r="M235" s="215">
        <f t="shared" si="1"/>
        <v>1</v>
      </c>
      <c r="N235" s="67"/>
      <c r="O235" s="67"/>
      <c r="P235" s="67"/>
      <c r="Q235" s="67"/>
      <c r="R235" s="65">
        <v>3100500727728</v>
      </c>
      <c r="S235" s="5" t="str">
        <f t="shared" si="148"/>
        <v/>
      </c>
      <c r="T235" s="5"/>
      <c r="U235" s="5"/>
      <c r="V235" s="5"/>
      <c r="W235" s="5"/>
      <c r="X235" s="5"/>
      <c r="Y235" s="5"/>
      <c r="Z235" s="5"/>
    </row>
    <row r="236" spans="1:26" ht="21.75" customHeight="1">
      <c r="A236" s="5"/>
      <c r="B236" s="240">
        <v>3450700339541</v>
      </c>
      <c r="C236" s="99" t="s">
        <v>356</v>
      </c>
      <c r="D236" s="99" t="s">
        <v>331</v>
      </c>
      <c r="E236" s="99" t="s">
        <v>354</v>
      </c>
      <c r="F236" s="99" t="s">
        <v>62</v>
      </c>
      <c r="G236" s="99" t="s">
        <v>81</v>
      </c>
      <c r="H236" s="215">
        <f t="shared" si="161"/>
        <v>1</v>
      </c>
      <c r="I236" s="215">
        <f t="shared" si="162"/>
        <v>0</v>
      </c>
      <c r="J236" s="215"/>
      <c r="K236" s="215">
        <f t="shared" si="163"/>
        <v>0</v>
      </c>
      <c r="L236" s="215">
        <f t="shared" si="164"/>
        <v>0</v>
      </c>
      <c r="M236" s="215">
        <f t="shared" si="1"/>
        <v>1</v>
      </c>
      <c r="N236" s="67"/>
      <c r="O236" s="67"/>
      <c r="P236" s="67"/>
      <c r="Q236" s="67"/>
      <c r="R236" s="65">
        <v>3450700339541</v>
      </c>
      <c r="S236" s="5" t="str">
        <f t="shared" si="148"/>
        <v/>
      </c>
      <c r="T236" s="5"/>
      <c r="U236" s="5"/>
      <c r="V236" s="5"/>
      <c r="W236" s="5"/>
      <c r="X236" s="5"/>
      <c r="Y236" s="5"/>
      <c r="Z236" s="5"/>
    </row>
    <row r="237" spans="1:26" ht="21.75" customHeight="1">
      <c r="A237" s="5"/>
      <c r="B237" s="240">
        <v>3499900033958</v>
      </c>
      <c r="C237" s="99" t="s">
        <v>359</v>
      </c>
      <c r="D237" s="99" t="s">
        <v>331</v>
      </c>
      <c r="E237" s="99" t="s">
        <v>354</v>
      </c>
      <c r="F237" s="99" t="s">
        <v>62</v>
      </c>
      <c r="G237" s="99" t="s">
        <v>81</v>
      </c>
      <c r="H237" s="215">
        <f t="shared" si="161"/>
        <v>1</v>
      </c>
      <c r="I237" s="215">
        <f t="shared" si="162"/>
        <v>0</v>
      </c>
      <c r="J237" s="215"/>
      <c r="K237" s="215">
        <f t="shared" si="163"/>
        <v>0</v>
      </c>
      <c r="L237" s="215">
        <f t="shared" si="164"/>
        <v>0</v>
      </c>
      <c r="M237" s="215">
        <f t="shared" si="1"/>
        <v>1</v>
      </c>
      <c r="N237" s="67"/>
      <c r="O237" s="67"/>
      <c r="P237" s="67"/>
      <c r="Q237" s="67"/>
      <c r="R237" s="65">
        <v>3499900033958</v>
      </c>
      <c r="S237" s="5" t="str">
        <f t="shared" si="148"/>
        <v/>
      </c>
      <c r="T237" s="5"/>
      <c r="U237" s="5"/>
      <c r="V237" s="5"/>
      <c r="W237" s="5"/>
      <c r="X237" s="5"/>
      <c r="Y237" s="5"/>
      <c r="Z237" s="5"/>
    </row>
    <row r="238" spans="1:26" ht="21.75" customHeight="1">
      <c r="A238" s="5"/>
      <c r="B238" s="240">
        <v>1470790000061</v>
      </c>
      <c r="C238" s="99" t="s">
        <v>360</v>
      </c>
      <c r="D238" s="99" t="s">
        <v>331</v>
      </c>
      <c r="E238" s="99" t="s">
        <v>354</v>
      </c>
      <c r="F238" s="99" t="s">
        <v>6</v>
      </c>
      <c r="G238" s="99" t="s">
        <v>81</v>
      </c>
      <c r="H238" s="215">
        <f t="shared" si="161"/>
        <v>0</v>
      </c>
      <c r="I238" s="215">
        <f t="shared" si="162"/>
        <v>1</v>
      </c>
      <c r="J238" s="215"/>
      <c r="K238" s="215">
        <f t="shared" si="163"/>
        <v>0</v>
      </c>
      <c r="L238" s="215">
        <f t="shared" si="164"/>
        <v>0</v>
      </c>
      <c r="M238" s="215">
        <f t="shared" si="1"/>
        <v>1</v>
      </c>
      <c r="N238" s="67"/>
      <c r="O238" s="67"/>
      <c r="P238" s="67"/>
      <c r="Q238" s="67"/>
      <c r="R238" s="65">
        <v>1470790000061</v>
      </c>
      <c r="S238" s="5" t="str">
        <f t="shared" si="148"/>
        <v/>
      </c>
      <c r="T238" s="5"/>
      <c r="U238" s="5"/>
      <c r="V238" s="5"/>
      <c r="W238" s="5"/>
      <c r="X238" s="5"/>
      <c r="Y238" s="5"/>
      <c r="Z238" s="5"/>
    </row>
    <row r="239" spans="1:26" ht="21.75" customHeight="1">
      <c r="A239" s="5"/>
      <c r="B239" s="240">
        <v>1471100011123</v>
      </c>
      <c r="C239" s="99" t="s">
        <v>361</v>
      </c>
      <c r="D239" s="99" t="s">
        <v>331</v>
      </c>
      <c r="E239" s="99" t="s">
        <v>354</v>
      </c>
      <c r="F239" s="99" t="s">
        <v>6</v>
      </c>
      <c r="G239" s="99" t="s">
        <v>81</v>
      </c>
      <c r="H239" s="215">
        <f t="shared" si="161"/>
        <v>0</v>
      </c>
      <c r="I239" s="215">
        <f t="shared" si="162"/>
        <v>1</v>
      </c>
      <c r="J239" s="215"/>
      <c r="K239" s="215">
        <f t="shared" si="163"/>
        <v>0</v>
      </c>
      <c r="L239" s="215">
        <f t="shared" si="164"/>
        <v>0</v>
      </c>
      <c r="M239" s="215">
        <f t="shared" si="1"/>
        <v>1</v>
      </c>
      <c r="N239" s="67"/>
      <c r="O239" s="67"/>
      <c r="P239" s="67"/>
      <c r="Q239" s="67"/>
      <c r="R239" s="65">
        <v>1471100011123</v>
      </c>
      <c r="S239" s="5" t="str">
        <f t="shared" si="148"/>
        <v/>
      </c>
      <c r="T239" s="5"/>
      <c r="U239" s="5"/>
      <c r="V239" s="5"/>
      <c r="W239" s="5"/>
      <c r="X239" s="5"/>
      <c r="Y239" s="5"/>
      <c r="Z239" s="5"/>
    </row>
    <row r="240" spans="1:26" ht="21.75" customHeight="1">
      <c r="A240" s="5"/>
      <c r="B240" s="240">
        <v>3470100295925</v>
      </c>
      <c r="C240" s="99" t="s">
        <v>362</v>
      </c>
      <c r="D240" s="99" t="s">
        <v>331</v>
      </c>
      <c r="E240" s="99" t="s">
        <v>354</v>
      </c>
      <c r="F240" s="99" t="s">
        <v>6</v>
      </c>
      <c r="G240" s="99" t="s">
        <v>81</v>
      </c>
      <c r="H240" s="215">
        <f t="shared" si="161"/>
        <v>0</v>
      </c>
      <c r="I240" s="215">
        <f t="shared" si="162"/>
        <v>1</v>
      </c>
      <c r="J240" s="215"/>
      <c r="K240" s="215">
        <f t="shared" si="163"/>
        <v>0</v>
      </c>
      <c r="L240" s="215">
        <f t="shared" si="164"/>
        <v>0</v>
      </c>
      <c r="M240" s="215">
        <f t="shared" si="1"/>
        <v>1</v>
      </c>
      <c r="N240" s="67"/>
      <c r="O240" s="67"/>
      <c r="P240" s="67"/>
      <c r="Q240" s="67"/>
      <c r="R240" s="65">
        <v>3470100295925</v>
      </c>
      <c r="S240" s="5" t="str">
        <f t="shared" si="148"/>
        <v/>
      </c>
      <c r="T240" s="5"/>
      <c r="U240" s="5"/>
      <c r="V240" s="5"/>
      <c r="W240" s="5"/>
      <c r="X240" s="5"/>
      <c r="Y240" s="5"/>
      <c r="Z240" s="5"/>
    </row>
    <row r="241" spans="1:26" ht="21.75" customHeight="1">
      <c r="A241" s="5"/>
      <c r="B241" s="240">
        <v>3479900224834</v>
      </c>
      <c r="C241" s="99" t="s">
        <v>363</v>
      </c>
      <c r="D241" s="99" t="s">
        <v>331</v>
      </c>
      <c r="E241" s="99" t="s">
        <v>354</v>
      </c>
      <c r="F241" s="99" t="s">
        <v>6</v>
      </c>
      <c r="G241" s="99" t="s">
        <v>81</v>
      </c>
      <c r="H241" s="215">
        <f t="shared" si="161"/>
        <v>0</v>
      </c>
      <c r="I241" s="215">
        <f t="shared" si="162"/>
        <v>1</v>
      </c>
      <c r="J241" s="215"/>
      <c r="K241" s="215">
        <f t="shared" si="163"/>
        <v>0</v>
      </c>
      <c r="L241" s="215">
        <f t="shared" si="164"/>
        <v>0</v>
      </c>
      <c r="M241" s="215">
        <f t="shared" si="1"/>
        <v>1</v>
      </c>
      <c r="N241" s="67"/>
      <c r="O241" s="67"/>
      <c r="P241" s="67"/>
      <c r="Q241" s="67"/>
      <c r="R241" s="65">
        <v>3479900224834</v>
      </c>
      <c r="S241" s="5" t="str">
        <f t="shared" si="148"/>
        <v/>
      </c>
      <c r="T241" s="5"/>
      <c r="U241" s="5"/>
      <c r="V241" s="5"/>
      <c r="W241" s="5"/>
      <c r="X241" s="5"/>
      <c r="Y241" s="5"/>
      <c r="Z241" s="5"/>
    </row>
    <row r="242" spans="1:26" ht="21.75" customHeight="1">
      <c r="A242" s="5"/>
      <c r="B242" s="240">
        <v>3499900034563</v>
      </c>
      <c r="C242" s="99" t="s">
        <v>364</v>
      </c>
      <c r="D242" s="99" t="s">
        <v>331</v>
      </c>
      <c r="E242" s="99" t="s">
        <v>354</v>
      </c>
      <c r="F242" s="99" t="s">
        <v>6</v>
      </c>
      <c r="G242" s="99" t="s">
        <v>81</v>
      </c>
      <c r="H242" s="215">
        <f t="shared" si="161"/>
        <v>0</v>
      </c>
      <c r="I242" s="215">
        <f t="shared" si="162"/>
        <v>1</v>
      </c>
      <c r="J242" s="215"/>
      <c r="K242" s="215">
        <f t="shared" si="163"/>
        <v>0</v>
      </c>
      <c r="L242" s="215">
        <f t="shared" si="164"/>
        <v>0</v>
      </c>
      <c r="M242" s="215">
        <f t="shared" si="1"/>
        <v>1</v>
      </c>
      <c r="N242" s="67"/>
      <c r="O242" s="67"/>
      <c r="P242" s="67"/>
      <c r="Q242" s="67"/>
      <c r="R242" s="65">
        <v>3499900034563</v>
      </c>
      <c r="S242" s="5" t="str">
        <f t="shared" si="148"/>
        <v/>
      </c>
      <c r="T242" s="5"/>
      <c r="U242" s="5"/>
      <c r="V242" s="5"/>
      <c r="W242" s="5"/>
      <c r="X242" s="5"/>
      <c r="Y242" s="5"/>
      <c r="Z242" s="5"/>
    </row>
    <row r="243" spans="1:26" ht="21.75" customHeight="1">
      <c r="A243" s="5"/>
      <c r="B243" s="240">
        <v>1480700018730</v>
      </c>
      <c r="C243" s="99" t="s">
        <v>365</v>
      </c>
      <c r="D243" s="99" t="s">
        <v>331</v>
      </c>
      <c r="E243" s="99" t="s">
        <v>354</v>
      </c>
      <c r="F243" s="99" t="s">
        <v>93</v>
      </c>
      <c r="G243" s="99"/>
      <c r="H243" s="215">
        <f t="shared" si="161"/>
        <v>0</v>
      </c>
      <c r="I243" s="215">
        <f t="shared" si="162"/>
        <v>0</v>
      </c>
      <c r="J243" s="215"/>
      <c r="K243" s="215">
        <f t="shared" si="163"/>
        <v>0</v>
      </c>
      <c r="L243" s="215">
        <f t="shared" si="164"/>
        <v>1</v>
      </c>
      <c r="M243" s="215">
        <f t="shared" si="1"/>
        <v>1</v>
      </c>
      <c r="N243" s="67"/>
      <c r="O243" s="67"/>
      <c r="P243" s="67"/>
      <c r="Q243" s="67"/>
      <c r="R243" s="65">
        <v>1480700018730</v>
      </c>
      <c r="S243" s="5" t="str">
        <f t="shared" si="148"/>
        <v/>
      </c>
      <c r="T243" s="5"/>
      <c r="U243" s="5"/>
      <c r="V243" s="5"/>
      <c r="W243" s="5"/>
      <c r="X243" s="5"/>
      <c r="Y243" s="5"/>
      <c r="Z243" s="5"/>
    </row>
    <row r="244" spans="1:26" ht="21.75" customHeight="1">
      <c r="A244" s="5"/>
      <c r="B244" s="240">
        <v>3411400038236</v>
      </c>
      <c r="C244" s="99" t="s">
        <v>366</v>
      </c>
      <c r="D244" s="99" t="s">
        <v>331</v>
      </c>
      <c r="E244" s="99" t="s">
        <v>354</v>
      </c>
      <c r="F244" s="99" t="s">
        <v>93</v>
      </c>
      <c r="G244" s="99" t="s">
        <v>81</v>
      </c>
      <c r="H244" s="215">
        <f t="shared" si="161"/>
        <v>0</v>
      </c>
      <c r="I244" s="215">
        <f t="shared" si="162"/>
        <v>0</v>
      </c>
      <c r="J244" s="215"/>
      <c r="K244" s="215">
        <f t="shared" si="163"/>
        <v>0</v>
      </c>
      <c r="L244" s="215">
        <f t="shared" si="164"/>
        <v>1</v>
      </c>
      <c r="M244" s="215">
        <f t="shared" si="1"/>
        <v>1</v>
      </c>
      <c r="N244" s="67"/>
      <c r="O244" s="67"/>
      <c r="P244" s="67"/>
      <c r="Q244" s="67"/>
      <c r="R244" s="65">
        <v>3411400038236</v>
      </c>
      <c r="S244" s="5" t="str">
        <f t="shared" si="148"/>
        <v/>
      </c>
      <c r="T244" s="5"/>
      <c r="U244" s="5"/>
      <c r="V244" s="5"/>
      <c r="W244" s="5"/>
      <c r="X244" s="5"/>
      <c r="Y244" s="5"/>
      <c r="Z244" s="5"/>
    </row>
    <row r="245" spans="1:26" ht="21.75" customHeight="1">
      <c r="A245" s="5"/>
      <c r="B245" s="240">
        <v>3470100663754</v>
      </c>
      <c r="C245" s="99" t="s">
        <v>367</v>
      </c>
      <c r="D245" s="99" t="s">
        <v>331</v>
      </c>
      <c r="E245" s="99" t="s">
        <v>354</v>
      </c>
      <c r="F245" s="99" t="s">
        <v>93</v>
      </c>
      <c r="G245" s="99" t="s">
        <v>81</v>
      </c>
      <c r="H245" s="215">
        <f t="shared" si="161"/>
        <v>0</v>
      </c>
      <c r="I245" s="215">
        <f t="shared" si="162"/>
        <v>0</v>
      </c>
      <c r="J245" s="215"/>
      <c r="K245" s="215">
        <f t="shared" si="163"/>
        <v>0</v>
      </c>
      <c r="L245" s="215">
        <f t="shared" si="164"/>
        <v>1</v>
      </c>
      <c r="M245" s="215">
        <f t="shared" si="1"/>
        <v>1</v>
      </c>
      <c r="N245" s="67"/>
      <c r="O245" s="67"/>
      <c r="P245" s="67"/>
      <c r="Q245" s="67"/>
      <c r="R245" s="65">
        <v>3470100663754</v>
      </c>
      <c r="S245" s="5" t="str">
        <f t="shared" si="148"/>
        <v/>
      </c>
      <c r="T245" s="5"/>
      <c r="U245" s="5"/>
      <c r="V245" s="5"/>
      <c r="W245" s="5"/>
      <c r="X245" s="5"/>
      <c r="Y245" s="5"/>
      <c r="Z245" s="5"/>
    </row>
    <row r="246" spans="1:26" ht="21.75" customHeight="1">
      <c r="A246" s="5"/>
      <c r="B246" s="240">
        <v>3909800942064</v>
      </c>
      <c r="C246" s="99" t="s">
        <v>368</v>
      </c>
      <c r="D246" s="99" t="s">
        <v>331</v>
      </c>
      <c r="E246" s="99" t="s">
        <v>354</v>
      </c>
      <c r="F246" s="99" t="s">
        <v>93</v>
      </c>
      <c r="G246" s="99" t="s">
        <v>106</v>
      </c>
      <c r="H246" s="215">
        <f t="shared" si="161"/>
        <v>0</v>
      </c>
      <c r="I246" s="215">
        <f t="shared" si="162"/>
        <v>0</v>
      </c>
      <c r="J246" s="215"/>
      <c r="K246" s="215">
        <f t="shared" si="163"/>
        <v>0</v>
      </c>
      <c r="L246" s="215">
        <f t="shared" si="164"/>
        <v>1</v>
      </c>
      <c r="M246" s="215">
        <f t="shared" si="1"/>
        <v>1</v>
      </c>
      <c r="N246" s="67"/>
      <c r="O246" s="67"/>
      <c r="P246" s="67"/>
      <c r="Q246" s="67"/>
      <c r="R246" s="65">
        <v>3909800942064</v>
      </c>
      <c r="S246" s="5" t="str">
        <f t="shared" si="148"/>
        <v/>
      </c>
      <c r="T246" s="5"/>
      <c r="U246" s="5"/>
      <c r="V246" s="5"/>
      <c r="W246" s="5"/>
      <c r="X246" s="5"/>
      <c r="Y246" s="5"/>
      <c r="Z246" s="5"/>
    </row>
    <row r="247" spans="1:26" ht="21.75" customHeight="1">
      <c r="A247" s="5">
        <v>4</v>
      </c>
      <c r="B247" s="674" t="str">
        <f>E248</f>
        <v>สาขาวิชาพัฒนาชุมชน</v>
      </c>
      <c r="C247" s="675"/>
      <c r="D247" s="675"/>
      <c r="E247" s="675"/>
      <c r="F247" s="675"/>
      <c r="G247" s="676"/>
      <c r="H247" s="233">
        <f t="shared" ref="H247:I247" si="165">SUMIF($E:$E,$B247,H:H)</f>
        <v>1</v>
      </c>
      <c r="I247" s="233">
        <f t="shared" si="165"/>
        <v>3</v>
      </c>
      <c r="J247" s="233"/>
      <c r="K247" s="233">
        <f t="shared" ref="K247:L247" si="166">SUMIF($E:$E,$B247,K:K)</f>
        <v>0</v>
      </c>
      <c r="L247" s="233">
        <f t="shared" si="166"/>
        <v>0</v>
      </c>
      <c r="M247" s="233">
        <f t="shared" si="1"/>
        <v>4</v>
      </c>
      <c r="N247" s="237"/>
      <c r="O247" s="237"/>
      <c r="P247" s="237"/>
      <c r="Q247" s="237"/>
      <c r="R247" s="65" t="s">
        <v>51</v>
      </c>
      <c r="S247" s="65" t="str">
        <f t="shared" si="148"/>
        <v>สาขาวิชาพัฒนาชุมชน</v>
      </c>
      <c r="T247" s="5"/>
      <c r="U247" s="5"/>
      <c r="V247" s="5"/>
      <c r="W247" s="5"/>
      <c r="X247" s="5"/>
      <c r="Y247" s="5"/>
      <c r="Z247" s="5"/>
    </row>
    <row r="248" spans="1:26" ht="21.75" customHeight="1">
      <c r="A248" s="5"/>
      <c r="B248" s="240">
        <v>3449900319142</v>
      </c>
      <c r="C248" s="99" t="s">
        <v>370</v>
      </c>
      <c r="D248" s="99" t="s">
        <v>331</v>
      </c>
      <c r="E248" s="99" t="s">
        <v>371</v>
      </c>
      <c r="F248" s="99" t="s">
        <v>62</v>
      </c>
      <c r="G248" s="99" t="s">
        <v>49</v>
      </c>
      <c r="H248" s="215">
        <f t="shared" ref="H248:H251" si="167">IF(F248="ข้าราชการพลเรือนในสถาบันอุดมศึกษา",1,0)</f>
        <v>1</v>
      </c>
      <c r="I248" s="215">
        <f t="shared" ref="I248:I251" si="168">IF(F248="พนักงานมหาวิทยาลัย",1,0)</f>
        <v>0</v>
      </c>
      <c r="J248" s="215"/>
      <c r="K248" s="215">
        <f t="shared" ref="K248:K251" si="169">IF(F248="ลูกจ้างชั่วคราวรายเดือน",1,0)</f>
        <v>0</v>
      </c>
      <c r="L248" s="215">
        <f t="shared" ref="L248:L251" si="170">IF(F248="อาจารย์พิเศษรายชั่วโมง",1,0)</f>
        <v>0</v>
      </c>
      <c r="M248" s="215">
        <f t="shared" si="1"/>
        <v>1</v>
      </c>
      <c r="N248" s="67"/>
      <c r="O248" s="67"/>
      <c r="P248" s="67"/>
      <c r="Q248" s="67"/>
      <c r="R248" s="65">
        <v>3449900319142</v>
      </c>
      <c r="S248" s="5" t="str">
        <f t="shared" si="148"/>
        <v/>
      </c>
      <c r="T248" s="5"/>
      <c r="U248" s="5"/>
      <c r="V248" s="5"/>
      <c r="W248" s="5"/>
      <c r="X248" s="5"/>
      <c r="Y248" s="5"/>
      <c r="Z248" s="5"/>
    </row>
    <row r="249" spans="1:26" ht="21.75" customHeight="1">
      <c r="A249" s="5"/>
      <c r="B249" s="240">
        <v>1470100056622</v>
      </c>
      <c r="C249" s="99" t="s">
        <v>374</v>
      </c>
      <c r="D249" s="99" t="s">
        <v>331</v>
      </c>
      <c r="E249" s="99" t="s">
        <v>371</v>
      </c>
      <c r="F249" s="99" t="s">
        <v>6</v>
      </c>
      <c r="G249" s="99" t="s">
        <v>81</v>
      </c>
      <c r="H249" s="215">
        <f t="shared" si="167"/>
        <v>0</v>
      </c>
      <c r="I249" s="215">
        <f t="shared" si="168"/>
        <v>1</v>
      </c>
      <c r="J249" s="215"/>
      <c r="K249" s="215">
        <f t="shared" si="169"/>
        <v>0</v>
      </c>
      <c r="L249" s="215">
        <f t="shared" si="170"/>
        <v>0</v>
      </c>
      <c r="M249" s="215">
        <f t="shared" si="1"/>
        <v>1</v>
      </c>
      <c r="N249" s="67"/>
      <c r="O249" s="67"/>
      <c r="P249" s="67"/>
      <c r="Q249" s="67"/>
      <c r="R249" s="65">
        <v>1470100056622</v>
      </c>
      <c r="S249" s="5" t="str">
        <f t="shared" si="148"/>
        <v/>
      </c>
      <c r="T249" s="5"/>
      <c r="U249" s="5"/>
      <c r="V249" s="5"/>
      <c r="W249" s="5"/>
      <c r="X249" s="5"/>
      <c r="Y249" s="5"/>
      <c r="Z249" s="5"/>
    </row>
    <row r="250" spans="1:26" ht="21.75" customHeight="1">
      <c r="A250" s="5"/>
      <c r="B250" s="240">
        <v>3410101112301</v>
      </c>
      <c r="C250" s="99" t="s">
        <v>376</v>
      </c>
      <c r="D250" s="99" t="s">
        <v>331</v>
      </c>
      <c r="E250" s="99" t="s">
        <v>371</v>
      </c>
      <c r="F250" s="99" t="s">
        <v>6</v>
      </c>
      <c r="G250" s="99" t="s">
        <v>81</v>
      </c>
      <c r="H250" s="215">
        <f t="shared" si="167"/>
        <v>0</v>
      </c>
      <c r="I250" s="215">
        <f t="shared" si="168"/>
        <v>1</v>
      </c>
      <c r="J250" s="215"/>
      <c r="K250" s="215">
        <f t="shared" si="169"/>
        <v>0</v>
      </c>
      <c r="L250" s="215">
        <f t="shared" si="170"/>
        <v>0</v>
      </c>
      <c r="M250" s="215">
        <f t="shared" si="1"/>
        <v>1</v>
      </c>
      <c r="N250" s="67"/>
      <c r="O250" s="67"/>
      <c r="P250" s="67"/>
      <c r="Q250" s="67"/>
      <c r="R250" s="65">
        <v>3410101112301</v>
      </c>
      <c r="S250" s="5" t="str">
        <f t="shared" si="148"/>
        <v/>
      </c>
      <c r="T250" s="5"/>
      <c r="U250" s="5"/>
      <c r="V250" s="5"/>
      <c r="W250" s="5"/>
      <c r="X250" s="5"/>
      <c r="Y250" s="5"/>
      <c r="Z250" s="5"/>
    </row>
    <row r="251" spans="1:26" ht="21.75" customHeight="1">
      <c r="A251" s="5"/>
      <c r="B251" s="240">
        <v>3480600208819</v>
      </c>
      <c r="C251" s="99" t="s">
        <v>377</v>
      </c>
      <c r="D251" s="99" t="s">
        <v>331</v>
      </c>
      <c r="E251" s="99" t="s">
        <v>371</v>
      </c>
      <c r="F251" s="99" t="s">
        <v>6</v>
      </c>
      <c r="G251" s="99" t="s">
        <v>81</v>
      </c>
      <c r="H251" s="215">
        <f t="shared" si="167"/>
        <v>0</v>
      </c>
      <c r="I251" s="215">
        <f t="shared" si="168"/>
        <v>1</v>
      </c>
      <c r="J251" s="215"/>
      <c r="K251" s="215">
        <f t="shared" si="169"/>
        <v>0</v>
      </c>
      <c r="L251" s="215">
        <f t="shared" si="170"/>
        <v>0</v>
      </c>
      <c r="M251" s="215">
        <f t="shared" si="1"/>
        <v>1</v>
      </c>
      <c r="N251" s="67"/>
      <c r="O251" s="67"/>
      <c r="P251" s="67"/>
      <c r="Q251" s="67"/>
      <c r="R251" s="65">
        <v>3480600208819</v>
      </c>
      <c r="S251" s="5" t="str">
        <f t="shared" si="148"/>
        <v/>
      </c>
      <c r="T251" s="5"/>
      <c r="U251" s="5"/>
      <c r="V251" s="5"/>
      <c r="W251" s="5"/>
      <c r="X251" s="5"/>
      <c r="Y251" s="5"/>
      <c r="Z251" s="5"/>
    </row>
    <row r="252" spans="1:26" ht="21.75" customHeight="1">
      <c r="A252" s="5">
        <v>5</v>
      </c>
      <c r="B252" s="674" t="str">
        <f>E253</f>
        <v>สาขาวิชาภาษาต่างประเทศ</v>
      </c>
      <c r="C252" s="675"/>
      <c r="D252" s="675"/>
      <c r="E252" s="675"/>
      <c r="F252" s="675"/>
      <c r="G252" s="676"/>
      <c r="H252" s="233">
        <f t="shared" ref="H252:I252" si="171">SUMIF($E:$E,$B252,H:H)</f>
        <v>6</v>
      </c>
      <c r="I252" s="233">
        <f t="shared" si="171"/>
        <v>18</v>
      </c>
      <c r="J252" s="233"/>
      <c r="K252" s="233">
        <f t="shared" ref="K252:L252" si="172">SUMIF($E:$E,$B252,K:K)</f>
        <v>10</v>
      </c>
      <c r="L252" s="233">
        <f t="shared" si="172"/>
        <v>0</v>
      </c>
      <c r="M252" s="233">
        <f t="shared" si="1"/>
        <v>34</v>
      </c>
      <c r="N252" s="237"/>
      <c r="O252" s="237"/>
      <c r="P252" s="237"/>
      <c r="Q252" s="237"/>
      <c r="R252" s="65" t="s">
        <v>51</v>
      </c>
      <c r="S252" s="65" t="str">
        <f t="shared" si="148"/>
        <v>สาขาวิชาภาษาต่างประเทศ</v>
      </c>
      <c r="T252" s="5"/>
      <c r="U252" s="5"/>
      <c r="V252" s="5"/>
      <c r="W252" s="5"/>
      <c r="X252" s="5"/>
      <c r="Y252" s="5"/>
      <c r="Z252" s="5"/>
    </row>
    <row r="253" spans="1:26" ht="21.75" customHeight="1">
      <c r="A253" s="5"/>
      <c r="B253" s="240">
        <v>3400100290826</v>
      </c>
      <c r="C253" s="99" t="s">
        <v>378</v>
      </c>
      <c r="D253" s="99" t="s">
        <v>331</v>
      </c>
      <c r="E253" s="99" t="s">
        <v>379</v>
      </c>
      <c r="F253" s="99" t="s">
        <v>62</v>
      </c>
      <c r="G253" s="99" t="s">
        <v>81</v>
      </c>
      <c r="H253" s="215">
        <f t="shared" ref="H253:H286" si="173">IF(F253="ข้าราชการพลเรือนในสถาบันอุดมศึกษา",1,0)</f>
        <v>1</v>
      </c>
      <c r="I253" s="215">
        <f t="shared" ref="I253:I286" si="174">IF(F253="พนักงานมหาวิทยาลัย",1,0)</f>
        <v>0</v>
      </c>
      <c r="J253" s="215"/>
      <c r="K253" s="215">
        <f t="shared" ref="K253:K286" si="175">IF(F253="ลูกจ้างชั่วคราวรายเดือน",1,0)</f>
        <v>0</v>
      </c>
      <c r="L253" s="215">
        <f t="shared" ref="L253:L286" si="176">IF(F253="อาจารย์พิเศษรายชั่วโมง",1,0)</f>
        <v>0</v>
      </c>
      <c r="M253" s="215">
        <f t="shared" si="1"/>
        <v>1</v>
      </c>
      <c r="N253" s="67"/>
      <c r="O253" s="67"/>
      <c r="P253" s="67"/>
      <c r="Q253" s="67"/>
      <c r="R253" s="65">
        <v>3400100290826</v>
      </c>
      <c r="S253" s="5" t="str">
        <f t="shared" si="148"/>
        <v/>
      </c>
      <c r="T253" s="5"/>
      <c r="U253" s="5"/>
      <c r="V253" s="5"/>
      <c r="W253" s="5"/>
      <c r="X253" s="5"/>
      <c r="Y253" s="5"/>
      <c r="Z253" s="5"/>
    </row>
    <row r="254" spans="1:26" ht="21.75" customHeight="1">
      <c r="A254" s="5"/>
      <c r="B254" s="240">
        <v>3409900004192</v>
      </c>
      <c r="C254" s="99" t="s">
        <v>381</v>
      </c>
      <c r="D254" s="99" t="s">
        <v>331</v>
      </c>
      <c r="E254" s="99" t="s">
        <v>379</v>
      </c>
      <c r="F254" s="99" t="s">
        <v>62</v>
      </c>
      <c r="G254" s="99" t="s">
        <v>81</v>
      </c>
      <c r="H254" s="215">
        <f t="shared" si="173"/>
        <v>1</v>
      </c>
      <c r="I254" s="215">
        <f t="shared" si="174"/>
        <v>0</v>
      </c>
      <c r="J254" s="215"/>
      <c r="K254" s="215">
        <f t="shared" si="175"/>
        <v>0</v>
      </c>
      <c r="L254" s="215">
        <f t="shared" si="176"/>
        <v>0</v>
      </c>
      <c r="M254" s="215">
        <f t="shared" si="1"/>
        <v>1</v>
      </c>
      <c r="N254" s="67"/>
      <c r="O254" s="67"/>
      <c r="P254" s="67"/>
      <c r="Q254" s="67"/>
      <c r="R254" s="65">
        <v>3409900004192</v>
      </c>
      <c r="S254" s="5" t="str">
        <f t="shared" si="148"/>
        <v/>
      </c>
      <c r="T254" s="5"/>
      <c r="U254" s="5"/>
      <c r="V254" s="5"/>
      <c r="W254" s="5"/>
      <c r="X254" s="5"/>
      <c r="Y254" s="5"/>
      <c r="Z254" s="5"/>
    </row>
    <row r="255" spans="1:26" ht="21.75" customHeight="1">
      <c r="A255" s="5"/>
      <c r="B255" s="240">
        <v>3410601289227</v>
      </c>
      <c r="C255" s="99" t="s">
        <v>384</v>
      </c>
      <c r="D255" s="99" t="s">
        <v>331</v>
      </c>
      <c r="E255" s="99" t="s">
        <v>379</v>
      </c>
      <c r="F255" s="99" t="s">
        <v>62</v>
      </c>
      <c r="G255" s="99" t="s">
        <v>81</v>
      </c>
      <c r="H255" s="215">
        <f t="shared" si="173"/>
        <v>1</v>
      </c>
      <c r="I255" s="215">
        <f t="shared" si="174"/>
        <v>0</v>
      </c>
      <c r="J255" s="215"/>
      <c r="K255" s="215">
        <f t="shared" si="175"/>
        <v>0</v>
      </c>
      <c r="L255" s="215">
        <f t="shared" si="176"/>
        <v>0</v>
      </c>
      <c r="M255" s="215">
        <f t="shared" si="1"/>
        <v>1</v>
      </c>
      <c r="N255" s="67"/>
      <c r="O255" s="67"/>
      <c r="P255" s="67"/>
      <c r="Q255" s="67"/>
      <c r="R255" s="65">
        <v>3410601289227</v>
      </c>
      <c r="S255" s="5" t="str">
        <f t="shared" si="148"/>
        <v/>
      </c>
      <c r="T255" s="5"/>
      <c r="U255" s="5"/>
      <c r="V255" s="5"/>
      <c r="W255" s="5"/>
      <c r="X255" s="5"/>
      <c r="Y255" s="5"/>
      <c r="Z255" s="5"/>
    </row>
    <row r="256" spans="1:26" ht="21.75" customHeight="1">
      <c r="A256" s="5"/>
      <c r="B256" s="240">
        <v>3479900056010</v>
      </c>
      <c r="C256" s="99" t="s">
        <v>385</v>
      </c>
      <c r="D256" s="99" t="s">
        <v>331</v>
      </c>
      <c r="E256" s="99" t="s">
        <v>379</v>
      </c>
      <c r="F256" s="99" t="s">
        <v>62</v>
      </c>
      <c r="G256" s="99" t="s">
        <v>49</v>
      </c>
      <c r="H256" s="215">
        <f t="shared" si="173"/>
        <v>1</v>
      </c>
      <c r="I256" s="215">
        <f t="shared" si="174"/>
        <v>0</v>
      </c>
      <c r="J256" s="215"/>
      <c r="K256" s="215">
        <f t="shared" si="175"/>
        <v>0</v>
      </c>
      <c r="L256" s="215">
        <f t="shared" si="176"/>
        <v>0</v>
      </c>
      <c r="M256" s="215">
        <f t="shared" si="1"/>
        <v>1</v>
      </c>
      <c r="N256" s="67"/>
      <c r="O256" s="67"/>
      <c r="P256" s="67"/>
      <c r="Q256" s="67"/>
      <c r="R256" s="65">
        <v>3479900056010</v>
      </c>
      <c r="S256" s="5" t="str">
        <f t="shared" si="148"/>
        <v/>
      </c>
      <c r="T256" s="5"/>
      <c r="U256" s="5"/>
      <c r="V256" s="5"/>
      <c r="W256" s="5"/>
      <c r="X256" s="5"/>
      <c r="Y256" s="5"/>
      <c r="Z256" s="5"/>
    </row>
    <row r="257" spans="1:26" ht="21.75" customHeight="1">
      <c r="A257" s="5"/>
      <c r="B257" s="240">
        <v>3500800146140</v>
      </c>
      <c r="C257" s="99" t="s">
        <v>387</v>
      </c>
      <c r="D257" s="99" t="s">
        <v>331</v>
      </c>
      <c r="E257" s="99" t="s">
        <v>379</v>
      </c>
      <c r="F257" s="99" t="s">
        <v>62</v>
      </c>
      <c r="G257" s="99" t="s">
        <v>49</v>
      </c>
      <c r="H257" s="215">
        <f t="shared" si="173"/>
        <v>1</v>
      </c>
      <c r="I257" s="215">
        <f t="shared" si="174"/>
        <v>0</v>
      </c>
      <c r="J257" s="215"/>
      <c r="K257" s="215">
        <f t="shared" si="175"/>
        <v>0</v>
      </c>
      <c r="L257" s="215">
        <f t="shared" si="176"/>
        <v>0</v>
      </c>
      <c r="M257" s="215">
        <f t="shared" si="1"/>
        <v>1</v>
      </c>
      <c r="N257" s="67"/>
      <c r="O257" s="67"/>
      <c r="P257" s="67"/>
      <c r="Q257" s="67"/>
      <c r="R257" s="65">
        <v>3500800146140</v>
      </c>
      <c r="S257" s="5" t="str">
        <f t="shared" si="148"/>
        <v/>
      </c>
      <c r="T257" s="5"/>
      <c r="U257" s="5"/>
      <c r="V257" s="5"/>
      <c r="W257" s="5"/>
      <c r="X257" s="5"/>
      <c r="Y257" s="5"/>
      <c r="Z257" s="5"/>
    </row>
    <row r="258" spans="1:26" ht="21.75" customHeight="1">
      <c r="A258" s="5"/>
      <c r="B258" s="240">
        <v>3501900517949</v>
      </c>
      <c r="C258" s="99" t="s">
        <v>388</v>
      </c>
      <c r="D258" s="99" t="s">
        <v>331</v>
      </c>
      <c r="E258" s="99" t="s">
        <v>379</v>
      </c>
      <c r="F258" s="99" t="s">
        <v>62</v>
      </c>
      <c r="G258" s="99" t="s">
        <v>49</v>
      </c>
      <c r="H258" s="215">
        <f t="shared" si="173"/>
        <v>1</v>
      </c>
      <c r="I258" s="215">
        <f t="shared" si="174"/>
        <v>0</v>
      </c>
      <c r="J258" s="215"/>
      <c r="K258" s="215">
        <f t="shared" si="175"/>
        <v>0</v>
      </c>
      <c r="L258" s="215">
        <f t="shared" si="176"/>
        <v>0</v>
      </c>
      <c r="M258" s="215">
        <f t="shared" si="1"/>
        <v>1</v>
      </c>
      <c r="N258" s="67"/>
      <c r="O258" s="67"/>
      <c r="P258" s="67"/>
      <c r="Q258" s="67"/>
      <c r="R258" s="65">
        <v>3501900517949</v>
      </c>
      <c r="S258" s="5" t="str">
        <f t="shared" si="148"/>
        <v/>
      </c>
      <c r="T258" s="5"/>
      <c r="U258" s="5"/>
      <c r="V258" s="5"/>
      <c r="W258" s="5"/>
      <c r="X258" s="5"/>
      <c r="Y258" s="5"/>
      <c r="Z258" s="5"/>
    </row>
    <row r="259" spans="1:26" ht="21.75" customHeight="1">
      <c r="A259" s="5"/>
      <c r="B259" s="240">
        <v>1410100130661</v>
      </c>
      <c r="C259" s="99" t="s">
        <v>389</v>
      </c>
      <c r="D259" s="99" t="s">
        <v>331</v>
      </c>
      <c r="E259" s="99" t="s">
        <v>379</v>
      </c>
      <c r="F259" s="99" t="s">
        <v>6</v>
      </c>
      <c r="G259" s="99" t="s">
        <v>81</v>
      </c>
      <c r="H259" s="215">
        <f t="shared" si="173"/>
        <v>0</v>
      </c>
      <c r="I259" s="215">
        <f t="shared" si="174"/>
        <v>1</v>
      </c>
      <c r="J259" s="215"/>
      <c r="K259" s="215">
        <f t="shared" si="175"/>
        <v>0</v>
      </c>
      <c r="L259" s="215">
        <f t="shared" si="176"/>
        <v>0</v>
      </c>
      <c r="M259" s="215">
        <f t="shared" si="1"/>
        <v>1</v>
      </c>
      <c r="N259" s="67"/>
      <c r="O259" s="67"/>
      <c r="P259" s="67"/>
      <c r="Q259" s="67"/>
      <c r="R259" s="65">
        <v>1410100130661</v>
      </c>
      <c r="S259" s="5" t="str">
        <f t="shared" si="148"/>
        <v/>
      </c>
      <c r="T259" s="5"/>
      <c r="U259" s="5"/>
      <c r="V259" s="5"/>
      <c r="W259" s="5"/>
      <c r="X259" s="5"/>
      <c r="Y259" s="5"/>
      <c r="Z259" s="5"/>
    </row>
    <row r="260" spans="1:26" ht="21.75" customHeight="1">
      <c r="A260" s="5"/>
      <c r="B260" s="240">
        <v>1429900090351</v>
      </c>
      <c r="C260" s="99" t="s">
        <v>391</v>
      </c>
      <c r="D260" s="99" t="s">
        <v>331</v>
      </c>
      <c r="E260" s="99" t="s">
        <v>379</v>
      </c>
      <c r="F260" s="99" t="s">
        <v>6</v>
      </c>
      <c r="G260" s="99" t="s">
        <v>81</v>
      </c>
      <c r="H260" s="215">
        <f t="shared" si="173"/>
        <v>0</v>
      </c>
      <c r="I260" s="215">
        <f t="shared" si="174"/>
        <v>1</v>
      </c>
      <c r="J260" s="215"/>
      <c r="K260" s="215">
        <f t="shared" si="175"/>
        <v>0</v>
      </c>
      <c r="L260" s="215">
        <f t="shared" si="176"/>
        <v>0</v>
      </c>
      <c r="M260" s="215">
        <f t="shared" si="1"/>
        <v>1</v>
      </c>
      <c r="N260" s="67"/>
      <c r="O260" s="67"/>
      <c r="P260" s="67"/>
      <c r="Q260" s="67"/>
      <c r="R260" s="65">
        <v>1429900090351</v>
      </c>
      <c r="S260" s="5" t="str">
        <f t="shared" si="148"/>
        <v/>
      </c>
      <c r="T260" s="5"/>
      <c r="U260" s="5"/>
      <c r="V260" s="5"/>
      <c r="W260" s="5"/>
      <c r="X260" s="5"/>
      <c r="Y260" s="5"/>
      <c r="Z260" s="5"/>
    </row>
    <row r="261" spans="1:26" ht="21.75" customHeight="1">
      <c r="A261" s="5"/>
      <c r="B261" s="240">
        <v>1429900090360</v>
      </c>
      <c r="C261" s="99" t="s">
        <v>392</v>
      </c>
      <c r="D261" s="99" t="s">
        <v>331</v>
      </c>
      <c r="E261" s="99" t="s">
        <v>379</v>
      </c>
      <c r="F261" s="99" t="s">
        <v>6</v>
      </c>
      <c r="G261" s="99" t="s">
        <v>81</v>
      </c>
      <c r="H261" s="215">
        <f t="shared" si="173"/>
        <v>0</v>
      </c>
      <c r="I261" s="215">
        <f t="shared" si="174"/>
        <v>1</v>
      </c>
      <c r="J261" s="215"/>
      <c r="K261" s="215">
        <f t="shared" si="175"/>
        <v>0</v>
      </c>
      <c r="L261" s="215">
        <f t="shared" si="176"/>
        <v>0</v>
      </c>
      <c r="M261" s="215">
        <f t="shared" si="1"/>
        <v>1</v>
      </c>
      <c r="N261" s="67"/>
      <c r="O261" s="67"/>
      <c r="P261" s="67"/>
      <c r="Q261" s="67"/>
      <c r="R261" s="65">
        <v>1429900090360</v>
      </c>
      <c r="S261" s="5" t="str">
        <f t="shared" si="148"/>
        <v/>
      </c>
      <c r="T261" s="5"/>
      <c r="U261" s="5"/>
      <c r="V261" s="5"/>
      <c r="W261" s="5"/>
      <c r="X261" s="5"/>
      <c r="Y261" s="5"/>
      <c r="Z261" s="5"/>
    </row>
    <row r="262" spans="1:26" ht="21.75" customHeight="1">
      <c r="A262" s="5"/>
      <c r="B262" s="240">
        <v>1469900044945</v>
      </c>
      <c r="C262" s="99" t="s">
        <v>393</v>
      </c>
      <c r="D262" s="99" t="s">
        <v>331</v>
      </c>
      <c r="E262" s="99" t="s">
        <v>379</v>
      </c>
      <c r="F262" s="99" t="s">
        <v>6</v>
      </c>
      <c r="G262" s="99" t="s">
        <v>81</v>
      </c>
      <c r="H262" s="215">
        <f t="shared" si="173"/>
        <v>0</v>
      </c>
      <c r="I262" s="215">
        <f t="shared" si="174"/>
        <v>1</v>
      </c>
      <c r="J262" s="215"/>
      <c r="K262" s="215">
        <f t="shared" si="175"/>
        <v>0</v>
      </c>
      <c r="L262" s="215">
        <f t="shared" si="176"/>
        <v>0</v>
      </c>
      <c r="M262" s="215">
        <f t="shared" si="1"/>
        <v>1</v>
      </c>
      <c r="N262" s="67"/>
      <c r="O262" s="67"/>
      <c r="P262" s="67"/>
      <c r="Q262" s="67"/>
      <c r="R262" s="65">
        <v>1469900044945</v>
      </c>
      <c r="S262" s="5" t="str">
        <f t="shared" si="148"/>
        <v/>
      </c>
      <c r="T262" s="5"/>
      <c r="U262" s="5"/>
      <c r="V262" s="5"/>
      <c r="W262" s="5"/>
      <c r="X262" s="5"/>
      <c r="Y262" s="5"/>
      <c r="Z262" s="5"/>
    </row>
    <row r="263" spans="1:26" ht="21.75" customHeight="1">
      <c r="A263" s="5"/>
      <c r="B263" s="240">
        <v>1469900108111</v>
      </c>
      <c r="C263" s="99" t="s">
        <v>394</v>
      </c>
      <c r="D263" s="99" t="s">
        <v>331</v>
      </c>
      <c r="E263" s="99" t="s">
        <v>379</v>
      </c>
      <c r="F263" s="99" t="s">
        <v>6</v>
      </c>
      <c r="G263" s="99" t="s">
        <v>81</v>
      </c>
      <c r="H263" s="215">
        <f t="shared" si="173"/>
        <v>0</v>
      </c>
      <c r="I263" s="215">
        <f t="shared" si="174"/>
        <v>1</v>
      </c>
      <c r="J263" s="215"/>
      <c r="K263" s="215">
        <f t="shared" si="175"/>
        <v>0</v>
      </c>
      <c r="L263" s="215">
        <f t="shared" si="176"/>
        <v>0</v>
      </c>
      <c r="M263" s="215">
        <f t="shared" si="1"/>
        <v>1</v>
      </c>
      <c r="N263" s="67"/>
      <c r="O263" s="67"/>
      <c r="P263" s="67"/>
      <c r="Q263" s="67"/>
      <c r="R263" s="65">
        <v>1469900108111</v>
      </c>
      <c r="S263" s="5" t="str">
        <f t="shared" si="148"/>
        <v/>
      </c>
      <c r="T263" s="5"/>
      <c r="U263" s="5"/>
      <c r="V263" s="5"/>
      <c r="W263" s="5"/>
      <c r="X263" s="5"/>
      <c r="Y263" s="5"/>
      <c r="Z263" s="5"/>
    </row>
    <row r="264" spans="1:26" ht="21.75" customHeight="1">
      <c r="A264" s="5"/>
      <c r="B264" s="240">
        <v>1470100195258</v>
      </c>
      <c r="C264" s="99" t="s">
        <v>395</v>
      </c>
      <c r="D264" s="99" t="s">
        <v>331</v>
      </c>
      <c r="E264" s="99" t="s">
        <v>379</v>
      </c>
      <c r="F264" s="99" t="s">
        <v>6</v>
      </c>
      <c r="G264" s="99" t="s">
        <v>81</v>
      </c>
      <c r="H264" s="215">
        <f t="shared" si="173"/>
        <v>0</v>
      </c>
      <c r="I264" s="215">
        <f t="shared" si="174"/>
        <v>1</v>
      </c>
      <c r="J264" s="215"/>
      <c r="K264" s="215">
        <f t="shared" si="175"/>
        <v>0</v>
      </c>
      <c r="L264" s="215">
        <f t="shared" si="176"/>
        <v>0</v>
      </c>
      <c r="M264" s="215">
        <f t="shared" si="1"/>
        <v>1</v>
      </c>
      <c r="N264" s="67"/>
      <c r="O264" s="67"/>
      <c r="P264" s="67"/>
      <c r="Q264" s="67"/>
      <c r="R264" s="65">
        <v>1470100195258</v>
      </c>
      <c r="S264" s="5" t="str">
        <f t="shared" si="148"/>
        <v/>
      </c>
      <c r="T264" s="5"/>
      <c r="U264" s="5"/>
      <c r="V264" s="5"/>
      <c r="W264" s="5"/>
      <c r="X264" s="5"/>
      <c r="Y264" s="5"/>
      <c r="Z264" s="5"/>
    </row>
    <row r="265" spans="1:26" ht="21.75" customHeight="1">
      <c r="A265" s="5"/>
      <c r="B265" s="240">
        <v>1470800089388</v>
      </c>
      <c r="C265" s="99" t="s">
        <v>396</v>
      </c>
      <c r="D265" s="99" t="s">
        <v>331</v>
      </c>
      <c r="E265" s="99" t="s">
        <v>379</v>
      </c>
      <c r="F265" s="99" t="s">
        <v>6</v>
      </c>
      <c r="G265" s="99" t="s">
        <v>81</v>
      </c>
      <c r="H265" s="215">
        <f t="shared" si="173"/>
        <v>0</v>
      </c>
      <c r="I265" s="215">
        <f t="shared" si="174"/>
        <v>1</v>
      </c>
      <c r="J265" s="215"/>
      <c r="K265" s="215">
        <f t="shared" si="175"/>
        <v>0</v>
      </c>
      <c r="L265" s="215">
        <f t="shared" si="176"/>
        <v>0</v>
      </c>
      <c r="M265" s="215">
        <f t="shared" si="1"/>
        <v>1</v>
      </c>
      <c r="N265" s="67"/>
      <c r="O265" s="67"/>
      <c r="P265" s="67"/>
      <c r="Q265" s="67"/>
      <c r="R265" s="65">
        <v>1470800089388</v>
      </c>
      <c r="S265" s="5" t="str">
        <f t="shared" si="148"/>
        <v/>
      </c>
      <c r="T265" s="5"/>
      <c r="U265" s="5"/>
      <c r="V265" s="5"/>
      <c r="W265" s="5"/>
      <c r="X265" s="5"/>
      <c r="Y265" s="5"/>
      <c r="Z265" s="5"/>
    </row>
    <row r="266" spans="1:26" ht="21.75" customHeight="1">
      <c r="A266" s="5"/>
      <c r="B266" s="240">
        <v>1470800186073</v>
      </c>
      <c r="C266" s="99" t="s">
        <v>397</v>
      </c>
      <c r="D266" s="99" t="s">
        <v>331</v>
      </c>
      <c r="E266" s="99" t="s">
        <v>379</v>
      </c>
      <c r="F266" s="99" t="s">
        <v>6</v>
      </c>
      <c r="G266" s="99" t="s">
        <v>81</v>
      </c>
      <c r="H266" s="215">
        <f t="shared" si="173"/>
        <v>0</v>
      </c>
      <c r="I266" s="215">
        <f t="shared" si="174"/>
        <v>1</v>
      </c>
      <c r="J266" s="215"/>
      <c r="K266" s="215">
        <f t="shared" si="175"/>
        <v>0</v>
      </c>
      <c r="L266" s="215">
        <f t="shared" si="176"/>
        <v>0</v>
      </c>
      <c r="M266" s="215">
        <f t="shared" si="1"/>
        <v>1</v>
      </c>
      <c r="N266" s="67"/>
      <c r="O266" s="67"/>
      <c r="P266" s="67"/>
      <c r="Q266" s="67"/>
      <c r="R266" s="65">
        <v>1470800186073</v>
      </c>
      <c r="S266" s="5" t="str">
        <f t="shared" si="148"/>
        <v/>
      </c>
      <c r="T266" s="5"/>
      <c r="U266" s="5"/>
      <c r="V266" s="5"/>
      <c r="W266" s="5"/>
      <c r="X266" s="5"/>
      <c r="Y266" s="5"/>
      <c r="Z266" s="5"/>
    </row>
    <row r="267" spans="1:26" ht="21.75" customHeight="1">
      <c r="A267" s="5"/>
      <c r="B267" s="240">
        <v>1471400001891</v>
      </c>
      <c r="C267" s="99" t="s">
        <v>399</v>
      </c>
      <c r="D267" s="99" t="s">
        <v>331</v>
      </c>
      <c r="E267" s="99" t="s">
        <v>379</v>
      </c>
      <c r="F267" s="99" t="s">
        <v>6</v>
      </c>
      <c r="G267" s="99" t="s">
        <v>81</v>
      </c>
      <c r="H267" s="215">
        <f t="shared" si="173"/>
        <v>0</v>
      </c>
      <c r="I267" s="215">
        <f t="shared" si="174"/>
        <v>1</v>
      </c>
      <c r="J267" s="215"/>
      <c r="K267" s="215">
        <f t="shared" si="175"/>
        <v>0</v>
      </c>
      <c r="L267" s="215">
        <f t="shared" si="176"/>
        <v>0</v>
      </c>
      <c r="M267" s="215">
        <f t="shared" si="1"/>
        <v>1</v>
      </c>
      <c r="N267" s="67"/>
      <c r="O267" s="67"/>
      <c r="P267" s="67"/>
      <c r="Q267" s="67"/>
      <c r="R267" s="65">
        <v>1471400001891</v>
      </c>
      <c r="S267" s="5" t="str">
        <f t="shared" si="148"/>
        <v/>
      </c>
      <c r="T267" s="5"/>
      <c r="U267" s="5"/>
      <c r="V267" s="5"/>
      <c r="W267" s="5"/>
      <c r="X267" s="5"/>
      <c r="Y267" s="5"/>
      <c r="Z267" s="5"/>
    </row>
    <row r="268" spans="1:26" ht="21.75" customHeight="1">
      <c r="A268" s="5"/>
      <c r="B268" s="240">
        <v>1479900005893</v>
      </c>
      <c r="C268" s="99" t="s">
        <v>400</v>
      </c>
      <c r="D268" s="99" t="s">
        <v>331</v>
      </c>
      <c r="E268" s="99" t="s">
        <v>379</v>
      </c>
      <c r="F268" s="99" t="s">
        <v>6</v>
      </c>
      <c r="G268" s="99" t="s">
        <v>81</v>
      </c>
      <c r="H268" s="215">
        <f t="shared" si="173"/>
        <v>0</v>
      </c>
      <c r="I268" s="215">
        <f t="shared" si="174"/>
        <v>1</v>
      </c>
      <c r="J268" s="215"/>
      <c r="K268" s="215">
        <f t="shared" si="175"/>
        <v>0</v>
      </c>
      <c r="L268" s="215">
        <f t="shared" si="176"/>
        <v>0</v>
      </c>
      <c r="M268" s="215">
        <f t="shared" si="1"/>
        <v>1</v>
      </c>
      <c r="N268" s="67"/>
      <c r="O268" s="67"/>
      <c r="P268" s="67"/>
      <c r="Q268" s="67"/>
      <c r="R268" s="65">
        <v>1479900005893</v>
      </c>
      <c r="S268" s="5" t="str">
        <f t="shared" si="148"/>
        <v/>
      </c>
      <c r="T268" s="5"/>
      <c r="U268" s="5"/>
      <c r="V268" s="5"/>
      <c r="W268" s="5"/>
      <c r="X268" s="5"/>
      <c r="Y268" s="5"/>
      <c r="Z268" s="5"/>
    </row>
    <row r="269" spans="1:26" ht="21.75" customHeight="1">
      <c r="A269" s="5"/>
      <c r="B269" s="240">
        <v>1479900006644</v>
      </c>
      <c r="C269" s="99" t="s">
        <v>401</v>
      </c>
      <c r="D269" s="99" t="s">
        <v>331</v>
      </c>
      <c r="E269" s="99" t="s">
        <v>379</v>
      </c>
      <c r="F269" s="99" t="s">
        <v>6</v>
      </c>
      <c r="G269" s="99" t="s">
        <v>81</v>
      </c>
      <c r="H269" s="215">
        <f t="shared" si="173"/>
        <v>0</v>
      </c>
      <c r="I269" s="215">
        <f t="shared" si="174"/>
        <v>1</v>
      </c>
      <c r="J269" s="215"/>
      <c r="K269" s="215">
        <f t="shared" si="175"/>
        <v>0</v>
      </c>
      <c r="L269" s="215">
        <f t="shared" si="176"/>
        <v>0</v>
      </c>
      <c r="M269" s="215">
        <f t="shared" si="1"/>
        <v>1</v>
      </c>
      <c r="N269" s="67"/>
      <c r="O269" s="67"/>
      <c r="P269" s="67"/>
      <c r="Q269" s="67"/>
      <c r="R269" s="65">
        <v>1479900006644</v>
      </c>
      <c r="S269" s="5" t="str">
        <f t="shared" si="148"/>
        <v/>
      </c>
      <c r="T269" s="5"/>
      <c r="U269" s="5"/>
      <c r="V269" s="5"/>
      <c r="W269" s="5"/>
      <c r="X269" s="5"/>
      <c r="Y269" s="5"/>
      <c r="Z269" s="5"/>
    </row>
    <row r="270" spans="1:26" ht="21.75" customHeight="1">
      <c r="A270" s="5"/>
      <c r="B270" s="240">
        <v>1479900009007</v>
      </c>
      <c r="C270" s="99" t="s">
        <v>402</v>
      </c>
      <c r="D270" s="99" t="s">
        <v>331</v>
      </c>
      <c r="E270" s="99" t="s">
        <v>379</v>
      </c>
      <c r="F270" s="99" t="s">
        <v>6</v>
      </c>
      <c r="G270" s="99" t="s">
        <v>81</v>
      </c>
      <c r="H270" s="215">
        <f t="shared" si="173"/>
        <v>0</v>
      </c>
      <c r="I270" s="215">
        <f t="shared" si="174"/>
        <v>1</v>
      </c>
      <c r="J270" s="215"/>
      <c r="K270" s="215">
        <f t="shared" si="175"/>
        <v>0</v>
      </c>
      <c r="L270" s="215">
        <f t="shared" si="176"/>
        <v>0</v>
      </c>
      <c r="M270" s="215">
        <f t="shared" si="1"/>
        <v>1</v>
      </c>
      <c r="N270" s="67"/>
      <c r="O270" s="67"/>
      <c r="P270" s="67"/>
      <c r="Q270" s="67"/>
      <c r="R270" s="65">
        <v>1479900009007</v>
      </c>
      <c r="S270" s="5" t="str">
        <f t="shared" si="148"/>
        <v/>
      </c>
      <c r="T270" s="5"/>
      <c r="U270" s="5"/>
      <c r="V270" s="5"/>
      <c r="W270" s="5"/>
      <c r="X270" s="5"/>
      <c r="Y270" s="5"/>
      <c r="Z270" s="5"/>
    </row>
    <row r="271" spans="1:26" ht="21.75" customHeight="1">
      <c r="A271" s="5"/>
      <c r="B271" s="240">
        <v>1479900151334</v>
      </c>
      <c r="C271" s="99" t="s">
        <v>403</v>
      </c>
      <c r="D271" s="99" t="s">
        <v>331</v>
      </c>
      <c r="E271" s="99" t="s">
        <v>379</v>
      </c>
      <c r="F271" s="99" t="s">
        <v>6</v>
      </c>
      <c r="G271" s="99" t="s">
        <v>81</v>
      </c>
      <c r="H271" s="215">
        <f t="shared" si="173"/>
        <v>0</v>
      </c>
      <c r="I271" s="215">
        <f t="shared" si="174"/>
        <v>1</v>
      </c>
      <c r="J271" s="215"/>
      <c r="K271" s="215">
        <f t="shared" si="175"/>
        <v>0</v>
      </c>
      <c r="L271" s="215">
        <f t="shared" si="176"/>
        <v>0</v>
      </c>
      <c r="M271" s="215">
        <f t="shared" si="1"/>
        <v>1</v>
      </c>
      <c r="N271" s="67"/>
      <c r="O271" s="67"/>
      <c r="P271" s="67"/>
      <c r="Q271" s="67"/>
      <c r="R271" s="65">
        <v>1479900151334</v>
      </c>
      <c r="S271" s="5" t="str">
        <f t="shared" si="148"/>
        <v/>
      </c>
      <c r="T271" s="5"/>
      <c r="U271" s="5"/>
      <c r="V271" s="5"/>
      <c r="W271" s="5"/>
      <c r="X271" s="5"/>
      <c r="Y271" s="5"/>
      <c r="Z271" s="5"/>
    </row>
    <row r="272" spans="1:26" ht="21.75" customHeight="1">
      <c r="A272" s="5"/>
      <c r="B272" s="240">
        <v>1480600007817</v>
      </c>
      <c r="C272" s="99" t="s">
        <v>404</v>
      </c>
      <c r="D272" s="99" t="s">
        <v>331</v>
      </c>
      <c r="E272" s="99" t="s">
        <v>379</v>
      </c>
      <c r="F272" s="99" t="s">
        <v>6</v>
      </c>
      <c r="G272" s="99" t="s">
        <v>81</v>
      </c>
      <c r="H272" s="215">
        <f t="shared" si="173"/>
        <v>0</v>
      </c>
      <c r="I272" s="215">
        <f t="shared" si="174"/>
        <v>1</v>
      </c>
      <c r="J272" s="215"/>
      <c r="K272" s="215">
        <f t="shared" si="175"/>
        <v>0</v>
      </c>
      <c r="L272" s="215">
        <f t="shared" si="176"/>
        <v>0</v>
      </c>
      <c r="M272" s="215">
        <f t="shared" si="1"/>
        <v>1</v>
      </c>
      <c r="N272" s="67"/>
      <c r="O272" s="67"/>
      <c r="P272" s="67"/>
      <c r="Q272" s="67"/>
      <c r="R272" s="65">
        <v>1480600007817</v>
      </c>
      <c r="S272" s="5" t="str">
        <f t="shared" si="148"/>
        <v/>
      </c>
      <c r="T272" s="5"/>
      <c r="U272" s="5"/>
      <c r="V272" s="5"/>
      <c r="W272" s="5"/>
      <c r="X272" s="5"/>
      <c r="Y272" s="5"/>
      <c r="Z272" s="5"/>
    </row>
    <row r="273" spans="1:26" ht="21.75" customHeight="1">
      <c r="A273" s="5"/>
      <c r="B273" s="240">
        <v>1499900065004</v>
      </c>
      <c r="C273" s="99" t="s">
        <v>405</v>
      </c>
      <c r="D273" s="99" t="s">
        <v>331</v>
      </c>
      <c r="E273" s="99" t="s">
        <v>379</v>
      </c>
      <c r="F273" s="99" t="s">
        <v>6</v>
      </c>
      <c r="G273" s="99" t="s">
        <v>81</v>
      </c>
      <c r="H273" s="215">
        <f t="shared" si="173"/>
        <v>0</v>
      </c>
      <c r="I273" s="215">
        <f t="shared" si="174"/>
        <v>1</v>
      </c>
      <c r="J273" s="215"/>
      <c r="K273" s="215">
        <f t="shared" si="175"/>
        <v>0</v>
      </c>
      <c r="L273" s="215">
        <f t="shared" si="176"/>
        <v>0</v>
      </c>
      <c r="M273" s="215">
        <f t="shared" si="1"/>
        <v>1</v>
      </c>
      <c r="N273" s="67"/>
      <c r="O273" s="67"/>
      <c r="P273" s="67"/>
      <c r="Q273" s="67"/>
      <c r="R273" s="65">
        <v>1499900065004</v>
      </c>
      <c r="S273" s="5" t="str">
        <f t="shared" si="148"/>
        <v/>
      </c>
      <c r="T273" s="5"/>
      <c r="U273" s="5"/>
      <c r="V273" s="5"/>
      <c r="W273" s="5"/>
      <c r="X273" s="5"/>
      <c r="Y273" s="5"/>
      <c r="Z273" s="5"/>
    </row>
    <row r="274" spans="1:26" ht="21.75" customHeight="1">
      <c r="A274" s="5"/>
      <c r="B274" s="240">
        <v>1559900129656</v>
      </c>
      <c r="C274" s="99" t="s">
        <v>406</v>
      </c>
      <c r="D274" s="99" t="s">
        <v>331</v>
      </c>
      <c r="E274" s="99" t="s">
        <v>379</v>
      </c>
      <c r="F274" s="99" t="s">
        <v>6</v>
      </c>
      <c r="G274" s="99" t="s">
        <v>81</v>
      </c>
      <c r="H274" s="215">
        <f t="shared" si="173"/>
        <v>0</v>
      </c>
      <c r="I274" s="215">
        <f t="shared" si="174"/>
        <v>1</v>
      </c>
      <c r="J274" s="215"/>
      <c r="K274" s="215">
        <f t="shared" si="175"/>
        <v>0</v>
      </c>
      <c r="L274" s="215">
        <f t="shared" si="176"/>
        <v>0</v>
      </c>
      <c r="M274" s="215">
        <f t="shared" si="1"/>
        <v>1</v>
      </c>
      <c r="N274" s="67"/>
      <c r="O274" s="67"/>
      <c r="P274" s="67"/>
      <c r="Q274" s="67"/>
      <c r="R274" s="65">
        <v>1559900129656</v>
      </c>
      <c r="S274" s="5" t="str">
        <f t="shared" si="148"/>
        <v/>
      </c>
      <c r="T274" s="5"/>
      <c r="U274" s="5"/>
      <c r="V274" s="5"/>
      <c r="W274" s="5"/>
      <c r="X274" s="5"/>
      <c r="Y274" s="5"/>
      <c r="Z274" s="5"/>
    </row>
    <row r="275" spans="1:26" ht="21.75" customHeight="1">
      <c r="A275" s="5"/>
      <c r="B275" s="240">
        <v>3440900203065</v>
      </c>
      <c r="C275" s="99" t="s">
        <v>408</v>
      </c>
      <c r="D275" s="99" t="s">
        <v>331</v>
      </c>
      <c r="E275" s="99" t="s">
        <v>379</v>
      </c>
      <c r="F275" s="99" t="s">
        <v>6</v>
      </c>
      <c r="G275" s="99" t="s">
        <v>81</v>
      </c>
      <c r="H275" s="215">
        <f t="shared" si="173"/>
        <v>0</v>
      </c>
      <c r="I275" s="215">
        <f t="shared" si="174"/>
        <v>1</v>
      </c>
      <c r="J275" s="215"/>
      <c r="K275" s="215">
        <f t="shared" si="175"/>
        <v>0</v>
      </c>
      <c r="L275" s="215">
        <f t="shared" si="176"/>
        <v>0</v>
      </c>
      <c r="M275" s="215">
        <f t="shared" si="1"/>
        <v>1</v>
      </c>
      <c r="N275" s="67"/>
      <c r="O275" s="67"/>
      <c r="P275" s="67"/>
      <c r="Q275" s="67"/>
      <c r="R275" s="65">
        <v>3440900203065</v>
      </c>
      <c r="S275" s="5" t="str">
        <f t="shared" si="148"/>
        <v/>
      </c>
      <c r="T275" s="5"/>
      <c r="U275" s="5"/>
      <c r="V275" s="5"/>
      <c r="W275" s="5"/>
      <c r="X275" s="5"/>
      <c r="Y275" s="5"/>
      <c r="Z275" s="5"/>
    </row>
    <row r="276" spans="1:26" ht="21.75" customHeight="1">
      <c r="A276" s="5"/>
      <c r="B276" s="240">
        <v>3469900117639</v>
      </c>
      <c r="C276" s="99" t="s">
        <v>409</v>
      </c>
      <c r="D276" s="99" t="s">
        <v>331</v>
      </c>
      <c r="E276" s="99" t="s">
        <v>379</v>
      </c>
      <c r="F276" s="99" t="s">
        <v>6</v>
      </c>
      <c r="G276" s="99" t="s">
        <v>81</v>
      </c>
      <c r="H276" s="215">
        <f t="shared" si="173"/>
        <v>0</v>
      </c>
      <c r="I276" s="215">
        <f t="shared" si="174"/>
        <v>1</v>
      </c>
      <c r="J276" s="215"/>
      <c r="K276" s="215">
        <f t="shared" si="175"/>
        <v>0</v>
      </c>
      <c r="L276" s="215">
        <f t="shared" si="176"/>
        <v>0</v>
      </c>
      <c r="M276" s="215">
        <f t="shared" si="1"/>
        <v>1</v>
      </c>
      <c r="N276" s="67"/>
      <c r="O276" s="67"/>
      <c r="P276" s="67"/>
      <c r="Q276" s="67"/>
      <c r="R276" s="65">
        <v>3469900117639</v>
      </c>
      <c r="S276" s="5" t="str">
        <f t="shared" si="148"/>
        <v/>
      </c>
      <c r="T276" s="5"/>
      <c r="U276" s="5"/>
      <c r="V276" s="5"/>
      <c r="W276" s="5"/>
      <c r="X276" s="5"/>
      <c r="Y276" s="5"/>
      <c r="Z276" s="5"/>
    </row>
    <row r="277" spans="1:26" ht="21.75" customHeight="1">
      <c r="A277" s="5"/>
      <c r="B277" s="240">
        <v>520842715</v>
      </c>
      <c r="C277" s="99" t="s">
        <v>410</v>
      </c>
      <c r="D277" s="99" t="s">
        <v>331</v>
      </c>
      <c r="E277" s="99" t="s">
        <v>379</v>
      </c>
      <c r="F277" s="99" t="s">
        <v>48</v>
      </c>
      <c r="G277" s="99" t="s">
        <v>106</v>
      </c>
      <c r="H277" s="215">
        <f t="shared" si="173"/>
        <v>0</v>
      </c>
      <c r="I277" s="215">
        <f t="shared" si="174"/>
        <v>0</v>
      </c>
      <c r="J277" s="215"/>
      <c r="K277" s="215">
        <f t="shared" si="175"/>
        <v>1</v>
      </c>
      <c r="L277" s="215">
        <f t="shared" si="176"/>
        <v>0</v>
      </c>
      <c r="M277" s="215">
        <f t="shared" si="1"/>
        <v>1</v>
      </c>
      <c r="N277" s="67"/>
      <c r="O277" s="67"/>
      <c r="P277" s="67"/>
      <c r="Q277" s="67"/>
      <c r="R277" s="65">
        <v>520842715</v>
      </c>
      <c r="S277" s="5" t="str">
        <f t="shared" si="148"/>
        <v/>
      </c>
      <c r="T277" s="5"/>
      <c r="U277" s="5"/>
      <c r="V277" s="5"/>
      <c r="W277" s="5"/>
      <c r="X277" s="5"/>
      <c r="Y277" s="5"/>
      <c r="Z277" s="5"/>
    </row>
    <row r="278" spans="1:26" ht="21.75" customHeight="1">
      <c r="A278" s="5"/>
      <c r="B278" s="240">
        <v>548511390</v>
      </c>
      <c r="C278" s="99" t="s">
        <v>412</v>
      </c>
      <c r="D278" s="99" t="s">
        <v>331</v>
      </c>
      <c r="E278" s="99" t="s">
        <v>379</v>
      </c>
      <c r="F278" s="99" t="s">
        <v>48</v>
      </c>
      <c r="G278" s="99" t="s">
        <v>106</v>
      </c>
      <c r="H278" s="215">
        <f t="shared" si="173"/>
        <v>0</v>
      </c>
      <c r="I278" s="215">
        <f t="shared" si="174"/>
        <v>0</v>
      </c>
      <c r="J278" s="215"/>
      <c r="K278" s="215">
        <f t="shared" si="175"/>
        <v>1</v>
      </c>
      <c r="L278" s="215">
        <f t="shared" si="176"/>
        <v>0</v>
      </c>
      <c r="M278" s="215">
        <f t="shared" si="1"/>
        <v>1</v>
      </c>
      <c r="N278" s="67"/>
      <c r="O278" s="67"/>
      <c r="P278" s="67"/>
      <c r="Q278" s="67"/>
      <c r="R278" s="65">
        <v>548511390</v>
      </c>
      <c r="S278" s="5" t="str">
        <f t="shared" si="148"/>
        <v/>
      </c>
      <c r="T278" s="5"/>
      <c r="U278" s="5"/>
      <c r="V278" s="5"/>
      <c r="W278" s="5"/>
      <c r="X278" s="5"/>
      <c r="Y278" s="5"/>
      <c r="Z278" s="5"/>
    </row>
    <row r="279" spans="1:26" ht="21.75" customHeight="1">
      <c r="A279" s="5"/>
      <c r="B279" s="240">
        <v>9345712</v>
      </c>
      <c r="C279" s="99" t="s">
        <v>413</v>
      </c>
      <c r="D279" s="99" t="s">
        <v>331</v>
      </c>
      <c r="E279" s="99" t="s">
        <v>379</v>
      </c>
      <c r="F279" s="99" t="s">
        <v>48</v>
      </c>
      <c r="G279" s="99" t="s">
        <v>106</v>
      </c>
      <c r="H279" s="215">
        <f t="shared" si="173"/>
        <v>0</v>
      </c>
      <c r="I279" s="215">
        <f t="shared" si="174"/>
        <v>0</v>
      </c>
      <c r="J279" s="215"/>
      <c r="K279" s="215">
        <f t="shared" si="175"/>
        <v>1</v>
      </c>
      <c r="L279" s="215">
        <f t="shared" si="176"/>
        <v>0</v>
      </c>
      <c r="M279" s="215">
        <f t="shared" si="1"/>
        <v>1</v>
      </c>
      <c r="N279" s="67"/>
      <c r="O279" s="67"/>
      <c r="P279" s="67"/>
      <c r="Q279" s="67"/>
      <c r="R279" s="65">
        <v>9345712</v>
      </c>
      <c r="S279" s="5" t="str">
        <f t="shared" si="148"/>
        <v/>
      </c>
      <c r="T279" s="5"/>
      <c r="U279" s="5"/>
      <c r="V279" s="5"/>
      <c r="W279" s="5"/>
      <c r="X279" s="5"/>
      <c r="Y279" s="5"/>
      <c r="Z279" s="5"/>
    </row>
    <row r="280" spans="1:26" ht="21.75" customHeight="1">
      <c r="A280" s="5"/>
      <c r="B280" s="240" t="s">
        <v>414</v>
      </c>
      <c r="C280" s="99" t="s">
        <v>415</v>
      </c>
      <c r="D280" s="99" t="s">
        <v>331</v>
      </c>
      <c r="E280" s="99" t="s">
        <v>379</v>
      </c>
      <c r="F280" s="99" t="s">
        <v>48</v>
      </c>
      <c r="G280" s="99" t="s">
        <v>106</v>
      </c>
      <c r="H280" s="215">
        <f t="shared" si="173"/>
        <v>0</v>
      </c>
      <c r="I280" s="215">
        <f t="shared" si="174"/>
        <v>0</v>
      </c>
      <c r="J280" s="215"/>
      <c r="K280" s="215">
        <f t="shared" si="175"/>
        <v>1</v>
      </c>
      <c r="L280" s="215">
        <f t="shared" si="176"/>
        <v>0</v>
      </c>
      <c r="M280" s="215">
        <f t="shared" si="1"/>
        <v>1</v>
      </c>
      <c r="N280" s="67"/>
      <c r="O280" s="67"/>
      <c r="P280" s="67"/>
      <c r="Q280" s="67"/>
      <c r="R280" s="289" t="s">
        <v>414</v>
      </c>
      <c r="S280" s="5"/>
      <c r="T280" s="5"/>
      <c r="U280" s="5"/>
      <c r="V280" s="5"/>
      <c r="W280" s="5"/>
      <c r="X280" s="5"/>
      <c r="Y280" s="5"/>
      <c r="Z280" s="5"/>
    </row>
    <row r="281" spans="1:26" ht="21.75" customHeight="1">
      <c r="A281" s="5"/>
      <c r="B281" s="240" t="s">
        <v>416</v>
      </c>
      <c r="C281" s="99" t="s">
        <v>417</v>
      </c>
      <c r="D281" s="99" t="s">
        <v>331</v>
      </c>
      <c r="E281" s="99" t="s">
        <v>379</v>
      </c>
      <c r="F281" s="99" t="s">
        <v>48</v>
      </c>
      <c r="G281" s="99" t="s">
        <v>106</v>
      </c>
      <c r="H281" s="215">
        <f t="shared" si="173"/>
        <v>0</v>
      </c>
      <c r="I281" s="215">
        <f t="shared" si="174"/>
        <v>0</v>
      </c>
      <c r="J281" s="215"/>
      <c r="K281" s="215">
        <f t="shared" si="175"/>
        <v>1</v>
      </c>
      <c r="L281" s="215">
        <f t="shared" si="176"/>
        <v>0</v>
      </c>
      <c r="M281" s="215">
        <f t="shared" si="1"/>
        <v>1</v>
      </c>
      <c r="N281" s="67"/>
      <c r="O281" s="67"/>
      <c r="P281" s="67"/>
      <c r="Q281" s="67"/>
      <c r="R281" s="289" t="s">
        <v>416</v>
      </c>
      <c r="S281" s="5"/>
      <c r="T281" s="5"/>
      <c r="U281" s="5"/>
      <c r="V281" s="5"/>
      <c r="W281" s="5"/>
      <c r="X281" s="5"/>
      <c r="Y281" s="5"/>
      <c r="Z281" s="5"/>
    </row>
    <row r="282" spans="1:26" ht="21.75" customHeight="1">
      <c r="A282" s="5"/>
      <c r="B282" s="240" t="s">
        <v>418</v>
      </c>
      <c r="C282" s="99" t="s">
        <v>419</v>
      </c>
      <c r="D282" s="99" t="s">
        <v>331</v>
      </c>
      <c r="E282" s="99" t="s">
        <v>379</v>
      </c>
      <c r="F282" s="99" t="s">
        <v>48</v>
      </c>
      <c r="G282" s="99" t="s">
        <v>106</v>
      </c>
      <c r="H282" s="215">
        <f t="shared" si="173"/>
        <v>0</v>
      </c>
      <c r="I282" s="215">
        <f t="shared" si="174"/>
        <v>0</v>
      </c>
      <c r="J282" s="215"/>
      <c r="K282" s="215">
        <f t="shared" si="175"/>
        <v>1</v>
      </c>
      <c r="L282" s="215">
        <f t="shared" si="176"/>
        <v>0</v>
      </c>
      <c r="M282" s="215">
        <f t="shared" si="1"/>
        <v>1</v>
      </c>
      <c r="N282" s="67"/>
      <c r="O282" s="67"/>
      <c r="P282" s="67"/>
      <c r="Q282" s="67"/>
      <c r="R282" s="289" t="s">
        <v>418</v>
      </c>
      <c r="S282" s="5"/>
      <c r="T282" s="5"/>
      <c r="U282" s="5"/>
      <c r="V282" s="5"/>
      <c r="W282" s="5"/>
      <c r="X282" s="5"/>
      <c r="Y282" s="5"/>
      <c r="Z282" s="5"/>
    </row>
    <row r="283" spans="1:26" ht="21.75" customHeight="1">
      <c r="A283" s="5"/>
      <c r="B283" s="240" t="s">
        <v>420</v>
      </c>
      <c r="C283" s="99" t="s">
        <v>421</v>
      </c>
      <c r="D283" s="99" t="s">
        <v>331</v>
      </c>
      <c r="E283" s="99" t="s">
        <v>379</v>
      </c>
      <c r="F283" s="99" t="s">
        <v>48</v>
      </c>
      <c r="G283" s="99" t="s">
        <v>106</v>
      </c>
      <c r="H283" s="215">
        <f t="shared" si="173"/>
        <v>0</v>
      </c>
      <c r="I283" s="215">
        <f t="shared" si="174"/>
        <v>0</v>
      </c>
      <c r="J283" s="215"/>
      <c r="K283" s="215">
        <f t="shared" si="175"/>
        <v>1</v>
      </c>
      <c r="L283" s="215">
        <f t="shared" si="176"/>
        <v>0</v>
      </c>
      <c r="M283" s="215">
        <f t="shared" si="1"/>
        <v>1</v>
      </c>
      <c r="N283" s="67"/>
      <c r="O283" s="67"/>
      <c r="P283" s="67"/>
      <c r="Q283" s="67"/>
      <c r="R283" s="289" t="s">
        <v>420</v>
      </c>
      <c r="S283" s="5"/>
      <c r="T283" s="5"/>
      <c r="U283" s="5"/>
      <c r="V283" s="5"/>
      <c r="W283" s="5"/>
      <c r="X283" s="5"/>
      <c r="Y283" s="5"/>
      <c r="Z283" s="5"/>
    </row>
    <row r="284" spans="1:26" ht="21.75" customHeight="1">
      <c r="A284" s="5"/>
      <c r="B284" s="240" t="s">
        <v>422</v>
      </c>
      <c r="C284" s="99" t="s">
        <v>423</v>
      </c>
      <c r="D284" s="99" t="s">
        <v>331</v>
      </c>
      <c r="E284" s="99" t="s">
        <v>379</v>
      </c>
      <c r="F284" s="99" t="s">
        <v>48</v>
      </c>
      <c r="G284" s="99" t="s">
        <v>81</v>
      </c>
      <c r="H284" s="215">
        <f t="shared" si="173"/>
        <v>0</v>
      </c>
      <c r="I284" s="215">
        <f t="shared" si="174"/>
        <v>0</v>
      </c>
      <c r="J284" s="215"/>
      <c r="K284" s="215">
        <f t="shared" si="175"/>
        <v>1</v>
      </c>
      <c r="L284" s="215">
        <f t="shared" si="176"/>
        <v>0</v>
      </c>
      <c r="M284" s="215">
        <f t="shared" si="1"/>
        <v>1</v>
      </c>
      <c r="N284" s="67"/>
      <c r="O284" s="67"/>
      <c r="P284" s="67"/>
      <c r="Q284" s="67"/>
      <c r="R284" s="289" t="s">
        <v>422</v>
      </c>
      <c r="S284" s="5"/>
      <c r="T284" s="5"/>
      <c r="U284" s="5"/>
      <c r="V284" s="5"/>
      <c r="W284" s="5"/>
      <c r="X284" s="5"/>
      <c r="Y284" s="5"/>
      <c r="Z284" s="5"/>
    </row>
    <row r="285" spans="1:26" ht="21.75" customHeight="1">
      <c r="A285" s="5"/>
      <c r="B285" s="240" t="s">
        <v>424</v>
      </c>
      <c r="C285" s="99" t="s">
        <v>425</v>
      </c>
      <c r="D285" s="99" t="s">
        <v>331</v>
      </c>
      <c r="E285" s="99" t="s">
        <v>379</v>
      </c>
      <c r="F285" s="99" t="s">
        <v>48</v>
      </c>
      <c r="G285" s="99" t="s">
        <v>81</v>
      </c>
      <c r="H285" s="215">
        <f t="shared" si="173"/>
        <v>0</v>
      </c>
      <c r="I285" s="215">
        <f t="shared" si="174"/>
        <v>0</v>
      </c>
      <c r="J285" s="215"/>
      <c r="K285" s="215">
        <f t="shared" si="175"/>
        <v>1</v>
      </c>
      <c r="L285" s="215">
        <f t="shared" si="176"/>
        <v>0</v>
      </c>
      <c r="M285" s="215">
        <f t="shared" si="1"/>
        <v>1</v>
      </c>
      <c r="N285" s="67"/>
      <c r="O285" s="67"/>
      <c r="P285" s="67"/>
      <c r="Q285" s="67"/>
      <c r="R285" s="289" t="s">
        <v>424</v>
      </c>
      <c r="S285" s="5"/>
      <c r="T285" s="5"/>
      <c r="U285" s="5"/>
      <c r="V285" s="5"/>
      <c r="W285" s="5"/>
      <c r="X285" s="5"/>
      <c r="Y285" s="5"/>
      <c r="Z285" s="5"/>
    </row>
    <row r="286" spans="1:26" ht="21.75" customHeight="1">
      <c r="A286" s="5"/>
      <c r="B286" s="240" t="s">
        <v>426</v>
      </c>
      <c r="C286" s="99" t="s">
        <v>427</v>
      </c>
      <c r="D286" s="99" t="s">
        <v>331</v>
      </c>
      <c r="E286" s="99" t="s">
        <v>379</v>
      </c>
      <c r="F286" s="99" t="s">
        <v>48</v>
      </c>
      <c r="G286" s="99" t="s">
        <v>106</v>
      </c>
      <c r="H286" s="215">
        <f t="shared" si="173"/>
        <v>0</v>
      </c>
      <c r="I286" s="215">
        <f t="shared" si="174"/>
        <v>0</v>
      </c>
      <c r="J286" s="215"/>
      <c r="K286" s="215">
        <f t="shared" si="175"/>
        <v>1</v>
      </c>
      <c r="L286" s="215">
        <f t="shared" si="176"/>
        <v>0</v>
      </c>
      <c r="M286" s="215">
        <f t="shared" si="1"/>
        <v>1</v>
      </c>
      <c r="N286" s="67"/>
      <c r="O286" s="67"/>
      <c r="P286" s="67"/>
      <c r="Q286" s="67"/>
      <c r="R286" s="289" t="s">
        <v>426</v>
      </c>
      <c r="S286" s="5"/>
      <c r="T286" s="5"/>
      <c r="U286" s="5"/>
      <c r="V286" s="5"/>
      <c r="W286" s="5"/>
      <c r="X286" s="5"/>
      <c r="Y286" s="5"/>
      <c r="Z286" s="5"/>
    </row>
    <row r="287" spans="1:26" ht="21.75" customHeight="1">
      <c r="A287" s="5">
        <v>6</v>
      </c>
      <c r="B287" s="674" t="str">
        <f>E288</f>
        <v>สาขาวิชาภาษาไทย</v>
      </c>
      <c r="C287" s="675"/>
      <c r="D287" s="675"/>
      <c r="E287" s="675"/>
      <c r="F287" s="675"/>
      <c r="G287" s="676"/>
      <c r="H287" s="233">
        <f t="shared" ref="H287:I287" si="177">SUMIF($E:$E,$B287,H:H)</f>
        <v>0</v>
      </c>
      <c r="I287" s="233">
        <f t="shared" si="177"/>
        <v>8</v>
      </c>
      <c r="J287" s="233"/>
      <c r="K287" s="233">
        <f t="shared" ref="K287:L287" si="178">SUMIF($E:$E,$B287,K:K)</f>
        <v>0</v>
      </c>
      <c r="L287" s="233">
        <f t="shared" si="178"/>
        <v>3</v>
      </c>
      <c r="M287" s="233">
        <f t="shared" si="1"/>
        <v>11</v>
      </c>
      <c r="N287" s="237"/>
      <c r="O287" s="237"/>
      <c r="P287" s="237"/>
      <c r="Q287" s="237"/>
      <c r="R287" s="65" t="s">
        <v>51</v>
      </c>
      <c r="S287" s="65" t="str">
        <f t="shared" ref="S287:S326" si="179">IF(ISNUMBER(B287),"",B287)</f>
        <v>สาขาวิชาภาษาไทย</v>
      </c>
      <c r="T287" s="5"/>
      <c r="U287" s="5"/>
      <c r="V287" s="5"/>
      <c r="W287" s="5"/>
      <c r="X287" s="5"/>
      <c r="Y287" s="5"/>
      <c r="Z287" s="5"/>
    </row>
    <row r="288" spans="1:26" ht="21.75" customHeight="1">
      <c r="A288" s="5"/>
      <c r="B288" s="240">
        <v>1239900097552</v>
      </c>
      <c r="C288" s="99" t="s">
        <v>428</v>
      </c>
      <c r="D288" s="99" t="s">
        <v>331</v>
      </c>
      <c r="E288" s="99" t="s">
        <v>429</v>
      </c>
      <c r="F288" s="99" t="s">
        <v>6</v>
      </c>
      <c r="G288" s="99" t="s">
        <v>81</v>
      </c>
      <c r="H288" s="215">
        <f t="shared" ref="H288:H298" si="180">IF(F288="ข้าราชการพลเรือนในสถาบันอุดมศึกษา",1,0)</f>
        <v>0</v>
      </c>
      <c r="I288" s="215">
        <f t="shared" ref="I288:I298" si="181">IF(F288="พนักงานมหาวิทยาลัย",1,0)</f>
        <v>1</v>
      </c>
      <c r="J288" s="215"/>
      <c r="K288" s="215">
        <f t="shared" ref="K288:K298" si="182">IF(F288="ลูกจ้างชั่วคราวรายเดือน",1,0)</f>
        <v>0</v>
      </c>
      <c r="L288" s="215">
        <f t="shared" ref="L288:L298" si="183">IF(F288="อาจารย์พิเศษรายชั่วโมง",1,0)</f>
        <v>0</v>
      </c>
      <c r="M288" s="215">
        <f t="shared" si="1"/>
        <v>1</v>
      </c>
      <c r="N288" s="67"/>
      <c r="O288" s="67"/>
      <c r="P288" s="67"/>
      <c r="Q288" s="67"/>
      <c r="R288" s="65">
        <v>1239900097552</v>
      </c>
      <c r="S288" s="5" t="str">
        <f t="shared" si="179"/>
        <v/>
      </c>
      <c r="T288" s="5"/>
      <c r="U288" s="5"/>
      <c r="V288" s="5"/>
      <c r="W288" s="5"/>
      <c r="X288" s="5"/>
      <c r="Y288" s="5"/>
      <c r="Z288" s="5"/>
    </row>
    <row r="289" spans="1:26" ht="21.75" customHeight="1">
      <c r="A289" s="5"/>
      <c r="B289" s="240">
        <v>1341600011565</v>
      </c>
      <c r="C289" s="99" t="s">
        <v>431</v>
      </c>
      <c r="D289" s="99" t="s">
        <v>331</v>
      </c>
      <c r="E289" s="99" t="s">
        <v>429</v>
      </c>
      <c r="F289" s="99" t="s">
        <v>6</v>
      </c>
      <c r="G289" s="99" t="s">
        <v>81</v>
      </c>
      <c r="H289" s="215">
        <f t="shared" si="180"/>
        <v>0</v>
      </c>
      <c r="I289" s="215">
        <f t="shared" si="181"/>
        <v>1</v>
      </c>
      <c r="J289" s="215"/>
      <c r="K289" s="215">
        <f t="shared" si="182"/>
        <v>0</v>
      </c>
      <c r="L289" s="215">
        <f t="shared" si="183"/>
        <v>0</v>
      </c>
      <c r="M289" s="215">
        <f t="shared" si="1"/>
        <v>1</v>
      </c>
      <c r="N289" s="67"/>
      <c r="O289" s="67"/>
      <c r="P289" s="67"/>
      <c r="Q289" s="67"/>
      <c r="R289" s="65">
        <v>1341600011565</v>
      </c>
      <c r="S289" s="5" t="str">
        <f t="shared" si="179"/>
        <v/>
      </c>
      <c r="T289" s="5"/>
      <c r="U289" s="5"/>
      <c r="V289" s="5"/>
      <c r="W289" s="5"/>
      <c r="X289" s="5"/>
      <c r="Y289" s="5"/>
      <c r="Z289" s="5"/>
    </row>
    <row r="290" spans="1:26" ht="21.75" customHeight="1">
      <c r="A290" s="5"/>
      <c r="B290" s="240">
        <v>1349900072206</v>
      </c>
      <c r="C290" s="99" t="s">
        <v>433</v>
      </c>
      <c r="D290" s="99" t="s">
        <v>331</v>
      </c>
      <c r="E290" s="99" t="s">
        <v>429</v>
      </c>
      <c r="F290" s="99" t="s">
        <v>6</v>
      </c>
      <c r="G290" s="99" t="s">
        <v>81</v>
      </c>
      <c r="H290" s="215">
        <f t="shared" si="180"/>
        <v>0</v>
      </c>
      <c r="I290" s="215">
        <f t="shared" si="181"/>
        <v>1</v>
      </c>
      <c r="J290" s="215"/>
      <c r="K290" s="215">
        <f t="shared" si="182"/>
        <v>0</v>
      </c>
      <c r="L290" s="215">
        <f t="shared" si="183"/>
        <v>0</v>
      </c>
      <c r="M290" s="215">
        <f t="shared" si="1"/>
        <v>1</v>
      </c>
      <c r="N290" s="67"/>
      <c r="O290" s="67"/>
      <c r="P290" s="67"/>
      <c r="Q290" s="67"/>
      <c r="R290" s="65">
        <v>1349900072206</v>
      </c>
      <c r="S290" s="5" t="str">
        <f t="shared" si="179"/>
        <v/>
      </c>
      <c r="T290" s="5"/>
      <c r="U290" s="5"/>
      <c r="V290" s="5"/>
      <c r="W290" s="5"/>
      <c r="X290" s="5"/>
      <c r="Y290" s="5"/>
      <c r="Z290" s="5"/>
    </row>
    <row r="291" spans="1:26" ht="21.75" customHeight="1">
      <c r="A291" s="5"/>
      <c r="B291" s="240">
        <v>1479900068381</v>
      </c>
      <c r="C291" s="99" t="s">
        <v>434</v>
      </c>
      <c r="D291" s="99" t="s">
        <v>331</v>
      </c>
      <c r="E291" s="99" t="s">
        <v>429</v>
      </c>
      <c r="F291" s="99" t="s">
        <v>6</v>
      </c>
      <c r="G291" s="99" t="s">
        <v>81</v>
      </c>
      <c r="H291" s="215">
        <f t="shared" si="180"/>
        <v>0</v>
      </c>
      <c r="I291" s="215">
        <f t="shared" si="181"/>
        <v>1</v>
      </c>
      <c r="J291" s="215"/>
      <c r="K291" s="215">
        <f t="shared" si="182"/>
        <v>0</v>
      </c>
      <c r="L291" s="215">
        <f t="shared" si="183"/>
        <v>0</v>
      </c>
      <c r="M291" s="215">
        <f t="shared" si="1"/>
        <v>1</v>
      </c>
      <c r="N291" s="67"/>
      <c r="O291" s="67"/>
      <c r="P291" s="67"/>
      <c r="Q291" s="67"/>
      <c r="R291" s="65">
        <v>1479900068381</v>
      </c>
      <c r="S291" s="5" t="str">
        <f t="shared" si="179"/>
        <v/>
      </c>
      <c r="T291" s="5"/>
      <c r="U291" s="5"/>
      <c r="V291" s="5"/>
      <c r="W291" s="5"/>
      <c r="X291" s="5"/>
      <c r="Y291" s="5"/>
      <c r="Z291" s="5"/>
    </row>
    <row r="292" spans="1:26" ht="21.75" customHeight="1">
      <c r="A292" s="5"/>
      <c r="B292" s="240">
        <v>3101100370700</v>
      </c>
      <c r="C292" s="99" t="s">
        <v>435</v>
      </c>
      <c r="D292" s="99" t="s">
        <v>331</v>
      </c>
      <c r="E292" s="99" t="s">
        <v>429</v>
      </c>
      <c r="F292" s="99" t="s">
        <v>6</v>
      </c>
      <c r="G292" s="99" t="s">
        <v>81</v>
      </c>
      <c r="H292" s="215">
        <f t="shared" si="180"/>
        <v>0</v>
      </c>
      <c r="I292" s="215">
        <f t="shared" si="181"/>
        <v>1</v>
      </c>
      <c r="J292" s="215"/>
      <c r="K292" s="215">
        <f t="shared" si="182"/>
        <v>0</v>
      </c>
      <c r="L292" s="215">
        <f t="shared" si="183"/>
        <v>0</v>
      </c>
      <c r="M292" s="215">
        <f t="shared" si="1"/>
        <v>1</v>
      </c>
      <c r="N292" s="67"/>
      <c r="O292" s="67"/>
      <c r="P292" s="67"/>
      <c r="Q292" s="67"/>
      <c r="R292" s="65">
        <v>3101100370700</v>
      </c>
      <c r="S292" s="5" t="str">
        <f t="shared" si="179"/>
        <v/>
      </c>
      <c r="T292" s="5"/>
      <c r="U292" s="5"/>
      <c r="V292" s="5"/>
      <c r="W292" s="5"/>
      <c r="X292" s="5"/>
      <c r="Y292" s="5"/>
      <c r="Z292" s="5"/>
    </row>
    <row r="293" spans="1:26" ht="21.75" customHeight="1">
      <c r="A293" s="5"/>
      <c r="B293" s="240">
        <v>3450100416650</v>
      </c>
      <c r="C293" s="99" t="s">
        <v>436</v>
      </c>
      <c r="D293" s="99" t="s">
        <v>331</v>
      </c>
      <c r="E293" s="99" t="s">
        <v>429</v>
      </c>
      <c r="F293" s="99" t="s">
        <v>6</v>
      </c>
      <c r="G293" s="99" t="s">
        <v>49</v>
      </c>
      <c r="H293" s="215">
        <f t="shared" si="180"/>
        <v>0</v>
      </c>
      <c r="I293" s="215">
        <f t="shared" si="181"/>
        <v>1</v>
      </c>
      <c r="J293" s="215"/>
      <c r="K293" s="215">
        <f t="shared" si="182"/>
        <v>0</v>
      </c>
      <c r="L293" s="215">
        <f t="shared" si="183"/>
        <v>0</v>
      </c>
      <c r="M293" s="215">
        <f t="shared" si="1"/>
        <v>1</v>
      </c>
      <c r="N293" s="67"/>
      <c r="O293" s="67"/>
      <c r="P293" s="67"/>
      <c r="Q293" s="67"/>
      <c r="R293" s="65">
        <v>3450100416650</v>
      </c>
      <c r="S293" s="5" t="str">
        <f t="shared" si="179"/>
        <v/>
      </c>
      <c r="T293" s="5"/>
      <c r="U293" s="5"/>
      <c r="V293" s="5"/>
      <c r="W293" s="5"/>
      <c r="X293" s="5"/>
      <c r="Y293" s="5"/>
      <c r="Z293" s="5"/>
    </row>
    <row r="294" spans="1:26" ht="21.75" customHeight="1">
      <c r="A294" s="5"/>
      <c r="B294" s="240">
        <v>3470400603528</v>
      </c>
      <c r="C294" s="99" t="s">
        <v>437</v>
      </c>
      <c r="D294" s="99" t="s">
        <v>331</v>
      </c>
      <c r="E294" s="99" t="s">
        <v>429</v>
      </c>
      <c r="F294" s="99" t="s">
        <v>6</v>
      </c>
      <c r="G294" s="99" t="s">
        <v>81</v>
      </c>
      <c r="H294" s="215">
        <f t="shared" si="180"/>
        <v>0</v>
      </c>
      <c r="I294" s="215">
        <f t="shared" si="181"/>
        <v>1</v>
      </c>
      <c r="J294" s="215"/>
      <c r="K294" s="215">
        <f t="shared" si="182"/>
        <v>0</v>
      </c>
      <c r="L294" s="215">
        <f t="shared" si="183"/>
        <v>0</v>
      </c>
      <c r="M294" s="215">
        <f t="shared" si="1"/>
        <v>1</v>
      </c>
      <c r="N294" s="67"/>
      <c r="O294" s="67"/>
      <c r="P294" s="67"/>
      <c r="Q294" s="67"/>
      <c r="R294" s="65">
        <v>3470400603528</v>
      </c>
      <c r="S294" s="5" t="str">
        <f t="shared" si="179"/>
        <v/>
      </c>
      <c r="T294" s="5"/>
      <c r="U294" s="5"/>
      <c r="V294" s="5"/>
      <c r="W294" s="5"/>
      <c r="X294" s="5"/>
      <c r="Y294" s="5"/>
      <c r="Z294" s="5"/>
    </row>
    <row r="295" spans="1:26" ht="21.75" customHeight="1">
      <c r="A295" s="5"/>
      <c r="B295" s="240">
        <v>3480100315276</v>
      </c>
      <c r="C295" s="99" t="s">
        <v>438</v>
      </c>
      <c r="D295" s="99" t="s">
        <v>331</v>
      </c>
      <c r="E295" s="99" t="s">
        <v>429</v>
      </c>
      <c r="F295" s="99" t="s">
        <v>6</v>
      </c>
      <c r="G295" s="99" t="s">
        <v>49</v>
      </c>
      <c r="H295" s="215">
        <f t="shared" si="180"/>
        <v>0</v>
      </c>
      <c r="I295" s="215">
        <f t="shared" si="181"/>
        <v>1</v>
      </c>
      <c r="J295" s="215"/>
      <c r="K295" s="215">
        <f t="shared" si="182"/>
        <v>0</v>
      </c>
      <c r="L295" s="215">
        <f t="shared" si="183"/>
        <v>0</v>
      </c>
      <c r="M295" s="215">
        <f t="shared" si="1"/>
        <v>1</v>
      </c>
      <c r="N295" s="67"/>
      <c r="O295" s="67"/>
      <c r="P295" s="67"/>
      <c r="Q295" s="67"/>
      <c r="R295" s="65">
        <v>3480100315276</v>
      </c>
      <c r="S295" s="5" t="str">
        <f t="shared" si="179"/>
        <v/>
      </c>
      <c r="T295" s="5"/>
      <c r="U295" s="5"/>
      <c r="V295" s="5"/>
      <c r="W295" s="5"/>
      <c r="X295" s="5"/>
      <c r="Y295" s="5"/>
      <c r="Z295" s="5"/>
    </row>
    <row r="296" spans="1:26" ht="21.75" customHeight="1">
      <c r="A296" s="5"/>
      <c r="B296" s="240">
        <v>1470400030688</v>
      </c>
      <c r="C296" s="99" t="s">
        <v>439</v>
      </c>
      <c r="D296" s="99" t="s">
        <v>331</v>
      </c>
      <c r="E296" s="99" t="s">
        <v>429</v>
      </c>
      <c r="F296" s="99" t="s">
        <v>93</v>
      </c>
      <c r="G296" s="99" t="s">
        <v>106</v>
      </c>
      <c r="H296" s="215">
        <f t="shared" si="180"/>
        <v>0</v>
      </c>
      <c r="I296" s="215">
        <f t="shared" si="181"/>
        <v>0</v>
      </c>
      <c r="J296" s="215"/>
      <c r="K296" s="215">
        <f t="shared" si="182"/>
        <v>0</v>
      </c>
      <c r="L296" s="215">
        <f t="shared" si="183"/>
        <v>1</v>
      </c>
      <c r="M296" s="215">
        <f t="shared" si="1"/>
        <v>1</v>
      </c>
      <c r="N296" s="67"/>
      <c r="O296" s="67"/>
      <c r="P296" s="67"/>
      <c r="Q296" s="67"/>
      <c r="R296" s="65">
        <v>1470400030688</v>
      </c>
      <c r="S296" s="5" t="str">
        <f t="shared" si="179"/>
        <v/>
      </c>
      <c r="T296" s="5"/>
      <c r="U296" s="5"/>
      <c r="V296" s="5"/>
      <c r="W296" s="5"/>
      <c r="X296" s="5"/>
      <c r="Y296" s="5"/>
      <c r="Z296" s="5"/>
    </row>
    <row r="297" spans="1:26" ht="21.75" customHeight="1">
      <c r="A297" s="5"/>
      <c r="B297" s="240">
        <v>3470100836420</v>
      </c>
      <c r="C297" s="99" t="s">
        <v>440</v>
      </c>
      <c r="D297" s="99" t="s">
        <v>331</v>
      </c>
      <c r="E297" s="99" t="s">
        <v>429</v>
      </c>
      <c r="F297" s="99" t="s">
        <v>93</v>
      </c>
      <c r="G297" s="99" t="s">
        <v>81</v>
      </c>
      <c r="H297" s="215">
        <f t="shared" si="180"/>
        <v>0</v>
      </c>
      <c r="I297" s="215">
        <f t="shared" si="181"/>
        <v>0</v>
      </c>
      <c r="J297" s="215"/>
      <c r="K297" s="215">
        <f t="shared" si="182"/>
        <v>0</v>
      </c>
      <c r="L297" s="215">
        <f t="shared" si="183"/>
        <v>1</v>
      </c>
      <c r="M297" s="215">
        <f t="shared" si="1"/>
        <v>1</v>
      </c>
      <c r="N297" s="67"/>
      <c r="O297" s="67"/>
      <c r="P297" s="67"/>
      <c r="Q297" s="67"/>
      <c r="R297" s="65">
        <v>3470100836420</v>
      </c>
      <c r="S297" s="5" t="str">
        <f t="shared" si="179"/>
        <v/>
      </c>
      <c r="T297" s="5"/>
      <c r="U297" s="5"/>
      <c r="V297" s="5"/>
      <c r="W297" s="5"/>
      <c r="X297" s="5"/>
      <c r="Y297" s="5"/>
      <c r="Z297" s="5"/>
    </row>
    <row r="298" spans="1:26" ht="21.75" customHeight="1">
      <c r="A298" s="5"/>
      <c r="B298" s="240">
        <v>3470101495391</v>
      </c>
      <c r="C298" s="99" t="s">
        <v>441</v>
      </c>
      <c r="D298" s="99" t="s">
        <v>331</v>
      </c>
      <c r="E298" s="99" t="s">
        <v>429</v>
      </c>
      <c r="F298" s="99" t="s">
        <v>93</v>
      </c>
      <c r="G298" s="99" t="s">
        <v>81</v>
      </c>
      <c r="H298" s="215">
        <f t="shared" si="180"/>
        <v>0</v>
      </c>
      <c r="I298" s="215">
        <f t="shared" si="181"/>
        <v>0</v>
      </c>
      <c r="J298" s="215"/>
      <c r="K298" s="215">
        <f t="shared" si="182"/>
        <v>0</v>
      </c>
      <c r="L298" s="215">
        <f t="shared" si="183"/>
        <v>1</v>
      </c>
      <c r="M298" s="215">
        <f t="shared" si="1"/>
        <v>1</v>
      </c>
      <c r="N298" s="67"/>
      <c r="O298" s="67"/>
      <c r="P298" s="67"/>
      <c r="Q298" s="67"/>
      <c r="R298" s="65">
        <v>3470101495391</v>
      </c>
      <c r="S298" s="5" t="str">
        <f t="shared" si="179"/>
        <v/>
      </c>
      <c r="T298" s="5"/>
      <c r="U298" s="5"/>
      <c r="V298" s="5"/>
      <c r="W298" s="5"/>
      <c r="X298" s="5"/>
      <c r="Y298" s="5"/>
      <c r="Z298" s="5"/>
    </row>
    <row r="299" spans="1:26" ht="21.75" customHeight="1">
      <c r="A299" s="5">
        <v>7</v>
      </c>
      <c r="B299" s="674" t="str">
        <f>E300</f>
        <v>สาขาวิชารัฐศาสตร์</v>
      </c>
      <c r="C299" s="675"/>
      <c r="D299" s="675"/>
      <c r="E299" s="675"/>
      <c r="F299" s="675"/>
      <c r="G299" s="676"/>
      <c r="H299" s="233">
        <f t="shared" ref="H299:I299" si="184">SUMIF($E:$E,$B299,H:H)</f>
        <v>1</v>
      </c>
      <c r="I299" s="233">
        <f t="shared" si="184"/>
        <v>4</v>
      </c>
      <c r="J299" s="233"/>
      <c r="K299" s="233">
        <f t="shared" ref="K299:L299" si="185">SUMIF($E:$E,$B299,K:K)</f>
        <v>1</v>
      </c>
      <c r="L299" s="233">
        <f t="shared" si="185"/>
        <v>0</v>
      </c>
      <c r="M299" s="233">
        <f t="shared" si="1"/>
        <v>6</v>
      </c>
      <c r="N299" s="237"/>
      <c r="O299" s="237"/>
      <c r="P299" s="237"/>
      <c r="Q299" s="237"/>
      <c r="R299" s="65" t="s">
        <v>51</v>
      </c>
      <c r="S299" s="65" t="str">
        <f t="shared" si="179"/>
        <v>สาขาวิชารัฐศาสตร์</v>
      </c>
      <c r="T299" s="5"/>
      <c r="U299" s="5"/>
      <c r="V299" s="5"/>
      <c r="W299" s="5"/>
      <c r="X299" s="5"/>
      <c r="Y299" s="5"/>
      <c r="Z299" s="5"/>
    </row>
    <row r="300" spans="1:26" ht="21.75" customHeight="1">
      <c r="A300" s="5"/>
      <c r="B300" s="240">
        <v>3609900556487</v>
      </c>
      <c r="C300" s="99" t="s">
        <v>443</v>
      </c>
      <c r="D300" s="99" t="s">
        <v>331</v>
      </c>
      <c r="E300" s="99" t="s">
        <v>444</v>
      </c>
      <c r="F300" s="99" t="s">
        <v>62</v>
      </c>
      <c r="G300" s="99" t="s">
        <v>81</v>
      </c>
      <c r="H300" s="215">
        <f t="shared" ref="H300:H305" si="186">IF(F300="ข้าราชการพลเรือนในสถาบันอุดมศึกษา",1,0)</f>
        <v>1</v>
      </c>
      <c r="I300" s="215">
        <f t="shared" ref="I300:I305" si="187">IF(F300="พนักงานมหาวิทยาลัย",1,0)</f>
        <v>0</v>
      </c>
      <c r="J300" s="215"/>
      <c r="K300" s="215">
        <f t="shared" ref="K300:K305" si="188">IF(F300="ลูกจ้างชั่วคราวรายเดือน",1,0)</f>
        <v>0</v>
      </c>
      <c r="L300" s="215">
        <f t="shared" ref="L300:L305" si="189">IF(F300="อาจารย์พิเศษรายชั่วโมง",1,0)</f>
        <v>0</v>
      </c>
      <c r="M300" s="215">
        <f t="shared" si="1"/>
        <v>1</v>
      </c>
      <c r="N300" s="67"/>
      <c r="O300" s="67"/>
      <c r="P300" s="67"/>
      <c r="Q300" s="67"/>
      <c r="R300" s="65">
        <v>3609900556487</v>
      </c>
      <c r="S300" s="5" t="str">
        <f t="shared" si="179"/>
        <v/>
      </c>
      <c r="T300" s="5"/>
      <c r="U300" s="5"/>
      <c r="V300" s="5"/>
      <c r="W300" s="5"/>
      <c r="X300" s="5"/>
      <c r="Y300" s="5"/>
      <c r="Z300" s="5"/>
    </row>
    <row r="301" spans="1:26" ht="21.75" customHeight="1">
      <c r="A301" s="5"/>
      <c r="B301" s="240">
        <v>3470600232370</v>
      </c>
      <c r="C301" s="99" t="s">
        <v>448</v>
      </c>
      <c r="D301" s="99" t="s">
        <v>331</v>
      </c>
      <c r="E301" s="99" t="s">
        <v>444</v>
      </c>
      <c r="F301" s="99" t="s">
        <v>6</v>
      </c>
      <c r="G301" s="99" t="s">
        <v>81</v>
      </c>
      <c r="H301" s="215">
        <f t="shared" si="186"/>
        <v>0</v>
      </c>
      <c r="I301" s="215">
        <f t="shared" si="187"/>
        <v>1</v>
      </c>
      <c r="J301" s="215"/>
      <c r="K301" s="215">
        <f t="shared" si="188"/>
        <v>0</v>
      </c>
      <c r="L301" s="215">
        <f t="shared" si="189"/>
        <v>0</v>
      </c>
      <c r="M301" s="215">
        <f t="shared" si="1"/>
        <v>1</v>
      </c>
      <c r="N301" s="67"/>
      <c r="O301" s="67"/>
      <c r="P301" s="67"/>
      <c r="Q301" s="67"/>
      <c r="R301" s="65">
        <v>3470600232370</v>
      </c>
      <c r="S301" s="5" t="str">
        <f t="shared" si="179"/>
        <v/>
      </c>
      <c r="T301" s="5"/>
      <c r="U301" s="5"/>
      <c r="V301" s="5"/>
      <c r="W301" s="5"/>
      <c r="X301" s="5"/>
      <c r="Y301" s="5"/>
      <c r="Z301" s="5"/>
    </row>
    <row r="302" spans="1:26" ht="21.75" customHeight="1">
      <c r="A302" s="5"/>
      <c r="B302" s="240">
        <v>3470600282687</v>
      </c>
      <c r="C302" s="99" t="s">
        <v>449</v>
      </c>
      <c r="D302" s="99" t="s">
        <v>331</v>
      </c>
      <c r="E302" s="99" t="s">
        <v>444</v>
      </c>
      <c r="F302" s="99" t="s">
        <v>6</v>
      </c>
      <c r="G302" s="99" t="s">
        <v>81</v>
      </c>
      <c r="H302" s="215">
        <f t="shared" si="186"/>
        <v>0</v>
      </c>
      <c r="I302" s="215">
        <f t="shared" si="187"/>
        <v>1</v>
      </c>
      <c r="J302" s="215"/>
      <c r="K302" s="215">
        <f t="shared" si="188"/>
        <v>0</v>
      </c>
      <c r="L302" s="215">
        <f t="shared" si="189"/>
        <v>0</v>
      </c>
      <c r="M302" s="215">
        <f t="shared" si="1"/>
        <v>1</v>
      </c>
      <c r="N302" s="67"/>
      <c r="O302" s="67"/>
      <c r="P302" s="67"/>
      <c r="Q302" s="67"/>
      <c r="R302" s="65">
        <v>3470600282687</v>
      </c>
      <c r="S302" s="5" t="str">
        <f t="shared" si="179"/>
        <v/>
      </c>
      <c r="T302" s="5"/>
      <c r="U302" s="5"/>
      <c r="V302" s="5"/>
      <c r="W302" s="5"/>
      <c r="X302" s="5"/>
      <c r="Y302" s="5"/>
      <c r="Z302" s="5"/>
    </row>
    <row r="303" spans="1:26" ht="21.75" customHeight="1">
      <c r="A303" s="5"/>
      <c r="B303" s="240">
        <v>3480900019931</v>
      </c>
      <c r="C303" s="99" t="s">
        <v>450</v>
      </c>
      <c r="D303" s="99" t="s">
        <v>331</v>
      </c>
      <c r="E303" s="99" t="s">
        <v>444</v>
      </c>
      <c r="F303" s="99" t="s">
        <v>6</v>
      </c>
      <c r="G303" s="99" t="s">
        <v>49</v>
      </c>
      <c r="H303" s="215">
        <f t="shared" si="186"/>
        <v>0</v>
      </c>
      <c r="I303" s="215">
        <f t="shared" si="187"/>
        <v>1</v>
      </c>
      <c r="J303" s="215"/>
      <c r="K303" s="215">
        <f t="shared" si="188"/>
        <v>0</v>
      </c>
      <c r="L303" s="215">
        <f t="shared" si="189"/>
        <v>0</v>
      </c>
      <c r="M303" s="215">
        <f t="shared" si="1"/>
        <v>1</v>
      </c>
      <c r="N303" s="67"/>
      <c r="O303" s="67"/>
      <c r="P303" s="67"/>
      <c r="Q303" s="67"/>
      <c r="R303" s="65">
        <v>3480900019931</v>
      </c>
      <c r="S303" s="5" t="str">
        <f t="shared" si="179"/>
        <v/>
      </c>
      <c r="T303" s="5"/>
      <c r="U303" s="5"/>
      <c r="V303" s="5"/>
      <c r="W303" s="5"/>
      <c r="X303" s="5"/>
      <c r="Y303" s="5"/>
      <c r="Z303" s="5"/>
    </row>
    <row r="304" spans="1:26" ht="21.75" customHeight="1">
      <c r="A304" s="5"/>
      <c r="B304" s="240">
        <v>3490100095535</v>
      </c>
      <c r="C304" s="99" t="s">
        <v>451</v>
      </c>
      <c r="D304" s="99" t="s">
        <v>331</v>
      </c>
      <c r="E304" s="99" t="s">
        <v>444</v>
      </c>
      <c r="F304" s="99" t="s">
        <v>6</v>
      </c>
      <c r="G304" s="99" t="s">
        <v>81</v>
      </c>
      <c r="H304" s="215">
        <f t="shared" si="186"/>
        <v>0</v>
      </c>
      <c r="I304" s="215">
        <f t="shared" si="187"/>
        <v>1</v>
      </c>
      <c r="J304" s="215"/>
      <c r="K304" s="215">
        <f t="shared" si="188"/>
        <v>0</v>
      </c>
      <c r="L304" s="215">
        <f t="shared" si="189"/>
        <v>0</v>
      </c>
      <c r="M304" s="215">
        <f t="shared" si="1"/>
        <v>1</v>
      </c>
      <c r="N304" s="67"/>
      <c r="O304" s="67"/>
      <c r="P304" s="67"/>
      <c r="Q304" s="67"/>
      <c r="R304" s="65">
        <v>3490100095535</v>
      </c>
      <c r="S304" s="5" t="str">
        <f t="shared" si="179"/>
        <v/>
      </c>
      <c r="T304" s="5"/>
      <c r="U304" s="5"/>
      <c r="V304" s="5"/>
      <c r="W304" s="5"/>
      <c r="X304" s="5"/>
      <c r="Y304" s="5"/>
      <c r="Z304" s="5"/>
    </row>
    <row r="305" spans="1:26" ht="21.75" customHeight="1">
      <c r="A305" s="5"/>
      <c r="B305" s="240">
        <v>3480300385146</v>
      </c>
      <c r="C305" s="99" t="s">
        <v>452</v>
      </c>
      <c r="D305" s="99" t="s">
        <v>331</v>
      </c>
      <c r="E305" s="99" t="s">
        <v>444</v>
      </c>
      <c r="F305" s="99" t="s">
        <v>48</v>
      </c>
      <c r="G305" s="99" t="s">
        <v>81</v>
      </c>
      <c r="H305" s="215">
        <f t="shared" si="186"/>
        <v>0</v>
      </c>
      <c r="I305" s="215">
        <f t="shared" si="187"/>
        <v>0</v>
      </c>
      <c r="J305" s="215"/>
      <c r="K305" s="215">
        <f t="shared" si="188"/>
        <v>1</v>
      </c>
      <c r="L305" s="215">
        <f t="shared" si="189"/>
        <v>0</v>
      </c>
      <c r="M305" s="215">
        <f t="shared" si="1"/>
        <v>1</v>
      </c>
      <c r="N305" s="67"/>
      <c r="O305" s="67"/>
      <c r="P305" s="67"/>
      <c r="Q305" s="67"/>
      <c r="R305" s="65">
        <v>3480300385146</v>
      </c>
      <c r="S305" s="5" t="str">
        <f t="shared" si="179"/>
        <v/>
      </c>
      <c r="T305" s="5"/>
      <c r="U305" s="5"/>
      <c r="V305" s="5"/>
      <c r="W305" s="5"/>
      <c r="X305" s="5"/>
      <c r="Y305" s="5"/>
      <c r="Z305" s="5"/>
    </row>
    <row r="306" spans="1:26" ht="21.75" customHeight="1">
      <c r="A306" s="5">
        <v>8</v>
      </c>
      <c r="B306" s="674" t="str">
        <f>E307</f>
        <v>สาขาวิชาศิลปกรรม</v>
      </c>
      <c r="C306" s="675"/>
      <c r="D306" s="675"/>
      <c r="E306" s="675"/>
      <c r="F306" s="675"/>
      <c r="G306" s="676"/>
      <c r="H306" s="233">
        <f t="shared" ref="H306:I306" si="190">SUMIF($E:$E,$B306,H:H)</f>
        <v>1</v>
      </c>
      <c r="I306" s="233">
        <f t="shared" si="190"/>
        <v>4</v>
      </c>
      <c r="J306" s="233"/>
      <c r="K306" s="233">
        <f t="shared" ref="K306:L306" si="191">SUMIF($E:$E,$B306,K:K)</f>
        <v>2</v>
      </c>
      <c r="L306" s="233">
        <f t="shared" si="191"/>
        <v>0</v>
      </c>
      <c r="M306" s="233">
        <f t="shared" si="1"/>
        <v>7</v>
      </c>
      <c r="N306" s="237"/>
      <c r="O306" s="237"/>
      <c r="P306" s="237"/>
      <c r="Q306" s="237"/>
      <c r="R306" s="65" t="s">
        <v>51</v>
      </c>
      <c r="S306" s="65" t="str">
        <f t="shared" si="179"/>
        <v>สาขาวิชาศิลปกรรม</v>
      </c>
      <c r="T306" s="5"/>
      <c r="U306" s="5"/>
      <c r="V306" s="5"/>
      <c r="W306" s="5"/>
      <c r="X306" s="5"/>
      <c r="Y306" s="5"/>
      <c r="Z306" s="5"/>
    </row>
    <row r="307" spans="1:26" ht="21.75" customHeight="1">
      <c r="A307" s="5"/>
      <c r="B307" s="240">
        <v>3470400551315</v>
      </c>
      <c r="C307" s="99" t="s">
        <v>454</v>
      </c>
      <c r="D307" s="99" t="s">
        <v>331</v>
      </c>
      <c r="E307" s="99" t="s">
        <v>455</v>
      </c>
      <c r="F307" s="99" t="s">
        <v>62</v>
      </c>
      <c r="G307" s="99" t="s">
        <v>106</v>
      </c>
      <c r="H307" s="215">
        <f t="shared" ref="H307:H313" si="192">IF(F307="ข้าราชการพลเรือนในสถาบันอุดมศึกษา",1,0)</f>
        <v>1</v>
      </c>
      <c r="I307" s="215">
        <f t="shared" ref="I307:I313" si="193">IF(F307="พนักงานมหาวิทยาลัย",1,0)</f>
        <v>0</v>
      </c>
      <c r="J307" s="215"/>
      <c r="K307" s="215">
        <f t="shared" ref="K307:K313" si="194">IF(F307="ลูกจ้างชั่วคราวรายเดือน",1,0)</f>
        <v>0</v>
      </c>
      <c r="L307" s="215">
        <f t="shared" ref="L307:L313" si="195">IF(F307="อาจารย์พิเศษรายชั่วโมง",1,0)</f>
        <v>0</v>
      </c>
      <c r="M307" s="215">
        <f t="shared" si="1"/>
        <v>1</v>
      </c>
      <c r="N307" s="67"/>
      <c r="O307" s="67"/>
      <c r="P307" s="67"/>
      <c r="Q307" s="67"/>
      <c r="R307" s="65">
        <v>3470400551315</v>
      </c>
      <c r="S307" s="5" t="str">
        <f t="shared" si="179"/>
        <v/>
      </c>
      <c r="T307" s="5"/>
      <c r="U307" s="5"/>
      <c r="V307" s="5"/>
      <c r="W307" s="5"/>
      <c r="X307" s="5"/>
      <c r="Y307" s="5"/>
      <c r="Z307" s="5"/>
    </row>
    <row r="308" spans="1:26" ht="21.75" customHeight="1">
      <c r="A308" s="5"/>
      <c r="B308" s="240">
        <v>3460600045880</v>
      </c>
      <c r="C308" s="99" t="s">
        <v>456</v>
      </c>
      <c r="D308" s="99" t="s">
        <v>331</v>
      </c>
      <c r="E308" s="99" t="s">
        <v>455</v>
      </c>
      <c r="F308" s="99" t="s">
        <v>6</v>
      </c>
      <c r="G308" s="99" t="s">
        <v>81</v>
      </c>
      <c r="H308" s="215">
        <f t="shared" si="192"/>
        <v>0</v>
      </c>
      <c r="I308" s="215">
        <f t="shared" si="193"/>
        <v>1</v>
      </c>
      <c r="J308" s="215"/>
      <c r="K308" s="215">
        <f t="shared" si="194"/>
        <v>0</v>
      </c>
      <c r="L308" s="215">
        <f t="shared" si="195"/>
        <v>0</v>
      </c>
      <c r="M308" s="215">
        <f t="shared" si="1"/>
        <v>1</v>
      </c>
      <c r="N308" s="67"/>
      <c r="O308" s="67"/>
      <c r="P308" s="67"/>
      <c r="Q308" s="67"/>
      <c r="R308" s="65">
        <v>3460600045880</v>
      </c>
      <c r="S308" s="5" t="str">
        <f t="shared" si="179"/>
        <v/>
      </c>
      <c r="T308" s="5"/>
      <c r="U308" s="5"/>
      <c r="V308" s="5"/>
      <c r="W308" s="5"/>
      <c r="X308" s="5"/>
      <c r="Y308" s="5"/>
      <c r="Z308" s="5"/>
    </row>
    <row r="309" spans="1:26" ht="21.75" customHeight="1">
      <c r="A309" s="5"/>
      <c r="B309" s="240">
        <v>3470500037991</v>
      </c>
      <c r="C309" s="99" t="s">
        <v>458</v>
      </c>
      <c r="D309" s="99" t="s">
        <v>331</v>
      </c>
      <c r="E309" s="99" t="s">
        <v>455</v>
      </c>
      <c r="F309" s="99" t="s">
        <v>6</v>
      </c>
      <c r="G309" s="99" t="s">
        <v>81</v>
      </c>
      <c r="H309" s="215">
        <f t="shared" si="192"/>
        <v>0</v>
      </c>
      <c r="I309" s="215">
        <f t="shared" si="193"/>
        <v>1</v>
      </c>
      <c r="J309" s="215"/>
      <c r="K309" s="215">
        <f t="shared" si="194"/>
        <v>0</v>
      </c>
      <c r="L309" s="215">
        <f t="shared" si="195"/>
        <v>0</v>
      </c>
      <c r="M309" s="215">
        <f t="shared" si="1"/>
        <v>1</v>
      </c>
      <c r="N309" s="67"/>
      <c r="O309" s="67"/>
      <c r="P309" s="67"/>
      <c r="Q309" s="67"/>
      <c r="R309" s="65">
        <v>3470500037991</v>
      </c>
      <c r="S309" s="5" t="str">
        <f t="shared" si="179"/>
        <v/>
      </c>
      <c r="T309" s="5"/>
      <c r="U309" s="5"/>
      <c r="V309" s="5"/>
      <c r="W309" s="5"/>
      <c r="X309" s="5"/>
      <c r="Y309" s="5"/>
      <c r="Z309" s="5"/>
    </row>
    <row r="310" spans="1:26" ht="21.75" customHeight="1">
      <c r="A310" s="5"/>
      <c r="B310" s="240">
        <v>3480900090295</v>
      </c>
      <c r="C310" s="99" t="s">
        <v>459</v>
      </c>
      <c r="D310" s="99" t="s">
        <v>331</v>
      </c>
      <c r="E310" s="99" t="s">
        <v>455</v>
      </c>
      <c r="F310" s="99" t="s">
        <v>6</v>
      </c>
      <c r="G310" s="99" t="s">
        <v>81</v>
      </c>
      <c r="H310" s="215">
        <f t="shared" si="192"/>
        <v>0</v>
      </c>
      <c r="I310" s="215">
        <f t="shared" si="193"/>
        <v>1</v>
      </c>
      <c r="J310" s="215"/>
      <c r="K310" s="215">
        <f t="shared" si="194"/>
        <v>0</v>
      </c>
      <c r="L310" s="215">
        <f t="shared" si="195"/>
        <v>0</v>
      </c>
      <c r="M310" s="215">
        <f t="shared" si="1"/>
        <v>1</v>
      </c>
      <c r="N310" s="67"/>
      <c r="O310" s="67"/>
      <c r="P310" s="67"/>
      <c r="Q310" s="67"/>
      <c r="R310" s="65">
        <v>3480900090295</v>
      </c>
      <c r="S310" s="5" t="str">
        <f t="shared" si="179"/>
        <v/>
      </c>
      <c r="T310" s="5"/>
      <c r="U310" s="5"/>
      <c r="V310" s="5"/>
      <c r="W310" s="5"/>
      <c r="X310" s="5"/>
      <c r="Y310" s="5"/>
      <c r="Z310" s="5"/>
    </row>
    <row r="311" spans="1:26" ht="21.75" customHeight="1">
      <c r="A311" s="5"/>
      <c r="B311" s="240">
        <v>5320100135810</v>
      </c>
      <c r="C311" s="99" t="s">
        <v>461</v>
      </c>
      <c r="D311" s="99" t="s">
        <v>331</v>
      </c>
      <c r="E311" s="99" t="s">
        <v>455</v>
      </c>
      <c r="F311" s="99" t="s">
        <v>6</v>
      </c>
      <c r="G311" s="99" t="s">
        <v>81</v>
      </c>
      <c r="H311" s="215">
        <f t="shared" si="192"/>
        <v>0</v>
      </c>
      <c r="I311" s="215">
        <f t="shared" si="193"/>
        <v>1</v>
      </c>
      <c r="J311" s="215"/>
      <c r="K311" s="215">
        <f t="shared" si="194"/>
        <v>0</v>
      </c>
      <c r="L311" s="215">
        <f t="shared" si="195"/>
        <v>0</v>
      </c>
      <c r="M311" s="215">
        <f t="shared" si="1"/>
        <v>1</v>
      </c>
      <c r="N311" s="67"/>
      <c r="O311" s="67"/>
      <c r="P311" s="67"/>
      <c r="Q311" s="67"/>
      <c r="R311" s="65">
        <v>5320100135810</v>
      </c>
      <c r="S311" s="5" t="str">
        <f t="shared" si="179"/>
        <v/>
      </c>
      <c r="T311" s="5"/>
      <c r="U311" s="5"/>
      <c r="V311" s="5"/>
      <c r="W311" s="5"/>
      <c r="X311" s="5"/>
      <c r="Y311" s="5"/>
      <c r="Z311" s="5"/>
    </row>
    <row r="312" spans="1:26" ht="21.75" customHeight="1">
      <c r="A312" s="5"/>
      <c r="B312" s="240">
        <v>1409900370923</v>
      </c>
      <c r="C312" s="99" t="s">
        <v>462</v>
      </c>
      <c r="D312" s="99" t="s">
        <v>331</v>
      </c>
      <c r="E312" s="99" t="s">
        <v>455</v>
      </c>
      <c r="F312" s="99" t="s">
        <v>48</v>
      </c>
      <c r="G312" s="99" t="s">
        <v>81</v>
      </c>
      <c r="H312" s="215">
        <f t="shared" si="192"/>
        <v>0</v>
      </c>
      <c r="I312" s="215">
        <f t="shared" si="193"/>
        <v>0</v>
      </c>
      <c r="J312" s="215"/>
      <c r="K312" s="215">
        <f t="shared" si="194"/>
        <v>1</v>
      </c>
      <c r="L312" s="215">
        <f t="shared" si="195"/>
        <v>0</v>
      </c>
      <c r="M312" s="215">
        <f t="shared" si="1"/>
        <v>1</v>
      </c>
      <c r="N312" s="67"/>
      <c r="O312" s="67"/>
      <c r="P312" s="67"/>
      <c r="Q312" s="67"/>
      <c r="R312" s="65">
        <v>1409900370923</v>
      </c>
      <c r="S312" s="5" t="str">
        <f t="shared" si="179"/>
        <v/>
      </c>
      <c r="T312" s="5"/>
      <c r="U312" s="5"/>
      <c r="V312" s="5"/>
      <c r="W312" s="5"/>
      <c r="X312" s="5"/>
      <c r="Y312" s="5"/>
      <c r="Z312" s="5"/>
    </row>
    <row r="313" spans="1:26" ht="21.75" customHeight="1">
      <c r="A313" s="5"/>
      <c r="B313" s="240">
        <v>3409901093610</v>
      </c>
      <c r="C313" s="99" t="s">
        <v>463</v>
      </c>
      <c r="D313" s="99" t="s">
        <v>331</v>
      </c>
      <c r="E313" s="99" t="s">
        <v>455</v>
      </c>
      <c r="F313" s="99" t="s">
        <v>48</v>
      </c>
      <c r="G313" s="99" t="s">
        <v>81</v>
      </c>
      <c r="H313" s="215">
        <f t="shared" si="192"/>
        <v>0</v>
      </c>
      <c r="I313" s="215">
        <f t="shared" si="193"/>
        <v>0</v>
      </c>
      <c r="J313" s="215"/>
      <c r="K313" s="215">
        <f t="shared" si="194"/>
        <v>1</v>
      </c>
      <c r="L313" s="215">
        <f t="shared" si="195"/>
        <v>0</v>
      </c>
      <c r="M313" s="215">
        <f t="shared" si="1"/>
        <v>1</v>
      </c>
      <c r="N313" s="67"/>
      <c r="O313" s="67"/>
      <c r="P313" s="67"/>
      <c r="Q313" s="67"/>
      <c r="R313" s="65">
        <v>3409901093610</v>
      </c>
      <c r="S313" s="5" t="str">
        <f t="shared" si="179"/>
        <v/>
      </c>
      <c r="T313" s="5"/>
      <c r="U313" s="5"/>
      <c r="V313" s="5"/>
      <c r="W313" s="5"/>
      <c r="X313" s="5"/>
      <c r="Y313" s="5"/>
      <c r="Z313" s="5"/>
    </row>
    <row r="314" spans="1:26" ht="21.75" customHeight="1">
      <c r="A314" s="5">
        <v>9</v>
      </c>
      <c r="B314" s="674" t="str">
        <f>E315</f>
        <v>สาขาวิชาสังคมศาสตร์</v>
      </c>
      <c r="C314" s="675"/>
      <c r="D314" s="675"/>
      <c r="E314" s="675"/>
      <c r="F314" s="675"/>
      <c r="G314" s="676"/>
      <c r="H314" s="233">
        <f t="shared" ref="H314:I314" si="196">SUMIF($E:$E,$B314,H:H)</f>
        <v>1</v>
      </c>
      <c r="I314" s="233">
        <f t="shared" si="196"/>
        <v>10</v>
      </c>
      <c r="J314" s="233"/>
      <c r="K314" s="233">
        <f t="shared" ref="K314:L314" si="197">SUMIF($E:$E,$B314,K:K)</f>
        <v>2</v>
      </c>
      <c r="L314" s="233">
        <f t="shared" si="197"/>
        <v>0</v>
      </c>
      <c r="M314" s="233">
        <f t="shared" si="1"/>
        <v>13</v>
      </c>
      <c r="N314" s="237"/>
      <c r="O314" s="237"/>
      <c r="P314" s="237"/>
      <c r="Q314" s="237"/>
      <c r="R314" s="65" t="s">
        <v>51</v>
      </c>
      <c r="S314" s="65" t="str">
        <f t="shared" si="179"/>
        <v>สาขาวิชาสังคมศาสตร์</v>
      </c>
      <c r="T314" s="5"/>
      <c r="U314" s="5"/>
      <c r="V314" s="5"/>
      <c r="W314" s="5"/>
      <c r="X314" s="5"/>
      <c r="Y314" s="5"/>
      <c r="Z314" s="5"/>
    </row>
    <row r="315" spans="1:26" ht="21.75" customHeight="1">
      <c r="A315" s="5"/>
      <c r="B315" s="240">
        <v>3471100003135</v>
      </c>
      <c r="C315" s="99" t="s">
        <v>464</v>
      </c>
      <c r="D315" s="99" t="s">
        <v>331</v>
      </c>
      <c r="E315" s="99" t="s">
        <v>465</v>
      </c>
      <c r="F315" s="99" t="s">
        <v>62</v>
      </c>
      <c r="G315" s="99" t="s">
        <v>81</v>
      </c>
      <c r="H315" s="215">
        <f t="shared" ref="H315:H327" si="198">IF(F315="ข้าราชการพลเรือนในสถาบันอุดมศึกษา",1,0)</f>
        <v>1</v>
      </c>
      <c r="I315" s="215">
        <f t="shared" ref="I315:I327" si="199">IF(F315="พนักงานมหาวิทยาลัย",1,0)</f>
        <v>0</v>
      </c>
      <c r="J315" s="215"/>
      <c r="K315" s="215">
        <f t="shared" ref="K315:K327" si="200">IF(F315="ลูกจ้างชั่วคราวรายเดือน",1,0)</f>
        <v>0</v>
      </c>
      <c r="L315" s="215">
        <f t="shared" ref="L315:L327" si="201">IF(F315="อาจารย์พิเศษรายชั่วโมง",1,0)</f>
        <v>0</v>
      </c>
      <c r="M315" s="215">
        <f t="shared" si="1"/>
        <v>1</v>
      </c>
      <c r="N315" s="67"/>
      <c r="O315" s="67"/>
      <c r="P315" s="67"/>
      <c r="Q315" s="67"/>
      <c r="R315" s="65">
        <v>3471100003135</v>
      </c>
      <c r="S315" s="5" t="str">
        <f t="shared" si="179"/>
        <v/>
      </c>
      <c r="T315" s="5"/>
      <c r="U315" s="5"/>
      <c r="V315" s="5"/>
      <c r="W315" s="5"/>
      <c r="X315" s="5"/>
      <c r="Y315" s="5"/>
      <c r="Z315" s="5"/>
    </row>
    <row r="316" spans="1:26" ht="21.75" customHeight="1">
      <c r="A316" s="5"/>
      <c r="B316" s="240">
        <v>1471100002523</v>
      </c>
      <c r="C316" s="99" t="s">
        <v>466</v>
      </c>
      <c r="D316" s="99" t="s">
        <v>331</v>
      </c>
      <c r="E316" s="99" t="s">
        <v>465</v>
      </c>
      <c r="F316" s="99" t="s">
        <v>6</v>
      </c>
      <c r="G316" s="99" t="s">
        <v>81</v>
      </c>
      <c r="H316" s="215">
        <f t="shared" si="198"/>
        <v>0</v>
      </c>
      <c r="I316" s="215">
        <f t="shared" si="199"/>
        <v>1</v>
      </c>
      <c r="J316" s="215"/>
      <c r="K316" s="215">
        <f t="shared" si="200"/>
        <v>0</v>
      </c>
      <c r="L316" s="215">
        <f t="shared" si="201"/>
        <v>0</v>
      </c>
      <c r="M316" s="215">
        <f t="shared" si="1"/>
        <v>1</v>
      </c>
      <c r="N316" s="67"/>
      <c r="O316" s="67"/>
      <c r="P316" s="67"/>
      <c r="Q316" s="67"/>
      <c r="R316" s="65">
        <v>1471100002523</v>
      </c>
      <c r="S316" s="5" t="str">
        <f t="shared" si="179"/>
        <v/>
      </c>
      <c r="T316" s="5"/>
      <c r="U316" s="5"/>
      <c r="V316" s="5"/>
      <c r="W316" s="5"/>
      <c r="X316" s="5"/>
      <c r="Y316" s="5"/>
      <c r="Z316" s="5"/>
    </row>
    <row r="317" spans="1:26" ht="21.75" customHeight="1">
      <c r="A317" s="5"/>
      <c r="B317" s="240">
        <v>3100202634110</v>
      </c>
      <c r="C317" s="99" t="s">
        <v>467</v>
      </c>
      <c r="D317" s="99" t="s">
        <v>331</v>
      </c>
      <c r="E317" s="99" t="s">
        <v>465</v>
      </c>
      <c r="F317" s="99" t="s">
        <v>6</v>
      </c>
      <c r="G317" s="99" t="s">
        <v>81</v>
      </c>
      <c r="H317" s="215">
        <f t="shared" si="198"/>
        <v>0</v>
      </c>
      <c r="I317" s="215">
        <f t="shared" si="199"/>
        <v>1</v>
      </c>
      <c r="J317" s="215"/>
      <c r="K317" s="215">
        <f t="shared" si="200"/>
        <v>0</v>
      </c>
      <c r="L317" s="215">
        <f t="shared" si="201"/>
        <v>0</v>
      </c>
      <c r="M317" s="215">
        <f t="shared" si="1"/>
        <v>1</v>
      </c>
      <c r="N317" s="67"/>
      <c r="O317" s="67"/>
      <c r="P317" s="67"/>
      <c r="Q317" s="67"/>
      <c r="R317" s="65">
        <v>3100202634110</v>
      </c>
      <c r="S317" s="5" t="str">
        <f t="shared" si="179"/>
        <v/>
      </c>
      <c r="T317" s="5"/>
      <c r="U317" s="5"/>
      <c r="V317" s="5"/>
      <c r="W317" s="5"/>
      <c r="X317" s="5"/>
      <c r="Y317" s="5"/>
      <c r="Z317" s="5"/>
    </row>
    <row r="318" spans="1:26" ht="21.75" customHeight="1">
      <c r="A318" s="5"/>
      <c r="B318" s="240">
        <v>3102001868450</v>
      </c>
      <c r="C318" s="99" t="s">
        <v>470</v>
      </c>
      <c r="D318" s="99" t="s">
        <v>331</v>
      </c>
      <c r="E318" s="99" t="s">
        <v>465</v>
      </c>
      <c r="F318" s="99" t="s">
        <v>6</v>
      </c>
      <c r="G318" s="99" t="s">
        <v>81</v>
      </c>
      <c r="H318" s="215">
        <f t="shared" si="198"/>
        <v>0</v>
      </c>
      <c r="I318" s="215">
        <f t="shared" si="199"/>
        <v>1</v>
      </c>
      <c r="J318" s="215"/>
      <c r="K318" s="215">
        <f t="shared" si="200"/>
        <v>0</v>
      </c>
      <c r="L318" s="215">
        <f t="shared" si="201"/>
        <v>0</v>
      </c>
      <c r="M318" s="215">
        <f t="shared" si="1"/>
        <v>1</v>
      </c>
      <c r="N318" s="67"/>
      <c r="O318" s="67"/>
      <c r="P318" s="67"/>
      <c r="Q318" s="67"/>
      <c r="R318" s="65">
        <v>3102001868450</v>
      </c>
      <c r="S318" s="5" t="str">
        <f t="shared" si="179"/>
        <v/>
      </c>
      <c r="T318" s="5"/>
      <c r="U318" s="5"/>
      <c r="V318" s="5"/>
      <c r="W318" s="5"/>
      <c r="X318" s="5"/>
      <c r="Y318" s="5"/>
      <c r="Z318" s="5"/>
    </row>
    <row r="319" spans="1:26" ht="21.75" customHeight="1">
      <c r="A319" s="5"/>
      <c r="B319" s="240">
        <v>3411000267416</v>
      </c>
      <c r="C319" s="99" t="s">
        <v>471</v>
      </c>
      <c r="D319" s="99" t="s">
        <v>331</v>
      </c>
      <c r="E319" s="99" t="s">
        <v>465</v>
      </c>
      <c r="F319" s="99" t="s">
        <v>6</v>
      </c>
      <c r="G319" s="99" t="s">
        <v>81</v>
      </c>
      <c r="H319" s="215">
        <f t="shared" si="198"/>
        <v>0</v>
      </c>
      <c r="I319" s="215">
        <f t="shared" si="199"/>
        <v>1</v>
      </c>
      <c r="J319" s="215"/>
      <c r="K319" s="215">
        <f t="shared" si="200"/>
        <v>0</v>
      </c>
      <c r="L319" s="215">
        <f t="shared" si="201"/>
        <v>0</v>
      </c>
      <c r="M319" s="215">
        <f t="shared" si="1"/>
        <v>1</v>
      </c>
      <c r="N319" s="67"/>
      <c r="O319" s="67"/>
      <c r="P319" s="67"/>
      <c r="Q319" s="67"/>
      <c r="R319" s="65">
        <v>3411000267416</v>
      </c>
      <c r="S319" s="5" t="str">
        <f t="shared" si="179"/>
        <v/>
      </c>
      <c r="T319" s="5"/>
      <c r="U319" s="5"/>
      <c r="V319" s="5"/>
      <c r="W319" s="5"/>
      <c r="X319" s="5"/>
      <c r="Y319" s="5"/>
      <c r="Z319" s="5"/>
    </row>
    <row r="320" spans="1:26" ht="21.75" customHeight="1">
      <c r="A320" s="5"/>
      <c r="B320" s="240">
        <v>3470100838490</v>
      </c>
      <c r="C320" s="99" t="s">
        <v>472</v>
      </c>
      <c r="D320" s="99" t="s">
        <v>331</v>
      </c>
      <c r="E320" s="99" t="s">
        <v>465</v>
      </c>
      <c r="F320" s="99" t="s">
        <v>6</v>
      </c>
      <c r="G320" s="99" t="s">
        <v>81</v>
      </c>
      <c r="H320" s="215">
        <f t="shared" si="198"/>
        <v>0</v>
      </c>
      <c r="I320" s="215">
        <f t="shared" si="199"/>
        <v>1</v>
      </c>
      <c r="J320" s="215"/>
      <c r="K320" s="215">
        <f t="shared" si="200"/>
        <v>0</v>
      </c>
      <c r="L320" s="215">
        <f t="shared" si="201"/>
        <v>0</v>
      </c>
      <c r="M320" s="215">
        <f t="shared" si="1"/>
        <v>1</v>
      </c>
      <c r="N320" s="67"/>
      <c r="O320" s="67"/>
      <c r="P320" s="67"/>
      <c r="Q320" s="67"/>
      <c r="R320" s="65">
        <v>3470100838490</v>
      </c>
      <c r="S320" s="5" t="str">
        <f t="shared" si="179"/>
        <v/>
      </c>
      <c r="T320" s="5"/>
      <c r="U320" s="5"/>
      <c r="V320" s="5"/>
      <c r="W320" s="5"/>
      <c r="X320" s="5"/>
      <c r="Y320" s="5"/>
      <c r="Z320" s="5"/>
    </row>
    <row r="321" spans="1:26" ht="21.75" customHeight="1">
      <c r="A321" s="5"/>
      <c r="B321" s="240">
        <v>3470101407832</v>
      </c>
      <c r="C321" s="99" t="s">
        <v>473</v>
      </c>
      <c r="D321" s="99" t="s">
        <v>331</v>
      </c>
      <c r="E321" s="99" t="s">
        <v>465</v>
      </c>
      <c r="F321" s="99" t="s">
        <v>6</v>
      </c>
      <c r="G321" s="99" t="s">
        <v>81</v>
      </c>
      <c r="H321" s="215">
        <f t="shared" si="198"/>
        <v>0</v>
      </c>
      <c r="I321" s="215">
        <f t="shared" si="199"/>
        <v>1</v>
      </c>
      <c r="J321" s="215"/>
      <c r="K321" s="215">
        <f t="shared" si="200"/>
        <v>0</v>
      </c>
      <c r="L321" s="215">
        <f t="shared" si="201"/>
        <v>0</v>
      </c>
      <c r="M321" s="215">
        <f t="shared" si="1"/>
        <v>1</v>
      </c>
      <c r="N321" s="67"/>
      <c r="O321" s="67"/>
      <c r="P321" s="67"/>
      <c r="Q321" s="67"/>
      <c r="R321" s="65">
        <v>3470101407832</v>
      </c>
      <c r="S321" s="5" t="str">
        <f t="shared" si="179"/>
        <v/>
      </c>
      <c r="T321" s="5"/>
      <c r="U321" s="5"/>
      <c r="V321" s="5"/>
      <c r="W321" s="5"/>
      <c r="X321" s="5"/>
      <c r="Y321" s="5"/>
      <c r="Z321" s="5"/>
    </row>
    <row r="322" spans="1:26" ht="21.75" customHeight="1">
      <c r="A322" s="5"/>
      <c r="B322" s="240">
        <v>3470300472821</v>
      </c>
      <c r="C322" s="99" t="s">
        <v>474</v>
      </c>
      <c r="D322" s="99" t="s">
        <v>331</v>
      </c>
      <c r="E322" s="99" t="s">
        <v>465</v>
      </c>
      <c r="F322" s="99" t="s">
        <v>6</v>
      </c>
      <c r="G322" s="99" t="s">
        <v>81</v>
      </c>
      <c r="H322" s="215">
        <f t="shared" si="198"/>
        <v>0</v>
      </c>
      <c r="I322" s="215">
        <f t="shared" si="199"/>
        <v>1</v>
      </c>
      <c r="J322" s="215"/>
      <c r="K322" s="215">
        <f t="shared" si="200"/>
        <v>0</v>
      </c>
      <c r="L322" s="215">
        <f t="shared" si="201"/>
        <v>0</v>
      </c>
      <c r="M322" s="215">
        <f t="shared" si="1"/>
        <v>1</v>
      </c>
      <c r="N322" s="67"/>
      <c r="O322" s="67"/>
      <c r="P322" s="67"/>
      <c r="Q322" s="67"/>
      <c r="R322" s="65">
        <v>3470300472821</v>
      </c>
      <c r="S322" s="5" t="str">
        <f t="shared" si="179"/>
        <v/>
      </c>
      <c r="T322" s="5"/>
      <c r="U322" s="5"/>
      <c r="V322" s="5"/>
      <c r="W322" s="5"/>
      <c r="X322" s="5"/>
      <c r="Y322" s="5"/>
      <c r="Z322" s="5"/>
    </row>
    <row r="323" spans="1:26" ht="21.75" customHeight="1">
      <c r="A323" s="5"/>
      <c r="B323" s="240">
        <v>3471000346791</v>
      </c>
      <c r="C323" s="99" t="s">
        <v>476</v>
      </c>
      <c r="D323" s="99" t="s">
        <v>331</v>
      </c>
      <c r="E323" s="99" t="s">
        <v>465</v>
      </c>
      <c r="F323" s="99" t="s">
        <v>6</v>
      </c>
      <c r="G323" s="99" t="s">
        <v>81</v>
      </c>
      <c r="H323" s="215">
        <f t="shared" si="198"/>
        <v>0</v>
      </c>
      <c r="I323" s="215">
        <f t="shared" si="199"/>
        <v>1</v>
      </c>
      <c r="J323" s="215"/>
      <c r="K323" s="215">
        <f t="shared" si="200"/>
        <v>0</v>
      </c>
      <c r="L323" s="215">
        <f t="shared" si="201"/>
        <v>0</v>
      </c>
      <c r="M323" s="215">
        <f t="shared" si="1"/>
        <v>1</v>
      </c>
      <c r="N323" s="67"/>
      <c r="O323" s="67"/>
      <c r="P323" s="67"/>
      <c r="Q323" s="67"/>
      <c r="R323" s="65">
        <v>3471000346791</v>
      </c>
      <c r="S323" s="5" t="str">
        <f t="shared" si="179"/>
        <v/>
      </c>
      <c r="T323" s="5"/>
      <c r="U323" s="5"/>
      <c r="V323" s="5"/>
      <c r="W323" s="5"/>
      <c r="X323" s="5"/>
      <c r="Y323" s="5"/>
      <c r="Z323" s="5"/>
    </row>
    <row r="324" spans="1:26" ht="21.75" customHeight="1">
      <c r="A324" s="5"/>
      <c r="B324" s="240">
        <v>3479900112483</v>
      </c>
      <c r="C324" s="99" t="s">
        <v>479</v>
      </c>
      <c r="D324" s="99" t="s">
        <v>331</v>
      </c>
      <c r="E324" s="99" t="s">
        <v>465</v>
      </c>
      <c r="F324" s="99" t="s">
        <v>6</v>
      </c>
      <c r="G324" s="99" t="s">
        <v>81</v>
      </c>
      <c r="H324" s="215">
        <f t="shared" si="198"/>
        <v>0</v>
      </c>
      <c r="I324" s="215">
        <f t="shared" si="199"/>
        <v>1</v>
      </c>
      <c r="J324" s="215"/>
      <c r="K324" s="215">
        <f t="shared" si="200"/>
        <v>0</v>
      </c>
      <c r="L324" s="215">
        <f t="shared" si="201"/>
        <v>0</v>
      </c>
      <c r="M324" s="215">
        <f t="shared" si="1"/>
        <v>1</v>
      </c>
      <c r="N324" s="67"/>
      <c r="O324" s="67"/>
      <c r="P324" s="67"/>
      <c r="Q324" s="67"/>
      <c r="R324" s="65">
        <v>3479900112483</v>
      </c>
      <c r="S324" s="5" t="str">
        <f t="shared" si="179"/>
        <v/>
      </c>
      <c r="T324" s="5"/>
      <c r="U324" s="5"/>
      <c r="V324" s="5"/>
      <c r="W324" s="5"/>
      <c r="X324" s="5"/>
      <c r="Y324" s="5"/>
      <c r="Z324" s="5"/>
    </row>
    <row r="325" spans="1:26" ht="21.75" customHeight="1">
      <c r="A325" s="5"/>
      <c r="B325" s="240">
        <v>3500400239051</v>
      </c>
      <c r="C325" s="99" t="s">
        <v>480</v>
      </c>
      <c r="D325" s="99" t="s">
        <v>331</v>
      </c>
      <c r="E325" s="99" t="s">
        <v>465</v>
      </c>
      <c r="F325" s="99" t="s">
        <v>6</v>
      </c>
      <c r="G325" s="99" t="s">
        <v>81</v>
      </c>
      <c r="H325" s="215">
        <f t="shared" si="198"/>
        <v>0</v>
      </c>
      <c r="I325" s="215">
        <f t="shared" si="199"/>
        <v>1</v>
      </c>
      <c r="J325" s="215"/>
      <c r="K325" s="215">
        <f t="shared" si="200"/>
        <v>0</v>
      </c>
      <c r="L325" s="215">
        <f t="shared" si="201"/>
        <v>0</v>
      </c>
      <c r="M325" s="215">
        <f t="shared" si="1"/>
        <v>1</v>
      </c>
      <c r="N325" s="67"/>
      <c r="O325" s="67"/>
      <c r="P325" s="67"/>
      <c r="Q325" s="67"/>
      <c r="R325" s="65">
        <v>3500400239051</v>
      </c>
      <c r="S325" s="5" t="str">
        <f t="shared" si="179"/>
        <v/>
      </c>
      <c r="T325" s="5"/>
      <c r="U325" s="5"/>
      <c r="V325" s="5"/>
      <c r="W325" s="5"/>
      <c r="X325" s="5"/>
      <c r="Y325" s="5"/>
      <c r="Z325" s="5"/>
    </row>
    <row r="326" spans="1:26" ht="21.75" customHeight="1">
      <c r="A326" s="5"/>
      <c r="B326" s="240">
        <v>3479900033711</v>
      </c>
      <c r="C326" s="99" t="s">
        <v>481</v>
      </c>
      <c r="D326" s="99" t="s">
        <v>331</v>
      </c>
      <c r="E326" s="99" t="s">
        <v>465</v>
      </c>
      <c r="F326" s="99" t="s">
        <v>48</v>
      </c>
      <c r="G326" s="99" t="s">
        <v>49</v>
      </c>
      <c r="H326" s="215">
        <f t="shared" si="198"/>
        <v>0</v>
      </c>
      <c r="I326" s="215">
        <f t="shared" si="199"/>
        <v>0</v>
      </c>
      <c r="J326" s="215"/>
      <c r="K326" s="215">
        <f t="shared" si="200"/>
        <v>1</v>
      </c>
      <c r="L326" s="215">
        <f t="shared" si="201"/>
        <v>0</v>
      </c>
      <c r="M326" s="215">
        <f t="shared" si="1"/>
        <v>1</v>
      </c>
      <c r="N326" s="67"/>
      <c r="O326" s="67"/>
      <c r="P326" s="67"/>
      <c r="Q326" s="67"/>
      <c r="R326" s="65">
        <v>3479900033711</v>
      </c>
      <c r="S326" s="5" t="str">
        <f t="shared" si="179"/>
        <v/>
      </c>
      <c r="T326" s="5"/>
      <c r="U326" s="5"/>
      <c r="V326" s="5"/>
      <c r="W326" s="5"/>
      <c r="X326" s="5"/>
      <c r="Y326" s="5"/>
      <c r="Z326" s="5"/>
    </row>
    <row r="327" spans="1:26" ht="21.75" customHeight="1">
      <c r="A327" s="5"/>
      <c r="B327" s="240" t="s">
        <v>482</v>
      </c>
      <c r="C327" s="99" t="s">
        <v>483</v>
      </c>
      <c r="D327" s="99" t="s">
        <v>331</v>
      </c>
      <c r="E327" s="99" t="s">
        <v>465</v>
      </c>
      <c r="F327" s="99" t="s">
        <v>48</v>
      </c>
      <c r="G327" s="99" t="s">
        <v>106</v>
      </c>
      <c r="H327" s="215">
        <f t="shared" si="198"/>
        <v>0</v>
      </c>
      <c r="I327" s="215">
        <f t="shared" si="199"/>
        <v>0</v>
      </c>
      <c r="J327" s="215"/>
      <c r="K327" s="215">
        <f t="shared" si="200"/>
        <v>1</v>
      </c>
      <c r="L327" s="215">
        <f t="shared" si="201"/>
        <v>0</v>
      </c>
      <c r="M327" s="215">
        <f t="shared" si="1"/>
        <v>1</v>
      </c>
      <c r="N327" s="67"/>
      <c r="O327" s="67"/>
      <c r="P327" s="67"/>
      <c r="Q327" s="67"/>
      <c r="R327" s="289" t="s">
        <v>482</v>
      </c>
      <c r="S327" s="5"/>
      <c r="T327" s="5"/>
      <c r="U327" s="5"/>
      <c r="V327" s="5"/>
      <c r="W327" s="5"/>
      <c r="X327" s="5"/>
      <c r="Y327" s="5"/>
      <c r="Z327" s="5"/>
    </row>
    <row r="328" spans="1:26" ht="21.75" customHeight="1">
      <c r="A328" s="5">
        <v>10</v>
      </c>
      <c r="B328" s="674" t="str">
        <f>E329</f>
        <v>สาขาวิชาสารสนเทศศาสตร์</v>
      </c>
      <c r="C328" s="675"/>
      <c r="D328" s="675"/>
      <c r="E328" s="675"/>
      <c r="F328" s="675"/>
      <c r="G328" s="676"/>
      <c r="H328" s="233">
        <f t="shared" ref="H328:I328" si="202">SUMIF($E:$E,$B328,H:H)</f>
        <v>4</v>
      </c>
      <c r="I328" s="233">
        <f t="shared" si="202"/>
        <v>3</v>
      </c>
      <c r="J328" s="233"/>
      <c r="K328" s="233">
        <f t="shared" ref="K328:L328" si="203">SUMIF($E:$E,$B328,K:K)</f>
        <v>0</v>
      </c>
      <c r="L328" s="233">
        <f t="shared" si="203"/>
        <v>0</v>
      </c>
      <c r="M328" s="233">
        <f t="shared" si="1"/>
        <v>7</v>
      </c>
      <c r="N328" s="237"/>
      <c r="O328" s="237"/>
      <c r="P328" s="237"/>
      <c r="Q328" s="237"/>
      <c r="R328" s="65" t="s">
        <v>51</v>
      </c>
      <c r="S328" s="65" t="str">
        <f t="shared" ref="S328:S335" si="204">IF(ISNUMBER(B328),"",B328)</f>
        <v>สาขาวิชาสารสนเทศศาสตร์</v>
      </c>
      <c r="T328" s="5"/>
      <c r="U328" s="5"/>
      <c r="V328" s="5"/>
      <c r="W328" s="5"/>
      <c r="X328" s="5"/>
      <c r="Y328" s="5"/>
      <c r="Z328" s="5"/>
    </row>
    <row r="329" spans="1:26" ht="21.75" customHeight="1">
      <c r="A329" s="5"/>
      <c r="B329" s="240">
        <v>3341600362046</v>
      </c>
      <c r="C329" s="99" t="s">
        <v>485</v>
      </c>
      <c r="D329" s="99" t="s">
        <v>331</v>
      </c>
      <c r="E329" s="99" t="s">
        <v>484</v>
      </c>
      <c r="F329" s="99" t="s">
        <v>62</v>
      </c>
      <c r="G329" s="99" t="s">
        <v>49</v>
      </c>
      <c r="H329" s="215">
        <f t="shared" ref="H329:H335" si="205">IF(F329="ข้าราชการพลเรือนในสถาบันอุดมศึกษา",1,0)</f>
        <v>1</v>
      </c>
      <c r="I329" s="215">
        <f t="shared" ref="I329:I335" si="206">IF(F329="พนักงานมหาวิทยาลัย",1,0)</f>
        <v>0</v>
      </c>
      <c r="J329" s="215"/>
      <c r="K329" s="215">
        <f t="shared" ref="K329:K335" si="207">IF(F329="ลูกจ้างชั่วคราวรายเดือน",1,0)</f>
        <v>0</v>
      </c>
      <c r="L329" s="215">
        <f t="shared" ref="L329:L335" si="208">IF(F329="อาจารย์พิเศษรายชั่วโมง",1,0)</f>
        <v>0</v>
      </c>
      <c r="M329" s="215">
        <f t="shared" si="1"/>
        <v>1</v>
      </c>
      <c r="N329" s="67"/>
      <c r="O329" s="67"/>
      <c r="P329" s="67"/>
      <c r="Q329" s="67"/>
      <c r="R329" s="65">
        <v>3341600362046</v>
      </c>
      <c r="S329" s="5" t="str">
        <f t="shared" si="204"/>
        <v/>
      </c>
      <c r="T329" s="5"/>
      <c r="U329" s="5"/>
      <c r="V329" s="5"/>
      <c r="W329" s="5"/>
      <c r="X329" s="5"/>
      <c r="Y329" s="5"/>
      <c r="Z329" s="5"/>
    </row>
    <row r="330" spans="1:26" ht="21.75" customHeight="1">
      <c r="A330" s="5"/>
      <c r="B330" s="240">
        <v>3460100363971</v>
      </c>
      <c r="C330" s="99" t="s">
        <v>489</v>
      </c>
      <c r="D330" s="99" t="s">
        <v>331</v>
      </c>
      <c r="E330" s="99" t="s">
        <v>484</v>
      </c>
      <c r="F330" s="99" t="s">
        <v>62</v>
      </c>
      <c r="G330" s="99" t="s">
        <v>49</v>
      </c>
      <c r="H330" s="215">
        <f t="shared" si="205"/>
        <v>1</v>
      </c>
      <c r="I330" s="215">
        <f t="shared" si="206"/>
        <v>0</v>
      </c>
      <c r="J330" s="215"/>
      <c r="K330" s="215">
        <f t="shared" si="207"/>
        <v>0</v>
      </c>
      <c r="L330" s="215">
        <f t="shared" si="208"/>
        <v>0</v>
      </c>
      <c r="M330" s="215">
        <f t="shared" si="1"/>
        <v>1</v>
      </c>
      <c r="N330" s="67"/>
      <c r="O330" s="67"/>
      <c r="P330" s="67"/>
      <c r="Q330" s="67"/>
      <c r="R330" s="65">
        <v>3460100363971</v>
      </c>
      <c r="S330" s="5" t="str">
        <f t="shared" si="204"/>
        <v/>
      </c>
      <c r="T330" s="5"/>
      <c r="U330" s="5"/>
      <c r="V330" s="5"/>
      <c r="W330" s="5"/>
      <c r="X330" s="5"/>
      <c r="Y330" s="5"/>
      <c r="Z330" s="5"/>
    </row>
    <row r="331" spans="1:26" ht="21.75" customHeight="1">
      <c r="A331" s="5"/>
      <c r="B331" s="240">
        <v>3479900180977</v>
      </c>
      <c r="C331" s="99" t="s">
        <v>492</v>
      </c>
      <c r="D331" s="99" t="s">
        <v>331</v>
      </c>
      <c r="E331" s="99" t="s">
        <v>484</v>
      </c>
      <c r="F331" s="99" t="s">
        <v>62</v>
      </c>
      <c r="G331" s="99" t="s">
        <v>81</v>
      </c>
      <c r="H331" s="215">
        <f t="shared" si="205"/>
        <v>1</v>
      </c>
      <c r="I331" s="215">
        <f t="shared" si="206"/>
        <v>0</v>
      </c>
      <c r="J331" s="215"/>
      <c r="K331" s="215">
        <f t="shared" si="207"/>
        <v>0</v>
      </c>
      <c r="L331" s="215">
        <f t="shared" si="208"/>
        <v>0</v>
      </c>
      <c r="M331" s="215">
        <f t="shared" si="1"/>
        <v>1</v>
      </c>
      <c r="N331" s="67"/>
      <c r="O331" s="67"/>
      <c r="P331" s="67"/>
      <c r="Q331" s="67"/>
      <c r="R331" s="65">
        <v>3479900180977</v>
      </c>
      <c r="S331" s="5" t="str">
        <f t="shared" si="204"/>
        <v/>
      </c>
      <c r="T331" s="5"/>
      <c r="U331" s="5"/>
      <c r="V331" s="5"/>
      <c r="W331" s="5"/>
      <c r="X331" s="5"/>
      <c r="Y331" s="5"/>
      <c r="Z331" s="5"/>
    </row>
    <row r="332" spans="1:26" ht="21.75" customHeight="1">
      <c r="A332" s="5"/>
      <c r="B332" s="240">
        <v>3480700155601</v>
      </c>
      <c r="C332" s="99" t="s">
        <v>493</v>
      </c>
      <c r="D332" s="99" t="s">
        <v>331</v>
      </c>
      <c r="E332" s="99" t="s">
        <v>484</v>
      </c>
      <c r="F332" s="99" t="s">
        <v>62</v>
      </c>
      <c r="G332" s="99" t="s">
        <v>49</v>
      </c>
      <c r="H332" s="215">
        <f t="shared" si="205"/>
        <v>1</v>
      </c>
      <c r="I332" s="215">
        <f t="shared" si="206"/>
        <v>0</v>
      </c>
      <c r="J332" s="215"/>
      <c r="K332" s="215">
        <f t="shared" si="207"/>
        <v>0</v>
      </c>
      <c r="L332" s="215">
        <f t="shared" si="208"/>
        <v>0</v>
      </c>
      <c r="M332" s="215">
        <f t="shared" si="1"/>
        <v>1</v>
      </c>
      <c r="N332" s="67"/>
      <c r="O332" s="67"/>
      <c r="P332" s="67"/>
      <c r="Q332" s="67"/>
      <c r="R332" s="65">
        <v>3480700155601</v>
      </c>
      <c r="S332" s="5" t="str">
        <f t="shared" si="204"/>
        <v/>
      </c>
      <c r="T332" s="5"/>
      <c r="U332" s="5"/>
      <c r="V332" s="5"/>
      <c r="W332" s="5"/>
      <c r="X332" s="5"/>
      <c r="Y332" s="5"/>
      <c r="Z332" s="5"/>
    </row>
    <row r="333" spans="1:26" ht="21.75" customHeight="1">
      <c r="A333" s="5"/>
      <c r="B333" s="240">
        <v>1479900003343</v>
      </c>
      <c r="C333" s="99" t="s">
        <v>497</v>
      </c>
      <c r="D333" s="99" t="s">
        <v>331</v>
      </c>
      <c r="E333" s="99" t="s">
        <v>484</v>
      </c>
      <c r="F333" s="99" t="s">
        <v>6</v>
      </c>
      <c r="G333" s="99" t="s">
        <v>81</v>
      </c>
      <c r="H333" s="215">
        <f t="shared" si="205"/>
        <v>0</v>
      </c>
      <c r="I333" s="215">
        <f t="shared" si="206"/>
        <v>1</v>
      </c>
      <c r="J333" s="215"/>
      <c r="K333" s="215">
        <f t="shared" si="207"/>
        <v>0</v>
      </c>
      <c r="L333" s="215">
        <f t="shared" si="208"/>
        <v>0</v>
      </c>
      <c r="M333" s="215">
        <f t="shared" si="1"/>
        <v>1</v>
      </c>
      <c r="N333" s="67"/>
      <c r="O333" s="67"/>
      <c r="P333" s="67"/>
      <c r="Q333" s="67"/>
      <c r="R333" s="65">
        <v>1479900003343</v>
      </c>
      <c r="S333" s="5" t="str">
        <f t="shared" si="204"/>
        <v/>
      </c>
      <c r="T333" s="5"/>
      <c r="U333" s="5"/>
      <c r="V333" s="5"/>
      <c r="W333" s="5"/>
      <c r="X333" s="5"/>
      <c r="Y333" s="5"/>
      <c r="Z333" s="5"/>
    </row>
    <row r="334" spans="1:26" ht="21.75" customHeight="1">
      <c r="A334" s="5"/>
      <c r="B334" s="240">
        <v>3439900168331</v>
      </c>
      <c r="C334" s="99" t="s">
        <v>499</v>
      </c>
      <c r="D334" s="99" t="s">
        <v>331</v>
      </c>
      <c r="E334" s="99" t="s">
        <v>484</v>
      </c>
      <c r="F334" s="99" t="s">
        <v>6</v>
      </c>
      <c r="G334" s="99" t="s">
        <v>81</v>
      </c>
      <c r="H334" s="215">
        <f t="shared" si="205"/>
        <v>0</v>
      </c>
      <c r="I334" s="215">
        <f t="shared" si="206"/>
        <v>1</v>
      </c>
      <c r="J334" s="215"/>
      <c r="K334" s="215">
        <f t="shared" si="207"/>
        <v>0</v>
      </c>
      <c r="L334" s="215">
        <f t="shared" si="208"/>
        <v>0</v>
      </c>
      <c r="M334" s="215">
        <f t="shared" si="1"/>
        <v>1</v>
      </c>
      <c r="N334" s="67"/>
      <c r="O334" s="67"/>
      <c r="P334" s="67"/>
      <c r="Q334" s="67"/>
      <c r="R334" s="65">
        <v>3439900168331</v>
      </c>
      <c r="S334" s="5" t="str">
        <f t="shared" si="204"/>
        <v/>
      </c>
      <c r="T334" s="5"/>
      <c r="U334" s="5"/>
      <c r="V334" s="5"/>
      <c r="W334" s="5"/>
      <c r="X334" s="5"/>
      <c r="Y334" s="5"/>
      <c r="Z334" s="5"/>
    </row>
    <row r="335" spans="1:26" ht="21.75" customHeight="1">
      <c r="A335" s="5"/>
      <c r="B335" s="240">
        <v>5461300004654</v>
      </c>
      <c r="C335" s="99" t="s">
        <v>500</v>
      </c>
      <c r="D335" s="99" t="s">
        <v>331</v>
      </c>
      <c r="E335" s="99" t="s">
        <v>484</v>
      </c>
      <c r="F335" s="99" t="s">
        <v>6</v>
      </c>
      <c r="G335" s="99" t="s">
        <v>81</v>
      </c>
      <c r="H335" s="215">
        <f t="shared" si="205"/>
        <v>0</v>
      </c>
      <c r="I335" s="215">
        <f t="shared" si="206"/>
        <v>1</v>
      </c>
      <c r="J335" s="215"/>
      <c r="K335" s="215">
        <f t="shared" si="207"/>
        <v>0</v>
      </c>
      <c r="L335" s="215">
        <f t="shared" si="208"/>
        <v>0</v>
      </c>
      <c r="M335" s="215">
        <f t="shared" si="1"/>
        <v>1</v>
      </c>
      <c r="N335" s="67"/>
      <c r="O335" s="67"/>
      <c r="P335" s="67"/>
      <c r="Q335" s="67"/>
      <c r="R335" s="65">
        <v>5461300004654</v>
      </c>
      <c r="S335" s="5" t="str">
        <f t="shared" si="204"/>
        <v/>
      </c>
      <c r="T335" s="5"/>
      <c r="U335" s="5"/>
      <c r="V335" s="5"/>
      <c r="W335" s="5"/>
      <c r="X335" s="5"/>
      <c r="Y335" s="5"/>
      <c r="Z335" s="5"/>
    </row>
    <row r="336" spans="1:26" ht="21.75" customHeight="1">
      <c r="A336" s="677" t="s">
        <v>373</v>
      </c>
      <c r="B336" s="673"/>
      <c r="C336" s="401"/>
      <c r="D336" s="401"/>
      <c r="E336" s="401"/>
      <c r="F336" s="401"/>
      <c r="G336" s="401"/>
      <c r="H336" s="229">
        <f t="shared" ref="H336:I336" si="209">SUMIF($D:$D,$A336,H:H)</f>
        <v>20</v>
      </c>
      <c r="I336" s="229">
        <f t="shared" si="209"/>
        <v>39</v>
      </c>
      <c r="J336" s="229"/>
      <c r="K336" s="229">
        <f t="shared" ref="K336:L336" si="210">SUMIF($D:$D,$A336,K:K)</f>
        <v>3</v>
      </c>
      <c r="L336" s="229">
        <f t="shared" si="210"/>
        <v>4</v>
      </c>
      <c r="M336" s="229">
        <f t="shared" si="1"/>
        <v>66</v>
      </c>
      <c r="N336" s="231"/>
      <c r="O336" s="231"/>
      <c r="P336" s="231"/>
      <c r="Q336" s="231"/>
      <c r="R336" s="65" t="s">
        <v>51</v>
      </c>
      <c r="S336" s="65" t="str">
        <f>IF(ISNUMBER(A336),"",A336)</f>
        <v>คณะวิทยาการจัดการ</v>
      </c>
      <c r="T336" s="5"/>
      <c r="U336" s="5"/>
      <c r="V336" s="5"/>
      <c r="W336" s="5"/>
      <c r="X336" s="5"/>
      <c r="Y336" s="5"/>
      <c r="Z336" s="5"/>
    </row>
    <row r="337" spans="1:26" ht="21.75" customHeight="1">
      <c r="A337" s="403"/>
      <c r="B337" s="404">
        <v>472849671</v>
      </c>
      <c r="C337" s="383" t="s">
        <v>502</v>
      </c>
      <c r="D337" s="383" t="s">
        <v>373</v>
      </c>
      <c r="E337" s="383" t="s">
        <v>263</v>
      </c>
      <c r="F337" s="383" t="s">
        <v>48</v>
      </c>
      <c r="G337" s="383" t="s">
        <v>106</v>
      </c>
      <c r="H337" s="406">
        <f>IF(F337="ข้าราชการพลเรือนในสถาบันอุดมศึกษา",1,0)</f>
        <v>0</v>
      </c>
      <c r="I337" s="406">
        <f>IF(F337="พนักงานมหาวิทยาลัย",1,0)</f>
        <v>0</v>
      </c>
      <c r="J337" s="406"/>
      <c r="K337" s="406">
        <f>IF(F337="ลูกจ้างชั่วคราวรายเดือน",1,0)</f>
        <v>1</v>
      </c>
      <c r="L337" s="406">
        <f>IF(F337="อาจารย์พิเศษรายชั่วโมง",1,0)</f>
        <v>0</v>
      </c>
      <c r="M337" s="406">
        <f t="shared" si="1"/>
        <v>1</v>
      </c>
      <c r="N337" s="408"/>
      <c r="O337" s="408"/>
      <c r="P337" s="408"/>
      <c r="Q337" s="408"/>
      <c r="R337" s="65">
        <v>472849671</v>
      </c>
      <c r="S337" s="403" t="str">
        <f t="shared" ref="S337:S413" si="211">IF(ISNUMBER(B337),"",B337)</f>
        <v/>
      </c>
      <c r="T337" s="403"/>
      <c r="U337" s="403"/>
      <c r="V337" s="403"/>
      <c r="W337" s="403"/>
      <c r="X337" s="403"/>
      <c r="Y337" s="403"/>
      <c r="Z337" s="403"/>
    </row>
    <row r="338" spans="1:26" ht="21.75" customHeight="1">
      <c r="A338" s="5">
        <v>1</v>
      </c>
      <c r="B338" s="674" t="str">
        <f>E339</f>
        <v>สาขาวิชาการเงินการธนาคาร</v>
      </c>
      <c r="C338" s="675"/>
      <c r="D338" s="675"/>
      <c r="E338" s="675"/>
      <c r="F338" s="675"/>
      <c r="G338" s="676"/>
      <c r="H338" s="233">
        <f t="shared" ref="H338:I338" si="212">SUMIF($E:$E,$B338,H:H)</f>
        <v>2</v>
      </c>
      <c r="I338" s="233">
        <f t="shared" si="212"/>
        <v>3</v>
      </c>
      <c r="J338" s="233"/>
      <c r="K338" s="233">
        <f t="shared" ref="K338:L338" si="213">SUMIF($E:$E,$B338,K:K)</f>
        <v>0</v>
      </c>
      <c r="L338" s="233">
        <f t="shared" si="213"/>
        <v>1</v>
      </c>
      <c r="M338" s="233">
        <f t="shared" si="1"/>
        <v>6</v>
      </c>
      <c r="N338" s="237"/>
      <c r="O338" s="237"/>
      <c r="P338" s="237"/>
      <c r="Q338" s="237"/>
      <c r="R338" s="65" t="s">
        <v>51</v>
      </c>
      <c r="S338" s="65" t="str">
        <f t="shared" si="211"/>
        <v>สาขาวิชาการเงินการธนาคาร</v>
      </c>
      <c r="T338" s="5"/>
      <c r="U338" s="5"/>
      <c r="V338" s="5"/>
      <c r="W338" s="5"/>
      <c r="X338" s="5"/>
      <c r="Y338" s="5"/>
      <c r="Z338" s="5"/>
    </row>
    <row r="339" spans="1:26" ht="21.75" customHeight="1">
      <c r="A339" s="5"/>
      <c r="B339" s="240">
        <v>3100602030033</v>
      </c>
      <c r="C339" s="99" t="s">
        <v>504</v>
      </c>
      <c r="D339" s="99" t="s">
        <v>373</v>
      </c>
      <c r="E339" s="99" t="s">
        <v>505</v>
      </c>
      <c r="F339" s="99" t="s">
        <v>62</v>
      </c>
      <c r="G339" s="99" t="s">
        <v>81</v>
      </c>
      <c r="H339" s="215">
        <f t="shared" ref="H339:H344" si="214">IF(F339="ข้าราชการพลเรือนในสถาบันอุดมศึกษา",1,0)</f>
        <v>1</v>
      </c>
      <c r="I339" s="215">
        <f t="shared" ref="I339:I344" si="215">IF(F339="พนักงานมหาวิทยาลัย",1,0)</f>
        <v>0</v>
      </c>
      <c r="J339" s="215"/>
      <c r="K339" s="215">
        <f t="shared" ref="K339:K344" si="216">IF(F339="ลูกจ้างชั่วคราวรายเดือน",1,0)</f>
        <v>0</v>
      </c>
      <c r="L339" s="215">
        <f t="shared" ref="L339:L344" si="217">IF(F339="อาจารย์พิเศษรายชั่วโมง",1,0)</f>
        <v>0</v>
      </c>
      <c r="M339" s="215">
        <f t="shared" si="1"/>
        <v>1</v>
      </c>
      <c r="N339" s="67"/>
      <c r="O339" s="67"/>
      <c r="P339" s="67"/>
      <c r="Q339" s="67"/>
      <c r="R339" s="65">
        <v>3100602030033</v>
      </c>
      <c r="S339" s="5" t="str">
        <f t="shared" si="211"/>
        <v/>
      </c>
      <c r="T339" s="5"/>
      <c r="U339" s="5"/>
      <c r="V339" s="5"/>
      <c r="W339" s="5"/>
      <c r="X339" s="5"/>
      <c r="Y339" s="5"/>
      <c r="Z339" s="5"/>
    </row>
    <row r="340" spans="1:26" ht="21.75" customHeight="1">
      <c r="A340" s="5"/>
      <c r="B340" s="240">
        <v>3301200179601</v>
      </c>
      <c r="C340" s="99" t="s">
        <v>508</v>
      </c>
      <c r="D340" s="99" t="s">
        <v>373</v>
      </c>
      <c r="E340" s="99" t="s">
        <v>505</v>
      </c>
      <c r="F340" s="99" t="s">
        <v>62</v>
      </c>
      <c r="G340" s="99" t="s">
        <v>49</v>
      </c>
      <c r="H340" s="215">
        <f t="shared" si="214"/>
        <v>1</v>
      </c>
      <c r="I340" s="215">
        <f t="shared" si="215"/>
        <v>0</v>
      </c>
      <c r="J340" s="215"/>
      <c r="K340" s="215">
        <f t="shared" si="216"/>
        <v>0</v>
      </c>
      <c r="L340" s="215">
        <f t="shared" si="217"/>
        <v>0</v>
      </c>
      <c r="M340" s="215">
        <f t="shared" si="1"/>
        <v>1</v>
      </c>
      <c r="N340" s="67"/>
      <c r="O340" s="67"/>
      <c r="P340" s="67"/>
      <c r="Q340" s="67"/>
      <c r="R340" s="65">
        <v>3301200179601</v>
      </c>
      <c r="S340" s="5" t="str">
        <f t="shared" si="211"/>
        <v/>
      </c>
      <c r="T340" s="5"/>
      <c r="U340" s="5"/>
      <c r="V340" s="5"/>
      <c r="W340" s="5"/>
      <c r="X340" s="5"/>
      <c r="Y340" s="5"/>
      <c r="Z340" s="5"/>
    </row>
    <row r="341" spans="1:26" ht="21.75" customHeight="1">
      <c r="A341" s="5"/>
      <c r="B341" s="240">
        <v>3409901147850</v>
      </c>
      <c r="C341" s="99" t="s">
        <v>509</v>
      </c>
      <c r="D341" s="99" t="s">
        <v>373</v>
      </c>
      <c r="E341" s="99" t="s">
        <v>505</v>
      </c>
      <c r="F341" s="99" t="s">
        <v>6</v>
      </c>
      <c r="G341" s="99" t="s">
        <v>81</v>
      </c>
      <c r="H341" s="215">
        <f t="shared" si="214"/>
        <v>0</v>
      </c>
      <c r="I341" s="215">
        <f t="shared" si="215"/>
        <v>1</v>
      </c>
      <c r="J341" s="215"/>
      <c r="K341" s="215">
        <f t="shared" si="216"/>
        <v>0</v>
      </c>
      <c r="L341" s="215">
        <f t="shared" si="217"/>
        <v>0</v>
      </c>
      <c r="M341" s="215">
        <f t="shared" si="1"/>
        <v>1</v>
      </c>
      <c r="N341" s="67"/>
      <c r="O341" s="67"/>
      <c r="P341" s="67"/>
      <c r="Q341" s="67"/>
      <c r="R341" s="65">
        <v>3409901147850</v>
      </c>
      <c r="S341" s="5" t="str">
        <f t="shared" si="211"/>
        <v/>
      </c>
      <c r="T341" s="5"/>
      <c r="U341" s="5"/>
      <c r="V341" s="5"/>
      <c r="W341" s="5"/>
      <c r="X341" s="5"/>
      <c r="Y341" s="5"/>
      <c r="Z341" s="5"/>
    </row>
    <row r="342" spans="1:26" ht="21.75" customHeight="1">
      <c r="A342" s="5"/>
      <c r="B342" s="240">
        <v>3470101516569</v>
      </c>
      <c r="C342" s="99" t="s">
        <v>511</v>
      </c>
      <c r="D342" s="99" t="s">
        <v>373</v>
      </c>
      <c r="E342" s="99" t="s">
        <v>505</v>
      </c>
      <c r="F342" s="99" t="s">
        <v>6</v>
      </c>
      <c r="G342" s="99" t="s">
        <v>81</v>
      </c>
      <c r="H342" s="215">
        <f t="shared" si="214"/>
        <v>0</v>
      </c>
      <c r="I342" s="215">
        <f t="shared" si="215"/>
        <v>1</v>
      </c>
      <c r="J342" s="215"/>
      <c r="K342" s="215">
        <f t="shared" si="216"/>
        <v>0</v>
      </c>
      <c r="L342" s="215">
        <f t="shared" si="217"/>
        <v>0</v>
      </c>
      <c r="M342" s="215">
        <f t="shared" si="1"/>
        <v>1</v>
      </c>
      <c r="N342" s="67"/>
      <c r="O342" s="67"/>
      <c r="P342" s="67"/>
      <c r="Q342" s="67"/>
      <c r="R342" s="65">
        <v>3470101516569</v>
      </c>
      <c r="S342" s="5" t="str">
        <f t="shared" si="211"/>
        <v/>
      </c>
      <c r="T342" s="5"/>
      <c r="U342" s="5"/>
      <c r="V342" s="5"/>
      <c r="W342" s="5"/>
      <c r="X342" s="5"/>
      <c r="Y342" s="5"/>
      <c r="Z342" s="5"/>
    </row>
    <row r="343" spans="1:26" ht="21.75" customHeight="1">
      <c r="A343" s="5"/>
      <c r="B343" s="240">
        <v>5470800034152</v>
      </c>
      <c r="C343" s="99" t="s">
        <v>512</v>
      </c>
      <c r="D343" s="99" t="s">
        <v>373</v>
      </c>
      <c r="E343" s="99" t="s">
        <v>505</v>
      </c>
      <c r="F343" s="99" t="s">
        <v>6</v>
      </c>
      <c r="G343" s="99" t="s">
        <v>81</v>
      </c>
      <c r="H343" s="215">
        <f t="shared" si="214"/>
        <v>0</v>
      </c>
      <c r="I343" s="215">
        <f t="shared" si="215"/>
        <v>1</v>
      </c>
      <c r="J343" s="215"/>
      <c r="K343" s="215">
        <f t="shared" si="216"/>
        <v>0</v>
      </c>
      <c r="L343" s="215">
        <f t="shared" si="217"/>
        <v>0</v>
      </c>
      <c r="M343" s="215">
        <f t="shared" si="1"/>
        <v>1</v>
      </c>
      <c r="N343" s="67"/>
      <c r="O343" s="67"/>
      <c r="P343" s="67"/>
      <c r="Q343" s="67"/>
      <c r="R343" s="65">
        <v>5470800034152</v>
      </c>
      <c r="S343" s="5" t="str">
        <f t="shared" si="211"/>
        <v/>
      </c>
      <c r="T343" s="5"/>
      <c r="U343" s="5"/>
      <c r="V343" s="5"/>
      <c r="W343" s="5"/>
      <c r="X343" s="5"/>
      <c r="Y343" s="5"/>
      <c r="Z343" s="5"/>
    </row>
    <row r="344" spans="1:26" ht="21.75" customHeight="1">
      <c r="A344" s="5"/>
      <c r="B344" s="240">
        <v>1479900164355</v>
      </c>
      <c r="C344" s="99" t="s">
        <v>515</v>
      </c>
      <c r="D344" s="99" t="s">
        <v>373</v>
      </c>
      <c r="E344" s="99" t="s">
        <v>505</v>
      </c>
      <c r="F344" s="99" t="s">
        <v>93</v>
      </c>
      <c r="G344" s="99"/>
      <c r="H344" s="215">
        <f t="shared" si="214"/>
        <v>0</v>
      </c>
      <c r="I344" s="215">
        <f t="shared" si="215"/>
        <v>0</v>
      </c>
      <c r="J344" s="215"/>
      <c r="K344" s="215">
        <f t="shared" si="216"/>
        <v>0</v>
      </c>
      <c r="L344" s="215">
        <f t="shared" si="217"/>
        <v>1</v>
      </c>
      <c r="M344" s="215">
        <f t="shared" si="1"/>
        <v>1</v>
      </c>
      <c r="N344" s="67"/>
      <c r="O344" s="67"/>
      <c r="P344" s="67"/>
      <c r="Q344" s="67"/>
      <c r="R344" s="65">
        <v>1479900164355</v>
      </c>
      <c r="S344" s="5" t="str">
        <f t="shared" si="211"/>
        <v/>
      </c>
      <c r="T344" s="5"/>
      <c r="U344" s="5"/>
      <c r="V344" s="5"/>
      <c r="W344" s="5"/>
      <c r="X344" s="5"/>
      <c r="Y344" s="5"/>
      <c r="Z344" s="5"/>
    </row>
    <row r="345" spans="1:26" ht="21.75" customHeight="1">
      <c r="A345" s="5">
        <v>2</v>
      </c>
      <c r="B345" s="674" t="str">
        <f>E346</f>
        <v>สาขาวิชาการตลาด การจัดการโลจิสติกส์และการค้าปลีก</v>
      </c>
      <c r="C345" s="675"/>
      <c r="D345" s="675"/>
      <c r="E345" s="675"/>
      <c r="F345" s="675"/>
      <c r="G345" s="676"/>
      <c r="H345" s="233">
        <f t="shared" ref="H345:I345" si="218">SUMIF($E:$E,$B345,H:H)</f>
        <v>3</v>
      </c>
      <c r="I345" s="233">
        <f t="shared" si="218"/>
        <v>5</v>
      </c>
      <c r="J345" s="233"/>
      <c r="K345" s="233">
        <f t="shared" ref="K345:L345" si="219">SUMIF($E:$E,$B345,K:K)</f>
        <v>0</v>
      </c>
      <c r="L345" s="233">
        <f t="shared" si="219"/>
        <v>0</v>
      </c>
      <c r="M345" s="233">
        <f t="shared" si="1"/>
        <v>8</v>
      </c>
      <c r="N345" s="237"/>
      <c r="O345" s="237"/>
      <c r="P345" s="237"/>
      <c r="Q345" s="237"/>
      <c r="R345" s="65" t="s">
        <v>51</v>
      </c>
      <c r="S345" s="65" t="str">
        <f t="shared" si="211"/>
        <v>สาขาวิชาการตลาด การจัดการโลจิสติกส์และการค้าปลีก</v>
      </c>
      <c r="T345" s="5"/>
      <c r="U345" s="5"/>
      <c r="V345" s="5"/>
      <c r="W345" s="5"/>
      <c r="X345" s="5"/>
      <c r="Y345" s="5"/>
      <c r="Z345" s="5"/>
    </row>
    <row r="346" spans="1:26" ht="21.75" customHeight="1">
      <c r="A346" s="5"/>
      <c r="B346" s="240">
        <v>3102001055599</v>
      </c>
      <c r="C346" s="99" t="s">
        <v>518</v>
      </c>
      <c r="D346" s="99" t="s">
        <v>373</v>
      </c>
      <c r="E346" s="99" t="s">
        <v>519</v>
      </c>
      <c r="F346" s="99" t="s">
        <v>62</v>
      </c>
      <c r="G346" s="99" t="s">
        <v>81</v>
      </c>
      <c r="H346" s="215">
        <f t="shared" ref="H346:H353" si="220">IF(F346="ข้าราชการพลเรือนในสถาบันอุดมศึกษา",1,0)</f>
        <v>1</v>
      </c>
      <c r="I346" s="215">
        <f t="shared" ref="I346:I353" si="221">IF(F346="พนักงานมหาวิทยาลัย",1,0)</f>
        <v>0</v>
      </c>
      <c r="J346" s="215"/>
      <c r="K346" s="215">
        <f t="shared" ref="K346:K353" si="222">IF(F346="ลูกจ้างชั่วคราวรายเดือน",1,0)</f>
        <v>0</v>
      </c>
      <c r="L346" s="215">
        <f t="shared" ref="L346:L353" si="223">IF(F346="อาจารย์พิเศษรายชั่วโมง",1,0)</f>
        <v>0</v>
      </c>
      <c r="M346" s="215">
        <f t="shared" si="1"/>
        <v>1</v>
      </c>
      <c r="N346" s="67"/>
      <c r="O346" s="67"/>
      <c r="P346" s="67"/>
      <c r="Q346" s="67"/>
      <c r="R346" s="65">
        <v>3102001055599</v>
      </c>
      <c r="S346" s="5" t="str">
        <f t="shared" si="211"/>
        <v/>
      </c>
      <c r="T346" s="5"/>
      <c r="U346" s="5"/>
      <c r="V346" s="5"/>
      <c r="W346" s="5"/>
      <c r="X346" s="5"/>
      <c r="Y346" s="5"/>
      <c r="Z346" s="5"/>
    </row>
    <row r="347" spans="1:26" ht="21.75" customHeight="1">
      <c r="A347" s="5"/>
      <c r="B347" s="240">
        <v>3449900128932</v>
      </c>
      <c r="C347" s="99" t="s">
        <v>522</v>
      </c>
      <c r="D347" s="99" t="s">
        <v>373</v>
      </c>
      <c r="E347" s="99" t="s">
        <v>519</v>
      </c>
      <c r="F347" s="99" t="s">
        <v>62</v>
      </c>
      <c r="G347" s="99" t="s">
        <v>49</v>
      </c>
      <c r="H347" s="215">
        <f t="shared" si="220"/>
        <v>1</v>
      </c>
      <c r="I347" s="215">
        <f t="shared" si="221"/>
        <v>0</v>
      </c>
      <c r="J347" s="215"/>
      <c r="K347" s="215">
        <f t="shared" si="222"/>
        <v>0</v>
      </c>
      <c r="L347" s="215">
        <f t="shared" si="223"/>
        <v>0</v>
      </c>
      <c r="M347" s="215">
        <f t="shared" si="1"/>
        <v>1</v>
      </c>
      <c r="N347" s="67"/>
      <c r="O347" s="67"/>
      <c r="P347" s="67"/>
      <c r="Q347" s="67"/>
      <c r="R347" s="65">
        <v>3449900128932</v>
      </c>
      <c r="S347" s="5" t="str">
        <f t="shared" si="211"/>
        <v/>
      </c>
      <c r="T347" s="5"/>
      <c r="U347" s="5"/>
      <c r="V347" s="5"/>
      <c r="W347" s="5"/>
      <c r="X347" s="5"/>
      <c r="Y347" s="5"/>
      <c r="Z347" s="5"/>
    </row>
    <row r="348" spans="1:26" ht="21.75" customHeight="1">
      <c r="A348" s="5"/>
      <c r="B348" s="240">
        <v>3730101331825</v>
      </c>
      <c r="C348" s="99" t="s">
        <v>523</v>
      </c>
      <c r="D348" s="99" t="s">
        <v>373</v>
      </c>
      <c r="E348" s="99" t="s">
        <v>519</v>
      </c>
      <c r="F348" s="99" t="s">
        <v>62</v>
      </c>
      <c r="G348" s="99" t="s">
        <v>81</v>
      </c>
      <c r="H348" s="215">
        <f t="shared" si="220"/>
        <v>1</v>
      </c>
      <c r="I348" s="215">
        <f t="shared" si="221"/>
        <v>0</v>
      </c>
      <c r="J348" s="215"/>
      <c r="K348" s="215">
        <f t="shared" si="222"/>
        <v>0</v>
      </c>
      <c r="L348" s="215">
        <f t="shared" si="223"/>
        <v>0</v>
      </c>
      <c r="M348" s="215">
        <f t="shared" si="1"/>
        <v>1</v>
      </c>
      <c r="N348" s="67"/>
      <c r="O348" s="67"/>
      <c r="P348" s="67"/>
      <c r="Q348" s="67"/>
      <c r="R348" s="65">
        <v>3730101331825</v>
      </c>
      <c r="S348" s="5" t="str">
        <f t="shared" si="211"/>
        <v/>
      </c>
      <c r="T348" s="5"/>
      <c r="U348" s="5"/>
      <c r="V348" s="5"/>
      <c r="W348" s="5"/>
      <c r="X348" s="5"/>
      <c r="Y348" s="5"/>
      <c r="Z348" s="5"/>
    </row>
    <row r="349" spans="1:26" ht="21.75" customHeight="1">
      <c r="A349" s="5"/>
      <c r="B349" s="240">
        <v>1479900019487</v>
      </c>
      <c r="C349" s="99" t="s">
        <v>524</v>
      </c>
      <c r="D349" s="99" t="s">
        <v>373</v>
      </c>
      <c r="E349" s="99" t="s">
        <v>519</v>
      </c>
      <c r="F349" s="99" t="s">
        <v>6</v>
      </c>
      <c r="G349" s="99" t="s">
        <v>81</v>
      </c>
      <c r="H349" s="215">
        <f t="shared" si="220"/>
        <v>0</v>
      </c>
      <c r="I349" s="215">
        <f t="shared" si="221"/>
        <v>1</v>
      </c>
      <c r="J349" s="215"/>
      <c r="K349" s="215">
        <f t="shared" si="222"/>
        <v>0</v>
      </c>
      <c r="L349" s="215">
        <f t="shared" si="223"/>
        <v>0</v>
      </c>
      <c r="M349" s="215">
        <f t="shared" si="1"/>
        <v>1</v>
      </c>
      <c r="N349" s="67"/>
      <c r="O349" s="67"/>
      <c r="P349" s="67"/>
      <c r="Q349" s="67"/>
      <c r="R349" s="65">
        <v>1479900019487</v>
      </c>
      <c r="S349" s="5" t="str">
        <f t="shared" si="211"/>
        <v/>
      </c>
      <c r="T349" s="5"/>
      <c r="U349" s="5"/>
      <c r="V349" s="5"/>
      <c r="W349" s="5"/>
      <c r="X349" s="5"/>
      <c r="Y349" s="5"/>
      <c r="Z349" s="5"/>
    </row>
    <row r="350" spans="1:26" ht="21.75" customHeight="1">
      <c r="A350" s="5"/>
      <c r="B350" s="240">
        <v>3461300275422</v>
      </c>
      <c r="C350" s="99" t="s">
        <v>525</v>
      </c>
      <c r="D350" s="99" t="s">
        <v>373</v>
      </c>
      <c r="E350" s="99" t="s">
        <v>519</v>
      </c>
      <c r="F350" s="99" t="s">
        <v>6</v>
      </c>
      <c r="G350" s="99" t="s">
        <v>81</v>
      </c>
      <c r="H350" s="215">
        <f t="shared" si="220"/>
        <v>0</v>
      </c>
      <c r="I350" s="215">
        <f t="shared" si="221"/>
        <v>1</v>
      </c>
      <c r="J350" s="215"/>
      <c r="K350" s="215">
        <f t="shared" si="222"/>
        <v>0</v>
      </c>
      <c r="L350" s="215">
        <f t="shared" si="223"/>
        <v>0</v>
      </c>
      <c r="M350" s="215">
        <f t="shared" si="1"/>
        <v>1</v>
      </c>
      <c r="N350" s="67"/>
      <c r="O350" s="67"/>
      <c r="P350" s="67"/>
      <c r="Q350" s="67"/>
      <c r="R350" s="65">
        <v>3461300275422</v>
      </c>
      <c r="S350" s="5" t="str">
        <f t="shared" si="211"/>
        <v/>
      </c>
      <c r="T350" s="5"/>
      <c r="U350" s="5"/>
      <c r="V350" s="5"/>
      <c r="W350" s="5"/>
      <c r="X350" s="5"/>
      <c r="Y350" s="5"/>
      <c r="Z350" s="5"/>
    </row>
    <row r="351" spans="1:26" ht="21.75" customHeight="1">
      <c r="A351" s="5"/>
      <c r="B351" s="240">
        <v>3470100295917</v>
      </c>
      <c r="C351" s="99" t="s">
        <v>526</v>
      </c>
      <c r="D351" s="99" t="s">
        <v>373</v>
      </c>
      <c r="E351" s="99" t="s">
        <v>519</v>
      </c>
      <c r="F351" s="99" t="s">
        <v>6</v>
      </c>
      <c r="G351" s="99" t="s">
        <v>81</v>
      </c>
      <c r="H351" s="215">
        <f t="shared" si="220"/>
        <v>0</v>
      </c>
      <c r="I351" s="215">
        <f t="shared" si="221"/>
        <v>1</v>
      </c>
      <c r="J351" s="215"/>
      <c r="K351" s="215">
        <f t="shared" si="222"/>
        <v>0</v>
      </c>
      <c r="L351" s="215">
        <f t="shared" si="223"/>
        <v>0</v>
      </c>
      <c r="M351" s="215">
        <f t="shared" si="1"/>
        <v>1</v>
      </c>
      <c r="N351" s="67"/>
      <c r="O351" s="67"/>
      <c r="P351" s="67"/>
      <c r="Q351" s="67"/>
      <c r="R351" s="65">
        <v>3470100295917</v>
      </c>
      <c r="S351" s="5" t="str">
        <f t="shared" si="211"/>
        <v/>
      </c>
      <c r="T351" s="5"/>
      <c r="U351" s="5"/>
      <c r="V351" s="5"/>
      <c r="W351" s="5"/>
      <c r="X351" s="5"/>
      <c r="Y351" s="5"/>
      <c r="Z351" s="5"/>
    </row>
    <row r="352" spans="1:26" ht="21.75" customHeight="1">
      <c r="A352" s="5"/>
      <c r="B352" s="240">
        <v>3479900187599</v>
      </c>
      <c r="C352" s="99" t="s">
        <v>527</v>
      </c>
      <c r="D352" s="99" t="s">
        <v>373</v>
      </c>
      <c r="E352" s="99" t="s">
        <v>519</v>
      </c>
      <c r="F352" s="99" t="s">
        <v>6</v>
      </c>
      <c r="G352" s="99" t="s">
        <v>81</v>
      </c>
      <c r="H352" s="215">
        <f t="shared" si="220"/>
        <v>0</v>
      </c>
      <c r="I352" s="215">
        <f t="shared" si="221"/>
        <v>1</v>
      </c>
      <c r="J352" s="215"/>
      <c r="K352" s="215">
        <f t="shared" si="222"/>
        <v>0</v>
      </c>
      <c r="L352" s="215">
        <f t="shared" si="223"/>
        <v>0</v>
      </c>
      <c r="M352" s="215">
        <f t="shared" si="1"/>
        <v>1</v>
      </c>
      <c r="N352" s="67"/>
      <c r="O352" s="67"/>
      <c r="P352" s="67"/>
      <c r="Q352" s="67"/>
      <c r="R352" s="65">
        <v>3479900187599</v>
      </c>
      <c r="S352" s="5" t="str">
        <f t="shared" si="211"/>
        <v/>
      </c>
      <c r="T352" s="5"/>
      <c r="U352" s="5"/>
      <c r="V352" s="5"/>
      <c r="W352" s="5"/>
      <c r="X352" s="5"/>
      <c r="Y352" s="5"/>
      <c r="Z352" s="5"/>
    </row>
    <row r="353" spans="1:26" ht="21.75" customHeight="1">
      <c r="A353" s="5"/>
      <c r="B353" s="240">
        <v>5470100064512</v>
      </c>
      <c r="C353" s="99" t="s">
        <v>528</v>
      </c>
      <c r="D353" s="99" t="s">
        <v>373</v>
      </c>
      <c r="E353" s="99" t="s">
        <v>519</v>
      </c>
      <c r="F353" s="99" t="s">
        <v>6</v>
      </c>
      <c r="G353" s="99" t="s">
        <v>49</v>
      </c>
      <c r="H353" s="215">
        <f t="shared" si="220"/>
        <v>0</v>
      </c>
      <c r="I353" s="215">
        <f t="shared" si="221"/>
        <v>1</v>
      </c>
      <c r="J353" s="215"/>
      <c r="K353" s="215">
        <f t="shared" si="222"/>
        <v>0</v>
      </c>
      <c r="L353" s="215">
        <f t="shared" si="223"/>
        <v>0</v>
      </c>
      <c r="M353" s="215">
        <f t="shared" si="1"/>
        <v>1</v>
      </c>
      <c r="N353" s="67"/>
      <c r="O353" s="67"/>
      <c r="P353" s="67"/>
      <c r="Q353" s="67"/>
      <c r="R353" s="65">
        <v>5470100064512</v>
      </c>
      <c r="S353" s="5" t="str">
        <f t="shared" si="211"/>
        <v/>
      </c>
      <c r="T353" s="5"/>
      <c r="U353" s="5"/>
      <c r="V353" s="5"/>
      <c r="W353" s="5"/>
      <c r="X353" s="5"/>
      <c r="Y353" s="5"/>
      <c r="Z353" s="5"/>
    </row>
    <row r="354" spans="1:26" ht="21.75" customHeight="1">
      <c r="A354" s="5">
        <v>3</v>
      </c>
      <c r="B354" s="674" t="str">
        <f>E355</f>
        <v>สาขาวิชาการบริหารการพัฒนา (ปริญญาเอก)</v>
      </c>
      <c r="C354" s="675"/>
      <c r="D354" s="675"/>
      <c r="E354" s="675"/>
      <c r="F354" s="675"/>
      <c r="G354" s="676"/>
      <c r="H354" s="233">
        <f t="shared" ref="H354:I354" si="224">SUMIF($E:$E,$B354,H:H)</f>
        <v>0</v>
      </c>
      <c r="I354" s="233">
        <f t="shared" si="224"/>
        <v>1</v>
      </c>
      <c r="J354" s="233"/>
      <c r="K354" s="233">
        <f t="shared" ref="K354:L354" si="225">SUMIF($E:$E,$B354,K:K)</f>
        <v>0</v>
      </c>
      <c r="L354" s="233">
        <f t="shared" si="225"/>
        <v>0</v>
      </c>
      <c r="M354" s="233">
        <f t="shared" si="1"/>
        <v>1</v>
      </c>
      <c r="N354" s="237"/>
      <c r="O354" s="237"/>
      <c r="P354" s="237"/>
      <c r="Q354" s="237"/>
      <c r="R354" s="65" t="s">
        <v>51</v>
      </c>
      <c r="S354" s="65" t="str">
        <f t="shared" si="211"/>
        <v>สาขาวิชาการบริหารการพัฒนา (ปริญญาเอก)</v>
      </c>
      <c r="T354" s="5"/>
      <c r="U354" s="5"/>
      <c r="V354" s="5"/>
      <c r="W354" s="5"/>
      <c r="X354" s="5"/>
      <c r="Y354" s="5"/>
      <c r="Z354" s="5"/>
    </row>
    <row r="355" spans="1:26" ht="21.75" customHeight="1">
      <c r="A355" s="5"/>
      <c r="B355" s="240">
        <v>3340701601061</v>
      </c>
      <c r="C355" s="99" t="s">
        <v>529</v>
      </c>
      <c r="D355" s="99" t="s">
        <v>373</v>
      </c>
      <c r="E355" s="99" t="s">
        <v>530</v>
      </c>
      <c r="F355" s="99" t="s">
        <v>6</v>
      </c>
      <c r="G355" s="99" t="s">
        <v>49</v>
      </c>
      <c r="H355" s="215">
        <f>IF(F355="ข้าราชการพลเรือนในสถาบันอุดมศึกษา",1,0)</f>
        <v>0</v>
      </c>
      <c r="I355" s="215">
        <f>IF(F355="พนักงานมหาวิทยาลัย",1,0)</f>
        <v>1</v>
      </c>
      <c r="J355" s="215"/>
      <c r="K355" s="215">
        <f>IF(F355="ลูกจ้างชั่วคราวรายเดือน",1,0)</f>
        <v>0</v>
      </c>
      <c r="L355" s="215">
        <f>IF(F355="อาจารย์พิเศษรายชั่วโมง",1,0)</f>
        <v>0</v>
      </c>
      <c r="M355" s="215">
        <f t="shared" si="1"/>
        <v>1</v>
      </c>
      <c r="N355" s="67"/>
      <c r="O355" s="67"/>
      <c r="P355" s="67"/>
      <c r="Q355" s="67"/>
      <c r="R355" s="65">
        <v>3340701601061</v>
      </c>
      <c r="S355" s="5" t="str">
        <f t="shared" si="211"/>
        <v/>
      </c>
      <c r="T355" s="5"/>
      <c r="U355" s="5"/>
      <c r="V355" s="5"/>
      <c r="W355" s="5"/>
      <c r="X355" s="5"/>
      <c r="Y355" s="5"/>
      <c r="Z355" s="5"/>
    </row>
    <row r="356" spans="1:26" ht="21.75" customHeight="1">
      <c r="A356" s="5">
        <v>4</v>
      </c>
      <c r="B356" s="674" t="str">
        <f>E357</f>
        <v>สาขาวิชาการบริหารทรัพยากรมนุษย์</v>
      </c>
      <c r="C356" s="675"/>
      <c r="D356" s="675"/>
      <c r="E356" s="675"/>
      <c r="F356" s="675"/>
      <c r="G356" s="676"/>
      <c r="H356" s="233">
        <f t="shared" ref="H356:I356" si="226">SUMIF($E:$E,$B356,H:H)</f>
        <v>0</v>
      </c>
      <c r="I356" s="233">
        <f t="shared" si="226"/>
        <v>1</v>
      </c>
      <c r="J356" s="233"/>
      <c r="K356" s="233">
        <f t="shared" ref="K356:L356" si="227">SUMIF($E:$E,$B356,K:K)</f>
        <v>0</v>
      </c>
      <c r="L356" s="233">
        <f t="shared" si="227"/>
        <v>0</v>
      </c>
      <c r="M356" s="233">
        <f t="shared" si="1"/>
        <v>1</v>
      </c>
      <c r="N356" s="237"/>
      <c r="O356" s="237"/>
      <c r="P356" s="237"/>
      <c r="Q356" s="237"/>
      <c r="R356" s="65" t="s">
        <v>51</v>
      </c>
      <c r="S356" s="65" t="str">
        <f t="shared" si="211"/>
        <v>สาขาวิชาการบริหารทรัพยากรมนุษย์</v>
      </c>
      <c r="T356" s="5"/>
      <c r="U356" s="5"/>
      <c r="V356" s="5"/>
      <c r="W356" s="5"/>
      <c r="X356" s="5"/>
      <c r="Y356" s="5"/>
      <c r="Z356" s="5"/>
    </row>
    <row r="357" spans="1:26" ht="21.75" customHeight="1">
      <c r="A357" s="5"/>
      <c r="B357" s="240">
        <v>1449900006181</v>
      </c>
      <c r="C357" s="99" t="s">
        <v>531</v>
      </c>
      <c r="D357" s="99" t="s">
        <v>373</v>
      </c>
      <c r="E357" s="99" t="s">
        <v>532</v>
      </c>
      <c r="F357" s="99" t="s">
        <v>6</v>
      </c>
      <c r="G357" s="99" t="s">
        <v>81</v>
      </c>
      <c r="H357" s="215">
        <f>IF(F357="ข้าราชการพลเรือนในสถาบันอุดมศึกษา",1,0)</f>
        <v>0</v>
      </c>
      <c r="I357" s="215">
        <f>IF(F357="พนักงานมหาวิทยาลัย",1,0)</f>
        <v>1</v>
      </c>
      <c r="J357" s="215"/>
      <c r="K357" s="215">
        <f>IF(F357="ลูกจ้างชั่วคราวรายเดือน",1,0)</f>
        <v>0</v>
      </c>
      <c r="L357" s="215">
        <f>IF(F357="อาจารย์พิเศษรายชั่วโมง",1,0)</f>
        <v>0</v>
      </c>
      <c r="M357" s="215">
        <f t="shared" si="1"/>
        <v>1</v>
      </c>
      <c r="N357" s="67"/>
      <c r="O357" s="67"/>
      <c r="P357" s="67"/>
      <c r="Q357" s="67"/>
      <c r="R357" s="65">
        <v>1449900006181</v>
      </c>
      <c r="S357" s="5" t="str">
        <f t="shared" si="211"/>
        <v/>
      </c>
      <c r="T357" s="5"/>
      <c r="U357" s="5"/>
      <c r="V357" s="5"/>
      <c r="W357" s="5"/>
      <c r="X357" s="5"/>
      <c r="Y357" s="5"/>
      <c r="Z357" s="5"/>
    </row>
    <row r="358" spans="1:26" ht="21.75" customHeight="1">
      <c r="A358" s="5">
        <v>5</v>
      </c>
      <c r="B358" s="674" t="str">
        <f>E359</f>
        <v>สาขาวิชาการบริหารทรัพยากรมนุษย์ และการจัดการทั่วไป</v>
      </c>
      <c r="C358" s="675"/>
      <c r="D358" s="675"/>
      <c r="E358" s="675"/>
      <c r="F358" s="675"/>
      <c r="G358" s="676"/>
      <c r="H358" s="233">
        <f t="shared" ref="H358:I358" si="228">SUMIF($E:$E,$B358,H:H)</f>
        <v>5</v>
      </c>
      <c r="I358" s="233">
        <f t="shared" si="228"/>
        <v>4</v>
      </c>
      <c r="J358" s="233"/>
      <c r="K358" s="233">
        <f t="shared" ref="K358:L358" si="229">SUMIF($E:$E,$B358,K:K)</f>
        <v>0</v>
      </c>
      <c r="L358" s="233">
        <f t="shared" si="229"/>
        <v>0</v>
      </c>
      <c r="M358" s="233">
        <f t="shared" si="1"/>
        <v>9</v>
      </c>
      <c r="N358" s="237"/>
      <c r="O358" s="237"/>
      <c r="P358" s="237"/>
      <c r="Q358" s="237"/>
      <c r="R358" s="65" t="s">
        <v>51</v>
      </c>
      <c r="S358" s="65" t="str">
        <f t="shared" si="211"/>
        <v>สาขาวิชาการบริหารทรัพยากรมนุษย์ และการจัดการทั่วไป</v>
      </c>
      <c r="T358" s="5"/>
      <c r="U358" s="5"/>
      <c r="V358" s="5"/>
      <c r="W358" s="5"/>
      <c r="X358" s="5"/>
      <c r="Y358" s="5"/>
      <c r="Z358" s="5"/>
    </row>
    <row r="359" spans="1:26" ht="21.75" customHeight="1">
      <c r="A359" s="5"/>
      <c r="B359" s="240">
        <v>3400101728361</v>
      </c>
      <c r="C359" s="99" t="s">
        <v>533</v>
      </c>
      <c r="D359" s="99" t="s">
        <v>373</v>
      </c>
      <c r="E359" s="99" t="s">
        <v>534</v>
      </c>
      <c r="F359" s="99" t="s">
        <v>62</v>
      </c>
      <c r="G359" s="99" t="s">
        <v>81</v>
      </c>
      <c r="H359" s="215">
        <f t="shared" ref="H359:H367" si="230">IF(F359="ข้าราชการพลเรือนในสถาบันอุดมศึกษา",1,0)</f>
        <v>1</v>
      </c>
      <c r="I359" s="215">
        <f t="shared" ref="I359:I367" si="231">IF(F359="พนักงานมหาวิทยาลัย",1,0)</f>
        <v>0</v>
      </c>
      <c r="J359" s="215"/>
      <c r="K359" s="215">
        <f t="shared" ref="K359:K367" si="232">IF(F359="ลูกจ้างชั่วคราวรายเดือน",1,0)</f>
        <v>0</v>
      </c>
      <c r="L359" s="215">
        <f t="shared" ref="L359:L367" si="233">IF(F359="อาจารย์พิเศษรายชั่วโมง",1,0)</f>
        <v>0</v>
      </c>
      <c r="M359" s="215">
        <f t="shared" si="1"/>
        <v>1</v>
      </c>
      <c r="N359" s="67"/>
      <c r="O359" s="67"/>
      <c r="P359" s="67"/>
      <c r="Q359" s="67"/>
      <c r="R359" s="65">
        <v>3400101728361</v>
      </c>
      <c r="S359" s="5" t="str">
        <f t="shared" si="211"/>
        <v/>
      </c>
      <c r="T359" s="5"/>
      <c r="U359" s="5"/>
      <c r="V359" s="5"/>
      <c r="W359" s="5"/>
      <c r="X359" s="5"/>
      <c r="Y359" s="5"/>
      <c r="Z359" s="5"/>
    </row>
    <row r="360" spans="1:26" ht="21.75" customHeight="1">
      <c r="A360" s="5"/>
      <c r="B360" s="240">
        <v>3479900086075</v>
      </c>
      <c r="C360" s="99" t="s">
        <v>535</v>
      </c>
      <c r="D360" s="99" t="s">
        <v>373</v>
      </c>
      <c r="E360" s="99" t="s">
        <v>534</v>
      </c>
      <c r="F360" s="99" t="s">
        <v>62</v>
      </c>
      <c r="G360" s="99" t="s">
        <v>49</v>
      </c>
      <c r="H360" s="215">
        <f t="shared" si="230"/>
        <v>1</v>
      </c>
      <c r="I360" s="215">
        <f t="shared" si="231"/>
        <v>0</v>
      </c>
      <c r="J360" s="215"/>
      <c r="K360" s="215">
        <f t="shared" si="232"/>
        <v>0</v>
      </c>
      <c r="L360" s="215">
        <f t="shared" si="233"/>
        <v>0</v>
      </c>
      <c r="M360" s="215">
        <f t="shared" si="1"/>
        <v>1</v>
      </c>
      <c r="N360" s="67"/>
      <c r="O360" s="67"/>
      <c r="P360" s="67"/>
      <c r="Q360" s="67"/>
      <c r="R360" s="65">
        <v>3479900086075</v>
      </c>
      <c r="S360" s="5" t="str">
        <f t="shared" si="211"/>
        <v/>
      </c>
      <c r="T360" s="5"/>
      <c r="U360" s="5"/>
      <c r="V360" s="5"/>
      <c r="W360" s="5"/>
      <c r="X360" s="5"/>
      <c r="Y360" s="5"/>
      <c r="Z360" s="5"/>
    </row>
    <row r="361" spans="1:26" ht="21.75" customHeight="1">
      <c r="A361" s="5"/>
      <c r="B361" s="240">
        <v>3540100344895</v>
      </c>
      <c r="C361" s="99" t="s">
        <v>537</v>
      </c>
      <c r="D361" s="99" t="s">
        <v>373</v>
      </c>
      <c r="E361" s="99" t="s">
        <v>534</v>
      </c>
      <c r="F361" s="99" t="s">
        <v>62</v>
      </c>
      <c r="G361" s="99" t="s">
        <v>81</v>
      </c>
      <c r="H361" s="215">
        <f t="shared" si="230"/>
        <v>1</v>
      </c>
      <c r="I361" s="215">
        <f t="shared" si="231"/>
        <v>0</v>
      </c>
      <c r="J361" s="215"/>
      <c r="K361" s="215">
        <f t="shared" si="232"/>
        <v>0</v>
      </c>
      <c r="L361" s="215">
        <f t="shared" si="233"/>
        <v>0</v>
      </c>
      <c r="M361" s="215">
        <f t="shared" si="1"/>
        <v>1</v>
      </c>
      <c r="N361" s="67"/>
      <c r="O361" s="67"/>
      <c r="P361" s="67"/>
      <c r="Q361" s="67"/>
      <c r="R361" s="65">
        <v>3540100344895</v>
      </c>
      <c r="S361" s="5" t="str">
        <f t="shared" si="211"/>
        <v/>
      </c>
      <c r="T361" s="5"/>
      <c r="U361" s="5"/>
      <c r="V361" s="5"/>
      <c r="W361" s="5"/>
      <c r="X361" s="5"/>
      <c r="Y361" s="5"/>
      <c r="Z361" s="5"/>
    </row>
    <row r="362" spans="1:26" ht="21.75" customHeight="1">
      <c r="A362" s="5"/>
      <c r="B362" s="240">
        <v>3580400137399</v>
      </c>
      <c r="C362" s="99" t="s">
        <v>538</v>
      </c>
      <c r="D362" s="99" t="s">
        <v>373</v>
      </c>
      <c r="E362" s="99" t="s">
        <v>534</v>
      </c>
      <c r="F362" s="99" t="s">
        <v>62</v>
      </c>
      <c r="G362" s="99" t="s">
        <v>81</v>
      </c>
      <c r="H362" s="215">
        <f t="shared" si="230"/>
        <v>1</v>
      </c>
      <c r="I362" s="215">
        <f t="shared" si="231"/>
        <v>0</v>
      </c>
      <c r="J362" s="215"/>
      <c r="K362" s="215">
        <f t="shared" si="232"/>
        <v>0</v>
      </c>
      <c r="L362" s="215">
        <f t="shared" si="233"/>
        <v>0</v>
      </c>
      <c r="M362" s="215">
        <f t="shared" si="1"/>
        <v>1</v>
      </c>
      <c r="N362" s="67"/>
      <c r="O362" s="67"/>
      <c r="P362" s="67"/>
      <c r="Q362" s="67"/>
      <c r="R362" s="65">
        <v>3580400137399</v>
      </c>
      <c r="S362" s="5" t="str">
        <f t="shared" si="211"/>
        <v/>
      </c>
      <c r="T362" s="5"/>
      <c r="U362" s="5"/>
      <c r="V362" s="5"/>
      <c r="W362" s="5"/>
      <c r="X362" s="5"/>
      <c r="Y362" s="5"/>
      <c r="Z362" s="5"/>
    </row>
    <row r="363" spans="1:26" ht="21.75" customHeight="1">
      <c r="A363" s="5"/>
      <c r="B363" s="240">
        <v>3670200023232</v>
      </c>
      <c r="C363" s="99" t="s">
        <v>540</v>
      </c>
      <c r="D363" s="99" t="s">
        <v>373</v>
      </c>
      <c r="E363" s="99" t="s">
        <v>534</v>
      </c>
      <c r="F363" s="99" t="s">
        <v>62</v>
      </c>
      <c r="G363" s="99" t="s">
        <v>81</v>
      </c>
      <c r="H363" s="215">
        <f t="shared" si="230"/>
        <v>1</v>
      </c>
      <c r="I363" s="215">
        <f t="shared" si="231"/>
        <v>0</v>
      </c>
      <c r="J363" s="215"/>
      <c r="K363" s="215">
        <f t="shared" si="232"/>
        <v>0</v>
      </c>
      <c r="L363" s="215">
        <f t="shared" si="233"/>
        <v>0</v>
      </c>
      <c r="M363" s="215">
        <f t="shared" si="1"/>
        <v>1</v>
      </c>
      <c r="N363" s="67"/>
      <c r="O363" s="67"/>
      <c r="P363" s="67"/>
      <c r="Q363" s="67"/>
      <c r="R363" s="65">
        <v>3670200023232</v>
      </c>
      <c r="S363" s="5" t="str">
        <f t="shared" si="211"/>
        <v/>
      </c>
      <c r="T363" s="5"/>
      <c r="U363" s="5"/>
      <c r="V363" s="5"/>
      <c r="W363" s="5"/>
      <c r="X363" s="5"/>
      <c r="Y363" s="5"/>
      <c r="Z363" s="5"/>
    </row>
    <row r="364" spans="1:26" ht="21.75" customHeight="1">
      <c r="A364" s="5"/>
      <c r="B364" s="240">
        <v>3100902391341</v>
      </c>
      <c r="C364" s="99" t="s">
        <v>541</v>
      </c>
      <c r="D364" s="99" t="s">
        <v>373</v>
      </c>
      <c r="E364" s="99" t="s">
        <v>534</v>
      </c>
      <c r="F364" s="99" t="s">
        <v>6</v>
      </c>
      <c r="G364" s="99" t="s">
        <v>81</v>
      </c>
      <c r="H364" s="215">
        <f t="shared" si="230"/>
        <v>0</v>
      </c>
      <c r="I364" s="215">
        <f t="shared" si="231"/>
        <v>1</v>
      </c>
      <c r="J364" s="215"/>
      <c r="K364" s="215">
        <f t="shared" si="232"/>
        <v>0</v>
      </c>
      <c r="L364" s="215">
        <f t="shared" si="233"/>
        <v>0</v>
      </c>
      <c r="M364" s="215">
        <f t="shared" si="1"/>
        <v>1</v>
      </c>
      <c r="N364" s="67"/>
      <c r="O364" s="67"/>
      <c r="P364" s="67"/>
      <c r="Q364" s="67"/>
      <c r="R364" s="65">
        <v>3100902391341</v>
      </c>
      <c r="S364" s="5" t="str">
        <f t="shared" si="211"/>
        <v/>
      </c>
      <c r="T364" s="5"/>
      <c r="U364" s="5"/>
      <c r="V364" s="5"/>
      <c r="W364" s="5"/>
      <c r="X364" s="5"/>
      <c r="Y364" s="5"/>
      <c r="Z364" s="5"/>
    </row>
    <row r="365" spans="1:26" ht="21.75" customHeight="1">
      <c r="A365" s="5"/>
      <c r="B365" s="240">
        <v>3479900203551</v>
      </c>
      <c r="C365" s="99" t="s">
        <v>542</v>
      </c>
      <c r="D365" s="99" t="s">
        <v>373</v>
      </c>
      <c r="E365" s="99" t="s">
        <v>534</v>
      </c>
      <c r="F365" s="99" t="s">
        <v>6</v>
      </c>
      <c r="G365" s="99" t="s">
        <v>81</v>
      </c>
      <c r="H365" s="215">
        <f t="shared" si="230"/>
        <v>0</v>
      </c>
      <c r="I365" s="215">
        <f t="shared" si="231"/>
        <v>1</v>
      </c>
      <c r="J365" s="215"/>
      <c r="K365" s="215">
        <f t="shared" si="232"/>
        <v>0</v>
      </c>
      <c r="L365" s="215">
        <f t="shared" si="233"/>
        <v>0</v>
      </c>
      <c r="M365" s="215">
        <f t="shared" si="1"/>
        <v>1</v>
      </c>
      <c r="N365" s="67"/>
      <c r="O365" s="67"/>
      <c r="P365" s="67"/>
      <c r="Q365" s="67"/>
      <c r="R365" s="65">
        <v>3479900203551</v>
      </c>
      <c r="S365" s="5" t="str">
        <f t="shared" si="211"/>
        <v/>
      </c>
      <c r="T365" s="5"/>
      <c r="U365" s="5"/>
      <c r="V365" s="5"/>
      <c r="W365" s="5"/>
      <c r="X365" s="5"/>
      <c r="Y365" s="5"/>
      <c r="Z365" s="5"/>
    </row>
    <row r="366" spans="1:26" ht="21.75" customHeight="1">
      <c r="A366" s="5"/>
      <c r="B366" s="240">
        <v>3480600187951</v>
      </c>
      <c r="C366" s="99" t="s">
        <v>543</v>
      </c>
      <c r="D366" s="99" t="s">
        <v>373</v>
      </c>
      <c r="E366" s="99" t="s">
        <v>534</v>
      </c>
      <c r="F366" s="99" t="s">
        <v>6</v>
      </c>
      <c r="G366" s="99" t="s">
        <v>81</v>
      </c>
      <c r="H366" s="215">
        <f t="shared" si="230"/>
        <v>0</v>
      </c>
      <c r="I366" s="215">
        <f t="shared" si="231"/>
        <v>1</v>
      </c>
      <c r="J366" s="215"/>
      <c r="K366" s="215">
        <f t="shared" si="232"/>
        <v>0</v>
      </c>
      <c r="L366" s="215">
        <f t="shared" si="233"/>
        <v>0</v>
      </c>
      <c r="M366" s="215">
        <f t="shared" si="1"/>
        <v>1</v>
      </c>
      <c r="N366" s="67"/>
      <c r="O366" s="67"/>
      <c r="P366" s="67"/>
      <c r="Q366" s="67"/>
      <c r="R366" s="65">
        <v>3480600187951</v>
      </c>
      <c r="S366" s="5" t="str">
        <f t="shared" si="211"/>
        <v/>
      </c>
      <c r="T366" s="5"/>
      <c r="U366" s="5"/>
      <c r="V366" s="5"/>
      <c r="W366" s="5"/>
      <c r="X366" s="5"/>
      <c r="Y366" s="5"/>
      <c r="Z366" s="5"/>
    </row>
    <row r="367" spans="1:26" ht="21.75" customHeight="1">
      <c r="A367" s="5"/>
      <c r="B367" s="240">
        <v>3841400009127</v>
      </c>
      <c r="C367" s="99" t="s">
        <v>544</v>
      </c>
      <c r="D367" s="99" t="s">
        <v>373</v>
      </c>
      <c r="E367" s="99" t="s">
        <v>534</v>
      </c>
      <c r="F367" s="99" t="s">
        <v>6</v>
      </c>
      <c r="G367" s="99" t="s">
        <v>49</v>
      </c>
      <c r="H367" s="215">
        <f t="shared" si="230"/>
        <v>0</v>
      </c>
      <c r="I367" s="215">
        <f t="shared" si="231"/>
        <v>1</v>
      </c>
      <c r="J367" s="215"/>
      <c r="K367" s="215">
        <f t="shared" si="232"/>
        <v>0</v>
      </c>
      <c r="L367" s="215">
        <f t="shared" si="233"/>
        <v>0</v>
      </c>
      <c r="M367" s="215">
        <f t="shared" si="1"/>
        <v>1</v>
      </c>
      <c r="N367" s="67"/>
      <c r="O367" s="67"/>
      <c r="P367" s="67"/>
      <c r="Q367" s="67"/>
      <c r="R367" s="65">
        <v>3841400009127</v>
      </c>
      <c r="S367" s="5" t="str">
        <f t="shared" si="211"/>
        <v/>
      </c>
      <c r="T367" s="5"/>
      <c r="U367" s="5"/>
      <c r="V367" s="5"/>
      <c r="W367" s="5"/>
      <c r="X367" s="5"/>
      <c r="Y367" s="5"/>
      <c r="Z367" s="5"/>
    </row>
    <row r="368" spans="1:26" ht="21.75" customHeight="1">
      <c r="A368" s="5">
        <v>6</v>
      </c>
      <c r="B368" s="674" t="str">
        <f>E369</f>
        <v>สาขาวิชาการบัญชี</v>
      </c>
      <c r="C368" s="675"/>
      <c r="D368" s="675"/>
      <c r="E368" s="675"/>
      <c r="F368" s="675"/>
      <c r="G368" s="676"/>
      <c r="H368" s="233">
        <f t="shared" ref="H368:I368" si="234">SUMIF($E:$E,$B368,H:H)</f>
        <v>4</v>
      </c>
      <c r="I368" s="233">
        <f t="shared" si="234"/>
        <v>4</v>
      </c>
      <c r="J368" s="233"/>
      <c r="K368" s="233">
        <f t="shared" ref="K368:L368" si="235">SUMIF($E:$E,$B368,K:K)</f>
        <v>0</v>
      </c>
      <c r="L368" s="233">
        <f t="shared" si="235"/>
        <v>1</v>
      </c>
      <c r="M368" s="233">
        <f t="shared" si="1"/>
        <v>9</v>
      </c>
      <c r="N368" s="237"/>
      <c r="O368" s="237"/>
      <c r="P368" s="237"/>
      <c r="Q368" s="237"/>
      <c r="R368" s="65" t="s">
        <v>51</v>
      </c>
      <c r="S368" s="65" t="str">
        <f t="shared" si="211"/>
        <v>สาขาวิชาการบัญชี</v>
      </c>
      <c r="T368" s="5"/>
      <c r="U368" s="5"/>
      <c r="V368" s="5"/>
      <c r="W368" s="5"/>
      <c r="X368" s="5"/>
      <c r="Y368" s="5"/>
      <c r="Z368" s="5"/>
    </row>
    <row r="369" spans="1:26" ht="21.75" customHeight="1">
      <c r="A369" s="5"/>
      <c r="B369" s="240">
        <v>3101702089294</v>
      </c>
      <c r="C369" s="99" t="s">
        <v>546</v>
      </c>
      <c r="D369" s="99" t="s">
        <v>373</v>
      </c>
      <c r="E369" s="99" t="s">
        <v>547</v>
      </c>
      <c r="F369" s="99" t="s">
        <v>62</v>
      </c>
      <c r="G369" s="99" t="s">
        <v>81</v>
      </c>
      <c r="H369" s="215">
        <f t="shared" ref="H369:H377" si="236">IF(F369="ข้าราชการพลเรือนในสถาบันอุดมศึกษา",1,0)</f>
        <v>1</v>
      </c>
      <c r="I369" s="215">
        <f t="shared" ref="I369:I377" si="237">IF(F369="พนักงานมหาวิทยาลัย",1,0)</f>
        <v>0</v>
      </c>
      <c r="J369" s="215"/>
      <c r="K369" s="215">
        <f t="shared" ref="K369:K377" si="238">IF(F369="ลูกจ้างชั่วคราวรายเดือน",1,0)</f>
        <v>0</v>
      </c>
      <c r="L369" s="215">
        <f t="shared" ref="L369:L377" si="239">IF(F369="อาจารย์พิเศษรายชั่วโมง",1,0)</f>
        <v>0</v>
      </c>
      <c r="M369" s="215">
        <f t="shared" si="1"/>
        <v>1</v>
      </c>
      <c r="N369" s="67"/>
      <c r="O369" s="67"/>
      <c r="P369" s="67"/>
      <c r="Q369" s="67"/>
      <c r="R369" s="65">
        <v>3101702089294</v>
      </c>
      <c r="S369" s="5" t="str">
        <f t="shared" si="211"/>
        <v/>
      </c>
      <c r="T369" s="5"/>
      <c r="U369" s="5"/>
      <c r="V369" s="5"/>
      <c r="W369" s="5"/>
      <c r="X369" s="5"/>
      <c r="Y369" s="5"/>
      <c r="Z369" s="5"/>
    </row>
    <row r="370" spans="1:26" ht="21.75" customHeight="1">
      <c r="A370" s="5"/>
      <c r="B370" s="240">
        <v>3141400317669</v>
      </c>
      <c r="C370" s="99" t="s">
        <v>551</v>
      </c>
      <c r="D370" s="99" t="s">
        <v>373</v>
      </c>
      <c r="E370" s="99" t="s">
        <v>547</v>
      </c>
      <c r="F370" s="99" t="s">
        <v>62</v>
      </c>
      <c r="G370" s="99" t="s">
        <v>81</v>
      </c>
      <c r="H370" s="215">
        <f t="shared" si="236"/>
        <v>1</v>
      </c>
      <c r="I370" s="215">
        <f t="shared" si="237"/>
        <v>0</v>
      </c>
      <c r="J370" s="215"/>
      <c r="K370" s="215">
        <f t="shared" si="238"/>
        <v>0</v>
      </c>
      <c r="L370" s="215">
        <f t="shared" si="239"/>
        <v>0</v>
      </c>
      <c r="M370" s="215">
        <f t="shared" si="1"/>
        <v>1</v>
      </c>
      <c r="N370" s="67"/>
      <c r="O370" s="67"/>
      <c r="P370" s="67"/>
      <c r="Q370" s="67"/>
      <c r="R370" s="65">
        <v>3141400317669</v>
      </c>
      <c r="S370" s="5" t="str">
        <f t="shared" si="211"/>
        <v/>
      </c>
      <c r="T370" s="5"/>
      <c r="U370" s="5"/>
      <c r="V370" s="5"/>
      <c r="W370" s="5"/>
      <c r="X370" s="5"/>
      <c r="Y370" s="5"/>
      <c r="Z370" s="5"/>
    </row>
    <row r="371" spans="1:26" ht="21.75" customHeight="1">
      <c r="A371" s="5"/>
      <c r="B371" s="240">
        <v>3470101113138</v>
      </c>
      <c r="C371" s="99" t="s">
        <v>552</v>
      </c>
      <c r="D371" s="99" t="s">
        <v>373</v>
      </c>
      <c r="E371" s="99" t="s">
        <v>547</v>
      </c>
      <c r="F371" s="99" t="s">
        <v>62</v>
      </c>
      <c r="G371" s="99" t="s">
        <v>81</v>
      </c>
      <c r="H371" s="215">
        <f t="shared" si="236"/>
        <v>1</v>
      </c>
      <c r="I371" s="215">
        <f t="shared" si="237"/>
        <v>0</v>
      </c>
      <c r="J371" s="215"/>
      <c r="K371" s="215">
        <f t="shared" si="238"/>
        <v>0</v>
      </c>
      <c r="L371" s="215">
        <f t="shared" si="239"/>
        <v>0</v>
      </c>
      <c r="M371" s="215">
        <f t="shared" si="1"/>
        <v>1</v>
      </c>
      <c r="N371" s="67"/>
      <c r="O371" s="67"/>
      <c r="P371" s="67"/>
      <c r="Q371" s="67"/>
      <c r="R371" s="65">
        <v>3470101113138</v>
      </c>
      <c r="S371" s="5" t="str">
        <f t="shared" si="211"/>
        <v/>
      </c>
      <c r="T371" s="5"/>
      <c r="U371" s="5"/>
      <c r="V371" s="5"/>
      <c r="W371" s="5"/>
      <c r="X371" s="5"/>
      <c r="Y371" s="5"/>
      <c r="Z371" s="5"/>
    </row>
    <row r="372" spans="1:26" ht="21.75" customHeight="1">
      <c r="A372" s="5"/>
      <c r="B372" s="240">
        <v>3470101403829</v>
      </c>
      <c r="C372" s="99" t="s">
        <v>553</v>
      </c>
      <c r="D372" s="99" t="s">
        <v>373</v>
      </c>
      <c r="E372" s="99" t="s">
        <v>547</v>
      </c>
      <c r="F372" s="99" t="s">
        <v>62</v>
      </c>
      <c r="G372" s="99" t="s">
        <v>81</v>
      </c>
      <c r="H372" s="215">
        <f t="shared" si="236"/>
        <v>1</v>
      </c>
      <c r="I372" s="215">
        <f t="shared" si="237"/>
        <v>0</v>
      </c>
      <c r="J372" s="215"/>
      <c r="K372" s="215">
        <f t="shared" si="238"/>
        <v>0</v>
      </c>
      <c r="L372" s="215">
        <f t="shared" si="239"/>
        <v>0</v>
      </c>
      <c r="M372" s="215">
        <f t="shared" si="1"/>
        <v>1</v>
      </c>
      <c r="N372" s="67"/>
      <c r="O372" s="67"/>
      <c r="P372" s="67"/>
      <c r="Q372" s="67"/>
      <c r="R372" s="65">
        <v>3470101403829</v>
      </c>
      <c r="S372" s="5" t="str">
        <f t="shared" si="211"/>
        <v/>
      </c>
      <c r="T372" s="5"/>
      <c r="U372" s="5"/>
      <c r="V372" s="5"/>
      <c r="W372" s="5"/>
      <c r="X372" s="5"/>
      <c r="Y372" s="5"/>
      <c r="Z372" s="5"/>
    </row>
    <row r="373" spans="1:26" ht="21.75" customHeight="1">
      <c r="A373" s="5"/>
      <c r="B373" s="240">
        <v>1489900070121</v>
      </c>
      <c r="C373" s="99" t="s">
        <v>554</v>
      </c>
      <c r="D373" s="99" t="s">
        <v>373</v>
      </c>
      <c r="E373" s="99" t="s">
        <v>547</v>
      </c>
      <c r="F373" s="99" t="s">
        <v>6</v>
      </c>
      <c r="G373" s="99" t="s">
        <v>81</v>
      </c>
      <c r="H373" s="215">
        <f t="shared" si="236"/>
        <v>0</v>
      </c>
      <c r="I373" s="215">
        <f t="shared" si="237"/>
        <v>1</v>
      </c>
      <c r="J373" s="215"/>
      <c r="K373" s="215">
        <f t="shared" si="238"/>
        <v>0</v>
      </c>
      <c r="L373" s="215">
        <f t="shared" si="239"/>
        <v>0</v>
      </c>
      <c r="M373" s="215">
        <f t="shared" si="1"/>
        <v>1</v>
      </c>
      <c r="N373" s="67"/>
      <c r="O373" s="67"/>
      <c r="P373" s="67"/>
      <c r="Q373" s="67"/>
      <c r="R373" s="65">
        <v>1489900070121</v>
      </c>
      <c r="S373" s="5" t="str">
        <f t="shared" si="211"/>
        <v/>
      </c>
      <c r="T373" s="5"/>
      <c r="U373" s="5"/>
      <c r="V373" s="5"/>
      <c r="W373" s="5"/>
      <c r="X373" s="5"/>
      <c r="Y373" s="5"/>
      <c r="Z373" s="5"/>
    </row>
    <row r="374" spans="1:26" ht="21.75" customHeight="1">
      <c r="A374" s="5"/>
      <c r="B374" s="240">
        <v>3419900674066</v>
      </c>
      <c r="C374" s="99" t="s">
        <v>555</v>
      </c>
      <c r="D374" s="99" t="s">
        <v>373</v>
      </c>
      <c r="E374" s="99" t="s">
        <v>547</v>
      </c>
      <c r="F374" s="99" t="s">
        <v>6</v>
      </c>
      <c r="G374" s="99" t="s">
        <v>81</v>
      </c>
      <c r="H374" s="215">
        <f t="shared" si="236"/>
        <v>0</v>
      </c>
      <c r="I374" s="215">
        <f t="shared" si="237"/>
        <v>1</v>
      </c>
      <c r="J374" s="215"/>
      <c r="K374" s="215">
        <f t="shared" si="238"/>
        <v>0</v>
      </c>
      <c r="L374" s="215">
        <f t="shared" si="239"/>
        <v>0</v>
      </c>
      <c r="M374" s="215">
        <f t="shared" si="1"/>
        <v>1</v>
      </c>
      <c r="N374" s="67"/>
      <c r="O374" s="67"/>
      <c r="P374" s="67"/>
      <c r="Q374" s="67"/>
      <c r="R374" s="65">
        <v>3419900674066</v>
      </c>
      <c r="S374" s="5" t="str">
        <f t="shared" si="211"/>
        <v/>
      </c>
      <c r="T374" s="5"/>
      <c r="U374" s="5"/>
      <c r="V374" s="5"/>
      <c r="W374" s="5"/>
      <c r="X374" s="5"/>
      <c r="Y374" s="5"/>
      <c r="Z374" s="5"/>
    </row>
    <row r="375" spans="1:26" ht="21.75" customHeight="1">
      <c r="A375" s="5"/>
      <c r="B375" s="240">
        <v>3470101097426</v>
      </c>
      <c r="C375" s="99" t="s">
        <v>556</v>
      </c>
      <c r="D375" s="99" t="s">
        <v>373</v>
      </c>
      <c r="E375" s="99" t="s">
        <v>547</v>
      </c>
      <c r="F375" s="99" t="s">
        <v>6</v>
      </c>
      <c r="G375" s="99" t="s">
        <v>81</v>
      </c>
      <c r="H375" s="215">
        <f t="shared" si="236"/>
        <v>0</v>
      </c>
      <c r="I375" s="215">
        <f t="shared" si="237"/>
        <v>1</v>
      </c>
      <c r="J375" s="215"/>
      <c r="K375" s="215">
        <f t="shared" si="238"/>
        <v>0</v>
      </c>
      <c r="L375" s="215">
        <f t="shared" si="239"/>
        <v>0</v>
      </c>
      <c r="M375" s="215">
        <f t="shared" si="1"/>
        <v>1</v>
      </c>
      <c r="N375" s="67"/>
      <c r="O375" s="67"/>
      <c r="P375" s="67"/>
      <c r="Q375" s="67"/>
      <c r="R375" s="65">
        <v>3470101097426</v>
      </c>
      <c r="S375" s="5" t="str">
        <f t="shared" si="211"/>
        <v/>
      </c>
      <c r="T375" s="5"/>
      <c r="U375" s="5"/>
      <c r="V375" s="5"/>
      <c r="W375" s="5"/>
      <c r="X375" s="5"/>
      <c r="Y375" s="5"/>
      <c r="Z375" s="5"/>
    </row>
    <row r="376" spans="1:26" ht="21.75" customHeight="1">
      <c r="A376" s="5"/>
      <c r="B376" s="240">
        <v>3480700577603</v>
      </c>
      <c r="C376" s="99" t="s">
        <v>557</v>
      </c>
      <c r="D376" s="99" t="s">
        <v>373</v>
      </c>
      <c r="E376" s="99" t="s">
        <v>547</v>
      </c>
      <c r="F376" s="99" t="s">
        <v>6</v>
      </c>
      <c r="G376" s="99" t="s">
        <v>81</v>
      </c>
      <c r="H376" s="215">
        <f t="shared" si="236"/>
        <v>0</v>
      </c>
      <c r="I376" s="215">
        <f t="shared" si="237"/>
        <v>1</v>
      </c>
      <c r="J376" s="215"/>
      <c r="K376" s="215">
        <f t="shared" si="238"/>
        <v>0</v>
      </c>
      <c r="L376" s="215">
        <f t="shared" si="239"/>
        <v>0</v>
      </c>
      <c r="M376" s="215">
        <f t="shared" si="1"/>
        <v>1</v>
      </c>
      <c r="N376" s="67"/>
      <c r="O376" s="67"/>
      <c r="P376" s="67"/>
      <c r="Q376" s="67"/>
      <c r="R376" s="65">
        <v>3480700577603</v>
      </c>
      <c r="S376" s="5" t="str">
        <f t="shared" si="211"/>
        <v/>
      </c>
      <c r="T376" s="5"/>
      <c r="U376" s="5"/>
      <c r="V376" s="5"/>
      <c r="W376" s="5"/>
      <c r="X376" s="5"/>
      <c r="Y376" s="5"/>
      <c r="Z376" s="5"/>
    </row>
    <row r="377" spans="1:26" ht="21.75" customHeight="1">
      <c r="A377" s="5"/>
      <c r="B377" s="240">
        <v>3409700043895</v>
      </c>
      <c r="C377" s="99" t="s">
        <v>558</v>
      </c>
      <c r="D377" s="99" t="s">
        <v>373</v>
      </c>
      <c r="E377" s="99" t="s">
        <v>547</v>
      </c>
      <c r="F377" s="99" t="s">
        <v>93</v>
      </c>
      <c r="G377" s="99" t="s">
        <v>49</v>
      </c>
      <c r="H377" s="215">
        <f t="shared" si="236"/>
        <v>0</v>
      </c>
      <c r="I377" s="215">
        <f t="shared" si="237"/>
        <v>0</v>
      </c>
      <c r="J377" s="215"/>
      <c r="K377" s="215">
        <f t="shared" si="238"/>
        <v>0</v>
      </c>
      <c r="L377" s="215">
        <f t="shared" si="239"/>
        <v>1</v>
      </c>
      <c r="M377" s="215">
        <f t="shared" si="1"/>
        <v>1</v>
      </c>
      <c r="N377" s="67"/>
      <c r="O377" s="67"/>
      <c r="P377" s="67"/>
      <c r="Q377" s="67"/>
      <c r="R377" s="65">
        <v>3409700043895</v>
      </c>
      <c r="S377" s="5" t="str">
        <f t="shared" si="211"/>
        <v/>
      </c>
      <c r="T377" s="5"/>
      <c r="U377" s="5"/>
      <c r="V377" s="5"/>
      <c r="W377" s="5"/>
      <c r="X377" s="5"/>
      <c r="Y377" s="5"/>
      <c r="Z377" s="5"/>
    </row>
    <row r="378" spans="1:26" ht="21.75" customHeight="1">
      <c r="A378" s="5">
        <v>7</v>
      </c>
      <c r="B378" s="674" t="str">
        <f>E379</f>
        <v>สาขาวิชาคอมพิวเตอร์ธุรกิจ</v>
      </c>
      <c r="C378" s="675"/>
      <c r="D378" s="675"/>
      <c r="E378" s="675"/>
      <c r="F378" s="675"/>
      <c r="G378" s="676"/>
      <c r="H378" s="233">
        <f t="shared" ref="H378:I378" si="240">SUMIF($E:$E,$B378,H:H)</f>
        <v>2</v>
      </c>
      <c r="I378" s="233">
        <f t="shared" si="240"/>
        <v>7</v>
      </c>
      <c r="J378" s="233"/>
      <c r="K378" s="233">
        <f t="shared" ref="K378:L378" si="241">SUMIF($E:$E,$B378,K:K)</f>
        <v>0</v>
      </c>
      <c r="L378" s="233">
        <f t="shared" si="241"/>
        <v>1</v>
      </c>
      <c r="M378" s="233">
        <f t="shared" si="1"/>
        <v>10</v>
      </c>
      <c r="N378" s="237"/>
      <c r="O378" s="237"/>
      <c r="P378" s="237"/>
      <c r="Q378" s="237"/>
      <c r="R378" s="65" t="s">
        <v>51</v>
      </c>
      <c r="S378" s="65" t="str">
        <f t="shared" si="211"/>
        <v>สาขาวิชาคอมพิวเตอร์ธุรกิจ</v>
      </c>
      <c r="T378" s="5"/>
      <c r="U378" s="5"/>
      <c r="V378" s="5"/>
      <c r="W378" s="5"/>
      <c r="X378" s="5"/>
      <c r="Y378" s="5"/>
      <c r="Z378" s="5"/>
    </row>
    <row r="379" spans="1:26" ht="21.75" customHeight="1">
      <c r="A379" s="5"/>
      <c r="B379" s="240">
        <v>3350800776196</v>
      </c>
      <c r="C379" s="99" t="s">
        <v>559</v>
      </c>
      <c r="D379" s="99" t="s">
        <v>373</v>
      </c>
      <c r="E379" s="99" t="s">
        <v>560</v>
      </c>
      <c r="F379" s="99" t="s">
        <v>62</v>
      </c>
      <c r="G379" s="99" t="s">
        <v>81</v>
      </c>
      <c r="H379" s="215">
        <f t="shared" ref="H379:H388" si="242">IF(F379="ข้าราชการพลเรือนในสถาบันอุดมศึกษา",1,0)</f>
        <v>1</v>
      </c>
      <c r="I379" s="215">
        <f t="shared" ref="I379:I388" si="243">IF(F379="พนักงานมหาวิทยาลัย",1,0)</f>
        <v>0</v>
      </c>
      <c r="J379" s="215"/>
      <c r="K379" s="215">
        <f t="shared" ref="K379:K388" si="244">IF(F379="ลูกจ้างชั่วคราวรายเดือน",1,0)</f>
        <v>0</v>
      </c>
      <c r="L379" s="215">
        <f t="shared" ref="L379:L388" si="245">IF(F379="อาจารย์พิเศษรายชั่วโมง",1,0)</f>
        <v>0</v>
      </c>
      <c r="M379" s="215">
        <f t="shared" si="1"/>
        <v>1</v>
      </c>
      <c r="N379" s="67"/>
      <c r="O379" s="67"/>
      <c r="P379" s="67"/>
      <c r="Q379" s="67"/>
      <c r="R379" s="65">
        <v>3350800776196</v>
      </c>
      <c r="S379" s="5" t="str">
        <f t="shared" si="211"/>
        <v/>
      </c>
      <c r="T379" s="5"/>
      <c r="U379" s="5"/>
      <c r="V379" s="5"/>
      <c r="W379" s="5"/>
      <c r="X379" s="5"/>
      <c r="Y379" s="5"/>
      <c r="Z379" s="5"/>
    </row>
    <row r="380" spans="1:26" ht="21.75" customHeight="1">
      <c r="A380" s="5"/>
      <c r="B380" s="240">
        <v>3470600340989</v>
      </c>
      <c r="C380" s="99" t="s">
        <v>562</v>
      </c>
      <c r="D380" s="99" t="s">
        <v>373</v>
      </c>
      <c r="E380" s="99" t="s">
        <v>560</v>
      </c>
      <c r="F380" s="99" t="s">
        <v>62</v>
      </c>
      <c r="G380" s="99" t="s">
        <v>81</v>
      </c>
      <c r="H380" s="215">
        <f t="shared" si="242"/>
        <v>1</v>
      </c>
      <c r="I380" s="215">
        <f t="shared" si="243"/>
        <v>0</v>
      </c>
      <c r="J380" s="215"/>
      <c r="K380" s="215">
        <f t="shared" si="244"/>
        <v>0</v>
      </c>
      <c r="L380" s="215">
        <f t="shared" si="245"/>
        <v>0</v>
      </c>
      <c r="M380" s="215">
        <f t="shared" si="1"/>
        <v>1</v>
      </c>
      <c r="N380" s="67"/>
      <c r="O380" s="67"/>
      <c r="P380" s="67"/>
      <c r="Q380" s="67"/>
      <c r="R380" s="65">
        <v>3470600340989</v>
      </c>
      <c r="S380" s="5" t="str">
        <f t="shared" si="211"/>
        <v/>
      </c>
      <c r="T380" s="5"/>
      <c r="U380" s="5"/>
      <c r="V380" s="5"/>
      <c r="W380" s="5"/>
      <c r="X380" s="5"/>
      <c r="Y380" s="5"/>
      <c r="Z380" s="5"/>
    </row>
    <row r="381" spans="1:26" ht="21.75" customHeight="1">
      <c r="A381" s="5"/>
      <c r="B381" s="240">
        <v>1409900198519</v>
      </c>
      <c r="C381" s="99" t="s">
        <v>564</v>
      </c>
      <c r="D381" s="99" t="s">
        <v>373</v>
      </c>
      <c r="E381" s="99" t="s">
        <v>560</v>
      </c>
      <c r="F381" s="99" t="s">
        <v>6</v>
      </c>
      <c r="G381" s="99" t="s">
        <v>81</v>
      </c>
      <c r="H381" s="215">
        <f t="shared" si="242"/>
        <v>0</v>
      </c>
      <c r="I381" s="215">
        <f t="shared" si="243"/>
        <v>1</v>
      </c>
      <c r="J381" s="215"/>
      <c r="K381" s="215">
        <f t="shared" si="244"/>
        <v>0</v>
      </c>
      <c r="L381" s="215">
        <f t="shared" si="245"/>
        <v>0</v>
      </c>
      <c r="M381" s="215">
        <f t="shared" si="1"/>
        <v>1</v>
      </c>
      <c r="N381" s="67"/>
      <c r="O381" s="67"/>
      <c r="P381" s="67"/>
      <c r="Q381" s="67"/>
      <c r="R381" s="65">
        <v>1409900198519</v>
      </c>
      <c r="S381" s="5" t="str">
        <f t="shared" si="211"/>
        <v/>
      </c>
      <c r="T381" s="5"/>
      <c r="U381" s="5"/>
      <c r="V381" s="5"/>
      <c r="W381" s="5"/>
      <c r="X381" s="5"/>
      <c r="Y381" s="5"/>
      <c r="Z381" s="5"/>
    </row>
    <row r="382" spans="1:26" ht="21.75" customHeight="1">
      <c r="A382" s="5"/>
      <c r="B382" s="240">
        <v>3309901154741</v>
      </c>
      <c r="C382" s="99" t="s">
        <v>566</v>
      </c>
      <c r="D382" s="99" t="s">
        <v>373</v>
      </c>
      <c r="E382" s="99" t="s">
        <v>560</v>
      </c>
      <c r="F382" s="99" t="s">
        <v>6</v>
      </c>
      <c r="G382" s="99" t="s">
        <v>81</v>
      </c>
      <c r="H382" s="215">
        <f t="shared" si="242"/>
        <v>0</v>
      </c>
      <c r="I382" s="215">
        <f t="shared" si="243"/>
        <v>1</v>
      </c>
      <c r="J382" s="215"/>
      <c r="K382" s="215">
        <f t="shared" si="244"/>
        <v>0</v>
      </c>
      <c r="L382" s="215">
        <f t="shared" si="245"/>
        <v>0</v>
      </c>
      <c r="M382" s="215">
        <f t="shared" si="1"/>
        <v>1</v>
      </c>
      <c r="N382" s="67"/>
      <c r="O382" s="67"/>
      <c r="P382" s="67"/>
      <c r="Q382" s="67"/>
      <c r="R382" s="65">
        <v>3309901154741</v>
      </c>
      <c r="S382" s="5" t="str">
        <f t="shared" si="211"/>
        <v/>
      </c>
      <c r="T382" s="5"/>
      <c r="U382" s="5"/>
      <c r="V382" s="5"/>
      <c r="W382" s="5"/>
      <c r="X382" s="5"/>
      <c r="Y382" s="5"/>
      <c r="Z382" s="5"/>
    </row>
    <row r="383" spans="1:26" ht="21.75" customHeight="1">
      <c r="A383" s="5"/>
      <c r="B383" s="240">
        <v>3349900533111</v>
      </c>
      <c r="C383" s="99" t="s">
        <v>567</v>
      </c>
      <c r="D383" s="99" t="s">
        <v>373</v>
      </c>
      <c r="E383" s="99" t="s">
        <v>560</v>
      </c>
      <c r="F383" s="99" t="s">
        <v>6</v>
      </c>
      <c r="G383" s="99" t="s">
        <v>49</v>
      </c>
      <c r="H383" s="215">
        <f t="shared" si="242"/>
        <v>0</v>
      </c>
      <c r="I383" s="215">
        <f t="shared" si="243"/>
        <v>1</v>
      </c>
      <c r="J383" s="215"/>
      <c r="K383" s="215">
        <f t="shared" si="244"/>
        <v>0</v>
      </c>
      <c r="L383" s="215">
        <f t="shared" si="245"/>
        <v>0</v>
      </c>
      <c r="M383" s="215">
        <f t="shared" si="1"/>
        <v>1</v>
      </c>
      <c r="N383" s="67"/>
      <c r="O383" s="67"/>
      <c r="P383" s="67"/>
      <c r="Q383" s="67"/>
      <c r="R383" s="65">
        <v>3349900533111</v>
      </c>
      <c r="S383" s="5" t="str">
        <f t="shared" si="211"/>
        <v/>
      </c>
      <c r="T383" s="5"/>
      <c r="U383" s="5"/>
      <c r="V383" s="5"/>
      <c r="W383" s="5"/>
      <c r="X383" s="5"/>
      <c r="Y383" s="5"/>
      <c r="Z383" s="5"/>
    </row>
    <row r="384" spans="1:26" ht="21.75" customHeight="1">
      <c r="A384" s="5"/>
      <c r="B384" s="240">
        <v>3470101494875</v>
      </c>
      <c r="C384" s="99" t="s">
        <v>568</v>
      </c>
      <c r="D384" s="99" t="s">
        <v>373</v>
      </c>
      <c r="E384" s="99" t="s">
        <v>560</v>
      </c>
      <c r="F384" s="99" t="s">
        <v>6</v>
      </c>
      <c r="G384" s="99" t="s">
        <v>81</v>
      </c>
      <c r="H384" s="215">
        <f t="shared" si="242"/>
        <v>0</v>
      </c>
      <c r="I384" s="215">
        <f t="shared" si="243"/>
        <v>1</v>
      </c>
      <c r="J384" s="215"/>
      <c r="K384" s="215">
        <f t="shared" si="244"/>
        <v>0</v>
      </c>
      <c r="L384" s="215">
        <f t="shared" si="245"/>
        <v>0</v>
      </c>
      <c r="M384" s="215">
        <f t="shared" si="1"/>
        <v>1</v>
      </c>
      <c r="N384" s="67"/>
      <c r="O384" s="67"/>
      <c r="P384" s="67"/>
      <c r="Q384" s="67"/>
      <c r="R384" s="65">
        <v>3470101494875</v>
      </c>
      <c r="S384" s="5" t="str">
        <f t="shared" si="211"/>
        <v/>
      </c>
      <c r="T384" s="5"/>
      <c r="U384" s="5"/>
      <c r="V384" s="5"/>
      <c r="W384" s="5"/>
      <c r="X384" s="5"/>
      <c r="Y384" s="5"/>
      <c r="Z384" s="5"/>
    </row>
    <row r="385" spans="1:26" ht="21.75" customHeight="1">
      <c r="A385" s="5"/>
      <c r="B385" s="240">
        <v>3470600176496</v>
      </c>
      <c r="C385" s="99" t="s">
        <v>569</v>
      </c>
      <c r="D385" s="99" t="s">
        <v>373</v>
      </c>
      <c r="E385" s="99" t="s">
        <v>560</v>
      </c>
      <c r="F385" s="99" t="s">
        <v>6</v>
      </c>
      <c r="G385" s="99" t="s">
        <v>81</v>
      </c>
      <c r="H385" s="215">
        <f t="shared" si="242"/>
        <v>0</v>
      </c>
      <c r="I385" s="215">
        <f t="shared" si="243"/>
        <v>1</v>
      </c>
      <c r="J385" s="215"/>
      <c r="K385" s="215">
        <f t="shared" si="244"/>
        <v>0</v>
      </c>
      <c r="L385" s="215">
        <f t="shared" si="245"/>
        <v>0</v>
      </c>
      <c r="M385" s="215">
        <f t="shared" si="1"/>
        <v>1</v>
      </c>
      <c r="N385" s="67"/>
      <c r="O385" s="67"/>
      <c r="P385" s="67"/>
      <c r="Q385" s="67"/>
      <c r="R385" s="65">
        <v>3470600176496</v>
      </c>
      <c r="S385" s="5" t="str">
        <f t="shared" si="211"/>
        <v/>
      </c>
      <c r="T385" s="5"/>
      <c r="U385" s="5"/>
      <c r="V385" s="5"/>
      <c r="W385" s="5"/>
      <c r="X385" s="5"/>
      <c r="Y385" s="5"/>
      <c r="Z385" s="5"/>
    </row>
    <row r="386" spans="1:26" ht="21.75" customHeight="1">
      <c r="A386" s="5"/>
      <c r="B386" s="240">
        <v>3480600276695</v>
      </c>
      <c r="C386" s="99" t="s">
        <v>570</v>
      </c>
      <c r="D386" s="99" t="s">
        <v>373</v>
      </c>
      <c r="E386" s="99" t="s">
        <v>560</v>
      </c>
      <c r="F386" s="99" t="s">
        <v>6</v>
      </c>
      <c r="G386" s="99" t="s">
        <v>81</v>
      </c>
      <c r="H386" s="215">
        <f t="shared" si="242"/>
        <v>0</v>
      </c>
      <c r="I386" s="215">
        <f t="shared" si="243"/>
        <v>1</v>
      </c>
      <c r="J386" s="215"/>
      <c r="K386" s="215">
        <f t="shared" si="244"/>
        <v>0</v>
      </c>
      <c r="L386" s="215">
        <f t="shared" si="245"/>
        <v>0</v>
      </c>
      <c r="M386" s="215">
        <f t="shared" si="1"/>
        <v>1</v>
      </c>
      <c r="N386" s="67"/>
      <c r="O386" s="67"/>
      <c r="P386" s="67"/>
      <c r="Q386" s="67"/>
      <c r="R386" s="65">
        <v>3480600276695</v>
      </c>
      <c r="S386" s="5" t="str">
        <f t="shared" si="211"/>
        <v/>
      </c>
      <c r="T386" s="5"/>
      <c r="U386" s="5"/>
      <c r="V386" s="5"/>
      <c r="W386" s="5"/>
      <c r="X386" s="5"/>
      <c r="Y386" s="5"/>
      <c r="Z386" s="5"/>
    </row>
    <row r="387" spans="1:26" ht="21.75" customHeight="1">
      <c r="A387" s="5"/>
      <c r="B387" s="240">
        <v>3490200025946</v>
      </c>
      <c r="C387" s="99" t="s">
        <v>571</v>
      </c>
      <c r="D387" s="99" t="s">
        <v>373</v>
      </c>
      <c r="E387" s="99" t="s">
        <v>560</v>
      </c>
      <c r="F387" s="99" t="s">
        <v>6</v>
      </c>
      <c r="G387" s="99" t="s">
        <v>49</v>
      </c>
      <c r="H387" s="215">
        <f t="shared" si="242"/>
        <v>0</v>
      </c>
      <c r="I387" s="215">
        <f t="shared" si="243"/>
        <v>1</v>
      </c>
      <c r="J387" s="215"/>
      <c r="K387" s="215">
        <f t="shared" si="244"/>
        <v>0</v>
      </c>
      <c r="L387" s="215">
        <f t="shared" si="245"/>
        <v>0</v>
      </c>
      <c r="M387" s="215">
        <f t="shared" si="1"/>
        <v>1</v>
      </c>
      <c r="N387" s="67"/>
      <c r="O387" s="67"/>
      <c r="P387" s="67"/>
      <c r="Q387" s="67"/>
      <c r="R387" s="65">
        <v>3490200025946</v>
      </c>
      <c r="S387" s="5" t="str">
        <f t="shared" si="211"/>
        <v/>
      </c>
      <c r="T387" s="5"/>
      <c r="U387" s="5"/>
      <c r="V387" s="5"/>
      <c r="W387" s="5"/>
      <c r="X387" s="5"/>
      <c r="Y387" s="5"/>
      <c r="Z387" s="5"/>
    </row>
    <row r="388" spans="1:26" ht="21.75" customHeight="1">
      <c r="A388" s="5"/>
      <c r="B388" s="240">
        <v>1471100054931</v>
      </c>
      <c r="C388" s="99" t="s">
        <v>572</v>
      </c>
      <c r="D388" s="99" t="s">
        <v>373</v>
      </c>
      <c r="E388" s="99" t="s">
        <v>560</v>
      </c>
      <c r="F388" s="99" t="s">
        <v>93</v>
      </c>
      <c r="G388" s="99" t="s">
        <v>106</v>
      </c>
      <c r="H388" s="215">
        <f t="shared" si="242"/>
        <v>0</v>
      </c>
      <c r="I388" s="215">
        <f t="shared" si="243"/>
        <v>0</v>
      </c>
      <c r="J388" s="215"/>
      <c r="K388" s="215">
        <f t="shared" si="244"/>
        <v>0</v>
      </c>
      <c r="L388" s="215">
        <f t="shared" si="245"/>
        <v>1</v>
      </c>
      <c r="M388" s="215">
        <f t="shared" si="1"/>
        <v>1</v>
      </c>
      <c r="N388" s="67"/>
      <c r="O388" s="67"/>
      <c r="P388" s="67"/>
      <c r="Q388" s="67"/>
      <c r="R388" s="65">
        <v>1471100054931</v>
      </c>
      <c r="S388" s="5" t="str">
        <f t="shared" si="211"/>
        <v/>
      </c>
      <c r="T388" s="5"/>
      <c r="U388" s="5"/>
      <c r="V388" s="5"/>
      <c r="W388" s="5"/>
      <c r="X388" s="5"/>
      <c r="Y388" s="5"/>
      <c r="Z388" s="5"/>
    </row>
    <row r="389" spans="1:26" ht="21.75" customHeight="1">
      <c r="A389" s="5">
        <v>8</v>
      </c>
      <c r="B389" s="674" t="str">
        <f>E390</f>
        <v>สาขาวิชานิเทศศาสตร์</v>
      </c>
      <c r="C389" s="675"/>
      <c r="D389" s="675"/>
      <c r="E389" s="675"/>
      <c r="F389" s="675"/>
      <c r="G389" s="676"/>
      <c r="H389" s="233">
        <f t="shared" ref="H389:I389" si="246">SUMIF($E:$E,$B389,H:H)</f>
        <v>0</v>
      </c>
      <c r="I389" s="233">
        <f t="shared" si="246"/>
        <v>5</v>
      </c>
      <c r="J389" s="233"/>
      <c r="K389" s="233">
        <f t="shared" ref="K389:L389" si="247">SUMIF($E:$E,$B389,K:K)</f>
        <v>0</v>
      </c>
      <c r="L389" s="233">
        <f t="shared" si="247"/>
        <v>0</v>
      </c>
      <c r="M389" s="233">
        <f t="shared" si="1"/>
        <v>5</v>
      </c>
      <c r="N389" s="237"/>
      <c r="O389" s="237"/>
      <c r="P389" s="237"/>
      <c r="Q389" s="237"/>
      <c r="R389" s="65" t="s">
        <v>51</v>
      </c>
      <c r="S389" s="65" t="str">
        <f t="shared" si="211"/>
        <v>สาขาวิชานิเทศศาสตร์</v>
      </c>
      <c r="T389" s="5"/>
      <c r="U389" s="5"/>
      <c r="V389" s="5"/>
      <c r="W389" s="5"/>
      <c r="X389" s="5"/>
      <c r="Y389" s="5"/>
      <c r="Z389" s="5"/>
    </row>
    <row r="390" spans="1:26" ht="21.75" customHeight="1">
      <c r="A390" s="5"/>
      <c r="B390" s="240">
        <v>1471200023930</v>
      </c>
      <c r="C390" s="99" t="s">
        <v>573</v>
      </c>
      <c r="D390" s="99" t="s">
        <v>373</v>
      </c>
      <c r="E390" s="99" t="s">
        <v>574</v>
      </c>
      <c r="F390" s="99" t="s">
        <v>6</v>
      </c>
      <c r="G390" s="99" t="s">
        <v>81</v>
      </c>
      <c r="H390" s="215">
        <f t="shared" ref="H390:H394" si="248">IF(F390="ข้าราชการพลเรือนในสถาบันอุดมศึกษา",1,0)</f>
        <v>0</v>
      </c>
      <c r="I390" s="215">
        <f t="shared" ref="I390:I394" si="249">IF(F390="พนักงานมหาวิทยาลัย",1,0)</f>
        <v>1</v>
      </c>
      <c r="J390" s="215"/>
      <c r="K390" s="215">
        <f t="shared" ref="K390:K394" si="250">IF(F390="ลูกจ้างชั่วคราวรายเดือน",1,0)</f>
        <v>0</v>
      </c>
      <c r="L390" s="215">
        <f t="shared" ref="L390:L394" si="251">IF(F390="อาจารย์พิเศษรายชั่วโมง",1,0)</f>
        <v>0</v>
      </c>
      <c r="M390" s="215">
        <f t="shared" si="1"/>
        <v>1</v>
      </c>
      <c r="N390" s="67"/>
      <c r="O390" s="67"/>
      <c r="P390" s="67"/>
      <c r="Q390" s="67"/>
      <c r="R390" s="65">
        <v>1471200023930</v>
      </c>
      <c r="S390" s="5" t="str">
        <f t="shared" si="211"/>
        <v/>
      </c>
      <c r="T390" s="5"/>
      <c r="U390" s="5"/>
      <c r="V390" s="5"/>
      <c r="W390" s="5"/>
      <c r="X390" s="5"/>
      <c r="Y390" s="5"/>
      <c r="Z390" s="5"/>
    </row>
    <row r="391" spans="1:26" ht="21.75" customHeight="1">
      <c r="A391" s="5"/>
      <c r="B391" s="240">
        <v>3479900027184</v>
      </c>
      <c r="C391" s="99" t="s">
        <v>577</v>
      </c>
      <c r="D391" s="99" t="s">
        <v>373</v>
      </c>
      <c r="E391" s="99" t="s">
        <v>574</v>
      </c>
      <c r="F391" s="99" t="s">
        <v>6</v>
      </c>
      <c r="G391" s="99" t="s">
        <v>81</v>
      </c>
      <c r="H391" s="215">
        <f t="shared" si="248"/>
        <v>0</v>
      </c>
      <c r="I391" s="215">
        <f t="shared" si="249"/>
        <v>1</v>
      </c>
      <c r="J391" s="215"/>
      <c r="K391" s="215">
        <f t="shared" si="250"/>
        <v>0</v>
      </c>
      <c r="L391" s="215">
        <f t="shared" si="251"/>
        <v>0</v>
      </c>
      <c r="M391" s="215">
        <f t="shared" si="1"/>
        <v>1</v>
      </c>
      <c r="N391" s="67"/>
      <c r="O391" s="67"/>
      <c r="P391" s="67"/>
      <c r="Q391" s="67"/>
      <c r="R391" s="65">
        <v>3479900027184</v>
      </c>
      <c r="S391" s="5" t="str">
        <f t="shared" si="211"/>
        <v/>
      </c>
      <c r="T391" s="5"/>
      <c r="U391" s="5"/>
      <c r="V391" s="5"/>
      <c r="W391" s="5"/>
      <c r="X391" s="5"/>
      <c r="Y391" s="5"/>
      <c r="Z391" s="5"/>
    </row>
    <row r="392" spans="1:26" ht="21.75" customHeight="1">
      <c r="A392" s="5"/>
      <c r="B392" s="240">
        <v>3479900230346</v>
      </c>
      <c r="C392" s="99" t="s">
        <v>578</v>
      </c>
      <c r="D392" s="99" t="s">
        <v>373</v>
      </c>
      <c r="E392" s="99" t="s">
        <v>574</v>
      </c>
      <c r="F392" s="99" t="s">
        <v>6</v>
      </c>
      <c r="G392" s="99" t="s">
        <v>81</v>
      </c>
      <c r="H392" s="215">
        <f t="shared" si="248"/>
        <v>0</v>
      </c>
      <c r="I392" s="215">
        <f t="shared" si="249"/>
        <v>1</v>
      </c>
      <c r="J392" s="215"/>
      <c r="K392" s="215">
        <f t="shared" si="250"/>
        <v>0</v>
      </c>
      <c r="L392" s="215">
        <f t="shared" si="251"/>
        <v>0</v>
      </c>
      <c r="M392" s="215">
        <f t="shared" si="1"/>
        <v>1</v>
      </c>
      <c r="N392" s="67"/>
      <c r="O392" s="67"/>
      <c r="P392" s="67"/>
      <c r="Q392" s="67"/>
      <c r="R392" s="65">
        <v>3479900230346</v>
      </c>
      <c r="S392" s="5" t="str">
        <f t="shared" si="211"/>
        <v/>
      </c>
      <c r="T392" s="5"/>
      <c r="U392" s="5"/>
      <c r="V392" s="5"/>
      <c r="W392" s="5"/>
      <c r="X392" s="5"/>
      <c r="Y392" s="5"/>
      <c r="Z392" s="5"/>
    </row>
    <row r="393" spans="1:26" ht="21.75" customHeight="1">
      <c r="A393" s="5"/>
      <c r="B393" s="240">
        <v>5410800002234</v>
      </c>
      <c r="C393" s="99" t="s">
        <v>579</v>
      </c>
      <c r="D393" s="99" t="s">
        <v>373</v>
      </c>
      <c r="E393" s="99" t="s">
        <v>574</v>
      </c>
      <c r="F393" s="99" t="s">
        <v>6</v>
      </c>
      <c r="G393" s="99" t="s">
        <v>81</v>
      </c>
      <c r="H393" s="215">
        <f t="shared" si="248"/>
        <v>0</v>
      </c>
      <c r="I393" s="215">
        <f t="shared" si="249"/>
        <v>1</v>
      </c>
      <c r="J393" s="215"/>
      <c r="K393" s="215">
        <f t="shared" si="250"/>
        <v>0</v>
      </c>
      <c r="L393" s="215">
        <f t="shared" si="251"/>
        <v>0</v>
      </c>
      <c r="M393" s="215">
        <f t="shared" si="1"/>
        <v>1</v>
      </c>
      <c r="N393" s="67"/>
      <c r="O393" s="67"/>
      <c r="P393" s="67"/>
      <c r="Q393" s="67"/>
      <c r="R393" s="65">
        <v>5410800002234</v>
      </c>
      <c r="S393" s="5" t="str">
        <f t="shared" si="211"/>
        <v/>
      </c>
      <c r="T393" s="5"/>
      <c r="U393" s="5"/>
      <c r="V393" s="5"/>
      <c r="W393" s="5"/>
      <c r="X393" s="5"/>
      <c r="Y393" s="5"/>
      <c r="Z393" s="5"/>
    </row>
    <row r="394" spans="1:26" ht="21.75" customHeight="1">
      <c r="A394" s="5"/>
      <c r="B394" s="240">
        <v>5479900023606</v>
      </c>
      <c r="C394" s="99" t="s">
        <v>580</v>
      </c>
      <c r="D394" s="99" t="s">
        <v>373</v>
      </c>
      <c r="E394" s="99" t="s">
        <v>574</v>
      </c>
      <c r="F394" s="99" t="s">
        <v>6</v>
      </c>
      <c r="G394" s="99" t="s">
        <v>81</v>
      </c>
      <c r="H394" s="215">
        <f t="shared" si="248"/>
        <v>0</v>
      </c>
      <c r="I394" s="215">
        <f t="shared" si="249"/>
        <v>1</v>
      </c>
      <c r="J394" s="215"/>
      <c r="K394" s="215">
        <f t="shared" si="250"/>
        <v>0</v>
      </c>
      <c r="L394" s="215">
        <f t="shared" si="251"/>
        <v>0</v>
      </c>
      <c r="M394" s="215">
        <f t="shared" si="1"/>
        <v>1</v>
      </c>
      <c r="N394" s="67"/>
      <c r="O394" s="67"/>
      <c r="P394" s="67"/>
      <c r="Q394" s="67"/>
      <c r="R394" s="65">
        <v>5479900023606</v>
      </c>
      <c r="S394" s="5" t="str">
        <f t="shared" si="211"/>
        <v/>
      </c>
      <c r="T394" s="5"/>
      <c r="U394" s="5"/>
      <c r="V394" s="5"/>
      <c r="W394" s="5"/>
      <c r="X394" s="5"/>
      <c r="Y394" s="5"/>
      <c r="Z394" s="5"/>
    </row>
    <row r="395" spans="1:26" ht="21.75" customHeight="1">
      <c r="A395" s="5">
        <v>9</v>
      </c>
      <c r="B395" s="674" t="str">
        <f>E396</f>
        <v>สาขาวิชารัฐประศาสนศาสตร์</v>
      </c>
      <c r="C395" s="675"/>
      <c r="D395" s="675"/>
      <c r="E395" s="675"/>
      <c r="F395" s="675"/>
      <c r="G395" s="676"/>
      <c r="H395" s="233">
        <f t="shared" ref="H395:I395" si="252">SUMIF($E:$E,$B395,H:H)</f>
        <v>1</v>
      </c>
      <c r="I395" s="233">
        <f t="shared" si="252"/>
        <v>5</v>
      </c>
      <c r="J395" s="233"/>
      <c r="K395" s="233">
        <f t="shared" ref="K395:L395" si="253">SUMIF($E:$E,$B395,K:K)</f>
        <v>0</v>
      </c>
      <c r="L395" s="233">
        <f t="shared" si="253"/>
        <v>1</v>
      </c>
      <c r="M395" s="233">
        <f t="shared" si="1"/>
        <v>7</v>
      </c>
      <c r="N395" s="237"/>
      <c r="O395" s="237"/>
      <c r="P395" s="237"/>
      <c r="Q395" s="237"/>
      <c r="R395" s="65" t="s">
        <v>51</v>
      </c>
      <c r="S395" s="65" t="str">
        <f t="shared" si="211"/>
        <v>สาขาวิชารัฐประศาสนศาสตร์</v>
      </c>
      <c r="T395" s="5"/>
      <c r="U395" s="5"/>
      <c r="V395" s="5"/>
      <c r="W395" s="5"/>
      <c r="X395" s="5"/>
      <c r="Y395" s="5"/>
      <c r="Z395" s="5"/>
    </row>
    <row r="396" spans="1:26" ht="21.75" customHeight="1">
      <c r="A396" s="5"/>
      <c r="B396" s="240">
        <v>3479900003188</v>
      </c>
      <c r="C396" s="99" t="s">
        <v>581</v>
      </c>
      <c r="D396" s="99" t="s">
        <v>373</v>
      </c>
      <c r="E396" s="99" t="s">
        <v>582</v>
      </c>
      <c r="F396" s="99" t="s">
        <v>62</v>
      </c>
      <c r="G396" s="99" t="s">
        <v>81</v>
      </c>
      <c r="H396" s="215">
        <f t="shared" ref="H396:H402" si="254">IF(F396="ข้าราชการพลเรือนในสถาบันอุดมศึกษา",1,0)</f>
        <v>1</v>
      </c>
      <c r="I396" s="215">
        <f t="shared" ref="I396:I402" si="255">IF(F396="พนักงานมหาวิทยาลัย",1,0)</f>
        <v>0</v>
      </c>
      <c r="J396" s="215"/>
      <c r="K396" s="215">
        <f t="shared" ref="K396:K402" si="256">IF(F396="ลูกจ้างชั่วคราวรายเดือน",1,0)</f>
        <v>0</v>
      </c>
      <c r="L396" s="215">
        <f t="shared" ref="L396:L402" si="257">IF(F396="อาจารย์พิเศษรายชั่วโมง",1,0)</f>
        <v>0</v>
      </c>
      <c r="M396" s="215">
        <f t="shared" si="1"/>
        <v>1</v>
      </c>
      <c r="N396" s="67"/>
      <c r="O396" s="67"/>
      <c r="P396" s="67"/>
      <c r="Q396" s="67"/>
      <c r="R396" s="65">
        <v>3479900003188</v>
      </c>
      <c r="S396" s="5" t="str">
        <f t="shared" si="211"/>
        <v/>
      </c>
      <c r="T396" s="5"/>
      <c r="U396" s="5"/>
      <c r="V396" s="5"/>
      <c r="W396" s="5"/>
      <c r="X396" s="5"/>
      <c r="Y396" s="5"/>
      <c r="Z396" s="5"/>
    </row>
    <row r="397" spans="1:26" ht="21.75" customHeight="1">
      <c r="A397" s="5"/>
      <c r="B397" s="240">
        <v>1470100159651</v>
      </c>
      <c r="C397" s="99" t="s">
        <v>583</v>
      </c>
      <c r="D397" s="99" t="s">
        <v>373</v>
      </c>
      <c r="E397" s="99" t="s">
        <v>582</v>
      </c>
      <c r="F397" s="99" t="s">
        <v>6</v>
      </c>
      <c r="G397" s="99" t="s">
        <v>81</v>
      </c>
      <c r="H397" s="215">
        <f t="shared" si="254"/>
        <v>0</v>
      </c>
      <c r="I397" s="215">
        <f t="shared" si="255"/>
        <v>1</v>
      </c>
      <c r="J397" s="215"/>
      <c r="K397" s="215">
        <f t="shared" si="256"/>
        <v>0</v>
      </c>
      <c r="L397" s="215">
        <f t="shared" si="257"/>
        <v>0</v>
      </c>
      <c r="M397" s="215">
        <f t="shared" si="1"/>
        <v>1</v>
      </c>
      <c r="N397" s="67"/>
      <c r="O397" s="67"/>
      <c r="P397" s="67"/>
      <c r="Q397" s="67"/>
      <c r="R397" s="65">
        <v>1470100159651</v>
      </c>
      <c r="S397" s="5" t="str">
        <f t="shared" si="211"/>
        <v/>
      </c>
      <c r="T397" s="5"/>
      <c r="U397" s="5"/>
      <c r="V397" s="5"/>
      <c r="W397" s="5"/>
      <c r="X397" s="5"/>
      <c r="Y397" s="5"/>
      <c r="Z397" s="5"/>
    </row>
    <row r="398" spans="1:26" ht="21.75" customHeight="1">
      <c r="A398" s="5"/>
      <c r="B398" s="240">
        <v>1580400021572</v>
      </c>
      <c r="C398" s="99" t="s">
        <v>584</v>
      </c>
      <c r="D398" s="99" t="s">
        <v>373</v>
      </c>
      <c r="E398" s="99" t="s">
        <v>582</v>
      </c>
      <c r="F398" s="99" t="s">
        <v>6</v>
      </c>
      <c r="G398" s="99" t="s">
        <v>49</v>
      </c>
      <c r="H398" s="215">
        <f t="shared" si="254"/>
        <v>0</v>
      </c>
      <c r="I398" s="215">
        <f t="shared" si="255"/>
        <v>1</v>
      </c>
      <c r="J398" s="215"/>
      <c r="K398" s="215">
        <f t="shared" si="256"/>
        <v>0</v>
      </c>
      <c r="L398" s="215">
        <f t="shared" si="257"/>
        <v>0</v>
      </c>
      <c r="M398" s="215">
        <f t="shared" si="1"/>
        <v>1</v>
      </c>
      <c r="N398" s="67"/>
      <c r="O398" s="67"/>
      <c r="P398" s="67"/>
      <c r="Q398" s="67"/>
      <c r="R398" s="65">
        <v>1580400021572</v>
      </c>
      <c r="S398" s="5" t="str">
        <f t="shared" si="211"/>
        <v/>
      </c>
      <c r="T398" s="5"/>
      <c r="U398" s="5"/>
      <c r="V398" s="5"/>
      <c r="W398" s="5"/>
      <c r="X398" s="5"/>
      <c r="Y398" s="5"/>
      <c r="Z398" s="5"/>
    </row>
    <row r="399" spans="1:26" ht="21.75" customHeight="1">
      <c r="A399" s="5"/>
      <c r="B399" s="240">
        <v>3310900016533</v>
      </c>
      <c r="C399" s="99" t="s">
        <v>585</v>
      </c>
      <c r="D399" s="99" t="s">
        <v>373</v>
      </c>
      <c r="E399" s="99" t="s">
        <v>582</v>
      </c>
      <c r="F399" s="99" t="s">
        <v>6</v>
      </c>
      <c r="G399" s="99" t="s">
        <v>49</v>
      </c>
      <c r="H399" s="215">
        <f t="shared" si="254"/>
        <v>0</v>
      </c>
      <c r="I399" s="215">
        <f t="shared" si="255"/>
        <v>1</v>
      </c>
      <c r="J399" s="215"/>
      <c r="K399" s="215">
        <f t="shared" si="256"/>
        <v>0</v>
      </c>
      <c r="L399" s="215">
        <f t="shared" si="257"/>
        <v>0</v>
      </c>
      <c r="M399" s="215">
        <f t="shared" si="1"/>
        <v>1</v>
      </c>
      <c r="N399" s="67"/>
      <c r="O399" s="67"/>
      <c r="P399" s="67"/>
      <c r="Q399" s="67"/>
      <c r="R399" s="65">
        <v>3310900016533</v>
      </c>
      <c r="S399" s="5" t="str">
        <f t="shared" si="211"/>
        <v/>
      </c>
      <c r="T399" s="5"/>
      <c r="U399" s="5"/>
      <c r="V399" s="5"/>
      <c r="W399" s="5"/>
      <c r="X399" s="5"/>
      <c r="Y399" s="5"/>
      <c r="Z399" s="5"/>
    </row>
    <row r="400" spans="1:26" ht="21.75" customHeight="1">
      <c r="A400" s="5"/>
      <c r="B400" s="240">
        <v>3479900045140</v>
      </c>
      <c r="C400" s="99" t="s">
        <v>586</v>
      </c>
      <c r="D400" s="99" t="s">
        <v>373</v>
      </c>
      <c r="E400" s="99" t="s">
        <v>582</v>
      </c>
      <c r="F400" s="99" t="s">
        <v>6</v>
      </c>
      <c r="G400" s="99" t="s">
        <v>81</v>
      </c>
      <c r="H400" s="215">
        <f t="shared" si="254"/>
        <v>0</v>
      </c>
      <c r="I400" s="215">
        <f t="shared" si="255"/>
        <v>1</v>
      </c>
      <c r="J400" s="215"/>
      <c r="K400" s="215">
        <f t="shared" si="256"/>
        <v>0</v>
      </c>
      <c r="L400" s="215">
        <f t="shared" si="257"/>
        <v>0</v>
      </c>
      <c r="M400" s="215">
        <f t="shared" si="1"/>
        <v>1</v>
      </c>
      <c r="N400" s="67"/>
      <c r="O400" s="67"/>
      <c r="P400" s="67"/>
      <c r="Q400" s="67"/>
      <c r="R400" s="65">
        <v>3479900045140</v>
      </c>
      <c r="S400" s="5" t="str">
        <f t="shared" si="211"/>
        <v/>
      </c>
      <c r="T400" s="5"/>
      <c r="U400" s="5"/>
      <c r="V400" s="5"/>
      <c r="W400" s="5"/>
      <c r="X400" s="5"/>
      <c r="Y400" s="5"/>
      <c r="Z400" s="5"/>
    </row>
    <row r="401" spans="1:26" ht="21.75" customHeight="1">
      <c r="A401" s="5"/>
      <c r="B401" s="240">
        <v>3700400896026</v>
      </c>
      <c r="C401" s="99" t="s">
        <v>587</v>
      </c>
      <c r="D401" s="99" t="s">
        <v>373</v>
      </c>
      <c r="E401" s="99" t="s">
        <v>582</v>
      </c>
      <c r="F401" s="99" t="s">
        <v>6</v>
      </c>
      <c r="G401" s="99" t="s">
        <v>49</v>
      </c>
      <c r="H401" s="215">
        <f t="shared" si="254"/>
        <v>0</v>
      </c>
      <c r="I401" s="215">
        <f t="shared" si="255"/>
        <v>1</v>
      </c>
      <c r="J401" s="215"/>
      <c r="K401" s="215">
        <f t="shared" si="256"/>
        <v>0</v>
      </c>
      <c r="L401" s="215">
        <f t="shared" si="257"/>
        <v>0</v>
      </c>
      <c r="M401" s="215">
        <f t="shared" si="1"/>
        <v>1</v>
      </c>
      <c r="N401" s="67"/>
      <c r="O401" s="67"/>
      <c r="P401" s="67"/>
      <c r="Q401" s="67"/>
      <c r="R401" s="65">
        <v>3700400896026</v>
      </c>
      <c r="S401" s="5" t="str">
        <f t="shared" si="211"/>
        <v/>
      </c>
      <c r="T401" s="5"/>
      <c r="U401" s="5"/>
      <c r="V401" s="5"/>
      <c r="W401" s="5"/>
      <c r="X401" s="5"/>
      <c r="Y401" s="5"/>
      <c r="Z401" s="5"/>
    </row>
    <row r="402" spans="1:26" ht="21.75" customHeight="1">
      <c r="A402" s="5"/>
      <c r="B402" s="240">
        <v>3100502532231</v>
      </c>
      <c r="C402" s="99" t="s">
        <v>588</v>
      </c>
      <c r="D402" s="99" t="s">
        <v>373</v>
      </c>
      <c r="E402" s="99" t="s">
        <v>582</v>
      </c>
      <c r="F402" s="99" t="s">
        <v>93</v>
      </c>
      <c r="G402" s="99" t="s">
        <v>81</v>
      </c>
      <c r="H402" s="215">
        <f t="shared" si="254"/>
        <v>0</v>
      </c>
      <c r="I402" s="215">
        <f t="shared" si="255"/>
        <v>0</v>
      </c>
      <c r="J402" s="215"/>
      <c r="K402" s="215">
        <f t="shared" si="256"/>
        <v>0</v>
      </c>
      <c r="L402" s="215">
        <f t="shared" si="257"/>
        <v>1</v>
      </c>
      <c r="M402" s="215">
        <f t="shared" si="1"/>
        <v>1</v>
      </c>
      <c r="N402" s="67"/>
      <c r="O402" s="67"/>
      <c r="P402" s="67"/>
      <c r="Q402" s="67"/>
      <c r="R402" s="65">
        <v>3100502532231</v>
      </c>
      <c r="S402" s="5" t="str">
        <f t="shared" si="211"/>
        <v/>
      </c>
      <c r="T402" s="5"/>
      <c r="U402" s="5"/>
      <c r="V402" s="5"/>
      <c r="W402" s="5"/>
      <c r="X402" s="5"/>
      <c r="Y402" s="5"/>
      <c r="Z402" s="5"/>
    </row>
    <row r="403" spans="1:26" ht="21.75" customHeight="1">
      <c r="A403" s="5">
        <v>10</v>
      </c>
      <c r="B403" s="674" t="str">
        <f>E404</f>
        <v>สาขาวิชาโลจิสติกส์</v>
      </c>
      <c r="C403" s="675"/>
      <c r="D403" s="675"/>
      <c r="E403" s="675"/>
      <c r="F403" s="675"/>
      <c r="G403" s="676"/>
      <c r="H403" s="233">
        <f t="shared" ref="H403:I403" si="258">SUMIF($E:$E,$B403,H:H)</f>
        <v>0</v>
      </c>
      <c r="I403" s="233">
        <f t="shared" si="258"/>
        <v>1</v>
      </c>
      <c r="J403" s="233"/>
      <c r="K403" s="233">
        <f t="shared" ref="K403:L403" si="259">SUMIF($E:$E,$B403,K:K)</f>
        <v>1</v>
      </c>
      <c r="L403" s="233">
        <f t="shared" si="259"/>
        <v>0</v>
      </c>
      <c r="M403" s="233">
        <f t="shared" si="1"/>
        <v>2</v>
      </c>
      <c r="N403" s="237"/>
      <c r="O403" s="237"/>
      <c r="P403" s="237"/>
      <c r="Q403" s="237"/>
      <c r="R403" s="65" t="s">
        <v>51</v>
      </c>
      <c r="S403" s="65" t="str">
        <f t="shared" si="211"/>
        <v>สาขาวิชาโลจิสติกส์</v>
      </c>
      <c r="T403" s="5"/>
      <c r="U403" s="5"/>
      <c r="V403" s="5"/>
      <c r="W403" s="5"/>
      <c r="X403" s="5"/>
      <c r="Y403" s="5"/>
      <c r="Z403" s="5"/>
    </row>
    <row r="404" spans="1:26" ht="21.75" customHeight="1">
      <c r="A404" s="5"/>
      <c r="B404" s="240">
        <v>3102201325051</v>
      </c>
      <c r="C404" s="99" t="s">
        <v>589</v>
      </c>
      <c r="D404" s="99" t="s">
        <v>373</v>
      </c>
      <c r="E404" s="99" t="s">
        <v>590</v>
      </c>
      <c r="F404" s="99" t="s">
        <v>6</v>
      </c>
      <c r="G404" s="99" t="s">
        <v>49</v>
      </c>
      <c r="H404" s="215">
        <f t="shared" ref="H404:H405" si="260">IF(F404="ข้าราชการพลเรือนในสถาบันอุดมศึกษา",1,0)</f>
        <v>0</v>
      </c>
      <c r="I404" s="215">
        <f t="shared" ref="I404:I405" si="261">IF(F404="พนักงานมหาวิทยาลัย",1,0)</f>
        <v>1</v>
      </c>
      <c r="J404" s="215"/>
      <c r="K404" s="215">
        <f t="shared" ref="K404:K405" si="262">IF(F404="ลูกจ้างชั่วคราวรายเดือน",1,0)</f>
        <v>0</v>
      </c>
      <c r="L404" s="215">
        <f t="shared" ref="L404:L405" si="263">IF(F404="อาจารย์พิเศษรายชั่วโมง",1,0)</f>
        <v>0</v>
      </c>
      <c r="M404" s="215">
        <f t="shared" si="1"/>
        <v>1</v>
      </c>
      <c r="N404" s="67"/>
      <c r="O404" s="67"/>
      <c r="P404" s="67"/>
      <c r="Q404" s="67"/>
      <c r="R404" s="65">
        <v>3102201325051</v>
      </c>
      <c r="S404" s="5" t="str">
        <f t="shared" si="211"/>
        <v/>
      </c>
      <c r="T404" s="5"/>
      <c r="U404" s="5"/>
      <c r="V404" s="5"/>
      <c r="W404" s="5"/>
      <c r="X404" s="5"/>
      <c r="Y404" s="5"/>
      <c r="Z404" s="5"/>
    </row>
    <row r="405" spans="1:26" ht="21.75" customHeight="1">
      <c r="A405" s="5"/>
      <c r="B405" s="240">
        <v>1470100065117</v>
      </c>
      <c r="C405" s="99" t="s">
        <v>591</v>
      </c>
      <c r="D405" s="99" t="s">
        <v>373</v>
      </c>
      <c r="E405" s="99" t="s">
        <v>590</v>
      </c>
      <c r="F405" s="99" t="s">
        <v>48</v>
      </c>
      <c r="G405" s="99" t="s">
        <v>81</v>
      </c>
      <c r="H405" s="215">
        <f t="shared" si="260"/>
        <v>0</v>
      </c>
      <c r="I405" s="215">
        <f t="shared" si="261"/>
        <v>0</v>
      </c>
      <c r="J405" s="215"/>
      <c r="K405" s="215">
        <f t="shared" si="262"/>
        <v>1</v>
      </c>
      <c r="L405" s="215">
        <f t="shared" si="263"/>
        <v>0</v>
      </c>
      <c r="M405" s="215">
        <f t="shared" si="1"/>
        <v>1</v>
      </c>
      <c r="N405" s="67"/>
      <c r="O405" s="67"/>
      <c r="P405" s="67"/>
      <c r="Q405" s="67"/>
      <c r="R405" s="65">
        <v>1470100065117</v>
      </c>
      <c r="S405" s="5" t="str">
        <f t="shared" si="211"/>
        <v/>
      </c>
      <c r="T405" s="5"/>
      <c r="U405" s="5"/>
      <c r="V405" s="5"/>
      <c r="W405" s="5"/>
      <c r="X405" s="5"/>
      <c r="Y405" s="5"/>
      <c r="Z405" s="5"/>
    </row>
    <row r="406" spans="1:26" ht="21.75" customHeight="1">
      <c r="A406" s="5">
        <v>11</v>
      </c>
      <c r="B406" s="674" t="str">
        <f>E407</f>
        <v>สาขาวิชาเศรษฐศาสตร์</v>
      </c>
      <c r="C406" s="675"/>
      <c r="D406" s="675"/>
      <c r="E406" s="675"/>
      <c r="F406" s="675"/>
      <c r="G406" s="676"/>
      <c r="H406" s="233">
        <f t="shared" ref="H406:I406" si="264">SUMIF($E:$E,$B406,H:H)</f>
        <v>3</v>
      </c>
      <c r="I406" s="233">
        <f t="shared" si="264"/>
        <v>3</v>
      </c>
      <c r="J406" s="233"/>
      <c r="K406" s="233">
        <f t="shared" ref="K406:L406" si="265">SUMIF($E:$E,$B406,K:K)</f>
        <v>1</v>
      </c>
      <c r="L406" s="233">
        <f t="shared" si="265"/>
        <v>0</v>
      </c>
      <c r="M406" s="233">
        <f t="shared" si="1"/>
        <v>7</v>
      </c>
      <c r="N406" s="237"/>
      <c r="O406" s="237"/>
      <c r="P406" s="237"/>
      <c r="Q406" s="237"/>
      <c r="R406" s="65" t="s">
        <v>51</v>
      </c>
      <c r="S406" s="65" t="str">
        <f t="shared" si="211"/>
        <v>สาขาวิชาเศรษฐศาสตร์</v>
      </c>
      <c r="T406" s="5"/>
      <c r="U406" s="5"/>
      <c r="V406" s="5"/>
      <c r="W406" s="5"/>
      <c r="X406" s="5"/>
      <c r="Y406" s="5"/>
      <c r="Z406" s="5"/>
    </row>
    <row r="407" spans="1:26" ht="21.75" customHeight="1">
      <c r="A407" s="5"/>
      <c r="B407" s="240">
        <v>3100603302401</v>
      </c>
      <c r="C407" s="99" t="s">
        <v>593</v>
      </c>
      <c r="D407" s="99" t="s">
        <v>373</v>
      </c>
      <c r="E407" s="99" t="s">
        <v>594</v>
      </c>
      <c r="F407" s="99" t="s">
        <v>62</v>
      </c>
      <c r="G407" s="99" t="s">
        <v>49</v>
      </c>
      <c r="H407" s="215">
        <f t="shared" ref="H407:H413" si="266">IF(F407="ข้าราชการพลเรือนในสถาบันอุดมศึกษา",1,0)</f>
        <v>1</v>
      </c>
      <c r="I407" s="215">
        <f t="shared" ref="I407:I413" si="267">IF(F407="พนักงานมหาวิทยาลัย",1,0)</f>
        <v>0</v>
      </c>
      <c r="J407" s="215"/>
      <c r="K407" s="215">
        <f t="shared" ref="K407:K413" si="268">IF(F407="ลูกจ้างชั่วคราวรายเดือน",1,0)</f>
        <v>0</v>
      </c>
      <c r="L407" s="215">
        <f t="shared" ref="L407:L413" si="269">IF(F407="อาจารย์พิเศษรายชั่วโมง",1,0)</f>
        <v>0</v>
      </c>
      <c r="M407" s="215">
        <f t="shared" si="1"/>
        <v>1</v>
      </c>
      <c r="N407" s="67"/>
      <c r="O407" s="67"/>
      <c r="P407" s="67"/>
      <c r="Q407" s="67"/>
      <c r="R407" s="65">
        <v>3100603302401</v>
      </c>
      <c r="S407" s="5" t="str">
        <f t="shared" si="211"/>
        <v/>
      </c>
      <c r="T407" s="5"/>
      <c r="U407" s="5"/>
      <c r="V407" s="5"/>
      <c r="W407" s="5"/>
      <c r="X407" s="5"/>
      <c r="Y407" s="5"/>
      <c r="Z407" s="5"/>
    </row>
    <row r="408" spans="1:26" ht="21.75" customHeight="1">
      <c r="A408" s="5"/>
      <c r="B408" s="240">
        <v>3130600090292</v>
      </c>
      <c r="C408" s="99" t="s">
        <v>595</v>
      </c>
      <c r="D408" s="99" t="s">
        <v>373</v>
      </c>
      <c r="E408" s="99" t="s">
        <v>594</v>
      </c>
      <c r="F408" s="99" t="s">
        <v>62</v>
      </c>
      <c r="G408" s="99" t="s">
        <v>81</v>
      </c>
      <c r="H408" s="215">
        <f t="shared" si="266"/>
        <v>1</v>
      </c>
      <c r="I408" s="215">
        <f t="shared" si="267"/>
        <v>0</v>
      </c>
      <c r="J408" s="215"/>
      <c r="K408" s="215">
        <f t="shared" si="268"/>
        <v>0</v>
      </c>
      <c r="L408" s="215">
        <f t="shared" si="269"/>
        <v>0</v>
      </c>
      <c r="M408" s="215">
        <f t="shared" si="1"/>
        <v>1</v>
      </c>
      <c r="N408" s="67"/>
      <c r="O408" s="67"/>
      <c r="P408" s="67"/>
      <c r="Q408" s="67"/>
      <c r="R408" s="65">
        <v>3130600090292</v>
      </c>
      <c r="S408" s="5" t="str">
        <f t="shared" si="211"/>
        <v/>
      </c>
      <c r="T408" s="5"/>
      <c r="U408" s="5"/>
      <c r="V408" s="5"/>
      <c r="W408" s="5"/>
      <c r="X408" s="5"/>
      <c r="Y408" s="5"/>
      <c r="Z408" s="5"/>
    </row>
    <row r="409" spans="1:26" ht="21.75" customHeight="1">
      <c r="A409" s="5"/>
      <c r="B409" s="240">
        <v>3479900234759</v>
      </c>
      <c r="C409" s="99" t="s">
        <v>596</v>
      </c>
      <c r="D409" s="99" t="s">
        <v>373</v>
      </c>
      <c r="E409" s="99" t="s">
        <v>594</v>
      </c>
      <c r="F409" s="99" t="s">
        <v>62</v>
      </c>
      <c r="G409" s="99" t="s">
        <v>49</v>
      </c>
      <c r="H409" s="215">
        <f t="shared" si="266"/>
        <v>1</v>
      </c>
      <c r="I409" s="215">
        <f t="shared" si="267"/>
        <v>0</v>
      </c>
      <c r="J409" s="215"/>
      <c r="K409" s="215">
        <f t="shared" si="268"/>
        <v>0</v>
      </c>
      <c r="L409" s="215">
        <f t="shared" si="269"/>
        <v>0</v>
      </c>
      <c r="M409" s="215">
        <f t="shared" si="1"/>
        <v>1</v>
      </c>
      <c r="N409" s="67"/>
      <c r="O409" s="67"/>
      <c r="P409" s="67"/>
      <c r="Q409" s="67"/>
      <c r="R409" s="65">
        <v>3479900234759</v>
      </c>
      <c r="S409" s="5" t="str">
        <f t="shared" si="211"/>
        <v/>
      </c>
      <c r="T409" s="5"/>
      <c r="U409" s="5"/>
      <c r="V409" s="5"/>
      <c r="W409" s="5"/>
      <c r="X409" s="5"/>
      <c r="Y409" s="5"/>
      <c r="Z409" s="5"/>
    </row>
    <row r="410" spans="1:26" ht="21.75" customHeight="1">
      <c r="A410" s="5"/>
      <c r="B410" s="240">
        <v>3479900089465</v>
      </c>
      <c r="C410" s="99" t="s">
        <v>597</v>
      </c>
      <c r="D410" s="99" t="s">
        <v>373</v>
      </c>
      <c r="E410" s="99" t="s">
        <v>594</v>
      </c>
      <c r="F410" s="99" t="s">
        <v>6</v>
      </c>
      <c r="G410" s="99" t="s">
        <v>81</v>
      </c>
      <c r="H410" s="215">
        <f t="shared" si="266"/>
        <v>0</v>
      </c>
      <c r="I410" s="215">
        <f t="shared" si="267"/>
        <v>1</v>
      </c>
      <c r="J410" s="215"/>
      <c r="K410" s="215">
        <f t="shared" si="268"/>
        <v>0</v>
      </c>
      <c r="L410" s="215">
        <f t="shared" si="269"/>
        <v>0</v>
      </c>
      <c r="M410" s="215">
        <f t="shared" si="1"/>
        <v>1</v>
      </c>
      <c r="N410" s="67"/>
      <c r="O410" s="67"/>
      <c r="P410" s="67"/>
      <c r="Q410" s="67"/>
      <c r="R410" s="65">
        <v>3479900089465</v>
      </c>
      <c r="S410" s="5" t="str">
        <f t="shared" si="211"/>
        <v/>
      </c>
      <c r="T410" s="5"/>
      <c r="U410" s="5"/>
      <c r="V410" s="5"/>
      <c r="W410" s="5"/>
      <c r="X410" s="5"/>
      <c r="Y410" s="5"/>
      <c r="Z410" s="5"/>
    </row>
    <row r="411" spans="1:26" ht="21.75" customHeight="1">
      <c r="A411" s="5"/>
      <c r="B411" s="240">
        <v>3549900074572</v>
      </c>
      <c r="C411" s="99" t="s">
        <v>599</v>
      </c>
      <c r="D411" s="99" t="s">
        <v>373</v>
      </c>
      <c r="E411" s="99" t="s">
        <v>594</v>
      </c>
      <c r="F411" s="99" t="s">
        <v>6</v>
      </c>
      <c r="G411" s="99" t="s">
        <v>81</v>
      </c>
      <c r="H411" s="215">
        <f t="shared" si="266"/>
        <v>0</v>
      </c>
      <c r="I411" s="215">
        <f t="shared" si="267"/>
        <v>1</v>
      </c>
      <c r="J411" s="215"/>
      <c r="K411" s="215">
        <f t="shared" si="268"/>
        <v>0</v>
      </c>
      <c r="L411" s="215">
        <f t="shared" si="269"/>
        <v>0</v>
      </c>
      <c r="M411" s="215">
        <f t="shared" si="1"/>
        <v>1</v>
      </c>
      <c r="N411" s="67"/>
      <c r="O411" s="67"/>
      <c r="P411" s="67"/>
      <c r="Q411" s="67"/>
      <c r="R411" s="65">
        <v>3549900074572</v>
      </c>
      <c r="S411" s="5" t="str">
        <f t="shared" si="211"/>
        <v/>
      </c>
      <c r="T411" s="5"/>
      <c r="U411" s="5"/>
      <c r="V411" s="5"/>
      <c r="W411" s="5"/>
      <c r="X411" s="5"/>
      <c r="Y411" s="5"/>
      <c r="Z411" s="5"/>
    </row>
    <row r="412" spans="1:26" ht="21.75" customHeight="1">
      <c r="A412" s="5"/>
      <c r="B412" s="240">
        <v>3569900204255</v>
      </c>
      <c r="C412" s="99" t="s">
        <v>600</v>
      </c>
      <c r="D412" s="99" t="s">
        <v>373</v>
      </c>
      <c r="E412" s="99" t="s">
        <v>594</v>
      </c>
      <c r="F412" s="99" t="s">
        <v>6</v>
      </c>
      <c r="G412" s="99" t="s">
        <v>81</v>
      </c>
      <c r="H412" s="215">
        <f t="shared" si="266"/>
        <v>0</v>
      </c>
      <c r="I412" s="215">
        <f t="shared" si="267"/>
        <v>1</v>
      </c>
      <c r="J412" s="215"/>
      <c r="K412" s="215">
        <f t="shared" si="268"/>
        <v>0</v>
      </c>
      <c r="L412" s="215">
        <f t="shared" si="269"/>
        <v>0</v>
      </c>
      <c r="M412" s="215">
        <f t="shared" si="1"/>
        <v>1</v>
      </c>
      <c r="N412" s="67"/>
      <c r="O412" s="67"/>
      <c r="P412" s="67"/>
      <c r="Q412" s="67"/>
      <c r="R412" s="65">
        <v>3569900204255</v>
      </c>
      <c r="S412" s="5" t="str">
        <f t="shared" si="211"/>
        <v/>
      </c>
      <c r="T412" s="5"/>
      <c r="U412" s="5"/>
      <c r="V412" s="5"/>
      <c r="W412" s="5"/>
      <c r="X412" s="5"/>
      <c r="Y412" s="5"/>
      <c r="Z412" s="5"/>
    </row>
    <row r="413" spans="1:26" ht="21.75" customHeight="1">
      <c r="A413" s="5"/>
      <c r="B413" s="240">
        <v>3419900542780</v>
      </c>
      <c r="C413" s="99" t="s">
        <v>601</v>
      </c>
      <c r="D413" s="99" t="s">
        <v>373</v>
      </c>
      <c r="E413" s="99" t="s">
        <v>594</v>
      </c>
      <c r="F413" s="99" t="s">
        <v>48</v>
      </c>
      <c r="G413" s="99" t="s">
        <v>81</v>
      </c>
      <c r="H413" s="215">
        <f t="shared" si="266"/>
        <v>0</v>
      </c>
      <c r="I413" s="215">
        <f t="shared" si="267"/>
        <v>0</v>
      </c>
      <c r="J413" s="215"/>
      <c r="K413" s="215">
        <f t="shared" si="268"/>
        <v>1</v>
      </c>
      <c r="L413" s="215">
        <f t="shared" si="269"/>
        <v>0</v>
      </c>
      <c r="M413" s="215">
        <f t="shared" si="1"/>
        <v>1</v>
      </c>
      <c r="N413" s="67"/>
      <c r="O413" s="67"/>
      <c r="P413" s="67"/>
      <c r="Q413" s="67"/>
      <c r="R413" s="65">
        <v>3419900542780</v>
      </c>
      <c r="S413" s="5" t="str">
        <f t="shared" si="211"/>
        <v/>
      </c>
      <c r="T413" s="5"/>
      <c r="U413" s="5"/>
      <c r="V413" s="5"/>
      <c r="W413" s="5"/>
      <c r="X413" s="5"/>
      <c r="Y413" s="5"/>
      <c r="Z413" s="5"/>
    </row>
    <row r="414" spans="1:26" ht="21.75" customHeight="1">
      <c r="A414" s="677" t="s">
        <v>496</v>
      </c>
      <c r="B414" s="673"/>
      <c r="C414" s="401"/>
      <c r="D414" s="401"/>
      <c r="E414" s="401"/>
      <c r="F414" s="401"/>
      <c r="G414" s="401"/>
      <c r="H414" s="229">
        <f t="shared" ref="H414:I414" si="270">SUMIF($D:$D,$A414,H:H)</f>
        <v>31</v>
      </c>
      <c r="I414" s="229">
        <f t="shared" si="270"/>
        <v>52</v>
      </c>
      <c r="J414" s="229"/>
      <c r="K414" s="229">
        <f t="shared" ref="K414:L414" si="271">SUMIF($D:$D,$A414,K:K)</f>
        <v>1</v>
      </c>
      <c r="L414" s="229">
        <f t="shared" si="271"/>
        <v>4</v>
      </c>
      <c r="M414" s="229">
        <f t="shared" si="1"/>
        <v>88</v>
      </c>
      <c r="N414" s="231"/>
      <c r="O414" s="231"/>
      <c r="P414" s="231"/>
      <c r="Q414" s="231"/>
      <c r="R414" s="65" t="s">
        <v>51</v>
      </c>
      <c r="S414" s="65" t="str">
        <f>IF(ISNUMBER(A414),"",A414)</f>
        <v>คณะวิทยาศาสตร์และเทคโนโลยี</v>
      </c>
      <c r="T414" s="5"/>
      <c r="U414" s="5"/>
      <c r="V414" s="5"/>
      <c r="W414" s="5"/>
      <c r="X414" s="5"/>
      <c r="Y414" s="5"/>
      <c r="Z414" s="5"/>
    </row>
    <row r="415" spans="1:26" ht="21.75" customHeight="1">
      <c r="A415" s="5">
        <v>1</v>
      </c>
      <c r="B415" s="674" t="str">
        <f>E416</f>
        <v>สาขาวิชาคณิตศาสตร์และสถิติ</v>
      </c>
      <c r="C415" s="675"/>
      <c r="D415" s="675"/>
      <c r="E415" s="675"/>
      <c r="F415" s="675"/>
      <c r="G415" s="676"/>
      <c r="H415" s="233">
        <f t="shared" ref="H415:I415" si="272">SUMIF($E:$E,$B415,H:H)</f>
        <v>6</v>
      </c>
      <c r="I415" s="233">
        <f t="shared" si="272"/>
        <v>7</v>
      </c>
      <c r="J415" s="233"/>
      <c r="K415" s="233">
        <f t="shared" ref="K415:L415" si="273">SUMIF($E:$E,$B415,K:K)</f>
        <v>0</v>
      </c>
      <c r="L415" s="233">
        <f t="shared" si="273"/>
        <v>0</v>
      </c>
      <c r="M415" s="233">
        <f t="shared" si="1"/>
        <v>13</v>
      </c>
      <c r="N415" s="237"/>
      <c r="O415" s="237"/>
      <c r="P415" s="237"/>
      <c r="Q415" s="237"/>
      <c r="R415" s="65" t="s">
        <v>51</v>
      </c>
      <c r="S415" s="65" t="str">
        <f t="shared" ref="S415:S473" si="274">IF(ISNUMBER(B415),"",B415)</f>
        <v>สาขาวิชาคณิตศาสตร์และสถิติ</v>
      </c>
      <c r="T415" s="5"/>
      <c r="U415" s="5"/>
      <c r="V415" s="5"/>
      <c r="W415" s="5"/>
      <c r="X415" s="5"/>
      <c r="Y415" s="5"/>
      <c r="Z415" s="5"/>
    </row>
    <row r="416" spans="1:26" ht="21.75" customHeight="1">
      <c r="A416" s="5"/>
      <c r="B416" s="240">
        <v>3100700115360</v>
      </c>
      <c r="C416" s="99" t="s">
        <v>603</v>
      </c>
      <c r="D416" s="99" t="s">
        <v>496</v>
      </c>
      <c r="E416" s="99" t="s">
        <v>604</v>
      </c>
      <c r="F416" s="99" t="s">
        <v>62</v>
      </c>
      <c r="G416" s="99" t="s">
        <v>81</v>
      </c>
      <c r="H416" s="215">
        <f t="shared" ref="H416:H428" si="275">IF(F416="ข้าราชการพลเรือนในสถาบันอุดมศึกษา",1,0)</f>
        <v>1</v>
      </c>
      <c r="I416" s="215">
        <f t="shared" ref="I416:I428" si="276">IF(F416="พนักงานมหาวิทยาลัย",1,0)</f>
        <v>0</v>
      </c>
      <c r="J416" s="215"/>
      <c r="K416" s="215">
        <f t="shared" ref="K416:K428" si="277">IF(F416="ลูกจ้างชั่วคราวรายเดือน",1,0)</f>
        <v>0</v>
      </c>
      <c r="L416" s="215">
        <f t="shared" ref="L416:L428" si="278">IF(F416="อาจารย์พิเศษรายชั่วโมง",1,0)</f>
        <v>0</v>
      </c>
      <c r="M416" s="215">
        <f t="shared" si="1"/>
        <v>1</v>
      </c>
      <c r="N416" s="67"/>
      <c r="O416" s="67"/>
      <c r="P416" s="67"/>
      <c r="Q416" s="67"/>
      <c r="R416" s="65">
        <v>3100700115360</v>
      </c>
      <c r="S416" s="5" t="str">
        <f t="shared" si="274"/>
        <v/>
      </c>
      <c r="T416" s="5"/>
      <c r="U416" s="5"/>
      <c r="V416" s="5"/>
      <c r="W416" s="5"/>
      <c r="X416" s="5"/>
      <c r="Y416" s="5"/>
      <c r="Z416" s="5"/>
    </row>
    <row r="417" spans="1:26" ht="21.75" customHeight="1">
      <c r="A417" s="5"/>
      <c r="B417" s="240">
        <v>3101700531933</v>
      </c>
      <c r="C417" s="99" t="s">
        <v>442</v>
      </c>
      <c r="D417" s="99" t="s">
        <v>496</v>
      </c>
      <c r="E417" s="99" t="s">
        <v>604</v>
      </c>
      <c r="F417" s="99" t="s">
        <v>62</v>
      </c>
      <c r="G417" s="99" t="s">
        <v>49</v>
      </c>
      <c r="H417" s="215">
        <f t="shared" si="275"/>
        <v>1</v>
      </c>
      <c r="I417" s="215">
        <f t="shared" si="276"/>
        <v>0</v>
      </c>
      <c r="J417" s="215"/>
      <c r="K417" s="215">
        <f t="shared" si="277"/>
        <v>0</v>
      </c>
      <c r="L417" s="215">
        <f t="shared" si="278"/>
        <v>0</v>
      </c>
      <c r="M417" s="215">
        <f t="shared" si="1"/>
        <v>1</v>
      </c>
      <c r="N417" s="67"/>
      <c r="O417" s="67"/>
      <c r="P417" s="67"/>
      <c r="Q417" s="67"/>
      <c r="R417" s="65">
        <v>3101700531933</v>
      </c>
      <c r="S417" s="5" t="str">
        <f t="shared" si="274"/>
        <v/>
      </c>
      <c r="T417" s="5"/>
      <c r="U417" s="5"/>
      <c r="V417" s="5"/>
      <c r="W417" s="5"/>
      <c r="X417" s="5"/>
      <c r="Y417" s="5"/>
      <c r="Z417" s="5"/>
    </row>
    <row r="418" spans="1:26" ht="21.75" customHeight="1">
      <c r="A418" s="5"/>
      <c r="B418" s="240">
        <v>3341601232511</v>
      </c>
      <c r="C418" s="99" t="s">
        <v>605</v>
      </c>
      <c r="D418" s="99" t="s">
        <v>496</v>
      </c>
      <c r="E418" s="99" t="s">
        <v>604</v>
      </c>
      <c r="F418" s="99" t="s">
        <v>62</v>
      </c>
      <c r="G418" s="99" t="s">
        <v>81</v>
      </c>
      <c r="H418" s="215">
        <f t="shared" si="275"/>
        <v>1</v>
      </c>
      <c r="I418" s="215">
        <f t="shared" si="276"/>
        <v>0</v>
      </c>
      <c r="J418" s="215"/>
      <c r="K418" s="215">
        <f t="shared" si="277"/>
        <v>0</v>
      </c>
      <c r="L418" s="215">
        <f t="shared" si="278"/>
        <v>0</v>
      </c>
      <c r="M418" s="215">
        <f t="shared" si="1"/>
        <v>1</v>
      </c>
      <c r="N418" s="67"/>
      <c r="O418" s="67"/>
      <c r="P418" s="67"/>
      <c r="Q418" s="67"/>
      <c r="R418" s="65">
        <v>3341601232511</v>
      </c>
      <c r="S418" s="5" t="str">
        <f t="shared" si="274"/>
        <v/>
      </c>
      <c r="T418" s="5"/>
      <c r="U418" s="5"/>
      <c r="V418" s="5"/>
      <c r="W418" s="5"/>
      <c r="X418" s="5"/>
      <c r="Y418" s="5"/>
      <c r="Z418" s="5"/>
    </row>
    <row r="419" spans="1:26" ht="21.75" customHeight="1">
      <c r="A419" s="5"/>
      <c r="B419" s="240">
        <v>3349900809728</v>
      </c>
      <c r="C419" s="99" t="s">
        <v>447</v>
      </c>
      <c r="D419" s="99" t="s">
        <v>496</v>
      </c>
      <c r="E419" s="99" t="s">
        <v>604</v>
      </c>
      <c r="F419" s="99" t="s">
        <v>62</v>
      </c>
      <c r="G419" s="99" t="s">
        <v>49</v>
      </c>
      <c r="H419" s="215">
        <f t="shared" si="275"/>
        <v>1</v>
      </c>
      <c r="I419" s="215">
        <f t="shared" si="276"/>
        <v>0</v>
      </c>
      <c r="J419" s="215"/>
      <c r="K419" s="215">
        <f t="shared" si="277"/>
        <v>0</v>
      </c>
      <c r="L419" s="215">
        <f t="shared" si="278"/>
        <v>0</v>
      </c>
      <c r="M419" s="215">
        <f t="shared" si="1"/>
        <v>1</v>
      </c>
      <c r="N419" s="67"/>
      <c r="O419" s="67"/>
      <c r="P419" s="67"/>
      <c r="Q419" s="67"/>
      <c r="R419" s="65">
        <v>3349900809728</v>
      </c>
      <c r="S419" s="5" t="str">
        <f t="shared" si="274"/>
        <v/>
      </c>
      <c r="T419" s="5"/>
      <c r="U419" s="5"/>
      <c r="V419" s="5"/>
      <c r="W419" s="5"/>
      <c r="X419" s="5"/>
      <c r="Y419" s="5"/>
      <c r="Z419" s="5"/>
    </row>
    <row r="420" spans="1:26" ht="21.75" customHeight="1">
      <c r="A420" s="5"/>
      <c r="B420" s="240">
        <v>3430200257626</v>
      </c>
      <c r="C420" s="99" t="s">
        <v>606</v>
      </c>
      <c r="D420" s="99" t="s">
        <v>496</v>
      </c>
      <c r="E420" s="99" t="s">
        <v>604</v>
      </c>
      <c r="F420" s="99" t="s">
        <v>62</v>
      </c>
      <c r="G420" s="99" t="s">
        <v>49</v>
      </c>
      <c r="H420" s="215">
        <f t="shared" si="275"/>
        <v>1</v>
      </c>
      <c r="I420" s="215">
        <f t="shared" si="276"/>
        <v>0</v>
      </c>
      <c r="J420" s="215"/>
      <c r="K420" s="215">
        <f t="shared" si="277"/>
        <v>0</v>
      </c>
      <c r="L420" s="215">
        <f t="shared" si="278"/>
        <v>0</v>
      </c>
      <c r="M420" s="215">
        <f t="shared" si="1"/>
        <v>1</v>
      </c>
      <c r="N420" s="67"/>
      <c r="O420" s="67"/>
      <c r="P420" s="67"/>
      <c r="Q420" s="67"/>
      <c r="R420" s="65">
        <v>3430200257626</v>
      </c>
      <c r="S420" s="5" t="str">
        <f t="shared" si="274"/>
        <v/>
      </c>
      <c r="T420" s="5"/>
      <c r="U420" s="5"/>
      <c r="V420" s="5"/>
      <c r="W420" s="5"/>
      <c r="X420" s="5"/>
      <c r="Y420" s="5"/>
      <c r="Z420" s="5"/>
    </row>
    <row r="421" spans="1:26" ht="21.75" customHeight="1">
      <c r="A421" s="5"/>
      <c r="B421" s="240">
        <v>3460900261260</v>
      </c>
      <c r="C421" s="99" t="s">
        <v>607</v>
      </c>
      <c r="D421" s="99" t="s">
        <v>496</v>
      </c>
      <c r="E421" s="99" t="s">
        <v>604</v>
      </c>
      <c r="F421" s="99" t="s">
        <v>62</v>
      </c>
      <c r="G421" s="99" t="s">
        <v>49</v>
      </c>
      <c r="H421" s="215">
        <f t="shared" si="275"/>
        <v>1</v>
      </c>
      <c r="I421" s="215">
        <f t="shared" si="276"/>
        <v>0</v>
      </c>
      <c r="J421" s="215"/>
      <c r="K421" s="215">
        <f t="shared" si="277"/>
        <v>0</v>
      </c>
      <c r="L421" s="215">
        <f t="shared" si="278"/>
        <v>0</v>
      </c>
      <c r="M421" s="215">
        <f t="shared" si="1"/>
        <v>1</v>
      </c>
      <c r="N421" s="67"/>
      <c r="O421" s="67"/>
      <c r="P421" s="67"/>
      <c r="Q421" s="67"/>
      <c r="R421" s="65">
        <v>3460900261260</v>
      </c>
      <c r="S421" s="5" t="str">
        <f t="shared" si="274"/>
        <v/>
      </c>
      <c r="T421" s="5"/>
      <c r="U421" s="5"/>
      <c r="V421" s="5"/>
      <c r="W421" s="5"/>
      <c r="X421" s="5"/>
      <c r="Y421" s="5"/>
      <c r="Z421" s="5"/>
    </row>
    <row r="422" spans="1:26" ht="21.75" customHeight="1">
      <c r="A422" s="5"/>
      <c r="B422" s="240">
        <v>1341800041956</v>
      </c>
      <c r="C422" s="99" t="s">
        <v>608</v>
      </c>
      <c r="D422" s="99" t="s">
        <v>496</v>
      </c>
      <c r="E422" s="99" t="s">
        <v>604</v>
      </c>
      <c r="F422" s="99" t="s">
        <v>6</v>
      </c>
      <c r="G422" s="99" t="s">
        <v>81</v>
      </c>
      <c r="H422" s="215">
        <f t="shared" si="275"/>
        <v>0</v>
      </c>
      <c r="I422" s="215">
        <f t="shared" si="276"/>
        <v>1</v>
      </c>
      <c r="J422" s="215"/>
      <c r="K422" s="215">
        <f t="shared" si="277"/>
        <v>0</v>
      </c>
      <c r="L422" s="215">
        <f t="shared" si="278"/>
        <v>0</v>
      </c>
      <c r="M422" s="215">
        <f t="shared" si="1"/>
        <v>1</v>
      </c>
      <c r="N422" s="67"/>
      <c r="O422" s="67"/>
      <c r="P422" s="67"/>
      <c r="Q422" s="67"/>
      <c r="R422" s="65">
        <v>1341800041956</v>
      </c>
      <c r="S422" s="5" t="str">
        <f t="shared" si="274"/>
        <v/>
      </c>
      <c r="T422" s="5"/>
      <c r="U422" s="5"/>
      <c r="V422" s="5"/>
      <c r="W422" s="5"/>
      <c r="X422" s="5"/>
      <c r="Y422" s="5"/>
      <c r="Z422" s="5"/>
    </row>
    <row r="423" spans="1:26" ht="21.75" customHeight="1">
      <c r="A423" s="5"/>
      <c r="B423" s="240">
        <v>1350100225158</v>
      </c>
      <c r="C423" s="99" t="s">
        <v>609</v>
      </c>
      <c r="D423" s="99" t="s">
        <v>496</v>
      </c>
      <c r="E423" s="99" t="s">
        <v>604</v>
      </c>
      <c r="F423" s="99" t="s">
        <v>6</v>
      </c>
      <c r="G423" s="99" t="s">
        <v>81</v>
      </c>
      <c r="H423" s="215">
        <f t="shared" si="275"/>
        <v>0</v>
      </c>
      <c r="I423" s="215">
        <f t="shared" si="276"/>
        <v>1</v>
      </c>
      <c r="J423" s="215"/>
      <c r="K423" s="215">
        <f t="shared" si="277"/>
        <v>0</v>
      </c>
      <c r="L423" s="215">
        <f t="shared" si="278"/>
        <v>0</v>
      </c>
      <c r="M423" s="215">
        <f t="shared" si="1"/>
        <v>1</v>
      </c>
      <c r="N423" s="67"/>
      <c r="O423" s="67"/>
      <c r="P423" s="67"/>
      <c r="Q423" s="67"/>
      <c r="R423" s="65">
        <v>1350100225158</v>
      </c>
      <c r="S423" s="5" t="str">
        <f t="shared" si="274"/>
        <v/>
      </c>
      <c r="T423" s="5"/>
      <c r="U423" s="5"/>
      <c r="V423" s="5"/>
      <c r="W423" s="5"/>
      <c r="X423" s="5"/>
      <c r="Y423" s="5"/>
      <c r="Z423" s="5"/>
    </row>
    <row r="424" spans="1:26" ht="21.75" customHeight="1">
      <c r="A424" s="5"/>
      <c r="B424" s="240">
        <v>1459900363374</v>
      </c>
      <c r="C424" s="99" t="s">
        <v>610</v>
      </c>
      <c r="D424" s="99" t="s">
        <v>496</v>
      </c>
      <c r="E424" s="99" t="s">
        <v>604</v>
      </c>
      <c r="F424" s="99" t="s">
        <v>6</v>
      </c>
      <c r="G424" s="99" t="s">
        <v>81</v>
      </c>
      <c r="H424" s="215">
        <f t="shared" si="275"/>
        <v>0</v>
      </c>
      <c r="I424" s="215">
        <f t="shared" si="276"/>
        <v>1</v>
      </c>
      <c r="J424" s="215"/>
      <c r="K424" s="215">
        <f t="shared" si="277"/>
        <v>0</v>
      </c>
      <c r="L424" s="215">
        <f t="shared" si="278"/>
        <v>0</v>
      </c>
      <c r="M424" s="215">
        <f t="shared" si="1"/>
        <v>1</v>
      </c>
      <c r="N424" s="67"/>
      <c r="O424" s="67"/>
      <c r="P424" s="67"/>
      <c r="Q424" s="67"/>
      <c r="R424" s="65">
        <v>1459900363374</v>
      </c>
      <c r="S424" s="5" t="str">
        <f t="shared" si="274"/>
        <v/>
      </c>
      <c r="T424" s="5"/>
      <c r="U424" s="5"/>
      <c r="V424" s="5"/>
      <c r="W424" s="5"/>
      <c r="X424" s="5"/>
      <c r="Y424" s="5"/>
      <c r="Z424" s="5"/>
    </row>
    <row r="425" spans="1:26" ht="21.75" customHeight="1">
      <c r="A425" s="5"/>
      <c r="B425" s="240">
        <v>1480800041318</v>
      </c>
      <c r="C425" s="99" t="s">
        <v>611</v>
      </c>
      <c r="D425" s="99" t="s">
        <v>496</v>
      </c>
      <c r="E425" s="99" t="s">
        <v>604</v>
      </c>
      <c r="F425" s="99" t="s">
        <v>6</v>
      </c>
      <c r="G425" s="99" t="s">
        <v>81</v>
      </c>
      <c r="H425" s="215">
        <f t="shared" si="275"/>
        <v>0</v>
      </c>
      <c r="I425" s="215">
        <f t="shared" si="276"/>
        <v>1</v>
      </c>
      <c r="J425" s="215"/>
      <c r="K425" s="215">
        <f t="shared" si="277"/>
        <v>0</v>
      </c>
      <c r="L425" s="215">
        <f t="shared" si="278"/>
        <v>0</v>
      </c>
      <c r="M425" s="215">
        <f t="shared" si="1"/>
        <v>1</v>
      </c>
      <c r="N425" s="67"/>
      <c r="O425" s="67"/>
      <c r="P425" s="67"/>
      <c r="Q425" s="67"/>
      <c r="R425" s="65">
        <v>1480800041318</v>
      </c>
      <c r="S425" s="5" t="str">
        <f t="shared" si="274"/>
        <v/>
      </c>
      <c r="T425" s="5"/>
      <c r="U425" s="5"/>
      <c r="V425" s="5"/>
      <c r="W425" s="5"/>
      <c r="X425" s="5"/>
      <c r="Y425" s="5"/>
      <c r="Z425" s="5"/>
    </row>
    <row r="426" spans="1:26" ht="21.75" customHeight="1">
      <c r="A426" s="5"/>
      <c r="B426" s="240">
        <v>3100500426884</v>
      </c>
      <c r="C426" s="99" t="s">
        <v>612</v>
      </c>
      <c r="D426" s="99" t="s">
        <v>496</v>
      </c>
      <c r="E426" s="99" t="s">
        <v>604</v>
      </c>
      <c r="F426" s="99" t="s">
        <v>6</v>
      </c>
      <c r="G426" s="99" t="s">
        <v>81</v>
      </c>
      <c r="H426" s="215">
        <f t="shared" si="275"/>
        <v>0</v>
      </c>
      <c r="I426" s="215">
        <f t="shared" si="276"/>
        <v>1</v>
      </c>
      <c r="J426" s="215"/>
      <c r="K426" s="215">
        <f t="shared" si="277"/>
        <v>0</v>
      </c>
      <c r="L426" s="215">
        <f t="shared" si="278"/>
        <v>0</v>
      </c>
      <c r="M426" s="215">
        <f t="shared" si="1"/>
        <v>1</v>
      </c>
      <c r="N426" s="67"/>
      <c r="O426" s="67"/>
      <c r="P426" s="67"/>
      <c r="Q426" s="67"/>
      <c r="R426" s="65">
        <v>3100500426884</v>
      </c>
      <c r="S426" s="5" t="str">
        <f t="shared" si="274"/>
        <v/>
      </c>
      <c r="T426" s="5"/>
      <c r="U426" s="5"/>
      <c r="V426" s="5"/>
      <c r="W426" s="5"/>
      <c r="X426" s="5"/>
      <c r="Y426" s="5"/>
      <c r="Z426" s="5"/>
    </row>
    <row r="427" spans="1:26" ht="21.75" customHeight="1">
      <c r="A427" s="5"/>
      <c r="B427" s="240">
        <v>3449900259310</v>
      </c>
      <c r="C427" s="99" t="s">
        <v>613</v>
      </c>
      <c r="D427" s="99" t="s">
        <v>496</v>
      </c>
      <c r="E427" s="99" t="s">
        <v>604</v>
      </c>
      <c r="F427" s="99" t="s">
        <v>6</v>
      </c>
      <c r="G427" s="99" t="s">
        <v>49</v>
      </c>
      <c r="H427" s="215">
        <f t="shared" si="275"/>
        <v>0</v>
      </c>
      <c r="I427" s="215">
        <f t="shared" si="276"/>
        <v>1</v>
      </c>
      <c r="J427" s="215"/>
      <c r="K427" s="215">
        <f t="shared" si="277"/>
        <v>0</v>
      </c>
      <c r="L427" s="215">
        <f t="shared" si="278"/>
        <v>0</v>
      </c>
      <c r="M427" s="215">
        <f t="shared" si="1"/>
        <v>1</v>
      </c>
      <c r="N427" s="67"/>
      <c r="O427" s="67"/>
      <c r="P427" s="67"/>
      <c r="Q427" s="67"/>
      <c r="R427" s="65">
        <v>3449900259310</v>
      </c>
      <c r="S427" s="5" t="str">
        <f t="shared" si="274"/>
        <v/>
      </c>
      <c r="T427" s="5"/>
      <c r="U427" s="5"/>
      <c r="V427" s="5"/>
      <c r="W427" s="5"/>
      <c r="X427" s="5"/>
      <c r="Y427" s="5"/>
      <c r="Z427" s="5"/>
    </row>
    <row r="428" spans="1:26" ht="21.75" customHeight="1">
      <c r="A428" s="5"/>
      <c r="B428" s="240">
        <v>3480300158204</v>
      </c>
      <c r="C428" s="99" t="s">
        <v>614</v>
      </c>
      <c r="D428" s="99" t="s">
        <v>496</v>
      </c>
      <c r="E428" s="99" t="s">
        <v>604</v>
      </c>
      <c r="F428" s="99" t="s">
        <v>6</v>
      </c>
      <c r="G428" s="99" t="s">
        <v>49</v>
      </c>
      <c r="H428" s="215">
        <f t="shared" si="275"/>
        <v>0</v>
      </c>
      <c r="I428" s="215">
        <f t="shared" si="276"/>
        <v>1</v>
      </c>
      <c r="J428" s="215"/>
      <c r="K428" s="215">
        <f t="shared" si="277"/>
        <v>0</v>
      </c>
      <c r="L428" s="215">
        <f t="shared" si="278"/>
        <v>0</v>
      </c>
      <c r="M428" s="215">
        <f t="shared" si="1"/>
        <v>1</v>
      </c>
      <c r="N428" s="67"/>
      <c r="O428" s="67"/>
      <c r="P428" s="67"/>
      <c r="Q428" s="67"/>
      <c r="R428" s="65">
        <v>3480300158204</v>
      </c>
      <c r="S428" s="5" t="str">
        <f t="shared" si="274"/>
        <v/>
      </c>
      <c r="T428" s="5"/>
      <c r="U428" s="5"/>
      <c r="V428" s="5"/>
      <c r="W428" s="5"/>
      <c r="X428" s="5"/>
      <c r="Y428" s="5"/>
      <c r="Z428" s="5"/>
    </row>
    <row r="429" spans="1:26" ht="21.75" customHeight="1">
      <c r="A429" s="5">
        <v>2</v>
      </c>
      <c r="B429" s="674" t="str">
        <f>E430</f>
        <v>สาขาวิชาคอมพิวเตอร์</v>
      </c>
      <c r="C429" s="675"/>
      <c r="D429" s="675"/>
      <c r="E429" s="675"/>
      <c r="F429" s="675"/>
      <c r="G429" s="676"/>
      <c r="H429" s="233">
        <f t="shared" ref="H429:I429" si="279">SUMIF($E:$E,$B429,H:H)</f>
        <v>12</v>
      </c>
      <c r="I429" s="233">
        <f t="shared" si="279"/>
        <v>11</v>
      </c>
      <c r="J429" s="233"/>
      <c r="K429" s="233">
        <f t="shared" ref="K429:L429" si="280">SUMIF($E:$E,$B429,K:K)</f>
        <v>0</v>
      </c>
      <c r="L429" s="233">
        <f t="shared" si="280"/>
        <v>0</v>
      </c>
      <c r="M429" s="233">
        <f t="shared" si="1"/>
        <v>23</v>
      </c>
      <c r="N429" s="237"/>
      <c r="O429" s="237"/>
      <c r="P429" s="237"/>
      <c r="Q429" s="237"/>
      <c r="R429" s="65" t="s">
        <v>51</v>
      </c>
      <c r="S429" s="65" t="str">
        <f t="shared" si="274"/>
        <v>สาขาวิชาคอมพิวเตอร์</v>
      </c>
      <c r="T429" s="5"/>
      <c r="U429" s="5"/>
      <c r="V429" s="5"/>
      <c r="W429" s="5"/>
      <c r="X429" s="5"/>
      <c r="Y429" s="5"/>
      <c r="Z429" s="5"/>
    </row>
    <row r="430" spans="1:26" ht="21.75" customHeight="1">
      <c r="A430" s="5"/>
      <c r="B430" s="240">
        <v>3100500571540</v>
      </c>
      <c r="C430" s="99" t="s">
        <v>615</v>
      </c>
      <c r="D430" s="99" t="s">
        <v>496</v>
      </c>
      <c r="E430" s="99" t="s">
        <v>616</v>
      </c>
      <c r="F430" s="99" t="s">
        <v>62</v>
      </c>
      <c r="G430" s="99" t="s">
        <v>49</v>
      </c>
      <c r="H430" s="215">
        <f t="shared" ref="H430:H452" si="281">IF(F430="ข้าราชการพลเรือนในสถาบันอุดมศึกษา",1,0)</f>
        <v>1</v>
      </c>
      <c r="I430" s="215">
        <f t="shared" ref="I430:I452" si="282">IF(F430="พนักงานมหาวิทยาลัย",1,0)</f>
        <v>0</v>
      </c>
      <c r="J430" s="215"/>
      <c r="K430" s="215">
        <f t="shared" ref="K430:K452" si="283">IF(F430="ลูกจ้างชั่วคราวรายเดือน",1,0)</f>
        <v>0</v>
      </c>
      <c r="L430" s="215">
        <f t="shared" ref="L430:L452" si="284">IF(F430="อาจารย์พิเศษรายชั่วโมง",1,0)</f>
        <v>0</v>
      </c>
      <c r="M430" s="215">
        <f t="shared" si="1"/>
        <v>1</v>
      </c>
      <c r="N430" s="67"/>
      <c r="O430" s="67"/>
      <c r="P430" s="67"/>
      <c r="Q430" s="67"/>
      <c r="R430" s="65">
        <v>3100500571540</v>
      </c>
      <c r="S430" s="5" t="str">
        <f t="shared" si="274"/>
        <v/>
      </c>
      <c r="T430" s="5"/>
      <c r="U430" s="5"/>
      <c r="V430" s="5"/>
      <c r="W430" s="5"/>
      <c r="X430" s="5"/>
      <c r="Y430" s="5"/>
      <c r="Z430" s="5"/>
    </row>
    <row r="431" spans="1:26" ht="21.75" customHeight="1">
      <c r="A431" s="5"/>
      <c r="B431" s="240">
        <v>3101403181245</v>
      </c>
      <c r="C431" s="99" t="s">
        <v>617</v>
      </c>
      <c r="D431" s="99" t="s">
        <v>496</v>
      </c>
      <c r="E431" s="99" t="s">
        <v>616</v>
      </c>
      <c r="F431" s="99" t="s">
        <v>62</v>
      </c>
      <c r="G431" s="99" t="s">
        <v>81</v>
      </c>
      <c r="H431" s="215">
        <f t="shared" si="281"/>
        <v>1</v>
      </c>
      <c r="I431" s="215">
        <f t="shared" si="282"/>
        <v>0</v>
      </c>
      <c r="J431" s="215"/>
      <c r="K431" s="215">
        <f t="shared" si="283"/>
        <v>0</v>
      </c>
      <c r="L431" s="215">
        <f t="shared" si="284"/>
        <v>0</v>
      </c>
      <c r="M431" s="215">
        <f t="shared" si="1"/>
        <v>1</v>
      </c>
      <c r="N431" s="67"/>
      <c r="O431" s="67"/>
      <c r="P431" s="67"/>
      <c r="Q431" s="67"/>
      <c r="R431" s="65">
        <v>3101403181245</v>
      </c>
      <c r="S431" s="5" t="str">
        <f t="shared" si="274"/>
        <v/>
      </c>
      <c r="T431" s="5"/>
      <c r="U431" s="5"/>
      <c r="V431" s="5"/>
      <c r="W431" s="5"/>
      <c r="X431" s="5"/>
      <c r="Y431" s="5"/>
      <c r="Z431" s="5"/>
    </row>
    <row r="432" spans="1:26" ht="21.75" customHeight="1">
      <c r="A432" s="5"/>
      <c r="B432" s="240">
        <v>3309901823112</v>
      </c>
      <c r="C432" s="99" t="s">
        <v>618</v>
      </c>
      <c r="D432" s="99" t="s">
        <v>496</v>
      </c>
      <c r="E432" s="99" t="s">
        <v>616</v>
      </c>
      <c r="F432" s="99" t="s">
        <v>62</v>
      </c>
      <c r="G432" s="99" t="s">
        <v>49</v>
      </c>
      <c r="H432" s="215">
        <f t="shared" si="281"/>
        <v>1</v>
      </c>
      <c r="I432" s="215">
        <f t="shared" si="282"/>
        <v>0</v>
      </c>
      <c r="J432" s="215"/>
      <c r="K432" s="215">
        <f t="shared" si="283"/>
        <v>0</v>
      </c>
      <c r="L432" s="215">
        <f t="shared" si="284"/>
        <v>0</v>
      </c>
      <c r="M432" s="215">
        <f t="shared" si="1"/>
        <v>1</v>
      </c>
      <c r="N432" s="67"/>
      <c r="O432" s="67"/>
      <c r="P432" s="67"/>
      <c r="Q432" s="67"/>
      <c r="R432" s="65">
        <v>3309901823112</v>
      </c>
      <c r="S432" s="5" t="str">
        <f t="shared" si="274"/>
        <v/>
      </c>
      <c r="T432" s="5"/>
      <c r="U432" s="5"/>
      <c r="V432" s="5"/>
      <c r="W432" s="5"/>
      <c r="X432" s="5"/>
      <c r="Y432" s="5"/>
      <c r="Z432" s="5"/>
    </row>
    <row r="433" spans="1:26" ht="21.75" customHeight="1">
      <c r="A433" s="5"/>
      <c r="B433" s="240">
        <v>3349900631678</v>
      </c>
      <c r="C433" s="99" t="s">
        <v>619</v>
      </c>
      <c r="D433" s="99" t="s">
        <v>496</v>
      </c>
      <c r="E433" s="99" t="s">
        <v>616</v>
      </c>
      <c r="F433" s="99" t="s">
        <v>62</v>
      </c>
      <c r="G433" s="99" t="s">
        <v>49</v>
      </c>
      <c r="H433" s="215">
        <f t="shared" si="281"/>
        <v>1</v>
      </c>
      <c r="I433" s="215">
        <f t="shared" si="282"/>
        <v>0</v>
      </c>
      <c r="J433" s="215"/>
      <c r="K433" s="215">
        <f t="shared" si="283"/>
        <v>0</v>
      </c>
      <c r="L433" s="215">
        <f t="shared" si="284"/>
        <v>0</v>
      </c>
      <c r="M433" s="215">
        <f t="shared" si="1"/>
        <v>1</v>
      </c>
      <c r="N433" s="67"/>
      <c r="O433" s="67"/>
      <c r="P433" s="67"/>
      <c r="Q433" s="67"/>
      <c r="R433" s="65">
        <v>3349900631678</v>
      </c>
      <c r="S433" s="5" t="str">
        <f t="shared" si="274"/>
        <v/>
      </c>
      <c r="T433" s="5"/>
      <c r="U433" s="5"/>
      <c r="V433" s="5"/>
      <c r="W433" s="5"/>
      <c r="X433" s="5"/>
      <c r="Y433" s="5"/>
      <c r="Z433" s="5"/>
    </row>
    <row r="434" spans="1:26" ht="21.75" customHeight="1">
      <c r="A434" s="5"/>
      <c r="B434" s="240">
        <v>3410100749594</v>
      </c>
      <c r="C434" s="99" t="s">
        <v>620</v>
      </c>
      <c r="D434" s="99" t="s">
        <v>496</v>
      </c>
      <c r="E434" s="99" t="s">
        <v>616</v>
      </c>
      <c r="F434" s="99" t="s">
        <v>62</v>
      </c>
      <c r="G434" s="99" t="s">
        <v>106</v>
      </c>
      <c r="H434" s="215">
        <f t="shared" si="281"/>
        <v>1</v>
      </c>
      <c r="I434" s="215">
        <f t="shared" si="282"/>
        <v>0</v>
      </c>
      <c r="J434" s="215"/>
      <c r="K434" s="215">
        <f t="shared" si="283"/>
        <v>0</v>
      </c>
      <c r="L434" s="215">
        <f t="shared" si="284"/>
        <v>0</v>
      </c>
      <c r="M434" s="215">
        <f t="shared" si="1"/>
        <v>1</v>
      </c>
      <c r="N434" s="67"/>
      <c r="O434" s="67"/>
      <c r="P434" s="67"/>
      <c r="Q434" s="67"/>
      <c r="R434" s="65">
        <v>3410100749594</v>
      </c>
      <c r="S434" s="5" t="str">
        <f t="shared" si="274"/>
        <v/>
      </c>
      <c r="T434" s="5"/>
      <c r="U434" s="5"/>
      <c r="V434" s="5"/>
      <c r="W434" s="5"/>
      <c r="X434" s="5"/>
      <c r="Y434" s="5"/>
      <c r="Z434" s="5"/>
    </row>
    <row r="435" spans="1:26" ht="21.75" customHeight="1">
      <c r="A435" s="5"/>
      <c r="B435" s="240">
        <v>3440600645577</v>
      </c>
      <c r="C435" s="99" t="s">
        <v>621</v>
      </c>
      <c r="D435" s="99" t="s">
        <v>496</v>
      </c>
      <c r="E435" s="99" t="s">
        <v>616</v>
      </c>
      <c r="F435" s="99" t="s">
        <v>62</v>
      </c>
      <c r="G435" s="99" t="s">
        <v>81</v>
      </c>
      <c r="H435" s="215">
        <f t="shared" si="281"/>
        <v>1</v>
      </c>
      <c r="I435" s="215">
        <f t="shared" si="282"/>
        <v>0</v>
      </c>
      <c r="J435" s="215"/>
      <c r="K435" s="215">
        <f t="shared" si="283"/>
        <v>0</v>
      </c>
      <c r="L435" s="215">
        <f t="shared" si="284"/>
        <v>0</v>
      </c>
      <c r="M435" s="215">
        <f t="shared" si="1"/>
        <v>1</v>
      </c>
      <c r="N435" s="67"/>
      <c r="O435" s="67"/>
      <c r="P435" s="67"/>
      <c r="Q435" s="67"/>
      <c r="R435" s="65">
        <v>3440600645577</v>
      </c>
      <c r="S435" s="5" t="str">
        <f t="shared" si="274"/>
        <v/>
      </c>
      <c r="T435" s="5"/>
      <c r="U435" s="5"/>
      <c r="V435" s="5"/>
      <c r="W435" s="5"/>
      <c r="X435" s="5"/>
      <c r="Y435" s="5"/>
      <c r="Z435" s="5"/>
    </row>
    <row r="436" spans="1:26" ht="21.75" customHeight="1">
      <c r="A436" s="5"/>
      <c r="B436" s="240">
        <v>3460600091342</v>
      </c>
      <c r="C436" s="99" t="s">
        <v>623</v>
      </c>
      <c r="D436" s="99" t="s">
        <v>496</v>
      </c>
      <c r="E436" s="99" t="s">
        <v>616</v>
      </c>
      <c r="F436" s="99" t="s">
        <v>62</v>
      </c>
      <c r="G436" s="99" t="s">
        <v>49</v>
      </c>
      <c r="H436" s="215">
        <f t="shared" si="281"/>
        <v>1</v>
      </c>
      <c r="I436" s="215">
        <f t="shared" si="282"/>
        <v>0</v>
      </c>
      <c r="J436" s="215"/>
      <c r="K436" s="215">
        <f t="shared" si="283"/>
        <v>0</v>
      </c>
      <c r="L436" s="215">
        <f t="shared" si="284"/>
        <v>0</v>
      </c>
      <c r="M436" s="215">
        <f t="shared" si="1"/>
        <v>1</v>
      </c>
      <c r="N436" s="67"/>
      <c r="O436" s="67"/>
      <c r="P436" s="67"/>
      <c r="Q436" s="67"/>
      <c r="R436" s="65">
        <v>3460600091342</v>
      </c>
      <c r="S436" s="5" t="str">
        <f t="shared" si="274"/>
        <v/>
      </c>
      <c r="T436" s="5"/>
      <c r="U436" s="5"/>
      <c r="V436" s="5"/>
      <c r="W436" s="5"/>
      <c r="X436" s="5"/>
      <c r="Y436" s="5"/>
      <c r="Z436" s="5"/>
    </row>
    <row r="437" spans="1:26" ht="21.75" customHeight="1">
      <c r="A437" s="5"/>
      <c r="B437" s="240">
        <v>3470100356932</v>
      </c>
      <c r="C437" s="99" t="s">
        <v>624</v>
      </c>
      <c r="D437" s="99" t="s">
        <v>496</v>
      </c>
      <c r="E437" s="99" t="s">
        <v>616</v>
      </c>
      <c r="F437" s="99" t="s">
        <v>62</v>
      </c>
      <c r="G437" s="99" t="s">
        <v>81</v>
      </c>
      <c r="H437" s="215">
        <f t="shared" si="281"/>
        <v>1</v>
      </c>
      <c r="I437" s="215">
        <f t="shared" si="282"/>
        <v>0</v>
      </c>
      <c r="J437" s="215"/>
      <c r="K437" s="215">
        <f t="shared" si="283"/>
        <v>0</v>
      </c>
      <c r="L437" s="215">
        <f t="shared" si="284"/>
        <v>0</v>
      </c>
      <c r="M437" s="215">
        <f t="shared" si="1"/>
        <v>1</v>
      </c>
      <c r="N437" s="67"/>
      <c r="O437" s="67"/>
      <c r="P437" s="67"/>
      <c r="Q437" s="67"/>
      <c r="R437" s="65">
        <v>3470100356932</v>
      </c>
      <c r="S437" s="5" t="str">
        <f t="shared" si="274"/>
        <v/>
      </c>
      <c r="T437" s="5"/>
      <c r="U437" s="5"/>
      <c r="V437" s="5"/>
      <c r="W437" s="5"/>
      <c r="X437" s="5"/>
      <c r="Y437" s="5"/>
      <c r="Z437" s="5"/>
    </row>
    <row r="438" spans="1:26" ht="21.75" customHeight="1">
      <c r="A438" s="5"/>
      <c r="B438" s="240">
        <v>3470400531047</v>
      </c>
      <c r="C438" s="99" t="s">
        <v>625</v>
      </c>
      <c r="D438" s="99" t="s">
        <v>496</v>
      </c>
      <c r="E438" s="99" t="s">
        <v>616</v>
      </c>
      <c r="F438" s="99" t="s">
        <v>62</v>
      </c>
      <c r="G438" s="99" t="s">
        <v>81</v>
      </c>
      <c r="H438" s="215">
        <f t="shared" si="281"/>
        <v>1</v>
      </c>
      <c r="I438" s="215">
        <f t="shared" si="282"/>
        <v>0</v>
      </c>
      <c r="J438" s="215"/>
      <c r="K438" s="215">
        <f t="shared" si="283"/>
        <v>0</v>
      </c>
      <c r="L438" s="215">
        <f t="shared" si="284"/>
        <v>0</v>
      </c>
      <c r="M438" s="215">
        <f t="shared" si="1"/>
        <v>1</v>
      </c>
      <c r="N438" s="67"/>
      <c r="O438" s="67"/>
      <c r="P438" s="67"/>
      <c r="Q438" s="67"/>
      <c r="R438" s="65">
        <v>3470400531047</v>
      </c>
      <c r="S438" s="5" t="str">
        <f t="shared" si="274"/>
        <v/>
      </c>
      <c r="T438" s="5"/>
      <c r="U438" s="5"/>
      <c r="V438" s="5"/>
      <c r="W438" s="5"/>
      <c r="X438" s="5"/>
      <c r="Y438" s="5"/>
      <c r="Z438" s="5"/>
    </row>
    <row r="439" spans="1:26" ht="21.75" customHeight="1">
      <c r="A439" s="5"/>
      <c r="B439" s="240">
        <v>3479900011288</v>
      </c>
      <c r="C439" s="99" t="s">
        <v>626</v>
      </c>
      <c r="D439" s="99" t="s">
        <v>496</v>
      </c>
      <c r="E439" s="99" t="s">
        <v>616</v>
      </c>
      <c r="F439" s="99" t="s">
        <v>62</v>
      </c>
      <c r="G439" s="99" t="s">
        <v>49</v>
      </c>
      <c r="H439" s="215">
        <f t="shared" si="281"/>
        <v>1</v>
      </c>
      <c r="I439" s="215">
        <f t="shared" si="282"/>
        <v>0</v>
      </c>
      <c r="J439" s="215"/>
      <c r="K439" s="215">
        <f t="shared" si="283"/>
        <v>0</v>
      </c>
      <c r="L439" s="215">
        <f t="shared" si="284"/>
        <v>0</v>
      </c>
      <c r="M439" s="215">
        <f t="shared" si="1"/>
        <v>1</v>
      </c>
      <c r="N439" s="67"/>
      <c r="O439" s="67"/>
      <c r="P439" s="67"/>
      <c r="Q439" s="67"/>
      <c r="R439" s="65">
        <v>3479900011288</v>
      </c>
      <c r="S439" s="5" t="str">
        <f t="shared" si="274"/>
        <v/>
      </c>
      <c r="T439" s="5"/>
      <c r="U439" s="5"/>
      <c r="V439" s="5"/>
      <c r="W439" s="5"/>
      <c r="X439" s="5"/>
      <c r="Y439" s="5"/>
      <c r="Z439" s="5"/>
    </row>
    <row r="440" spans="1:26" ht="21.75" customHeight="1">
      <c r="A440" s="5"/>
      <c r="B440" s="240">
        <v>3480400352517</v>
      </c>
      <c r="C440" s="99" t="s">
        <v>627</v>
      </c>
      <c r="D440" s="99" t="s">
        <v>496</v>
      </c>
      <c r="E440" s="99" t="s">
        <v>616</v>
      </c>
      <c r="F440" s="99" t="s">
        <v>62</v>
      </c>
      <c r="G440" s="99" t="s">
        <v>81</v>
      </c>
      <c r="H440" s="215">
        <f t="shared" si="281"/>
        <v>1</v>
      </c>
      <c r="I440" s="215">
        <f t="shared" si="282"/>
        <v>0</v>
      </c>
      <c r="J440" s="215"/>
      <c r="K440" s="215">
        <f t="shared" si="283"/>
        <v>0</v>
      </c>
      <c r="L440" s="215">
        <f t="shared" si="284"/>
        <v>0</v>
      </c>
      <c r="M440" s="215">
        <f t="shared" si="1"/>
        <v>1</v>
      </c>
      <c r="N440" s="67"/>
      <c r="O440" s="67"/>
      <c r="P440" s="67"/>
      <c r="Q440" s="67"/>
      <c r="R440" s="65">
        <v>3480400352517</v>
      </c>
      <c r="S440" s="5" t="str">
        <f t="shared" si="274"/>
        <v/>
      </c>
      <c r="T440" s="5"/>
      <c r="U440" s="5"/>
      <c r="V440" s="5"/>
      <c r="W440" s="5"/>
      <c r="X440" s="5"/>
      <c r="Y440" s="5"/>
      <c r="Z440" s="5"/>
    </row>
    <row r="441" spans="1:26" ht="21.75" customHeight="1">
      <c r="A441" s="5"/>
      <c r="B441" s="240">
        <v>3480500371084</v>
      </c>
      <c r="C441" s="99" t="s">
        <v>629</v>
      </c>
      <c r="D441" s="99" t="s">
        <v>496</v>
      </c>
      <c r="E441" s="99" t="s">
        <v>616</v>
      </c>
      <c r="F441" s="99" t="s">
        <v>62</v>
      </c>
      <c r="G441" s="99" t="s">
        <v>106</v>
      </c>
      <c r="H441" s="215">
        <f t="shared" si="281"/>
        <v>1</v>
      </c>
      <c r="I441" s="215">
        <f t="shared" si="282"/>
        <v>0</v>
      </c>
      <c r="J441" s="215"/>
      <c r="K441" s="215">
        <f t="shared" si="283"/>
        <v>0</v>
      </c>
      <c r="L441" s="215">
        <f t="shared" si="284"/>
        <v>0</v>
      </c>
      <c r="M441" s="215">
        <f t="shared" si="1"/>
        <v>1</v>
      </c>
      <c r="N441" s="67"/>
      <c r="O441" s="67"/>
      <c r="P441" s="67"/>
      <c r="Q441" s="67"/>
      <c r="R441" s="65">
        <v>3480500371084</v>
      </c>
      <c r="S441" s="5" t="str">
        <f t="shared" si="274"/>
        <v/>
      </c>
      <c r="T441" s="5"/>
      <c r="U441" s="5"/>
      <c r="V441" s="5"/>
      <c r="W441" s="5"/>
      <c r="X441" s="5"/>
      <c r="Y441" s="5"/>
      <c r="Z441" s="5"/>
    </row>
    <row r="442" spans="1:26" ht="21.75" customHeight="1">
      <c r="A442" s="5"/>
      <c r="B442" s="240">
        <v>1410400019692</v>
      </c>
      <c r="C442" s="99" t="s">
        <v>630</v>
      </c>
      <c r="D442" s="99" t="s">
        <v>496</v>
      </c>
      <c r="E442" s="99" t="s">
        <v>616</v>
      </c>
      <c r="F442" s="99" t="s">
        <v>6</v>
      </c>
      <c r="G442" s="99" t="s">
        <v>81</v>
      </c>
      <c r="H442" s="215">
        <f t="shared" si="281"/>
        <v>0</v>
      </c>
      <c r="I442" s="215">
        <f t="shared" si="282"/>
        <v>1</v>
      </c>
      <c r="J442" s="215"/>
      <c r="K442" s="215">
        <f t="shared" si="283"/>
        <v>0</v>
      </c>
      <c r="L442" s="215">
        <f t="shared" si="284"/>
        <v>0</v>
      </c>
      <c r="M442" s="215">
        <f t="shared" si="1"/>
        <v>1</v>
      </c>
      <c r="N442" s="67"/>
      <c r="O442" s="67"/>
      <c r="P442" s="67"/>
      <c r="Q442" s="67"/>
      <c r="R442" s="65">
        <v>1410400019692</v>
      </c>
      <c r="S442" s="5" t="str">
        <f t="shared" si="274"/>
        <v/>
      </c>
      <c r="T442" s="5"/>
      <c r="U442" s="5"/>
      <c r="V442" s="5"/>
      <c r="W442" s="5"/>
      <c r="X442" s="5"/>
      <c r="Y442" s="5"/>
      <c r="Z442" s="5"/>
    </row>
    <row r="443" spans="1:26" ht="21.75" customHeight="1">
      <c r="A443" s="5"/>
      <c r="B443" s="240">
        <v>1479900014256</v>
      </c>
      <c r="C443" s="99" t="s">
        <v>521</v>
      </c>
      <c r="D443" s="99" t="s">
        <v>496</v>
      </c>
      <c r="E443" s="99" t="s">
        <v>616</v>
      </c>
      <c r="F443" s="99" t="s">
        <v>6</v>
      </c>
      <c r="G443" s="99" t="s">
        <v>81</v>
      </c>
      <c r="H443" s="215">
        <f t="shared" si="281"/>
        <v>0</v>
      </c>
      <c r="I443" s="215">
        <f t="shared" si="282"/>
        <v>1</v>
      </c>
      <c r="J443" s="215"/>
      <c r="K443" s="215">
        <f t="shared" si="283"/>
        <v>0</v>
      </c>
      <c r="L443" s="215">
        <f t="shared" si="284"/>
        <v>0</v>
      </c>
      <c r="M443" s="215">
        <f t="shared" si="1"/>
        <v>1</v>
      </c>
      <c r="N443" s="67"/>
      <c r="O443" s="67"/>
      <c r="P443" s="67"/>
      <c r="Q443" s="67"/>
      <c r="R443" s="65">
        <v>1479900014256</v>
      </c>
      <c r="S443" s="5" t="str">
        <f t="shared" si="274"/>
        <v/>
      </c>
      <c r="T443" s="5"/>
      <c r="U443" s="5"/>
      <c r="V443" s="5"/>
      <c r="W443" s="5"/>
      <c r="X443" s="5"/>
      <c r="Y443" s="5"/>
      <c r="Z443" s="5"/>
    </row>
    <row r="444" spans="1:26" ht="21.75" customHeight="1">
      <c r="A444" s="5"/>
      <c r="B444" s="240">
        <v>3199900380740</v>
      </c>
      <c r="C444" s="99" t="s">
        <v>631</v>
      </c>
      <c r="D444" s="99" t="s">
        <v>496</v>
      </c>
      <c r="E444" s="99" t="s">
        <v>616</v>
      </c>
      <c r="F444" s="99" t="s">
        <v>6</v>
      </c>
      <c r="G444" s="99" t="s">
        <v>81</v>
      </c>
      <c r="H444" s="215">
        <f t="shared" si="281"/>
        <v>0</v>
      </c>
      <c r="I444" s="215">
        <f t="shared" si="282"/>
        <v>1</v>
      </c>
      <c r="J444" s="215"/>
      <c r="K444" s="215">
        <f t="shared" si="283"/>
        <v>0</v>
      </c>
      <c r="L444" s="215">
        <f t="shared" si="284"/>
        <v>0</v>
      </c>
      <c r="M444" s="215">
        <f t="shared" si="1"/>
        <v>1</v>
      </c>
      <c r="N444" s="67"/>
      <c r="O444" s="67"/>
      <c r="P444" s="67"/>
      <c r="Q444" s="67"/>
      <c r="R444" s="65">
        <v>3199900380740</v>
      </c>
      <c r="S444" s="5" t="str">
        <f t="shared" si="274"/>
        <v/>
      </c>
      <c r="T444" s="5"/>
      <c r="U444" s="5"/>
      <c r="V444" s="5"/>
      <c r="W444" s="5"/>
      <c r="X444" s="5"/>
      <c r="Y444" s="5"/>
      <c r="Z444" s="5"/>
    </row>
    <row r="445" spans="1:26" ht="21.75" customHeight="1">
      <c r="A445" s="5"/>
      <c r="B445" s="240">
        <v>3470100441107</v>
      </c>
      <c r="C445" s="99" t="s">
        <v>632</v>
      </c>
      <c r="D445" s="99" t="s">
        <v>496</v>
      </c>
      <c r="E445" s="99" t="s">
        <v>616</v>
      </c>
      <c r="F445" s="99" t="s">
        <v>6</v>
      </c>
      <c r="G445" s="99" t="s">
        <v>81</v>
      </c>
      <c r="H445" s="215">
        <f t="shared" si="281"/>
        <v>0</v>
      </c>
      <c r="I445" s="215">
        <f t="shared" si="282"/>
        <v>1</v>
      </c>
      <c r="J445" s="215"/>
      <c r="K445" s="215">
        <f t="shared" si="283"/>
        <v>0</v>
      </c>
      <c r="L445" s="215">
        <f t="shared" si="284"/>
        <v>0</v>
      </c>
      <c r="M445" s="215">
        <f t="shared" si="1"/>
        <v>1</v>
      </c>
      <c r="N445" s="67"/>
      <c r="O445" s="67"/>
      <c r="P445" s="67"/>
      <c r="Q445" s="67"/>
      <c r="R445" s="65">
        <v>3470100441107</v>
      </c>
      <c r="S445" s="5" t="str">
        <f t="shared" si="274"/>
        <v/>
      </c>
      <c r="T445" s="5"/>
      <c r="U445" s="5"/>
      <c r="V445" s="5"/>
      <c r="W445" s="5"/>
      <c r="X445" s="5"/>
      <c r="Y445" s="5"/>
      <c r="Z445" s="5"/>
    </row>
    <row r="446" spans="1:26" ht="21.75" customHeight="1">
      <c r="A446" s="5"/>
      <c r="B446" s="240">
        <v>3471201441481</v>
      </c>
      <c r="C446" s="99" t="s">
        <v>633</v>
      </c>
      <c r="D446" s="99" t="s">
        <v>496</v>
      </c>
      <c r="E446" s="99" t="s">
        <v>616</v>
      </c>
      <c r="F446" s="99" t="s">
        <v>6</v>
      </c>
      <c r="G446" s="99" t="s">
        <v>49</v>
      </c>
      <c r="H446" s="215">
        <f t="shared" si="281"/>
        <v>0</v>
      </c>
      <c r="I446" s="215">
        <f t="shared" si="282"/>
        <v>1</v>
      </c>
      <c r="J446" s="215"/>
      <c r="K446" s="215">
        <f t="shared" si="283"/>
        <v>0</v>
      </c>
      <c r="L446" s="215">
        <f t="shared" si="284"/>
        <v>0</v>
      </c>
      <c r="M446" s="215">
        <f t="shared" si="1"/>
        <v>1</v>
      </c>
      <c r="N446" s="67"/>
      <c r="O446" s="67"/>
      <c r="P446" s="67"/>
      <c r="Q446" s="67"/>
      <c r="R446" s="65">
        <v>3471201441481</v>
      </c>
      <c r="S446" s="5" t="str">
        <f t="shared" si="274"/>
        <v/>
      </c>
      <c r="T446" s="5"/>
      <c r="U446" s="5"/>
      <c r="V446" s="5"/>
      <c r="W446" s="5"/>
      <c r="X446" s="5"/>
      <c r="Y446" s="5"/>
      <c r="Z446" s="5"/>
    </row>
    <row r="447" spans="1:26" ht="21.75" customHeight="1">
      <c r="A447" s="5"/>
      <c r="B447" s="240">
        <v>3479900141891</v>
      </c>
      <c r="C447" s="99" t="s">
        <v>634</v>
      </c>
      <c r="D447" s="99" t="s">
        <v>496</v>
      </c>
      <c r="E447" s="99" t="s">
        <v>616</v>
      </c>
      <c r="F447" s="99" t="s">
        <v>6</v>
      </c>
      <c r="G447" s="99" t="s">
        <v>49</v>
      </c>
      <c r="H447" s="215">
        <f t="shared" si="281"/>
        <v>0</v>
      </c>
      <c r="I447" s="215">
        <f t="shared" si="282"/>
        <v>1</v>
      </c>
      <c r="J447" s="215"/>
      <c r="K447" s="215">
        <f t="shared" si="283"/>
        <v>0</v>
      </c>
      <c r="L447" s="215">
        <f t="shared" si="284"/>
        <v>0</v>
      </c>
      <c r="M447" s="215">
        <f t="shared" si="1"/>
        <v>1</v>
      </c>
      <c r="N447" s="67"/>
      <c r="O447" s="67"/>
      <c r="P447" s="67"/>
      <c r="Q447" s="67"/>
      <c r="R447" s="65">
        <v>3479900141891</v>
      </c>
      <c r="S447" s="5" t="str">
        <f t="shared" si="274"/>
        <v/>
      </c>
      <c r="T447" s="5"/>
      <c r="U447" s="5"/>
      <c r="V447" s="5"/>
      <c r="W447" s="5"/>
      <c r="X447" s="5"/>
      <c r="Y447" s="5"/>
      <c r="Z447" s="5"/>
    </row>
    <row r="448" spans="1:26" ht="21.75" customHeight="1">
      <c r="A448" s="5"/>
      <c r="B448" s="240">
        <v>3499900034547</v>
      </c>
      <c r="C448" s="99" t="s">
        <v>517</v>
      </c>
      <c r="D448" s="99" t="s">
        <v>496</v>
      </c>
      <c r="E448" s="99" t="s">
        <v>616</v>
      </c>
      <c r="F448" s="99" t="s">
        <v>6</v>
      </c>
      <c r="G448" s="99" t="s">
        <v>81</v>
      </c>
      <c r="H448" s="215">
        <f t="shared" si="281"/>
        <v>0</v>
      </c>
      <c r="I448" s="215">
        <f t="shared" si="282"/>
        <v>1</v>
      </c>
      <c r="J448" s="215"/>
      <c r="K448" s="215">
        <f t="shared" si="283"/>
        <v>0</v>
      </c>
      <c r="L448" s="215">
        <f t="shared" si="284"/>
        <v>0</v>
      </c>
      <c r="M448" s="215">
        <f t="shared" si="1"/>
        <v>1</v>
      </c>
      <c r="N448" s="67"/>
      <c r="O448" s="67"/>
      <c r="P448" s="67"/>
      <c r="Q448" s="67"/>
      <c r="R448" s="65">
        <v>3499900034547</v>
      </c>
      <c r="S448" s="5" t="str">
        <f t="shared" si="274"/>
        <v/>
      </c>
      <c r="T448" s="5"/>
      <c r="U448" s="5"/>
      <c r="V448" s="5"/>
      <c r="W448" s="5"/>
      <c r="X448" s="5"/>
      <c r="Y448" s="5"/>
      <c r="Z448" s="5"/>
    </row>
    <row r="449" spans="1:26" ht="21.75" customHeight="1">
      <c r="A449" s="5"/>
      <c r="B449" s="240">
        <v>5410100140413</v>
      </c>
      <c r="C449" s="99" t="s">
        <v>635</v>
      </c>
      <c r="D449" s="99" t="s">
        <v>496</v>
      </c>
      <c r="E449" s="99" t="s">
        <v>616</v>
      </c>
      <c r="F449" s="99" t="s">
        <v>6</v>
      </c>
      <c r="G449" s="99" t="s">
        <v>81</v>
      </c>
      <c r="H449" s="215">
        <f t="shared" si="281"/>
        <v>0</v>
      </c>
      <c r="I449" s="215">
        <f t="shared" si="282"/>
        <v>1</v>
      </c>
      <c r="J449" s="215"/>
      <c r="K449" s="215">
        <f t="shared" si="283"/>
        <v>0</v>
      </c>
      <c r="L449" s="215">
        <f t="shared" si="284"/>
        <v>0</v>
      </c>
      <c r="M449" s="215">
        <f t="shared" si="1"/>
        <v>1</v>
      </c>
      <c r="N449" s="67"/>
      <c r="O449" s="67"/>
      <c r="P449" s="67"/>
      <c r="Q449" s="67"/>
      <c r="R449" s="65">
        <v>5410100140413</v>
      </c>
      <c r="S449" s="5" t="str">
        <f t="shared" si="274"/>
        <v/>
      </c>
      <c r="T449" s="5"/>
      <c r="U449" s="5"/>
      <c r="V449" s="5"/>
      <c r="W449" s="5"/>
      <c r="X449" s="5"/>
      <c r="Y449" s="5"/>
      <c r="Z449" s="5"/>
    </row>
    <row r="450" spans="1:26" ht="21.75" customHeight="1">
      <c r="A450" s="5"/>
      <c r="B450" s="240">
        <v>5470100007535</v>
      </c>
      <c r="C450" s="99" t="s">
        <v>636</v>
      </c>
      <c r="D450" s="99" t="s">
        <v>496</v>
      </c>
      <c r="E450" s="99" t="s">
        <v>616</v>
      </c>
      <c r="F450" s="99" t="s">
        <v>6</v>
      </c>
      <c r="G450" s="99" t="s">
        <v>81</v>
      </c>
      <c r="H450" s="215">
        <f t="shared" si="281"/>
        <v>0</v>
      </c>
      <c r="I450" s="215">
        <f t="shared" si="282"/>
        <v>1</v>
      </c>
      <c r="J450" s="215"/>
      <c r="K450" s="215">
        <f t="shared" si="283"/>
        <v>0</v>
      </c>
      <c r="L450" s="215">
        <f t="shared" si="284"/>
        <v>0</v>
      </c>
      <c r="M450" s="215">
        <f t="shared" si="1"/>
        <v>1</v>
      </c>
      <c r="N450" s="67"/>
      <c r="O450" s="67"/>
      <c r="P450" s="67"/>
      <c r="Q450" s="67"/>
      <c r="R450" s="65">
        <v>5470100007535</v>
      </c>
      <c r="S450" s="5" t="str">
        <f t="shared" si="274"/>
        <v/>
      </c>
      <c r="T450" s="5"/>
      <c r="U450" s="5"/>
      <c r="V450" s="5"/>
      <c r="W450" s="5"/>
      <c r="X450" s="5"/>
      <c r="Y450" s="5"/>
      <c r="Z450" s="5"/>
    </row>
    <row r="451" spans="1:26" ht="21.75" customHeight="1">
      <c r="A451" s="5"/>
      <c r="B451" s="240">
        <v>5470300023402</v>
      </c>
      <c r="C451" s="99" t="s">
        <v>637</v>
      </c>
      <c r="D451" s="99" t="s">
        <v>496</v>
      </c>
      <c r="E451" s="99" t="s">
        <v>616</v>
      </c>
      <c r="F451" s="99" t="s">
        <v>6</v>
      </c>
      <c r="G451" s="99" t="s">
        <v>81</v>
      </c>
      <c r="H451" s="215">
        <f t="shared" si="281"/>
        <v>0</v>
      </c>
      <c r="I451" s="215">
        <f t="shared" si="282"/>
        <v>1</v>
      </c>
      <c r="J451" s="215"/>
      <c r="K451" s="215">
        <f t="shared" si="283"/>
        <v>0</v>
      </c>
      <c r="L451" s="215">
        <f t="shared" si="284"/>
        <v>0</v>
      </c>
      <c r="M451" s="215">
        <f t="shared" si="1"/>
        <v>1</v>
      </c>
      <c r="N451" s="67"/>
      <c r="O451" s="67"/>
      <c r="P451" s="67"/>
      <c r="Q451" s="67"/>
      <c r="R451" s="65">
        <v>5470300023402</v>
      </c>
      <c r="S451" s="5" t="str">
        <f t="shared" si="274"/>
        <v/>
      </c>
      <c r="T451" s="5"/>
      <c r="U451" s="5"/>
      <c r="V451" s="5"/>
      <c r="W451" s="5"/>
      <c r="X451" s="5"/>
      <c r="Y451" s="5"/>
      <c r="Z451" s="5"/>
    </row>
    <row r="452" spans="1:26" ht="21.75" customHeight="1">
      <c r="A452" s="5"/>
      <c r="B452" s="240">
        <v>5471200075711</v>
      </c>
      <c r="C452" s="99" t="s">
        <v>638</v>
      </c>
      <c r="D452" s="99" t="s">
        <v>496</v>
      </c>
      <c r="E452" s="99" t="s">
        <v>616</v>
      </c>
      <c r="F452" s="99" t="s">
        <v>6</v>
      </c>
      <c r="G452" s="99" t="s">
        <v>81</v>
      </c>
      <c r="H452" s="215">
        <f t="shared" si="281"/>
        <v>0</v>
      </c>
      <c r="I452" s="215">
        <f t="shared" si="282"/>
        <v>1</v>
      </c>
      <c r="J452" s="215"/>
      <c r="K452" s="215">
        <f t="shared" si="283"/>
        <v>0</v>
      </c>
      <c r="L452" s="215">
        <f t="shared" si="284"/>
        <v>0</v>
      </c>
      <c r="M452" s="215">
        <f t="shared" si="1"/>
        <v>1</v>
      </c>
      <c r="N452" s="67"/>
      <c r="O452" s="67"/>
      <c r="P452" s="67"/>
      <c r="Q452" s="67"/>
      <c r="R452" s="65">
        <v>5471200075711</v>
      </c>
      <c r="S452" s="5" t="str">
        <f t="shared" si="274"/>
        <v/>
      </c>
      <c r="T452" s="5"/>
      <c r="U452" s="5"/>
      <c r="V452" s="5"/>
      <c r="W452" s="5"/>
      <c r="X452" s="5"/>
      <c r="Y452" s="5"/>
      <c r="Z452" s="5"/>
    </row>
    <row r="453" spans="1:26" ht="21.75" customHeight="1">
      <c r="A453" s="5">
        <v>3</v>
      </c>
      <c r="B453" s="674" t="str">
        <f>E454</f>
        <v>สาขาวิชาเคมี</v>
      </c>
      <c r="C453" s="675"/>
      <c r="D453" s="675"/>
      <c r="E453" s="675"/>
      <c r="F453" s="675"/>
      <c r="G453" s="676"/>
      <c r="H453" s="233">
        <f t="shared" ref="H453:I453" si="285">SUMIF($E:$E,$B453,H:H)</f>
        <v>3</v>
      </c>
      <c r="I453" s="233">
        <f t="shared" si="285"/>
        <v>7</v>
      </c>
      <c r="J453" s="233"/>
      <c r="K453" s="233">
        <f t="shared" ref="K453:L453" si="286">SUMIF($E:$E,$B453,K:K)</f>
        <v>0</v>
      </c>
      <c r="L453" s="233">
        <f t="shared" si="286"/>
        <v>0</v>
      </c>
      <c r="M453" s="233">
        <f t="shared" si="1"/>
        <v>10</v>
      </c>
      <c r="N453" s="237"/>
      <c r="O453" s="237"/>
      <c r="P453" s="237"/>
      <c r="Q453" s="237"/>
      <c r="R453" s="65" t="s">
        <v>51</v>
      </c>
      <c r="S453" s="65" t="str">
        <f t="shared" si="274"/>
        <v>สาขาวิชาเคมี</v>
      </c>
      <c r="T453" s="5"/>
      <c r="U453" s="5"/>
      <c r="V453" s="5"/>
      <c r="W453" s="5"/>
      <c r="X453" s="5"/>
      <c r="Y453" s="5"/>
      <c r="Z453" s="5"/>
    </row>
    <row r="454" spans="1:26" ht="21.75" customHeight="1">
      <c r="A454" s="5"/>
      <c r="B454" s="240">
        <v>3361300180511</v>
      </c>
      <c r="C454" s="99" t="s">
        <v>639</v>
      </c>
      <c r="D454" s="99" t="s">
        <v>496</v>
      </c>
      <c r="E454" s="99" t="s">
        <v>640</v>
      </c>
      <c r="F454" s="99" t="s">
        <v>62</v>
      </c>
      <c r="G454" s="99" t="s">
        <v>81</v>
      </c>
      <c r="H454" s="215">
        <f t="shared" ref="H454:H463" si="287">IF(F454="ข้าราชการพลเรือนในสถาบันอุดมศึกษา",1,0)</f>
        <v>1</v>
      </c>
      <c r="I454" s="215">
        <f t="shared" ref="I454:I463" si="288">IF(F454="พนักงานมหาวิทยาลัย",1,0)</f>
        <v>0</v>
      </c>
      <c r="J454" s="215"/>
      <c r="K454" s="215">
        <f t="shared" ref="K454:K463" si="289">IF(F454="ลูกจ้างชั่วคราวรายเดือน",1,0)</f>
        <v>0</v>
      </c>
      <c r="L454" s="215">
        <f t="shared" ref="L454:L463" si="290">IF(F454="อาจารย์พิเศษรายชั่วโมง",1,0)</f>
        <v>0</v>
      </c>
      <c r="M454" s="215">
        <f t="shared" si="1"/>
        <v>1</v>
      </c>
      <c r="N454" s="67"/>
      <c r="O454" s="67"/>
      <c r="P454" s="67"/>
      <c r="Q454" s="67"/>
      <c r="R454" s="65">
        <v>3361300180511</v>
      </c>
      <c r="S454" s="5" t="str">
        <f t="shared" si="274"/>
        <v/>
      </c>
      <c r="T454" s="5"/>
      <c r="U454" s="5"/>
      <c r="V454" s="5"/>
      <c r="W454" s="5"/>
      <c r="X454" s="5"/>
      <c r="Y454" s="5"/>
      <c r="Z454" s="5"/>
    </row>
    <row r="455" spans="1:26" ht="21.75" customHeight="1">
      <c r="A455" s="5"/>
      <c r="B455" s="240">
        <v>3411400041300</v>
      </c>
      <c r="C455" s="99" t="s">
        <v>641</v>
      </c>
      <c r="D455" s="99" t="s">
        <v>496</v>
      </c>
      <c r="E455" s="99" t="s">
        <v>640</v>
      </c>
      <c r="F455" s="99" t="s">
        <v>62</v>
      </c>
      <c r="G455" s="99" t="s">
        <v>49</v>
      </c>
      <c r="H455" s="215">
        <f t="shared" si="287"/>
        <v>1</v>
      </c>
      <c r="I455" s="215">
        <f t="shared" si="288"/>
        <v>0</v>
      </c>
      <c r="J455" s="215"/>
      <c r="K455" s="215">
        <f t="shared" si="289"/>
        <v>0</v>
      </c>
      <c r="L455" s="215">
        <f t="shared" si="290"/>
        <v>0</v>
      </c>
      <c r="M455" s="215">
        <f t="shared" si="1"/>
        <v>1</v>
      </c>
      <c r="N455" s="67"/>
      <c r="O455" s="67"/>
      <c r="P455" s="67"/>
      <c r="Q455" s="67"/>
      <c r="R455" s="65">
        <v>3411400041300</v>
      </c>
      <c r="S455" s="5" t="str">
        <f t="shared" si="274"/>
        <v/>
      </c>
      <c r="T455" s="5"/>
      <c r="U455" s="5"/>
      <c r="V455" s="5"/>
      <c r="W455" s="5"/>
      <c r="X455" s="5"/>
      <c r="Y455" s="5"/>
      <c r="Z455" s="5"/>
    </row>
    <row r="456" spans="1:26" ht="21.75" customHeight="1">
      <c r="A456" s="5"/>
      <c r="B456" s="240">
        <v>3800800755038</v>
      </c>
      <c r="C456" s="99" t="s">
        <v>642</v>
      </c>
      <c r="D456" s="99" t="s">
        <v>496</v>
      </c>
      <c r="E456" s="99" t="s">
        <v>640</v>
      </c>
      <c r="F456" s="99" t="s">
        <v>62</v>
      </c>
      <c r="G456" s="99" t="s">
        <v>49</v>
      </c>
      <c r="H456" s="215">
        <f t="shared" si="287"/>
        <v>1</v>
      </c>
      <c r="I456" s="215">
        <f t="shared" si="288"/>
        <v>0</v>
      </c>
      <c r="J456" s="215"/>
      <c r="K456" s="215">
        <f t="shared" si="289"/>
        <v>0</v>
      </c>
      <c r="L456" s="215">
        <f t="shared" si="290"/>
        <v>0</v>
      </c>
      <c r="M456" s="215">
        <f t="shared" si="1"/>
        <v>1</v>
      </c>
      <c r="N456" s="67"/>
      <c r="O456" s="67"/>
      <c r="P456" s="67"/>
      <c r="Q456" s="67"/>
      <c r="R456" s="65">
        <v>3800800755038</v>
      </c>
      <c r="S456" s="5" t="str">
        <f t="shared" si="274"/>
        <v/>
      </c>
      <c r="T456" s="5"/>
      <c r="U456" s="5"/>
      <c r="V456" s="5"/>
      <c r="W456" s="5"/>
      <c r="X456" s="5"/>
      <c r="Y456" s="5"/>
      <c r="Z456" s="5"/>
    </row>
    <row r="457" spans="1:26" ht="21.75" customHeight="1">
      <c r="A457" s="5"/>
      <c r="B457" s="240">
        <v>1301700006261</v>
      </c>
      <c r="C457" s="99" t="s">
        <v>643</v>
      </c>
      <c r="D457" s="99" t="s">
        <v>496</v>
      </c>
      <c r="E457" s="99" t="s">
        <v>640</v>
      </c>
      <c r="F457" s="99" t="s">
        <v>6</v>
      </c>
      <c r="G457" s="99" t="s">
        <v>49</v>
      </c>
      <c r="H457" s="215">
        <f t="shared" si="287"/>
        <v>0</v>
      </c>
      <c r="I457" s="215">
        <f t="shared" si="288"/>
        <v>1</v>
      </c>
      <c r="J457" s="215"/>
      <c r="K457" s="215">
        <f t="shared" si="289"/>
        <v>0</v>
      </c>
      <c r="L457" s="215">
        <f t="shared" si="290"/>
        <v>0</v>
      </c>
      <c r="M457" s="215">
        <f t="shared" si="1"/>
        <v>1</v>
      </c>
      <c r="N457" s="67"/>
      <c r="O457" s="67"/>
      <c r="P457" s="67"/>
      <c r="Q457" s="67"/>
      <c r="R457" s="65">
        <v>1301700006261</v>
      </c>
      <c r="S457" s="5" t="str">
        <f t="shared" si="274"/>
        <v/>
      </c>
      <c r="T457" s="5"/>
      <c r="U457" s="5"/>
      <c r="V457" s="5"/>
      <c r="W457" s="5"/>
      <c r="X457" s="5"/>
      <c r="Y457" s="5"/>
      <c r="Z457" s="5"/>
    </row>
    <row r="458" spans="1:26" ht="21.75" customHeight="1">
      <c r="A458" s="5"/>
      <c r="B458" s="240">
        <v>1330700096685</v>
      </c>
      <c r="C458" s="99" t="s">
        <v>644</v>
      </c>
      <c r="D458" s="99" t="s">
        <v>496</v>
      </c>
      <c r="E458" s="99" t="s">
        <v>640</v>
      </c>
      <c r="F458" s="99" t="s">
        <v>6</v>
      </c>
      <c r="G458" s="99" t="s">
        <v>49</v>
      </c>
      <c r="H458" s="215">
        <f t="shared" si="287"/>
        <v>0</v>
      </c>
      <c r="I458" s="215">
        <f t="shared" si="288"/>
        <v>1</v>
      </c>
      <c r="J458" s="215"/>
      <c r="K458" s="215">
        <f t="shared" si="289"/>
        <v>0</v>
      </c>
      <c r="L458" s="215">
        <f t="shared" si="290"/>
        <v>0</v>
      </c>
      <c r="M458" s="215">
        <f t="shared" si="1"/>
        <v>1</v>
      </c>
      <c r="N458" s="67"/>
      <c r="O458" s="67"/>
      <c r="P458" s="67"/>
      <c r="Q458" s="67"/>
      <c r="R458" s="65">
        <v>1330700096685</v>
      </c>
      <c r="S458" s="5" t="str">
        <f t="shared" si="274"/>
        <v/>
      </c>
      <c r="T458" s="5"/>
      <c r="U458" s="5"/>
      <c r="V458" s="5"/>
      <c r="W458" s="5"/>
      <c r="X458" s="5"/>
      <c r="Y458" s="5"/>
      <c r="Z458" s="5"/>
    </row>
    <row r="459" spans="1:26" ht="21.75" customHeight="1">
      <c r="A459" s="5"/>
      <c r="B459" s="240">
        <v>1410300041491</v>
      </c>
      <c r="C459" s="99" t="s">
        <v>488</v>
      </c>
      <c r="D459" s="99" t="s">
        <v>496</v>
      </c>
      <c r="E459" s="99" t="s">
        <v>640</v>
      </c>
      <c r="F459" s="99" t="s">
        <v>6</v>
      </c>
      <c r="G459" s="99" t="s">
        <v>81</v>
      </c>
      <c r="H459" s="215">
        <f t="shared" si="287"/>
        <v>0</v>
      </c>
      <c r="I459" s="215">
        <f t="shared" si="288"/>
        <v>1</v>
      </c>
      <c r="J459" s="215"/>
      <c r="K459" s="215">
        <f t="shared" si="289"/>
        <v>0</v>
      </c>
      <c r="L459" s="215">
        <f t="shared" si="290"/>
        <v>0</v>
      </c>
      <c r="M459" s="215">
        <f t="shared" si="1"/>
        <v>1</v>
      </c>
      <c r="N459" s="67"/>
      <c r="O459" s="67"/>
      <c r="P459" s="67"/>
      <c r="Q459" s="67"/>
      <c r="R459" s="65">
        <v>1410300041491</v>
      </c>
      <c r="S459" s="5" t="str">
        <f t="shared" si="274"/>
        <v/>
      </c>
      <c r="T459" s="5"/>
      <c r="U459" s="5"/>
      <c r="V459" s="5"/>
      <c r="W459" s="5"/>
      <c r="X459" s="5"/>
      <c r="Y459" s="5"/>
      <c r="Z459" s="5"/>
    </row>
    <row r="460" spans="1:26" ht="21.75" customHeight="1">
      <c r="A460" s="5"/>
      <c r="B460" s="240">
        <v>1410600018517</v>
      </c>
      <c r="C460" s="99" t="s">
        <v>645</v>
      </c>
      <c r="D460" s="99" t="s">
        <v>496</v>
      </c>
      <c r="E460" s="99" t="s">
        <v>640</v>
      </c>
      <c r="F460" s="99" t="s">
        <v>6</v>
      </c>
      <c r="G460" s="99" t="s">
        <v>49</v>
      </c>
      <c r="H460" s="215">
        <f t="shared" si="287"/>
        <v>0</v>
      </c>
      <c r="I460" s="215">
        <f t="shared" si="288"/>
        <v>1</v>
      </c>
      <c r="J460" s="215"/>
      <c r="K460" s="215">
        <f t="shared" si="289"/>
        <v>0</v>
      </c>
      <c r="L460" s="215">
        <f t="shared" si="290"/>
        <v>0</v>
      </c>
      <c r="M460" s="215">
        <f t="shared" si="1"/>
        <v>1</v>
      </c>
      <c r="N460" s="67"/>
      <c r="O460" s="67"/>
      <c r="P460" s="67"/>
      <c r="Q460" s="67"/>
      <c r="R460" s="65">
        <v>1410600018517</v>
      </c>
      <c r="S460" s="5" t="str">
        <f t="shared" si="274"/>
        <v/>
      </c>
      <c r="T460" s="5"/>
      <c r="U460" s="5"/>
      <c r="V460" s="5"/>
      <c r="W460" s="5"/>
      <c r="X460" s="5"/>
      <c r="Y460" s="5"/>
      <c r="Z460" s="5"/>
    </row>
    <row r="461" spans="1:26" ht="21.75" customHeight="1">
      <c r="A461" s="5"/>
      <c r="B461" s="240">
        <v>3450900055007</v>
      </c>
      <c r="C461" s="99" t="s">
        <v>646</v>
      </c>
      <c r="D461" s="99" t="s">
        <v>496</v>
      </c>
      <c r="E461" s="99" t="s">
        <v>640</v>
      </c>
      <c r="F461" s="99" t="s">
        <v>6</v>
      </c>
      <c r="G461" s="99" t="s">
        <v>81</v>
      </c>
      <c r="H461" s="215">
        <f t="shared" si="287"/>
        <v>0</v>
      </c>
      <c r="I461" s="215">
        <f t="shared" si="288"/>
        <v>1</v>
      </c>
      <c r="J461" s="215"/>
      <c r="K461" s="215">
        <f t="shared" si="289"/>
        <v>0</v>
      </c>
      <c r="L461" s="215">
        <f t="shared" si="290"/>
        <v>0</v>
      </c>
      <c r="M461" s="215">
        <f t="shared" si="1"/>
        <v>1</v>
      </c>
      <c r="N461" s="67"/>
      <c r="O461" s="67"/>
      <c r="P461" s="67"/>
      <c r="Q461" s="67"/>
      <c r="R461" s="65">
        <v>3450900055007</v>
      </c>
      <c r="S461" s="5" t="str">
        <f t="shared" si="274"/>
        <v/>
      </c>
      <c r="T461" s="5"/>
      <c r="U461" s="5"/>
      <c r="V461" s="5"/>
      <c r="W461" s="5"/>
      <c r="X461" s="5"/>
      <c r="Y461" s="5"/>
      <c r="Z461" s="5"/>
    </row>
    <row r="462" spans="1:26" ht="21.75" customHeight="1">
      <c r="A462" s="5"/>
      <c r="B462" s="240">
        <v>3459900159439</v>
      </c>
      <c r="C462" s="99" t="s">
        <v>491</v>
      </c>
      <c r="D462" s="99" t="s">
        <v>496</v>
      </c>
      <c r="E462" s="99" t="s">
        <v>640</v>
      </c>
      <c r="F462" s="99" t="s">
        <v>6</v>
      </c>
      <c r="G462" s="99" t="s">
        <v>49</v>
      </c>
      <c r="H462" s="215">
        <f t="shared" si="287"/>
        <v>0</v>
      </c>
      <c r="I462" s="215">
        <f t="shared" si="288"/>
        <v>1</v>
      </c>
      <c r="J462" s="215"/>
      <c r="K462" s="215">
        <f t="shared" si="289"/>
        <v>0</v>
      </c>
      <c r="L462" s="215">
        <f t="shared" si="290"/>
        <v>0</v>
      </c>
      <c r="M462" s="215">
        <f t="shared" si="1"/>
        <v>1</v>
      </c>
      <c r="N462" s="67"/>
      <c r="O462" s="67"/>
      <c r="P462" s="67"/>
      <c r="Q462" s="67"/>
      <c r="R462" s="65">
        <v>3459900159439</v>
      </c>
      <c r="S462" s="5" t="str">
        <f t="shared" si="274"/>
        <v/>
      </c>
      <c r="T462" s="5"/>
      <c r="U462" s="5"/>
      <c r="V462" s="5"/>
      <c r="W462" s="5"/>
      <c r="X462" s="5"/>
      <c r="Y462" s="5"/>
      <c r="Z462" s="5"/>
    </row>
    <row r="463" spans="1:26" ht="21.75" customHeight="1">
      <c r="A463" s="5"/>
      <c r="B463" s="240">
        <v>3479900079591</v>
      </c>
      <c r="C463" s="99" t="s">
        <v>501</v>
      </c>
      <c r="D463" s="99" t="s">
        <v>496</v>
      </c>
      <c r="E463" s="99" t="s">
        <v>640</v>
      </c>
      <c r="F463" s="99" t="s">
        <v>6</v>
      </c>
      <c r="G463" s="99" t="s">
        <v>81</v>
      </c>
      <c r="H463" s="215">
        <f t="shared" si="287"/>
        <v>0</v>
      </c>
      <c r="I463" s="215">
        <f t="shared" si="288"/>
        <v>1</v>
      </c>
      <c r="J463" s="215"/>
      <c r="K463" s="215">
        <f t="shared" si="289"/>
        <v>0</v>
      </c>
      <c r="L463" s="215">
        <f t="shared" si="290"/>
        <v>0</v>
      </c>
      <c r="M463" s="215">
        <f t="shared" si="1"/>
        <v>1</v>
      </c>
      <c r="N463" s="67"/>
      <c r="O463" s="67"/>
      <c r="P463" s="67"/>
      <c r="Q463" s="67"/>
      <c r="R463" s="65">
        <v>3479900079591</v>
      </c>
      <c r="S463" s="5" t="str">
        <f t="shared" si="274"/>
        <v/>
      </c>
      <c r="T463" s="5"/>
      <c r="U463" s="5"/>
      <c r="V463" s="5"/>
      <c r="W463" s="5"/>
      <c r="X463" s="5"/>
      <c r="Y463" s="5"/>
      <c r="Z463" s="5"/>
    </row>
    <row r="464" spans="1:26" ht="21.75" customHeight="1">
      <c r="A464" s="5">
        <v>4</v>
      </c>
      <c r="B464" s="674" t="str">
        <f>E465</f>
        <v>สาขาวิชาชีววิทยา</v>
      </c>
      <c r="C464" s="675"/>
      <c r="D464" s="675"/>
      <c r="E464" s="675"/>
      <c r="F464" s="675"/>
      <c r="G464" s="676"/>
      <c r="H464" s="233">
        <f t="shared" ref="H464:I464" si="291">SUMIF($E:$E,$B464,H:H)</f>
        <v>2</v>
      </c>
      <c r="I464" s="233">
        <f t="shared" si="291"/>
        <v>7</v>
      </c>
      <c r="J464" s="233"/>
      <c r="K464" s="233">
        <f t="shared" ref="K464:L464" si="292">SUMIF($E:$E,$B464,K:K)</f>
        <v>1</v>
      </c>
      <c r="L464" s="233">
        <f t="shared" si="292"/>
        <v>2</v>
      </c>
      <c r="M464" s="233">
        <f t="shared" si="1"/>
        <v>12</v>
      </c>
      <c r="N464" s="237"/>
      <c r="O464" s="237"/>
      <c r="P464" s="237"/>
      <c r="Q464" s="237"/>
      <c r="R464" s="65" t="s">
        <v>51</v>
      </c>
      <c r="S464" s="65" t="str">
        <f t="shared" si="274"/>
        <v>สาขาวิชาชีววิทยา</v>
      </c>
      <c r="T464" s="5"/>
      <c r="U464" s="5"/>
      <c r="V464" s="5"/>
      <c r="W464" s="5"/>
      <c r="X464" s="5"/>
      <c r="Y464" s="5"/>
      <c r="Z464" s="5"/>
    </row>
    <row r="465" spans="1:26" ht="21.75" customHeight="1">
      <c r="A465" s="5"/>
      <c r="B465" s="240">
        <v>3100300211230</v>
      </c>
      <c r="C465" s="99" t="s">
        <v>647</v>
      </c>
      <c r="D465" s="99" t="s">
        <v>496</v>
      </c>
      <c r="E465" s="99" t="s">
        <v>648</v>
      </c>
      <c r="F465" s="99" t="s">
        <v>62</v>
      </c>
      <c r="G465" s="99" t="s">
        <v>81</v>
      </c>
      <c r="H465" s="215">
        <f t="shared" ref="H465:H476" si="293">IF(F465="ข้าราชการพลเรือนในสถาบันอุดมศึกษา",1,0)</f>
        <v>1</v>
      </c>
      <c r="I465" s="215">
        <f t="shared" ref="I465:I476" si="294">IF(F465="พนักงานมหาวิทยาลัย",1,0)</f>
        <v>0</v>
      </c>
      <c r="J465" s="215"/>
      <c r="K465" s="215">
        <f t="shared" ref="K465:K476" si="295">IF(F465="ลูกจ้างชั่วคราวรายเดือน",1,0)</f>
        <v>0</v>
      </c>
      <c r="L465" s="215">
        <f t="shared" ref="L465:L476" si="296">IF(F465="อาจารย์พิเศษรายชั่วโมง",1,0)</f>
        <v>0</v>
      </c>
      <c r="M465" s="215">
        <f t="shared" si="1"/>
        <v>1</v>
      </c>
      <c r="N465" s="67"/>
      <c r="O465" s="67"/>
      <c r="P465" s="67"/>
      <c r="Q465" s="67"/>
      <c r="R465" s="65">
        <v>3100300211230</v>
      </c>
      <c r="S465" s="5" t="str">
        <f t="shared" si="274"/>
        <v/>
      </c>
      <c r="T465" s="5"/>
      <c r="U465" s="5"/>
      <c r="V465" s="5"/>
      <c r="W465" s="5"/>
      <c r="X465" s="5"/>
      <c r="Y465" s="5"/>
      <c r="Z465" s="5"/>
    </row>
    <row r="466" spans="1:26" ht="21.75" customHeight="1">
      <c r="A466" s="5"/>
      <c r="B466" s="240">
        <v>3530800544129</v>
      </c>
      <c r="C466" s="99" t="s">
        <v>649</v>
      </c>
      <c r="D466" s="99" t="s">
        <v>496</v>
      </c>
      <c r="E466" s="99" t="s">
        <v>648</v>
      </c>
      <c r="F466" s="99" t="s">
        <v>62</v>
      </c>
      <c r="G466" s="99" t="s">
        <v>49</v>
      </c>
      <c r="H466" s="215">
        <f t="shared" si="293"/>
        <v>1</v>
      </c>
      <c r="I466" s="215">
        <f t="shared" si="294"/>
        <v>0</v>
      </c>
      <c r="J466" s="215"/>
      <c r="K466" s="215">
        <f t="shared" si="295"/>
        <v>0</v>
      </c>
      <c r="L466" s="215">
        <f t="shared" si="296"/>
        <v>0</v>
      </c>
      <c r="M466" s="215">
        <f t="shared" si="1"/>
        <v>1</v>
      </c>
      <c r="N466" s="67"/>
      <c r="O466" s="67"/>
      <c r="P466" s="67"/>
      <c r="Q466" s="67"/>
      <c r="R466" s="65">
        <v>3530800544129</v>
      </c>
      <c r="S466" s="5" t="str">
        <f t="shared" si="274"/>
        <v/>
      </c>
      <c r="T466" s="5"/>
      <c r="U466" s="5"/>
      <c r="V466" s="5"/>
      <c r="W466" s="5"/>
      <c r="X466" s="5"/>
      <c r="Y466" s="5"/>
      <c r="Z466" s="5"/>
    </row>
    <row r="467" spans="1:26" ht="21.75" customHeight="1">
      <c r="A467" s="5"/>
      <c r="B467" s="240">
        <v>1490500090470</v>
      </c>
      <c r="C467" s="99" t="s">
        <v>380</v>
      </c>
      <c r="D467" s="99" t="s">
        <v>496</v>
      </c>
      <c r="E467" s="99" t="s">
        <v>648</v>
      </c>
      <c r="F467" s="99" t="s">
        <v>6</v>
      </c>
      <c r="G467" s="99" t="s">
        <v>49</v>
      </c>
      <c r="H467" s="215">
        <f t="shared" si="293"/>
        <v>0</v>
      </c>
      <c r="I467" s="215">
        <f t="shared" si="294"/>
        <v>1</v>
      </c>
      <c r="J467" s="215"/>
      <c r="K467" s="215">
        <f t="shared" si="295"/>
        <v>0</v>
      </c>
      <c r="L467" s="215">
        <f t="shared" si="296"/>
        <v>0</v>
      </c>
      <c r="M467" s="215">
        <f t="shared" si="1"/>
        <v>1</v>
      </c>
      <c r="N467" s="67"/>
      <c r="O467" s="67"/>
      <c r="P467" s="67"/>
      <c r="Q467" s="67"/>
      <c r="R467" s="65">
        <v>1490500090470</v>
      </c>
      <c r="S467" s="5" t="str">
        <f t="shared" si="274"/>
        <v/>
      </c>
      <c r="T467" s="5"/>
      <c r="U467" s="5"/>
      <c r="V467" s="5"/>
      <c r="W467" s="5"/>
      <c r="X467" s="5"/>
      <c r="Y467" s="5"/>
      <c r="Z467" s="5"/>
    </row>
    <row r="468" spans="1:26" ht="21.75" customHeight="1">
      <c r="A468" s="5"/>
      <c r="B468" s="240">
        <v>3101500983261</v>
      </c>
      <c r="C468" s="99" t="s">
        <v>651</v>
      </c>
      <c r="D468" s="99" t="s">
        <v>496</v>
      </c>
      <c r="E468" s="99" t="s">
        <v>648</v>
      </c>
      <c r="F468" s="99" t="s">
        <v>6</v>
      </c>
      <c r="G468" s="99" t="s">
        <v>81</v>
      </c>
      <c r="H468" s="215">
        <f t="shared" si="293"/>
        <v>0</v>
      </c>
      <c r="I468" s="215">
        <f t="shared" si="294"/>
        <v>1</v>
      </c>
      <c r="J468" s="215"/>
      <c r="K468" s="215">
        <f t="shared" si="295"/>
        <v>0</v>
      </c>
      <c r="L468" s="215">
        <f t="shared" si="296"/>
        <v>0</v>
      </c>
      <c r="M468" s="215">
        <f t="shared" si="1"/>
        <v>1</v>
      </c>
      <c r="N468" s="67"/>
      <c r="O468" s="67"/>
      <c r="P468" s="67"/>
      <c r="Q468" s="67"/>
      <c r="R468" s="65">
        <v>3101500983261</v>
      </c>
      <c r="S468" s="5" t="str">
        <f t="shared" si="274"/>
        <v/>
      </c>
      <c r="T468" s="5"/>
      <c r="U468" s="5"/>
      <c r="V468" s="5"/>
      <c r="W468" s="5"/>
      <c r="X468" s="5"/>
      <c r="Y468" s="5"/>
      <c r="Z468" s="5"/>
    </row>
    <row r="469" spans="1:26" ht="21.75" customHeight="1">
      <c r="A469" s="5"/>
      <c r="B469" s="240">
        <v>3410100026096</v>
      </c>
      <c r="C469" s="99" t="s">
        <v>652</v>
      </c>
      <c r="D469" s="99" t="s">
        <v>496</v>
      </c>
      <c r="E469" s="99" t="s">
        <v>648</v>
      </c>
      <c r="F469" s="99" t="s">
        <v>6</v>
      </c>
      <c r="G469" s="99" t="s">
        <v>81</v>
      </c>
      <c r="H469" s="215">
        <f t="shared" si="293"/>
        <v>0</v>
      </c>
      <c r="I469" s="215">
        <f t="shared" si="294"/>
        <v>1</v>
      </c>
      <c r="J469" s="215"/>
      <c r="K469" s="215">
        <f t="shared" si="295"/>
        <v>0</v>
      </c>
      <c r="L469" s="215">
        <f t="shared" si="296"/>
        <v>0</v>
      </c>
      <c r="M469" s="215">
        <f t="shared" si="1"/>
        <v>1</v>
      </c>
      <c r="N469" s="67"/>
      <c r="O469" s="67"/>
      <c r="P469" s="67"/>
      <c r="Q469" s="67"/>
      <c r="R469" s="65">
        <v>3410100026096</v>
      </c>
      <c r="S469" s="5" t="str">
        <f t="shared" si="274"/>
        <v/>
      </c>
      <c r="T469" s="5"/>
      <c r="U469" s="5"/>
      <c r="V469" s="5"/>
      <c r="W469" s="5"/>
      <c r="X469" s="5"/>
      <c r="Y469" s="5"/>
      <c r="Z469" s="5"/>
    </row>
    <row r="470" spans="1:26" ht="21.75" customHeight="1">
      <c r="A470" s="5"/>
      <c r="B470" s="240">
        <v>3460100100342</v>
      </c>
      <c r="C470" s="99" t="s">
        <v>654</v>
      </c>
      <c r="D470" s="99" t="s">
        <v>496</v>
      </c>
      <c r="E470" s="99" t="s">
        <v>648</v>
      </c>
      <c r="F470" s="99" t="s">
        <v>6</v>
      </c>
      <c r="G470" s="99" t="s">
        <v>81</v>
      </c>
      <c r="H470" s="215">
        <f t="shared" si="293"/>
        <v>0</v>
      </c>
      <c r="I470" s="215">
        <f t="shared" si="294"/>
        <v>1</v>
      </c>
      <c r="J470" s="215"/>
      <c r="K470" s="215">
        <f t="shared" si="295"/>
        <v>0</v>
      </c>
      <c r="L470" s="215">
        <f t="shared" si="296"/>
        <v>0</v>
      </c>
      <c r="M470" s="215">
        <f t="shared" si="1"/>
        <v>1</v>
      </c>
      <c r="N470" s="67"/>
      <c r="O470" s="67"/>
      <c r="P470" s="67"/>
      <c r="Q470" s="67"/>
      <c r="R470" s="65">
        <v>3460100100342</v>
      </c>
      <c r="S470" s="5" t="str">
        <f t="shared" si="274"/>
        <v/>
      </c>
      <c r="T470" s="5"/>
      <c r="U470" s="5"/>
      <c r="V470" s="5"/>
      <c r="W470" s="5"/>
      <c r="X470" s="5"/>
      <c r="Y470" s="5"/>
      <c r="Z470" s="5"/>
    </row>
    <row r="471" spans="1:26" ht="21.75" customHeight="1">
      <c r="A471" s="5"/>
      <c r="B471" s="240">
        <v>3470100250913</v>
      </c>
      <c r="C471" s="99" t="s">
        <v>655</v>
      </c>
      <c r="D471" s="99" t="s">
        <v>496</v>
      </c>
      <c r="E471" s="99" t="s">
        <v>648</v>
      </c>
      <c r="F471" s="99" t="s">
        <v>6</v>
      </c>
      <c r="G471" s="99" t="s">
        <v>81</v>
      </c>
      <c r="H471" s="215">
        <f t="shared" si="293"/>
        <v>0</v>
      </c>
      <c r="I471" s="215">
        <f t="shared" si="294"/>
        <v>1</v>
      </c>
      <c r="J471" s="215"/>
      <c r="K471" s="215">
        <f t="shared" si="295"/>
        <v>0</v>
      </c>
      <c r="L471" s="215">
        <f t="shared" si="296"/>
        <v>0</v>
      </c>
      <c r="M471" s="215">
        <f t="shared" si="1"/>
        <v>1</v>
      </c>
      <c r="N471" s="67"/>
      <c r="O471" s="67"/>
      <c r="P471" s="67"/>
      <c r="Q471" s="67"/>
      <c r="R471" s="65">
        <v>3470100250913</v>
      </c>
      <c r="S471" s="5" t="str">
        <f t="shared" si="274"/>
        <v/>
      </c>
      <c r="T471" s="5"/>
      <c r="U471" s="5"/>
      <c r="V471" s="5"/>
      <c r="W471" s="5"/>
      <c r="X471" s="5"/>
      <c r="Y471" s="5"/>
      <c r="Z471" s="5"/>
    </row>
    <row r="472" spans="1:26" ht="21.75" customHeight="1">
      <c r="A472" s="5"/>
      <c r="B472" s="240">
        <v>3479900077963</v>
      </c>
      <c r="C472" s="99" t="s">
        <v>656</v>
      </c>
      <c r="D472" s="99" t="s">
        <v>496</v>
      </c>
      <c r="E472" s="99" t="s">
        <v>648</v>
      </c>
      <c r="F472" s="99" t="s">
        <v>6</v>
      </c>
      <c r="G472" s="99" t="s">
        <v>49</v>
      </c>
      <c r="H472" s="215">
        <f t="shared" si="293"/>
        <v>0</v>
      </c>
      <c r="I472" s="215">
        <f t="shared" si="294"/>
        <v>1</v>
      </c>
      <c r="J472" s="215"/>
      <c r="K472" s="215">
        <f t="shared" si="295"/>
        <v>0</v>
      </c>
      <c r="L472" s="215">
        <f t="shared" si="296"/>
        <v>0</v>
      </c>
      <c r="M472" s="215">
        <f t="shared" si="1"/>
        <v>1</v>
      </c>
      <c r="N472" s="67"/>
      <c r="O472" s="67"/>
      <c r="P472" s="67"/>
      <c r="Q472" s="67"/>
      <c r="R472" s="65">
        <v>3479900077963</v>
      </c>
      <c r="S472" s="5" t="str">
        <f t="shared" si="274"/>
        <v/>
      </c>
      <c r="T472" s="5"/>
      <c r="U472" s="5"/>
      <c r="V472" s="5"/>
      <c r="W472" s="5"/>
      <c r="X472" s="5"/>
      <c r="Y472" s="5"/>
      <c r="Z472" s="5"/>
    </row>
    <row r="473" spans="1:26" ht="21.75" customHeight="1">
      <c r="A473" s="5"/>
      <c r="B473" s="240">
        <v>3480700213768</v>
      </c>
      <c r="C473" s="99" t="s">
        <v>657</v>
      </c>
      <c r="D473" s="99" t="s">
        <v>496</v>
      </c>
      <c r="E473" s="99" t="s">
        <v>648</v>
      </c>
      <c r="F473" s="99" t="s">
        <v>6</v>
      </c>
      <c r="G473" s="99" t="s">
        <v>81</v>
      </c>
      <c r="H473" s="215">
        <f t="shared" si="293"/>
        <v>0</v>
      </c>
      <c r="I473" s="215">
        <f t="shared" si="294"/>
        <v>1</v>
      </c>
      <c r="J473" s="215"/>
      <c r="K473" s="215">
        <f t="shared" si="295"/>
        <v>0</v>
      </c>
      <c r="L473" s="215">
        <f t="shared" si="296"/>
        <v>0</v>
      </c>
      <c r="M473" s="215">
        <f t="shared" si="1"/>
        <v>1</v>
      </c>
      <c r="N473" s="67"/>
      <c r="O473" s="67"/>
      <c r="P473" s="67"/>
      <c r="Q473" s="67"/>
      <c r="R473" s="65">
        <v>3480700213768</v>
      </c>
      <c r="S473" s="5" t="str">
        <f t="shared" si="274"/>
        <v/>
      </c>
      <c r="T473" s="5"/>
      <c r="U473" s="5"/>
      <c r="V473" s="5"/>
      <c r="W473" s="5"/>
      <c r="X473" s="5"/>
      <c r="Y473" s="5"/>
      <c r="Z473" s="5"/>
    </row>
    <row r="474" spans="1:26" ht="21.75" customHeight="1">
      <c r="A474" s="5"/>
      <c r="B474" s="240" t="s">
        <v>658</v>
      </c>
      <c r="C474" s="99" t="s">
        <v>659</v>
      </c>
      <c r="D474" s="99" t="s">
        <v>496</v>
      </c>
      <c r="E474" s="99" t="s">
        <v>648</v>
      </c>
      <c r="F474" s="99" t="s">
        <v>48</v>
      </c>
      <c r="G474" s="99" t="s">
        <v>106</v>
      </c>
      <c r="H474" s="215">
        <f t="shared" si="293"/>
        <v>0</v>
      </c>
      <c r="I474" s="215">
        <f t="shared" si="294"/>
        <v>0</v>
      </c>
      <c r="J474" s="215"/>
      <c r="K474" s="215">
        <f t="shared" si="295"/>
        <v>1</v>
      </c>
      <c r="L474" s="215">
        <f t="shared" si="296"/>
        <v>0</v>
      </c>
      <c r="M474" s="215">
        <f t="shared" si="1"/>
        <v>1</v>
      </c>
      <c r="N474" s="67"/>
      <c r="O474" s="67"/>
      <c r="P474" s="67"/>
      <c r="Q474" s="67"/>
      <c r="R474" s="289" t="s">
        <v>658</v>
      </c>
      <c r="S474" s="5"/>
      <c r="T474" s="5"/>
      <c r="U474" s="5"/>
      <c r="V474" s="5"/>
      <c r="W474" s="5"/>
      <c r="X474" s="5"/>
      <c r="Y474" s="5"/>
      <c r="Z474" s="5"/>
    </row>
    <row r="475" spans="1:26" ht="21.75" customHeight="1">
      <c r="A475" s="5"/>
      <c r="B475" s="240">
        <v>1480700073773</v>
      </c>
      <c r="C475" s="99" t="s">
        <v>660</v>
      </c>
      <c r="D475" s="99" t="s">
        <v>496</v>
      </c>
      <c r="E475" s="99" t="s">
        <v>648</v>
      </c>
      <c r="F475" s="99" t="s">
        <v>93</v>
      </c>
      <c r="G475" s="99"/>
      <c r="H475" s="215">
        <f t="shared" si="293"/>
        <v>0</v>
      </c>
      <c r="I475" s="215">
        <f t="shared" si="294"/>
        <v>0</v>
      </c>
      <c r="J475" s="215"/>
      <c r="K475" s="215">
        <f t="shared" si="295"/>
        <v>0</v>
      </c>
      <c r="L475" s="215">
        <f t="shared" si="296"/>
        <v>1</v>
      </c>
      <c r="M475" s="215">
        <f t="shared" si="1"/>
        <v>1</v>
      </c>
      <c r="N475" s="67"/>
      <c r="O475" s="67"/>
      <c r="P475" s="67"/>
      <c r="Q475" s="67"/>
      <c r="R475" s="65">
        <v>1480700073773</v>
      </c>
      <c r="S475" s="5" t="str">
        <f t="shared" ref="S475:S510" si="297">IF(ISNUMBER(B475),"",B475)</f>
        <v/>
      </c>
      <c r="T475" s="5"/>
      <c r="U475" s="5"/>
      <c r="V475" s="5"/>
      <c r="W475" s="5"/>
      <c r="X475" s="5"/>
      <c r="Y475" s="5"/>
      <c r="Z475" s="5"/>
    </row>
    <row r="476" spans="1:26" ht="21.75" customHeight="1">
      <c r="A476" s="5"/>
      <c r="B476" s="240">
        <v>2565450000000</v>
      </c>
      <c r="C476" s="99" t="s">
        <v>661</v>
      </c>
      <c r="D476" s="99" t="s">
        <v>496</v>
      </c>
      <c r="E476" s="99" t="s">
        <v>648</v>
      </c>
      <c r="F476" s="99" t="s">
        <v>93</v>
      </c>
      <c r="G476" s="99" t="s">
        <v>106</v>
      </c>
      <c r="H476" s="215">
        <f t="shared" si="293"/>
        <v>0</v>
      </c>
      <c r="I476" s="215">
        <f t="shared" si="294"/>
        <v>0</v>
      </c>
      <c r="J476" s="215"/>
      <c r="K476" s="215">
        <f t="shared" si="295"/>
        <v>0</v>
      </c>
      <c r="L476" s="215">
        <f t="shared" si="296"/>
        <v>1</v>
      </c>
      <c r="M476" s="215">
        <f t="shared" si="1"/>
        <v>1</v>
      </c>
      <c r="N476" s="67"/>
      <c r="O476" s="67"/>
      <c r="P476" s="67"/>
      <c r="Q476" s="67"/>
      <c r="R476" s="65">
        <v>2565450000000</v>
      </c>
      <c r="S476" s="5" t="str">
        <f t="shared" si="297"/>
        <v/>
      </c>
      <c r="T476" s="5"/>
      <c r="U476" s="5"/>
      <c r="V476" s="5"/>
      <c r="W476" s="5"/>
      <c r="X476" s="5"/>
      <c r="Y476" s="5"/>
      <c r="Z476" s="5"/>
    </row>
    <row r="477" spans="1:26" ht="21.75" customHeight="1">
      <c r="A477" s="5">
        <v>5</v>
      </c>
      <c r="B477" s="674" t="str">
        <f>E478</f>
        <v>สาขาวิชาชีววิทยาและวิทยาศาสตร์สิ่งแวดล้อม</v>
      </c>
      <c r="C477" s="675"/>
      <c r="D477" s="675"/>
      <c r="E477" s="675"/>
      <c r="F477" s="675"/>
      <c r="G477" s="676"/>
      <c r="H477" s="233">
        <f t="shared" ref="H477:I477" si="298">SUMIF($E:$E,$B477,H:H)</f>
        <v>0</v>
      </c>
      <c r="I477" s="233">
        <f t="shared" si="298"/>
        <v>0</v>
      </c>
      <c r="J477" s="233"/>
      <c r="K477" s="233">
        <f t="shared" ref="K477:L477" si="299">SUMIF($E:$E,$B477,K:K)</f>
        <v>0</v>
      </c>
      <c r="L477" s="233">
        <f t="shared" si="299"/>
        <v>1</v>
      </c>
      <c r="M477" s="233">
        <f t="shared" si="1"/>
        <v>1</v>
      </c>
      <c r="N477" s="237"/>
      <c r="O477" s="237"/>
      <c r="P477" s="237"/>
      <c r="Q477" s="237"/>
      <c r="R477" s="65" t="s">
        <v>51</v>
      </c>
      <c r="S477" s="65" t="str">
        <f t="shared" si="297"/>
        <v>สาขาวิชาชีววิทยาและวิทยาศาสตร์สิ่งแวดล้อม</v>
      </c>
      <c r="T477" s="5"/>
      <c r="U477" s="5"/>
      <c r="V477" s="5"/>
      <c r="W477" s="5"/>
      <c r="X477" s="5"/>
      <c r="Y477" s="5"/>
      <c r="Z477" s="5"/>
    </row>
    <row r="478" spans="1:26" ht="21.75" customHeight="1">
      <c r="A478" s="5"/>
      <c r="B478" s="240">
        <v>3499900135513</v>
      </c>
      <c r="C478" s="99" t="s">
        <v>662</v>
      </c>
      <c r="D478" s="99" t="s">
        <v>496</v>
      </c>
      <c r="E478" s="99" t="s">
        <v>663</v>
      </c>
      <c r="F478" s="99" t="s">
        <v>93</v>
      </c>
      <c r="G478" s="99" t="s">
        <v>81</v>
      </c>
      <c r="H478" s="215">
        <f>IF(F478="ข้าราชการพลเรือนในสถาบันอุดมศึกษา",1,0)</f>
        <v>0</v>
      </c>
      <c r="I478" s="215">
        <f>IF(F478="พนักงานมหาวิทยาลัย",1,0)</f>
        <v>0</v>
      </c>
      <c r="J478" s="215"/>
      <c r="K478" s="215">
        <f>IF(F478="ลูกจ้างชั่วคราวรายเดือน",1,0)</f>
        <v>0</v>
      </c>
      <c r="L478" s="215">
        <f>IF(F478="อาจารย์พิเศษรายชั่วโมง",1,0)</f>
        <v>1</v>
      </c>
      <c r="M478" s="215">
        <f t="shared" si="1"/>
        <v>1</v>
      </c>
      <c r="N478" s="67"/>
      <c r="O478" s="67"/>
      <c r="P478" s="67"/>
      <c r="Q478" s="67"/>
      <c r="R478" s="65">
        <v>3499900135513</v>
      </c>
      <c r="S478" s="5" t="str">
        <f t="shared" si="297"/>
        <v/>
      </c>
      <c r="T478" s="5"/>
      <c r="U478" s="5"/>
      <c r="V478" s="5"/>
      <c r="W478" s="5"/>
      <c r="X478" s="5"/>
      <c r="Y478" s="5"/>
      <c r="Z478" s="5"/>
    </row>
    <row r="479" spans="1:26" ht="21.75" customHeight="1">
      <c r="A479" s="5">
        <v>6</v>
      </c>
      <c r="B479" s="674" t="str">
        <f>E480</f>
        <v>สาขาวิชาฟิสิกส์</v>
      </c>
      <c r="C479" s="675"/>
      <c r="D479" s="675"/>
      <c r="E479" s="675"/>
      <c r="F479" s="675"/>
      <c r="G479" s="676"/>
      <c r="H479" s="233">
        <f t="shared" ref="H479:I479" si="300">SUMIF($E:$E,$B479,H:H)</f>
        <v>5</v>
      </c>
      <c r="I479" s="233">
        <f t="shared" si="300"/>
        <v>7</v>
      </c>
      <c r="J479" s="233"/>
      <c r="K479" s="233">
        <f t="shared" ref="K479:L479" si="301">SUMIF($E:$E,$B479,K:K)</f>
        <v>0</v>
      </c>
      <c r="L479" s="233">
        <f t="shared" si="301"/>
        <v>0</v>
      </c>
      <c r="M479" s="233">
        <f t="shared" si="1"/>
        <v>12</v>
      </c>
      <c r="N479" s="237"/>
      <c r="O479" s="237"/>
      <c r="P479" s="237"/>
      <c r="Q479" s="237"/>
      <c r="R479" s="65" t="s">
        <v>51</v>
      </c>
      <c r="S479" s="65" t="str">
        <f t="shared" si="297"/>
        <v>สาขาวิชาฟิสิกส์</v>
      </c>
      <c r="T479" s="5"/>
      <c r="U479" s="5"/>
      <c r="V479" s="5"/>
      <c r="W479" s="5"/>
      <c r="X479" s="5"/>
      <c r="Y479" s="5"/>
      <c r="Z479" s="5"/>
    </row>
    <row r="480" spans="1:26" ht="21.75" customHeight="1">
      <c r="A480" s="5"/>
      <c r="B480" s="240">
        <v>3341000423150</v>
      </c>
      <c r="C480" s="99" t="s">
        <v>664</v>
      </c>
      <c r="D480" s="99" t="s">
        <v>496</v>
      </c>
      <c r="E480" s="99" t="s">
        <v>665</v>
      </c>
      <c r="F480" s="99" t="s">
        <v>62</v>
      </c>
      <c r="G480" s="99" t="s">
        <v>49</v>
      </c>
      <c r="H480" s="215">
        <f t="shared" ref="H480:H491" si="302">IF(F480="ข้าราชการพลเรือนในสถาบันอุดมศึกษา",1,0)</f>
        <v>1</v>
      </c>
      <c r="I480" s="215">
        <f t="shared" ref="I480:I491" si="303">IF(F480="พนักงานมหาวิทยาลัย",1,0)</f>
        <v>0</v>
      </c>
      <c r="J480" s="215"/>
      <c r="K480" s="215">
        <f t="shared" ref="K480:K491" si="304">IF(F480="ลูกจ้างชั่วคราวรายเดือน",1,0)</f>
        <v>0</v>
      </c>
      <c r="L480" s="215">
        <f t="shared" ref="L480:L491" si="305">IF(F480="อาจารย์พิเศษรายชั่วโมง",1,0)</f>
        <v>0</v>
      </c>
      <c r="M480" s="215">
        <f t="shared" si="1"/>
        <v>1</v>
      </c>
      <c r="N480" s="67"/>
      <c r="O480" s="67"/>
      <c r="P480" s="67"/>
      <c r="Q480" s="67"/>
      <c r="R480" s="65">
        <v>3341000423150</v>
      </c>
      <c r="S480" s="5" t="str">
        <f t="shared" si="297"/>
        <v/>
      </c>
      <c r="T480" s="5"/>
      <c r="U480" s="5"/>
      <c r="V480" s="5"/>
      <c r="W480" s="5"/>
      <c r="X480" s="5"/>
      <c r="Y480" s="5"/>
      <c r="Z480" s="5"/>
    </row>
    <row r="481" spans="1:26" ht="21.75" customHeight="1">
      <c r="A481" s="5"/>
      <c r="B481" s="240">
        <v>3341600878000</v>
      </c>
      <c r="C481" s="99" t="s">
        <v>666</v>
      </c>
      <c r="D481" s="99" t="s">
        <v>496</v>
      </c>
      <c r="E481" s="99" t="s">
        <v>665</v>
      </c>
      <c r="F481" s="99" t="s">
        <v>62</v>
      </c>
      <c r="G481" s="99" t="s">
        <v>49</v>
      </c>
      <c r="H481" s="215">
        <f t="shared" si="302"/>
        <v>1</v>
      </c>
      <c r="I481" s="215">
        <f t="shared" si="303"/>
        <v>0</v>
      </c>
      <c r="J481" s="215"/>
      <c r="K481" s="215">
        <f t="shared" si="304"/>
        <v>0</v>
      </c>
      <c r="L481" s="215">
        <f t="shared" si="305"/>
        <v>0</v>
      </c>
      <c r="M481" s="215">
        <f t="shared" si="1"/>
        <v>1</v>
      </c>
      <c r="N481" s="67"/>
      <c r="O481" s="67"/>
      <c r="P481" s="67"/>
      <c r="Q481" s="67"/>
      <c r="R481" s="65">
        <v>3341600878000</v>
      </c>
      <c r="S481" s="5" t="str">
        <f t="shared" si="297"/>
        <v/>
      </c>
      <c r="T481" s="5"/>
      <c r="U481" s="5"/>
      <c r="V481" s="5"/>
      <c r="W481" s="5"/>
      <c r="X481" s="5"/>
      <c r="Y481" s="5"/>
      <c r="Z481" s="5"/>
    </row>
    <row r="482" spans="1:26" ht="21.75" customHeight="1">
      <c r="A482" s="5"/>
      <c r="B482" s="240">
        <v>3470800494726</v>
      </c>
      <c r="C482" s="99" t="s">
        <v>667</v>
      </c>
      <c r="D482" s="99" t="s">
        <v>496</v>
      </c>
      <c r="E482" s="99" t="s">
        <v>665</v>
      </c>
      <c r="F482" s="99" t="s">
        <v>62</v>
      </c>
      <c r="G482" s="99" t="s">
        <v>49</v>
      </c>
      <c r="H482" s="215">
        <f t="shared" si="302"/>
        <v>1</v>
      </c>
      <c r="I482" s="215">
        <f t="shared" si="303"/>
        <v>0</v>
      </c>
      <c r="J482" s="215"/>
      <c r="K482" s="215">
        <f t="shared" si="304"/>
        <v>0</v>
      </c>
      <c r="L482" s="215">
        <f t="shared" si="305"/>
        <v>0</v>
      </c>
      <c r="M482" s="215">
        <f t="shared" si="1"/>
        <v>1</v>
      </c>
      <c r="N482" s="67"/>
      <c r="O482" s="67"/>
      <c r="P482" s="67"/>
      <c r="Q482" s="67"/>
      <c r="R482" s="65">
        <v>3470800494726</v>
      </c>
      <c r="S482" s="5" t="str">
        <f t="shared" si="297"/>
        <v/>
      </c>
      <c r="T482" s="5"/>
      <c r="U482" s="5"/>
      <c r="V482" s="5"/>
      <c r="W482" s="5"/>
      <c r="X482" s="5"/>
      <c r="Y482" s="5"/>
      <c r="Z482" s="5"/>
    </row>
    <row r="483" spans="1:26" ht="21.75" customHeight="1">
      <c r="A483" s="5"/>
      <c r="B483" s="240">
        <v>3480600279449</v>
      </c>
      <c r="C483" s="99" t="s">
        <v>668</v>
      </c>
      <c r="D483" s="99" t="s">
        <v>496</v>
      </c>
      <c r="E483" s="99" t="s">
        <v>665</v>
      </c>
      <c r="F483" s="99" t="s">
        <v>62</v>
      </c>
      <c r="G483" s="99" t="s">
        <v>49</v>
      </c>
      <c r="H483" s="215">
        <f t="shared" si="302"/>
        <v>1</v>
      </c>
      <c r="I483" s="215">
        <f t="shared" si="303"/>
        <v>0</v>
      </c>
      <c r="J483" s="215"/>
      <c r="K483" s="215">
        <f t="shared" si="304"/>
        <v>0</v>
      </c>
      <c r="L483" s="215">
        <f t="shared" si="305"/>
        <v>0</v>
      </c>
      <c r="M483" s="215">
        <f t="shared" si="1"/>
        <v>1</v>
      </c>
      <c r="N483" s="67"/>
      <c r="O483" s="67"/>
      <c r="P483" s="67"/>
      <c r="Q483" s="67"/>
      <c r="R483" s="65">
        <v>3480600279449</v>
      </c>
      <c r="S483" s="5" t="str">
        <f t="shared" si="297"/>
        <v/>
      </c>
      <c r="T483" s="5"/>
      <c r="U483" s="5"/>
      <c r="V483" s="5"/>
      <c r="W483" s="5"/>
      <c r="X483" s="5"/>
      <c r="Y483" s="5"/>
      <c r="Z483" s="5"/>
    </row>
    <row r="484" spans="1:26" ht="21.75" customHeight="1">
      <c r="A484" s="5"/>
      <c r="B484" s="240">
        <v>3490200167481</v>
      </c>
      <c r="C484" s="99" t="s">
        <v>669</v>
      </c>
      <c r="D484" s="99" t="s">
        <v>496</v>
      </c>
      <c r="E484" s="99" t="s">
        <v>665</v>
      </c>
      <c r="F484" s="99" t="s">
        <v>62</v>
      </c>
      <c r="G484" s="99" t="s">
        <v>81</v>
      </c>
      <c r="H484" s="215">
        <f t="shared" si="302"/>
        <v>1</v>
      </c>
      <c r="I484" s="215">
        <f t="shared" si="303"/>
        <v>0</v>
      </c>
      <c r="J484" s="215"/>
      <c r="K484" s="215">
        <f t="shared" si="304"/>
        <v>0</v>
      </c>
      <c r="L484" s="215">
        <f t="shared" si="305"/>
        <v>0</v>
      </c>
      <c r="M484" s="215">
        <f t="shared" si="1"/>
        <v>1</v>
      </c>
      <c r="N484" s="67"/>
      <c r="O484" s="67"/>
      <c r="P484" s="67"/>
      <c r="Q484" s="67"/>
      <c r="R484" s="65">
        <v>3490200167481</v>
      </c>
      <c r="S484" s="5" t="str">
        <f t="shared" si="297"/>
        <v/>
      </c>
      <c r="T484" s="5"/>
      <c r="U484" s="5"/>
      <c r="V484" s="5"/>
      <c r="W484" s="5"/>
      <c r="X484" s="5"/>
      <c r="Y484" s="5"/>
      <c r="Z484" s="5"/>
    </row>
    <row r="485" spans="1:26" ht="21.75" customHeight="1">
      <c r="A485" s="5"/>
      <c r="B485" s="240">
        <v>1470500031571</v>
      </c>
      <c r="C485" s="99" t="s">
        <v>670</v>
      </c>
      <c r="D485" s="99" t="s">
        <v>496</v>
      </c>
      <c r="E485" s="99" t="s">
        <v>665</v>
      </c>
      <c r="F485" s="99" t="s">
        <v>6</v>
      </c>
      <c r="G485" s="99" t="s">
        <v>49</v>
      </c>
      <c r="H485" s="215">
        <f t="shared" si="302"/>
        <v>0</v>
      </c>
      <c r="I485" s="215">
        <f t="shared" si="303"/>
        <v>1</v>
      </c>
      <c r="J485" s="215"/>
      <c r="K485" s="215">
        <f t="shared" si="304"/>
        <v>0</v>
      </c>
      <c r="L485" s="215">
        <f t="shared" si="305"/>
        <v>0</v>
      </c>
      <c r="M485" s="215">
        <f t="shared" si="1"/>
        <v>1</v>
      </c>
      <c r="N485" s="67"/>
      <c r="O485" s="67"/>
      <c r="P485" s="67"/>
      <c r="Q485" s="67"/>
      <c r="R485" s="65">
        <v>1470500031571</v>
      </c>
      <c r="S485" s="5" t="str">
        <f t="shared" si="297"/>
        <v/>
      </c>
      <c r="T485" s="5"/>
      <c r="U485" s="5"/>
      <c r="V485" s="5"/>
      <c r="W485" s="5"/>
      <c r="X485" s="5"/>
      <c r="Y485" s="5"/>
      <c r="Z485" s="5"/>
    </row>
    <row r="486" spans="1:26" ht="21.75" customHeight="1">
      <c r="A486" s="5"/>
      <c r="B486" s="240">
        <v>3100601307031</v>
      </c>
      <c r="C486" s="99" t="s">
        <v>383</v>
      </c>
      <c r="D486" s="99" t="s">
        <v>496</v>
      </c>
      <c r="E486" s="99" t="s">
        <v>665</v>
      </c>
      <c r="F486" s="99" t="s">
        <v>6</v>
      </c>
      <c r="G486" s="99" t="s">
        <v>49</v>
      </c>
      <c r="H486" s="215">
        <f t="shared" si="302"/>
        <v>0</v>
      </c>
      <c r="I486" s="215">
        <f t="shared" si="303"/>
        <v>1</v>
      </c>
      <c r="J486" s="215"/>
      <c r="K486" s="215">
        <f t="shared" si="304"/>
        <v>0</v>
      </c>
      <c r="L486" s="215">
        <f t="shared" si="305"/>
        <v>0</v>
      </c>
      <c r="M486" s="215">
        <f t="shared" si="1"/>
        <v>1</v>
      </c>
      <c r="N486" s="67"/>
      <c r="O486" s="67"/>
      <c r="P486" s="67"/>
      <c r="Q486" s="67"/>
      <c r="R486" s="65">
        <v>3100601307031</v>
      </c>
      <c r="S486" s="5" t="str">
        <f t="shared" si="297"/>
        <v/>
      </c>
      <c r="T486" s="5"/>
      <c r="U486" s="5"/>
      <c r="V486" s="5"/>
      <c r="W486" s="5"/>
      <c r="X486" s="5"/>
      <c r="Y486" s="5"/>
      <c r="Z486" s="5"/>
    </row>
    <row r="487" spans="1:26" ht="21.75" customHeight="1">
      <c r="A487" s="5"/>
      <c r="B487" s="240">
        <v>3349800184718</v>
      </c>
      <c r="C487" s="99" t="s">
        <v>671</v>
      </c>
      <c r="D487" s="99" t="s">
        <v>496</v>
      </c>
      <c r="E487" s="99" t="s">
        <v>665</v>
      </c>
      <c r="F487" s="99" t="s">
        <v>6</v>
      </c>
      <c r="G487" s="99" t="s">
        <v>49</v>
      </c>
      <c r="H487" s="215">
        <f t="shared" si="302"/>
        <v>0</v>
      </c>
      <c r="I487" s="215">
        <f t="shared" si="303"/>
        <v>1</v>
      </c>
      <c r="J487" s="215"/>
      <c r="K487" s="215">
        <f t="shared" si="304"/>
        <v>0</v>
      </c>
      <c r="L487" s="215">
        <f t="shared" si="305"/>
        <v>0</v>
      </c>
      <c r="M487" s="215">
        <f t="shared" si="1"/>
        <v>1</v>
      </c>
      <c r="N487" s="67"/>
      <c r="O487" s="67"/>
      <c r="P487" s="67"/>
      <c r="Q487" s="67"/>
      <c r="R487" s="65">
        <v>3349800184718</v>
      </c>
      <c r="S487" s="5" t="str">
        <f t="shared" si="297"/>
        <v/>
      </c>
      <c r="T487" s="5"/>
      <c r="U487" s="5"/>
      <c r="V487" s="5"/>
      <c r="W487" s="5"/>
      <c r="X487" s="5"/>
      <c r="Y487" s="5"/>
      <c r="Z487" s="5"/>
    </row>
    <row r="488" spans="1:26" ht="21.75" customHeight="1">
      <c r="A488" s="5"/>
      <c r="B488" s="240">
        <v>3449900343426</v>
      </c>
      <c r="C488" s="99" t="s">
        <v>550</v>
      </c>
      <c r="D488" s="99" t="s">
        <v>496</v>
      </c>
      <c r="E488" s="99" t="s">
        <v>665</v>
      </c>
      <c r="F488" s="99" t="s">
        <v>6</v>
      </c>
      <c r="G488" s="99" t="s">
        <v>49</v>
      </c>
      <c r="H488" s="215">
        <f t="shared" si="302"/>
        <v>0</v>
      </c>
      <c r="I488" s="215">
        <f t="shared" si="303"/>
        <v>1</v>
      </c>
      <c r="J488" s="215"/>
      <c r="K488" s="215">
        <f t="shared" si="304"/>
        <v>0</v>
      </c>
      <c r="L488" s="215">
        <f t="shared" si="305"/>
        <v>0</v>
      </c>
      <c r="M488" s="215">
        <f t="shared" si="1"/>
        <v>1</v>
      </c>
      <c r="N488" s="67"/>
      <c r="O488" s="67"/>
      <c r="P488" s="67"/>
      <c r="Q488" s="67"/>
      <c r="R488" s="65">
        <v>3449900343426</v>
      </c>
      <c r="S488" s="5" t="str">
        <f t="shared" si="297"/>
        <v/>
      </c>
      <c r="T488" s="5"/>
      <c r="U488" s="5"/>
      <c r="V488" s="5"/>
      <c r="W488" s="5"/>
      <c r="X488" s="5"/>
      <c r="Y488" s="5"/>
      <c r="Z488" s="5"/>
    </row>
    <row r="489" spans="1:26" ht="21.75" customHeight="1">
      <c r="A489" s="5"/>
      <c r="B489" s="240">
        <v>3470500102628</v>
      </c>
      <c r="C489" s="99" t="s">
        <v>672</v>
      </c>
      <c r="D489" s="99" t="s">
        <v>496</v>
      </c>
      <c r="E489" s="99" t="s">
        <v>665</v>
      </c>
      <c r="F489" s="99" t="s">
        <v>6</v>
      </c>
      <c r="G489" s="99" t="s">
        <v>49</v>
      </c>
      <c r="H489" s="215">
        <f t="shared" si="302"/>
        <v>0</v>
      </c>
      <c r="I489" s="215">
        <f t="shared" si="303"/>
        <v>1</v>
      </c>
      <c r="J489" s="215"/>
      <c r="K489" s="215">
        <f t="shared" si="304"/>
        <v>0</v>
      </c>
      <c r="L489" s="215">
        <f t="shared" si="305"/>
        <v>0</v>
      </c>
      <c r="M489" s="215">
        <f t="shared" si="1"/>
        <v>1</v>
      </c>
      <c r="N489" s="67"/>
      <c r="O489" s="67"/>
      <c r="P489" s="67"/>
      <c r="Q489" s="67"/>
      <c r="R489" s="65">
        <v>3470500102628</v>
      </c>
      <c r="S489" s="5" t="str">
        <f t="shared" si="297"/>
        <v/>
      </c>
      <c r="T489" s="5"/>
      <c r="U489" s="5"/>
      <c r="V489" s="5"/>
      <c r="W489" s="5"/>
      <c r="X489" s="5"/>
      <c r="Y489" s="5"/>
      <c r="Z489" s="5"/>
    </row>
    <row r="490" spans="1:26" ht="21.75" customHeight="1">
      <c r="A490" s="5"/>
      <c r="B490" s="240">
        <v>3480800393741</v>
      </c>
      <c r="C490" s="99" t="s">
        <v>673</v>
      </c>
      <c r="D490" s="99" t="s">
        <v>496</v>
      </c>
      <c r="E490" s="99" t="s">
        <v>665</v>
      </c>
      <c r="F490" s="99" t="s">
        <v>6</v>
      </c>
      <c r="G490" s="99" t="s">
        <v>81</v>
      </c>
      <c r="H490" s="215">
        <f t="shared" si="302"/>
        <v>0</v>
      </c>
      <c r="I490" s="215">
        <f t="shared" si="303"/>
        <v>1</v>
      </c>
      <c r="J490" s="215"/>
      <c r="K490" s="215">
        <f t="shared" si="304"/>
        <v>0</v>
      </c>
      <c r="L490" s="215">
        <f t="shared" si="305"/>
        <v>0</v>
      </c>
      <c r="M490" s="215">
        <f t="shared" si="1"/>
        <v>1</v>
      </c>
      <c r="N490" s="67"/>
      <c r="O490" s="67"/>
      <c r="P490" s="67"/>
      <c r="Q490" s="67"/>
      <c r="R490" s="65">
        <v>3480800393741</v>
      </c>
      <c r="S490" s="5" t="str">
        <f t="shared" si="297"/>
        <v/>
      </c>
      <c r="T490" s="5"/>
      <c r="U490" s="5"/>
      <c r="V490" s="5"/>
      <c r="W490" s="5"/>
      <c r="X490" s="5"/>
      <c r="Y490" s="5"/>
      <c r="Z490" s="5"/>
    </row>
    <row r="491" spans="1:26" ht="21.75" customHeight="1">
      <c r="A491" s="5"/>
      <c r="B491" s="240">
        <v>3490500307793</v>
      </c>
      <c r="C491" s="99" t="s">
        <v>545</v>
      </c>
      <c r="D491" s="99" t="s">
        <v>496</v>
      </c>
      <c r="E491" s="99" t="s">
        <v>665</v>
      </c>
      <c r="F491" s="99" t="s">
        <v>6</v>
      </c>
      <c r="G491" s="99" t="s">
        <v>49</v>
      </c>
      <c r="H491" s="215">
        <f t="shared" si="302"/>
        <v>0</v>
      </c>
      <c r="I491" s="215">
        <f t="shared" si="303"/>
        <v>1</v>
      </c>
      <c r="J491" s="215"/>
      <c r="K491" s="215">
        <f t="shared" si="304"/>
        <v>0</v>
      </c>
      <c r="L491" s="215">
        <f t="shared" si="305"/>
        <v>0</v>
      </c>
      <c r="M491" s="215">
        <f t="shared" si="1"/>
        <v>1</v>
      </c>
      <c r="N491" s="67"/>
      <c r="O491" s="67"/>
      <c r="P491" s="67"/>
      <c r="Q491" s="67"/>
      <c r="R491" s="65">
        <v>3490500307793</v>
      </c>
      <c r="S491" s="5" t="str">
        <f t="shared" si="297"/>
        <v/>
      </c>
      <c r="T491" s="5"/>
      <c r="U491" s="5"/>
      <c r="V491" s="5"/>
      <c r="W491" s="5"/>
      <c r="X491" s="5"/>
      <c r="Y491" s="5"/>
      <c r="Z491" s="5"/>
    </row>
    <row r="492" spans="1:26" ht="21.75" customHeight="1">
      <c r="A492" s="5">
        <v>7</v>
      </c>
      <c r="B492" s="674" t="str">
        <f>E493</f>
        <v>สาขาวิชาวิทยาศาสตร์สิ่งแวดล้อม</v>
      </c>
      <c r="C492" s="675"/>
      <c r="D492" s="675"/>
      <c r="E492" s="675"/>
      <c r="F492" s="675"/>
      <c r="G492" s="676"/>
      <c r="H492" s="233">
        <f t="shared" ref="H492:I492" si="306">SUMIF($E:$E,$B492,H:H)</f>
        <v>1</v>
      </c>
      <c r="I492" s="233">
        <f t="shared" si="306"/>
        <v>6</v>
      </c>
      <c r="J492" s="233"/>
      <c r="K492" s="233">
        <f t="shared" ref="K492:L492" si="307">SUMIF($E:$E,$B492,K:K)</f>
        <v>0</v>
      </c>
      <c r="L492" s="233">
        <f t="shared" si="307"/>
        <v>0</v>
      </c>
      <c r="M492" s="233">
        <f t="shared" si="1"/>
        <v>7</v>
      </c>
      <c r="N492" s="237"/>
      <c r="O492" s="237"/>
      <c r="P492" s="237"/>
      <c r="Q492" s="237"/>
      <c r="R492" s="65" t="s">
        <v>51</v>
      </c>
      <c r="S492" s="65" t="str">
        <f t="shared" si="297"/>
        <v>สาขาวิชาวิทยาศาสตร์สิ่งแวดล้อม</v>
      </c>
      <c r="T492" s="5"/>
      <c r="U492" s="5"/>
      <c r="V492" s="5"/>
      <c r="W492" s="5"/>
      <c r="X492" s="5"/>
      <c r="Y492" s="5"/>
      <c r="Z492" s="5"/>
    </row>
    <row r="493" spans="1:26" ht="21.75" customHeight="1">
      <c r="A493" s="5"/>
      <c r="B493" s="240">
        <v>3310300690985</v>
      </c>
      <c r="C493" s="99" t="s">
        <v>675</v>
      </c>
      <c r="D493" s="99" t="s">
        <v>496</v>
      </c>
      <c r="E493" s="99" t="s">
        <v>676</v>
      </c>
      <c r="F493" s="99" t="s">
        <v>62</v>
      </c>
      <c r="G493" s="99" t="s">
        <v>81</v>
      </c>
      <c r="H493" s="215">
        <f t="shared" ref="H493:H499" si="308">IF(F493="ข้าราชการพลเรือนในสถาบันอุดมศึกษา",1,0)</f>
        <v>1</v>
      </c>
      <c r="I493" s="215">
        <f t="shared" ref="I493:I499" si="309">IF(F493="พนักงานมหาวิทยาลัย",1,0)</f>
        <v>0</v>
      </c>
      <c r="J493" s="215"/>
      <c r="K493" s="215">
        <f t="shared" ref="K493:K499" si="310">IF(F493="ลูกจ้างชั่วคราวรายเดือน",1,0)</f>
        <v>0</v>
      </c>
      <c r="L493" s="215">
        <f t="shared" ref="L493:L499" si="311">IF(F493="อาจารย์พิเศษรายชั่วโมง",1,0)</f>
        <v>0</v>
      </c>
      <c r="M493" s="215">
        <f t="shared" si="1"/>
        <v>1</v>
      </c>
      <c r="N493" s="67"/>
      <c r="O493" s="67"/>
      <c r="P493" s="67"/>
      <c r="Q493" s="67"/>
      <c r="R493" s="65">
        <v>3310300690985</v>
      </c>
      <c r="S493" s="5" t="str">
        <f t="shared" si="297"/>
        <v/>
      </c>
      <c r="T493" s="5"/>
      <c r="U493" s="5"/>
      <c r="V493" s="5"/>
      <c r="W493" s="5"/>
      <c r="X493" s="5"/>
      <c r="Y493" s="5"/>
      <c r="Z493" s="5"/>
    </row>
    <row r="494" spans="1:26" ht="21.75" customHeight="1">
      <c r="A494" s="5"/>
      <c r="B494" s="240">
        <v>1400600035918</v>
      </c>
      <c r="C494" s="99" t="s">
        <v>677</v>
      </c>
      <c r="D494" s="99" t="s">
        <v>496</v>
      </c>
      <c r="E494" s="99" t="s">
        <v>676</v>
      </c>
      <c r="F494" s="99" t="s">
        <v>6</v>
      </c>
      <c r="G494" s="99" t="s">
        <v>81</v>
      </c>
      <c r="H494" s="215">
        <f t="shared" si="308"/>
        <v>0</v>
      </c>
      <c r="I494" s="215">
        <f t="shared" si="309"/>
        <v>1</v>
      </c>
      <c r="J494" s="215"/>
      <c r="K494" s="215">
        <f t="shared" si="310"/>
        <v>0</v>
      </c>
      <c r="L494" s="215">
        <f t="shared" si="311"/>
        <v>0</v>
      </c>
      <c r="M494" s="215">
        <f t="shared" si="1"/>
        <v>1</v>
      </c>
      <c r="N494" s="67"/>
      <c r="O494" s="67"/>
      <c r="P494" s="67"/>
      <c r="Q494" s="67"/>
      <c r="R494" s="65">
        <v>1400600035918</v>
      </c>
      <c r="S494" s="5" t="str">
        <f t="shared" si="297"/>
        <v/>
      </c>
      <c r="T494" s="5"/>
      <c r="U494" s="5"/>
      <c r="V494" s="5"/>
      <c r="W494" s="5"/>
      <c r="X494" s="5"/>
      <c r="Y494" s="5"/>
      <c r="Z494" s="5"/>
    </row>
    <row r="495" spans="1:26" ht="21.75" customHeight="1">
      <c r="A495" s="5"/>
      <c r="B495" s="240">
        <v>1409900082642</v>
      </c>
      <c r="C495" s="99" t="s">
        <v>678</v>
      </c>
      <c r="D495" s="99" t="s">
        <v>496</v>
      </c>
      <c r="E495" s="99" t="s">
        <v>676</v>
      </c>
      <c r="F495" s="99" t="s">
        <v>6</v>
      </c>
      <c r="G495" s="99" t="s">
        <v>49</v>
      </c>
      <c r="H495" s="215">
        <f t="shared" si="308"/>
        <v>0</v>
      </c>
      <c r="I495" s="215">
        <f t="shared" si="309"/>
        <v>1</v>
      </c>
      <c r="J495" s="215"/>
      <c r="K495" s="215">
        <f t="shared" si="310"/>
        <v>0</v>
      </c>
      <c r="L495" s="215">
        <f t="shared" si="311"/>
        <v>0</v>
      </c>
      <c r="M495" s="215">
        <f t="shared" si="1"/>
        <v>1</v>
      </c>
      <c r="N495" s="67"/>
      <c r="O495" s="67"/>
      <c r="P495" s="67"/>
      <c r="Q495" s="67"/>
      <c r="R495" s="65">
        <v>1409900082642</v>
      </c>
      <c r="S495" s="5" t="str">
        <f t="shared" si="297"/>
        <v/>
      </c>
      <c r="T495" s="5"/>
      <c r="U495" s="5"/>
      <c r="V495" s="5"/>
      <c r="W495" s="5"/>
      <c r="X495" s="5"/>
      <c r="Y495" s="5"/>
      <c r="Z495" s="5"/>
    </row>
    <row r="496" spans="1:26" ht="21.75" customHeight="1">
      <c r="A496" s="5"/>
      <c r="B496" s="240">
        <v>3349800181603</v>
      </c>
      <c r="C496" s="99" t="s">
        <v>680</v>
      </c>
      <c r="D496" s="99" t="s">
        <v>496</v>
      </c>
      <c r="E496" s="99" t="s">
        <v>676</v>
      </c>
      <c r="F496" s="99" t="s">
        <v>6</v>
      </c>
      <c r="G496" s="99" t="s">
        <v>49</v>
      </c>
      <c r="H496" s="215">
        <f t="shared" si="308"/>
        <v>0</v>
      </c>
      <c r="I496" s="215">
        <f t="shared" si="309"/>
        <v>1</v>
      </c>
      <c r="J496" s="215"/>
      <c r="K496" s="215">
        <f t="shared" si="310"/>
        <v>0</v>
      </c>
      <c r="L496" s="215">
        <f t="shared" si="311"/>
        <v>0</v>
      </c>
      <c r="M496" s="215">
        <f t="shared" si="1"/>
        <v>1</v>
      </c>
      <c r="N496" s="67"/>
      <c r="O496" s="67"/>
      <c r="P496" s="67"/>
      <c r="Q496" s="67"/>
      <c r="R496" s="65">
        <v>3349800181603</v>
      </c>
      <c r="S496" s="5" t="str">
        <f t="shared" si="297"/>
        <v/>
      </c>
      <c r="T496" s="5"/>
      <c r="U496" s="5"/>
      <c r="V496" s="5"/>
      <c r="W496" s="5"/>
      <c r="X496" s="5"/>
      <c r="Y496" s="5"/>
      <c r="Z496" s="5"/>
    </row>
    <row r="497" spans="1:26" ht="21.75" customHeight="1">
      <c r="A497" s="5"/>
      <c r="B497" s="240">
        <v>3360200193092</v>
      </c>
      <c r="C497" s="99" t="s">
        <v>682</v>
      </c>
      <c r="D497" s="99" t="s">
        <v>496</v>
      </c>
      <c r="E497" s="99" t="s">
        <v>676</v>
      </c>
      <c r="F497" s="99" t="s">
        <v>6</v>
      </c>
      <c r="G497" s="99" t="s">
        <v>49</v>
      </c>
      <c r="H497" s="215">
        <f t="shared" si="308"/>
        <v>0</v>
      </c>
      <c r="I497" s="215">
        <f t="shared" si="309"/>
        <v>1</v>
      </c>
      <c r="J497" s="215"/>
      <c r="K497" s="215">
        <f t="shared" si="310"/>
        <v>0</v>
      </c>
      <c r="L497" s="215">
        <f t="shared" si="311"/>
        <v>0</v>
      </c>
      <c r="M497" s="215">
        <f t="shared" si="1"/>
        <v>1</v>
      </c>
      <c r="N497" s="67"/>
      <c r="O497" s="67"/>
      <c r="P497" s="67"/>
      <c r="Q497" s="67"/>
      <c r="R497" s="65">
        <v>3360200193092</v>
      </c>
      <c r="S497" s="5" t="str">
        <f t="shared" si="297"/>
        <v/>
      </c>
      <c r="T497" s="5"/>
      <c r="U497" s="5"/>
      <c r="V497" s="5"/>
      <c r="W497" s="5"/>
      <c r="X497" s="5"/>
      <c r="Y497" s="5"/>
      <c r="Z497" s="5"/>
    </row>
    <row r="498" spans="1:26" ht="21.75" customHeight="1">
      <c r="A498" s="5"/>
      <c r="B498" s="240">
        <v>3400500238376</v>
      </c>
      <c r="C498" s="99" t="s">
        <v>683</v>
      </c>
      <c r="D498" s="99" t="s">
        <v>496</v>
      </c>
      <c r="E498" s="99" t="s">
        <v>676</v>
      </c>
      <c r="F498" s="99" t="s">
        <v>6</v>
      </c>
      <c r="G498" s="99" t="s">
        <v>49</v>
      </c>
      <c r="H498" s="215">
        <f t="shared" si="308"/>
        <v>0</v>
      </c>
      <c r="I498" s="215">
        <f t="shared" si="309"/>
        <v>1</v>
      </c>
      <c r="J498" s="215"/>
      <c r="K498" s="215">
        <f t="shared" si="310"/>
        <v>0</v>
      </c>
      <c r="L498" s="215">
        <f t="shared" si="311"/>
        <v>0</v>
      </c>
      <c r="M498" s="215">
        <f t="shared" si="1"/>
        <v>1</v>
      </c>
      <c r="N498" s="67"/>
      <c r="O498" s="67"/>
      <c r="P498" s="67"/>
      <c r="Q498" s="67"/>
      <c r="R498" s="65">
        <v>3400500238376</v>
      </c>
      <c r="S498" s="5" t="str">
        <f t="shared" si="297"/>
        <v/>
      </c>
      <c r="T498" s="5"/>
      <c r="U498" s="5"/>
      <c r="V498" s="5"/>
      <c r="W498" s="5"/>
      <c r="X498" s="5"/>
      <c r="Y498" s="5"/>
      <c r="Z498" s="5"/>
    </row>
    <row r="499" spans="1:26" ht="21.75" customHeight="1">
      <c r="A499" s="5"/>
      <c r="B499" s="240">
        <v>3470600110053</v>
      </c>
      <c r="C499" s="99" t="s">
        <v>685</v>
      </c>
      <c r="D499" s="99" t="s">
        <v>496</v>
      </c>
      <c r="E499" s="99" t="s">
        <v>676</v>
      </c>
      <c r="F499" s="99" t="s">
        <v>6</v>
      </c>
      <c r="G499" s="99" t="s">
        <v>49</v>
      </c>
      <c r="H499" s="215">
        <f t="shared" si="308"/>
        <v>0</v>
      </c>
      <c r="I499" s="215">
        <f t="shared" si="309"/>
        <v>1</v>
      </c>
      <c r="J499" s="215"/>
      <c r="K499" s="215">
        <f t="shared" si="310"/>
        <v>0</v>
      </c>
      <c r="L499" s="215">
        <f t="shared" si="311"/>
        <v>0</v>
      </c>
      <c r="M499" s="215">
        <f t="shared" si="1"/>
        <v>1</v>
      </c>
      <c r="N499" s="67"/>
      <c r="O499" s="67"/>
      <c r="P499" s="67"/>
      <c r="Q499" s="67"/>
      <c r="R499" s="65">
        <v>3470600110053</v>
      </c>
      <c r="S499" s="5" t="str">
        <f t="shared" si="297"/>
        <v/>
      </c>
      <c r="T499" s="5"/>
      <c r="U499" s="5"/>
      <c r="V499" s="5"/>
      <c r="W499" s="5"/>
      <c r="X499" s="5"/>
      <c r="Y499" s="5"/>
      <c r="Z499" s="5"/>
    </row>
    <row r="500" spans="1:26" ht="21.75" customHeight="1">
      <c r="A500" s="5">
        <v>8</v>
      </c>
      <c r="B500" s="674" t="str">
        <f>E501</f>
        <v>สาขาวิชาวิทยาศาสตร์สุขภาพ</v>
      </c>
      <c r="C500" s="675"/>
      <c r="D500" s="675"/>
      <c r="E500" s="675"/>
      <c r="F500" s="675"/>
      <c r="G500" s="676"/>
      <c r="H500" s="233">
        <f t="shared" ref="H500:I500" si="312">SUMIF($E:$E,$B500,H:H)</f>
        <v>2</v>
      </c>
      <c r="I500" s="233">
        <f t="shared" si="312"/>
        <v>7</v>
      </c>
      <c r="J500" s="233"/>
      <c r="K500" s="233">
        <f t="shared" ref="K500:L500" si="313">SUMIF($E:$E,$B500,K:K)</f>
        <v>0</v>
      </c>
      <c r="L500" s="233">
        <f t="shared" si="313"/>
        <v>1</v>
      </c>
      <c r="M500" s="233">
        <f t="shared" si="1"/>
        <v>10</v>
      </c>
      <c r="N500" s="237"/>
      <c r="O500" s="237"/>
      <c r="P500" s="237"/>
      <c r="Q500" s="237"/>
      <c r="R500" s="65" t="s">
        <v>51</v>
      </c>
      <c r="S500" s="65" t="str">
        <f t="shared" si="297"/>
        <v>สาขาวิชาวิทยาศาสตร์สุขภาพ</v>
      </c>
      <c r="T500" s="5"/>
      <c r="U500" s="5"/>
      <c r="V500" s="5"/>
      <c r="W500" s="5"/>
      <c r="X500" s="5"/>
      <c r="Y500" s="5"/>
      <c r="Z500" s="5"/>
    </row>
    <row r="501" spans="1:26" ht="21.75" customHeight="1">
      <c r="A501" s="5"/>
      <c r="B501" s="240">
        <v>3470101524715</v>
      </c>
      <c r="C501" s="99" t="s">
        <v>687</v>
      </c>
      <c r="D501" s="99" t="s">
        <v>496</v>
      </c>
      <c r="E501" s="99" t="s">
        <v>688</v>
      </c>
      <c r="F501" s="99" t="s">
        <v>62</v>
      </c>
      <c r="G501" s="99" t="s">
        <v>81</v>
      </c>
      <c r="H501" s="215">
        <f t="shared" ref="H501:H510" si="314">IF(F501="ข้าราชการพลเรือนในสถาบันอุดมศึกษา",1,0)</f>
        <v>1</v>
      </c>
      <c r="I501" s="215">
        <f t="shared" ref="I501:I510" si="315">IF(F501="พนักงานมหาวิทยาลัย",1,0)</f>
        <v>0</v>
      </c>
      <c r="J501" s="215"/>
      <c r="K501" s="215">
        <f t="shared" ref="K501:K510" si="316">IF(F501="ลูกจ้างชั่วคราวรายเดือน",1,0)</f>
        <v>0</v>
      </c>
      <c r="L501" s="215">
        <f t="shared" ref="L501:L510" si="317">IF(F501="อาจารย์พิเศษรายชั่วโมง",1,0)</f>
        <v>0</v>
      </c>
      <c r="M501" s="215">
        <f t="shared" si="1"/>
        <v>1</v>
      </c>
      <c r="N501" s="67"/>
      <c r="O501" s="67"/>
      <c r="P501" s="67"/>
      <c r="Q501" s="67"/>
      <c r="R501" s="65">
        <v>3470101524715</v>
      </c>
      <c r="S501" s="5" t="str">
        <f t="shared" si="297"/>
        <v/>
      </c>
      <c r="T501" s="5"/>
      <c r="U501" s="5"/>
      <c r="V501" s="5"/>
      <c r="W501" s="5"/>
      <c r="X501" s="5"/>
      <c r="Y501" s="5"/>
      <c r="Z501" s="5"/>
    </row>
    <row r="502" spans="1:26" ht="21.75" customHeight="1">
      <c r="A502" s="5"/>
      <c r="B502" s="240">
        <v>5200199018706</v>
      </c>
      <c r="C502" s="99" t="s">
        <v>690</v>
      </c>
      <c r="D502" s="99" t="s">
        <v>496</v>
      </c>
      <c r="E502" s="99" t="s">
        <v>688</v>
      </c>
      <c r="F502" s="99" t="s">
        <v>62</v>
      </c>
      <c r="G502" s="99" t="s">
        <v>49</v>
      </c>
      <c r="H502" s="215">
        <f t="shared" si="314"/>
        <v>1</v>
      </c>
      <c r="I502" s="215">
        <f t="shared" si="315"/>
        <v>0</v>
      </c>
      <c r="J502" s="215"/>
      <c r="K502" s="215">
        <f t="shared" si="316"/>
        <v>0</v>
      </c>
      <c r="L502" s="215">
        <f t="shared" si="317"/>
        <v>0</v>
      </c>
      <c r="M502" s="215">
        <f t="shared" si="1"/>
        <v>1</v>
      </c>
      <c r="N502" s="67"/>
      <c r="O502" s="67"/>
      <c r="P502" s="67"/>
      <c r="Q502" s="67"/>
      <c r="R502" s="65">
        <v>5200199018706</v>
      </c>
      <c r="S502" s="5" t="str">
        <f t="shared" si="297"/>
        <v/>
      </c>
      <c r="T502" s="5"/>
      <c r="U502" s="5"/>
      <c r="V502" s="5"/>
      <c r="W502" s="5"/>
      <c r="X502" s="5"/>
      <c r="Y502" s="5"/>
      <c r="Z502" s="5"/>
    </row>
    <row r="503" spans="1:26" ht="21.75" customHeight="1">
      <c r="A503" s="5"/>
      <c r="B503" s="240">
        <v>1479900006563</v>
      </c>
      <c r="C503" s="99" t="s">
        <v>692</v>
      </c>
      <c r="D503" s="99" t="s">
        <v>496</v>
      </c>
      <c r="E503" s="99" t="s">
        <v>688</v>
      </c>
      <c r="F503" s="99" t="s">
        <v>6</v>
      </c>
      <c r="G503" s="99" t="s">
        <v>81</v>
      </c>
      <c r="H503" s="215">
        <f t="shared" si="314"/>
        <v>0</v>
      </c>
      <c r="I503" s="215">
        <f t="shared" si="315"/>
        <v>1</v>
      </c>
      <c r="J503" s="215"/>
      <c r="K503" s="215">
        <f t="shared" si="316"/>
        <v>0</v>
      </c>
      <c r="L503" s="215">
        <f t="shared" si="317"/>
        <v>0</v>
      </c>
      <c r="M503" s="215">
        <f t="shared" si="1"/>
        <v>1</v>
      </c>
      <c r="N503" s="67"/>
      <c r="O503" s="67"/>
      <c r="P503" s="67"/>
      <c r="Q503" s="67"/>
      <c r="R503" s="65">
        <v>1479900006563</v>
      </c>
      <c r="S503" s="5" t="str">
        <f t="shared" si="297"/>
        <v/>
      </c>
      <c r="T503" s="5"/>
      <c r="U503" s="5"/>
      <c r="V503" s="5"/>
      <c r="W503" s="5"/>
      <c r="X503" s="5"/>
      <c r="Y503" s="5"/>
      <c r="Z503" s="5"/>
    </row>
    <row r="504" spans="1:26" ht="21.75" customHeight="1">
      <c r="A504" s="5"/>
      <c r="B504" s="240">
        <v>1479900133727</v>
      </c>
      <c r="C504" s="99" t="s">
        <v>693</v>
      </c>
      <c r="D504" s="99" t="s">
        <v>496</v>
      </c>
      <c r="E504" s="99" t="s">
        <v>688</v>
      </c>
      <c r="F504" s="99" t="s">
        <v>6</v>
      </c>
      <c r="G504" s="99" t="s">
        <v>81</v>
      </c>
      <c r="H504" s="215">
        <f t="shared" si="314"/>
        <v>0</v>
      </c>
      <c r="I504" s="215">
        <f t="shared" si="315"/>
        <v>1</v>
      </c>
      <c r="J504" s="215"/>
      <c r="K504" s="215">
        <f t="shared" si="316"/>
        <v>0</v>
      </c>
      <c r="L504" s="215">
        <f t="shared" si="317"/>
        <v>0</v>
      </c>
      <c r="M504" s="215">
        <f t="shared" si="1"/>
        <v>1</v>
      </c>
      <c r="N504" s="67"/>
      <c r="O504" s="67"/>
      <c r="P504" s="67"/>
      <c r="Q504" s="67"/>
      <c r="R504" s="65">
        <v>1479900133727</v>
      </c>
      <c r="S504" s="5" t="str">
        <f t="shared" si="297"/>
        <v/>
      </c>
      <c r="T504" s="5"/>
      <c r="U504" s="5"/>
      <c r="V504" s="5"/>
      <c r="W504" s="5"/>
      <c r="X504" s="5"/>
      <c r="Y504" s="5"/>
      <c r="Z504" s="5"/>
    </row>
    <row r="505" spans="1:26" ht="21.75" customHeight="1">
      <c r="A505" s="5"/>
      <c r="B505" s="240">
        <v>3450400043611</v>
      </c>
      <c r="C505" s="99" t="s">
        <v>694</v>
      </c>
      <c r="D505" s="99" t="s">
        <v>496</v>
      </c>
      <c r="E505" s="99" t="s">
        <v>688</v>
      </c>
      <c r="F505" s="99" t="s">
        <v>6</v>
      </c>
      <c r="G505" s="99" t="s">
        <v>81</v>
      </c>
      <c r="H505" s="215">
        <f t="shared" si="314"/>
        <v>0</v>
      </c>
      <c r="I505" s="215">
        <f t="shared" si="315"/>
        <v>1</v>
      </c>
      <c r="J505" s="215"/>
      <c r="K505" s="215">
        <f t="shared" si="316"/>
        <v>0</v>
      </c>
      <c r="L505" s="215">
        <f t="shared" si="317"/>
        <v>0</v>
      </c>
      <c r="M505" s="215">
        <f t="shared" si="1"/>
        <v>1</v>
      </c>
      <c r="N505" s="67"/>
      <c r="O505" s="67"/>
      <c r="P505" s="67"/>
      <c r="Q505" s="67"/>
      <c r="R505" s="65">
        <v>3450400043611</v>
      </c>
      <c r="S505" s="5" t="str">
        <f t="shared" si="297"/>
        <v/>
      </c>
      <c r="T505" s="5"/>
      <c r="U505" s="5"/>
      <c r="V505" s="5"/>
      <c r="W505" s="5"/>
      <c r="X505" s="5"/>
      <c r="Y505" s="5"/>
      <c r="Z505" s="5"/>
    </row>
    <row r="506" spans="1:26" ht="21.75" customHeight="1">
      <c r="A506" s="5"/>
      <c r="B506" s="240">
        <v>3470100836519</v>
      </c>
      <c r="C506" s="99" t="s">
        <v>695</v>
      </c>
      <c r="D506" s="99" t="s">
        <v>496</v>
      </c>
      <c r="E506" s="99" t="s">
        <v>688</v>
      </c>
      <c r="F506" s="99" t="s">
        <v>6</v>
      </c>
      <c r="G506" s="99" t="s">
        <v>81</v>
      </c>
      <c r="H506" s="215">
        <f t="shared" si="314"/>
        <v>0</v>
      </c>
      <c r="I506" s="215">
        <f t="shared" si="315"/>
        <v>1</v>
      </c>
      <c r="J506" s="215"/>
      <c r="K506" s="215">
        <f t="shared" si="316"/>
        <v>0</v>
      </c>
      <c r="L506" s="215">
        <f t="shared" si="317"/>
        <v>0</v>
      </c>
      <c r="M506" s="215">
        <f t="shared" si="1"/>
        <v>1</v>
      </c>
      <c r="N506" s="67"/>
      <c r="O506" s="67"/>
      <c r="P506" s="67"/>
      <c r="Q506" s="67"/>
      <c r="R506" s="65">
        <v>3470100836519</v>
      </c>
      <c r="S506" s="5" t="str">
        <f t="shared" si="297"/>
        <v/>
      </c>
      <c r="T506" s="5"/>
      <c r="U506" s="5"/>
      <c r="V506" s="5"/>
      <c r="W506" s="5"/>
      <c r="X506" s="5"/>
      <c r="Y506" s="5"/>
      <c r="Z506" s="5"/>
    </row>
    <row r="507" spans="1:26" ht="21.75" customHeight="1">
      <c r="A507" s="5"/>
      <c r="B507" s="240">
        <v>3470100838295</v>
      </c>
      <c r="C507" s="99" t="s">
        <v>696</v>
      </c>
      <c r="D507" s="99" t="s">
        <v>496</v>
      </c>
      <c r="E507" s="99" t="s">
        <v>688</v>
      </c>
      <c r="F507" s="99" t="s">
        <v>6</v>
      </c>
      <c r="G507" s="99" t="s">
        <v>81</v>
      </c>
      <c r="H507" s="215">
        <f t="shared" si="314"/>
        <v>0</v>
      </c>
      <c r="I507" s="215">
        <f t="shared" si="315"/>
        <v>1</v>
      </c>
      <c r="J507" s="215"/>
      <c r="K507" s="215">
        <f t="shared" si="316"/>
        <v>0</v>
      </c>
      <c r="L507" s="215">
        <f t="shared" si="317"/>
        <v>0</v>
      </c>
      <c r="M507" s="215">
        <f t="shared" si="1"/>
        <v>1</v>
      </c>
      <c r="N507" s="67"/>
      <c r="O507" s="67"/>
      <c r="P507" s="67"/>
      <c r="Q507" s="67"/>
      <c r="R507" s="65">
        <v>3470100838295</v>
      </c>
      <c r="S507" s="5" t="str">
        <f t="shared" si="297"/>
        <v/>
      </c>
      <c r="T507" s="5"/>
      <c r="U507" s="5"/>
      <c r="V507" s="5"/>
      <c r="W507" s="5"/>
      <c r="X507" s="5"/>
      <c r="Y507" s="5"/>
      <c r="Z507" s="5"/>
    </row>
    <row r="508" spans="1:26" ht="21.75" customHeight="1">
      <c r="A508" s="5"/>
      <c r="B508" s="240">
        <v>3479900007213</v>
      </c>
      <c r="C508" s="99" t="s">
        <v>697</v>
      </c>
      <c r="D508" s="99" t="s">
        <v>496</v>
      </c>
      <c r="E508" s="99" t="s">
        <v>688</v>
      </c>
      <c r="F508" s="99" t="s">
        <v>6</v>
      </c>
      <c r="G508" s="99" t="s">
        <v>81</v>
      </c>
      <c r="H508" s="215">
        <f t="shared" si="314"/>
        <v>0</v>
      </c>
      <c r="I508" s="215">
        <f t="shared" si="315"/>
        <v>1</v>
      </c>
      <c r="J508" s="215"/>
      <c r="K508" s="215">
        <f t="shared" si="316"/>
        <v>0</v>
      </c>
      <c r="L508" s="215">
        <f t="shared" si="317"/>
        <v>0</v>
      </c>
      <c r="M508" s="215">
        <f t="shared" si="1"/>
        <v>1</v>
      </c>
      <c r="N508" s="67"/>
      <c r="O508" s="67"/>
      <c r="P508" s="67"/>
      <c r="Q508" s="67"/>
      <c r="R508" s="65">
        <v>3479900007213</v>
      </c>
      <c r="S508" s="5" t="str">
        <f t="shared" si="297"/>
        <v/>
      </c>
      <c r="T508" s="5"/>
      <c r="U508" s="5"/>
      <c r="V508" s="5"/>
      <c r="W508" s="5"/>
      <c r="X508" s="5"/>
      <c r="Y508" s="5"/>
      <c r="Z508" s="5"/>
    </row>
    <row r="509" spans="1:26" ht="21.75" customHeight="1">
      <c r="A509" s="5"/>
      <c r="B509" s="240">
        <v>3479900219717</v>
      </c>
      <c r="C509" s="99" t="s">
        <v>698</v>
      </c>
      <c r="D509" s="99" t="s">
        <v>496</v>
      </c>
      <c r="E509" s="99" t="s">
        <v>688</v>
      </c>
      <c r="F509" s="99" t="s">
        <v>6</v>
      </c>
      <c r="G509" s="99" t="s">
        <v>49</v>
      </c>
      <c r="H509" s="215">
        <f t="shared" si="314"/>
        <v>0</v>
      </c>
      <c r="I509" s="215">
        <f t="shared" si="315"/>
        <v>1</v>
      </c>
      <c r="J509" s="215"/>
      <c r="K509" s="215">
        <f t="shared" si="316"/>
        <v>0</v>
      </c>
      <c r="L509" s="215">
        <f t="shared" si="317"/>
        <v>0</v>
      </c>
      <c r="M509" s="215">
        <f t="shared" si="1"/>
        <v>1</v>
      </c>
      <c r="N509" s="67"/>
      <c r="O509" s="67"/>
      <c r="P509" s="67"/>
      <c r="Q509" s="67"/>
      <c r="R509" s="65">
        <v>3479900219717</v>
      </c>
      <c r="S509" s="5" t="str">
        <f t="shared" si="297"/>
        <v/>
      </c>
      <c r="T509" s="5"/>
      <c r="U509" s="5"/>
      <c r="V509" s="5"/>
      <c r="W509" s="5"/>
      <c r="X509" s="5"/>
      <c r="Y509" s="5"/>
      <c r="Z509" s="5"/>
    </row>
    <row r="510" spans="1:26" ht="21.75" customHeight="1">
      <c r="A510" s="5"/>
      <c r="B510" s="240">
        <v>2479900001641</v>
      </c>
      <c r="C510" s="99" t="s">
        <v>699</v>
      </c>
      <c r="D510" s="99" t="s">
        <v>496</v>
      </c>
      <c r="E510" s="99" t="s">
        <v>688</v>
      </c>
      <c r="F510" s="99" t="s">
        <v>93</v>
      </c>
      <c r="G510" s="99" t="s">
        <v>81</v>
      </c>
      <c r="H510" s="215">
        <f t="shared" si="314"/>
        <v>0</v>
      </c>
      <c r="I510" s="215">
        <f t="shared" si="315"/>
        <v>0</v>
      </c>
      <c r="J510" s="215"/>
      <c r="K510" s="215">
        <f t="shared" si="316"/>
        <v>0</v>
      </c>
      <c r="L510" s="215">
        <f t="shared" si="317"/>
        <v>1</v>
      </c>
      <c r="M510" s="215">
        <f t="shared" si="1"/>
        <v>1</v>
      </c>
      <c r="N510" s="67"/>
      <c r="O510" s="67"/>
      <c r="P510" s="67"/>
      <c r="Q510" s="67"/>
      <c r="R510" s="65">
        <v>2479900001641</v>
      </c>
      <c r="S510" s="5" t="str">
        <f t="shared" si="297"/>
        <v/>
      </c>
      <c r="T510" s="5"/>
      <c r="U510" s="5"/>
      <c r="V510" s="5"/>
      <c r="W510" s="5"/>
      <c r="X510" s="5"/>
      <c r="Y510" s="5"/>
      <c r="Z510" s="5"/>
    </row>
    <row r="511" spans="1:26" ht="21.75" customHeight="1">
      <c r="A511" s="5" t="s">
        <v>700</v>
      </c>
      <c r="B511" s="401" t="s">
        <v>700</v>
      </c>
      <c r="C511" s="401"/>
      <c r="D511" s="401"/>
      <c r="E511" s="401"/>
      <c r="F511" s="401"/>
      <c r="G511" s="401"/>
      <c r="H511" s="468">
        <f t="shared" ref="H511:L511" si="318">SUMIF($D:$D,$A511,H:H)</f>
        <v>0</v>
      </c>
      <c r="I511" s="469">
        <f t="shared" si="318"/>
        <v>26</v>
      </c>
      <c r="J511" s="229">
        <f t="shared" si="318"/>
        <v>0</v>
      </c>
      <c r="K511" s="229">
        <f t="shared" si="318"/>
        <v>1</v>
      </c>
      <c r="L511" s="229">
        <f t="shared" si="318"/>
        <v>0</v>
      </c>
      <c r="M511" s="470"/>
      <c r="N511" s="471"/>
      <c r="O511" s="471"/>
      <c r="P511" s="471"/>
      <c r="Q511" s="471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21.75" customHeight="1">
      <c r="A512" s="5"/>
      <c r="B512" s="228" t="s">
        <v>38</v>
      </c>
      <c r="C512" s="401"/>
      <c r="D512" s="401"/>
      <c r="E512" s="401"/>
      <c r="F512" s="401"/>
      <c r="G512" s="401"/>
      <c r="H512" s="470"/>
      <c r="I512" s="470"/>
      <c r="J512" s="470"/>
      <c r="K512" s="470"/>
      <c r="L512" s="470"/>
      <c r="M512" s="470"/>
      <c r="N512" s="471"/>
      <c r="O512" s="471"/>
      <c r="P512" s="471"/>
      <c r="Q512" s="471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21.75" customHeight="1">
      <c r="A513" s="5"/>
      <c r="B513" s="240">
        <v>1419900227713</v>
      </c>
      <c r="C513" s="99" t="s">
        <v>701</v>
      </c>
      <c r="D513" s="99" t="s">
        <v>700</v>
      </c>
      <c r="E513" s="99" t="s">
        <v>702</v>
      </c>
      <c r="F513" s="99" t="s">
        <v>6</v>
      </c>
      <c r="G513" s="99" t="s">
        <v>106</v>
      </c>
      <c r="H513" s="215">
        <f t="shared" ref="H513:H539" si="319">IF(F513="ข้าราชการพลเรือนในสถาบันอุดมศึกษา",1,0)</f>
        <v>0</v>
      </c>
      <c r="I513" s="215">
        <f t="shared" ref="I513:I539" si="320">IF(F513="พนักงานมหาวิทยาลัย",1,0)</f>
        <v>1</v>
      </c>
      <c r="J513" s="215"/>
      <c r="K513" s="215">
        <f t="shared" ref="K513:K539" si="321">IF(F513="ลูกจ้างชั่วคราวรายเดือน",1,0)</f>
        <v>0</v>
      </c>
      <c r="L513" s="215">
        <f t="shared" ref="L513:L539" si="322">IF(F513="อาจารย์พิเศษรายชั่วโมง",1,0)</f>
        <v>0</v>
      </c>
      <c r="M513" s="215"/>
      <c r="N513" s="67"/>
      <c r="O513" s="67"/>
      <c r="P513" s="67"/>
      <c r="Q513" s="67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21.75" customHeight="1">
      <c r="A514" s="5"/>
      <c r="B514" s="240">
        <v>1460100164158</v>
      </c>
      <c r="C514" s="99" t="s">
        <v>703</v>
      </c>
      <c r="D514" s="99" t="s">
        <v>700</v>
      </c>
      <c r="E514" s="99" t="s">
        <v>702</v>
      </c>
      <c r="F514" s="99" t="s">
        <v>6</v>
      </c>
      <c r="G514" s="99" t="s">
        <v>106</v>
      </c>
      <c r="H514" s="215">
        <f t="shared" si="319"/>
        <v>0</v>
      </c>
      <c r="I514" s="215">
        <f t="shared" si="320"/>
        <v>1</v>
      </c>
      <c r="J514" s="215"/>
      <c r="K514" s="215">
        <f t="shared" si="321"/>
        <v>0</v>
      </c>
      <c r="L514" s="215">
        <f t="shared" si="322"/>
        <v>0</v>
      </c>
      <c r="M514" s="215"/>
      <c r="N514" s="67"/>
      <c r="O514" s="67"/>
      <c r="P514" s="67"/>
      <c r="Q514" s="67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21.75" customHeight="1">
      <c r="A515" s="5"/>
      <c r="B515" s="240">
        <v>1460200032580</v>
      </c>
      <c r="C515" s="99" t="s">
        <v>704</v>
      </c>
      <c r="D515" s="99" t="s">
        <v>700</v>
      </c>
      <c r="E515" s="99" t="s">
        <v>702</v>
      </c>
      <c r="F515" s="99" t="s">
        <v>6</v>
      </c>
      <c r="G515" s="99" t="s">
        <v>106</v>
      </c>
      <c r="H515" s="215">
        <f t="shared" si="319"/>
        <v>0</v>
      </c>
      <c r="I515" s="215">
        <f t="shared" si="320"/>
        <v>1</v>
      </c>
      <c r="J515" s="215"/>
      <c r="K515" s="215">
        <f t="shared" si="321"/>
        <v>0</v>
      </c>
      <c r="L515" s="215">
        <f t="shared" si="322"/>
        <v>0</v>
      </c>
      <c r="M515" s="215"/>
      <c r="N515" s="67"/>
      <c r="O515" s="67"/>
      <c r="P515" s="67"/>
      <c r="Q515" s="67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21.75" customHeight="1">
      <c r="A516" s="5"/>
      <c r="B516" s="240">
        <v>1461300053458</v>
      </c>
      <c r="C516" s="99" t="s">
        <v>705</v>
      </c>
      <c r="D516" s="99" t="s">
        <v>700</v>
      </c>
      <c r="E516" s="99" t="s">
        <v>702</v>
      </c>
      <c r="F516" s="99" t="s">
        <v>6</v>
      </c>
      <c r="G516" s="99" t="s">
        <v>106</v>
      </c>
      <c r="H516" s="215">
        <f t="shared" si="319"/>
        <v>0</v>
      </c>
      <c r="I516" s="215">
        <f t="shared" si="320"/>
        <v>1</v>
      </c>
      <c r="J516" s="215"/>
      <c r="K516" s="215">
        <f t="shared" si="321"/>
        <v>0</v>
      </c>
      <c r="L516" s="215">
        <f t="shared" si="322"/>
        <v>0</v>
      </c>
      <c r="M516" s="215"/>
      <c r="N516" s="67"/>
      <c r="O516" s="67"/>
      <c r="P516" s="67"/>
      <c r="Q516" s="67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21.75" customHeight="1">
      <c r="A517" s="5"/>
      <c r="B517" s="240">
        <v>1470600041641</v>
      </c>
      <c r="C517" s="99" t="s">
        <v>706</v>
      </c>
      <c r="D517" s="99" t="s">
        <v>700</v>
      </c>
      <c r="E517" s="99" t="s">
        <v>702</v>
      </c>
      <c r="F517" s="99" t="s">
        <v>6</v>
      </c>
      <c r="G517" s="99" t="s">
        <v>106</v>
      </c>
      <c r="H517" s="215">
        <f t="shared" si="319"/>
        <v>0</v>
      </c>
      <c r="I517" s="215">
        <f t="shared" si="320"/>
        <v>1</v>
      </c>
      <c r="J517" s="215"/>
      <c r="K517" s="215">
        <f t="shared" si="321"/>
        <v>0</v>
      </c>
      <c r="L517" s="215">
        <f t="shared" si="322"/>
        <v>0</v>
      </c>
      <c r="M517" s="215"/>
      <c r="N517" s="67"/>
      <c r="O517" s="67"/>
      <c r="P517" s="67"/>
      <c r="Q517" s="67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21.75" customHeight="1">
      <c r="A518" s="5"/>
      <c r="B518" s="240">
        <v>1470800102805</v>
      </c>
      <c r="C518" s="99" t="s">
        <v>707</v>
      </c>
      <c r="D518" s="99" t="s">
        <v>700</v>
      </c>
      <c r="E518" s="99" t="s">
        <v>702</v>
      </c>
      <c r="F518" s="99" t="s">
        <v>6</v>
      </c>
      <c r="G518" s="99" t="s">
        <v>106</v>
      </c>
      <c r="H518" s="215">
        <f t="shared" si="319"/>
        <v>0</v>
      </c>
      <c r="I518" s="215">
        <f t="shared" si="320"/>
        <v>1</v>
      </c>
      <c r="J518" s="215"/>
      <c r="K518" s="215">
        <f t="shared" si="321"/>
        <v>0</v>
      </c>
      <c r="L518" s="215">
        <f t="shared" si="322"/>
        <v>0</v>
      </c>
      <c r="M518" s="215"/>
      <c r="N518" s="67"/>
      <c r="O518" s="67"/>
      <c r="P518" s="67"/>
      <c r="Q518" s="67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21.75" customHeight="1">
      <c r="A519" s="5"/>
      <c r="B519" s="240">
        <v>1470800115320</v>
      </c>
      <c r="C519" s="99" t="s">
        <v>708</v>
      </c>
      <c r="D519" s="99" t="s">
        <v>700</v>
      </c>
      <c r="E519" s="99" t="s">
        <v>702</v>
      </c>
      <c r="F519" s="99" t="s">
        <v>6</v>
      </c>
      <c r="G519" s="99" t="s">
        <v>106</v>
      </c>
      <c r="H519" s="215">
        <f t="shared" si="319"/>
        <v>0</v>
      </c>
      <c r="I519" s="215">
        <f t="shared" si="320"/>
        <v>1</v>
      </c>
      <c r="J519" s="215"/>
      <c r="K519" s="215">
        <f t="shared" si="321"/>
        <v>0</v>
      </c>
      <c r="L519" s="215">
        <f t="shared" si="322"/>
        <v>0</v>
      </c>
      <c r="M519" s="215"/>
      <c r="N519" s="67"/>
      <c r="O519" s="67"/>
      <c r="P519" s="67"/>
      <c r="Q519" s="67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21.75" customHeight="1">
      <c r="A520" s="5"/>
      <c r="B520" s="240">
        <v>1470900060306</v>
      </c>
      <c r="C520" s="99" t="s">
        <v>709</v>
      </c>
      <c r="D520" s="99" t="s">
        <v>700</v>
      </c>
      <c r="E520" s="99" t="s">
        <v>702</v>
      </c>
      <c r="F520" s="99" t="s">
        <v>6</v>
      </c>
      <c r="G520" s="99" t="s">
        <v>81</v>
      </c>
      <c r="H520" s="215">
        <f t="shared" si="319"/>
        <v>0</v>
      </c>
      <c r="I520" s="215">
        <f t="shared" si="320"/>
        <v>1</v>
      </c>
      <c r="J520" s="215"/>
      <c r="K520" s="215">
        <f t="shared" si="321"/>
        <v>0</v>
      </c>
      <c r="L520" s="215">
        <f t="shared" si="322"/>
        <v>0</v>
      </c>
      <c r="M520" s="215"/>
      <c r="N520" s="67"/>
      <c r="O520" s="67"/>
      <c r="P520" s="67"/>
      <c r="Q520" s="67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21.75" customHeight="1">
      <c r="A521" s="5"/>
      <c r="B521" s="240">
        <v>1479900076120</v>
      </c>
      <c r="C521" s="99" t="s">
        <v>710</v>
      </c>
      <c r="D521" s="99" t="s">
        <v>700</v>
      </c>
      <c r="E521" s="99" t="s">
        <v>702</v>
      </c>
      <c r="F521" s="99" t="s">
        <v>6</v>
      </c>
      <c r="G521" s="99" t="s">
        <v>106</v>
      </c>
      <c r="H521" s="215">
        <f t="shared" si="319"/>
        <v>0</v>
      </c>
      <c r="I521" s="215">
        <f t="shared" si="320"/>
        <v>1</v>
      </c>
      <c r="J521" s="215"/>
      <c r="K521" s="215">
        <f t="shared" si="321"/>
        <v>0</v>
      </c>
      <c r="L521" s="215">
        <f t="shared" si="322"/>
        <v>0</v>
      </c>
      <c r="M521" s="215"/>
      <c r="N521" s="67"/>
      <c r="O521" s="67"/>
      <c r="P521" s="67"/>
      <c r="Q521" s="67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21.75" customHeight="1">
      <c r="A522" s="5"/>
      <c r="B522" s="240">
        <v>1479900088012</v>
      </c>
      <c r="C522" s="99" t="s">
        <v>711</v>
      </c>
      <c r="D522" s="99" t="s">
        <v>700</v>
      </c>
      <c r="E522" s="99" t="s">
        <v>702</v>
      </c>
      <c r="F522" s="99" t="s">
        <v>6</v>
      </c>
      <c r="G522" s="99" t="s">
        <v>106</v>
      </c>
      <c r="H522" s="215">
        <f t="shared" si="319"/>
        <v>0</v>
      </c>
      <c r="I522" s="215">
        <f t="shared" si="320"/>
        <v>1</v>
      </c>
      <c r="J522" s="215"/>
      <c r="K522" s="215">
        <f t="shared" si="321"/>
        <v>0</v>
      </c>
      <c r="L522" s="215">
        <f t="shared" si="322"/>
        <v>0</v>
      </c>
      <c r="M522" s="215"/>
      <c r="N522" s="67"/>
      <c r="O522" s="67"/>
      <c r="P522" s="67"/>
      <c r="Q522" s="67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21.75" customHeight="1">
      <c r="A523" s="5"/>
      <c r="B523" s="240">
        <v>1479900100594</v>
      </c>
      <c r="C523" s="99" t="s">
        <v>712</v>
      </c>
      <c r="D523" s="99" t="s">
        <v>700</v>
      </c>
      <c r="E523" s="99" t="s">
        <v>702</v>
      </c>
      <c r="F523" s="99" t="s">
        <v>6</v>
      </c>
      <c r="G523" s="99" t="s">
        <v>106</v>
      </c>
      <c r="H523" s="215">
        <f t="shared" si="319"/>
        <v>0</v>
      </c>
      <c r="I523" s="215">
        <f t="shared" si="320"/>
        <v>1</v>
      </c>
      <c r="J523" s="215"/>
      <c r="K523" s="215">
        <f t="shared" si="321"/>
        <v>0</v>
      </c>
      <c r="L523" s="215">
        <f t="shared" si="322"/>
        <v>0</v>
      </c>
      <c r="M523" s="215"/>
      <c r="N523" s="67"/>
      <c r="O523" s="67"/>
      <c r="P523" s="67"/>
      <c r="Q523" s="67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21.75" customHeight="1">
      <c r="A524" s="5"/>
      <c r="B524" s="240">
        <v>1479900130132</v>
      </c>
      <c r="C524" s="99" t="s">
        <v>713</v>
      </c>
      <c r="D524" s="99" t="s">
        <v>700</v>
      </c>
      <c r="E524" s="99" t="s">
        <v>702</v>
      </c>
      <c r="F524" s="99" t="s">
        <v>6</v>
      </c>
      <c r="G524" s="99" t="s">
        <v>106</v>
      </c>
      <c r="H524" s="215">
        <f t="shared" si="319"/>
        <v>0</v>
      </c>
      <c r="I524" s="215">
        <f t="shared" si="320"/>
        <v>1</v>
      </c>
      <c r="J524" s="215"/>
      <c r="K524" s="215">
        <f t="shared" si="321"/>
        <v>0</v>
      </c>
      <c r="L524" s="215">
        <f t="shared" si="322"/>
        <v>0</v>
      </c>
      <c r="M524" s="215"/>
      <c r="N524" s="67"/>
      <c r="O524" s="67"/>
      <c r="P524" s="67"/>
      <c r="Q524" s="67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21.75" customHeight="1">
      <c r="A525" s="5"/>
      <c r="B525" s="240">
        <v>1479900212431</v>
      </c>
      <c r="C525" s="99" t="s">
        <v>714</v>
      </c>
      <c r="D525" s="99" t="s">
        <v>700</v>
      </c>
      <c r="E525" s="99" t="s">
        <v>702</v>
      </c>
      <c r="F525" s="99" t="s">
        <v>6</v>
      </c>
      <c r="G525" s="99" t="s">
        <v>106</v>
      </c>
      <c r="H525" s="215">
        <f t="shared" si="319"/>
        <v>0</v>
      </c>
      <c r="I525" s="215">
        <f t="shared" si="320"/>
        <v>1</v>
      </c>
      <c r="J525" s="215"/>
      <c r="K525" s="215">
        <f t="shared" si="321"/>
        <v>0</v>
      </c>
      <c r="L525" s="215">
        <f t="shared" si="322"/>
        <v>0</v>
      </c>
      <c r="M525" s="215"/>
      <c r="N525" s="67"/>
      <c r="O525" s="67"/>
      <c r="P525" s="67"/>
      <c r="Q525" s="67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21.75" customHeight="1">
      <c r="A526" s="5"/>
      <c r="B526" s="240">
        <v>1480100131497</v>
      </c>
      <c r="C526" s="99" t="s">
        <v>715</v>
      </c>
      <c r="D526" s="99" t="s">
        <v>700</v>
      </c>
      <c r="E526" s="99" t="s">
        <v>702</v>
      </c>
      <c r="F526" s="99" t="s">
        <v>6</v>
      </c>
      <c r="G526" s="99" t="s">
        <v>106</v>
      </c>
      <c r="H526" s="215">
        <f t="shared" si="319"/>
        <v>0</v>
      </c>
      <c r="I526" s="215">
        <f t="shared" si="320"/>
        <v>1</v>
      </c>
      <c r="J526" s="215"/>
      <c r="K526" s="215">
        <f t="shared" si="321"/>
        <v>0</v>
      </c>
      <c r="L526" s="215">
        <f t="shared" si="322"/>
        <v>0</v>
      </c>
      <c r="M526" s="215"/>
      <c r="N526" s="67"/>
      <c r="O526" s="67"/>
      <c r="P526" s="67"/>
      <c r="Q526" s="67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21.75" customHeight="1">
      <c r="A527" s="5"/>
      <c r="B527" s="240">
        <v>1480200088658</v>
      </c>
      <c r="C527" s="99" t="s">
        <v>716</v>
      </c>
      <c r="D527" s="99" t="s">
        <v>700</v>
      </c>
      <c r="E527" s="99" t="s">
        <v>702</v>
      </c>
      <c r="F527" s="99" t="s">
        <v>6</v>
      </c>
      <c r="G527" s="99" t="s">
        <v>106</v>
      </c>
      <c r="H527" s="215">
        <f t="shared" si="319"/>
        <v>0</v>
      </c>
      <c r="I527" s="215">
        <f t="shared" si="320"/>
        <v>1</v>
      </c>
      <c r="J527" s="215"/>
      <c r="K527" s="215">
        <f t="shared" si="321"/>
        <v>0</v>
      </c>
      <c r="L527" s="215">
        <f t="shared" si="322"/>
        <v>0</v>
      </c>
      <c r="M527" s="215"/>
      <c r="N527" s="67"/>
      <c r="O527" s="67"/>
      <c r="P527" s="67"/>
      <c r="Q527" s="67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21.75" customHeight="1">
      <c r="A528" s="5"/>
      <c r="B528" s="240">
        <v>1480400042139</v>
      </c>
      <c r="C528" s="99" t="s">
        <v>717</v>
      </c>
      <c r="D528" s="99" t="s">
        <v>700</v>
      </c>
      <c r="E528" s="99" t="s">
        <v>702</v>
      </c>
      <c r="F528" s="99" t="s">
        <v>6</v>
      </c>
      <c r="G528" s="99" t="s">
        <v>106</v>
      </c>
      <c r="H528" s="215">
        <f t="shared" si="319"/>
        <v>0</v>
      </c>
      <c r="I528" s="215">
        <f t="shared" si="320"/>
        <v>1</v>
      </c>
      <c r="J528" s="215"/>
      <c r="K528" s="215">
        <f t="shared" si="321"/>
        <v>0</v>
      </c>
      <c r="L528" s="215">
        <f t="shared" si="322"/>
        <v>0</v>
      </c>
      <c r="M528" s="215"/>
      <c r="N528" s="67"/>
      <c r="O528" s="67"/>
      <c r="P528" s="67"/>
      <c r="Q528" s="67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21.75" customHeight="1">
      <c r="A529" s="5"/>
      <c r="B529" s="240">
        <v>1480700083086</v>
      </c>
      <c r="C529" s="99" t="s">
        <v>718</v>
      </c>
      <c r="D529" s="99" t="s">
        <v>700</v>
      </c>
      <c r="E529" s="99" t="s">
        <v>702</v>
      </c>
      <c r="F529" s="99" t="s">
        <v>6</v>
      </c>
      <c r="G529" s="99" t="s">
        <v>106</v>
      </c>
      <c r="H529" s="215">
        <f t="shared" si="319"/>
        <v>0</v>
      </c>
      <c r="I529" s="215">
        <f t="shared" si="320"/>
        <v>1</v>
      </c>
      <c r="J529" s="215"/>
      <c r="K529" s="215">
        <f t="shared" si="321"/>
        <v>0</v>
      </c>
      <c r="L529" s="215">
        <f t="shared" si="322"/>
        <v>0</v>
      </c>
      <c r="M529" s="215"/>
      <c r="N529" s="67"/>
      <c r="O529" s="67"/>
      <c r="P529" s="67"/>
      <c r="Q529" s="67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21.75" customHeight="1">
      <c r="A530" s="5"/>
      <c r="B530" s="240">
        <v>1480800060754</v>
      </c>
      <c r="C530" s="99" t="s">
        <v>719</v>
      </c>
      <c r="D530" s="99" t="s">
        <v>700</v>
      </c>
      <c r="E530" s="99" t="s">
        <v>702</v>
      </c>
      <c r="F530" s="99" t="s">
        <v>6</v>
      </c>
      <c r="G530" s="99" t="s">
        <v>106</v>
      </c>
      <c r="H530" s="215">
        <f t="shared" si="319"/>
        <v>0</v>
      </c>
      <c r="I530" s="215">
        <f t="shared" si="320"/>
        <v>1</v>
      </c>
      <c r="J530" s="215"/>
      <c r="K530" s="215">
        <f t="shared" si="321"/>
        <v>0</v>
      </c>
      <c r="L530" s="215">
        <f t="shared" si="322"/>
        <v>0</v>
      </c>
      <c r="M530" s="215"/>
      <c r="N530" s="67"/>
      <c r="O530" s="67"/>
      <c r="P530" s="67"/>
      <c r="Q530" s="67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21.75" customHeight="1">
      <c r="A531" s="5"/>
      <c r="B531" s="240">
        <v>1480800061483</v>
      </c>
      <c r="C531" s="99" t="s">
        <v>720</v>
      </c>
      <c r="D531" s="99" t="s">
        <v>700</v>
      </c>
      <c r="E531" s="99" t="s">
        <v>702</v>
      </c>
      <c r="F531" s="99" t="s">
        <v>6</v>
      </c>
      <c r="G531" s="99" t="s">
        <v>81</v>
      </c>
      <c r="H531" s="215">
        <f t="shared" si="319"/>
        <v>0</v>
      </c>
      <c r="I531" s="215">
        <f t="shared" si="320"/>
        <v>1</v>
      </c>
      <c r="J531" s="215"/>
      <c r="K531" s="215">
        <f t="shared" si="321"/>
        <v>0</v>
      </c>
      <c r="L531" s="215">
        <f t="shared" si="322"/>
        <v>0</v>
      </c>
      <c r="M531" s="215"/>
      <c r="N531" s="67"/>
      <c r="O531" s="67"/>
      <c r="P531" s="67"/>
      <c r="Q531" s="67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21.75" customHeight="1">
      <c r="A532" s="5"/>
      <c r="B532" s="240">
        <v>1489900023328</v>
      </c>
      <c r="C532" s="99" t="s">
        <v>722</v>
      </c>
      <c r="D532" s="99" t="s">
        <v>700</v>
      </c>
      <c r="E532" s="99" t="s">
        <v>702</v>
      </c>
      <c r="F532" s="99" t="s">
        <v>6</v>
      </c>
      <c r="G532" s="99" t="s">
        <v>106</v>
      </c>
      <c r="H532" s="215">
        <f t="shared" si="319"/>
        <v>0</v>
      </c>
      <c r="I532" s="215">
        <f t="shared" si="320"/>
        <v>1</v>
      </c>
      <c r="J532" s="215"/>
      <c r="K532" s="215">
        <f t="shared" si="321"/>
        <v>0</v>
      </c>
      <c r="L532" s="215">
        <f t="shared" si="322"/>
        <v>0</v>
      </c>
      <c r="M532" s="215"/>
      <c r="N532" s="67"/>
      <c r="O532" s="67"/>
      <c r="P532" s="67"/>
      <c r="Q532" s="67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21.75" customHeight="1">
      <c r="A533" s="5"/>
      <c r="B533" s="240">
        <v>1489900123861</v>
      </c>
      <c r="C533" s="99" t="s">
        <v>723</v>
      </c>
      <c r="D533" s="99" t="s">
        <v>700</v>
      </c>
      <c r="E533" s="99" t="s">
        <v>702</v>
      </c>
      <c r="F533" s="99" t="s">
        <v>6</v>
      </c>
      <c r="G533" s="99" t="s">
        <v>106</v>
      </c>
      <c r="H533" s="215">
        <f t="shared" si="319"/>
        <v>0</v>
      </c>
      <c r="I533" s="215">
        <f t="shared" si="320"/>
        <v>1</v>
      </c>
      <c r="J533" s="215"/>
      <c r="K533" s="215">
        <f t="shared" si="321"/>
        <v>0</v>
      </c>
      <c r="L533" s="215">
        <f t="shared" si="322"/>
        <v>0</v>
      </c>
      <c r="M533" s="215"/>
      <c r="N533" s="67"/>
      <c r="O533" s="67"/>
      <c r="P533" s="67"/>
      <c r="Q533" s="67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21.75" customHeight="1">
      <c r="A534" s="5"/>
      <c r="B534" s="240">
        <v>1489900127468</v>
      </c>
      <c r="C534" s="99" t="s">
        <v>724</v>
      </c>
      <c r="D534" s="99" t="s">
        <v>700</v>
      </c>
      <c r="E534" s="99" t="s">
        <v>702</v>
      </c>
      <c r="F534" s="99" t="s">
        <v>6</v>
      </c>
      <c r="G534" s="99" t="s">
        <v>106</v>
      </c>
      <c r="H534" s="215">
        <f t="shared" si="319"/>
        <v>0</v>
      </c>
      <c r="I534" s="215">
        <f t="shared" si="320"/>
        <v>1</v>
      </c>
      <c r="J534" s="215"/>
      <c r="K534" s="215">
        <f t="shared" si="321"/>
        <v>0</v>
      </c>
      <c r="L534" s="215">
        <f t="shared" si="322"/>
        <v>0</v>
      </c>
      <c r="M534" s="215"/>
      <c r="N534" s="67"/>
      <c r="O534" s="67"/>
      <c r="P534" s="67"/>
      <c r="Q534" s="67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21.75" customHeight="1">
      <c r="A535" s="5"/>
      <c r="B535" s="240">
        <v>1739900368497</v>
      </c>
      <c r="C535" s="99" t="s">
        <v>725</v>
      </c>
      <c r="D535" s="99" t="s">
        <v>700</v>
      </c>
      <c r="E535" s="99" t="s">
        <v>702</v>
      </c>
      <c r="F535" s="99" t="s">
        <v>6</v>
      </c>
      <c r="G535" s="99" t="s">
        <v>106</v>
      </c>
      <c r="H535" s="215">
        <f t="shared" si="319"/>
        <v>0</v>
      </c>
      <c r="I535" s="215">
        <f t="shared" si="320"/>
        <v>1</v>
      </c>
      <c r="J535" s="215"/>
      <c r="K535" s="215">
        <f t="shared" si="321"/>
        <v>0</v>
      </c>
      <c r="L535" s="215">
        <f t="shared" si="322"/>
        <v>0</v>
      </c>
      <c r="M535" s="215"/>
      <c r="N535" s="67"/>
      <c r="O535" s="67"/>
      <c r="P535" s="67"/>
      <c r="Q535" s="67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21.75" customHeight="1">
      <c r="A536" s="5"/>
      <c r="B536" s="240">
        <v>3460500941000</v>
      </c>
      <c r="C536" s="99" t="s">
        <v>726</v>
      </c>
      <c r="D536" s="99" t="s">
        <v>700</v>
      </c>
      <c r="E536" s="99" t="s">
        <v>702</v>
      </c>
      <c r="F536" s="99" t="s">
        <v>6</v>
      </c>
      <c r="G536" s="99" t="s">
        <v>106</v>
      </c>
      <c r="H536" s="215">
        <f t="shared" si="319"/>
        <v>0</v>
      </c>
      <c r="I536" s="215">
        <f t="shared" si="320"/>
        <v>1</v>
      </c>
      <c r="J536" s="215"/>
      <c r="K536" s="215">
        <f t="shared" si="321"/>
        <v>0</v>
      </c>
      <c r="L536" s="215">
        <f t="shared" si="322"/>
        <v>0</v>
      </c>
      <c r="M536" s="215"/>
      <c r="N536" s="67"/>
      <c r="O536" s="67"/>
      <c r="P536" s="67"/>
      <c r="Q536" s="67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21.75" customHeight="1">
      <c r="A537" s="5"/>
      <c r="B537" s="240">
        <v>3470101446714</v>
      </c>
      <c r="C537" s="99" t="s">
        <v>727</v>
      </c>
      <c r="D537" s="99" t="s">
        <v>700</v>
      </c>
      <c r="E537" s="99" t="s">
        <v>702</v>
      </c>
      <c r="F537" s="99" t="s">
        <v>6</v>
      </c>
      <c r="G537" s="99" t="s">
        <v>81</v>
      </c>
      <c r="H537" s="215">
        <f t="shared" si="319"/>
        <v>0</v>
      </c>
      <c r="I537" s="215">
        <f t="shared" si="320"/>
        <v>1</v>
      </c>
      <c r="J537" s="215"/>
      <c r="K537" s="215">
        <f t="shared" si="321"/>
        <v>0</v>
      </c>
      <c r="L537" s="215">
        <f t="shared" si="322"/>
        <v>0</v>
      </c>
      <c r="M537" s="215"/>
      <c r="N537" s="67"/>
      <c r="O537" s="67"/>
      <c r="P537" s="67"/>
      <c r="Q537" s="67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21.75" customHeight="1">
      <c r="A538" s="5"/>
      <c r="B538" s="240">
        <v>3470900196727</v>
      </c>
      <c r="C538" s="99" t="s">
        <v>901</v>
      </c>
      <c r="D538" s="99" t="s">
        <v>700</v>
      </c>
      <c r="E538" s="99" t="s">
        <v>702</v>
      </c>
      <c r="F538" s="99" t="s">
        <v>6</v>
      </c>
      <c r="G538" s="99" t="s">
        <v>81</v>
      </c>
      <c r="H538" s="215">
        <f t="shared" si="319"/>
        <v>0</v>
      </c>
      <c r="I538" s="215">
        <f t="shared" si="320"/>
        <v>1</v>
      </c>
      <c r="J538" s="215"/>
      <c r="K538" s="215">
        <f t="shared" si="321"/>
        <v>0</v>
      </c>
      <c r="L538" s="215">
        <f t="shared" si="322"/>
        <v>0</v>
      </c>
      <c r="M538" s="215"/>
      <c r="N538" s="67"/>
      <c r="O538" s="67"/>
      <c r="P538" s="67"/>
      <c r="Q538" s="67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21.75" customHeight="1">
      <c r="A539" s="5"/>
      <c r="B539" s="240" t="s">
        <v>903</v>
      </c>
      <c r="C539" s="99" t="s">
        <v>902</v>
      </c>
      <c r="D539" s="99" t="s">
        <v>700</v>
      </c>
      <c r="E539" s="99" t="s">
        <v>702</v>
      </c>
      <c r="F539" s="99" t="s">
        <v>48</v>
      </c>
      <c r="G539" s="99" t="s">
        <v>106</v>
      </c>
      <c r="H539" s="215">
        <f t="shared" si="319"/>
        <v>0</v>
      </c>
      <c r="I539" s="215">
        <f t="shared" si="320"/>
        <v>0</v>
      </c>
      <c r="J539" s="215"/>
      <c r="K539" s="215">
        <f t="shared" si="321"/>
        <v>1</v>
      </c>
      <c r="L539" s="215">
        <f t="shared" si="322"/>
        <v>0</v>
      </c>
      <c r="M539" s="215"/>
      <c r="N539" s="67"/>
      <c r="O539" s="67"/>
      <c r="P539" s="67"/>
      <c r="Q539" s="67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21.75" customHeight="1">
      <c r="A540" s="5"/>
      <c r="B540" s="8"/>
      <c r="C540" s="5"/>
      <c r="D540" s="5"/>
      <c r="E540" s="5"/>
      <c r="F540" s="5"/>
      <c r="G540" s="5"/>
      <c r="H540" s="67"/>
      <c r="I540" s="67"/>
      <c r="J540" s="67"/>
      <c r="K540" s="67"/>
      <c r="L540" s="67"/>
      <c r="M540" s="67"/>
      <c r="N540" s="67"/>
      <c r="O540" s="67"/>
      <c r="P540" s="67"/>
      <c r="Q540" s="67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21.75" customHeight="1">
      <c r="A541" s="5"/>
      <c r="B541" s="8"/>
      <c r="C541" s="5"/>
      <c r="D541" s="5"/>
      <c r="E541" s="5"/>
      <c r="F541" s="5"/>
      <c r="G541" s="5"/>
      <c r="H541" s="67"/>
      <c r="I541" s="67"/>
      <c r="J541" s="67"/>
      <c r="K541" s="67"/>
      <c r="L541" s="67"/>
      <c r="M541" s="67"/>
      <c r="N541" s="67"/>
      <c r="O541" s="67"/>
      <c r="P541" s="67"/>
      <c r="Q541" s="67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21.75" customHeight="1">
      <c r="A542" s="5"/>
      <c r="B542" s="8"/>
      <c r="C542" s="5"/>
      <c r="D542" s="5"/>
      <c r="E542" s="5"/>
      <c r="F542" s="5"/>
      <c r="G542" s="5"/>
      <c r="H542" s="67"/>
      <c r="I542" s="67"/>
      <c r="J542" s="67"/>
      <c r="K542" s="67"/>
      <c r="L542" s="67"/>
      <c r="M542" s="67"/>
      <c r="N542" s="67"/>
      <c r="O542" s="67"/>
      <c r="P542" s="67"/>
      <c r="Q542" s="67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21.75" customHeight="1">
      <c r="A543" s="5"/>
      <c r="B543" s="8"/>
      <c r="C543" s="5"/>
      <c r="D543" s="5"/>
      <c r="E543" s="5"/>
      <c r="F543" s="5"/>
      <c r="G543" s="5"/>
      <c r="H543" s="67"/>
      <c r="I543" s="67"/>
      <c r="J543" s="67"/>
      <c r="K543" s="67"/>
      <c r="L543" s="67"/>
      <c r="M543" s="67"/>
      <c r="N543" s="67"/>
      <c r="O543" s="67"/>
      <c r="P543" s="67"/>
      <c r="Q543" s="67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21.75" customHeight="1">
      <c r="A544" s="5"/>
      <c r="B544" s="8"/>
      <c r="C544" s="5"/>
      <c r="D544" s="5"/>
      <c r="E544" s="5"/>
      <c r="F544" s="5"/>
      <c r="G544" s="5"/>
      <c r="H544" s="67"/>
      <c r="I544" s="67"/>
      <c r="J544" s="67"/>
      <c r="K544" s="67"/>
      <c r="L544" s="67"/>
      <c r="M544" s="67"/>
      <c r="N544" s="67"/>
      <c r="O544" s="67"/>
      <c r="P544" s="67"/>
      <c r="Q544" s="67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21.75" customHeight="1">
      <c r="A545" s="5"/>
      <c r="B545" s="8"/>
      <c r="C545" s="5"/>
      <c r="D545" s="5"/>
      <c r="E545" s="5"/>
      <c r="F545" s="5"/>
      <c r="G545" s="5"/>
      <c r="H545" s="67"/>
      <c r="I545" s="67"/>
      <c r="J545" s="67"/>
      <c r="K545" s="67"/>
      <c r="L545" s="67"/>
      <c r="M545" s="67"/>
      <c r="N545" s="67"/>
      <c r="O545" s="67"/>
      <c r="P545" s="67"/>
      <c r="Q545" s="67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21.75" customHeight="1">
      <c r="A546" s="5"/>
      <c r="B546" s="8"/>
      <c r="C546" s="5"/>
      <c r="D546" s="5"/>
      <c r="E546" s="5"/>
      <c r="F546" s="5"/>
      <c r="G546" s="5"/>
      <c r="H546" s="67"/>
      <c r="I546" s="67"/>
      <c r="J546" s="67"/>
      <c r="K546" s="67"/>
      <c r="L546" s="67"/>
      <c r="M546" s="67"/>
      <c r="N546" s="67"/>
      <c r="O546" s="67"/>
      <c r="P546" s="67"/>
      <c r="Q546" s="67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21.75" customHeight="1">
      <c r="A547" s="5"/>
      <c r="B547" s="8"/>
      <c r="C547" s="5"/>
      <c r="D547" s="5"/>
      <c r="E547" s="5"/>
      <c r="F547" s="5"/>
      <c r="G547" s="5"/>
      <c r="H547" s="67"/>
      <c r="I547" s="67"/>
      <c r="J547" s="67"/>
      <c r="K547" s="67"/>
      <c r="L547" s="67"/>
      <c r="M547" s="67"/>
      <c r="N547" s="67"/>
      <c r="O547" s="67"/>
      <c r="P547" s="67"/>
      <c r="Q547" s="67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21.75" customHeight="1">
      <c r="A548" s="5"/>
      <c r="B548" s="8"/>
      <c r="C548" s="5"/>
      <c r="D548" s="5"/>
      <c r="E548" s="5"/>
      <c r="F548" s="5"/>
      <c r="G548" s="5"/>
      <c r="H548" s="67"/>
      <c r="I548" s="67"/>
      <c r="J548" s="67"/>
      <c r="K548" s="67"/>
      <c r="L548" s="67"/>
      <c r="M548" s="67"/>
      <c r="N548" s="67"/>
      <c r="O548" s="67"/>
      <c r="P548" s="67"/>
      <c r="Q548" s="67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21.75" customHeight="1">
      <c r="A549" s="5"/>
      <c r="B549" s="8"/>
      <c r="C549" s="5"/>
      <c r="D549" s="5"/>
      <c r="E549" s="5"/>
      <c r="F549" s="5"/>
      <c r="G549" s="5"/>
      <c r="H549" s="67"/>
      <c r="I549" s="67"/>
      <c r="J549" s="67"/>
      <c r="K549" s="67"/>
      <c r="L549" s="67"/>
      <c r="M549" s="67"/>
      <c r="N549" s="67"/>
      <c r="O549" s="67"/>
      <c r="P549" s="67"/>
      <c r="Q549" s="67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21.75" customHeight="1">
      <c r="A550" s="5"/>
      <c r="B550" s="8"/>
      <c r="C550" s="5"/>
      <c r="D550" s="5"/>
      <c r="E550" s="5"/>
      <c r="F550" s="5"/>
      <c r="G550" s="5"/>
      <c r="H550" s="67"/>
      <c r="I550" s="67"/>
      <c r="J550" s="67"/>
      <c r="K550" s="67"/>
      <c r="L550" s="67"/>
      <c r="M550" s="67"/>
      <c r="N550" s="67"/>
      <c r="O550" s="67"/>
      <c r="P550" s="67"/>
      <c r="Q550" s="67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21.75" customHeight="1">
      <c r="A551" s="5"/>
      <c r="B551" s="8"/>
      <c r="C551" s="5"/>
      <c r="D551" s="5"/>
      <c r="E551" s="5"/>
      <c r="F551" s="5"/>
      <c r="G551" s="5"/>
      <c r="H551" s="67"/>
      <c r="I551" s="67"/>
      <c r="J551" s="67"/>
      <c r="K551" s="67"/>
      <c r="L551" s="67"/>
      <c r="M551" s="67"/>
      <c r="N551" s="67"/>
      <c r="O551" s="67"/>
      <c r="P551" s="67"/>
      <c r="Q551" s="67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21.75" customHeight="1">
      <c r="A552" s="5"/>
      <c r="B552" s="8"/>
      <c r="C552" s="5"/>
      <c r="D552" s="5"/>
      <c r="E552" s="5"/>
      <c r="F552" s="5"/>
      <c r="G552" s="5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21.75" customHeight="1">
      <c r="A553" s="5"/>
      <c r="B553" s="8"/>
      <c r="C553" s="5"/>
      <c r="D553" s="5"/>
      <c r="E553" s="5"/>
      <c r="F553" s="5"/>
      <c r="G553" s="5"/>
      <c r="H553" s="67"/>
      <c r="I553" s="67"/>
      <c r="J553" s="67"/>
      <c r="K553" s="67"/>
      <c r="L553" s="67"/>
      <c r="M553" s="67"/>
      <c r="N553" s="67"/>
      <c r="O553" s="67"/>
      <c r="P553" s="67"/>
      <c r="Q553" s="67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21.75" customHeight="1">
      <c r="A554" s="5"/>
      <c r="B554" s="8"/>
      <c r="C554" s="5"/>
      <c r="D554" s="5"/>
      <c r="E554" s="5"/>
      <c r="F554" s="5"/>
      <c r="G554" s="5"/>
      <c r="H554" s="67"/>
      <c r="I554" s="67"/>
      <c r="J554" s="67"/>
      <c r="K554" s="67"/>
      <c r="L554" s="67"/>
      <c r="M554" s="67"/>
      <c r="N554" s="67"/>
      <c r="O554" s="67"/>
      <c r="P554" s="67"/>
      <c r="Q554" s="67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21.75" customHeight="1">
      <c r="A555" s="5"/>
      <c r="B555" s="8"/>
      <c r="C555" s="5"/>
      <c r="D555" s="5"/>
      <c r="E555" s="5"/>
      <c r="F555" s="5"/>
      <c r="G555" s="5"/>
      <c r="H555" s="67"/>
      <c r="I555" s="67"/>
      <c r="J555" s="67"/>
      <c r="K555" s="67"/>
      <c r="L555" s="67"/>
      <c r="M555" s="67"/>
      <c r="N555" s="67"/>
      <c r="O555" s="67"/>
      <c r="P555" s="67"/>
      <c r="Q555" s="67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21.75" customHeight="1">
      <c r="A556" s="5"/>
      <c r="B556" s="8"/>
      <c r="C556" s="5"/>
      <c r="D556" s="5"/>
      <c r="E556" s="5"/>
      <c r="F556" s="5"/>
      <c r="G556" s="5"/>
      <c r="H556" s="67"/>
      <c r="I556" s="67"/>
      <c r="J556" s="67"/>
      <c r="K556" s="67"/>
      <c r="L556" s="67"/>
      <c r="M556" s="67"/>
      <c r="N556" s="67"/>
      <c r="O556" s="67"/>
      <c r="P556" s="67"/>
      <c r="Q556" s="67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21.75" customHeight="1">
      <c r="A557" s="5"/>
      <c r="B557" s="8"/>
      <c r="C557" s="5"/>
      <c r="D557" s="5"/>
      <c r="E557" s="5"/>
      <c r="F557" s="5"/>
      <c r="G557" s="5"/>
      <c r="H557" s="67"/>
      <c r="I557" s="67"/>
      <c r="J557" s="67"/>
      <c r="K557" s="67"/>
      <c r="L557" s="67"/>
      <c r="M557" s="67"/>
      <c r="N557" s="67"/>
      <c r="O557" s="67"/>
      <c r="P557" s="67"/>
      <c r="Q557" s="67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21.75" customHeight="1">
      <c r="A558" s="5"/>
      <c r="B558" s="8"/>
      <c r="C558" s="5"/>
      <c r="D558" s="5"/>
      <c r="E558" s="5"/>
      <c r="F558" s="5"/>
      <c r="G558" s="5"/>
      <c r="H558" s="67"/>
      <c r="I558" s="67"/>
      <c r="J558" s="67"/>
      <c r="K558" s="67"/>
      <c r="L558" s="67"/>
      <c r="M558" s="67"/>
      <c r="N558" s="67"/>
      <c r="O558" s="67"/>
      <c r="P558" s="67"/>
      <c r="Q558" s="67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21.75" customHeight="1">
      <c r="A559" s="5"/>
      <c r="B559" s="8"/>
      <c r="C559" s="5"/>
      <c r="D559" s="5"/>
      <c r="E559" s="5"/>
      <c r="F559" s="5"/>
      <c r="G559" s="5"/>
      <c r="H559" s="67"/>
      <c r="I559" s="67"/>
      <c r="J559" s="67"/>
      <c r="K559" s="67"/>
      <c r="L559" s="67"/>
      <c r="M559" s="67"/>
      <c r="N559" s="67"/>
      <c r="O559" s="67"/>
      <c r="P559" s="67"/>
      <c r="Q559" s="67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21.75" customHeight="1">
      <c r="A560" s="5"/>
      <c r="B560" s="8"/>
      <c r="C560" s="5"/>
      <c r="D560" s="5"/>
      <c r="E560" s="5"/>
      <c r="F560" s="5"/>
      <c r="G560" s="5"/>
      <c r="H560" s="67"/>
      <c r="I560" s="67"/>
      <c r="J560" s="67"/>
      <c r="K560" s="67"/>
      <c r="L560" s="67"/>
      <c r="M560" s="67"/>
      <c r="N560" s="67"/>
      <c r="O560" s="67"/>
      <c r="P560" s="67"/>
      <c r="Q560" s="67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21.75" customHeight="1">
      <c r="A561" s="5"/>
      <c r="B561" s="8"/>
      <c r="C561" s="5"/>
      <c r="D561" s="5"/>
      <c r="E561" s="5"/>
      <c r="F561" s="5"/>
      <c r="G561" s="5"/>
      <c r="H561" s="67"/>
      <c r="I561" s="67"/>
      <c r="J561" s="67"/>
      <c r="K561" s="67"/>
      <c r="L561" s="67"/>
      <c r="M561" s="67"/>
      <c r="N561" s="67"/>
      <c r="O561" s="67"/>
      <c r="P561" s="67"/>
      <c r="Q561" s="67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21.75" customHeight="1">
      <c r="A562" s="5"/>
      <c r="B562" s="8"/>
      <c r="C562" s="5"/>
      <c r="D562" s="5"/>
      <c r="E562" s="5"/>
      <c r="F562" s="5"/>
      <c r="G562" s="5"/>
      <c r="H562" s="67"/>
      <c r="I562" s="67"/>
      <c r="J562" s="67"/>
      <c r="K562" s="67"/>
      <c r="L562" s="67"/>
      <c r="M562" s="67"/>
      <c r="N562" s="67"/>
      <c r="O562" s="67"/>
      <c r="P562" s="67"/>
      <c r="Q562" s="67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21.75" customHeight="1">
      <c r="A563" s="5"/>
      <c r="B563" s="8"/>
      <c r="C563" s="5"/>
      <c r="D563" s="5"/>
      <c r="E563" s="5"/>
      <c r="F563" s="5"/>
      <c r="G563" s="5"/>
      <c r="H563" s="67"/>
      <c r="I563" s="67"/>
      <c r="J563" s="67"/>
      <c r="K563" s="67"/>
      <c r="L563" s="67"/>
      <c r="M563" s="67"/>
      <c r="N563" s="67"/>
      <c r="O563" s="67"/>
      <c r="P563" s="67"/>
      <c r="Q563" s="67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21.75" customHeight="1">
      <c r="A564" s="5"/>
      <c r="B564" s="8"/>
      <c r="C564" s="5"/>
      <c r="D564" s="5"/>
      <c r="E564" s="5"/>
      <c r="F564" s="5"/>
      <c r="G564" s="5"/>
      <c r="H564" s="67"/>
      <c r="I564" s="67"/>
      <c r="J564" s="67"/>
      <c r="K564" s="67"/>
      <c r="L564" s="67"/>
      <c r="M564" s="67"/>
      <c r="N564" s="67"/>
      <c r="O564" s="67"/>
      <c r="P564" s="67"/>
      <c r="Q564" s="67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21.75" customHeight="1">
      <c r="A565" s="5"/>
      <c r="B565" s="8"/>
      <c r="C565" s="5"/>
      <c r="D565" s="5"/>
      <c r="E565" s="5"/>
      <c r="F565" s="5"/>
      <c r="G565" s="5"/>
      <c r="H565" s="67"/>
      <c r="I565" s="67"/>
      <c r="J565" s="67"/>
      <c r="K565" s="67"/>
      <c r="L565" s="67"/>
      <c r="M565" s="67"/>
      <c r="N565" s="67"/>
      <c r="O565" s="67"/>
      <c r="P565" s="67"/>
      <c r="Q565" s="67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21.75" customHeight="1">
      <c r="A566" s="5"/>
      <c r="B566" s="8"/>
      <c r="C566" s="5"/>
      <c r="D566" s="5"/>
      <c r="E566" s="5"/>
      <c r="F566" s="5"/>
      <c r="G566" s="5"/>
      <c r="H566" s="67"/>
      <c r="I566" s="67"/>
      <c r="J566" s="67"/>
      <c r="K566" s="67"/>
      <c r="L566" s="67"/>
      <c r="M566" s="67"/>
      <c r="N566" s="67"/>
      <c r="O566" s="67"/>
      <c r="P566" s="67"/>
      <c r="Q566" s="67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21.75" customHeight="1">
      <c r="A567" s="5"/>
      <c r="B567" s="8"/>
      <c r="C567" s="5"/>
      <c r="D567" s="5"/>
      <c r="E567" s="5"/>
      <c r="F567" s="5"/>
      <c r="G567" s="5"/>
      <c r="H567" s="67"/>
      <c r="I567" s="67"/>
      <c r="J567" s="67"/>
      <c r="K567" s="67"/>
      <c r="L567" s="67"/>
      <c r="M567" s="67"/>
      <c r="N567" s="67"/>
      <c r="O567" s="67"/>
      <c r="P567" s="67"/>
      <c r="Q567" s="67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21.75" customHeight="1">
      <c r="A568" s="5"/>
      <c r="B568" s="8"/>
      <c r="C568" s="5"/>
      <c r="D568" s="5"/>
      <c r="E568" s="5"/>
      <c r="F568" s="5"/>
      <c r="G568" s="5"/>
      <c r="H568" s="67"/>
      <c r="I568" s="67"/>
      <c r="J568" s="67"/>
      <c r="K568" s="67"/>
      <c r="L568" s="67"/>
      <c r="M568" s="67"/>
      <c r="N568" s="67"/>
      <c r="O568" s="67"/>
      <c r="P568" s="67"/>
      <c r="Q568" s="67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21.75" customHeight="1">
      <c r="A569" s="5"/>
      <c r="B569" s="8"/>
      <c r="C569" s="5"/>
      <c r="D569" s="5"/>
      <c r="E569" s="5"/>
      <c r="F569" s="5"/>
      <c r="G569" s="5"/>
      <c r="H569" s="67"/>
      <c r="I569" s="67"/>
      <c r="J569" s="67"/>
      <c r="K569" s="67"/>
      <c r="L569" s="67"/>
      <c r="M569" s="67"/>
      <c r="N569" s="67"/>
      <c r="O569" s="67"/>
      <c r="P569" s="67"/>
      <c r="Q569" s="67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21.75" customHeight="1">
      <c r="A570" s="5"/>
      <c r="B570" s="8"/>
      <c r="C570" s="5"/>
      <c r="D570" s="5"/>
      <c r="E570" s="5"/>
      <c r="F570" s="5"/>
      <c r="G570" s="5"/>
      <c r="H570" s="67"/>
      <c r="I570" s="67"/>
      <c r="J570" s="67"/>
      <c r="K570" s="67"/>
      <c r="L570" s="67"/>
      <c r="M570" s="67"/>
      <c r="N570" s="67"/>
      <c r="O570" s="67"/>
      <c r="P570" s="67"/>
      <c r="Q570" s="67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21.75" customHeight="1">
      <c r="A571" s="5"/>
      <c r="B571" s="8"/>
      <c r="C571" s="5"/>
      <c r="D571" s="5"/>
      <c r="E571" s="5"/>
      <c r="F571" s="5"/>
      <c r="G571" s="5"/>
      <c r="H571" s="67"/>
      <c r="I571" s="67"/>
      <c r="J571" s="67"/>
      <c r="K571" s="67"/>
      <c r="L571" s="67"/>
      <c r="M571" s="67"/>
      <c r="N571" s="67"/>
      <c r="O571" s="67"/>
      <c r="P571" s="67"/>
      <c r="Q571" s="67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21.75" customHeight="1">
      <c r="A572" s="5"/>
      <c r="B572" s="8"/>
      <c r="C572" s="5"/>
      <c r="D572" s="5"/>
      <c r="E572" s="5"/>
      <c r="F572" s="5"/>
      <c r="G572" s="5"/>
      <c r="H572" s="67"/>
      <c r="I572" s="67"/>
      <c r="J572" s="67"/>
      <c r="K572" s="67"/>
      <c r="L572" s="67"/>
      <c r="M572" s="67"/>
      <c r="N572" s="67"/>
      <c r="O572" s="67"/>
      <c r="P572" s="67"/>
      <c r="Q572" s="67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21.75" customHeight="1">
      <c r="A573" s="5"/>
      <c r="B573" s="8"/>
      <c r="C573" s="5"/>
      <c r="D573" s="5"/>
      <c r="E573" s="5"/>
      <c r="F573" s="5"/>
      <c r="G573" s="5"/>
      <c r="H573" s="67"/>
      <c r="I573" s="67"/>
      <c r="J573" s="67"/>
      <c r="K573" s="67"/>
      <c r="L573" s="67"/>
      <c r="M573" s="67"/>
      <c r="N573" s="67"/>
      <c r="O573" s="67"/>
      <c r="P573" s="67"/>
      <c r="Q573" s="67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21.75" customHeight="1">
      <c r="A574" s="5"/>
      <c r="B574" s="8"/>
      <c r="C574" s="5"/>
      <c r="D574" s="5"/>
      <c r="E574" s="5"/>
      <c r="F574" s="5"/>
      <c r="G574" s="5"/>
      <c r="H574" s="67"/>
      <c r="I574" s="67"/>
      <c r="J574" s="67"/>
      <c r="K574" s="67"/>
      <c r="L574" s="67"/>
      <c r="M574" s="67"/>
      <c r="N574" s="67"/>
      <c r="O574" s="67"/>
      <c r="P574" s="67"/>
      <c r="Q574" s="67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21.75" customHeight="1">
      <c r="A575" s="5"/>
      <c r="B575" s="8"/>
      <c r="C575" s="5"/>
      <c r="D575" s="5"/>
      <c r="E575" s="5"/>
      <c r="F575" s="5"/>
      <c r="G575" s="5"/>
      <c r="H575" s="67"/>
      <c r="I575" s="67"/>
      <c r="J575" s="67"/>
      <c r="K575" s="67"/>
      <c r="L575" s="67"/>
      <c r="M575" s="67"/>
      <c r="N575" s="67"/>
      <c r="O575" s="67"/>
      <c r="P575" s="67"/>
      <c r="Q575" s="67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21.75" customHeight="1">
      <c r="A576" s="5"/>
      <c r="B576" s="8"/>
      <c r="C576" s="5"/>
      <c r="D576" s="5"/>
      <c r="E576" s="5"/>
      <c r="F576" s="5"/>
      <c r="G576" s="5"/>
      <c r="H576" s="67"/>
      <c r="I576" s="67"/>
      <c r="J576" s="67"/>
      <c r="K576" s="67"/>
      <c r="L576" s="67"/>
      <c r="M576" s="67"/>
      <c r="N576" s="67"/>
      <c r="O576" s="67"/>
      <c r="P576" s="67"/>
      <c r="Q576" s="67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21.75" customHeight="1">
      <c r="A577" s="5"/>
      <c r="B577" s="8"/>
      <c r="C577" s="5"/>
      <c r="D577" s="5"/>
      <c r="E577" s="5"/>
      <c r="F577" s="5"/>
      <c r="G577" s="5"/>
      <c r="H577" s="67"/>
      <c r="I577" s="67"/>
      <c r="J577" s="67"/>
      <c r="K577" s="67"/>
      <c r="L577" s="67"/>
      <c r="M577" s="67"/>
      <c r="N577" s="67"/>
      <c r="O577" s="67"/>
      <c r="P577" s="67"/>
      <c r="Q577" s="67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21.75" customHeight="1">
      <c r="A578" s="5"/>
      <c r="B578" s="8"/>
      <c r="C578" s="5"/>
      <c r="D578" s="5"/>
      <c r="E578" s="5"/>
      <c r="F578" s="5"/>
      <c r="G578" s="5"/>
      <c r="H578" s="67"/>
      <c r="I578" s="67"/>
      <c r="J578" s="67"/>
      <c r="K578" s="67"/>
      <c r="L578" s="67"/>
      <c r="M578" s="67"/>
      <c r="N578" s="67"/>
      <c r="O578" s="67"/>
      <c r="P578" s="67"/>
      <c r="Q578" s="67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21.75" customHeight="1">
      <c r="A579" s="5"/>
      <c r="B579" s="8"/>
      <c r="C579" s="5"/>
      <c r="D579" s="5"/>
      <c r="E579" s="5"/>
      <c r="F579" s="5"/>
      <c r="G579" s="5"/>
      <c r="H579" s="67"/>
      <c r="I579" s="67"/>
      <c r="J579" s="67"/>
      <c r="K579" s="67"/>
      <c r="L579" s="67"/>
      <c r="M579" s="67"/>
      <c r="N579" s="67"/>
      <c r="O579" s="67"/>
      <c r="P579" s="67"/>
      <c r="Q579" s="67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21.75" customHeight="1">
      <c r="A580" s="5"/>
      <c r="B580" s="8"/>
      <c r="C580" s="5"/>
      <c r="D580" s="5"/>
      <c r="E580" s="5"/>
      <c r="F580" s="5"/>
      <c r="G580" s="5"/>
      <c r="H580" s="67"/>
      <c r="I580" s="67"/>
      <c r="J580" s="67"/>
      <c r="K580" s="67"/>
      <c r="L580" s="67"/>
      <c r="M580" s="67"/>
      <c r="N580" s="67"/>
      <c r="O580" s="67"/>
      <c r="P580" s="67"/>
      <c r="Q580" s="67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21.75" customHeight="1">
      <c r="A581" s="5"/>
      <c r="B581" s="8"/>
      <c r="C581" s="5"/>
      <c r="D581" s="5"/>
      <c r="E581" s="5"/>
      <c r="F581" s="5"/>
      <c r="G581" s="5"/>
      <c r="H581" s="67"/>
      <c r="I581" s="67"/>
      <c r="J581" s="67"/>
      <c r="K581" s="67"/>
      <c r="L581" s="67"/>
      <c r="M581" s="67"/>
      <c r="N581" s="67"/>
      <c r="O581" s="67"/>
      <c r="P581" s="67"/>
      <c r="Q581" s="67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21.75" customHeight="1">
      <c r="A582" s="5"/>
      <c r="B582" s="8"/>
      <c r="C582" s="5"/>
      <c r="D582" s="5"/>
      <c r="E582" s="5"/>
      <c r="F582" s="5"/>
      <c r="G582" s="5"/>
      <c r="H582" s="67"/>
      <c r="I582" s="67"/>
      <c r="J582" s="67"/>
      <c r="K582" s="67"/>
      <c r="L582" s="67"/>
      <c r="M582" s="67"/>
      <c r="N582" s="67"/>
      <c r="O582" s="67"/>
      <c r="P582" s="67"/>
      <c r="Q582" s="67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21.75" customHeight="1">
      <c r="A583" s="5"/>
      <c r="B583" s="8"/>
      <c r="C583" s="5"/>
      <c r="D583" s="5"/>
      <c r="E583" s="5"/>
      <c r="F583" s="5"/>
      <c r="G583" s="5"/>
      <c r="H583" s="67"/>
      <c r="I583" s="67"/>
      <c r="J583" s="67"/>
      <c r="K583" s="67"/>
      <c r="L583" s="67"/>
      <c r="M583" s="67"/>
      <c r="N583" s="67"/>
      <c r="O583" s="67"/>
      <c r="P583" s="67"/>
      <c r="Q583" s="67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21.75" customHeight="1">
      <c r="A584" s="5"/>
      <c r="B584" s="8"/>
      <c r="C584" s="5"/>
      <c r="D584" s="5"/>
      <c r="E584" s="5"/>
      <c r="F584" s="5"/>
      <c r="G584" s="5"/>
      <c r="H584" s="67"/>
      <c r="I584" s="67"/>
      <c r="J584" s="67"/>
      <c r="K584" s="67"/>
      <c r="L584" s="67"/>
      <c r="M584" s="67"/>
      <c r="N584" s="67"/>
      <c r="O584" s="67"/>
      <c r="P584" s="67"/>
      <c r="Q584" s="67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21.75" customHeight="1">
      <c r="A585" s="5"/>
      <c r="B585" s="8"/>
      <c r="C585" s="5"/>
      <c r="D585" s="5"/>
      <c r="E585" s="5"/>
      <c r="F585" s="5"/>
      <c r="G585" s="5"/>
      <c r="H585" s="67"/>
      <c r="I585" s="67"/>
      <c r="J585" s="67"/>
      <c r="K585" s="67"/>
      <c r="L585" s="67"/>
      <c r="M585" s="67"/>
      <c r="N585" s="67"/>
      <c r="O585" s="67"/>
      <c r="P585" s="67"/>
      <c r="Q585" s="67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21.75" customHeight="1">
      <c r="A586" s="5"/>
      <c r="B586" s="8"/>
      <c r="C586" s="5"/>
      <c r="D586" s="5"/>
      <c r="E586" s="5"/>
      <c r="F586" s="5"/>
      <c r="G586" s="5"/>
      <c r="H586" s="67"/>
      <c r="I586" s="67"/>
      <c r="J586" s="67"/>
      <c r="K586" s="67"/>
      <c r="L586" s="67"/>
      <c r="M586" s="67"/>
      <c r="N586" s="67"/>
      <c r="O586" s="67"/>
      <c r="P586" s="67"/>
      <c r="Q586" s="67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21.75" customHeight="1">
      <c r="A587" s="5"/>
      <c r="B587" s="8"/>
      <c r="C587" s="5"/>
      <c r="D587" s="5"/>
      <c r="E587" s="5"/>
      <c r="F587" s="5"/>
      <c r="G587" s="5"/>
      <c r="H587" s="67"/>
      <c r="I587" s="67"/>
      <c r="J587" s="67"/>
      <c r="K587" s="67"/>
      <c r="L587" s="67"/>
      <c r="M587" s="67"/>
      <c r="N587" s="67"/>
      <c r="O587" s="67"/>
      <c r="P587" s="67"/>
      <c r="Q587" s="67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21.75" customHeight="1">
      <c r="A588" s="5"/>
      <c r="B588" s="8"/>
      <c r="C588" s="5"/>
      <c r="D588" s="5"/>
      <c r="E588" s="5"/>
      <c r="F588" s="5"/>
      <c r="G588" s="5"/>
      <c r="H588" s="67"/>
      <c r="I588" s="67"/>
      <c r="J588" s="67"/>
      <c r="K588" s="67"/>
      <c r="L588" s="67"/>
      <c r="M588" s="67"/>
      <c r="N588" s="67"/>
      <c r="O588" s="67"/>
      <c r="P588" s="67"/>
      <c r="Q588" s="67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21.75" customHeight="1">
      <c r="A589" s="5"/>
      <c r="B589" s="8"/>
      <c r="C589" s="5"/>
      <c r="D589" s="5"/>
      <c r="E589" s="5"/>
      <c r="F589" s="5"/>
      <c r="G589" s="5"/>
      <c r="H589" s="67"/>
      <c r="I589" s="67"/>
      <c r="J589" s="67"/>
      <c r="K589" s="67"/>
      <c r="L589" s="67"/>
      <c r="M589" s="67"/>
      <c r="N589" s="67"/>
      <c r="O589" s="67"/>
      <c r="P589" s="67"/>
      <c r="Q589" s="67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21.75" customHeight="1">
      <c r="A590" s="5"/>
      <c r="B590" s="8"/>
      <c r="C590" s="5"/>
      <c r="D590" s="5"/>
      <c r="E590" s="5"/>
      <c r="F590" s="5"/>
      <c r="G590" s="5"/>
      <c r="H590" s="67"/>
      <c r="I590" s="67"/>
      <c r="J590" s="67"/>
      <c r="K590" s="67"/>
      <c r="L590" s="67"/>
      <c r="M590" s="67"/>
      <c r="N590" s="67"/>
      <c r="O590" s="67"/>
      <c r="P590" s="67"/>
      <c r="Q590" s="67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21.75" customHeight="1">
      <c r="A591" s="5"/>
      <c r="B591" s="8"/>
      <c r="C591" s="5"/>
      <c r="D591" s="5"/>
      <c r="E591" s="5"/>
      <c r="F591" s="5"/>
      <c r="G591" s="5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21.75" customHeight="1">
      <c r="A592" s="5"/>
      <c r="B592" s="8"/>
      <c r="C592" s="5"/>
      <c r="D592" s="5"/>
      <c r="E592" s="5"/>
      <c r="F592" s="5"/>
      <c r="G592" s="5"/>
      <c r="H592" s="67"/>
      <c r="I592" s="67"/>
      <c r="J592" s="67"/>
      <c r="K592" s="67"/>
      <c r="L592" s="67"/>
      <c r="M592" s="67"/>
      <c r="N592" s="67"/>
      <c r="O592" s="67"/>
      <c r="P592" s="67"/>
      <c r="Q592" s="67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21.75" customHeight="1">
      <c r="A593" s="5"/>
      <c r="B593" s="8"/>
      <c r="C593" s="5"/>
      <c r="D593" s="5"/>
      <c r="E593" s="5"/>
      <c r="F593" s="5"/>
      <c r="G593" s="5"/>
      <c r="H593" s="67"/>
      <c r="I593" s="67"/>
      <c r="J593" s="67"/>
      <c r="K593" s="67"/>
      <c r="L593" s="67"/>
      <c r="M593" s="67"/>
      <c r="N593" s="67"/>
      <c r="O593" s="67"/>
      <c r="P593" s="67"/>
      <c r="Q593" s="67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21.75" customHeight="1">
      <c r="A594" s="5"/>
      <c r="B594" s="8"/>
      <c r="C594" s="5"/>
      <c r="D594" s="5"/>
      <c r="E594" s="5"/>
      <c r="F594" s="5"/>
      <c r="G594" s="5"/>
      <c r="H594" s="67"/>
      <c r="I594" s="67"/>
      <c r="J594" s="67"/>
      <c r="K594" s="67"/>
      <c r="L594" s="67"/>
      <c r="M594" s="67"/>
      <c r="N594" s="67"/>
      <c r="O594" s="67"/>
      <c r="P594" s="67"/>
      <c r="Q594" s="67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21.75" customHeight="1">
      <c r="A595" s="5"/>
      <c r="B595" s="8"/>
      <c r="C595" s="5"/>
      <c r="D595" s="5"/>
      <c r="E595" s="5"/>
      <c r="F595" s="5"/>
      <c r="G595" s="5"/>
      <c r="H595" s="67"/>
      <c r="I595" s="67"/>
      <c r="J595" s="67"/>
      <c r="K595" s="67"/>
      <c r="L595" s="67"/>
      <c r="M595" s="67"/>
      <c r="N595" s="67"/>
      <c r="O595" s="67"/>
      <c r="P595" s="67"/>
      <c r="Q595" s="67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21.75" customHeight="1">
      <c r="A596" s="5"/>
      <c r="B596" s="8"/>
      <c r="C596" s="5"/>
      <c r="D596" s="5"/>
      <c r="E596" s="5"/>
      <c r="F596" s="5"/>
      <c r="G596" s="5"/>
      <c r="H596" s="67"/>
      <c r="I596" s="67"/>
      <c r="J596" s="67"/>
      <c r="K596" s="67"/>
      <c r="L596" s="67"/>
      <c r="M596" s="67"/>
      <c r="N596" s="67"/>
      <c r="O596" s="67"/>
      <c r="P596" s="67"/>
      <c r="Q596" s="67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21.75" customHeight="1">
      <c r="A597" s="5"/>
      <c r="B597" s="8"/>
      <c r="C597" s="5"/>
      <c r="D597" s="5"/>
      <c r="E597" s="5"/>
      <c r="F597" s="5"/>
      <c r="G597" s="5"/>
      <c r="H597" s="67"/>
      <c r="I597" s="67"/>
      <c r="J597" s="67"/>
      <c r="K597" s="67"/>
      <c r="L597" s="67"/>
      <c r="M597" s="67"/>
      <c r="N597" s="67"/>
      <c r="O597" s="67"/>
      <c r="P597" s="67"/>
      <c r="Q597" s="67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21.75" customHeight="1">
      <c r="A598" s="5"/>
      <c r="B598" s="8"/>
      <c r="C598" s="5"/>
      <c r="D598" s="5"/>
      <c r="E598" s="5"/>
      <c r="F598" s="5"/>
      <c r="G598" s="5"/>
      <c r="H598" s="67"/>
      <c r="I598" s="67"/>
      <c r="J598" s="67"/>
      <c r="K598" s="67"/>
      <c r="L598" s="67"/>
      <c r="M598" s="67"/>
      <c r="N598" s="67"/>
      <c r="O598" s="67"/>
      <c r="P598" s="67"/>
      <c r="Q598" s="67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21.75" customHeight="1">
      <c r="A599" s="5"/>
      <c r="B599" s="8"/>
      <c r="C599" s="5"/>
      <c r="D599" s="5"/>
      <c r="E599" s="5"/>
      <c r="F599" s="5"/>
      <c r="G599" s="5"/>
      <c r="H599" s="67"/>
      <c r="I599" s="67"/>
      <c r="J599" s="67"/>
      <c r="K599" s="67"/>
      <c r="L599" s="67"/>
      <c r="M599" s="67"/>
      <c r="N599" s="67"/>
      <c r="O599" s="67"/>
      <c r="P599" s="67"/>
      <c r="Q599" s="67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21.75" customHeight="1">
      <c r="A600" s="5"/>
      <c r="B600" s="8"/>
      <c r="C600" s="5"/>
      <c r="D600" s="5"/>
      <c r="E600" s="5"/>
      <c r="F600" s="5"/>
      <c r="G600" s="5"/>
      <c r="H600" s="67"/>
      <c r="I600" s="67"/>
      <c r="J600" s="67"/>
      <c r="K600" s="67"/>
      <c r="L600" s="67"/>
      <c r="M600" s="67"/>
      <c r="N600" s="67"/>
      <c r="O600" s="67"/>
      <c r="P600" s="67"/>
      <c r="Q600" s="67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21.75" customHeight="1">
      <c r="A601" s="5"/>
      <c r="B601" s="8"/>
      <c r="C601" s="5"/>
      <c r="D601" s="5"/>
      <c r="E601" s="5"/>
      <c r="F601" s="5"/>
      <c r="G601" s="5"/>
      <c r="H601" s="67"/>
      <c r="I601" s="67"/>
      <c r="J601" s="67"/>
      <c r="K601" s="67"/>
      <c r="L601" s="67"/>
      <c r="M601" s="67"/>
      <c r="N601" s="67"/>
      <c r="O601" s="67"/>
      <c r="P601" s="67"/>
      <c r="Q601" s="67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21.75" customHeight="1">
      <c r="A602" s="5"/>
      <c r="B602" s="8"/>
      <c r="C602" s="5"/>
      <c r="D602" s="5"/>
      <c r="E602" s="5"/>
      <c r="F602" s="5"/>
      <c r="G602" s="5"/>
      <c r="H602" s="67"/>
      <c r="I602" s="67"/>
      <c r="J602" s="67"/>
      <c r="K602" s="67"/>
      <c r="L602" s="67"/>
      <c r="M602" s="67"/>
      <c r="N602" s="67"/>
      <c r="O602" s="67"/>
      <c r="P602" s="67"/>
      <c r="Q602" s="67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21.75" customHeight="1">
      <c r="A603" s="5"/>
      <c r="B603" s="8"/>
      <c r="C603" s="5"/>
      <c r="D603" s="5"/>
      <c r="E603" s="5"/>
      <c r="F603" s="5"/>
      <c r="G603" s="5"/>
      <c r="H603" s="67"/>
      <c r="I603" s="67"/>
      <c r="J603" s="67"/>
      <c r="K603" s="67"/>
      <c r="L603" s="67"/>
      <c r="M603" s="67"/>
      <c r="N603" s="67"/>
      <c r="O603" s="67"/>
      <c r="P603" s="67"/>
      <c r="Q603" s="67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21.75" customHeight="1">
      <c r="A604" s="5"/>
      <c r="B604" s="8"/>
      <c r="C604" s="5"/>
      <c r="D604" s="5"/>
      <c r="E604" s="5"/>
      <c r="F604" s="5"/>
      <c r="G604" s="5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21.75" customHeight="1">
      <c r="A605" s="5"/>
      <c r="B605" s="8"/>
      <c r="C605" s="5"/>
      <c r="D605" s="5"/>
      <c r="E605" s="5"/>
      <c r="F605" s="5"/>
      <c r="G605" s="5"/>
      <c r="H605" s="67"/>
      <c r="I605" s="67"/>
      <c r="J605" s="67"/>
      <c r="K605" s="67"/>
      <c r="L605" s="67"/>
      <c r="M605" s="67"/>
      <c r="N605" s="67"/>
      <c r="O605" s="67"/>
      <c r="P605" s="67"/>
      <c r="Q605" s="67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21.75" customHeight="1">
      <c r="A606" s="5"/>
      <c r="B606" s="8"/>
      <c r="C606" s="5"/>
      <c r="D606" s="5"/>
      <c r="E606" s="5"/>
      <c r="F606" s="5"/>
      <c r="G606" s="5"/>
      <c r="H606" s="67"/>
      <c r="I606" s="67"/>
      <c r="J606" s="67"/>
      <c r="K606" s="67"/>
      <c r="L606" s="67"/>
      <c r="M606" s="67"/>
      <c r="N606" s="67"/>
      <c r="O606" s="67"/>
      <c r="P606" s="67"/>
      <c r="Q606" s="67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21.75" customHeight="1">
      <c r="A607" s="5"/>
      <c r="B607" s="8"/>
      <c r="C607" s="5"/>
      <c r="D607" s="5"/>
      <c r="E607" s="5"/>
      <c r="F607" s="5"/>
      <c r="G607" s="5"/>
      <c r="H607" s="67"/>
      <c r="I607" s="67"/>
      <c r="J607" s="67"/>
      <c r="K607" s="67"/>
      <c r="L607" s="67"/>
      <c r="M607" s="67"/>
      <c r="N607" s="67"/>
      <c r="O607" s="67"/>
      <c r="P607" s="67"/>
      <c r="Q607" s="67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21.75" customHeight="1">
      <c r="A608" s="5"/>
      <c r="B608" s="8"/>
      <c r="C608" s="5"/>
      <c r="D608" s="5"/>
      <c r="E608" s="5"/>
      <c r="F608" s="5"/>
      <c r="G608" s="5"/>
      <c r="H608" s="67"/>
      <c r="I608" s="67"/>
      <c r="J608" s="67"/>
      <c r="K608" s="67"/>
      <c r="L608" s="67"/>
      <c r="M608" s="67"/>
      <c r="N608" s="67"/>
      <c r="O608" s="67"/>
      <c r="P608" s="67"/>
      <c r="Q608" s="67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21.75" customHeight="1">
      <c r="A609" s="5"/>
      <c r="B609" s="8"/>
      <c r="C609" s="5"/>
      <c r="D609" s="5"/>
      <c r="E609" s="5"/>
      <c r="F609" s="5"/>
      <c r="G609" s="5"/>
      <c r="H609" s="67"/>
      <c r="I609" s="67"/>
      <c r="J609" s="67"/>
      <c r="K609" s="67"/>
      <c r="L609" s="67"/>
      <c r="M609" s="67"/>
      <c r="N609" s="67"/>
      <c r="O609" s="67"/>
      <c r="P609" s="67"/>
      <c r="Q609" s="67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21.75" customHeight="1">
      <c r="A610" s="5"/>
      <c r="B610" s="8"/>
      <c r="C610" s="5"/>
      <c r="D610" s="5"/>
      <c r="E610" s="5"/>
      <c r="F610" s="5"/>
      <c r="G610" s="5"/>
      <c r="H610" s="67"/>
      <c r="I610" s="67"/>
      <c r="J610" s="67"/>
      <c r="K610" s="67"/>
      <c r="L610" s="67"/>
      <c r="M610" s="67"/>
      <c r="N610" s="67"/>
      <c r="O610" s="67"/>
      <c r="P610" s="67"/>
      <c r="Q610" s="67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21.75" customHeight="1">
      <c r="A611" s="5"/>
      <c r="B611" s="8"/>
      <c r="C611" s="5"/>
      <c r="D611" s="5"/>
      <c r="E611" s="5"/>
      <c r="F611" s="5"/>
      <c r="G611" s="5"/>
      <c r="H611" s="67"/>
      <c r="I611" s="67"/>
      <c r="J611" s="67"/>
      <c r="K611" s="67"/>
      <c r="L611" s="67"/>
      <c r="M611" s="67"/>
      <c r="N611" s="67"/>
      <c r="O611" s="67"/>
      <c r="P611" s="67"/>
      <c r="Q611" s="67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21.75" customHeight="1">
      <c r="A612" s="5"/>
      <c r="B612" s="8"/>
      <c r="C612" s="5"/>
      <c r="D612" s="5"/>
      <c r="E612" s="5"/>
      <c r="F612" s="5"/>
      <c r="G612" s="5"/>
      <c r="H612" s="67"/>
      <c r="I612" s="67"/>
      <c r="J612" s="67"/>
      <c r="K612" s="67"/>
      <c r="L612" s="67"/>
      <c r="M612" s="67"/>
      <c r="N612" s="67"/>
      <c r="O612" s="67"/>
      <c r="P612" s="67"/>
      <c r="Q612" s="67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21.75" customHeight="1">
      <c r="A613" s="5"/>
      <c r="B613" s="8"/>
      <c r="C613" s="5"/>
      <c r="D613" s="5"/>
      <c r="E613" s="5"/>
      <c r="F613" s="5"/>
      <c r="G613" s="5"/>
      <c r="H613" s="67"/>
      <c r="I613" s="67"/>
      <c r="J613" s="67"/>
      <c r="K613" s="67"/>
      <c r="L613" s="67"/>
      <c r="M613" s="67"/>
      <c r="N613" s="67"/>
      <c r="O613" s="67"/>
      <c r="P613" s="67"/>
      <c r="Q613" s="67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21.75" customHeight="1">
      <c r="A614" s="5"/>
      <c r="B614" s="8"/>
      <c r="C614" s="5"/>
      <c r="D614" s="5"/>
      <c r="E614" s="5"/>
      <c r="F614" s="5"/>
      <c r="G614" s="5"/>
      <c r="H614" s="67"/>
      <c r="I614" s="67"/>
      <c r="J614" s="67"/>
      <c r="K614" s="67"/>
      <c r="L614" s="67"/>
      <c r="M614" s="67"/>
      <c r="N614" s="67"/>
      <c r="O614" s="67"/>
      <c r="P614" s="67"/>
      <c r="Q614" s="67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21.75" customHeight="1">
      <c r="A615" s="5"/>
      <c r="B615" s="8"/>
      <c r="C615" s="5"/>
      <c r="D615" s="5"/>
      <c r="E615" s="5"/>
      <c r="F615" s="5"/>
      <c r="G615" s="5"/>
      <c r="H615" s="67"/>
      <c r="I615" s="67"/>
      <c r="J615" s="67"/>
      <c r="K615" s="67"/>
      <c r="L615" s="67"/>
      <c r="M615" s="67"/>
      <c r="N615" s="67"/>
      <c r="O615" s="67"/>
      <c r="P615" s="67"/>
      <c r="Q615" s="67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21.75" customHeight="1">
      <c r="A616" s="5"/>
      <c r="B616" s="8"/>
      <c r="C616" s="5"/>
      <c r="D616" s="5"/>
      <c r="E616" s="5"/>
      <c r="F616" s="5"/>
      <c r="G616" s="5"/>
      <c r="H616" s="67"/>
      <c r="I616" s="67"/>
      <c r="J616" s="67"/>
      <c r="K616" s="67"/>
      <c r="L616" s="67"/>
      <c r="M616" s="67"/>
      <c r="N616" s="67"/>
      <c r="O616" s="67"/>
      <c r="P616" s="67"/>
      <c r="Q616" s="67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21.75" customHeight="1">
      <c r="A617" s="5"/>
      <c r="B617" s="8"/>
      <c r="C617" s="5"/>
      <c r="D617" s="5"/>
      <c r="E617" s="5"/>
      <c r="F617" s="5"/>
      <c r="G617" s="5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21.75" customHeight="1">
      <c r="A618" s="5"/>
      <c r="B618" s="8"/>
      <c r="C618" s="5"/>
      <c r="D618" s="5"/>
      <c r="E618" s="5"/>
      <c r="F618" s="5"/>
      <c r="G618" s="5"/>
      <c r="H618" s="67"/>
      <c r="I618" s="67"/>
      <c r="J618" s="67"/>
      <c r="K618" s="67"/>
      <c r="L618" s="67"/>
      <c r="M618" s="67"/>
      <c r="N618" s="67"/>
      <c r="O618" s="67"/>
      <c r="P618" s="67"/>
      <c r="Q618" s="67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21.75" customHeight="1">
      <c r="A619" s="5"/>
      <c r="B619" s="8"/>
      <c r="C619" s="5"/>
      <c r="D619" s="5"/>
      <c r="E619" s="5"/>
      <c r="F619" s="5"/>
      <c r="G619" s="5"/>
      <c r="H619" s="67"/>
      <c r="I619" s="67"/>
      <c r="J619" s="67"/>
      <c r="K619" s="67"/>
      <c r="L619" s="67"/>
      <c r="M619" s="67"/>
      <c r="N619" s="67"/>
      <c r="O619" s="67"/>
      <c r="P619" s="67"/>
      <c r="Q619" s="67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21.75" customHeight="1">
      <c r="A620" s="5"/>
      <c r="B620" s="8"/>
      <c r="C620" s="5"/>
      <c r="D620" s="5"/>
      <c r="E620" s="5"/>
      <c r="F620" s="5"/>
      <c r="G620" s="5"/>
      <c r="H620" s="67"/>
      <c r="I620" s="67"/>
      <c r="J620" s="67"/>
      <c r="K620" s="67"/>
      <c r="L620" s="67"/>
      <c r="M620" s="67"/>
      <c r="N620" s="67"/>
      <c r="O620" s="67"/>
      <c r="P620" s="67"/>
      <c r="Q620" s="67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21.75" customHeight="1">
      <c r="A621" s="5"/>
      <c r="B621" s="8"/>
      <c r="C621" s="5"/>
      <c r="D621" s="5"/>
      <c r="E621" s="5"/>
      <c r="F621" s="5"/>
      <c r="G621" s="5"/>
      <c r="H621" s="67"/>
      <c r="I621" s="67"/>
      <c r="J621" s="67"/>
      <c r="K621" s="67"/>
      <c r="L621" s="67"/>
      <c r="M621" s="67"/>
      <c r="N621" s="67"/>
      <c r="O621" s="67"/>
      <c r="P621" s="67"/>
      <c r="Q621" s="67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21.75" customHeight="1">
      <c r="A622" s="5"/>
      <c r="B622" s="8"/>
      <c r="C622" s="5"/>
      <c r="D622" s="5"/>
      <c r="E622" s="5"/>
      <c r="F622" s="5"/>
      <c r="G622" s="5"/>
      <c r="H622" s="67"/>
      <c r="I622" s="67"/>
      <c r="J622" s="67"/>
      <c r="K622" s="67"/>
      <c r="L622" s="67"/>
      <c r="M622" s="67"/>
      <c r="N622" s="67"/>
      <c r="O622" s="67"/>
      <c r="P622" s="67"/>
      <c r="Q622" s="67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21.75" customHeight="1">
      <c r="A623" s="5"/>
      <c r="B623" s="8"/>
      <c r="C623" s="5"/>
      <c r="D623" s="5"/>
      <c r="E623" s="5"/>
      <c r="F623" s="5"/>
      <c r="G623" s="5"/>
      <c r="H623" s="67"/>
      <c r="I623" s="67"/>
      <c r="J623" s="67"/>
      <c r="K623" s="67"/>
      <c r="L623" s="67"/>
      <c r="M623" s="67"/>
      <c r="N623" s="67"/>
      <c r="O623" s="67"/>
      <c r="P623" s="67"/>
      <c r="Q623" s="67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21.75" customHeight="1">
      <c r="A624" s="5"/>
      <c r="B624" s="8"/>
      <c r="C624" s="5"/>
      <c r="D624" s="5"/>
      <c r="E624" s="5"/>
      <c r="F624" s="5"/>
      <c r="G624" s="5"/>
      <c r="H624" s="67"/>
      <c r="I624" s="67"/>
      <c r="J624" s="67"/>
      <c r="K624" s="67"/>
      <c r="L624" s="67"/>
      <c r="M624" s="67"/>
      <c r="N624" s="67"/>
      <c r="O624" s="67"/>
      <c r="P624" s="67"/>
      <c r="Q624" s="67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21.75" customHeight="1">
      <c r="A625" s="5"/>
      <c r="B625" s="8"/>
      <c r="C625" s="5"/>
      <c r="D625" s="5"/>
      <c r="E625" s="5"/>
      <c r="F625" s="5"/>
      <c r="G625" s="5"/>
      <c r="H625" s="67"/>
      <c r="I625" s="67"/>
      <c r="J625" s="67"/>
      <c r="K625" s="67"/>
      <c r="L625" s="67"/>
      <c r="M625" s="67"/>
      <c r="N625" s="67"/>
      <c r="O625" s="67"/>
      <c r="P625" s="67"/>
      <c r="Q625" s="67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21.75" customHeight="1">
      <c r="A626" s="5"/>
      <c r="B626" s="8"/>
      <c r="C626" s="5"/>
      <c r="D626" s="5"/>
      <c r="E626" s="5"/>
      <c r="F626" s="5"/>
      <c r="G626" s="5"/>
      <c r="H626" s="67"/>
      <c r="I626" s="67"/>
      <c r="J626" s="67"/>
      <c r="K626" s="67"/>
      <c r="L626" s="67"/>
      <c r="M626" s="67"/>
      <c r="N626" s="67"/>
      <c r="O626" s="67"/>
      <c r="P626" s="67"/>
      <c r="Q626" s="67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21.75" customHeight="1">
      <c r="A627" s="5"/>
      <c r="B627" s="8"/>
      <c r="C627" s="5"/>
      <c r="D627" s="5"/>
      <c r="E627" s="5"/>
      <c r="F627" s="5"/>
      <c r="G627" s="5"/>
      <c r="H627" s="67"/>
      <c r="I627" s="67"/>
      <c r="J627" s="67"/>
      <c r="K627" s="67"/>
      <c r="L627" s="67"/>
      <c r="M627" s="67"/>
      <c r="N627" s="67"/>
      <c r="O627" s="67"/>
      <c r="P627" s="67"/>
      <c r="Q627" s="67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21.75" customHeight="1">
      <c r="A628" s="5"/>
      <c r="B628" s="8"/>
      <c r="C628" s="5"/>
      <c r="D628" s="5"/>
      <c r="E628" s="5"/>
      <c r="F628" s="5"/>
      <c r="G628" s="5"/>
      <c r="H628" s="67"/>
      <c r="I628" s="67"/>
      <c r="J628" s="67"/>
      <c r="K628" s="67"/>
      <c r="L628" s="67"/>
      <c r="M628" s="67"/>
      <c r="N628" s="67"/>
      <c r="O628" s="67"/>
      <c r="P628" s="67"/>
      <c r="Q628" s="67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21.75" customHeight="1">
      <c r="A629" s="5"/>
      <c r="B629" s="8"/>
      <c r="C629" s="5"/>
      <c r="D629" s="5"/>
      <c r="E629" s="5"/>
      <c r="F629" s="5"/>
      <c r="G629" s="5"/>
      <c r="H629" s="67"/>
      <c r="I629" s="67"/>
      <c r="J629" s="67"/>
      <c r="K629" s="67"/>
      <c r="L629" s="67"/>
      <c r="M629" s="67"/>
      <c r="N629" s="67"/>
      <c r="O629" s="67"/>
      <c r="P629" s="67"/>
      <c r="Q629" s="67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21.75" customHeight="1">
      <c r="A630" s="5"/>
      <c r="B630" s="8"/>
      <c r="C630" s="5"/>
      <c r="D630" s="5"/>
      <c r="E630" s="5"/>
      <c r="F630" s="5"/>
      <c r="G630" s="5"/>
      <c r="H630" s="67"/>
      <c r="I630" s="67"/>
      <c r="J630" s="67"/>
      <c r="K630" s="67"/>
      <c r="L630" s="67"/>
      <c r="M630" s="67"/>
      <c r="N630" s="67"/>
      <c r="O630" s="67"/>
      <c r="P630" s="67"/>
      <c r="Q630" s="67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21.75" customHeight="1">
      <c r="A631" s="5"/>
      <c r="B631" s="8"/>
      <c r="C631" s="5"/>
      <c r="D631" s="5"/>
      <c r="E631" s="5"/>
      <c r="F631" s="5"/>
      <c r="G631" s="5"/>
      <c r="H631" s="67"/>
      <c r="I631" s="67"/>
      <c r="J631" s="67"/>
      <c r="K631" s="67"/>
      <c r="L631" s="67"/>
      <c r="M631" s="67"/>
      <c r="N631" s="67"/>
      <c r="O631" s="67"/>
      <c r="P631" s="67"/>
      <c r="Q631" s="67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21.75" customHeight="1">
      <c r="A632" s="5"/>
      <c r="B632" s="8"/>
      <c r="C632" s="5"/>
      <c r="D632" s="5"/>
      <c r="E632" s="5"/>
      <c r="F632" s="5"/>
      <c r="G632" s="5"/>
      <c r="H632" s="67"/>
      <c r="I632" s="67"/>
      <c r="J632" s="67"/>
      <c r="K632" s="67"/>
      <c r="L632" s="67"/>
      <c r="M632" s="67"/>
      <c r="N632" s="67"/>
      <c r="O632" s="67"/>
      <c r="P632" s="67"/>
      <c r="Q632" s="67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21.75" customHeight="1">
      <c r="A633" s="5"/>
      <c r="B633" s="8"/>
      <c r="C633" s="5"/>
      <c r="D633" s="5"/>
      <c r="E633" s="5"/>
      <c r="F633" s="5"/>
      <c r="G633" s="5"/>
      <c r="H633" s="67"/>
      <c r="I633" s="67"/>
      <c r="J633" s="67"/>
      <c r="K633" s="67"/>
      <c r="L633" s="67"/>
      <c r="M633" s="67"/>
      <c r="N633" s="67"/>
      <c r="O633" s="67"/>
      <c r="P633" s="67"/>
      <c r="Q633" s="67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21.75" customHeight="1">
      <c r="A634" s="5"/>
      <c r="B634" s="8"/>
      <c r="C634" s="5"/>
      <c r="D634" s="5"/>
      <c r="E634" s="5"/>
      <c r="F634" s="5"/>
      <c r="G634" s="5"/>
      <c r="H634" s="67"/>
      <c r="I634" s="67"/>
      <c r="J634" s="67"/>
      <c r="K634" s="67"/>
      <c r="L634" s="67"/>
      <c r="M634" s="67"/>
      <c r="N634" s="67"/>
      <c r="O634" s="67"/>
      <c r="P634" s="67"/>
      <c r="Q634" s="67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21.75" customHeight="1">
      <c r="A635" s="5"/>
      <c r="B635" s="8"/>
      <c r="C635" s="5"/>
      <c r="D635" s="5"/>
      <c r="E635" s="5"/>
      <c r="F635" s="5"/>
      <c r="G635" s="5"/>
      <c r="H635" s="67"/>
      <c r="I635" s="67"/>
      <c r="J635" s="67"/>
      <c r="K635" s="67"/>
      <c r="L635" s="67"/>
      <c r="M635" s="67"/>
      <c r="N635" s="67"/>
      <c r="O635" s="67"/>
      <c r="P635" s="67"/>
      <c r="Q635" s="67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21.75" customHeight="1">
      <c r="A636" s="5"/>
      <c r="B636" s="8"/>
      <c r="C636" s="5"/>
      <c r="D636" s="5"/>
      <c r="E636" s="5"/>
      <c r="F636" s="5"/>
      <c r="G636" s="5"/>
      <c r="H636" s="67"/>
      <c r="I636" s="67"/>
      <c r="J636" s="67"/>
      <c r="K636" s="67"/>
      <c r="L636" s="67"/>
      <c r="M636" s="67"/>
      <c r="N636" s="67"/>
      <c r="O636" s="67"/>
      <c r="P636" s="67"/>
      <c r="Q636" s="67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21.75" customHeight="1">
      <c r="A637" s="5"/>
      <c r="B637" s="8"/>
      <c r="C637" s="5"/>
      <c r="D637" s="5"/>
      <c r="E637" s="5"/>
      <c r="F637" s="5"/>
      <c r="G637" s="5"/>
      <c r="H637" s="67"/>
      <c r="I637" s="67"/>
      <c r="J637" s="67"/>
      <c r="K637" s="67"/>
      <c r="L637" s="67"/>
      <c r="M637" s="67"/>
      <c r="N637" s="67"/>
      <c r="O637" s="67"/>
      <c r="P637" s="67"/>
      <c r="Q637" s="67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21.75" customHeight="1">
      <c r="A638" s="5"/>
      <c r="B638" s="8"/>
      <c r="C638" s="5"/>
      <c r="D638" s="5"/>
      <c r="E638" s="5"/>
      <c r="F638" s="5"/>
      <c r="G638" s="5"/>
      <c r="H638" s="67"/>
      <c r="I638" s="67"/>
      <c r="J638" s="67"/>
      <c r="K638" s="67"/>
      <c r="L638" s="67"/>
      <c r="M638" s="67"/>
      <c r="N638" s="67"/>
      <c r="O638" s="67"/>
      <c r="P638" s="67"/>
      <c r="Q638" s="67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21.75" customHeight="1">
      <c r="A639" s="5"/>
      <c r="B639" s="8"/>
      <c r="C639" s="5"/>
      <c r="D639" s="5"/>
      <c r="E639" s="5"/>
      <c r="F639" s="5"/>
      <c r="G639" s="5"/>
      <c r="H639" s="67"/>
      <c r="I639" s="67"/>
      <c r="J639" s="67"/>
      <c r="K639" s="67"/>
      <c r="L639" s="67"/>
      <c r="M639" s="67"/>
      <c r="N639" s="67"/>
      <c r="O639" s="67"/>
      <c r="P639" s="67"/>
      <c r="Q639" s="67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21.75" customHeight="1">
      <c r="A640" s="5"/>
      <c r="B640" s="8"/>
      <c r="C640" s="5"/>
      <c r="D640" s="5"/>
      <c r="E640" s="5"/>
      <c r="F640" s="5"/>
      <c r="G640" s="5"/>
      <c r="H640" s="67"/>
      <c r="I640" s="67"/>
      <c r="J640" s="67"/>
      <c r="K640" s="67"/>
      <c r="L640" s="67"/>
      <c r="M640" s="67"/>
      <c r="N640" s="67"/>
      <c r="O640" s="67"/>
      <c r="P640" s="67"/>
      <c r="Q640" s="67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21.75" customHeight="1">
      <c r="A641" s="5"/>
      <c r="B641" s="8"/>
      <c r="C641" s="5"/>
      <c r="D641" s="5"/>
      <c r="E641" s="5"/>
      <c r="F641" s="5"/>
      <c r="G641" s="5"/>
      <c r="H641" s="67"/>
      <c r="I641" s="67"/>
      <c r="J641" s="67"/>
      <c r="K641" s="67"/>
      <c r="L641" s="67"/>
      <c r="M641" s="67"/>
      <c r="N641" s="67"/>
      <c r="O641" s="67"/>
      <c r="P641" s="67"/>
      <c r="Q641" s="67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21.75" customHeight="1">
      <c r="A642" s="5"/>
      <c r="B642" s="8"/>
      <c r="C642" s="5"/>
      <c r="D642" s="5"/>
      <c r="E642" s="5"/>
      <c r="F642" s="5"/>
      <c r="G642" s="5"/>
      <c r="H642" s="67"/>
      <c r="I642" s="67"/>
      <c r="J642" s="67"/>
      <c r="K642" s="67"/>
      <c r="L642" s="67"/>
      <c r="M642" s="67"/>
      <c r="N642" s="67"/>
      <c r="O642" s="67"/>
      <c r="P642" s="67"/>
      <c r="Q642" s="67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21.75" customHeight="1">
      <c r="A643" s="5"/>
      <c r="B643" s="8"/>
      <c r="C643" s="5"/>
      <c r="D643" s="5"/>
      <c r="E643" s="5"/>
      <c r="F643" s="5"/>
      <c r="G643" s="5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21.75" customHeight="1">
      <c r="A644" s="5"/>
      <c r="B644" s="8"/>
      <c r="C644" s="5"/>
      <c r="D644" s="5"/>
      <c r="E644" s="5"/>
      <c r="F644" s="5"/>
      <c r="G644" s="5"/>
      <c r="H644" s="67"/>
      <c r="I644" s="67"/>
      <c r="J644" s="67"/>
      <c r="K644" s="67"/>
      <c r="L644" s="67"/>
      <c r="M644" s="67"/>
      <c r="N644" s="67"/>
      <c r="O644" s="67"/>
      <c r="P644" s="67"/>
      <c r="Q644" s="67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21.75" customHeight="1">
      <c r="A645" s="5"/>
      <c r="B645" s="8"/>
      <c r="C645" s="5"/>
      <c r="D645" s="5"/>
      <c r="E645" s="5"/>
      <c r="F645" s="5"/>
      <c r="G645" s="5"/>
      <c r="H645" s="67"/>
      <c r="I645" s="67"/>
      <c r="J645" s="67"/>
      <c r="K645" s="67"/>
      <c r="L645" s="67"/>
      <c r="M645" s="67"/>
      <c r="N645" s="67"/>
      <c r="O645" s="67"/>
      <c r="P645" s="67"/>
      <c r="Q645" s="67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21.75" customHeight="1">
      <c r="A646" s="5"/>
      <c r="B646" s="8"/>
      <c r="C646" s="5"/>
      <c r="D646" s="5"/>
      <c r="E646" s="5"/>
      <c r="F646" s="5"/>
      <c r="G646" s="5"/>
      <c r="H646" s="67"/>
      <c r="I646" s="67"/>
      <c r="J646" s="67"/>
      <c r="K646" s="67"/>
      <c r="L646" s="67"/>
      <c r="M646" s="67"/>
      <c r="N646" s="67"/>
      <c r="O646" s="67"/>
      <c r="P646" s="67"/>
      <c r="Q646" s="67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21.75" customHeight="1">
      <c r="A647" s="5"/>
      <c r="B647" s="8"/>
      <c r="C647" s="5"/>
      <c r="D647" s="5"/>
      <c r="E647" s="5"/>
      <c r="F647" s="5"/>
      <c r="G647" s="5"/>
      <c r="H647" s="67"/>
      <c r="I647" s="67"/>
      <c r="J647" s="67"/>
      <c r="K647" s="67"/>
      <c r="L647" s="67"/>
      <c r="M647" s="67"/>
      <c r="N647" s="67"/>
      <c r="O647" s="67"/>
      <c r="P647" s="67"/>
      <c r="Q647" s="67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21.75" customHeight="1">
      <c r="A648" s="5"/>
      <c r="B648" s="8"/>
      <c r="C648" s="5"/>
      <c r="D648" s="5"/>
      <c r="E648" s="5"/>
      <c r="F648" s="5"/>
      <c r="G648" s="5"/>
      <c r="H648" s="67"/>
      <c r="I648" s="67"/>
      <c r="J648" s="67"/>
      <c r="K648" s="67"/>
      <c r="L648" s="67"/>
      <c r="M648" s="67"/>
      <c r="N648" s="67"/>
      <c r="O648" s="67"/>
      <c r="P648" s="67"/>
      <c r="Q648" s="67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21.75" customHeight="1">
      <c r="A649" s="5"/>
      <c r="B649" s="8"/>
      <c r="C649" s="5"/>
      <c r="D649" s="5"/>
      <c r="E649" s="5"/>
      <c r="F649" s="5"/>
      <c r="G649" s="5"/>
      <c r="H649" s="67"/>
      <c r="I649" s="67"/>
      <c r="J649" s="67"/>
      <c r="K649" s="67"/>
      <c r="L649" s="67"/>
      <c r="M649" s="67"/>
      <c r="N649" s="67"/>
      <c r="O649" s="67"/>
      <c r="P649" s="67"/>
      <c r="Q649" s="67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21.75" customHeight="1">
      <c r="A650" s="5"/>
      <c r="B650" s="8"/>
      <c r="C650" s="5"/>
      <c r="D650" s="5"/>
      <c r="E650" s="5"/>
      <c r="F650" s="5"/>
      <c r="G650" s="5"/>
      <c r="H650" s="67"/>
      <c r="I650" s="67"/>
      <c r="J650" s="67"/>
      <c r="K650" s="67"/>
      <c r="L650" s="67"/>
      <c r="M650" s="67"/>
      <c r="N650" s="67"/>
      <c r="O650" s="67"/>
      <c r="P650" s="67"/>
      <c r="Q650" s="67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21.75" customHeight="1">
      <c r="A651" s="5"/>
      <c r="B651" s="8"/>
      <c r="C651" s="5"/>
      <c r="D651" s="5"/>
      <c r="E651" s="5"/>
      <c r="F651" s="5"/>
      <c r="G651" s="5"/>
      <c r="H651" s="67"/>
      <c r="I651" s="67"/>
      <c r="J651" s="67"/>
      <c r="K651" s="67"/>
      <c r="L651" s="67"/>
      <c r="M651" s="67"/>
      <c r="N651" s="67"/>
      <c r="O651" s="67"/>
      <c r="P651" s="67"/>
      <c r="Q651" s="67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21.75" customHeight="1">
      <c r="A652" s="5"/>
      <c r="B652" s="8"/>
      <c r="C652" s="5"/>
      <c r="D652" s="5"/>
      <c r="E652" s="5"/>
      <c r="F652" s="5"/>
      <c r="G652" s="5"/>
      <c r="H652" s="67"/>
      <c r="I652" s="67"/>
      <c r="J652" s="67"/>
      <c r="K652" s="67"/>
      <c r="L652" s="67"/>
      <c r="M652" s="67"/>
      <c r="N652" s="67"/>
      <c r="O652" s="67"/>
      <c r="P652" s="67"/>
      <c r="Q652" s="67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21.75" customHeight="1">
      <c r="A653" s="5"/>
      <c r="B653" s="8"/>
      <c r="C653" s="5"/>
      <c r="D653" s="5"/>
      <c r="E653" s="5"/>
      <c r="F653" s="5"/>
      <c r="G653" s="5"/>
      <c r="H653" s="67"/>
      <c r="I653" s="67"/>
      <c r="J653" s="67"/>
      <c r="K653" s="67"/>
      <c r="L653" s="67"/>
      <c r="M653" s="67"/>
      <c r="N653" s="67"/>
      <c r="O653" s="67"/>
      <c r="P653" s="67"/>
      <c r="Q653" s="67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21.75" customHeight="1">
      <c r="A654" s="5"/>
      <c r="B654" s="8"/>
      <c r="C654" s="5"/>
      <c r="D654" s="5"/>
      <c r="E654" s="5"/>
      <c r="F654" s="5"/>
      <c r="G654" s="5"/>
      <c r="H654" s="67"/>
      <c r="I654" s="67"/>
      <c r="J654" s="67"/>
      <c r="K654" s="67"/>
      <c r="L654" s="67"/>
      <c r="M654" s="67"/>
      <c r="N654" s="67"/>
      <c r="O654" s="67"/>
      <c r="P654" s="67"/>
      <c r="Q654" s="67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21.75" customHeight="1">
      <c r="A655" s="5"/>
      <c r="B655" s="8"/>
      <c r="C655" s="5"/>
      <c r="D655" s="5"/>
      <c r="E655" s="5"/>
      <c r="F655" s="5"/>
      <c r="G655" s="5"/>
      <c r="H655" s="67"/>
      <c r="I655" s="67"/>
      <c r="J655" s="67"/>
      <c r="K655" s="67"/>
      <c r="L655" s="67"/>
      <c r="M655" s="67"/>
      <c r="N655" s="67"/>
      <c r="O655" s="67"/>
      <c r="P655" s="67"/>
      <c r="Q655" s="67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21.75" customHeight="1">
      <c r="A656" s="5"/>
      <c r="B656" s="8"/>
      <c r="C656" s="5"/>
      <c r="D656" s="5"/>
      <c r="E656" s="5"/>
      <c r="F656" s="5"/>
      <c r="G656" s="5"/>
      <c r="H656" s="67"/>
      <c r="I656" s="67"/>
      <c r="J656" s="67"/>
      <c r="K656" s="67"/>
      <c r="L656" s="67"/>
      <c r="M656" s="67"/>
      <c r="N656" s="67"/>
      <c r="O656" s="67"/>
      <c r="P656" s="67"/>
      <c r="Q656" s="67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21.75" customHeight="1">
      <c r="A657" s="5"/>
      <c r="B657" s="8"/>
      <c r="C657" s="5"/>
      <c r="D657" s="5"/>
      <c r="E657" s="5"/>
      <c r="F657" s="5"/>
      <c r="G657" s="5"/>
      <c r="H657" s="67"/>
      <c r="I657" s="67"/>
      <c r="J657" s="67"/>
      <c r="K657" s="67"/>
      <c r="L657" s="67"/>
      <c r="M657" s="67"/>
      <c r="N657" s="67"/>
      <c r="O657" s="67"/>
      <c r="P657" s="67"/>
      <c r="Q657" s="67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21.75" customHeight="1">
      <c r="A658" s="5"/>
      <c r="B658" s="8"/>
      <c r="C658" s="5"/>
      <c r="D658" s="5"/>
      <c r="E658" s="5"/>
      <c r="F658" s="5"/>
      <c r="G658" s="5"/>
      <c r="H658" s="67"/>
      <c r="I658" s="67"/>
      <c r="J658" s="67"/>
      <c r="K658" s="67"/>
      <c r="L658" s="67"/>
      <c r="M658" s="67"/>
      <c r="N658" s="67"/>
      <c r="O658" s="67"/>
      <c r="P658" s="67"/>
      <c r="Q658" s="67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21.75" customHeight="1">
      <c r="A659" s="5"/>
      <c r="B659" s="8"/>
      <c r="C659" s="5"/>
      <c r="D659" s="5"/>
      <c r="E659" s="5"/>
      <c r="F659" s="5"/>
      <c r="G659" s="5"/>
      <c r="H659" s="67"/>
      <c r="I659" s="67"/>
      <c r="J659" s="67"/>
      <c r="K659" s="67"/>
      <c r="L659" s="67"/>
      <c r="M659" s="67"/>
      <c r="N659" s="67"/>
      <c r="O659" s="67"/>
      <c r="P659" s="67"/>
      <c r="Q659" s="67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21.75" customHeight="1">
      <c r="A660" s="5"/>
      <c r="B660" s="8"/>
      <c r="C660" s="5"/>
      <c r="D660" s="5"/>
      <c r="E660" s="5"/>
      <c r="F660" s="5"/>
      <c r="G660" s="5"/>
      <c r="H660" s="67"/>
      <c r="I660" s="67"/>
      <c r="J660" s="67"/>
      <c r="K660" s="67"/>
      <c r="L660" s="67"/>
      <c r="M660" s="67"/>
      <c r="N660" s="67"/>
      <c r="O660" s="67"/>
      <c r="P660" s="67"/>
      <c r="Q660" s="67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21.75" customHeight="1">
      <c r="A661" s="5"/>
      <c r="B661" s="8"/>
      <c r="C661" s="5"/>
      <c r="D661" s="5"/>
      <c r="E661" s="5"/>
      <c r="F661" s="5"/>
      <c r="G661" s="5"/>
      <c r="H661" s="67"/>
      <c r="I661" s="67"/>
      <c r="J661" s="67"/>
      <c r="K661" s="67"/>
      <c r="L661" s="67"/>
      <c r="M661" s="67"/>
      <c r="N661" s="67"/>
      <c r="O661" s="67"/>
      <c r="P661" s="67"/>
      <c r="Q661" s="67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21.75" customHeight="1">
      <c r="A662" s="5"/>
      <c r="B662" s="8"/>
      <c r="C662" s="5"/>
      <c r="D662" s="5"/>
      <c r="E662" s="5"/>
      <c r="F662" s="5"/>
      <c r="G662" s="5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21.75" customHeight="1">
      <c r="A663" s="5"/>
      <c r="B663" s="8"/>
      <c r="C663" s="5"/>
      <c r="D663" s="5"/>
      <c r="E663" s="5"/>
      <c r="F663" s="5"/>
      <c r="G663" s="5"/>
      <c r="H663" s="67"/>
      <c r="I663" s="67"/>
      <c r="J663" s="67"/>
      <c r="K663" s="67"/>
      <c r="L663" s="67"/>
      <c r="M663" s="67"/>
      <c r="N663" s="67"/>
      <c r="O663" s="67"/>
      <c r="P663" s="67"/>
      <c r="Q663" s="67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21.75" customHeight="1">
      <c r="A664" s="5"/>
      <c r="B664" s="8"/>
      <c r="C664" s="5"/>
      <c r="D664" s="5"/>
      <c r="E664" s="5"/>
      <c r="F664" s="5"/>
      <c r="G664" s="5"/>
      <c r="H664" s="67"/>
      <c r="I664" s="67"/>
      <c r="J664" s="67"/>
      <c r="K664" s="67"/>
      <c r="L664" s="67"/>
      <c r="M664" s="67"/>
      <c r="N664" s="67"/>
      <c r="O664" s="67"/>
      <c r="P664" s="67"/>
      <c r="Q664" s="67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21.75" customHeight="1">
      <c r="A665" s="5"/>
      <c r="B665" s="8"/>
      <c r="C665" s="5"/>
      <c r="D665" s="5"/>
      <c r="E665" s="5"/>
      <c r="F665" s="5"/>
      <c r="G665" s="5"/>
      <c r="H665" s="67"/>
      <c r="I665" s="67"/>
      <c r="J665" s="67"/>
      <c r="K665" s="67"/>
      <c r="L665" s="67"/>
      <c r="M665" s="67"/>
      <c r="N665" s="67"/>
      <c r="O665" s="67"/>
      <c r="P665" s="67"/>
      <c r="Q665" s="67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21.75" customHeight="1">
      <c r="A666" s="5"/>
      <c r="B666" s="8"/>
      <c r="C666" s="5"/>
      <c r="D666" s="5"/>
      <c r="E666" s="5"/>
      <c r="F666" s="5"/>
      <c r="G666" s="5"/>
      <c r="H666" s="67"/>
      <c r="I666" s="67"/>
      <c r="J666" s="67"/>
      <c r="K666" s="67"/>
      <c r="L666" s="67"/>
      <c r="M666" s="67"/>
      <c r="N666" s="67"/>
      <c r="O666" s="67"/>
      <c r="P666" s="67"/>
      <c r="Q666" s="67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21.75" customHeight="1">
      <c r="A667" s="5"/>
      <c r="B667" s="8"/>
      <c r="C667" s="5"/>
      <c r="D667" s="5"/>
      <c r="E667" s="5"/>
      <c r="F667" s="5"/>
      <c r="G667" s="5"/>
      <c r="H667" s="67"/>
      <c r="I667" s="67"/>
      <c r="J667" s="67"/>
      <c r="K667" s="67"/>
      <c r="L667" s="67"/>
      <c r="M667" s="67"/>
      <c r="N667" s="67"/>
      <c r="O667" s="67"/>
      <c r="P667" s="67"/>
      <c r="Q667" s="67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21.75" customHeight="1">
      <c r="A668" s="5"/>
      <c r="B668" s="8"/>
      <c r="C668" s="5"/>
      <c r="D668" s="5"/>
      <c r="E668" s="5"/>
      <c r="F668" s="5"/>
      <c r="G668" s="5"/>
      <c r="H668" s="67"/>
      <c r="I668" s="67"/>
      <c r="J668" s="67"/>
      <c r="K668" s="67"/>
      <c r="L668" s="67"/>
      <c r="M668" s="67"/>
      <c r="N668" s="67"/>
      <c r="O668" s="67"/>
      <c r="P668" s="67"/>
      <c r="Q668" s="67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21.75" customHeight="1">
      <c r="A669" s="5"/>
      <c r="B669" s="8"/>
      <c r="C669" s="5"/>
      <c r="D669" s="5"/>
      <c r="E669" s="5"/>
      <c r="F669" s="5"/>
      <c r="G669" s="5"/>
      <c r="H669" s="67"/>
      <c r="I669" s="67"/>
      <c r="J669" s="67"/>
      <c r="K669" s="67"/>
      <c r="L669" s="67"/>
      <c r="M669" s="67"/>
      <c r="N669" s="67"/>
      <c r="O669" s="67"/>
      <c r="P669" s="67"/>
      <c r="Q669" s="67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21.75" customHeight="1">
      <c r="A670" s="5"/>
      <c r="B670" s="8"/>
      <c r="C670" s="5"/>
      <c r="D670" s="5"/>
      <c r="E670" s="5"/>
      <c r="F670" s="5"/>
      <c r="G670" s="5"/>
      <c r="H670" s="67"/>
      <c r="I670" s="67"/>
      <c r="J670" s="67"/>
      <c r="K670" s="67"/>
      <c r="L670" s="67"/>
      <c r="M670" s="67"/>
      <c r="N670" s="67"/>
      <c r="O670" s="67"/>
      <c r="P670" s="67"/>
      <c r="Q670" s="67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21.75" customHeight="1">
      <c r="A671" s="5"/>
      <c r="B671" s="8"/>
      <c r="C671" s="5"/>
      <c r="D671" s="5"/>
      <c r="E671" s="5"/>
      <c r="F671" s="5"/>
      <c r="G671" s="5"/>
      <c r="H671" s="67"/>
      <c r="I671" s="67"/>
      <c r="J671" s="67"/>
      <c r="K671" s="67"/>
      <c r="L671" s="67"/>
      <c r="M671" s="67"/>
      <c r="N671" s="67"/>
      <c r="O671" s="67"/>
      <c r="P671" s="67"/>
      <c r="Q671" s="67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21.75" customHeight="1">
      <c r="A672" s="5"/>
      <c r="B672" s="8"/>
      <c r="C672" s="5"/>
      <c r="D672" s="5"/>
      <c r="E672" s="5"/>
      <c r="F672" s="5"/>
      <c r="G672" s="5"/>
      <c r="H672" s="67"/>
      <c r="I672" s="67"/>
      <c r="J672" s="67"/>
      <c r="K672" s="67"/>
      <c r="L672" s="67"/>
      <c r="M672" s="67"/>
      <c r="N672" s="67"/>
      <c r="O672" s="67"/>
      <c r="P672" s="67"/>
      <c r="Q672" s="67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21.75" customHeight="1">
      <c r="A673" s="5"/>
      <c r="B673" s="8"/>
      <c r="C673" s="5"/>
      <c r="D673" s="5"/>
      <c r="E673" s="5"/>
      <c r="F673" s="5"/>
      <c r="G673" s="5"/>
      <c r="H673" s="67"/>
      <c r="I673" s="67"/>
      <c r="J673" s="67"/>
      <c r="K673" s="67"/>
      <c r="L673" s="67"/>
      <c r="M673" s="67"/>
      <c r="N673" s="67"/>
      <c r="O673" s="67"/>
      <c r="P673" s="67"/>
      <c r="Q673" s="67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21.75" customHeight="1">
      <c r="A674" s="5"/>
      <c r="B674" s="8"/>
      <c r="C674" s="5"/>
      <c r="D674" s="5"/>
      <c r="E674" s="5"/>
      <c r="F674" s="5"/>
      <c r="G674" s="5"/>
      <c r="H674" s="67"/>
      <c r="I674" s="67"/>
      <c r="J674" s="67"/>
      <c r="K674" s="67"/>
      <c r="L674" s="67"/>
      <c r="M674" s="67"/>
      <c r="N674" s="67"/>
      <c r="O674" s="67"/>
      <c r="P674" s="67"/>
      <c r="Q674" s="67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21.75" customHeight="1">
      <c r="A675" s="5"/>
      <c r="B675" s="8"/>
      <c r="C675" s="5"/>
      <c r="D675" s="5"/>
      <c r="E675" s="5"/>
      <c r="F675" s="5"/>
      <c r="G675" s="5"/>
      <c r="H675" s="67"/>
      <c r="I675" s="67"/>
      <c r="J675" s="67"/>
      <c r="K675" s="67"/>
      <c r="L675" s="67"/>
      <c r="M675" s="67"/>
      <c r="N675" s="67"/>
      <c r="O675" s="67"/>
      <c r="P675" s="67"/>
      <c r="Q675" s="67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21.75" customHeight="1">
      <c r="A676" s="5"/>
      <c r="B676" s="8"/>
      <c r="C676" s="5"/>
      <c r="D676" s="5"/>
      <c r="E676" s="5"/>
      <c r="F676" s="5"/>
      <c r="G676" s="5"/>
      <c r="H676" s="67"/>
      <c r="I676" s="67"/>
      <c r="J676" s="67"/>
      <c r="K676" s="67"/>
      <c r="L676" s="67"/>
      <c r="M676" s="67"/>
      <c r="N676" s="67"/>
      <c r="O676" s="67"/>
      <c r="P676" s="67"/>
      <c r="Q676" s="67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21.75" customHeight="1">
      <c r="A677" s="5"/>
      <c r="B677" s="8"/>
      <c r="C677" s="5"/>
      <c r="D677" s="5"/>
      <c r="E677" s="5"/>
      <c r="F677" s="5"/>
      <c r="G677" s="5"/>
      <c r="H677" s="67"/>
      <c r="I677" s="67"/>
      <c r="J677" s="67"/>
      <c r="K677" s="67"/>
      <c r="L677" s="67"/>
      <c r="M677" s="67"/>
      <c r="N677" s="67"/>
      <c r="O677" s="67"/>
      <c r="P677" s="67"/>
      <c r="Q677" s="67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21.75" customHeight="1">
      <c r="A678" s="5"/>
      <c r="B678" s="8"/>
      <c r="C678" s="5"/>
      <c r="D678" s="5"/>
      <c r="E678" s="5"/>
      <c r="F678" s="5"/>
      <c r="G678" s="5"/>
      <c r="H678" s="67"/>
      <c r="I678" s="67"/>
      <c r="J678" s="67"/>
      <c r="K678" s="67"/>
      <c r="L678" s="67"/>
      <c r="M678" s="67"/>
      <c r="N678" s="67"/>
      <c r="O678" s="67"/>
      <c r="P678" s="67"/>
      <c r="Q678" s="67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21.75" customHeight="1">
      <c r="A679" s="5"/>
      <c r="B679" s="8"/>
      <c r="C679" s="5"/>
      <c r="D679" s="5"/>
      <c r="E679" s="5"/>
      <c r="F679" s="5"/>
      <c r="G679" s="5"/>
      <c r="H679" s="67"/>
      <c r="I679" s="67"/>
      <c r="J679" s="67"/>
      <c r="K679" s="67"/>
      <c r="L679" s="67"/>
      <c r="M679" s="67"/>
      <c r="N679" s="67"/>
      <c r="O679" s="67"/>
      <c r="P679" s="67"/>
      <c r="Q679" s="67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21.75" customHeight="1">
      <c r="A680" s="5"/>
      <c r="B680" s="8"/>
      <c r="C680" s="5"/>
      <c r="D680" s="5"/>
      <c r="E680" s="5"/>
      <c r="F680" s="5"/>
      <c r="G680" s="5"/>
      <c r="H680" s="67"/>
      <c r="I680" s="67"/>
      <c r="J680" s="67"/>
      <c r="K680" s="67"/>
      <c r="L680" s="67"/>
      <c r="M680" s="67"/>
      <c r="N680" s="67"/>
      <c r="O680" s="67"/>
      <c r="P680" s="67"/>
      <c r="Q680" s="67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21.75" customHeight="1">
      <c r="A681" s="5"/>
      <c r="B681" s="8"/>
      <c r="C681" s="5"/>
      <c r="D681" s="5"/>
      <c r="E681" s="5"/>
      <c r="F681" s="5"/>
      <c r="G681" s="5"/>
      <c r="H681" s="67"/>
      <c r="I681" s="67"/>
      <c r="J681" s="67"/>
      <c r="K681" s="67"/>
      <c r="L681" s="67"/>
      <c r="M681" s="67"/>
      <c r="N681" s="67"/>
      <c r="O681" s="67"/>
      <c r="P681" s="67"/>
      <c r="Q681" s="67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21.75" customHeight="1">
      <c r="A682" s="5"/>
      <c r="B682" s="8"/>
      <c r="C682" s="5"/>
      <c r="D682" s="5"/>
      <c r="E682" s="5"/>
      <c r="F682" s="5"/>
      <c r="G682" s="5"/>
      <c r="H682" s="67"/>
      <c r="I682" s="67"/>
      <c r="J682" s="67"/>
      <c r="K682" s="67"/>
      <c r="L682" s="67"/>
      <c r="M682" s="67"/>
      <c r="N682" s="67"/>
      <c r="O682" s="67"/>
      <c r="P682" s="67"/>
      <c r="Q682" s="67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21.75" customHeight="1">
      <c r="A683" s="5"/>
      <c r="B683" s="8"/>
      <c r="C683" s="5"/>
      <c r="D683" s="5"/>
      <c r="E683" s="5"/>
      <c r="F683" s="5"/>
      <c r="G683" s="5"/>
      <c r="H683" s="67"/>
      <c r="I683" s="67"/>
      <c r="J683" s="67"/>
      <c r="K683" s="67"/>
      <c r="L683" s="67"/>
      <c r="M683" s="67"/>
      <c r="N683" s="67"/>
      <c r="O683" s="67"/>
      <c r="P683" s="67"/>
      <c r="Q683" s="67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21.75" customHeight="1">
      <c r="A684" s="5"/>
      <c r="B684" s="8"/>
      <c r="C684" s="5"/>
      <c r="D684" s="5"/>
      <c r="E684" s="5"/>
      <c r="F684" s="5"/>
      <c r="G684" s="5"/>
      <c r="H684" s="67"/>
      <c r="I684" s="67"/>
      <c r="J684" s="67"/>
      <c r="K684" s="67"/>
      <c r="L684" s="67"/>
      <c r="M684" s="67"/>
      <c r="N684" s="67"/>
      <c r="O684" s="67"/>
      <c r="P684" s="67"/>
      <c r="Q684" s="67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21.75" customHeight="1">
      <c r="A685" s="5"/>
      <c r="B685" s="8"/>
      <c r="C685" s="5"/>
      <c r="D685" s="5"/>
      <c r="E685" s="5"/>
      <c r="F685" s="5"/>
      <c r="G685" s="5"/>
      <c r="H685" s="67"/>
      <c r="I685" s="67"/>
      <c r="J685" s="67"/>
      <c r="K685" s="67"/>
      <c r="L685" s="67"/>
      <c r="M685" s="67"/>
      <c r="N685" s="67"/>
      <c r="O685" s="67"/>
      <c r="P685" s="67"/>
      <c r="Q685" s="67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21.75" customHeight="1">
      <c r="A686" s="5"/>
      <c r="B686" s="8"/>
      <c r="C686" s="5"/>
      <c r="D686" s="5"/>
      <c r="E686" s="5"/>
      <c r="F686" s="5"/>
      <c r="G686" s="5"/>
      <c r="H686" s="67"/>
      <c r="I686" s="67"/>
      <c r="J686" s="67"/>
      <c r="K686" s="67"/>
      <c r="L686" s="67"/>
      <c r="M686" s="67"/>
      <c r="N686" s="67"/>
      <c r="O686" s="67"/>
      <c r="P686" s="67"/>
      <c r="Q686" s="67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21.75" customHeight="1">
      <c r="A687" s="5"/>
      <c r="B687" s="8"/>
      <c r="C687" s="5"/>
      <c r="D687" s="5"/>
      <c r="E687" s="5"/>
      <c r="F687" s="5"/>
      <c r="G687" s="5"/>
      <c r="H687" s="67"/>
      <c r="I687" s="67"/>
      <c r="J687" s="67"/>
      <c r="K687" s="67"/>
      <c r="L687" s="67"/>
      <c r="M687" s="67"/>
      <c r="N687" s="67"/>
      <c r="O687" s="67"/>
      <c r="P687" s="67"/>
      <c r="Q687" s="67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21.75" customHeight="1">
      <c r="A688" s="5"/>
      <c r="B688" s="8"/>
      <c r="C688" s="5"/>
      <c r="D688" s="5"/>
      <c r="E688" s="5"/>
      <c r="F688" s="5"/>
      <c r="G688" s="5"/>
      <c r="H688" s="67"/>
      <c r="I688" s="67"/>
      <c r="J688" s="67"/>
      <c r="K688" s="67"/>
      <c r="L688" s="67"/>
      <c r="M688" s="67"/>
      <c r="N688" s="67"/>
      <c r="O688" s="67"/>
      <c r="P688" s="67"/>
      <c r="Q688" s="67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21.75" customHeight="1">
      <c r="A689" s="5"/>
      <c r="B689" s="8"/>
      <c r="C689" s="5"/>
      <c r="D689" s="5"/>
      <c r="E689" s="5"/>
      <c r="F689" s="5"/>
      <c r="G689" s="5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21.75" customHeight="1">
      <c r="A690" s="5"/>
      <c r="B690" s="8"/>
      <c r="C690" s="5"/>
      <c r="D690" s="5"/>
      <c r="E690" s="5"/>
      <c r="F690" s="5"/>
      <c r="G690" s="5"/>
      <c r="H690" s="67"/>
      <c r="I690" s="67"/>
      <c r="J690" s="67"/>
      <c r="K690" s="67"/>
      <c r="L690" s="67"/>
      <c r="M690" s="67"/>
      <c r="N690" s="67"/>
      <c r="O690" s="67"/>
      <c r="P690" s="67"/>
      <c r="Q690" s="67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21.75" customHeight="1">
      <c r="A691" s="5"/>
      <c r="B691" s="8"/>
      <c r="C691" s="5"/>
      <c r="D691" s="5"/>
      <c r="E691" s="5"/>
      <c r="F691" s="5"/>
      <c r="G691" s="5"/>
      <c r="H691" s="67"/>
      <c r="I691" s="67"/>
      <c r="J691" s="67"/>
      <c r="K691" s="67"/>
      <c r="L691" s="67"/>
      <c r="M691" s="67"/>
      <c r="N691" s="67"/>
      <c r="O691" s="67"/>
      <c r="P691" s="67"/>
      <c r="Q691" s="67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21.75" customHeight="1">
      <c r="A692" s="5"/>
      <c r="B692" s="8"/>
      <c r="C692" s="5"/>
      <c r="D692" s="5"/>
      <c r="E692" s="5"/>
      <c r="F692" s="5"/>
      <c r="G692" s="5"/>
      <c r="H692" s="67"/>
      <c r="I692" s="67"/>
      <c r="J692" s="67"/>
      <c r="K692" s="67"/>
      <c r="L692" s="67"/>
      <c r="M692" s="67"/>
      <c r="N692" s="67"/>
      <c r="O692" s="67"/>
      <c r="P692" s="67"/>
      <c r="Q692" s="67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21.75" customHeight="1">
      <c r="A693" s="5"/>
      <c r="B693" s="8"/>
      <c r="C693" s="5"/>
      <c r="D693" s="5"/>
      <c r="E693" s="5"/>
      <c r="F693" s="5"/>
      <c r="G693" s="5"/>
      <c r="H693" s="67"/>
      <c r="I693" s="67"/>
      <c r="J693" s="67"/>
      <c r="K693" s="67"/>
      <c r="L693" s="67"/>
      <c r="M693" s="67"/>
      <c r="N693" s="67"/>
      <c r="O693" s="67"/>
      <c r="P693" s="67"/>
      <c r="Q693" s="67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21.75" customHeight="1">
      <c r="A694" s="5"/>
      <c r="B694" s="8"/>
      <c r="C694" s="5"/>
      <c r="D694" s="5"/>
      <c r="E694" s="5"/>
      <c r="F694" s="5"/>
      <c r="G694" s="5"/>
      <c r="H694" s="67"/>
      <c r="I694" s="67"/>
      <c r="J694" s="67"/>
      <c r="K694" s="67"/>
      <c r="L694" s="67"/>
      <c r="M694" s="67"/>
      <c r="N694" s="67"/>
      <c r="O694" s="67"/>
      <c r="P694" s="67"/>
      <c r="Q694" s="67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21.75" customHeight="1">
      <c r="A695" s="5"/>
      <c r="B695" s="8"/>
      <c r="C695" s="5"/>
      <c r="D695" s="5"/>
      <c r="E695" s="5"/>
      <c r="F695" s="5"/>
      <c r="G695" s="5"/>
      <c r="H695" s="67"/>
      <c r="I695" s="67"/>
      <c r="J695" s="67"/>
      <c r="K695" s="67"/>
      <c r="L695" s="67"/>
      <c r="M695" s="67"/>
      <c r="N695" s="67"/>
      <c r="O695" s="67"/>
      <c r="P695" s="67"/>
      <c r="Q695" s="67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21.75" customHeight="1">
      <c r="A696" s="5"/>
      <c r="B696" s="8"/>
      <c r="C696" s="5"/>
      <c r="D696" s="5"/>
      <c r="E696" s="5"/>
      <c r="F696" s="5"/>
      <c r="G696" s="5"/>
      <c r="H696" s="67"/>
      <c r="I696" s="67"/>
      <c r="J696" s="67"/>
      <c r="K696" s="67"/>
      <c r="L696" s="67"/>
      <c r="M696" s="67"/>
      <c r="N696" s="67"/>
      <c r="O696" s="67"/>
      <c r="P696" s="67"/>
      <c r="Q696" s="67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21.75" customHeight="1">
      <c r="A697" s="5"/>
      <c r="B697" s="8"/>
      <c r="C697" s="5"/>
      <c r="D697" s="5"/>
      <c r="E697" s="5"/>
      <c r="F697" s="5"/>
      <c r="G697" s="5"/>
      <c r="H697" s="67"/>
      <c r="I697" s="67"/>
      <c r="J697" s="67"/>
      <c r="K697" s="67"/>
      <c r="L697" s="67"/>
      <c r="M697" s="67"/>
      <c r="N697" s="67"/>
      <c r="O697" s="67"/>
      <c r="P697" s="67"/>
      <c r="Q697" s="67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21.75" customHeight="1">
      <c r="A698" s="5"/>
      <c r="B698" s="8"/>
      <c r="C698" s="5"/>
      <c r="D698" s="5"/>
      <c r="E698" s="5"/>
      <c r="F698" s="5"/>
      <c r="G698" s="5"/>
      <c r="H698" s="67"/>
      <c r="I698" s="67"/>
      <c r="J698" s="67"/>
      <c r="K698" s="67"/>
      <c r="L698" s="67"/>
      <c r="M698" s="67"/>
      <c r="N698" s="67"/>
      <c r="O698" s="67"/>
      <c r="P698" s="67"/>
      <c r="Q698" s="67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21.75" customHeight="1">
      <c r="A699" s="5"/>
      <c r="B699" s="8"/>
      <c r="C699" s="5"/>
      <c r="D699" s="5"/>
      <c r="E699" s="5"/>
      <c r="F699" s="5"/>
      <c r="G699" s="5"/>
      <c r="H699" s="67"/>
      <c r="I699" s="67"/>
      <c r="J699" s="67"/>
      <c r="K699" s="67"/>
      <c r="L699" s="67"/>
      <c r="M699" s="67"/>
      <c r="N699" s="67"/>
      <c r="O699" s="67"/>
      <c r="P699" s="67"/>
      <c r="Q699" s="67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21.75" customHeight="1">
      <c r="A700" s="5"/>
      <c r="B700" s="8"/>
      <c r="C700" s="5"/>
      <c r="D700" s="5"/>
      <c r="E700" s="5"/>
      <c r="F700" s="5"/>
      <c r="G700" s="5"/>
      <c r="H700" s="67"/>
      <c r="I700" s="67"/>
      <c r="J700" s="67"/>
      <c r="K700" s="67"/>
      <c r="L700" s="67"/>
      <c r="M700" s="67"/>
      <c r="N700" s="67"/>
      <c r="O700" s="67"/>
      <c r="P700" s="67"/>
      <c r="Q700" s="67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21.75" customHeight="1">
      <c r="A701" s="5"/>
      <c r="B701" s="8"/>
      <c r="C701" s="5"/>
      <c r="D701" s="5"/>
      <c r="E701" s="5"/>
      <c r="F701" s="5"/>
      <c r="G701" s="5"/>
      <c r="H701" s="67"/>
      <c r="I701" s="67"/>
      <c r="J701" s="67"/>
      <c r="K701" s="67"/>
      <c r="L701" s="67"/>
      <c r="M701" s="67"/>
      <c r="N701" s="67"/>
      <c r="O701" s="67"/>
      <c r="P701" s="67"/>
      <c r="Q701" s="67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21.75" customHeight="1">
      <c r="A702" s="5"/>
      <c r="B702" s="8"/>
      <c r="C702" s="5"/>
      <c r="D702" s="5"/>
      <c r="E702" s="5"/>
      <c r="F702" s="5"/>
      <c r="G702" s="5"/>
      <c r="H702" s="67"/>
      <c r="I702" s="67"/>
      <c r="J702" s="67"/>
      <c r="K702" s="67"/>
      <c r="L702" s="67"/>
      <c r="M702" s="67"/>
      <c r="N702" s="67"/>
      <c r="O702" s="67"/>
      <c r="P702" s="67"/>
      <c r="Q702" s="67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21.75" customHeight="1">
      <c r="A703" s="5"/>
      <c r="B703" s="8"/>
      <c r="C703" s="5"/>
      <c r="D703" s="5"/>
      <c r="E703" s="5"/>
      <c r="F703" s="5"/>
      <c r="G703" s="5"/>
      <c r="H703" s="67"/>
      <c r="I703" s="67"/>
      <c r="J703" s="67"/>
      <c r="K703" s="67"/>
      <c r="L703" s="67"/>
      <c r="M703" s="67"/>
      <c r="N703" s="67"/>
      <c r="O703" s="67"/>
      <c r="P703" s="67"/>
      <c r="Q703" s="67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21.75" customHeight="1">
      <c r="A704" s="5"/>
      <c r="B704" s="8"/>
      <c r="C704" s="5"/>
      <c r="D704" s="5"/>
      <c r="E704" s="5"/>
      <c r="F704" s="5"/>
      <c r="G704" s="5"/>
      <c r="H704" s="67"/>
      <c r="I704" s="67"/>
      <c r="J704" s="67"/>
      <c r="K704" s="67"/>
      <c r="L704" s="67"/>
      <c r="M704" s="67"/>
      <c r="N704" s="67"/>
      <c r="O704" s="67"/>
      <c r="P704" s="67"/>
      <c r="Q704" s="67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21.75" customHeight="1">
      <c r="A705" s="5"/>
      <c r="B705" s="8"/>
      <c r="C705" s="5"/>
      <c r="D705" s="5"/>
      <c r="E705" s="5"/>
      <c r="F705" s="5"/>
      <c r="G705" s="5"/>
      <c r="H705" s="67"/>
      <c r="I705" s="67"/>
      <c r="J705" s="67"/>
      <c r="K705" s="67"/>
      <c r="L705" s="67"/>
      <c r="M705" s="67"/>
      <c r="N705" s="67"/>
      <c r="O705" s="67"/>
      <c r="P705" s="67"/>
      <c r="Q705" s="67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21.75" customHeight="1">
      <c r="A706" s="5"/>
      <c r="B706" s="8"/>
      <c r="C706" s="5"/>
      <c r="D706" s="5"/>
      <c r="E706" s="5"/>
      <c r="F706" s="5"/>
      <c r="G706" s="5"/>
      <c r="H706" s="67"/>
      <c r="I706" s="67"/>
      <c r="J706" s="67"/>
      <c r="K706" s="67"/>
      <c r="L706" s="67"/>
      <c r="M706" s="67"/>
      <c r="N706" s="67"/>
      <c r="O706" s="67"/>
      <c r="P706" s="67"/>
      <c r="Q706" s="67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21.75" customHeight="1">
      <c r="A707" s="5"/>
      <c r="B707" s="8"/>
      <c r="C707" s="5"/>
      <c r="D707" s="5"/>
      <c r="E707" s="5"/>
      <c r="F707" s="5"/>
      <c r="G707" s="5"/>
      <c r="H707" s="67"/>
      <c r="I707" s="67"/>
      <c r="J707" s="67"/>
      <c r="K707" s="67"/>
      <c r="L707" s="67"/>
      <c r="M707" s="67"/>
      <c r="N707" s="67"/>
      <c r="O707" s="67"/>
      <c r="P707" s="67"/>
      <c r="Q707" s="67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21.75" customHeight="1">
      <c r="A708" s="5"/>
      <c r="B708" s="8"/>
      <c r="C708" s="5"/>
      <c r="D708" s="5"/>
      <c r="E708" s="5"/>
      <c r="F708" s="5"/>
      <c r="G708" s="5"/>
      <c r="H708" s="67"/>
      <c r="I708" s="67"/>
      <c r="J708" s="67"/>
      <c r="K708" s="67"/>
      <c r="L708" s="67"/>
      <c r="M708" s="67"/>
      <c r="N708" s="67"/>
      <c r="O708" s="67"/>
      <c r="P708" s="67"/>
      <c r="Q708" s="67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21.75" customHeight="1">
      <c r="A709" s="5"/>
      <c r="B709" s="8"/>
      <c r="C709" s="5"/>
      <c r="D709" s="5"/>
      <c r="E709" s="5"/>
      <c r="F709" s="5"/>
      <c r="G709" s="5"/>
      <c r="H709" s="67"/>
      <c r="I709" s="67"/>
      <c r="J709" s="67"/>
      <c r="K709" s="67"/>
      <c r="L709" s="67"/>
      <c r="M709" s="67"/>
      <c r="N709" s="67"/>
      <c r="O709" s="67"/>
      <c r="P709" s="67"/>
      <c r="Q709" s="67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21.75" customHeight="1">
      <c r="A710" s="5"/>
      <c r="B710" s="8"/>
      <c r="C710" s="5"/>
      <c r="D710" s="5"/>
      <c r="E710" s="5"/>
      <c r="F710" s="5"/>
      <c r="G710" s="5"/>
      <c r="H710" s="67"/>
      <c r="I710" s="67"/>
      <c r="J710" s="67"/>
      <c r="K710" s="67"/>
      <c r="L710" s="67"/>
      <c r="M710" s="67"/>
      <c r="N710" s="67"/>
      <c r="O710" s="67"/>
      <c r="P710" s="67"/>
      <c r="Q710" s="67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21.75" customHeight="1">
      <c r="A711" s="5"/>
      <c r="B711" s="8"/>
      <c r="C711" s="5"/>
      <c r="D711" s="5"/>
      <c r="E711" s="5"/>
      <c r="F711" s="5"/>
      <c r="G711" s="5"/>
      <c r="H711" s="67"/>
      <c r="I711" s="67"/>
      <c r="J711" s="67"/>
      <c r="K711" s="67"/>
      <c r="L711" s="67"/>
      <c r="M711" s="67"/>
      <c r="N711" s="67"/>
      <c r="O711" s="67"/>
      <c r="P711" s="67"/>
      <c r="Q711" s="67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21.75" customHeight="1">
      <c r="A712" s="5"/>
      <c r="B712" s="8"/>
      <c r="C712" s="5"/>
      <c r="D712" s="5"/>
      <c r="E712" s="5"/>
      <c r="F712" s="5"/>
      <c r="G712" s="5"/>
      <c r="H712" s="67"/>
      <c r="I712" s="67"/>
      <c r="J712" s="67"/>
      <c r="K712" s="67"/>
      <c r="L712" s="67"/>
      <c r="M712" s="67"/>
      <c r="N712" s="67"/>
      <c r="O712" s="67"/>
      <c r="P712" s="67"/>
      <c r="Q712" s="67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21.75" customHeight="1">
      <c r="A713" s="5"/>
      <c r="B713" s="8"/>
      <c r="C713" s="5"/>
      <c r="D713" s="5"/>
      <c r="E713" s="5"/>
      <c r="F713" s="5"/>
      <c r="G713" s="5"/>
      <c r="H713" s="67"/>
      <c r="I713" s="67"/>
      <c r="J713" s="67"/>
      <c r="K713" s="67"/>
      <c r="L713" s="67"/>
      <c r="M713" s="67"/>
      <c r="N713" s="67"/>
      <c r="O713" s="67"/>
      <c r="P713" s="67"/>
      <c r="Q713" s="67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21.75" customHeight="1">
      <c r="A714" s="5"/>
      <c r="B714" s="8"/>
      <c r="C714" s="5"/>
      <c r="D714" s="5"/>
      <c r="E714" s="5"/>
      <c r="F714" s="5"/>
      <c r="G714" s="5"/>
      <c r="H714" s="67"/>
      <c r="I714" s="67"/>
      <c r="J714" s="67"/>
      <c r="K714" s="67"/>
      <c r="L714" s="67"/>
      <c r="M714" s="67"/>
      <c r="N714" s="67"/>
      <c r="O714" s="67"/>
      <c r="P714" s="67"/>
      <c r="Q714" s="67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21.75" customHeight="1">
      <c r="A715" s="5"/>
      <c r="B715" s="8"/>
      <c r="C715" s="5"/>
      <c r="D715" s="5"/>
      <c r="E715" s="5"/>
      <c r="F715" s="5"/>
      <c r="G715" s="5"/>
      <c r="H715" s="67"/>
      <c r="I715" s="67"/>
      <c r="J715" s="67"/>
      <c r="K715" s="67"/>
      <c r="L715" s="67"/>
      <c r="M715" s="67"/>
      <c r="N715" s="67"/>
      <c r="O715" s="67"/>
      <c r="P715" s="67"/>
      <c r="Q715" s="67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21.75" customHeight="1">
      <c r="A716" s="5"/>
      <c r="B716" s="8"/>
      <c r="C716" s="5"/>
      <c r="D716" s="5"/>
      <c r="E716" s="5"/>
      <c r="F716" s="5"/>
      <c r="G716" s="5"/>
      <c r="H716" s="67"/>
      <c r="I716" s="67"/>
      <c r="J716" s="67"/>
      <c r="K716" s="67"/>
      <c r="L716" s="67"/>
      <c r="M716" s="67"/>
      <c r="N716" s="67"/>
      <c r="O716" s="67"/>
      <c r="P716" s="67"/>
      <c r="Q716" s="67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21.75" customHeight="1">
      <c r="A717" s="5"/>
      <c r="B717" s="8"/>
      <c r="C717" s="5"/>
      <c r="D717" s="5"/>
      <c r="E717" s="5"/>
      <c r="F717" s="5"/>
      <c r="G717" s="5"/>
      <c r="H717" s="67"/>
      <c r="I717" s="67"/>
      <c r="J717" s="67"/>
      <c r="K717" s="67"/>
      <c r="L717" s="67"/>
      <c r="M717" s="67"/>
      <c r="N717" s="67"/>
      <c r="O717" s="67"/>
      <c r="P717" s="67"/>
      <c r="Q717" s="67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21.75" customHeight="1">
      <c r="A718" s="5"/>
      <c r="B718" s="8"/>
      <c r="C718" s="5"/>
      <c r="D718" s="5"/>
      <c r="E718" s="5"/>
      <c r="F718" s="5"/>
      <c r="G718" s="5"/>
      <c r="H718" s="67"/>
      <c r="I718" s="67"/>
      <c r="J718" s="67"/>
      <c r="K718" s="67"/>
      <c r="L718" s="67"/>
      <c r="M718" s="67"/>
      <c r="N718" s="67"/>
      <c r="O718" s="67"/>
      <c r="P718" s="67"/>
      <c r="Q718" s="67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21.75" customHeight="1">
      <c r="A719" s="5"/>
      <c r="B719" s="8"/>
      <c r="C719" s="5"/>
      <c r="D719" s="5"/>
      <c r="E719" s="5"/>
      <c r="F719" s="5"/>
      <c r="G719" s="5"/>
      <c r="H719" s="67"/>
      <c r="I719" s="67"/>
      <c r="J719" s="67"/>
      <c r="K719" s="67"/>
      <c r="L719" s="67"/>
      <c r="M719" s="67"/>
      <c r="N719" s="67"/>
      <c r="O719" s="67"/>
      <c r="P719" s="67"/>
      <c r="Q719" s="67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21.75" customHeight="1">
      <c r="A720" s="5"/>
      <c r="B720" s="8"/>
      <c r="C720" s="5"/>
      <c r="D720" s="5"/>
      <c r="E720" s="5"/>
      <c r="F720" s="5"/>
      <c r="G720" s="5"/>
      <c r="H720" s="67"/>
      <c r="I720" s="67"/>
      <c r="J720" s="67"/>
      <c r="K720" s="67"/>
      <c r="L720" s="67"/>
      <c r="M720" s="67"/>
      <c r="N720" s="67"/>
      <c r="O720" s="67"/>
      <c r="P720" s="67"/>
      <c r="Q720" s="67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21.75" customHeight="1">
      <c r="A721" s="5"/>
      <c r="B721" s="8"/>
      <c r="C721" s="5"/>
      <c r="D721" s="5"/>
      <c r="E721" s="5"/>
      <c r="F721" s="5"/>
      <c r="G721" s="5"/>
      <c r="H721" s="67"/>
      <c r="I721" s="67"/>
      <c r="J721" s="67"/>
      <c r="K721" s="67"/>
      <c r="L721" s="67"/>
      <c r="M721" s="67"/>
      <c r="N721" s="67"/>
      <c r="O721" s="67"/>
      <c r="P721" s="67"/>
      <c r="Q721" s="67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21.75" customHeight="1">
      <c r="A722" s="5"/>
      <c r="B722" s="8"/>
      <c r="C722" s="5"/>
      <c r="D722" s="5"/>
      <c r="E722" s="5"/>
      <c r="F722" s="5"/>
      <c r="G722" s="5"/>
      <c r="H722" s="67"/>
      <c r="I722" s="67"/>
      <c r="J722" s="67"/>
      <c r="K722" s="67"/>
      <c r="L722" s="67"/>
      <c r="M722" s="67"/>
      <c r="N722" s="67"/>
      <c r="O722" s="67"/>
      <c r="P722" s="67"/>
      <c r="Q722" s="67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21.75" customHeight="1">
      <c r="A723" s="5"/>
      <c r="B723" s="8"/>
      <c r="C723" s="5"/>
      <c r="D723" s="5"/>
      <c r="E723" s="5"/>
      <c r="F723" s="5"/>
      <c r="G723" s="5"/>
      <c r="H723" s="67"/>
      <c r="I723" s="67"/>
      <c r="J723" s="67"/>
      <c r="K723" s="67"/>
      <c r="L723" s="67"/>
      <c r="M723" s="67"/>
      <c r="N723" s="67"/>
      <c r="O723" s="67"/>
      <c r="P723" s="67"/>
      <c r="Q723" s="67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21.75" customHeight="1">
      <c r="A724" s="5"/>
      <c r="B724" s="8"/>
      <c r="C724" s="5"/>
      <c r="D724" s="5"/>
      <c r="E724" s="5"/>
      <c r="F724" s="5"/>
      <c r="G724" s="5"/>
      <c r="H724" s="67"/>
      <c r="I724" s="67"/>
      <c r="J724" s="67"/>
      <c r="K724" s="67"/>
      <c r="L724" s="67"/>
      <c r="M724" s="67"/>
      <c r="N724" s="67"/>
      <c r="O724" s="67"/>
      <c r="P724" s="67"/>
      <c r="Q724" s="67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21.75" customHeight="1">
      <c r="A725" s="5"/>
      <c r="B725" s="8"/>
      <c r="C725" s="5"/>
      <c r="D725" s="5"/>
      <c r="E725" s="5"/>
      <c r="F725" s="5"/>
      <c r="G725" s="5"/>
      <c r="H725" s="67"/>
      <c r="I725" s="67"/>
      <c r="J725" s="67"/>
      <c r="K725" s="67"/>
      <c r="L725" s="67"/>
      <c r="M725" s="67"/>
      <c r="N725" s="67"/>
      <c r="O725" s="67"/>
      <c r="P725" s="67"/>
      <c r="Q725" s="67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21.75" customHeight="1">
      <c r="A726" s="5"/>
      <c r="B726" s="8"/>
      <c r="C726" s="5"/>
      <c r="D726" s="5"/>
      <c r="E726" s="5"/>
      <c r="F726" s="5"/>
      <c r="G726" s="5"/>
      <c r="H726" s="67"/>
      <c r="I726" s="67"/>
      <c r="J726" s="67"/>
      <c r="K726" s="67"/>
      <c r="L726" s="67"/>
      <c r="M726" s="67"/>
      <c r="N726" s="67"/>
      <c r="O726" s="67"/>
      <c r="P726" s="67"/>
      <c r="Q726" s="67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21.75" customHeight="1">
      <c r="A727" s="5"/>
      <c r="B727" s="8"/>
      <c r="C727" s="5"/>
      <c r="D727" s="5"/>
      <c r="E727" s="5"/>
      <c r="F727" s="5"/>
      <c r="G727" s="5"/>
      <c r="H727" s="67"/>
      <c r="I727" s="67"/>
      <c r="J727" s="67"/>
      <c r="K727" s="67"/>
      <c r="L727" s="67"/>
      <c r="M727" s="67"/>
      <c r="N727" s="67"/>
      <c r="O727" s="67"/>
      <c r="P727" s="67"/>
      <c r="Q727" s="67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21.75" customHeight="1">
      <c r="A728" s="5"/>
      <c r="B728" s="8"/>
      <c r="C728" s="5"/>
      <c r="D728" s="5"/>
      <c r="E728" s="5"/>
      <c r="F728" s="5"/>
      <c r="G728" s="5"/>
      <c r="H728" s="67"/>
      <c r="I728" s="67"/>
      <c r="J728" s="67"/>
      <c r="K728" s="67"/>
      <c r="L728" s="67"/>
      <c r="M728" s="67"/>
      <c r="N728" s="67"/>
      <c r="O728" s="67"/>
      <c r="P728" s="67"/>
      <c r="Q728" s="67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21.75" customHeight="1">
      <c r="A729" s="5"/>
      <c r="B729" s="8"/>
      <c r="C729" s="5"/>
      <c r="D729" s="5"/>
      <c r="E729" s="5"/>
      <c r="F729" s="5"/>
      <c r="G729" s="5"/>
      <c r="H729" s="67"/>
      <c r="I729" s="67"/>
      <c r="J729" s="67"/>
      <c r="K729" s="67"/>
      <c r="L729" s="67"/>
      <c r="M729" s="67"/>
      <c r="N729" s="67"/>
      <c r="O729" s="67"/>
      <c r="P729" s="67"/>
      <c r="Q729" s="67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21.75" customHeight="1">
      <c r="A730" s="5"/>
      <c r="B730" s="8"/>
      <c r="C730" s="5"/>
      <c r="D730" s="5"/>
      <c r="E730" s="5"/>
      <c r="F730" s="5"/>
      <c r="G730" s="5"/>
      <c r="H730" s="67"/>
      <c r="I730" s="67"/>
      <c r="J730" s="67"/>
      <c r="K730" s="67"/>
      <c r="L730" s="67"/>
      <c r="M730" s="67"/>
      <c r="N730" s="67"/>
      <c r="O730" s="67"/>
      <c r="P730" s="67"/>
      <c r="Q730" s="67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21.75" customHeight="1">
      <c r="A731" s="5"/>
      <c r="B731" s="8"/>
      <c r="C731" s="5"/>
      <c r="D731" s="5"/>
      <c r="E731" s="5"/>
      <c r="F731" s="5"/>
      <c r="G731" s="5"/>
      <c r="H731" s="67"/>
      <c r="I731" s="67"/>
      <c r="J731" s="67"/>
      <c r="K731" s="67"/>
      <c r="L731" s="67"/>
      <c r="M731" s="67"/>
      <c r="N731" s="67"/>
      <c r="O731" s="67"/>
      <c r="P731" s="67"/>
      <c r="Q731" s="67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21.75" customHeight="1">
      <c r="A732" s="5"/>
      <c r="B732" s="8"/>
      <c r="C732" s="5"/>
      <c r="D732" s="5"/>
      <c r="E732" s="5"/>
      <c r="F732" s="5"/>
      <c r="G732" s="5"/>
      <c r="H732" s="67"/>
      <c r="I732" s="67"/>
      <c r="J732" s="67"/>
      <c r="K732" s="67"/>
      <c r="L732" s="67"/>
      <c r="M732" s="67"/>
      <c r="N732" s="67"/>
      <c r="O732" s="67"/>
      <c r="P732" s="67"/>
      <c r="Q732" s="67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21.75" customHeight="1">
      <c r="A733" s="5"/>
      <c r="B733" s="8"/>
      <c r="C733" s="5"/>
      <c r="D733" s="5"/>
      <c r="E733" s="5"/>
      <c r="F733" s="5"/>
      <c r="G733" s="5"/>
      <c r="H733" s="67"/>
      <c r="I733" s="67"/>
      <c r="J733" s="67"/>
      <c r="K733" s="67"/>
      <c r="L733" s="67"/>
      <c r="M733" s="67"/>
      <c r="N733" s="67"/>
      <c r="O733" s="67"/>
      <c r="P733" s="67"/>
      <c r="Q733" s="67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21.75" customHeight="1">
      <c r="A734" s="5"/>
      <c r="B734" s="8"/>
      <c r="C734" s="5"/>
      <c r="D734" s="5"/>
      <c r="E734" s="5"/>
      <c r="F734" s="5"/>
      <c r="G734" s="5"/>
      <c r="H734" s="67"/>
      <c r="I734" s="67"/>
      <c r="J734" s="67"/>
      <c r="K734" s="67"/>
      <c r="L734" s="67"/>
      <c r="M734" s="67"/>
      <c r="N734" s="67"/>
      <c r="O734" s="67"/>
      <c r="P734" s="67"/>
      <c r="Q734" s="67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21.75" customHeight="1">
      <c r="A735" s="5"/>
      <c r="B735" s="8"/>
      <c r="C735" s="5"/>
      <c r="D735" s="5"/>
      <c r="E735" s="5"/>
      <c r="F735" s="5"/>
      <c r="G735" s="5"/>
      <c r="H735" s="67"/>
      <c r="I735" s="67"/>
      <c r="J735" s="67"/>
      <c r="K735" s="67"/>
      <c r="L735" s="67"/>
      <c r="M735" s="67"/>
      <c r="N735" s="67"/>
      <c r="O735" s="67"/>
      <c r="P735" s="67"/>
      <c r="Q735" s="67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21.75" customHeight="1">
      <c r="A736" s="5"/>
      <c r="B736" s="8"/>
      <c r="C736" s="5"/>
      <c r="D736" s="5"/>
      <c r="E736" s="5"/>
      <c r="F736" s="5"/>
      <c r="G736" s="5"/>
      <c r="H736" s="67"/>
      <c r="I736" s="67"/>
      <c r="J736" s="67"/>
      <c r="K736" s="67"/>
      <c r="L736" s="67"/>
      <c r="M736" s="67"/>
      <c r="N736" s="67"/>
      <c r="O736" s="67"/>
      <c r="P736" s="67"/>
      <c r="Q736" s="67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21.75" customHeight="1">
      <c r="A737" s="5"/>
      <c r="B737" s="8"/>
      <c r="C737" s="5"/>
      <c r="D737" s="5"/>
      <c r="E737" s="5"/>
      <c r="F737" s="5"/>
      <c r="G737" s="5"/>
      <c r="H737" s="67"/>
      <c r="I737" s="67"/>
      <c r="J737" s="67"/>
      <c r="K737" s="67"/>
      <c r="L737" s="67"/>
      <c r="M737" s="67"/>
      <c r="N737" s="67"/>
      <c r="O737" s="67"/>
      <c r="P737" s="67"/>
      <c r="Q737" s="67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21.75" customHeight="1">
      <c r="A738" s="5"/>
      <c r="B738" s="8"/>
      <c r="C738" s="5"/>
      <c r="D738" s="5"/>
      <c r="E738" s="5"/>
      <c r="F738" s="5"/>
      <c r="G738" s="5"/>
      <c r="H738" s="67"/>
      <c r="I738" s="67"/>
      <c r="J738" s="67"/>
      <c r="K738" s="67"/>
      <c r="L738" s="67"/>
      <c r="M738" s="67"/>
      <c r="N738" s="67"/>
      <c r="O738" s="67"/>
      <c r="P738" s="67"/>
      <c r="Q738" s="67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21.75" customHeight="1">
      <c r="A739" s="5"/>
      <c r="B739" s="8"/>
      <c r="C739" s="5"/>
      <c r="D739" s="5"/>
      <c r="E739" s="5"/>
      <c r="F739" s="5"/>
      <c r="G739" s="5"/>
      <c r="H739" s="67"/>
      <c r="I739" s="67"/>
      <c r="J739" s="67"/>
      <c r="K739" s="67"/>
      <c r="L739" s="67"/>
      <c r="M739" s="67"/>
      <c r="N739" s="67"/>
      <c r="O739" s="67"/>
      <c r="P739" s="67"/>
      <c r="Q739" s="67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21.75" customHeight="1">
      <c r="A740" s="5"/>
      <c r="B740" s="8"/>
      <c r="C740" s="5"/>
      <c r="D740" s="5"/>
      <c r="E740" s="5"/>
      <c r="F740" s="5"/>
      <c r="G740" s="5"/>
      <c r="H740" s="67"/>
      <c r="I740" s="67"/>
      <c r="J740" s="67"/>
      <c r="K740" s="67"/>
      <c r="L740" s="67"/>
      <c r="M740" s="67"/>
      <c r="N740" s="67"/>
      <c r="O740" s="67"/>
      <c r="P740" s="67"/>
      <c r="Q740" s="67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21.75" customHeight="1">
      <c r="A741" s="5"/>
      <c r="B741" s="8"/>
      <c r="C741" s="5"/>
      <c r="D741" s="5"/>
      <c r="E741" s="5"/>
      <c r="F741" s="5"/>
      <c r="G741" s="5"/>
      <c r="H741" s="67"/>
      <c r="I741" s="67"/>
      <c r="J741" s="67"/>
      <c r="K741" s="67"/>
      <c r="L741" s="67"/>
      <c r="M741" s="67"/>
      <c r="N741" s="67"/>
      <c r="O741" s="67"/>
      <c r="P741" s="67"/>
      <c r="Q741" s="67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21.75" customHeight="1">
      <c r="A742" s="5"/>
      <c r="B742" s="8"/>
      <c r="C742" s="5"/>
      <c r="D742" s="5"/>
      <c r="E742" s="5"/>
      <c r="F742" s="5"/>
      <c r="G742" s="5"/>
      <c r="H742" s="67"/>
      <c r="I742" s="67"/>
      <c r="J742" s="67"/>
      <c r="K742" s="67"/>
      <c r="L742" s="67"/>
      <c r="M742" s="67"/>
      <c r="N742" s="67"/>
      <c r="O742" s="67"/>
      <c r="P742" s="67"/>
      <c r="Q742" s="67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21.75" customHeight="1">
      <c r="A743" s="5"/>
      <c r="B743" s="8"/>
      <c r="C743" s="5"/>
      <c r="D743" s="5"/>
      <c r="E743" s="5"/>
      <c r="F743" s="5"/>
      <c r="G743" s="5"/>
      <c r="H743" s="67"/>
      <c r="I743" s="67"/>
      <c r="J743" s="67"/>
      <c r="K743" s="67"/>
      <c r="L743" s="67"/>
      <c r="M743" s="67"/>
      <c r="N743" s="67"/>
      <c r="O743" s="67"/>
      <c r="P743" s="67"/>
      <c r="Q743" s="67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21.75" customHeight="1">
      <c r="A744" s="5"/>
      <c r="B744" s="8"/>
      <c r="C744" s="5"/>
      <c r="D744" s="5"/>
      <c r="E744" s="5"/>
      <c r="F744" s="5"/>
      <c r="G744" s="5"/>
      <c r="H744" s="67"/>
      <c r="I744" s="67"/>
      <c r="J744" s="67"/>
      <c r="K744" s="67"/>
      <c r="L744" s="67"/>
      <c r="M744" s="67"/>
      <c r="N744" s="67"/>
      <c r="O744" s="67"/>
      <c r="P744" s="67"/>
      <c r="Q744" s="67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21.75" customHeight="1">
      <c r="A745" s="5"/>
      <c r="B745" s="8"/>
      <c r="C745" s="5"/>
      <c r="D745" s="5"/>
      <c r="E745" s="5"/>
      <c r="F745" s="5"/>
      <c r="G745" s="5"/>
      <c r="H745" s="67"/>
      <c r="I745" s="67"/>
      <c r="J745" s="67"/>
      <c r="K745" s="67"/>
      <c r="L745" s="67"/>
      <c r="M745" s="67"/>
      <c r="N745" s="67"/>
      <c r="O745" s="67"/>
      <c r="P745" s="67"/>
      <c r="Q745" s="67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21.75" customHeight="1">
      <c r="A746" s="5"/>
      <c r="B746" s="8"/>
      <c r="C746" s="5"/>
      <c r="D746" s="5"/>
      <c r="E746" s="5"/>
      <c r="F746" s="5"/>
      <c r="G746" s="5"/>
      <c r="H746" s="67"/>
      <c r="I746" s="67"/>
      <c r="J746" s="67"/>
      <c r="K746" s="67"/>
      <c r="L746" s="67"/>
      <c r="M746" s="67"/>
      <c r="N746" s="67"/>
      <c r="O746" s="67"/>
      <c r="P746" s="67"/>
      <c r="Q746" s="67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21.75" customHeight="1">
      <c r="A747" s="5"/>
      <c r="B747" s="8"/>
      <c r="C747" s="5"/>
      <c r="D747" s="5"/>
      <c r="E747" s="5"/>
      <c r="F747" s="5"/>
      <c r="G747" s="5"/>
      <c r="H747" s="67"/>
      <c r="I747" s="67"/>
      <c r="J747" s="67"/>
      <c r="K747" s="67"/>
      <c r="L747" s="67"/>
      <c r="M747" s="67"/>
      <c r="N747" s="67"/>
      <c r="O747" s="67"/>
      <c r="P747" s="67"/>
      <c r="Q747" s="67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21.75" customHeight="1">
      <c r="A748" s="5"/>
      <c r="B748" s="8"/>
      <c r="C748" s="5"/>
      <c r="D748" s="5"/>
      <c r="E748" s="5"/>
      <c r="F748" s="5"/>
      <c r="G748" s="5"/>
      <c r="H748" s="67"/>
      <c r="I748" s="67"/>
      <c r="J748" s="67"/>
      <c r="K748" s="67"/>
      <c r="L748" s="67"/>
      <c r="M748" s="67"/>
      <c r="N748" s="67"/>
      <c r="O748" s="67"/>
      <c r="P748" s="67"/>
      <c r="Q748" s="67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21.75" customHeight="1">
      <c r="A749" s="5"/>
      <c r="B749" s="8"/>
      <c r="C749" s="5"/>
      <c r="D749" s="5"/>
      <c r="E749" s="5"/>
      <c r="F749" s="5"/>
      <c r="G749" s="5"/>
      <c r="H749" s="67"/>
      <c r="I749" s="67"/>
      <c r="J749" s="67"/>
      <c r="K749" s="67"/>
      <c r="L749" s="67"/>
      <c r="M749" s="67"/>
      <c r="N749" s="67"/>
      <c r="O749" s="67"/>
      <c r="P749" s="67"/>
      <c r="Q749" s="67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21.75" customHeight="1">
      <c r="A750" s="5"/>
      <c r="B750" s="8"/>
      <c r="C750" s="5"/>
      <c r="D750" s="5"/>
      <c r="E750" s="5"/>
      <c r="F750" s="5"/>
      <c r="G750" s="5"/>
      <c r="H750" s="67"/>
      <c r="I750" s="67"/>
      <c r="J750" s="67"/>
      <c r="K750" s="67"/>
      <c r="L750" s="67"/>
      <c r="M750" s="67"/>
      <c r="N750" s="67"/>
      <c r="O750" s="67"/>
      <c r="P750" s="67"/>
      <c r="Q750" s="67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21.75" customHeight="1">
      <c r="A751" s="5"/>
      <c r="B751" s="8"/>
      <c r="C751" s="5"/>
      <c r="D751" s="5"/>
      <c r="E751" s="5"/>
      <c r="F751" s="5"/>
      <c r="G751" s="5"/>
      <c r="H751" s="67"/>
      <c r="I751" s="67"/>
      <c r="J751" s="67"/>
      <c r="K751" s="67"/>
      <c r="L751" s="67"/>
      <c r="M751" s="67"/>
      <c r="N751" s="67"/>
      <c r="O751" s="67"/>
      <c r="P751" s="67"/>
      <c r="Q751" s="67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21.75" customHeight="1">
      <c r="A752" s="5"/>
      <c r="B752" s="8"/>
      <c r="C752" s="5"/>
      <c r="D752" s="5"/>
      <c r="E752" s="5"/>
      <c r="F752" s="5"/>
      <c r="G752" s="5"/>
      <c r="H752" s="67"/>
      <c r="I752" s="67"/>
      <c r="J752" s="67"/>
      <c r="K752" s="67"/>
      <c r="L752" s="67"/>
      <c r="M752" s="67"/>
      <c r="N752" s="67"/>
      <c r="O752" s="67"/>
      <c r="P752" s="67"/>
      <c r="Q752" s="67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21.75" customHeight="1">
      <c r="A753" s="5"/>
      <c r="B753" s="8"/>
      <c r="C753" s="5"/>
      <c r="D753" s="5"/>
      <c r="E753" s="5"/>
      <c r="F753" s="5"/>
      <c r="G753" s="5"/>
      <c r="H753" s="67"/>
      <c r="I753" s="67"/>
      <c r="J753" s="67"/>
      <c r="K753" s="67"/>
      <c r="L753" s="67"/>
      <c r="M753" s="67"/>
      <c r="N753" s="67"/>
      <c r="O753" s="67"/>
      <c r="P753" s="67"/>
      <c r="Q753" s="67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21.75" customHeight="1">
      <c r="A754" s="5"/>
      <c r="B754" s="8"/>
      <c r="C754" s="5"/>
      <c r="D754" s="5"/>
      <c r="E754" s="5"/>
      <c r="F754" s="5"/>
      <c r="G754" s="5"/>
      <c r="H754" s="67"/>
      <c r="I754" s="67"/>
      <c r="J754" s="67"/>
      <c r="K754" s="67"/>
      <c r="L754" s="67"/>
      <c r="M754" s="67"/>
      <c r="N754" s="67"/>
      <c r="O754" s="67"/>
      <c r="P754" s="67"/>
      <c r="Q754" s="67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21.75" customHeight="1">
      <c r="A755" s="5"/>
      <c r="B755" s="8"/>
      <c r="C755" s="5"/>
      <c r="D755" s="5"/>
      <c r="E755" s="5"/>
      <c r="F755" s="5"/>
      <c r="G755" s="5"/>
      <c r="H755" s="67"/>
      <c r="I755" s="67"/>
      <c r="J755" s="67"/>
      <c r="K755" s="67"/>
      <c r="L755" s="67"/>
      <c r="M755" s="67"/>
      <c r="N755" s="67"/>
      <c r="O755" s="67"/>
      <c r="P755" s="67"/>
      <c r="Q755" s="67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21.75" customHeight="1">
      <c r="A756" s="5"/>
      <c r="B756" s="8"/>
      <c r="C756" s="5"/>
      <c r="D756" s="5"/>
      <c r="E756" s="5"/>
      <c r="F756" s="5"/>
      <c r="G756" s="5"/>
      <c r="H756" s="67"/>
      <c r="I756" s="67"/>
      <c r="J756" s="67"/>
      <c r="K756" s="67"/>
      <c r="L756" s="67"/>
      <c r="M756" s="67"/>
      <c r="N756" s="67"/>
      <c r="O756" s="67"/>
      <c r="P756" s="67"/>
      <c r="Q756" s="67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21.75" customHeight="1">
      <c r="A757" s="5"/>
      <c r="B757" s="8"/>
      <c r="C757" s="5"/>
      <c r="D757" s="5"/>
      <c r="E757" s="5"/>
      <c r="F757" s="5"/>
      <c r="G757" s="5"/>
      <c r="H757" s="67"/>
      <c r="I757" s="67"/>
      <c r="J757" s="67"/>
      <c r="K757" s="67"/>
      <c r="L757" s="67"/>
      <c r="M757" s="67"/>
      <c r="N757" s="67"/>
      <c r="O757" s="67"/>
      <c r="P757" s="67"/>
      <c r="Q757" s="67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21.75" customHeight="1">
      <c r="A758" s="5"/>
      <c r="B758" s="8"/>
      <c r="C758" s="5"/>
      <c r="D758" s="5"/>
      <c r="E758" s="5"/>
      <c r="F758" s="5"/>
      <c r="G758" s="5"/>
      <c r="H758" s="67"/>
      <c r="I758" s="67"/>
      <c r="J758" s="67"/>
      <c r="K758" s="67"/>
      <c r="L758" s="67"/>
      <c r="M758" s="67"/>
      <c r="N758" s="67"/>
      <c r="O758" s="67"/>
      <c r="P758" s="67"/>
      <c r="Q758" s="67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21.75" customHeight="1">
      <c r="A759" s="5"/>
      <c r="B759" s="8"/>
      <c r="C759" s="5"/>
      <c r="D759" s="5"/>
      <c r="E759" s="5"/>
      <c r="F759" s="5"/>
      <c r="G759" s="5"/>
      <c r="H759" s="67"/>
      <c r="I759" s="67"/>
      <c r="J759" s="67"/>
      <c r="K759" s="67"/>
      <c r="L759" s="67"/>
      <c r="M759" s="67"/>
      <c r="N759" s="67"/>
      <c r="O759" s="67"/>
      <c r="P759" s="67"/>
      <c r="Q759" s="67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21.75" customHeight="1">
      <c r="A760" s="5"/>
      <c r="B760" s="8"/>
      <c r="C760" s="5"/>
      <c r="D760" s="5"/>
      <c r="E760" s="5"/>
      <c r="F760" s="5"/>
      <c r="G760" s="5"/>
      <c r="H760" s="67"/>
      <c r="I760" s="67"/>
      <c r="J760" s="67"/>
      <c r="K760" s="67"/>
      <c r="L760" s="67"/>
      <c r="M760" s="67"/>
      <c r="N760" s="67"/>
      <c r="O760" s="67"/>
      <c r="P760" s="67"/>
      <c r="Q760" s="67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21.75" customHeight="1">
      <c r="A761" s="5"/>
      <c r="B761" s="8"/>
      <c r="C761" s="5"/>
      <c r="D761" s="5"/>
      <c r="E761" s="5"/>
      <c r="F761" s="5"/>
      <c r="G761" s="5"/>
      <c r="H761" s="67"/>
      <c r="I761" s="67"/>
      <c r="J761" s="67"/>
      <c r="K761" s="67"/>
      <c r="L761" s="67"/>
      <c r="M761" s="67"/>
      <c r="N761" s="67"/>
      <c r="O761" s="67"/>
      <c r="P761" s="67"/>
      <c r="Q761" s="67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21.75" customHeight="1">
      <c r="A762" s="5"/>
      <c r="B762" s="8"/>
      <c r="C762" s="5"/>
      <c r="D762" s="5"/>
      <c r="E762" s="5"/>
      <c r="F762" s="5"/>
      <c r="G762" s="5"/>
      <c r="H762" s="67"/>
      <c r="I762" s="67"/>
      <c r="J762" s="67"/>
      <c r="K762" s="67"/>
      <c r="L762" s="67"/>
      <c r="M762" s="67"/>
      <c r="N762" s="67"/>
      <c r="O762" s="67"/>
      <c r="P762" s="67"/>
      <c r="Q762" s="67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21.75" customHeight="1">
      <c r="A763" s="5"/>
      <c r="B763" s="8"/>
      <c r="C763" s="5"/>
      <c r="D763" s="5"/>
      <c r="E763" s="5"/>
      <c r="F763" s="5"/>
      <c r="G763" s="5"/>
      <c r="H763" s="67"/>
      <c r="I763" s="67"/>
      <c r="J763" s="67"/>
      <c r="K763" s="67"/>
      <c r="L763" s="67"/>
      <c r="M763" s="67"/>
      <c r="N763" s="67"/>
      <c r="O763" s="67"/>
      <c r="P763" s="67"/>
      <c r="Q763" s="67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21.75" customHeight="1">
      <c r="A764" s="5"/>
      <c r="B764" s="8"/>
      <c r="C764" s="5"/>
      <c r="D764" s="5"/>
      <c r="E764" s="5"/>
      <c r="F764" s="5"/>
      <c r="G764" s="5"/>
      <c r="H764" s="67"/>
      <c r="I764" s="67"/>
      <c r="J764" s="67"/>
      <c r="K764" s="67"/>
      <c r="L764" s="67"/>
      <c r="M764" s="67"/>
      <c r="N764" s="67"/>
      <c r="O764" s="67"/>
      <c r="P764" s="67"/>
      <c r="Q764" s="67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21.75" customHeight="1">
      <c r="A765" s="5"/>
      <c r="B765" s="8"/>
      <c r="C765" s="5"/>
      <c r="D765" s="5"/>
      <c r="E765" s="5"/>
      <c r="F765" s="5"/>
      <c r="G765" s="5"/>
      <c r="H765" s="67"/>
      <c r="I765" s="67"/>
      <c r="J765" s="67"/>
      <c r="K765" s="67"/>
      <c r="L765" s="67"/>
      <c r="M765" s="67"/>
      <c r="N765" s="67"/>
      <c r="O765" s="67"/>
      <c r="P765" s="67"/>
      <c r="Q765" s="67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21.75" customHeight="1">
      <c r="A766" s="5"/>
      <c r="B766" s="8"/>
      <c r="C766" s="5"/>
      <c r="D766" s="5"/>
      <c r="E766" s="5"/>
      <c r="F766" s="5"/>
      <c r="G766" s="5"/>
      <c r="H766" s="67"/>
      <c r="I766" s="67"/>
      <c r="J766" s="67"/>
      <c r="K766" s="67"/>
      <c r="L766" s="67"/>
      <c r="M766" s="67"/>
      <c r="N766" s="67"/>
      <c r="O766" s="67"/>
      <c r="P766" s="67"/>
      <c r="Q766" s="67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21.75" customHeight="1">
      <c r="A767" s="5"/>
      <c r="B767" s="8"/>
      <c r="C767" s="5"/>
      <c r="D767" s="5"/>
      <c r="E767" s="5"/>
      <c r="F767" s="5"/>
      <c r="G767" s="5"/>
      <c r="H767" s="67"/>
      <c r="I767" s="67"/>
      <c r="J767" s="67"/>
      <c r="K767" s="67"/>
      <c r="L767" s="67"/>
      <c r="M767" s="67"/>
      <c r="N767" s="67"/>
      <c r="O767" s="67"/>
      <c r="P767" s="67"/>
      <c r="Q767" s="67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21.75" customHeight="1">
      <c r="A768" s="5"/>
      <c r="B768" s="8"/>
      <c r="C768" s="5"/>
      <c r="D768" s="5"/>
      <c r="E768" s="5"/>
      <c r="F768" s="5"/>
      <c r="G768" s="5"/>
      <c r="H768" s="67"/>
      <c r="I768" s="67"/>
      <c r="J768" s="67"/>
      <c r="K768" s="67"/>
      <c r="L768" s="67"/>
      <c r="M768" s="67"/>
      <c r="N768" s="67"/>
      <c r="O768" s="67"/>
      <c r="P768" s="67"/>
      <c r="Q768" s="67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21.75" customHeight="1">
      <c r="A769" s="5"/>
      <c r="B769" s="8"/>
      <c r="C769" s="5"/>
      <c r="D769" s="5"/>
      <c r="E769" s="5"/>
      <c r="F769" s="5"/>
      <c r="G769" s="5"/>
      <c r="H769" s="67"/>
      <c r="I769" s="67"/>
      <c r="J769" s="67"/>
      <c r="K769" s="67"/>
      <c r="L769" s="67"/>
      <c r="M769" s="67"/>
      <c r="N769" s="67"/>
      <c r="O769" s="67"/>
      <c r="P769" s="67"/>
      <c r="Q769" s="67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21.75" customHeight="1">
      <c r="A770" s="5"/>
      <c r="B770" s="8"/>
      <c r="C770" s="5"/>
      <c r="D770" s="5"/>
      <c r="E770" s="5"/>
      <c r="F770" s="5"/>
      <c r="G770" s="5"/>
      <c r="H770" s="67"/>
      <c r="I770" s="67"/>
      <c r="J770" s="67"/>
      <c r="K770" s="67"/>
      <c r="L770" s="67"/>
      <c r="M770" s="67"/>
      <c r="N770" s="67"/>
      <c r="O770" s="67"/>
      <c r="P770" s="67"/>
      <c r="Q770" s="67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21.75" customHeight="1">
      <c r="A771" s="5"/>
      <c r="B771" s="8"/>
      <c r="C771" s="5"/>
      <c r="D771" s="5"/>
      <c r="E771" s="5"/>
      <c r="F771" s="5"/>
      <c r="G771" s="5"/>
      <c r="H771" s="67"/>
      <c r="I771" s="67"/>
      <c r="J771" s="67"/>
      <c r="K771" s="67"/>
      <c r="L771" s="67"/>
      <c r="M771" s="67"/>
      <c r="N771" s="67"/>
      <c r="O771" s="67"/>
      <c r="P771" s="67"/>
      <c r="Q771" s="67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21.75" customHeight="1">
      <c r="A772" s="5"/>
      <c r="B772" s="8"/>
      <c r="C772" s="5"/>
      <c r="D772" s="5"/>
      <c r="E772" s="5"/>
      <c r="F772" s="5"/>
      <c r="G772" s="5"/>
      <c r="H772" s="67"/>
      <c r="I772" s="67"/>
      <c r="J772" s="67"/>
      <c r="K772" s="67"/>
      <c r="L772" s="67"/>
      <c r="M772" s="67"/>
      <c r="N772" s="67"/>
      <c r="O772" s="67"/>
      <c r="P772" s="67"/>
      <c r="Q772" s="67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21.75" customHeight="1">
      <c r="A773" s="5"/>
      <c r="B773" s="8"/>
      <c r="C773" s="5"/>
      <c r="D773" s="5"/>
      <c r="E773" s="5"/>
      <c r="F773" s="5"/>
      <c r="G773" s="5"/>
      <c r="H773" s="67"/>
      <c r="I773" s="67"/>
      <c r="J773" s="67"/>
      <c r="K773" s="67"/>
      <c r="L773" s="67"/>
      <c r="M773" s="67"/>
      <c r="N773" s="67"/>
      <c r="O773" s="67"/>
      <c r="P773" s="67"/>
      <c r="Q773" s="67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21.75" customHeight="1">
      <c r="A774" s="5"/>
      <c r="B774" s="8"/>
      <c r="C774" s="5"/>
      <c r="D774" s="5"/>
      <c r="E774" s="5"/>
      <c r="F774" s="5"/>
      <c r="G774" s="5"/>
      <c r="H774" s="67"/>
      <c r="I774" s="67"/>
      <c r="J774" s="67"/>
      <c r="K774" s="67"/>
      <c r="L774" s="67"/>
      <c r="M774" s="67"/>
      <c r="N774" s="67"/>
      <c r="O774" s="67"/>
      <c r="P774" s="67"/>
      <c r="Q774" s="67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21.75" customHeight="1">
      <c r="A775" s="5"/>
      <c r="B775" s="8"/>
      <c r="C775" s="5"/>
      <c r="D775" s="5"/>
      <c r="E775" s="5"/>
      <c r="F775" s="5"/>
      <c r="G775" s="5"/>
      <c r="H775" s="67"/>
      <c r="I775" s="67"/>
      <c r="J775" s="67"/>
      <c r="K775" s="67"/>
      <c r="L775" s="67"/>
      <c r="M775" s="67"/>
      <c r="N775" s="67"/>
      <c r="O775" s="67"/>
      <c r="P775" s="67"/>
      <c r="Q775" s="67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21.75" customHeight="1">
      <c r="A776" s="5"/>
      <c r="B776" s="8"/>
      <c r="C776" s="5"/>
      <c r="D776" s="5"/>
      <c r="E776" s="5"/>
      <c r="F776" s="5"/>
      <c r="G776" s="5"/>
      <c r="H776" s="67"/>
      <c r="I776" s="67"/>
      <c r="J776" s="67"/>
      <c r="K776" s="67"/>
      <c r="L776" s="67"/>
      <c r="M776" s="67"/>
      <c r="N776" s="67"/>
      <c r="O776" s="67"/>
      <c r="P776" s="67"/>
      <c r="Q776" s="67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21.75" customHeight="1">
      <c r="A777" s="5"/>
      <c r="B777" s="8"/>
      <c r="C777" s="5"/>
      <c r="D777" s="5"/>
      <c r="E777" s="5"/>
      <c r="F777" s="5"/>
      <c r="G777" s="5"/>
      <c r="H777" s="67"/>
      <c r="I777" s="67"/>
      <c r="J777" s="67"/>
      <c r="K777" s="67"/>
      <c r="L777" s="67"/>
      <c r="M777" s="67"/>
      <c r="N777" s="67"/>
      <c r="O777" s="67"/>
      <c r="P777" s="67"/>
      <c r="Q777" s="67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21.75" customHeight="1">
      <c r="A778" s="5"/>
      <c r="B778" s="8"/>
      <c r="C778" s="5"/>
      <c r="D778" s="5"/>
      <c r="E778" s="5"/>
      <c r="F778" s="5"/>
      <c r="G778" s="5"/>
      <c r="H778" s="67"/>
      <c r="I778" s="67"/>
      <c r="J778" s="67"/>
      <c r="K778" s="67"/>
      <c r="L778" s="67"/>
      <c r="M778" s="67"/>
      <c r="N778" s="67"/>
      <c r="O778" s="67"/>
      <c r="P778" s="67"/>
      <c r="Q778" s="67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21.75" customHeight="1">
      <c r="A779" s="5"/>
      <c r="B779" s="8"/>
      <c r="C779" s="5"/>
      <c r="D779" s="5"/>
      <c r="E779" s="5"/>
      <c r="F779" s="5"/>
      <c r="G779" s="5"/>
      <c r="H779" s="67"/>
      <c r="I779" s="67"/>
      <c r="J779" s="67"/>
      <c r="K779" s="67"/>
      <c r="L779" s="67"/>
      <c r="M779" s="67"/>
      <c r="N779" s="67"/>
      <c r="O779" s="67"/>
      <c r="P779" s="67"/>
      <c r="Q779" s="67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21.75" customHeight="1">
      <c r="A780" s="5"/>
      <c r="B780" s="8"/>
      <c r="C780" s="5"/>
      <c r="D780" s="5"/>
      <c r="E780" s="5"/>
      <c r="F780" s="5"/>
      <c r="G780" s="5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21.75" customHeight="1">
      <c r="A781" s="5"/>
      <c r="B781" s="8"/>
      <c r="C781" s="5"/>
      <c r="D781" s="5"/>
      <c r="E781" s="5"/>
      <c r="F781" s="5"/>
      <c r="G781" s="5"/>
      <c r="H781" s="67"/>
      <c r="I781" s="67"/>
      <c r="J781" s="67"/>
      <c r="K781" s="67"/>
      <c r="L781" s="67"/>
      <c r="M781" s="67"/>
      <c r="N781" s="67"/>
      <c r="O781" s="67"/>
      <c r="P781" s="67"/>
      <c r="Q781" s="67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21.75" customHeight="1">
      <c r="A782" s="5"/>
      <c r="B782" s="8"/>
      <c r="C782" s="5"/>
      <c r="D782" s="5"/>
      <c r="E782" s="5"/>
      <c r="F782" s="5"/>
      <c r="G782" s="5"/>
      <c r="H782" s="67"/>
      <c r="I782" s="67"/>
      <c r="J782" s="67"/>
      <c r="K782" s="67"/>
      <c r="L782" s="67"/>
      <c r="M782" s="67"/>
      <c r="N782" s="67"/>
      <c r="O782" s="67"/>
      <c r="P782" s="67"/>
      <c r="Q782" s="67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21.75" customHeight="1">
      <c r="A783" s="5"/>
      <c r="B783" s="8"/>
      <c r="C783" s="5"/>
      <c r="D783" s="5"/>
      <c r="E783" s="5"/>
      <c r="F783" s="5"/>
      <c r="G783" s="5"/>
      <c r="H783" s="67"/>
      <c r="I783" s="67"/>
      <c r="J783" s="67"/>
      <c r="K783" s="67"/>
      <c r="L783" s="67"/>
      <c r="M783" s="67"/>
      <c r="N783" s="67"/>
      <c r="O783" s="67"/>
      <c r="P783" s="67"/>
      <c r="Q783" s="67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21.75" customHeight="1">
      <c r="A784" s="5"/>
      <c r="B784" s="8"/>
      <c r="C784" s="5"/>
      <c r="D784" s="5"/>
      <c r="E784" s="5"/>
      <c r="F784" s="5"/>
      <c r="G784" s="5"/>
      <c r="H784" s="67"/>
      <c r="I784" s="67"/>
      <c r="J784" s="67"/>
      <c r="K784" s="67"/>
      <c r="L784" s="67"/>
      <c r="M784" s="67"/>
      <c r="N784" s="67"/>
      <c r="O784" s="67"/>
      <c r="P784" s="67"/>
      <c r="Q784" s="67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21.75" customHeight="1">
      <c r="A785" s="5"/>
      <c r="B785" s="8"/>
      <c r="C785" s="5"/>
      <c r="D785" s="5"/>
      <c r="E785" s="5"/>
      <c r="F785" s="5"/>
      <c r="G785" s="5"/>
      <c r="H785" s="67"/>
      <c r="I785" s="67"/>
      <c r="J785" s="67"/>
      <c r="K785" s="67"/>
      <c r="L785" s="67"/>
      <c r="M785" s="67"/>
      <c r="N785" s="67"/>
      <c r="O785" s="67"/>
      <c r="P785" s="67"/>
      <c r="Q785" s="67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21.75" customHeight="1">
      <c r="A786" s="5"/>
      <c r="B786" s="8"/>
      <c r="C786" s="5"/>
      <c r="D786" s="5"/>
      <c r="E786" s="5"/>
      <c r="F786" s="5"/>
      <c r="G786" s="5"/>
      <c r="H786" s="67"/>
      <c r="I786" s="67"/>
      <c r="J786" s="67"/>
      <c r="K786" s="67"/>
      <c r="L786" s="67"/>
      <c r="M786" s="67"/>
      <c r="N786" s="67"/>
      <c r="O786" s="67"/>
      <c r="P786" s="67"/>
      <c r="Q786" s="67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21.75" customHeight="1">
      <c r="A787" s="5"/>
      <c r="B787" s="8"/>
      <c r="C787" s="5"/>
      <c r="D787" s="5"/>
      <c r="E787" s="5"/>
      <c r="F787" s="5"/>
      <c r="G787" s="5"/>
      <c r="H787" s="67"/>
      <c r="I787" s="67"/>
      <c r="J787" s="67"/>
      <c r="K787" s="67"/>
      <c r="L787" s="67"/>
      <c r="M787" s="67"/>
      <c r="N787" s="67"/>
      <c r="O787" s="67"/>
      <c r="P787" s="67"/>
      <c r="Q787" s="67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21.75" customHeight="1">
      <c r="A788" s="5"/>
      <c r="B788" s="8"/>
      <c r="C788" s="5"/>
      <c r="D788" s="5"/>
      <c r="E788" s="5"/>
      <c r="F788" s="5"/>
      <c r="G788" s="5"/>
      <c r="H788" s="67"/>
      <c r="I788" s="67"/>
      <c r="J788" s="67"/>
      <c r="K788" s="67"/>
      <c r="L788" s="67"/>
      <c r="M788" s="67"/>
      <c r="N788" s="67"/>
      <c r="O788" s="67"/>
      <c r="P788" s="67"/>
      <c r="Q788" s="67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21.75" customHeight="1">
      <c r="A789" s="5"/>
      <c r="B789" s="8"/>
      <c r="C789" s="5"/>
      <c r="D789" s="5"/>
      <c r="E789" s="5"/>
      <c r="F789" s="5"/>
      <c r="G789" s="5"/>
      <c r="H789" s="67"/>
      <c r="I789" s="67"/>
      <c r="J789" s="67"/>
      <c r="K789" s="67"/>
      <c r="L789" s="67"/>
      <c r="M789" s="67"/>
      <c r="N789" s="67"/>
      <c r="O789" s="67"/>
      <c r="P789" s="67"/>
      <c r="Q789" s="67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21.75" customHeight="1">
      <c r="A790" s="5"/>
      <c r="B790" s="8"/>
      <c r="C790" s="5"/>
      <c r="D790" s="5"/>
      <c r="E790" s="5"/>
      <c r="F790" s="5"/>
      <c r="G790" s="5"/>
      <c r="H790" s="67"/>
      <c r="I790" s="67"/>
      <c r="J790" s="67"/>
      <c r="K790" s="67"/>
      <c r="L790" s="67"/>
      <c r="M790" s="67"/>
      <c r="N790" s="67"/>
      <c r="O790" s="67"/>
      <c r="P790" s="67"/>
      <c r="Q790" s="67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21.75" customHeight="1">
      <c r="A791" s="5"/>
      <c r="B791" s="8"/>
      <c r="C791" s="5"/>
      <c r="D791" s="5"/>
      <c r="E791" s="5"/>
      <c r="F791" s="5"/>
      <c r="G791" s="5"/>
      <c r="H791" s="67"/>
      <c r="I791" s="67"/>
      <c r="J791" s="67"/>
      <c r="K791" s="67"/>
      <c r="L791" s="67"/>
      <c r="M791" s="67"/>
      <c r="N791" s="67"/>
      <c r="O791" s="67"/>
      <c r="P791" s="67"/>
      <c r="Q791" s="67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21.75" customHeight="1">
      <c r="A792" s="5"/>
      <c r="B792" s="8"/>
      <c r="C792" s="5"/>
      <c r="D792" s="5"/>
      <c r="E792" s="5"/>
      <c r="F792" s="5"/>
      <c r="G792" s="5"/>
      <c r="H792" s="67"/>
      <c r="I792" s="67"/>
      <c r="J792" s="67"/>
      <c r="K792" s="67"/>
      <c r="L792" s="67"/>
      <c r="M792" s="67"/>
      <c r="N792" s="67"/>
      <c r="O792" s="67"/>
      <c r="P792" s="67"/>
      <c r="Q792" s="67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21.75" customHeight="1">
      <c r="A793" s="5"/>
      <c r="B793" s="8"/>
      <c r="C793" s="5"/>
      <c r="D793" s="5"/>
      <c r="E793" s="5"/>
      <c r="F793" s="5"/>
      <c r="G793" s="5"/>
      <c r="H793" s="67"/>
      <c r="I793" s="67"/>
      <c r="J793" s="67"/>
      <c r="K793" s="67"/>
      <c r="L793" s="67"/>
      <c r="M793" s="67"/>
      <c r="N793" s="67"/>
      <c r="O793" s="67"/>
      <c r="P793" s="67"/>
      <c r="Q793" s="67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21.75" customHeight="1">
      <c r="A794" s="5"/>
      <c r="B794" s="8"/>
      <c r="C794" s="5"/>
      <c r="D794" s="5"/>
      <c r="E794" s="5"/>
      <c r="F794" s="5"/>
      <c r="G794" s="5"/>
      <c r="H794" s="67"/>
      <c r="I794" s="67"/>
      <c r="J794" s="67"/>
      <c r="K794" s="67"/>
      <c r="L794" s="67"/>
      <c r="M794" s="67"/>
      <c r="N794" s="67"/>
      <c r="O794" s="67"/>
      <c r="P794" s="67"/>
      <c r="Q794" s="67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21.75" customHeight="1">
      <c r="A795" s="5"/>
      <c r="B795" s="8"/>
      <c r="C795" s="5"/>
      <c r="D795" s="5"/>
      <c r="E795" s="5"/>
      <c r="F795" s="5"/>
      <c r="G795" s="5"/>
      <c r="H795" s="67"/>
      <c r="I795" s="67"/>
      <c r="J795" s="67"/>
      <c r="K795" s="67"/>
      <c r="L795" s="67"/>
      <c r="M795" s="67"/>
      <c r="N795" s="67"/>
      <c r="O795" s="67"/>
      <c r="P795" s="67"/>
      <c r="Q795" s="67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21.75" customHeight="1">
      <c r="A796" s="5"/>
      <c r="B796" s="8"/>
      <c r="C796" s="5"/>
      <c r="D796" s="5"/>
      <c r="E796" s="5"/>
      <c r="F796" s="5"/>
      <c r="G796" s="5"/>
      <c r="H796" s="67"/>
      <c r="I796" s="67"/>
      <c r="J796" s="67"/>
      <c r="K796" s="67"/>
      <c r="L796" s="67"/>
      <c r="M796" s="67"/>
      <c r="N796" s="67"/>
      <c r="O796" s="67"/>
      <c r="P796" s="67"/>
      <c r="Q796" s="67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21.75" customHeight="1">
      <c r="A797" s="5"/>
      <c r="B797" s="8"/>
      <c r="C797" s="5"/>
      <c r="D797" s="5"/>
      <c r="E797" s="5"/>
      <c r="F797" s="5"/>
      <c r="G797" s="5"/>
      <c r="H797" s="67"/>
      <c r="I797" s="67"/>
      <c r="J797" s="67"/>
      <c r="K797" s="67"/>
      <c r="L797" s="67"/>
      <c r="M797" s="67"/>
      <c r="N797" s="67"/>
      <c r="O797" s="67"/>
      <c r="P797" s="67"/>
      <c r="Q797" s="67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21.75" customHeight="1">
      <c r="A798" s="5"/>
      <c r="B798" s="8"/>
      <c r="C798" s="5"/>
      <c r="D798" s="5"/>
      <c r="E798" s="5"/>
      <c r="F798" s="5"/>
      <c r="G798" s="5"/>
      <c r="H798" s="67"/>
      <c r="I798" s="67"/>
      <c r="J798" s="67"/>
      <c r="K798" s="67"/>
      <c r="L798" s="67"/>
      <c r="M798" s="67"/>
      <c r="N798" s="67"/>
      <c r="O798" s="67"/>
      <c r="P798" s="67"/>
      <c r="Q798" s="67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21.75" customHeight="1">
      <c r="A799" s="5"/>
      <c r="B799" s="8"/>
      <c r="C799" s="5"/>
      <c r="D799" s="5"/>
      <c r="E799" s="5"/>
      <c r="F799" s="5"/>
      <c r="G799" s="5"/>
      <c r="H799" s="67"/>
      <c r="I799" s="67"/>
      <c r="J799" s="67"/>
      <c r="K799" s="67"/>
      <c r="L799" s="67"/>
      <c r="M799" s="67"/>
      <c r="N799" s="67"/>
      <c r="O799" s="67"/>
      <c r="P799" s="67"/>
      <c r="Q799" s="67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21.75" customHeight="1">
      <c r="A800" s="5"/>
      <c r="B800" s="8"/>
      <c r="C800" s="5"/>
      <c r="D800" s="5"/>
      <c r="E800" s="5"/>
      <c r="F800" s="5"/>
      <c r="G800" s="5"/>
      <c r="H800" s="67"/>
      <c r="I800" s="67"/>
      <c r="J800" s="67"/>
      <c r="K800" s="67"/>
      <c r="L800" s="67"/>
      <c r="M800" s="67"/>
      <c r="N800" s="67"/>
      <c r="O800" s="67"/>
      <c r="P800" s="67"/>
      <c r="Q800" s="67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21.75" customHeight="1">
      <c r="A801" s="5"/>
      <c r="B801" s="8"/>
      <c r="C801" s="5"/>
      <c r="D801" s="5"/>
      <c r="E801" s="5"/>
      <c r="F801" s="5"/>
      <c r="G801" s="5"/>
      <c r="H801" s="67"/>
      <c r="I801" s="67"/>
      <c r="J801" s="67"/>
      <c r="K801" s="67"/>
      <c r="L801" s="67"/>
      <c r="M801" s="67"/>
      <c r="N801" s="67"/>
      <c r="O801" s="67"/>
      <c r="P801" s="67"/>
      <c r="Q801" s="67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21.75" customHeight="1">
      <c r="A802" s="5"/>
      <c r="B802" s="8"/>
      <c r="C802" s="5"/>
      <c r="D802" s="5"/>
      <c r="E802" s="5"/>
      <c r="F802" s="5"/>
      <c r="G802" s="5"/>
      <c r="H802" s="67"/>
      <c r="I802" s="67"/>
      <c r="J802" s="67"/>
      <c r="K802" s="67"/>
      <c r="L802" s="67"/>
      <c r="M802" s="67"/>
      <c r="N802" s="67"/>
      <c r="O802" s="67"/>
      <c r="P802" s="67"/>
      <c r="Q802" s="67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21.75" customHeight="1">
      <c r="A803" s="5"/>
      <c r="B803" s="8"/>
      <c r="C803" s="5"/>
      <c r="D803" s="5"/>
      <c r="E803" s="5"/>
      <c r="F803" s="5"/>
      <c r="G803" s="5"/>
      <c r="H803" s="67"/>
      <c r="I803" s="67"/>
      <c r="J803" s="67"/>
      <c r="K803" s="67"/>
      <c r="L803" s="67"/>
      <c r="M803" s="67"/>
      <c r="N803" s="67"/>
      <c r="O803" s="67"/>
      <c r="P803" s="67"/>
      <c r="Q803" s="67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21.75" customHeight="1">
      <c r="A804" s="5"/>
      <c r="B804" s="8"/>
      <c r="C804" s="5"/>
      <c r="D804" s="5"/>
      <c r="E804" s="5"/>
      <c r="F804" s="5"/>
      <c r="G804" s="5"/>
      <c r="H804" s="67"/>
      <c r="I804" s="67"/>
      <c r="J804" s="67"/>
      <c r="K804" s="67"/>
      <c r="L804" s="67"/>
      <c r="M804" s="67"/>
      <c r="N804" s="67"/>
      <c r="O804" s="67"/>
      <c r="P804" s="67"/>
      <c r="Q804" s="67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21.75" customHeight="1">
      <c r="A805" s="5"/>
      <c r="B805" s="8"/>
      <c r="C805" s="5"/>
      <c r="D805" s="5"/>
      <c r="E805" s="5"/>
      <c r="F805" s="5"/>
      <c r="G805" s="5"/>
      <c r="H805" s="67"/>
      <c r="I805" s="67"/>
      <c r="J805" s="67"/>
      <c r="K805" s="67"/>
      <c r="L805" s="67"/>
      <c r="M805" s="67"/>
      <c r="N805" s="67"/>
      <c r="O805" s="67"/>
      <c r="P805" s="67"/>
      <c r="Q805" s="67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21.75" customHeight="1">
      <c r="A806" s="5"/>
      <c r="B806" s="8"/>
      <c r="C806" s="5"/>
      <c r="D806" s="5"/>
      <c r="E806" s="5"/>
      <c r="F806" s="5"/>
      <c r="G806" s="5"/>
      <c r="H806" s="67"/>
      <c r="I806" s="67"/>
      <c r="J806" s="67"/>
      <c r="K806" s="67"/>
      <c r="L806" s="67"/>
      <c r="M806" s="67"/>
      <c r="N806" s="67"/>
      <c r="O806" s="67"/>
      <c r="P806" s="67"/>
      <c r="Q806" s="67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21.75" customHeight="1">
      <c r="A807" s="5"/>
      <c r="B807" s="8"/>
      <c r="C807" s="5"/>
      <c r="D807" s="5"/>
      <c r="E807" s="5"/>
      <c r="F807" s="5"/>
      <c r="G807" s="5"/>
      <c r="H807" s="67"/>
      <c r="I807" s="67"/>
      <c r="J807" s="67"/>
      <c r="K807" s="67"/>
      <c r="L807" s="67"/>
      <c r="M807" s="67"/>
      <c r="N807" s="67"/>
      <c r="O807" s="67"/>
      <c r="P807" s="67"/>
      <c r="Q807" s="67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21.75" customHeight="1">
      <c r="A808" s="5"/>
      <c r="B808" s="8"/>
      <c r="C808" s="5"/>
      <c r="D808" s="5"/>
      <c r="E808" s="5"/>
      <c r="F808" s="5"/>
      <c r="G808" s="5"/>
      <c r="H808" s="67"/>
      <c r="I808" s="67"/>
      <c r="J808" s="67"/>
      <c r="K808" s="67"/>
      <c r="L808" s="67"/>
      <c r="M808" s="67"/>
      <c r="N808" s="67"/>
      <c r="O808" s="67"/>
      <c r="P808" s="67"/>
      <c r="Q808" s="67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21.75" customHeight="1">
      <c r="A809" s="5"/>
      <c r="B809" s="8"/>
      <c r="C809" s="5"/>
      <c r="D809" s="5"/>
      <c r="E809" s="5"/>
      <c r="F809" s="5"/>
      <c r="G809" s="5"/>
      <c r="H809" s="67"/>
      <c r="I809" s="67"/>
      <c r="J809" s="67"/>
      <c r="K809" s="67"/>
      <c r="L809" s="67"/>
      <c r="M809" s="67"/>
      <c r="N809" s="67"/>
      <c r="O809" s="67"/>
      <c r="P809" s="67"/>
      <c r="Q809" s="67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21.75" customHeight="1">
      <c r="A810" s="5"/>
      <c r="B810" s="8"/>
      <c r="C810" s="5"/>
      <c r="D810" s="5"/>
      <c r="E810" s="5"/>
      <c r="F810" s="5"/>
      <c r="G810" s="5"/>
      <c r="H810" s="67"/>
      <c r="I810" s="67"/>
      <c r="J810" s="67"/>
      <c r="K810" s="67"/>
      <c r="L810" s="67"/>
      <c r="M810" s="67"/>
      <c r="N810" s="67"/>
      <c r="O810" s="67"/>
      <c r="P810" s="67"/>
      <c r="Q810" s="67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21.75" customHeight="1">
      <c r="A811" s="5"/>
      <c r="B811" s="8"/>
      <c r="C811" s="5"/>
      <c r="D811" s="5"/>
      <c r="E811" s="5"/>
      <c r="F811" s="5"/>
      <c r="G811" s="5"/>
      <c r="H811" s="67"/>
      <c r="I811" s="67"/>
      <c r="J811" s="67"/>
      <c r="K811" s="67"/>
      <c r="L811" s="67"/>
      <c r="M811" s="67"/>
      <c r="N811" s="67"/>
      <c r="O811" s="67"/>
      <c r="P811" s="67"/>
      <c r="Q811" s="67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21.75" customHeight="1">
      <c r="A812" s="5"/>
      <c r="B812" s="8"/>
      <c r="C812" s="5"/>
      <c r="D812" s="5"/>
      <c r="E812" s="5"/>
      <c r="F812" s="5"/>
      <c r="G812" s="5"/>
      <c r="H812" s="67"/>
      <c r="I812" s="67"/>
      <c r="J812" s="67"/>
      <c r="K812" s="67"/>
      <c r="L812" s="67"/>
      <c r="M812" s="67"/>
      <c r="N812" s="67"/>
      <c r="O812" s="67"/>
      <c r="P812" s="67"/>
      <c r="Q812" s="67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21.75" customHeight="1">
      <c r="A813" s="5"/>
      <c r="B813" s="8"/>
      <c r="C813" s="5"/>
      <c r="D813" s="5"/>
      <c r="E813" s="5"/>
      <c r="F813" s="5"/>
      <c r="G813" s="5"/>
      <c r="H813" s="67"/>
      <c r="I813" s="67"/>
      <c r="J813" s="67"/>
      <c r="K813" s="67"/>
      <c r="L813" s="67"/>
      <c r="M813" s="67"/>
      <c r="N813" s="67"/>
      <c r="O813" s="67"/>
      <c r="P813" s="67"/>
      <c r="Q813" s="67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21.75" customHeight="1">
      <c r="A814" s="5"/>
      <c r="B814" s="8"/>
      <c r="C814" s="5"/>
      <c r="D814" s="5"/>
      <c r="E814" s="5"/>
      <c r="F814" s="5"/>
      <c r="G814" s="5"/>
      <c r="H814" s="67"/>
      <c r="I814" s="67"/>
      <c r="J814" s="67"/>
      <c r="K814" s="67"/>
      <c r="L814" s="67"/>
      <c r="M814" s="67"/>
      <c r="N814" s="67"/>
      <c r="O814" s="67"/>
      <c r="P814" s="67"/>
      <c r="Q814" s="67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21.75" customHeight="1">
      <c r="A815" s="5"/>
      <c r="B815" s="8"/>
      <c r="C815" s="5"/>
      <c r="D815" s="5"/>
      <c r="E815" s="5"/>
      <c r="F815" s="5"/>
      <c r="G815" s="5"/>
      <c r="H815" s="67"/>
      <c r="I815" s="67"/>
      <c r="J815" s="67"/>
      <c r="K815" s="67"/>
      <c r="L815" s="67"/>
      <c r="M815" s="67"/>
      <c r="N815" s="67"/>
      <c r="O815" s="67"/>
      <c r="P815" s="67"/>
      <c r="Q815" s="67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21.75" customHeight="1">
      <c r="A816" s="5"/>
      <c r="B816" s="8"/>
      <c r="C816" s="5"/>
      <c r="D816" s="5"/>
      <c r="E816" s="5"/>
      <c r="F816" s="5"/>
      <c r="G816" s="5"/>
      <c r="H816" s="67"/>
      <c r="I816" s="67"/>
      <c r="J816" s="67"/>
      <c r="K816" s="67"/>
      <c r="L816" s="67"/>
      <c r="M816" s="67"/>
      <c r="N816" s="67"/>
      <c r="O816" s="67"/>
      <c r="P816" s="67"/>
      <c r="Q816" s="67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21.75" customHeight="1">
      <c r="A817" s="5"/>
      <c r="B817" s="8"/>
      <c r="C817" s="5"/>
      <c r="D817" s="5"/>
      <c r="E817" s="5"/>
      <c r="F817" s="5"/>
      <c r="G817" s="5"/>
      <c r="H817" s="67"/>
      <c r="I817" s="67"/>
      <c r="J817" s="67"/>
      <c r="K817" s="67"/>
      <c r="L817" s="67"/>
      <c r="M817" s="67"/>
      <c r="N817" s="67"/>
      <c r="O817" s="67"/>
      <c r="P817" s="67"/>
      <c r="Q817" s="67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21.75" customHeight="1">
      <c r="A818" s="5"/>
      <c r="B818" s="8"/>
      <c r="C818" s="5"/>
      <c r="D818" s="5"/>
      <c r="E818" s="5"/>
      <c r="F818" s="5"/>
      <c r="G818" s="5"/>
      <c r="H818" s="67"/>
      <c r="I818" s="67"/>
      <c r="J818" s="67"/>
      <c r="K818" s="67"/>
      <c r="L818" s="67"/>
      <c r="M818" s="67"/>
      <c r="N818" s="67"/>
      <c r="O818" s="67"/>
      <c r="P818" s="67"/>
      <c r="Q818" s="67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21.75" customHeight="1">
      <c r="A819" s="5"/>
      <c r="B819" s="8"/>
      <c r="C819" s="5"/>
      <c r="D819" s="5"/>
      <c r="E819" s="5"/>
      <c r="F819" s="5"/>
      <c r="G819" s="5"/>
      <c r="H819" s="67"/>
      <c r="I819" s="67"/>
      <c r="J819" s="67"/>
      <c r="K819" s="67"/>
      <c r="L819" s="67"/>
      <c r="M819" s="67"/>
      <c r="N819" s="67"/>
      <c r="O819" s="67"/>
      <c r="P819" s="67"/>
      <c r="Q819" s="67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21.75" customHeight="1">
      <c r="A820" s="5"/>
      <c r="B820" s="8"/>
      <c r="C820" s="5"/>
      <c r="D820" s="5"/>
      <c r="E820" s="5"/>
      <c r="F820" s="5"/>
      <c r="G820" s="5"/>
      <c r="H820" s="67"/>
      <c r="I820" s="67"/>
      <c r="J820" s="67"/>
      <c r="K820" s="67"/>
      <c r="L820" s="67"/>
      <c r="M820" s="67"/>
      <c r="N820" s="67"/>
      <c r="O820" s="67"/>
      <c r="P820" s="67"/>
      <c r="Q820" s="67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21.75" customHeight="1">
      <c r="A821" s="5"/>
      <c r="B821" s="8"/>
      <c r="C821" s="5"/>
      <c r="D821" s="5"/>
      <c r="E821" s="5"/>
      <c r="F821" s="5"/>
      <c r="G821" s="5"/>
      <c r="H821" s="67"/>
      <c r="I821" s="67"/>
      <c r="J821" s="67"/>
      <c r="K821" s="67"/>
      <c r="L821" s="67"/>
      <c r="M821" s="67"/>
      <c r="N821" s="67"/>
      <c r="O821" s="67"/>
      <c r="P821" s="67"/>
      <c r="Q821" s="67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21.75" customHeight="1">
      <c r="A822" s="5"/>
      <c r="B822" s="8"/>
      <c r="C822" s="5"/>
      <c r="D822" s="5"/>
      <c r="E822" s="5"/>
      <c r="F822" s="5"/>
      <c r="G822" s="5"/>
      <c r="H822" s="67"/>
      <c r="I822" s="67"/>
      <c r="J822" s="67"/>
      <c r="K822" s="67"/>
      <c r="L822" s="67"/>
      <c r="M822" s="67"/>
      <c r="N822" s="67"/>
      <c r="O822" s="67"/>
      <c r="P822" s="67"/>
      <c r="Q822" s="67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21.75" customHeight="1">
      <c r="A823" s="5"/>
      <c r="B823" s="8"/>
      <c r="C823" s="5"/>
      <c r="D823" s="5"/>
      <c r="E823" s="5"/>
      <c r="F823" s="5"/>
      <c r="G823" s="5"/>
      <c r="H823" s="67"/>
      <c r="I823" s="67"/>
      <c r="J823" s="67"/>
      <c r="K823" s="67"/>
      <c r="L823" s="67"/>
      <c r="M823" s="67"/>
      <c r="N823" s="67"/>
      <c r="O823" s="67"/>
      <c r="P823" s="67"/>
      <c r="Q823" s="67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21.75" customHeight="1">
      <c r="A824" s="5"/>
      <c r="B824" s="8"/>
      <c r="C824" s="5"/>
      <c r="D824" s="5"/>
      <c r="E824" s="5"/>
      <c r="F824" s="5"/>
      <c r="G824" s="5"/>
      <c r="H824" s="67"/>
      <c r="I824" s="67"/>
      <c r="J824" s="67"/>
      <c r="K824" s="67"/>
      <c r="L824" s="67"/>
      <c r="M824" s="67"/>
      <c r="N824" s="67"/>
      <c r="O824" s="67"/>
      <c r="P824" s="67"/>
      <c r="Q824" s="67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21.75" customHeight="1">
      <c r="A825" s="5"/>
      <c r="B825" s="8"/>
      <c r="C825" s="5"/>
      <c r="D825" s="5"/>
      <c r="E825" s="5"/>
      <c r="F825" s="5"/>
      <c r="G825" s="5"/>
      <c r="H825" s="67"/>
      <c r="I825" s="67"/>
      <c r="J825" s="67"/>
      <c r="K825" s="67"/>
      <c r="L825" s="67"/>
      <c r="M825" s="67"/>
      <c r="N825" s="67"/>
      <c r="O825" s="67"/>
      <c r="P825" s="67"/>
      <c r="Q825" s="67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21.75" customHeight="1">
      <c r="A826" s="5"/>
      <c r="B826" s="8"/>
      <c r="C826" s="5"/>
      <c r="D826" s="5"/>
      <c r="E826" s="5"/>
      <c r="F826" s="5"/>
      <c r="G826" s="5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21.75" customHeight="1">
      <c r="A827" s="5"/>
      <c r="B827" s="8"/>
      <c r="C827" s="5"/>
      <c r="D827" s="5"/>
      <c r="E827" s="5"/>
      <c r="F827" s="5"/>
      <c r="G827" s="5"/>
      <c r="H827" s="67"/>
      <c r="I827" s="67"/>
      <c r="J827" s="67"/>
      <c r="K827" s="67"/>
      <c r="L827" s="67"/>
      <c r="M827" s="67"/>
      <c r="N827" s="67"/>
      <c r="O827" s="67"/>
      <c r="P827" s="67"/>
      <c r="Q827" s="67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21.75" customHeight="1">
      <c r="A828" s="5"/>
      <c r="B828" s="8"/>
      <c r="C828" s="5"/>
      <c r="D828" s="5"/>
      <c r="E828" s="5"/>
      <c r="F828" s="5"/>
      <c r="G828" s="5"/>
      <c r="H828" s="67"/>
      <c r="I828" s="67"/>
      <c r="J828" s="67"/>
      <c r="K828" s="67"/>
      <c r="L828" s="67"/>
      <c r="M828" s="67"/>
      <c r="N828" s="67"/>
      <c r="O828" s="67"/>
      <c r="P828" s="67"/>
      <c r="Q828" s="67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21.75" customHeight="1">
      <c r="A829" s="5"/>
      <c r="B829" s="8"/>
      <c r="C829" s="5"/>
      <c r="D829" s="5"/>
      <c r="E829" s="5"/>
      <c r="F829" s="5"/>
      <c r="G829" s="5"/>
      <c r="H829" s="67"/>
      <c r="I829" s="67"/>
      <c r="J829" s="67"/>
      <c r="K829" s="67"/>
      <c r="L829" s="67"/>
      <c r="M829" s="67"/>
      <c r="N829" s="67"/>
      <c r="O829" s="67"/>
      <c r="P829" s="67"/>
      <c r="Q829" s="67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21.75" customHeight="1">
      <c r="A830" s="5"/>
      <c r="B830" s="8"/>
      <c r="C830" s="5"/>
      <c r="D830" s="5"/>
      <c r="E830" s="5"/>
      <c r="F830" s="5"/>
      <c r="G830" s="5"/>
      <c r="H830" s="67"/>
      <c r="I830" s="67"/>
      <c r="J830" s="67"/>
      <c r="K830" s="67"/>
      <c r="L830" s="67"/>
      <c r="M830" s="67"/>
      <c r="N830" s="67"/>
      <c r="O830" s="67"/>
      <c r="P830" s="67"/>
      <c r="Q830" s="67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21.75" customHeight="1">
      <c r="A831" s="5"/>
      <c r="B831" s="8"/>
      <c r="C831" s="5"/>
      <c r="D831" s="5"/>
      <c r="E831" s="5"/>
      <c r="F831" s="5"/>
      <c r="G831" s="5"/>
      <c r="H831" s="67"/>
      <c r="I831" s="67"/>
      <c r="J831" s="67"/>
      <c r="K831" s="67"/>
      <c r="L831" s="67"/>
      <c r="M831" s="67"/>
      <c r="N831" s="67"/>
      <c r="O831" s="67"/>
      <c r="P831" s="67"/>
      <c r="Q831" s="67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21.75" customHeight="1">
      <c r="A832" s="5"/>
      <c r="B832" s="8"/>
      <c r="C832" s="5"/>
      <c r="D832" s="5"/>
      <c r="E832" s="5"/>
      <c r="F832" s="5"/>
      <c r="G832" s="5"/>
      <c r="H832" s="67"/>
      <c r="I832" s="67"/>
      <c r="J832" s="67"/>
      <c r="K832" s="67"/>
      <c r="L832" s="67"/>
      <c r="M832" s="67"/>
      <c r="N832" s="67"/>
      <c r="O832" s="67"/>
      <c r="P832" s="67"/>
      <c r="Q832" s="67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21.75" customHeight="1">
      <c r="A833" s="5"/>
      <c r="B833" s="8"/>
      <c r="C833" s="5"/>
      <c r="D833" s="5"/>
      <c r="E833" s="5"/>
      <c r="F833" s="5"/>
      <c r="G833" s="5"/>
      <c r="H833" s="67"/>
      <c r="I833" s="67"/>
      <c r="J833" s="67"/>
      <c r="K833" s="67"/>
      <c r="L833" s="67"/>
      <c r="M833" s="67"/>
      <c r="N833" s="67"/>
      <c r="O833" s="67"/>
      <c r="P833" s="67"/>
      <c r="Q833" s="67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21.75" customHeight="1">
      <c r="A834" s="5"/>
      <c r="B834" s="8"/>
      <c r="C834" s="5"/>
      <c r="D834" s="5"/>
      <c r="E834" s="5"/>
      <c r="F834" s="5"/>
      <c r="G834" s="5"/>
      <c r="H834" s="67"/>
      <c r="I834" s="67"/>
      <c r="J834" s="67"/>
      <c r="K834" s="67"/>
      <c r="L834" s="67"/>
      <c r="M834" s="67"/>
      <c r="N834" s="67"/>
      <c r="O834" s="67"/>
      <c r="P834" s="67"/>
      <c r="Q834" s="67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21.75" customHeight="1">
      <c r="A835" s="5"/>
      <c r="B835" s="8"/>
      <c r="C835" s="5"/>
      <c r="D835" s="5"/>
      <c r="E835" s="5"/>
      <c r="F835" s="5"/>
      <c r="G835" s="5"/>
      <c r="H835" s="67"/>
      <c r="I835" s="67"/>
      <c r="J835" s="67"/>
      <c r="K835" s="67"/>
      <c r="L835" s="67"/>
      <c r="M835" s="67"/>
      <c r="N835" s="67"/>
      <c r="O835" s="67"/>
      <c r="P835" s="67"/>
      <c r="Q835" s="67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21.75" customHeight="1">
      <c r="A836" s="5"/>
      <c r="B836" s="8"/>
      <c r="C836" s="5"/>
      <c r="D836" s="5"/>
      <c r="E836" s="5"/>
      <c r="F836" s="5"/>
      <c r="G836" s="5"/>
      <c r="H836" s="67"/>
      <c r="I836" s="67"/>
      <c r="J836" s="67"/>
      <c r="K836" s="67"/>
      <c r="L836" s="67"/>
      <c r="M836" s="67"/>
      <c r="N836" s="67"/>
      <c r="O836" s="67"/>
      <c r="P836" s="67"/>
      <c r="Q836" s="67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21.75" customHeight="1">
      <c r="A837" s="5"/>
      <c r="B837" s="8"/>
      <c r="C837" s="5"/>
      <c r="D837" s="5"/>
      <c r="E837" s="5"/>
      <c r="F837" s="5"/>
      <c r="G837" s="5"/>
      <c r="H837" s="67"/>
      <c r="I837" s="67"/>
      <c r="J837" s="67"/>
      <c r="K837" s="67"/>
      <c r="L837" s="67"/>
      <c r="M837" s="67"/>
      <c r="N837" s="67"/>
      <c r="O837" s="67"/>
      <c r="P837" s="67"/>
      <c r="Q837" s="67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21.75" customHeight="1">
      <c r="A838" s="5"/>
      <c r="B838" s="8"/>
      <c r="C838" s="5"/>
      <c r="D838" s="5"/>
      <c r="E838" s="5"/>
      <c r="F838" s="5"/>
      <c r="G838" s="5"/>
      <c r="H838" s="67"/>
      <c r="I838" s="67"/>
      <c r="J838" s="67"/>
      <c r="K838" s="67"/>
      <c r="L838" s="67"/>
      <c r="M838" s="67"/>
      <c r="N838" s="67"/>
      <c r="O838" s="67"/>
      <c r="P838" s="67"/>
      <c r="Q838" s="67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21.75" customHeight="1">
      <c r="A839" s="5"/>
      <c r="B839" s="8"/>
      <c r="C839" s="5"/>
      <c r="D839" s="5"/>
      <c r="E839" s="5"/>
      <c r="F839" s="5"/>
      <c r="G839" s="5"/>
      <c r="H839" s="67"/>
      <c r="I839" s="67"/>
      <c r="J839" s="67"/>
      <c r="K839" s="67"/>
      <c r="L839" s="67"/>
      <c r="M839" s="67"/>
      <c r="N839" s="67"/>
      <c r="O839" s="67"/>
      <c r="P839" s="67"/>
      <c r="Q839" s="67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21.75" customHeight="1">
      <c r="A840" s="5"/>
      <c r="B840" s="8"/>
      <c r="C840" s="5"/>
      <c r="D840" s="5"/>
      <c r="E840" s="5"/>
      <c r="F840" s="5"/>
      <c r="G840" s="5"/>
      <c r="H840" s="67"/>
      <c r="I840" s="67"/>
      <c r="J840" s="67"/>
      <c r="K840" s="67"/>
      <c r="L840" s="67"/>
      <c r="M840" s="67"/>
      <c r="N840" s="67"/>
      <c r="O840" s="67"/>
      <c r="P840" s="67"/>
      <c r="Q840" s="67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21.75" customHeight="1">
      <c r="A841" s="5"/>
      <c r="B841" s="8"/>
      <c r="C841" s="5"/>
      <c r="D841" s="5"/>
      <c r="E841" s="5"/>
      <c r="F841" s="5"/>
      <c r="G841" s="5"/>
      <c r="H841" s="67"/>
      <c r="I841" s="67"/>
      <c r="J841" s="67"/>
      <c r="K841" s="67"/>
      <c r="L841" s="67"/>
      <c r="M841" s="67"/>
      <c r="N841" s="67"/>
      <c r="O841" s="67"/>
      <c r="P841" s="67"/>
      <c r="Q841" s="67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21.75" customHeight="1">
      <c r="A842" s="5"/>
      <c r="B842" s="8"/>
      <c r="C842" s="5"/>
      <c r="D842" s="5"/>
      <c r="E842" s="5"/>
      <c r="F842" s="5"/>
      <c r="G842" s="5"/>
      <c r="H842" s="67"/>
      <c r="I842" s="67"/>
      <c r="J842" s="67"/>
      <c r="K842" s="67"/>
      <c r="L842" s="67"/>
      <c r="M842" s="67"/>
      <c r="N842" s="67"/>
      <c r="O842" s="67"/>
      <c r="P842" s="67"/>
      <c r="Q842" s="67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21.75" customHeight="1">
      <c r="A843" s="5"/>
      <c r="B843" s="8"/>
      <c r="C843" s="5"/>
      <c r="D843" s="5"/>
      <c r="E843" s="5"/>
      <c r="F843" s="5"/>
      <c r="G843" s="5"/>
      <c r="H843" s="67"/>
      <c r="I843" s="67"/>
      <c r="J843" s="67"/>
      <c r="K843" s="67"/>
      <c r="L843" s="67"/>
      <c r="M843" s="67"/>
      <c r="N843" s="67"/>
      <c r="O843" s="67"/>
      <c r="P843" s="67"/>
      <c r="Q843" s="67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21.75" customHeight="1">
      <c r="A844" s="5"/>
      <c r="B844" s="8"/>
      <c r="C844" s="5"/>
      <c r="D844" s="5"/>
      <c r="E844" s="5"/>
      <c r="F844" s="5"/>
      <c r="G844" s="5"/>
      <c r="H844" s="67"/>
      <c r="I844" s="67"/>
      <c r="J844" s="67"/>
      <c r="K844" s="67"/>
      <c r="L844" s="67"/>
      <c r="M844" s="67"/>
      <c r="N844" s="67"/>
      <c r="O844" s="67"/>
      <c r="P844" s="67"/>
      <c r="Q844" s="67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21.75" customHeight="1">
      <c r="A845" s="5"/>
      <c r="B845" s="8"/>
      <c r="C845" s="5"/>
      <c r="D845" s="5"/>
      <c r="E845" s="5"/>
      <c r="F845" s="5"/>
      <c r="G845" s="5"/>
      <c r="H845" s="67"/>
      <c r="I845" s="67"/>
      <c r="J845" s="67"/>
      <c r="K845" s="67"/>
      <c r="L845" s="67"/>
      <c r="M845" s="67"/>
      <c r="N845" s="67"/>
      <c r="O845" s="67"/>
      <c r="P845" s="67"/>
      <c r="Q845" s="67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21.75" customHeight="1">
      <c r="A846" s="5"/>
      <c r="B846" s="8"/>
      <c r="C846" s="5"/>
      <c r="D846" s="5"/>
      <c r="E846" s="5"/>
      <c r="F846" s="5"/>
      <c r="G846" s="5"/>
      <c r="H846" s="67"/>
      <c r="I846" s="67"/>
      <c r="J846" s="67"/>
      <c r="K846" s="67"/>
      <c r="L846" s="67"/>
      <c r="M846" s="67"/>
      <c r="N846" s="67"/>
      <c r="O846" s="67"/>
      <c r="P846" s="67"/>
      <c r="Q846" s="67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21.75" customHeight="1">
      <c r="A847" s="5"/>
      <c r="B847" s="8"/>
      <c r="C847" s="5"/>
      <c r="D847" s="5"/>
      <c r="E847" s="5"/>
      <c r="F847" s="5"/>
      <c r="G847" s="5"/>
      <c r="H847" s="67"/>
      <c r="I847" s="67"/>
      <c r="J847" s="67"/>
      <c r="K847" s="67"/>
      <c r="L847" s="67"/>
      <c r="M847" s="67"/>
      <c r="N847" s="67"/>
      <c r="O847" s="67"/>
      <c r="P847" s="67"/>
      <c r="Q847" s="67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21.75" customHeight="1">
      <c r="A848" s="5"/>
      <c r="B848" s="8"/>
      <c r="C848" s="5"/>
      <c r="D848" s="5"/>
      <c r="E848" s="5"/>
      <c r="F848" s="5"/>
      <c r="G848" s="5"/>
      <c r="H848" s="67"/>
      <c r="I848" s="67"/>
      <c r="J848" s="67"/>
      <c r="K848" s="67"/>
      <c r="L848" s="67"/>
      <c r="M848" s="67"/>
      <c r="N848" s="67"/>
      <c r="O848" s="67"/>
      <c r="P848" s="67"/>
      <c r="Q848" s="67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21.75" customHeight="1">
      <c r="A849" s="5"/>
      <c r="B849" s="8"/>
      <c r="C849" s="5"/>
      <c r="D849" s="5"/>
      <c r="E849" s="5"/>
      <c r="F849" s="5"/>
      <c r="G849" s="5"/>
      <c r="H849" s="67"/>
      <c r="I849" s="67"/>
      <c r="J849" s="67"/>
      <c r="K849" s="67"/>
      <c r="L849" s="67"/>
      <c r="M849" s="67"/>
      <c r="N849" s="67"/>
      <c r="O849" s="67"/>
      <c r="P849" s="67"/>
      <c r="Q849" s="67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21.75" customHeight="1">
      <c r="A850" s="5"/>
      <c r="B850" s="8"/>
      <c r="C850" s="5"/>
      <c r="D850" s="5"/>
      <c r="E850" s="5"/>
      <c r="F850" s="5"/>
      <c r="G850" s="5"/>
      <c r="H850" s="67"/>
      <c r="I850" s="67"/>
      <c r="J850" s="67"/>
      <c r="K850" s="67"/>
      <c r="L850" s="67"/>
      <c r="M850" s="67"/>
      <c r="N850" s="67"/>
      <c r="O850" s="67"/>
      <c r="P850" s="67"/>
      <c r="Q850" s="67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21.75" customHeight="1">
      <c r="A851" s="5"/>
      <c r="B851" s="8"/>
      <c r="C851" s="5"/>
      <c r="D851" s="5"/>
      <c r="E851" s="5"/>
      <c r="F851" s="5"/>
      <c r="G851" s="5"/>
      <c r="H851" s="67"/>
      <c r="I851" s="67"/>
      <c r="J851" s="67"/>
      <c r="K851" s="67"/>
      <c r="L851" s="67"/>
      <c r="M851" s="67"/>
      <c r="N851" s="67"/>
      <c r="O851" s="67"/>
      <c r="P851" s="67"/>
      <c r="Q851" s="67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21.75" customHeight="1">
      <c r="A852" s="5"/>
      <c r="B852" s="8"/>
      <c r="C852" s="5"/>
      <c r="D852" s="5"/>
      <c r="E852" s="5"/>
      <c r="F852" s="5"/>
      <c r="G852" s="5"/>
      <c r="H852" s="67"/>
      <c r="I852" s="67"/>
      <c r="J852" s="67"/>
      <c r="K852" s="67"/>
      <c r="L852" s="67"/>
      <c r="M852" s="67"/>
      <c r="N852" s="67"/>
      <c r="O852" s="67"/>
      <c r="P852" s="67"/>
      <c r="Q852" s="67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21.75" customHeight="1">
      <c r="A853" s="5"/>
      <c r="B853" s="8"/>
      <c r="C853" s="5"/>
      <c r="D853" s="5"/>
      <c r="E853" s="5"/>
      <c r="F853" s="5"/>
      <c r="G853" s="5"/>
      <c r="H853" s="67"/>
      <c r="I853" s="67"/>
      <c r="J853" s="67"/>
      <c r="K853" s="67"/>
      <c r="L853" s="67"/>
      <c r="M853" s="67"/>
      <c r="N853" s="67"/>
      <c r="O853" s="67"/>
      <c r="P853" s="67"/>
      <c r="Q853" s="67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21.75" customHeight="1">
      <c r="A854" s="5"/>
      <c r="B854" s="8"/>
      <c r="C854" s="5"/>
      <c r="D854" s="5"/>
      <c r="E854" s="5"/>
      <c r="F854" s="5"/>
      <c r="G854" s="5"/>
      <c r="H854" s="67"/>
      <c r="I854" s="67"/>
      <c r="J854" s="67"/>
      <c r="K854" s="67"/>
      <c r="L854" s="67"/>
      <c r="M854" s="67"/>
      <c r="N854" s="67"/>
      <c r="O854" s="67"/>
      <c r="P854" s="67"/>
      <c r="Q854" s="67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21.75" customHeight="1">
      <c r="A855" s="5"/>
      <c r="B855" s="8"/>
      <c r="C855" s="5"/>
      <c r="D855" s="5"/>
      <c r="E855" s="5"/>
      <c r="F855" s="5"/>
      <c r="G855" s="5"/>
      <c r="H855" s="67"/>
      <c r="I855" s="67"/>
      <c r="J855" s="67"/>
      <c r="K855" s="67"/>
      <c r="L855" s="67"/>
      <c r="M855" s="67"/>
      <c r="N855" s="67"/>
      <c r="O855" s="67"/>
      <c r="P855" s="67"/>
      <c r="Q855" s="67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21.75" customHeight="1">
      <c r="A856" s="5"/>
      <c r="B856" s="8"/>
      <c r="C856" s="5"/>
      <c r="D856" s="5"/>
      <c r="E856" s="5"/>
      <c r="F856" s="5"/>
      <c r="G856" s="5"/>
      <c r="H856" s="67"/>
      <c r="I856" s="67"/>
      <c r="J856" s="67"/>
      <c r="K856" s="67"/>
      <c r="L856" s="67"/>
      <c r="M856" s="67"/>
      <c r="N856" s="67"/>
      <c r="O856" s="67"/>
      <c r="P856" s="67"/>
      <c r="Q856" s="67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21.75" customHeight="1">
      <c r="A857" s="5"/>
      <c r="B857" s="8"/>
      <c r="C857" s="5"/>
      <c r="D857" s="5"/>
      <c r="E857" s="5"/>
      <c r="F857" s="5"/>
      <c r="G857" s="5"/>
      <c r="H857" s="67"/>
      <c r="I857" s="67"/>
      <c r="J857" s="67"/>
      <c r="K857" s="67"/>
      <c r="L857" s="67"/>
      <c r="M857" s="67"/>
      <c r="N857" s="67"/>
      <c r="O857" s="67"/>
      <c r="P857" s="67"/>
      <c r="Q857" s="67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21.75" customHeight="1">
      <c r="A858" s="5"/>
      <c r="B858" s="8"/>
      <c r="C858" s="5"/>
      <c r="D858" s="5"/>
      <c r="E858" s="5"/>
      <c r="F858" s="5"/>
      <c r="G858" s="5"/>
      <c r="H858" s="67"/>
      <c r="I858" s="67"/>
      <c r="J858" s="67"/>
      <c r="K858" s="67"/>
      <c r="L858" s="67"/>
      <c r="M858" s="67"/>
      <c r="N858" s="67"/>
      <c r="O858" s="67"/>
      <c r="P858" s="67"/>
      <c r="Q858" s="67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21.75" customHeight="1">
      <c r="A859" s="5"/>
      <c r="B859" s="8"/>
      <c r="C859" s="5"/>
      <c r="D859" s="5"/>
      <c r="E859" s="5"/>
      <c r="F859" s="5"/>
      <c r="G859" s="5"/>
      <c r="H859" s="67"/>
      <c r="I859" s="67"/>
      <c r="J859" s="67"/>
      <c r="K859" s="67"/>
      <c r="L859" s="67"/>
      <c r="M859" s="67"/>
      <c r="N859" s="67"/>
      <c r="O859" s="67"/>
      <c r="P859" s="67"/>
      <c r="Q859" s="67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21.75" customHeight="1">
      <c r="A860" s="5"/>
      <c r="B860" s="8"/>
      <c r="C860" s="5"/>
      <c r="D860" s="5"/>
      <c r="E860" s="5"/>
      <c r="F860" s="5"/>
      <c r="G860" s="5"/>
      <c r="H860" s="67"/>
      <c r="I860" s="67"/>
      <c r="J860" s="67"/>
      <c r="K860" s="67"/>
      <c r="L860" s="67"/>
      <c r="M860" s="67"/>
      <c r="N860" s="67"/>
      <c r="O860" s="67"/>
      <c r="P860" s="67"/>
      <c r="Q860" s="67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21.75" customHeight="1">
      <c r="A861" s="5"/>
      <c r="B861" s="8"/>
      <c r="C861" s="5"/>
      <c r="D861" s="5"/>
      <c r="E861" s="5"/>
      <c r="F861" s="5"/>
      <c r="G861" s="5"/>
      <c r="H861" s="67"/>
      <c r="I861" s="67"/>
      <c r="J861" s="67"/>
      <c r="K861" s="67"/>
      <c r="L861" s="67"/>
      <c r="M861" s="67"/>
      <c r="N861" s="67"/>
      <c r="O861" s="67"/>
      <c r="P861" s="67"/>
      <c r="Q861" s="67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21.75" customHeight="1">
      <c r="A862" s="5"/>
      <c r="B862" s="8"/>
      <c r="C862" s="5"/>
      <c r="D862" s="5"/>
      <c r="E862" s="5"/>
      <c r="F862" s="5"/>
      <c r="G862" s="5"/>
      <c r="H862" s="67"/>
      <c r="I862" s="67"/>
      <c r="J862" s="67"/>
      <c r="K862" s="67"/>
      <c r="L862" s="67"/>
      <c r="M862" s="67"/>
      <c r="N862" s="67"/>
      <c r="O862" s="67"/>
      <c r="P862" s="67"/>
      <c r="Q862" s="67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21.75" customHeight="1">
      <c r="A863" s="5"/>
      <c r="B863" s="8"/>
      <c r="C863" s="5"/>
      <c r="D863" s="5"/>
      <c r="E863" s="5"/>
      <c r="F863" s="5"/>
      <c r="G863" s="5"/>
      <c r="H863" s="67"/>
      <c r="I863" s="67"/>
      <c r="J863" s="67"/>
      <c r="K863" s="67"/>
      <c r="L863" s="67"/>
      <c r="M863" s="67"/>
      <c r="N863" s="67"/>
      <c r="O863" s="67"/>
      <c r="P863" s="67"/>
      <c r="Q863" s="67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21.75" customHeight="1">
      <c r="A864" s="5"/>
      <c r="B864" s="8"/>
      <c r="C864" s="5"/>
      <c r="D864" s="5"/>
      <c r="E864" s="5"/>
      <c r="F864" s="5"/>
      <c r="G864" s="5"/>
      <c r="H864" s="67"/>
      <c r="I864" s="67"/>
      <c r="J864" s="67"/>
      <c r="K864" s="67"/>
      <c r="L864" s="67"/>
      <c r="M864" s="67"/>
      <c r="N864" s="67"/>
      <c r="O864" s="67"/>
      <c r="P864" s="67"/>
      <c r="Q864" s="67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21.75" customHeight="1">
      <c r="A865" s="5"/>
      <c r="B865" s="8"/>
      <c r="C865" s="5"/>
      <c r="D865" s="5"/>
      <c r="E865" s="5"/>
      <c r="F865" s="5"/>
      <c r="G865" s="5"/>
      <c r="H865" s="67"/>
      <c r="I865" s="67"/>
      <c r="J865" s="67"/>
      <c r="K865" s="67"/>
      <c r="L865" s="67"/>
      <c r="M865" s="67"/>
      <c r="N865" s="67"/>
      <c r="O865" s="67"/>
      <c r="P865" s="67"/>
      <c r="Q865" s="67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21.75" customHeight="1">
      <c r="A866" s="5"/>
      <c r="B866" s="8"/>
      <c r="C866" s="5"/>
      <c r="D866" s="5"/>
      <c r="E866" s="5"/>
      <c r="F866" s="5"/>
      <c r="G866" s="5"/>
      <c r="H866" s="67"/>
      <c r="I866" s="67"/>
      <c r="J866" s="67"/>
      <c r="K866" s="67"/>
      <c r="L866" s="67"/>
      <c r="M866" s="67"/>
      <c r="N866" s="67"/>
      <c r="O866" s="67"/>
      <c r="P866" s="67"/>
      <c r="Q866" s="67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21.75" customHeight="1">
      <c r="A867" s="5"/>
      <c r="B867" s="8"/>
      <c r="C867" s="5"/>
      <c r="D867" s="5"/>
      <c r="E867" s="5"/>
      <c r="F867" s="5"/>
      <c r="G867" s="5"/>
      <c r="H867" s="67"/>
      <c r="I867" s="67"/>
      <c r="J867" s="67"/>
      <c r="K867" s="67"/>
      <c r="L867" s="67"/>
      <c r="M867" s="67"/>
      <c r="N867" s="67"/>
      <c r="O867" s="67"/>
      <c r="P867" s="67"/>
      <c r="Q867" s="67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21.75" customHeight="1">
      <c r="A868" s="5"/>
      <c r="B868" s="8"/>
      <c r="C868" s="5"/>
      <c r="D868" s="5"/>
      <c r="E868" s="5"/>
      <c r="F868" s="5"/>
      <c r="G868" s="5"/>
      <c r="H868" s="67"/>
      <c r="I868" s="67"/>
      <c r="J868" s="67"/>
      <c r="K868" s="67"/>
      <c r="L868" s="67"/>
      <c r="M868" s="67"/>
      <c r="N868" s="67"/>
      <c r="O868" s="67"/>
      <c r="P868" s="67"/>
      <c r="Q868" s="67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21.75" customHeight="1">
      <c r="A869" s="5"/>
      <c r="B869" s="8"/>
      <c r="C869" s="5"/>
      <c r="D869" s="5"/>
      <c r="E869" s="5"/>
      <c r="F869" s="5"/>
      <c r="G869" s="5"/>
      <c r="H869" s="67"/>
      <c r="I869" s="67"/>
      <c r="J869" s="67"/>
      <c r="K869" s="67"/>
      <c r="L869" s="67"/>
      <c r="M869" s="67"/>
      <c r="N869" s="67"/>
      <c r="O869" s="67"/>
      <c r="P869" s="67"/>
      <c r="Q869" s="67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21.75" customHeight="1">
      <c r="A870" s="5"/>
      <c r="B870" s="8"/>
      <c r="C870" s="5"/>
      <c r="D870" s="5"/>
      <c r="E870" s="5"/>
      <c r="F870" s="5"/>
      <c r="G870" s="5"/>
      <c r="H870" s="67"/>
      <c r="I870" s="67"/>
      <c r="J870" s="67"/>
      <c r="K870" s="67"/>
      <c r="L870" s="67"/>
      <c r="M870" s="67"/>
      <c r="N870" s="67"/>
      <c r="O870" s="67"/>
      <c r="P870" s="67"/>
      <c r="Q870" s="67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21.75" customHeight="1">
      <c r="A871" s="5"/>
      <c r="B871" s="8"/>
      <c r="C871" s="5"/>
      <c r="D871" s="5"/>
      <c r="E871" s="5"/>
      <c r="F871" s="5"/>
      <c r="G871" s="5"/>
      <c r="H871" s="67"/>
      <c r="I871" s="67"/>
      <c r="J871" s="67"/>
      <c r="K871" s="67"/>
      <c r="L871" s="67"/>
      <c r="M871" s="67"/>
      <c r="N871" s="67"/>
      <c r="O871" s="67"/>
      <c r="P871" s="67"/>
      <c r="Q871" s="67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21.75" customHeight="1">
      <c r="A872" s="5"/>
      <c r="B872" s="8"/>
      <c r="C872" s="5"/>
      <c r="D872" s="5"/>
      <c r="E872" s="5"/>
      <c r="F872" s="5"/>
      <c r="G872" s="5"/>
      <c r="H872" s="67"/>
      <c r="I872" s="67"/>
      <c r="J872" s="67"/>
      <c r="K872" s="67"/>
      <c r="L872" s="67"/>
      <c r="M872" s="67"/>
      <c r="N872" s="67"/>
      <c r="O872" s="67"/>
      <c r="P872" s="67"/>
      <c r="Q872" s="67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21.75" customHeight="1">
      <c r="A873" s="5"/>
      <c r="B873" s="8"/>
      <c r="C873" s="5"/>
      <c r="D873" s="5"/>
      <c r="E873" s="5"/>
      <c r="F873" s="5"/>
      <c r="G873" s="5"/>
      <c r="H873" s="67"/>
      <c r="I873" s="67"/>
      <c r="J873" s="67"/>
      <c r="K873" s="67"/>
      <c r="L873" s="67"/>
      <c r="M873" s="67"/>
      <c r="N873" s="67"/>
      <c r="O873" s="67"/>
      <c r="P873" s="67"/>
      <c r="Q873" s="67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21.75" customHeight="1">
      <c r="A874" s="5"/>
      <c r="B874" s="8"/>
      <c r="C874" s="5"/>
      <c r="D874" s="5"/>
      <c r="E874" s="5"/>
      <c r="F874" s="5"/>
      <c r="G874" s="5"/>
      <c r="H874" s="67"/>
      <c r="I874" s="67"/>
      <c r="J874" s="67"/>
      <c r="K874" s="67"/>
      <c r="L874" s="67"/>
      <c r="M874" s="67"/>
      <c r="N874" s="67"/>
      <c r="O874" s="67"/>
      <c r="P874" s="67"/>
      <c r="Q874" s="67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21.75" customHeight="1">
      <c r="A875" s="5"/>
      <c r="B875" s="8"/>
      <c r="C875" s="5"/>
      <c r="D875" s="5"/>
      <c r="E875" s="5"/>
      <c r="F875" s="5"/>
      <c r="G875" s="5"/>
      <c r="H875" s="67"/>
      <c r="I875" s="67"/>
      <c r="J875" s="67"/>
      <c r="K875" s="67"/>
      <c r="L875" s="67"/>
      <c r="M875" s="67"/>
      <c r="N875" s="67"/>
      <c r="O875" s="67"/>
      <c r="P875" s="67"/>
      <c r="Q875" s="67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21.75" customHeight="1">
      <c r="A876" s="5"/>
      <c r="B876" s="8"/>
      <c r="C876" s="5"/>
      <c r="D876" s="5"/>
      <c r="E876" s="5"/>
      <c r="F876" s="5"/>
      <c r="G876" s="5"/>
      <c r="H876" s="67"/>
      <c r="I876" s="67"/>
      <c r="J876" s="67"/>
      <c r="K876" s="67"/>
      <c r="L876" s="67"/>
      <c r="M876" s="67"/>
      <c r="N876" s="67"/>
      <c r="O876" s="67"/>
      <c r="P876" s="67"/>
      <c r="Q876" s="67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21.75" customHeight="1">
      <c r="A877" s="5"/>
      <c r="B877" s="8"/>
      <c r="C877" s="5"/>
      <c r="D877" s="5"/>
      <c r="E877" s="5"/>
      <c r="F877" s="5"/>
      <c r="G877" s="5"/>
      <c r="H877" s="67"/>
      <c r="I877" s="67"/>
      <c r="J877" s="67"/>
      <c r="K877" s="67"/>
      <c r="L877" s="67"/>
      <c r="M877" s="67"/>
      <c r="N877" s="67"/>
      <c r="O877" s="67"/>
      <c r="P877" s="67"/>
      <c r="Q877" s="67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21.75" customHeight="1">
      <c r="A878" s="5"/>
      <c r="B878" s="8"/>
      <c r="C878" s="5"/>
      <c r="D878" s="5"/>
      <c r="E878" s="5"/>
      <c r="F878" s="5"/>
      <c r="G878" s="5"/>
      <c r="H878" s="67"/>
      <c r="I878" s="67"/>
      <c r="J878" s="67"/>
      <c r="K878" s="67"/>
      <c r="L878" s="67"/>
      <c r="M878" s="67"/>
      <c r="N878" s="67"/>
      <c r="O878" s="67"/>
      <c r="P878" s="67"/>
      <c r="Q878" s="67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21.75" customHeight="1">
      <c r="A879" s="5"/>
      <c r="B879" s="8"/>
      <c r="C879" s="5"/>
      <c r="D879" s="5"/>
      <c r="E879" s="5"/>
      <c r="F879" s="5"/>
      <c r="G879" s="5"/>
      <c r="H879" s="67"/>
      <c r="I879" s="67"/>
      <c r="J879" s="67"/>
      <c r="K879" s="67"/>
      <c r="L879" s="67"/>
      <c r="M879" s="67"/>
      <c r="N879" s="67"/>
      <c r="O879" s="67"/>
      <c r="P879" s="67"/>
      <c r="Q879" s="67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21.75" customHeight="1">
      <c r="A880" s="5"/>
      <c r="B880" s="8"/>
      <c r="C880" s="5"/>
      <c r="D880" s="5"/>
      <c r="E880" s="5"/>
      <c r="F880" s="5"/>
      <c r="G880" s="5"/>
      <c r="H880" s="67"/>
      <c r="I880" s="67"/>
      <c r="J880" s="67"/>
      <c r="K880" s="67"/>
      <c r="L880" s="67"/>
      <c r="M880" s="67"/>
      <c r="N880" s="67"/>
      <c r="O880" s="67"/>
      <c r="P880" s="67"/>
      <c r="Q880" s="67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21.75" customHeight="1">
      <c r="A881" s="5"/>
      <c r="B881" s="8"/>
      <c r="C881" s="5"/>
      <c r="D881" s="5"/>
      <c r="E881" s="5"/>
      <c r="F881" s="5"/>
      <c r="G881" s="5"/>
      <c r="H881" s="67"/>
      <c r="I881" s="67"/>
      <c r="J881" s="67"/>
      <c r="K881" s="67"/>
      <c r="L881" s="67"/>
      <c r="M881" s="67"/>
      <c r="N881" s="67"/>
      <c r="O881" s="67"/>
      <c r="P881" s="67"/>
      <c r="Q881" s="67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21.75" customHeight="1">
      <c r="A882" s="5"/>
      <c r="B882" s="8"/>
      <c r="C882" s="5"/>
      <c r="D882" s="5"/>
      <c r="E882" s="5"/>
      <c r="F882" s="5"/>
      <c r="G882" s="5"/>
      <c r="H882" s="67"/>
      <c r="I882" s="67"/>
      <c r="J882" s="67"/>
      <c r="K882" s="67"/>
      <c r="L882" s="67"/>
      <c r="M882" s="67"/>
      <c r="N882" s="67"/>
      <c r="O882" s="67"/>
      <c r="P882" s="67"/>
      <c r="Q882" s="67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21.75" customHeight="1">
      <c r="A883" s="5"/>
      <c r="B883" s="8"/>
      <c r="C883" s="5"/>
      <c r="D883" s="5"/>
      <c r="E883" s="5"/>
      <c r="F883" s="5"/>
      <c r="G883" s="5"/>
      <c r="H883" s="67"/>
      <c r="I883" s="67"/>
      <c r="J883" s="67"/>
      <c r="K883" s="67"/>
      <c r="L883" s="67"/>
      <c r="M883" s="67"/>
      <c r="N883" s="67"/>
      <c r="O883" s="67"/>
      <c r="P883" s="67"/>
      <c r="Q883" s="67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21.75" customHeight="1">
      <c r="A884" s="5"/>
      <c r="B884" s="8"/>
      <c r="C884" s="5"/>
      <c r="D884" s="5"/>
      <c r="E884" s="5"/>
      <c r="F884" s="5"/>
      <c r="G884" s="5"/>
      <c r="H884" s="67"/>
      <c r="I884" s="67"/>
      <c r="J884" s="67"/>
      <c r="K884" s="67"/>
      <c r="L884" s="67"/>
      <c r="M884" s="67"/>
      <c r="N884" s="67"/>
      <c r="O884" s="67"/>
      <c r="P884" s="67"/>
      <c r="Q884" s="67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21.75" customHeight="1">
      <c r="A885" s="5"/>
      <c r="B885" s="8"/>
      <c r="C885" s="5"/>
      <c r="D885" s="5"/>
      <c r="E885" s="5"/>
      <c r="F885" s="5"/>
      <c r="G885" s="5"/>
      <c r="H885" s="67"/>
      <c r="I885" s="67"/>
      <c r="J885" s="67"/>
      <c r="K885" s="67"/>
      <c r="L885" s="67"/>
      <c r="M885" s="67"/>
      <c r="N885" s="67"/>
      <c r="O885" s="67"/>
      <c r="P885" s="67"/>
      <c r="Q885" s="67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21.75" customHeight="1">
      <c r="A886" s="5"/>
      <c r="B886" s="8"/>
      <c r="C886" s="5"/>
      <c r="D886" s="5"/>
      <c r="E886" s="5"/>
      <c r="F886" s="5"/>
      <c r="G886" s="5"/>
      <c r="H886" s="67"/>
      <c r="I886" s="67"/>
      <c r="J886" s="67"/>
      <c r="K886" s="67"/>
      <c r="L886" s="67"/>
      <c r="M886" s="67"/>
      <c r="N886" s="67"/>
      <c r="O886" s="67"/>
      <c r="P886" s="67"/>
      <c r="Q886" s="67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21.75" customHeight="1">
      <c r="A887" s="5"/>
      <c r="B887" s="8"/>
      <c r="C887" s="5"/>
      <c r="D887" s="5"/>
      <c r="E887" s="5"/>
      <c r="F887" s="5"/>
      <c r="G887" s="5"/>
      <c r="H887" s="67"/>
      <c r="I887" s="67"/>
      <c r="J887" s="67"/>
      <c r="K887" s="67"/>
      <c r="L887" s="67"/>
      <c r="M887" s="67"/>
      <c r="N887" s="67"/>
      <c r="O887" s="67"/>
      <c r="P887" s="67"/>
      <c r="Q887" s="67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21.75" customHeight="1">
      <c r="A888" s="5"/>
      <c r="B888" s="8"/>
      <c r="C888" s="5"/>
      <c r="D888" s="5"/>
      <c r="E888" s="5"/>
      <c r="F888" s="5"/>
      <c r="G888" s="5"/>
      <c r="H888" s="67"/>
      <c r="I888" s="67"/>
      <c r="J888" s="67"/>
      <c r="K888" s="67"/>
      <c r="L888" s="67"/>
      <c r="M888" s="67"/>
      <c r="N888" s="67"/>
      <c r="O888" s="67"/>
      <c r="P888" s="67"/>
      <c r="Q888" s="67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21.75" customHeight="1">
      <c r="A889" s="5"/>
      <c r="B889" s="8"/>
      <c r="C889" s="5"/>
      <c r="D889" s="5"/>
      <c r="E889" s="5"/>
      <c r="F889" s="5"/>
      <c r="G889" s="5"/>
      <c r="H889" s="67"/>
      <c r="I889" s="67"/>
      <c r="J889" s="67"/>
      <c r="K889" s="67"/>
      <c r="L889" s="67"/>
      <c r="M889" s="67"/>
      <c r="N889" s="67"/>
      <c r="O889" s="67"/>
      <c r="P889" s="67"/>
      <c r="Q889" s="67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21.75" customHeight="1">
      <c r="A890" s="5"/>
      <c r="B890" s="8"/>
      <c r="C890" s="5"/>
      <c r="D890" s="5"/>
      <c r="E890" s="5"/>
      <c r="F890" s="5"/>
      <c r="G890" s="5"/>
      <c r="H890" s="67"/>
      <c r="I890" s="67"/>
      <c r="J890" s="67"/>
      <c r="K890" s="67"/>
      <c r="L890" s="67"/>
      <c r="M890" s="67"/>
      <c r="N890" s="67"/>
      <c r="O890" s="67"/>
      <c r="P890" s="67"/>
      <c r="Q890" s="67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21.75" customHeight="1">
      <c r="A891" s="5"/>
      <c r="B891" s="8"/>
      <c r="C891" s="5"/>
      <c r="D891" s="5"/>
      <c r="E891" s="5"/>
      <c r="F891" s="5"/>
      <c r="G891" s="5"/>
      <c r="H891" s="67"/>
      <c r="I891" s="67"/>
      <c r="J891" s="67"/>
      <c r="K891" s="67"/>
      <c r="L891" s="67"/>
      <c r="M891" s="67"/>
      <c r="N891" s="67"/>
      <c r="O891" s="67"/>
      <c r="P891" s="67"/>
      <c r="Q891" s="67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21.75" customHeight="1">
      <c r="A892" s="5"/>
      <c r="B892" s="8"/>
      <c r="C892" s="5"/>
      <c r="D892" s="5"/>
      <c r="E892" s="5"/>
      <c r="F892" s="5"/>
      <c r="G892" s="5"/>
      <c r="H892" s="67"/>
      <c r="I892" s="67"/>
      <c r="J892" s="67"/>
      <c r="K892" s="67"/>
      <c r="L892" s="67"/>
      <c r="M892" s="67"/>
      <c r="N892" s="67"/>
      <c r="O892" s="67"/>
      <c r="P892" s="67"/>
      <c r="Q892" s="67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21.75" customHeight="1">
      <c r="A893" s="5"/>
      <c r="B893" s="8"/>
      <c r="C893" s="5"/>
      <c r="D893" s="5"/>
      <c r="E893" s="5"/>
      <c r="F893" s="5"/>
      <c r="G893" s="5"/>
      <c r="H893" s="67"/>
      <c r="I893" s="67"/>
      <c r="J893" s="67"/>
      <c r="K893" s="67"/>
      <c r="L893" s="67"/>
      <c r="M893" s="67"/>
      <c r="N893" s="67"/>
      <c r="O893" s="67"/>
      <c r="P893" s="67"/>
      <c r="Q893" s="67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21.75" customHeight="1">
      <c r="A894" s="5"/>
      <c r="B894" s="8"/>
      <c r="C894" s="5"/>
      <c r="D894" s="5"/>
      <c r="E894" s="5"/>
      <c r="F894" s="5"/>
      <c r="G894" s="5"/>
      <c r="H894" s="67"/>
      <c r="I894" s="67"/>
      <c r="J894" s="67"/>
      <c r="K894" s="67"/>
      <c r="L894" s="67"/>
      <c r="M894" s="67"/>
      <c r="N894" s="67"/>
      <c r="O894" s="67"/>
      <c r="P894" s="67"/>
      <c r="Q894" s="67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21.75" customHeight="1">
      <c r="A895" s="5"/>
      <c r="B895" s="8"/>
      <c r="C895" s="5"/>
      <c r="D895" s="5"/>
      <c r="E895" s="5"/>
      <c r="F895" s="5"/>
      <c r="G895" s="5"/>
      <c r="H895" s="67"/>
      <c r="I895" s="67"/>
      <c r="J895" s="67"/>
      <c r="K895" s="67"/>
      <c r="L895" s="67"/>
      <c r="M895" s="67"/>
      <c r="N895" s="67"/>
      <c r="O895" s="67"/>
      <c r="P895" s="67"/>
      <c r="Q895" s="67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21.75" customHeight="1">
      <c r="A896" s="5"/>
      <c r="B896" s="8"/>
      <c r="C896" s="5"/>
      <c r="D896" s="5"/>
      <c r="E896" s="5"/>
      <c r="F896" s="5"/>
      <c r="G896" s="5"/>
      <c r="H896" s="67"/>
      <c r="I896" s="67"/>
      <c r="J896" s="67"/>
      <c r="K896" s="67"/>
      <c r="L896" s="67"/>
      <c r="M896" s="67"/>
      <c r="N896" s="67"/>
      <c r="O896" s="67"/>
      <c r="P896" s="67"/>
      <c r="Q896" s="67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21.75" customHeight="1">
      <c r="A897" s="5"/>
      <c r="B897" s="8"/>
      <c r="C897" s="5"/>
      <c r="D897" s="5"/>
      <c r="E897" s="5"/>
      <c r="F897" s="5"/>
      <c r="G897" s="5"/>
      <c r="H897" s="67"/>
      <c r="I897" s="67"/>
      <c r="J897" s="67"/>
      <c r="K897" s="67"/>
      <c r="L897" s="67"/>
      <c r="M897" s="67"/>
      <c r="N897" s="67"/>
      <c r="O897" s="67"/>
      <c r="P897" s="67"/>
      <c r="Q897" s="67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21.75" customHeight="1">
      <c r="A898" s="5"/>
      <c r="B898" s="8"/>
      <c r="C898" s="5"/>
      <c r="D898" s="5"/>
      <c r="E898" s="5"/>
      <c r="F898" s="5"/>
      <c r="G898" s="5"/>
      <c r="H898" s="67"/>
      <c r="I898" s="67"/>
      <c r="J898" s="67"/>
      <c r="K898" s="67"/>
      <c r="L898" s="67"/>
      <c r="M898" s="67"/>
      <c r="N898" s="67"/>
      <c r="O898" s="67"/>
      <c r="P898" s="67"/>
      <c r="Q898" s="67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21.75" customHeight="1">
      <c r="A899" s="5"/>
      <c r="B899" s="8"/>
      <c r="C899" s="5"/>
      <c r="D899" s="5"/>
      <c r="E899" s="5"/>
      <c r="F899" s="5"/>
      <c r="G899" s="5"/>
      <c r="H899" s="67"/>
      <c r="I899" s="67"/>
      <c r="J899" s="67"/>
      <c r="K899" s="67"/>
      <c r="L899" s="67"/>
      <c r="M899" s="67"/>
      <c r="N899" s="67"/>
      <c r="O899" s="67"/>
      <c r="P899" s="67"/>
      <c r="Q899" s="67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21.75" customHeight="1">
      <c r="A900" s="5"/>
      <c r="B900" s="8"/>
      <c r="C900" s="5"/>
      <c r="D900" s="5"/>
      <c r="E900" s="5"/>
      <c r="F900" s="5"/>
      <c r="G900" s="5"/>
      <c r="H900" s="67"/>
      <c r="I900" s="67"/>
      <c r="J900" s="67"/>
      <c r="K900" s="67"/>
      <c r="L900" s="67"/>
      <c r="M900" s="67"/>
      <c r="N900" s="67"/>
      <c r="O900" s="67"/>
      <c r="P900" s="67"/>
      <c r="Q900" s="67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21.75" customHeight="1">
      <c r="A901" s="5"/>
      <c r="B901" s="8"/>
      <c r="C901" s="5"/>
      <c r="D901" s="5"/>
      <c r="E901" s="5"/>
      <c r="F901" s="5"/>
      <c r="G901" s="5"/>
      <c r="H901" s="67"/>
      <c r="I901" s="67"/>
      <c r="J901" s="67"/>
      <c r="K901" s="67"/>
      <c r="L901" s="67"/>
      <c r="M901" s="67"/>
      <c r="N901" s="67"/>
      <c r="O901" s="67"/>
      <c r="P901" s="67"/>
      <c r="Q901" s="67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21.75" customHeight="1">
      <c r="A902" s="5"/>
      <c r="B902" s="8"/>
      <c r="C902" s="5"/>
      <c r="D902" s="5"/>
      <c r="E902" s="5"/>
      <c r="F902" s="5"/>
      <c r="G902" s="5"/>
      <c r="H902" s="67"/>
      <c r="I902" s="67"/>
      <c r="J902" s="67"/>
      <c r="K902" s="67"/>
      <c r="L902" s="67"/>
      <c r="M902" s="67"/>
      <c r="N902" s="67"/>
      <c r="O902" s="67"/>
      <c r="P902" s="67"/>
      <c r="Q902" s="67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21.75" customHeight="1">
      <c r="A903" s="5"/>
      <c r="B903" s="8"/>
      <c r="C903" s="5"/>
      <c r="D903" s="5"/>
      <c r="E903" s="5"/>
      <c r="F903" s="5"/>
      <c r="G903" s="5"/>
      <c r="H903" s="67"/>
      <c r="I903" s="67"/>
      <c r="J903" s="67"/>
      <c r="K903" s="67"/>
      <c r="L903" s="67"/>
      <c r="M903" s="67"/>
      <c r="N903" s="67"/>
      <c r="O903" s="67"/>
      <c r="P903" s="67"/>
      <c r="Q903" s="67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21.75" customHeight="1">
      <c r="A904" s="5"/>
      <c r="B904" s="8"/>
      <c r="C904" s="5"/>
      <c r="D904" s="5"/>
      <c r="E904" s="5"/>
      <c r="F904" s="5"/>
      <c r="G904" s="5"/>
      <c r="H904" s="67"/>
      <c r="I904" s="67"/>
      <c r="J904" s="67"/>
      <c r="K904" s="67"/>
      <c r="L904" s="67"/>
      <c r="M904" s="67"/>
      <c r="N904" s="67"/>
      <c r="O904" s="67"/>
      <c r="P904" s="67"/>
      <c r="Q904" s="67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21.75" customHeight="1">
      <c r="A905" s="5"/>
      <c r="B905" s="8"/>
      <c r="C905" s="5"/>
      <c r="D905" s="5"/>
      <c r="E905" s="5"/>
      <c r="F905" s="5"/>
      <c r="G905" s="5"/>
      <c r="H905" s="67"/>
      <c r="I905" s="67"/>
      <c r="J905" s="67"/>
      <c r="K905" s="67"/>
      <c r="L905" s="67"/>
      <c r="M905" s="67"/>
      <c r="N905" s="67"/>
      <c r="O905" s="67"/>
      <c r="P905" s="67"/>
      <c r="Q905" s="67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21.75" customHeight="1">
      <c r="A906" s="5"/>
      <c r="B906" s="8"/>
      <c r="C906" s="5"/>
      <c r="D906" s="5"/>
      <c r="E906" s="5"/>
      <c r="F906" s="5"/>
      <c r="G906" s="5"/>
      <c r="H906" s="67"/>
      <c r="I906" s="67"/>
      <c r="J906" s="67"/>
      <c r="K906" s="67"/>
      <c r="L906" s="67"/>
      <c r="M906" s="67"/>
      <c r="N906" s="67"/>
      <c r="O906" s="67"/>
      <c r="P906" s="67"/>
      <c r="Q906" s="67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21.75" customHeight="1">
      <c r="A907" s="5"/>
      <c r="B907" s="8"/>
      <c r="C907" s="5"/>
      <c r="D907" s="5"/>
      <c r="E907" s="5"/>
      <c r="F907" s="5"/>
      <c r="G907" s="5"/>
      <c r="H907" s="67"/>
      <c r="I907" s="67"/>
      <c r="J907" s="67"/>
      <c r="K907" s="67"/>
      <c r="L907" s="67"/>
      <c r="M907" s="67"/>
      <c r="N907" s="67"/>
      <c r="O907" s="67"/>
      <c r="P907" s="67"/>
      <c r="Q907" s="67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21.75" customHeight="1">
      <c r="A908" s="5"/>
      <c r="B908" s="8"/>
      <c r="C908" s="5"/>
      <c r="D908" s="5"/>
      <c r="E908" s="5"/>
      <c r="F908" s="5"/>
      <c r="G908" s="5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21.75" customHeight="1">
      <c r="A909" s="5"/>
      <c r="B909" s="8"/>
      <c r="C909" s="5"/>
      <c r="D909" s="5"/>
      <c r="E909" s="5"/>
      <c r="F909" s="5"/>
      <c r="G909" s="5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21.75" customHeight="1">
      <c r="A910" s="5"/>
      <c r="B910" s="8"/>
      <c r="C910" s="5"/>
      <c r="D910" s="5"/>
      <c r="E910" s="5"/>
      <c r="F910" s="5"/>
      <c r="G910" s="5"/>
      <c r="H910" s="67"/>
      <c r="I910" s="67"/>
      <c r="J910" s="67"/>
      <c r="K910" s="67"/>
      <c r="L910" s="67"/>
      <c r="M910" s="67"/>
      <c r="N910" s="67"/>
      <c r="O910" s="67"/>
      <c r="P910" s="67"/>
      <c r="Q910" s="67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21.75" customHeight="1">
      <c r="A911" s="5"/>
      <c r="B911" s="8"/>
      <c r="C911" s="5"/>
      <c r="D911" s="5"/>
      <c r="E911" s="5"/>
      <c r="F911" s="5"/>
      <c r="G911" s="5"/>
      <c r="H911" s="67"/>
      <c r="I911" s="67"/>
      <c r="J911" s="67"/>
      <c r="K911" s="67"/>
      <c r="L911" s="67"/>
      <c r="M911" s="67"/>
      <c r="N911" s="67"/>
      <c r="O911" s="67"/>
      <c r="P911" s="67"/>
      <c r="Q911" s="67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21.75" customHeight="1">
      <c r="A912" s="5"/>
      <c r="B912" s="8"/>
      <c r="C912" s="5"/>
      <c r="D912" s="5"/>
      <c r="E912" s="5"/>
      <c r="F912" s="5"/>
      <c r="G912" s="5"/>
      <c r="H912" s="67"/>
      <c r="I912" s="67"/>
      <c r="J912" s="67"/>
      <c r="K912" s="67"/>
      <c r="L912" s="67"/>
      <c r="M912" s="67"/>
      <c r="N912" s="67"/>
      <c r="O912" s="67"/>
      <c r="P912" s="67"/>
      <c r="Q912" s="67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21.75" customHeight="1">
      <c r="A913" s="5"/>
      <c r="B913" s="8"/>
      <c r="C913" s="5"/>
      <c r="D913" s="5"/>
      <c r="E913" s="5"/>
      <c r="F913" s="5"/>
      <c r="G913" s="5"/>
      <c r="H913" s="67"/>
      <c r="I913" s="67"/>
      <c r="J913" s="67"/>
      <c r="K913" s="67"/>
      <c r="L913" s="67"/>
      <c r="M913" s="67"/>
      <c r="N913" s="67"/>
      <c r="O913" s="67"/>
      <c r="P913" s="67"/>
      <c r="Q913" s="67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21.75" customHeight="1">
      <c r="A914" s="5"/>
      <c r="B914" s="8"/>
      <c r="C914" s="5"/>
      <c r="D914" s="5"/>
      <c r="E914" s="5"/>
      <c r="F914" s="5"/>
      <c r="G914" s="5"/>
      <c r="H914" s="67"/>
      <c r="I914" s="67"/>
      <c r="J914" s="67"/>
      <c r="K914" s="67"/>
      <c r="L914" s="67"/>
      <c r="M914" s="67"/>
      <c r="N914" s="67"/>
      <c r="O914" s="67"/>
      <c r="P914" s="67"/>
      <c r="Q914" s="67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21.75" customHeight="1">
      <c r="A915" s="5"/>
      <c r="B915" s="8"/>
      <c r="C915" s="5"/>
      <c r="D915" s="5"/>
      <c r="E915" s="5"/>
      <c r="F915" s="5"/>
      <c r="G915" s="5"/>
      <c r="H915" s="67"/>
      <c r="I915" s="67"/>
      <c r="J915" s="67"/>
      <c r="K915" s="67"/>
      <c r="L915" s="67"/>
      <c r="M915" s="67"/>
      <c r="N915" s="67"/>
      <c r="O915" s="67"/>
      <c r="P915" s="67"/>
      <c r="Q915" s="67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21.75" customHeight="1">
      <c r="A916" s="5"/>
      <c r="B916" s="8"/>
      <c r="C916" s="5"/>
      <c r="D916" s="5"/>
      <c r="E916" s="5"/>
      <c r="F916" s="5"/>
      <c r="G916" s="5"/>
      <c r="H916" s="67"/>
      <c r="I916" s="67"/>
      <c r="J916" s="67"/>
      <c r="K916" s="67"/>
      <c r="L916" s="67"/>
      <c r="M916" s="67"/>
      <c r="N916" s="67"/>
      <c r="O916" s="67"/>
      <c r="P916" s="67"/>
      <c r="Q916" s="67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21.75" customHeight="1">
      <c r="A917" s="5"/>
      <c r="B917" s="8"/>
      <c r="C917" s="5"/>
      <c r="D917" s="5"/>
      <c r="E917" s="5"/>
      <c r="F917" s="5"/>
      <c r="G917" s="5"/>
      <c r="H917" s="67"/>
      <c r="I917" s="67"/>
      <c r="J917" s="67"/>
      <c r="K917" s="67"/>
      <c r="L917" s="67"/>
      <c r="M917" s="67"/>
      <c r="N917" s="67"/>
      <c r="O917" s="67"/>
      <c r="P917" s="67"/>
      <c r="Q917" s="67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21.75" customHeight="1">
      <c r="A918" s="5"/>
      <c r="B918" s="8"/>
      <c r="C918" s="5"/>
      <c r="D918" s="5"/>
      <c r="E918" s="5"/>
      <c r="F918" s="5"/>
      <c r="G918" s="5"/>
      <c r="H918" s="67"/>
      <c r="I918" s="67"/>
      <c r="J918" s="67"/>
      <c r="K918" s="67"/>
      <c r="L918" s="67"/>
      <c r="M918" s="67"/>
      <c r="N918" s="67"/>
      <c r="O918" s="67"/>
      <c r="P918" s="67"/>
      <c r="Q918" s="67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21.75" customHeight="1">
      <c r="A919" s="5"/>
      <c r="B919" s="8"/>
      <c r="C919" s="5"/>
      <c r="D919" s="5"/>
      <c r="E919" s="5"/>
      <c r="F919" s="5"/>
      <c r="G919" s="5"/>
      <c r="H919" s="67"/>
      <c r="I919" s="67"/>
      <c r="J919" s="67"/>
      <c r="K919" s="67"/>
      <c r="L919" s="67"/>
      <c r="M919" s="67"/>
      <c r="N919" s="67"/>
      <c r="O919" s="67"/>
      <c r="P919" s="67"/>
      <c r="Q919" s="67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21.75" customHeight="1">
      <c r="A920" s="5"/>
      <c r="B920" s="8"/>
      <c r="C920" s="5"/>
      <c r="D920" s="5"/>
      <c r="E920" s="5"/>
      <c r="F920" s="5"/>
      <c r="G920" s="5"/>
      <c r="H920" s="67"/>
      <c r="I920" s="67"/>
      <c r="J920" s="67"/>
      <c r="K920" s="67"/>
      <c r="L920" s="67"/>
      <c r="M920" s="67"/>
      <c r="N920" s="67"/>
      <c r="O920" s="67"/>
      <c r="P920" s="67"/>
      <c r="Q920" s="67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21.75" customHeight="1">
      <c r="A921" s="5"/>
      <c r="B921" s="8"/>
      <c r="C921" s="5"/>
      <c r="D921" s="5"/>
      <c r="E921" s="5"/>
      <c r="F921" s="5"/>
      <c r="G921" s="5"/>
      <c r="H921" s="67"/>
      <c r="I921" s="67"/>
      <c r="J921" s="67"/>
      <c r="K921" s="67"/>
      <c r="L921" s="67"/>
      <c r="M921" s="67"/>
      <c r="N921" s="67"/>
      <c r="O921" s="67"/>
      <c r="P921" s="67"/>
      <c r="Q921" s="67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21.75" customHeight="1">
      <c r="A922" s="5"/>
      <c r="B922" s="8"/>
      <c r="C922" s="5"/>
      <c r="D922" s="5"/>
      <c r="E922" s="5"/>
      <c r="F922" s="5"/>
      <c r="G922" s="5"/>
      <c r="H922" s="67"/>
      <c r="I922" s="67"/>
      <c r="J922" s="67"/>
      <c r="K922" s="67"/>
      <c r="L922" s="67"/>
      <c r="M922" s="67"/>
      <c r="N922" s="67"/>
      <c r="O922" s="67"/>
      <c r="P922" s="67"/>
      <c r="Q922" s="67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21.75" customHeight="1">
      <c r="A923" s="5"/>
      <c r="B923" s="8"/>
      <c r="C923" s="5"/>
      <c r="D923" s="5"/>
      <c r="E923" s="5"/>
      <c r="F923" s="5"/>
      <c r="G923" s="5"/>
      <c r="H923" s="67"/>
      <c r="I923" s="67"/>
      <c r="J923" s="67"/>
      <c r="K923" s="67"/>
      <c r="L923" s="67"/>
      <c r="M923" s="67"/>
      <c r="N923" s="67"/>
      <c r="O923" s="67"/>
      <c r="P923" s="67"/>
      <c r="Q923" s="67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21.75" customHeight="1">
      <c r="A924" s="5"/>
      <c r="B924" s="8"/>
      <c r="C924" s="5"/>
      <c r="D924" s="5"/>
      <c r="E924" s="5"/>
      <c r="F924" s="5"/>
      <c r="G924" s="5"/>
      <c r="H924" s="67"/>
      <c r="I924" s="67"/>
      <c r="J924" s="67"/>
      <c r="K924" s="67"/>
      <c r="L924" s="67"/>
      <c r="M924" s="67"/>
      <c r="N924" s="67"/>
      <c r="O924" s="67"/>
      <c r="P924" s="67"/>
      <c r="Q924" s="67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21.75" customHeight="1">
      <c r="A925" s="5"/>
      <c r="B925" s="8"/>
      <c r="C925" s="5"/>
      <c r="D925" s="5"/>
      <c r="E925" s="5"/>
      <c r="F925" s="5"/>
      <c r="G925" s="5"/>
      <c r="H925" s="67"/>
      <c r="I925" s="67"/>
      <c r="J925" s="67"/>
      <c r="K925" s="67"/>
      <c r="L925" s="67"/>
      <c r="M925" s="67"/>
      <c r="N925" s="67"/>
      <c r="O925" s="67"/>
      <c r="P925" s="67"/>
      <c r="Q925" s="67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21.75" customHeight="1">
      <c r="A926" s="5"/>
      <c r="B926" s="8"/>
      <c r="C926" s="5"/>
      <c r="D926" s="5"/>
      <c r="E926" s="5"/>
      <c r="F926" s="5"/>
      <c r="G926" s="5"/>
      <c r="H926" s="67"/>
      <c r="I926" s="67"/>
      <c r="J926" s="67"/>
      <c r="K926" s="67"/>
      <c r="L926" s="67"/>
      <c r="M926" s="67"/>
      <c r="N926" s="67"/>
      <c r="O926" s="67"/>
      <c r="P926" s="67"/>
      <c r="Q926" s="67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21.75" customHeight="1">
      <c r="A927" s="5"/>
      <c r="B927" s="8"/>
      <c r="C927" s="5"/>
      <c r="D927" s="5"/>
      <c r="E927" s="5"/>
      <c r="F927" s="5"/>
      <c r="G927" s="5"/>
      <c r="H927" s="67"/>
      <c r="I927" s="67"/>
      <c r="J927" s="67"/>
      <c r="K927" s="67"/>
      <c r="L927" s="67"/>
      <c r="M927" s="67"/>
      <c r="N927" s="67"/>
      <c r="O927" s="67"/>
      <c r="P927" s="67"/>
      <c r="Q927" s="67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21.75" customHeight="1">
      <c r="A928" s="5"/>
      <c r="B928" s="8"/>
      <c r="C928" s="5"/>
      <c r="D928" s="5"/>
      <c r="E928" s="5"/>
      <c r="F928" s="5"/>
      <c r="G928" s="5"/>
      <c r="H928" s="67"/>
      <c r="I928" s="67"/>
      <c r="J928" s="67"/>
      <c r="K928" s="67"/>
      <c r="L928" s="67"/>
      <c r="M928" s="67"/>
      <c r="N928" s="67"/>
      <c r="O928" s="67"/>
      <c r="P928" s="67"/>
      <c r="Q928" s="67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21.75" customHeight="1">
      <c r="A929" s="5"/>
      <c r="B929" s="8"/>
      <c r="C929" s="5"/>
      <c r="D929" s="5"/>
      <c r="E929" s="5"/>
      <c r="F929" s="5"/>
      <c r="G929" s="5"/>
      <c r="H929" s="67"/>
      <c r="I929" s="67"/>
      <c r="J929" s="67"/>
      <c r="K929" s="67"/>
      <c r="L929" s="67"/>
      <c r="M929" s="67"/>
      <c r="N929" s="67"/>
      <c r="O929" s="67"/>
      <c r="P929" s="67"/>
      <c r="Q929" s="67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21.75" customHeight="1">
      <c r="A930" s="5"/>
      <c r="B930" s="8"/>
      <c r="C930" s="5"/>
      <c r="D930" s="5"/>
      <c r="E930" s="5"/>
      <c r="F930" s="5"/>
      <c r="G930" s="5"/>
      <c r="H930" s="67"/>
      <c r="I930" s="67"/>
      <c r="J930" s="67"/>
      <c r="K930" s="67"/>
      <c r="L930" s="67"/>
      <c r="M930" s="67"/>
      <c r="N930" s="67"/>
      <c r="O930" s="67"/>
      <c r="P930" s="67"/>
      <c r="Q930" s="67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21.75" customHeight="1">
      <c r="A931" s="5"/>
      <c r="B931" s="8"/>
      <c r="C931" s="5"/>
      <c r="D931" s="5"/>
      <c r="E931" s="5"/>
      <c r="F931" s="5"/>
      <c r="G931" s="5"/>
      <c r="H931" s="67"/>
      <c r="I931" s="67"/>
      <c r="J931" s="67"/>
      <c r="K931" s="67"/>
      <c r="L931" s="67"/>
      <c r="M931" s="67"/>
      <c r="N931" s="67"/>
      <c r="O931" s="67"/>
      <c r="P931" s="67"/>
      <c r="Q931" s="67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21.75" customHeight="1">
      <c r="A932" s="5"/>
      <c r="B932" s="8"/>
      <c r="C932" s="5"/>
      <c r="D932" s="5"/>
      <c r="E932" s="5"/>
      <c r="F932" s="5"/>
      <c r="G932" s="5"/>
      <c r="H932" s="67"/>
      <c r="I932" s="67"/>
      <c r="J932" s="67"/>
      <c r="K932" s="67"/>
      <c r="L932" s="67"/>
      <c r="M932" s="67"/>
      <c r="N932" s="67"/>
      <c r="O932" s="67"/>
      <c r="P932" s="67"/>
      <c r="Q932" s="67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21.75" customHeight="1">
      <c r="A933" s="5"/>
      <c r="B933" s="8"/>
      <c r="C933" s="5"/>
      <c r="D933" s="5"/>
      <c r="E933" s="5"/>
      <c r="F933" s="5"/>
      <c r="G933" s="5"/>
      <c r="H933" s="67"/>
      <c r="I933" s="67"/>
      <c r="J933" s="67"/>
      <c r="K933" s="67"/>
      <c r="L933" s="67"/>
      <c r="M933" s="67"/>
      <c r="N933" s="67"/>
      <c r="O933" s="67"/>
      <c r="P933" s="67"/>
      <c r="Q933" s="67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21.75" customHeight="1">
      <c r="A934" s="5"/>
      <c r="B934" s="8"/>
      <c r="C934" s="5"/>
      <c r="D934" s="5"/>
      <c r="E934" s="5"/>
      <c r="F934" s="5"/>
      <c r="G934" s="5"/>
      <c r="H934" s="67"/>
      <c r="I934" s="67"/>
      <c r="J934" s="67"/>
      <c r="K934" s="67"/>
      <c r="L934" s="67"/>
      <c r="M934" s="67"/>
      <c r="N934" s="67"/>
      <c r="O934" s="67"/>
      <c r="P934" s="67"/>
      <c r="Q934" s="67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21.75" customHeight="1">
      <c r="A935" s="5"/>
      <c r="B935" s="8"/>
      <c r="C935" s="5"/>
      <c r="D935" s="5"/>
      <c r="E935" s="5"/>
      <c r="F935" s="5"/>
      <c r="G935" s="5"/>
      <c r="H935" s="67"/>
      <c r="I935" s="67"/>
      <c r="J935" s="67"/>
      <c r="K935" s="67"/>
      <c r="L935" s="67"/>
      <c r="M935" s="67"/>
      <c r="N935" s="67"/>
      <c r="O935" s="67"/>
      <c r="P935" s="67"/>
      <c r="Q935" s="67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21.75" customHeight="1">
      <c r="A936" s="5"/>
      <c r="B936" s="8"/>
      <c r="C936" s="5"/>
      <c r="D936" s="5"/>
      <c r="E936" s="5"/>
      <c r="F936" s="5"/>
      <c r="G936" s="5"/>
      <c r="H936" s="67"/>
      <c r="I936" s="67"/>
      <c r="J936" s="67"/>
      <c r="K936" s="67"/>
      <c r="L936" s="67"/>
      <c r="M936" s="67"/>
      <c r="N936" s="67"/>
      <c r="O936" s="67"/>
      <c r="P936" s="67"/>
      <c r="Q936" s="67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21.75" customHeight="1">
      <c r="A937" s="5"/>
      <c r="B937" s="8"/>
      <c r="C937" s="5"/>
      <c r="D937" s="5"/>
      <c r="E937" s="5"/>
      <c r="F937" s="5"/>
      <c r="G937" s="5"/>
      <c r="H937" s="67"/>
      <c r="I937" s="67"/>
      <c r="J937" s="67"/>
      <c r="K937" s="67"/>
      <c r="L937" s="67"/>
      <c r="M937" s="67"/>
      <c r="N937" s="67"/>
      <c r="O937" s="67"/>
      <c r="P937" s="67"/>
      <c r="Q937" s="67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21.75" customHeight="1">
      <c r="A938" s="5"/>
      <c r="B938" s="8"/>
      <c r="C938" s="5"/>
      <c r="D938" s="5"/>
      <c r="E938" s="5"/>
      <c r="F938" s="5"/>
      <c r="G938" s="5"/>
      <c r="H938" s="67"/>
      <c r="I938" s="67"/>
      <c r="J938" s="67"/>
      <c r="K938" s="67"/>
      <c r="L938" s="67"/>
      <c r="M938" s="67"/>
      <c r="N938" s="67"/>
      <c r="O938" s="67"/>
      <c r="P938" s="67"/>
      <c r="Q938" s="67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21.75" customHeight="1">
      <c r="A939" s="5"/>
      <c r="B939" s="8"/>
      <c r="C939" s="5"/>
      <c r="D939" s="5"/>
      <c r="E939" s="5"/>
      <c r="F939" s="5"/>
      <c r="G939" s="5"/>
      <c r="H939" s="67"/>
      <c r="I939" s="67"/>
      <c r="J939" s="67"/>
      <c r="K939" s="67"/>
      <c r="L939" s="67"/>
      <c r="M939" s="67"/>
      <c r="N939" s="67"/>
      <c r="O939" s="67"/>
      <c r="P939" s="67"/>
      <c r="Q939" s="67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21.75" customHeight="1">
      <c r="A940" s="5"/>
      <c r="B940" s="8"/>
      <c r="C940" s="5"/>
      <c r="D940" s="5"/>
      <c r="E940" s="5"/>
      <c r="F940" s="5"/>
      <c r="G940" s="5"/>
      <c r="H940" s="67"/>
      <c r="I940" s="67"/>
      <c r="J940" s="67"/>
      <c r="K940" s="67"/>
      <c r="L940" s="67"/>
      <c r="M940" s="67"/>
      <c r="N940" s="67"/>
      <c r="O940" s="67"/>
      <c r="P940" s="67"/>
      <c r="Q940" s="67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21.75" customHeight="1">
      <c r="A941" s="5"/>
      <c r="B941" s="8"/>
      <c r="C941" s="5"/>
      <c r="D941" s="5"/>
      <c r="E941" s="5"/>
      <c r="F941" s="5"/>
      <c r="G941" s="5"/>
      <c r="H941" s="67"/>
      <c r="I941" s="67"/>
      <c r="J941" s="67"/>
      <c r="K941" s="67"/>
      <c r="L941" s="67"/>
      <c r="M941" s="67"/>
      <c r="N941" s="67"/>
      <c r="O941" s="67"/>
      <c r="P941" s="67"/>
      <c r="Q941" s="67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21.75" customHeight="1">
      <c r="A942" s="5"/>
      <c r="B942" s="8"/>
      <c r="C942" s="5"/>
      <c r="D942" s="5"/>
      <c r="E942" s="5"/>
      <c r="F942" s="5"/>
      <c r="G942" s="5"/>
      <c r="H942" s="67"/>
      <c r="I942" s="67"/>
      <c r="J942" s="67"/>
      <c r="K942" s="67"/>
      <c r="L942" s="67"/>
      <c r="M942" s="67"/>
      <c r="N942" s="67"/>
      <c r="O942" s="67"/>
      <c r="P942" s="67"/>
      <c r="Q942" s="67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21.75" customHeight="1">
      <c r="A943" s="5"/>
      <c r="B943" s="8"/>
      <c r="C943" s="5"/>
      <c r="D943" s="5"/>
      <c r="E943" s="5"/>
      <c r="F943" s="5"/>
      <c r="G943" s="5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21.75" customHeight="1">
      <c r="A944" s="5"/>
      <c r="B944" s="8"/>
      <c r="C944" s="5"/>
      <c r="D944" s="5"/>
      <c r="E944" s="5"/>
      <c r="F944" s="5"/>
      <c r="G944" s="5"/>
      <c r="H944" s="67"/>
      <c r="I944" s="67"/>
      <c r="J944" s="67"/>
      <c r="K944" s="67"/>
      <c r="L944" s="67"/>
      <c r="M944" s="67"/>
      <c r="N944" s="67"/>
      <c r="O944" s="67"/>
      <c r="P944" s="67"/>
      <c r="Q944" s="67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21.75" customHeight="1">
      <c r="A945" s="5"/>
      <c r="B945" s="8"/>
      <c r="C945" s="5"/>
      <c r="D945" s="5"/>
      <c r="E945" s="5"/>
      <c r="F945" s="5"/>
      <c r="G945" s="5"/>
      <c r="H945" s="67"/>
      <c r="I945" s="67"/>
      <c r="J945" s="67"/>
      <c r="K945" s="67"/>
      <c r="L945" s="67"/>
      <c r="M945" s="67"/>
      <c r="N945" s="67"/>
      <c r="O945" s="67"/>
      <c r="P945" s="67"/>
      <c r="Q945" s="67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21.75" customHeight="1">
      <c r="A946" s="5"/>
      <c r="B946" s="8"/>
      <c r="C946" s="5"/>
      <c r="D946" s="5"/>
      <c r="E946" s="5"/>
      <c r="F946" s="5"/>
      <c r="G946" s="5"/>
      <c r="H946" s="67"/>
      <c r="I946" s="67"/>
      <c r="J946" s="67"/>
      <c r="K946" s="67"/>
      <c r="L946" s="67"/>
      <c r="M946" s="67"/>
      <c r="N946" s="67"/>
      <c r="O946" s="67"/>
      <c r="P946" s="67"/>
      <c r="Q946" s="67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21.75" customHeight="1">
      <c r="A947" s="5"/>
      <c r="B947" s="8"/>
      <c r="C947" s="5"/>
      <c r="D947" s="5"/>
      <c r="E947" s="5"/>
      <c r="F947" s="5"/>
      <c r="G947" s="5"/>
      <c r="H947" s="67"/>
      <c r="I947" s="67"/>
      <c r="J947" s="67"/>
      <c r="K947" s="67"/>
      <c r="L947" s="67"/>
      <c r="M947" s="67"/>
      <c r="N947" s="67"/>
      <c r="O947" s="67"/>
      <c r="P947" s="67"/>
      <c r="Q947" s="67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21.75" customHeight="1">
      <c r="A948" s="5"/>
      <c r="B948" s="8"/>
      <c r="C948" s="5"/>
      <c r="D948" s="5"/>
      <c r="E948" s="5"/>
      <c r="F948" s="5"/>
      <c r="G948" s="5"/>
      <c r="H948" s="67"/>
      <c r="I948" s="67"/>
      <c r="J948" s="67"/>
      <c r="K948" s="67"/>
      <c r="L948" s="67"/>
      <c r="M948" s="67"/>
      <c r="N948" s="67"/>
      <c r="O948" s="67"/>
      <c r="P948" s="67"/>
      <c r="Q948" s="67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21.75" customHeight="1">
      <c r="A949" s="5"/>
      <c r="B949" s="8"/>
      <c r="C949" s="5"/>
      <c r="D949" s="5"/>
      <c r="E949" s="5"/>
      <c r="F949" s="5"/>
      <c r="G949" s="5"/>
      <c r="H949" s="67"/>
      <c r="I949" s="67"/>
      <c r="J949" s="67"/>
      <c r="K949" s="67"/>
      <c r="L949" s="67"/>
      <c r="M949" s="67"/>
      <c r="N949" s="67"/>
      <c r="O949" s="67"/>
      <c r="P949" s="67"/>
      <c r="Q949" s="67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21.75" customHeight="1">
      <c r="A950" s="5"/>
      <c r="B950" s="8"/>
      <c r="C950" s="5"/>
      <c r="D950" s="5"/>
      <c r="E950" s="5"/>
      <c r="F950" s="5"/>
      <c r="G950" s="5"/>
      <c r="H950" s="67"/>
      <c r="I950" s="67"/>
      <c r="J950" s="67"/>
      <c r="K950" s="67"/>
      <c r="L950" s="67"/>
      <c r="M950" s="67"/>
      <c r="N950" s="67"/>
      <c r="O950" s="67"/>
      <c r="P950" s="67"/>
      <c r="Q950" s="67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21.75" customHeight="1">
      <c r="A951" s="5"/>
      <c r="B951" s="8"/>
      <c r="C951" s="5"/>
      <c r="D951" s="5"/>
      <c r="E951" s="5"/>
      <c r="F951" s="5"/>
      <c r="G951" s="5"/>
      <c r="H951" s="67"/>
      <c r="I951" s="67"/>
      <c r="J951" s="67"/>
      <c r="K951" s="67"/>
      <c r="L951" s="67"/>
      <c r="M951" s="67"/>
      <c r="N951" s="67"/>
      <c r="O951" s="67"/>
      <c r="P951" s="67"/>
      <c r="Q951" s="67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21.75" customHeight="1">
      <c r="A952" s="5"/>
      <c r="B952" s="8"/>
      <c r="C952" s="5"/>
      <c r="D952" s="5"/>
      <c r="E952" s="5"/>
      <c r="F952" s="5"/>
      <c r="G952" s="5"/>
      <c r="H952" s="67"/>
      <c r="I952" s="67"/>
      <c r="J952" s="67"/>
      <c r="K952" s="67"/>
      <c r="L952" s="67"/>
      <c r="M952" s="67"/>
      <c r="N952" s="67"/>
      <c r="O952" s="67"/>
      <c r="P952" s="67"/>
      <c r="Q952" s="67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21.75" customHeight="1">
      <c r="A953" s="5"/>
      <c r="B953" s="8"/>
      <c r="C953" s="5"/>
      <c r="D953" s="5"/>
      <c r="E953" s="5"/>
      <c r="F953" s="5"/>
      <c r="G953" s="5"/>
      <c r="H953" s="67"/>
      <c r="I953" s="67"/>
      <c r="J953" s="67"/>
      <c r="K953" s="67"/>
      <c r="L953" s="67"/>
      <c r="M953" s="67"/>
      <c r="N953" s="67"/>
      <c r="O953" s="67"/>
      <c r="P953" s="67"/>
      <c r="Q953" s="67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21.75" customHeight="1">
      <c r="A954" s="5"/>
      <c r="B954" s="8"/>
      <c r="C954" s="5"/>
      <c r="D954" s="5"/>
      <c r="E954" s="5"/>
      <c r="F954" s="5"/>
      <c r="G954" s="5"/>
      <c r="H954" s="67"/>
      <c r="I954" s="67"/>
      <c r="J954" s="67"/>
      <c r="K954" s="67"/>
      <c r="L954" s="67"/>
      <c r="M954" s="67"/>
      <c r="N954" s="67"/>
      <c r="O954" s="67"/>
      <c r="P954" s="67"/>
      <c r="Q954" s="67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21.75" customHeight="1">
      <c r="A955" s="5"/>
      <c r="B955" s="8"/>
      <c r="C955" s="5"/>
      <c r="D955" s="5"/>
      <c r="E955" s="5"/>
      <c r="F955" s="5"/>
      <c r="G955" s="5"/>
      <c r="H955" s="67"/>
      <c r="I955" s="67"/>
      <c r="J955" s="67"/>
      <c r="K955" s="67"/>
      <c r="L955" s="67"/>
      <c r="M955" s="67"/>
      <c r="N955" s="67"/>
      <c r="O955" s="67"/>
      <c r="P955" s="67"/>
      <c r="Q955" s="67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21.75" customHeight="1">
      <c r="A956" s="5"/>
      <c r="B956" s="8"/>
      <c r="C956" s="5"/>
      <c r="D956" s="5"/>
      <c r="E956" s="5"/>
      <c r="F956" s="5"/>
      <c r="G956" s="5"/>
      <c r="H956" s="67"/>
      <c r="I956" s="67"/>
      <c r="J956" s="67"/>
      <c r="K956" s="67"/>
      <c r="L956" s="67"/>
      <c r="M956" s="67"/>
      <c r="N956" s="67"/>
      <c r="O956" s="67"/>
      <c r="P956" s="67"/>
      <c r="Q956" s="67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21.75" customHeight="1">
      <c r="A957" s="5"/>
      <c r="B957" s="8"/>
      <c r="C957" s="5"/>
      <c r="D957" s="5"/>
      <c r="E957" s="5"/>
      <c r="F957" s="5"/>
      <c r="G957" s="5"/>
      <c r="H957" s="67"/>
      <c r="I957" s="67"/>
      <c r="J957" s="67"/>
      <c r="K957" s="67"/>
      <c r="L957" s="67"/>
      <c r="M957" s="67"/>
      <c r="N957" s="67"/>
      <c r="O957" s="67"/>
      <c r="P957" s="67"/>
      <c r="Q957" s="67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21.75" customHeight="1">
      <c r="A958" s="5"/>
      <c r="B958" s="8"/>
      <c r="C958" s="5"/>
      <c r="D958" s="5"/>
      <c r="E958" s="5"/>
      <c r="F958" s="5"/>
      <c r="G958" s="5"/>
      <c r="H958" s="67"/>
      <c r="I958" s="67"/>
      <c r="J958" s="67"/>
      <c r="K958" s="67"/>
      <c r="L958" s="67"/>
      <c r="M958" s="67"/>
      <c r="N958" s="67"/>
      <c r="O958" s="67"/>
      <c r="P958" s="67"/>
      <c r="Q958" s="67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21.75" customHeight="1">
      <c r="A959" s="5"/>
      <c r="B959" s="8"/>
      <c r="C959" s="5"/>
      <c r="D959" s="5"/>
      <c r="E959" s="5"/>
      <c r="F959" s="5"/>
      <c r="G959" s="5"/>
      <c r="H959" s="67"/>
      <c r="I959" s="67"/>
      <c r="J959" s="67"/>
      <c r="K959" s="67"/>
      <c r="L959" s="67"/>
      <c r="M959" s="67"/>
      <c r="N959" s="67"/>
      <c r="O959" s="67"/>
      <c r="P959" s="67"/>
      <c r="Q959" s="67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21.75" customHeight="1">
      <c r="A960" s="5"/>
      <c r="B960" s="8"/>
      <c r="C960" s="5"/>
      <c r="D960" s="5"/>
      <c r="E960" s="5"/>
      <c r="F960" s="5"/>
      <c r="G960" s="5"/>
      <c r="H960" s="67"/>
      <c r="I960" s="67"/>
      <c r="J960" s="67"/>
      <c r="K960" s="67"/>
      <c r="L960" s="67"/>
      <c r="M960" s="67"/>
      <c r="N960" s="67"/>
      <c r="O960" s="67"/>
      <c r="P960" s="67"/>
      <c r="Q960" s="67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21.75" customHeight="1">
      <c r="A961" s="5"/>
      <c r="B961" s="8"/>
      <c r="C961" s="5"/>
      <c r="D961" s="5"/>
      <c r="E961" s="5"/>
      <c r="F961" s="5"/>
      <c r="G961" s="5"/>
      <c r="H961" s="67"/>
      <c r="I961" s="67"/>
      <c r="J961" s="67"/>
      <c r="K961" s="67"/>
      <c r="L961" s="67"/>
      <c r="M961" s="67"/>
      <c r="N961" s="67"/>
      <c r="O961" s="67"/>
      <c r="P961" s="67"/>
      <c r="Q961" s="67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21.75" customHeight="1">
      <c r="A962" s="5"/>
      <c r="B962" s="8"/>
      <c r="C962" s="5"/>
      <c r="D962" s="5"/>
      <c r="E962" s="5"/>
      <c r="F962" s="5"/>
      <c r="G962" s="5"/>
      <c r="H962" s="67"/>
      <c r="I962" s="67"/>
      <c r="J962" s="67"/>
      <c r="K962" s="67"/>
      <c r="L962" s="67"/>
      <c r="M962" s="67"/>
      <c r="N962" s="67"/>
      <c r="O962" s="67"/>
      <c r="P962" s="67"/>
      <c r="Q962" s="67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21.75" customHeight="1">
      <c r="A963" s="5"/>
      <c r="B963" s="8"/>
      <c r="C963" s="5"/>
      <c r="D963" s="5"/>
      <c r="E963" s="5"/>
      <c r="F963" s="5"/>
      <c r="G963" s="5"/>
      <c r="H963" s="67"/>
      <c r="I963" s="67"/>
      <c r="J963" s="67"/>
      <c r="K963" s="67"/>
      <c r="L963" s="67"/>
      <c r="M963" s="67"/>
      <c r="N963" s="67"/>
      <c r="O963" s="67"/>
      <c r="P963" s="67"/>
      <c r="Q963" s="67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21.75" customHeight="1">
      <c r="A964" s="5"/>
      <c r="B964" s="8"/>
      <c r="C964" s="5"/>
      <c r="D964" s="5"/>
      <c r="E964" s="5"/>
      <c r="F964" s="5"/>
      <c r="G964" s="5"/>
      <c r="H964" s="67"/>
      <c r="I964" s="67"/>
      <c r="J964" s="67"/>
      <c r="K964" s="67"/>
      <c r="L964" s="67"/>
      <c r="M964" s="67"/>
      <c r="N964" s="67"/>
      <c r="O964" s="67"/>
      <c r="P964" s="67"/>
      <c r="Q964" s="67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21.75" customHeight="1">
      <c r="A965" s="5"/>
      <c r="B965" s="8"/>
      <c r="C965" s="5"/>
      <c r="D965" s="5"/>
      <c r="E965" s="5"/>
      <c r="F965" s="5"/>
      <c r="G965" s="5"/>
      <c r="H965" s="67"/>
      <c r="I965" s="67"/>
      <c r="J965" s="67"/>
      <c r="K965" s="67"/>
      <c r="L965" s="67"/>
      <c r="M965" s="67"/>
      <c r="N965" s="67"/>
      <c r="O965" s="67"/>
      <c r="P965" s="67"/>
      <c r="Q965" s="67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21.75" customHeight="1">
      <c r="A966" s="5"/>
      <c r="B966" s="8"/>
      <c r="C966" s="5"/>
      <c r="D966" s="5"/>
      <c r="E966" s="5"/>
      <c r="F966" s="5"/>
      <c r="G966" s="5"/>
      <c r="H966" s="67"/>
      <c r="I966" s="67"/>
      <c r="J966" s="67"/>
      <c r="K966" s="67"/>
      <c r="L966" s="67"/>
      <c r="M966" s="67"/>
      <c r="N966" s="67"/>
      <c r="O966" s="67"/>
      <c r="P966" s="67"/>
      <c r="Q966" s="67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21.75" customHeight="1">
      <c r="A967" s="5"/>
      <c r="B967" s="8"/>
      <c r="C967" s="5"/>
      <c r="D967" s="5"/>
      <c r="E967" s="5"/>
      <c r="F967" s="5"/>
      <c r="G967" s="5"/>
      <c r="H967" s="67"/>
      <c r="I967" s="67"/>
      <c r="J967" s="67"/>
      <c r="K967" s="67"/>
      <c r="L967" s="67"/>
      <c r="M967" s="67"/>
      <c r="N967" s="67"/>
      <c r="O967" s="67"/>
      <c r="P967" s="67"/>
      <c r="Q967" s="67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21.75" customHeight="1">
      <c r="A968" s="5"/>
      <c r="B968" s="8"/>
      <c r="C968" s="5"/>
      <c r="D968" s="5"/>
      <c r="E968" s="5"/>
      <c r="F968" s="5"/>
      <c r="G968" s="5"/>
      <c r="H968" s="67"/>
      <c r="I968" s="67"/>
      <c r="J968" s="67"/>
      <c r="K968" s="67"/>
      <c r="L968" s="67"/>
      <c r="M968" s="67"/>
      <c r="N968" s="67"/>
      <c r="O968" s="67"/>
      <c r="P968" s="67"/>
      <c r="Q968" s="67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21.75" customHeight="1">
      <c r="A969" s="5"/>
      <c r="B969" s="8"/>
      <c r="C969" s="5"/>
      <c r="D969" s="5"/>
      <c r="E969" s="5"/>
      <c r="F969" s="5"/>
      <c r="G969" s="5"/>
      <c r="H969" s="67"/>
      <c r="I969" s="67"/>
      <c r="J969" s="67"/>
      <c r="K969" s="67"/>
      <c r="L969" s="67"/>
      <c r="M969" s="67"/>
      <c r="N969" s="67"/>
      <c r="O969" s="67"/>
      <c r="P969" s="67"/>
      <c r="Q969" s="67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21.75" customHeight="1">
      <c r="A970" s="5"/>
      <c r="B970" s="8"/>
      <c r="C970" s="5"/>
      <c r="D970" s="5"/>
      <c r="E970" s="5"/>
      <c r="F970" s="5"/>
      <c r="G970" s="5"/>
      <c r="H970" s="67"/>
      <c r="I970" s="67"/>
      <c r="J970" s="67"/>
      <c r="K970" s="67"/>
      <c r="L970" s="67"/>
      <c r="M970" s="67"/>
      <c r="N970" s="67"/>
      <c r="O970" s="67"/>
      <c r="P970" s="67"/>
      <c r="Q970" s="67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21.75" customHeight="1">
      <c r="A971" s="5"/>
      <c r="B971" s="8"/>
      <c r="C971" s="5"/>
      <c r="D971" s="5"/>
      <c r="E971" s="5"/>
      <c r="F971" s="5"/>
      <c r="G971" s="5"/>
      <c r="H971" s="67"/>
      <c r="I971" s="67"/>
      <c r="J971" s="67"/>
      <c r="K971" s="67"/>
      <c r="L971" s="67"/>
      <c r="M971" s="67"/>
      <c r="N971" s="67"/>
      <c r="O971" s="67"/>
      <c r="P971" s="67"/>
      <c r="Q971" s="67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21.75" customHeight="1">
      <c r="A972" s="5"/>
      <c r="B972" s="8"/>
      <c r="C972" s="5"/>
      <c r="D972" s="5"/>
      <c r="E972" s="5"/>
      <c r="F972" s="5"/>
      <c r="G972" s="5"/>
      <c r="H972" s="67"/>
      <c r="I972" s="67"/>
      <c r="J972" s="67"/>
      <c r="K972" s="67"/>
      <c r="L972" s="67"/>
      <c r="M972" s="67"/>
      <c r="N972" s="67"/>
      <c r="O972" s="67"/>
      <c r="P972" s="67"/>
      <c r="Q972" s="67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21.75" customHeight="1">
      <c r="A973" s="5"/>
      <c r="B973" s="8"/>
      <c r="C973" s="5"/>
      <c r="D973" s="5"/>
      <c r="E973" s="5"/>
      <c r="F973" s="5"/>
      <c r="G973" s="5"/>
      <c r="H973" s="67"/>
      <c r="I973" s="67"/>
      <c r="J973" s="67"/>
      <c r="K973" s="67"/>
      <c r="L973" s="67"/>
      <c r="M973" s="67"/>
      <c r="N973" s="67"/>
      <c r="O973" s="67"/>
      <c r="P973" s="67"/>
      <c r="Q973" s="67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21.75" customHeight="1">
      <c r="A974" s="5"/>
      <c r="B974" s="8"/>
      <c r="C974" s="5"/>
      <c r="D974" s="5"/>
      <c r="E974" s="5"/>
      <c r="F974" s="5"/>
      <c r="G974" s="5"/>
      <c r="H974" s="67"/>
      <c r="I974" s="67"/>
      <c r="J974" s="67"/>
      <c r="K974" s="67"/>
      <c r="L974" s="67"/>
      <c r="M974" s="67"/>
      <c r="N974" s="67"/>
      <c r="O974" s="67"/>
      <c r="P974" s="67"/>
      <c r="Q974" s="67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21.75" customHeight="1">
      <c r="A975" s="5"/>
      <c r="B975" s="8"/>
      <c r="C975" s="5"/>
      <c r="D975" s="5"/>
      <c r="E975" s="5"/>
      <c r="F975" s="5"/>
      <c r="G975" s="5"/>
      <c r="H975" s="67"/>
      <c r="I975" s="67"/>
      <c r="J975" s="67"/>
      <c r="K975" s="67"/>
      <c r="L975" s="67"/>
      <c r="M975" s="67"/>
      <c r="N975" s="67"/>
      <c r="O975" s="67"/>
      <c r="P975" s="67"/>
      <c r="Q975" s="67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21.75" customHeight="1">
      <c r="A976" s="5"/>
      <c r="B976" s="8"/>
      <c r="C976" s="5"/>
      <c r="D976" s="5"/>
      <c r="E976" s="5"/>
      <c r="F976" s="5"/>
      <c r="G976" s="5"/>
      <c r="H976" s="67"/>
      <c r="I976" s="67"/>
      <c r="J976" s="67"/>
      <c r="K976" s="67"/>
      <c r="L976" s="67"/>
      <c r="M976" s="67"/>
      <c r="N976" s="67"/>
      <c r="O976" s="67"/>
      <c r="P976" s="67"/>
      <c r="Q976" s="67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21.75" customHeight="1">
      <c r="A977" s="5"/>
      <c r="B977" s="8"/>
      <c r="C977" s="5"/>
      <c r="D977" s="5"/>
      <c r="E977" s="5"/>
      <c r="F977" s="5"/>
      <c r="G977" s="5"/>
      <c r="H977" s="67"/>
      <c r="I977" s="67"/>
      <c r="J977" s="67"/>
      <c r="K977" s="67"/>
      <c r="L977" s="67"/>
      <c r="M977" s="67"/>
      <c r="N977" s="67"/>
      <c r="O977" s="67"/>
      <c r="P977" s="67"/>
      <c r="Q977" s="67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21.75" customHeight="1">
      <c r="A978" s="5"/>
      <c r="B978" s="8"/>
      <c r="C978" s="5"/>
      <c r="D978" s="5"/>
      <c r="E978" s="5"/>
      <c r="F978" s="5"/>
      <c r="G978" s="5"/>
      <c r="H978" s="67"/>
      <c r="I978" s="67"/>
      <c r="J978" s="67"/>
      <c r="K978" s="67"/>
      <c r="L978" s="67"/>
      <c r="M978" s="67"/>
      <c r="N978" s="67"/>
      <c r="O978" s="67"/>
      <c r="P978" s="67"/>
      <c r="Q978" s="67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21.75" customHeight="1">
      <c r="A979" s="5"/>
      <c r="B979" s="8"/>
      <c r="C979" s="5"/>
      <c r="D979" s="5"/>
      <c r="E979" s="5"/>
      <c r="F979" s="5"/>
      <c r="G979" s="5"/>
      <c r="H979" s="67"/>
      <c r="I979" s="67"/>
      <c r="J979" s="67"/>
      <c r="K979" s="67"/>
      <c r="L979" s="67"/>
      <c r="M979" s="67"/>
      <c r="N979" s="67"/>
      <c r="O979" s="67"/>
      <c r="P979" s="67"/>
      <c r="Q979" s="67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21.75" customHeight="1">
      <c r="A980" s="5"/>
      <c r="B980" s="8"/>
      <c r="C980" s="5"/>
      <c r="D980" s="5"/>
      <c r="E980" s="5"/>
      <c r="F980" s="5"/>
      <c r="G980" s="5"/>
      <c r="H980" s="67"/>
      <c r="I980" s="67"/>
      <c r="J980" s="67"/>
      <c r="K980" s="67"/>
      <c r="L980" s="67"/>
      <c r="M980" s="67"/>
      <c r="N980" s="67"/>
      <c r="O980" s="67"/>
      <c r="P980" s="67"/>
      <c r="Q980" s="67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21.75" customHeight="1">
      <c r="A981" s="5"/>
      <c r="B981" s="8"/>
      <c r="C981" s="5"/>
      <c r="D981" s="5"/>
      <c r="E981" s="5"/>
      <c r="F981" s="5"/>
      <c r="G981" s="5"/>
      <c r="H981" s="67"/>
      <c r="I981" s="67"/>
      <c r="J981" s="67"/>
      <c r="K981" s="67"/>
      <c r="L981" s="67"/>
      <c r="M981" s="67"/>
      <c r="N981" s="67"/>
      <c r="O981" s="67"/>
      <c r="P981" s="67"/>
      <c r="Q981" s="67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21.75" customHeight="1">
      <c r="A982" s="5"/>
      <c r="B982" s="8"/>
      <c r="C982" s="5"/>
      <c r="D982" s="5"/>
      <c r="E982" s="5"/>
      <c r="F982" s="5"/>
      <c r="G982" s="5"/>
      <c r="H982" s="67"/>
      <c r="I982" s="67"/>
      <c r="J982" s="67"/>
      <c r="K982" s="67"/>
      <c r="L982" s="67"/>
      <c r="M982" s="67"/>
      <c r="N982" s="67"/>
      <c r="O982" s="67"/>
      <c r="P982" s="67"/>
      <c r="Q982" s="67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21.75" customHeight="1">
      <c r="A983" s="5"/>
      <c r="B983" s="8"/>
      <c r="C983" s="5"/>
      <c r="D983" s="5"/>
      <c r="E983" s="5"/>
      <c r="F983" s="5"/>
      <c r="G983" s="5"/>
      <c r="H983" s="67"/>
      <c r="I983" s="67"/>
      <c r="J983" s="67"/>
      <c r="K983" s="67"/>
      <c r="L983" s="67"/>
      <c r="M983" s="67"/>
      <c r="N983" s="67"/>
      <c r="O983" s="67"/>
      <c r="P983" s="67"/>
      <c r="Q983" s="67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21.75" customHeight="1">
      <c r="A984" s="5"/>
      <c r="B984" s="8"/>
      <c r="C984" s="5"/>
      <c r="D984" s="5"/>
      <c r="E984" s="5"/>
      <c r="F984" s="5"/>
      <c r="G984" s="5"/>
      <c r="H984" s="67"/>
      <c r="I984" s="67"/>
      <c r="J984" s="67"/>
      <c r="K984" s="67"/>
      <c r="L984" s="67"/>
      <c r="M984" s="67"/>
      <c r="N984" s="67"/>
      <c r="O984" s="67"/>
      <c r="P984" s="67"/>
      <c r="Q984" s="67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21.75" customHeight="1">
      <c r="A985" s="5"/>
      <c r="B985" s="8"/>
      <c r="C985" s="5"/>
      <c r="D985" s="5"/>
      <c r="E985" s="5"/>
      <c r="F985" s="5"/>
      <c r="G985" s="5"/>
      <c r="H985" s="67"/>
      <c r="I985" s="67"/>
      <c r="J985" s="67"/>
      <c r="K985" s="67"/>
      <c r="L985" s="67"/>
      <c r="M985" s="67"/>
      <c r="N985" s="67"/>
      <c r="O985" s="67"/>
      <c r="P985" s="67"/>
      <c r="Q985" s="67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21.75" customHeight="1">
      <c r="A986" s="5"/>
      <c r="B986" s="8"/>
      <c r="C986" s="5"/>
      <c r="D986" s="5"/>
      <c r="E986" s="5"/>
      <c r="F986" s="5"/>
      <c r="G986" s="5"/>
      <c r="H986" s="67"/>
      <c r="I986" s="67"/>
      <c r="J986" s="67"/>
      <c r="K986" s="67"/>
      <c r="L986" s="67"/>
      <c r="M986" s="67"/>
      <c r="N986" s="67"/>
      <c r="O986" s="67"/>
      <c r="P986" s="67"/>
      <c r="Q986" s="67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21.75" customHeight="1">
      <c r="A987" s="5"/>
      <c r="B987" s="8"/>
      <c r="C987" s="5"/>
      <c r="D987" s="5"/>
      <c r="E987" s="5"/>
      <c r="F987" s="5"/>
      <c r="G987" s="5"/>
      <c r="H987" s="67"/>
      <c r="I987" s="67"/>
      <c r="J987" s="67"/>
      <c r="K987" s="67"/>
      <c r="L987" s="67"/>
      <c r="M987" s="67"/>
      <c r="N987" s="67"/>
      <c r="O987" s="67"/>
      <c r="P987" s="67"/>
      <c r="Q987" s="67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21.75" customHeight="1">
      <c r="A988" s="5"/>
      <c r="B988" s="8"/>
      <c r="C988" s="5"/>
      <c r="D988" s="5"/>
      <c r="E988" s="5"/>
      <c r="F988" s="5"/>
      <c r="G988" s="5"/>
      <c r="H988" s="67"/>
      <c r="I988" s="67"/>
      <c r="J988" s="67"/>
      <c r="K988" s="67"/>
      <c r="L988" s="67"/>
      <c r="M988" s="67"/>
      <c r="N988" s="67"/>
      <c r="O988" s="67"/>
      <c r="P988" s="67"/>
      <c r="Q988" s="67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21.75" customHeight="1">
      <c r="A989" s="5"/>
      <c r="B989" s="8"/>
      <c r="C989" s="5"/>
      <c r="D989" s="5"/>
      <c r="E989" s="5"/>
      <c r="F989" s="5"/>
      <c r="G989" s="5"/>
      <c r="H989" s="67"/>
      <c r="I989" s="67"/>
      <c r="J989" s="67"/>
      <c r="K989" s="67"/>
      <c r="L989" s="67"/>
      <c r="M989" s="67"/>
      <c r="N989" s="67"/>
      <c r="O989" s="67"/>
      <c r="P989" s="67"/>
      <c r="Q989" s="67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21.75" customHeight="1">
      <c r="A990" s="5"/>
      <c r="B990" s="8"/>
      <c r="C990" s="5"/>
      <c r="D990" s="5"/>
      <c r="E990" s="5"/>
      <c r="F990" s="5"/>
      <c r="G990" s="5"/>
      <c r="H990" s="67"/>
      <c r="I990" s="67"/>
      <c r="J990" s="67"/>
      <c r="K990" s="67"/>
      <c r="L990" s="67"/>
      <c r="M990" s="67"/>
      <c r="N990" s="67"/>
      <c r="O990" s="67"/>
      <c r="P990" s="67"/>
      <c r="Q990" s="67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21.75" customHeight="1">
      <c r="A991" s="5"/>
      <c r="B991" s="8"/>
      <c r="C991" s="5"/>
      <c r="D991" s="5"/>
      <c r="E991" s="5"/>
      <c r="F991" s="5"/>
      <c r="G991" s="5"/>
      <c r="H991" s="67"/>
      <c r="I991" s="67"/>
      <c r="J991" s="67"/>
      <c r="K991" s="67"/>
      <c r="L991" s="67"/>
      <c r="M991" s="67"/>
      <c r="N991" s="67"/>
      <c r="O991" s="67"/>
      <c r="P991" s="67"/>
      <c r="Q991" s="67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21.75" customHeight="1">
      <c r="A992" s="5"/>
      <c r="B992" s="8"/>
      <c r="C992" s="5"/>
      <c r="D992" s="5"/>
      <c r="E992" s="5"/>
      <c r="F992" s="5"/>
      <c r="G992" s="5"/>
      <c r="H992" s="67"/>
      <c r="I992" s="67"/>
      <c r="J992" s="67"/>
      <c r="K992" s="67"/>
      <c r="L992" s="67"/>
      <c r="M992" s="67"/>
      <c r="N992" s="67"/>
      <c r="O992" s="67"/>
      <c r="P992" s="67"/>
      <c r="Q992" s="67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21.75" customHeight="1">
      <c r="A993" s="5"/>
      <c r="B993" s="8"/>
      <c r="C993" s="5"/>
      <c r="D993" s="5"/>
      <c r="E993" s="5"/>
      <c r="F993" s="5"/>
      <c r="G993" s="5"/>
      <c r="H993" s="67"/>
      <c r="I993" s="67"/>
      <c r="J993" s="67"/>
      <c r="K993" s="67"/>
      <c r="L993" s="67"/>
      <c r="M993" s="67"/>
      <c r="N993" s="67"/>
      <c r="O993" s="67"/>
      <c r="P993" s="67"/>
      <c r="Q993" s="67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21.75" customHeight="1">
      <c r="A994" s="5"/>
      <c r="B994" s="8"/>
      <c r="C994" s="5"/>
      <c r="D994" s="5"/>
      <c r="E994" s="5"/>
      <c r="F994" s="5"/>
      <c r="G994" s="5"/>
      <c r="H994" s="67"/>
      <c r="I994" s="67"/>
      <c r="J994" s="67"/>
      <c r="K994" s="67"/>
      <c r="L994" s="67"/>
      <c r="M994" s="67"/>
      <c r="N994" s="67"/>
      <c r="O994" s="67"/>
      <c r="P994" s="67"/>
      <c r="Q994" s="67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21.75" customHeight="1">
      <c r="A995" s="5"/>
      <c r="B995" s="8"/>
      <c r="C995" s="5"/>
      <c r="D995" s="5"/>
      <c r="E995" s="5"/>
      <c r="F995" s="5"/>
      <c r="G995" s="5"/>
      <c r="H995" s="67"/>
      <c r="I995" s="67"/>
      <c r="J995" s="67"/>
      <c r="K995" s="67"/>
      <c r="L995" s="67"/>
      <c r="M995" s="67"/>
      <c r="N995" s="67"/>
      <c r="O995" s="67"/>
      <c r="P995" s="67"/>
      <c r="Q995" s="67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21.75" customHeight="1">
      <c r="A996" s="5"/>
      <c r="B996" s="8"/>
      <c r="C996" s="5"/>
      <c r="D996" s="5"/>
      <c r="E996" s="5"/>
      <c r="F996" s="5"/>
      <c r="G996" s="5"/>
      <c r="H996" s="67"/>
      <c r="I996" s="67"/>
      <c r="J996" s="67"/>
      <c r="K996" s="67"/>
      <c r="L996" s="67"/>
      <c r="M996" s="67"/>
      <c r="N996" s="67"/>
      <c r="O996" s="67"/>
      <c r="P996" s="67"/>
      <c r="Q996" s="67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21.75" customHeight="1">
      <c r="A997" s="5"/>
      <c r="B997" s="8"/>
      <c r="C997" s="5"/>
      <c r="D997" s="5"/>
      <c r="E997" s="5"/>
      <c r="F997" s="5"/>
      <c r="G997" s="5"/>
      <c r="H997" s="67"/>
      <c r="I997" s="67"/>
      <c r="J997" s="67"/>
      <c r="K997" s="67"/>
      <c r="L997" s="67"/>
      <c r="M997" s="67"/>
      <c r="N997" s="67"/>
      <c r="O997" s="67"/>
      <c r="P997" s="67"/>
      <c r="Q997" s="67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21.75" customHeight="1">
      <c r="A998" s="5"/>
      <c r="B998" s="8"/>
      <c r="C998" s="5"/>
      <c r="D998" s="5"/>
      <c r="E998" s="5"/>
      <c r="F998" s="5"/>
      <c r="G998" s="5"/>
      <c r="H998" s="67"/>
      <c r="I998" s="67"/>
      <c r="J998" s="67"/>
      <c r="K998" s="67"/>
      <c r="L998" s="67"/>
      <c r="M998" s="67"/>
      <c r="N998" s="67"/>
      <c r="O998" s="67"/>
      <c r="P998" s="67"/>
      <c r="Q998" s="67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21.75" customHeight="1">
      <c r="A999" s="5"/>
      <c r="B999" s="8"/>
      <c r="C999" s="5"/>
      <c r="D999" s="5"/>
      <c r="E999" s="5"/>
      <c r="F999" s="5"/>
      <c r="G999" s="5"/>
      <c r="H999" s="67"/>
      <c r="I999" s="67"/>
      <c r="J999" s="67"/>
      <c r="K999" s="67"/>
      <c r="L999" s="67"/>
      <c r="M999" s="67"/>
      <c r="N999" s="67"/>
      <c r="O999" s="67"/>
      <c r="P999" s="67"/>
      <c r="Q999" s="67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21.75" customHeight="1">
      <c r="A1000" s="5"/>
      <c r="B1000" s="8"/>
      <c r="C1000" s="5"/>
      <c r="D1000" s="5"/>
      <c r="E1000" s="5"/>
      <c r="F1000" s="5"/>
      <c r="G1000" s="5"/>
      <c r="H1000" s="67"/>
      <c r="I1000" s="67"/>
      <c r="J1000" s="67"/>
      <c r="K1000" s="67"/>
      <c r="L1000" s="67"/>
      <c r="M1000" s="67"/>
      <c r="N1000" s="67"/>
      <c r="O1000" s="67"/>
      <c r="P1000" s="67"/>
      <c r="Q1000" s="67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67">
    <mergeCell ref="B464:G464"/>
    <mergeCell ref="B479:G479"/>
    <mergeCell ref="B477:G477"/>
    <mergeCell ref="B500:G500"/>
    <mergeCell ref="B492:G492"/>
    <mergeCell ref="B181:G181"/>
    <mergeCell ref="B197:G197"/>
    <mergeCell ref="B415:G415"/>
    <mergeCell ref="B429:G429"/>
    <mergeCell ref="B453:G453"/>
    <mergeCell ref="B378:G378"/>
    <mergeCell ref="B406:G406"/>
    <mergeCell ref="A414:B414"/>
    <mergeCell ref="B389:G389"/>
    <mergeCell ref="B395:G395"/>
    <mergeCell ref="B403:G403"/>
    <mergeCell ref="B218:G218"/>
    <mergeCell ref="B247:G247"/>
    <mergeCell ref="B358:G358"/>
    <mergeCell ref="B368:G368"/>
    <mergeCell ref="B356:G356"/>
    <mergeCell ref="B65:G65"/>
    <mergeCell ref="B73:G73"/>
    <mergeCell ref="B78:G78"/>
    <mergeCell ref="B134:G134"/>
    <mergeCell ref="B136:G136"/>
    <mergeCell ref="S7:T7"/>
    <mergeCell ref="S9:T9"/>
    <mergeCell ref="B26:G26"/>
    <mergeCell ref="B33:G33"/>
    <mergeCell ref="B23:G23"/>
    <mergeCell ref="B8:G8"/>
    <mergeCell ref="B10:G10"/>
    <mergeCell ref="B13:G13"/>
    <mergeCell ref="B17:G17"/>
    <mergeCell ref="A7:B7"/>
    <mergeCell ref="A5:F5"/>
    <mergeCell ref="C1:M1"/>
    <mergeCell ref="C2:M2"/>
    <mergeCell ref="C3:M3"/>
    <mergeCell ref="C4:I4"/>
    <mergeCell ref="A6:C6"/>
    <mergeCell ref="B40:G40"/>
    <mergeCell ref="B49:G49"/>
    <mergeCell ref="B55:G55"/>
    <mergeCell ref="B58:G58"/>
    <mergeCell ref="B299:G299"/>
    <mergeCell ref="B306:G306"/>
    <mergeCell ref="B314:G314"/>
    <mergeCell ref="B226:G226"/>
    <mergeCell ref="B234:G234"/>
    <mergeCell ref="A217:B217"/>
    <mergeCell ref="B252:G252"/>
    <mergeCell ref="B86:G86"/>
    <mergeCell ref="B354:G354"/>
    <mergeCell ref="A161:B161"/>
    <mergeCell ref="B119:G119"/>
    <mergeCell ref="B121:G121"/>
    <mergeCell ref="A111:B111"/>
    <mergeCell ref="B112:G112"/>
    <mergeCell ref="B163:G163"/>
    <mergeCell ref="B144:G144"/>
    <mergeCell ref="B328:G328"/>
    <mergeCell ref="A336:B336"/>
    <mergeCell ref="B338:G338"/>
    <mergeCell ref="B345:G345"/>
    <mergeCell ref="B287:G287"/>
  </mergeCells>
  <pageMargins left="0.7" right="0.7" top="0.75" bottom="0.75" header="0" footer="0"/>
  <pageSetup paperSize="9" scale="56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4.42578125" customWidth="1"/>
    <col min="2" max="2" width="14.42578125" customWidth="1"/>
    <col min="3" max="3" width="14.28515625" customWidth="1"/>
    <col min="4" max="4" width="10.42578125" customWidth="1"/>
    <col min="5" max="5" width="7.5703125" customWidth="1"/>
    <col min="6" max="6" width="33.42578125" customWidth="1"/>
    <col min="7" max="7" width="26.28515625" customWidth="1"/>
    <col min="8" max="8" width="29" customWidth="1"/>
    <col min="9" max="9" width="11.42578125" customWidth="1"/>
    <col min="10" max="10" width="10" customWidth="1"/>
    <col min="11" max="11" width="10.85546875" customWidth="1"/>
    <col min="12" max="12" width="25.28515625" customWidth="1"/>
    <col min="13" max="26" width="8.7109375" customWidth="1"/>
  </cols>
  <sheetData>
    <row r="1" spans="1:26" ht="18" customHeight="1">
      <c r="A1" s="686" t="s">
        <v>1007</v>
      </c>
      <c r="B1" s="635"/>
      <c r="C1" s="635"/>
      <c r="D1" s="635"/>
      <c r="E1" s="635"/>
      <c r="F1" s="635"/>
      <c r="G1" s="635"/>
      <c r="H1" s="635"/>
      <c r="I1" s="635"/>
      <c r="J1" s="635"/>
      <c r="K1" s="635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</row>
    <row r="2" spans="1:26" ht="18" customHeight="1">
      <c r="A2" s="686" t="s">
        <v>1013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</row>
    <row r="3" spans="1:26" ht="18" customHeight="1">
      <c r="A3" s="687" t="s">
        <v>1015</v>
      </c>
      <c r="B3" s="688"/>
      <c r="C3" s="688"/>
      <c r="D3" s="688"/>
      <c r="E3" s="688"/>
      <c r="F3" s="688"/>
      <c r="G3" s="688"/>
      <c r="H3" s="688"/>
      <c r="I3" s="688"/>
      <c r="J3" s="688"/>
      <c r="K3" s="688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</row>
    <row r="4" spans="1:26" ht="18" customHeight="1">
      <c r="A4" s="230" t="s">
        <v>1024</v>
      </c>
      <c r="B4" s="693" t="s">
        <v>1037</v>
      </c>
      <c r="C4" s="694"/>
      <c r="D4" s="684" t="s">
        <v>1045</v>
      </c>
      <c r="E4" s="230" t="s">
        <v>1047</v>
      </c>
      <c r="F4" s="684" t="s">
        <v>1048</v>
      </c>
      <c r="G4" s="684" t="s">
        <v>1050</v>
      </c>
      <c r="H4" s="230" t="s">
        <v>1052</v>
      </c>
      <c r="I4" s="230" t="s">
        <v>1053</v>
      </c>
      <c r="J4" s="684" t="s">
        <v>1054</v>
      </c>
      <c r="K4" s="230" t="s">
        <v>1055</v>
      </c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</row>
    <row r="5" spans="1:26" ht="18" customHeight="1">
      <c r="A5" s="232" t="s">
        <v>3</v>
      </c>
      <c r="B5" s="695"/>
      <c r="C5" s="696"/>
      <c r="D5" s="685"/>
      <c r="E5" s="232" t="s">
        <v>1067</v>
      </c>
      <c r="F5" s="685"/>
      <c r="G5" s="685"/>
      <c r="H5" s="232" t="s">
        <v>1068</v>
      </c>
      <c r="I5" s="232" t="s">
        <v>1070</v>
      </c>
      <c r="J5" s="685"/>
      <c r="K5" s="232" t="s">
        <v>1067</v>
      </c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</row>
    <row r="6" spans="1:26" ht="20.25" customHeight="1">
      <c r="A6" s="234"/>
      <c r="B6" s="235" t="s">
        <v>331</v>
      </c>
      <c r="C6" s="236"/>
      <c r="D6" s="238"/>
      <c r="E6" s="234"/>
      <c r="F6" s="238"/>
      <c r="G6" s="238"/>
      <c r="H6" s="239"/>
      <c r="I6" s="234"/>
      <c r="J6" s="238"/>
      <c r="K6" s="238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</row>
    <row r="7" spans="1:26" ht="20.25" customHeight="1">
      <c r="A7" s="241">
        <v>1</v>
      </c>
      <c r="B7" s="242" t="s">
        <v>1080</v>
      </c>
      <c r="C7" s="243" t="s">
        <v>1082</v>
      </c>
      <c r="D7" s="244" t="s">
        <v>1085</v>
      </c>
      <c r="E7" s="241" t="s">
        <v>1088</v>
      </c>
      <c r="F7" s="244" t="s">
        <v>1089</v>
      </c>
      <c r="G7" s="244" t="s">
        <v>1090</v>
      </c>
      <c r="H7" s="245" t="s">
        <v>870</v>
      </c>
      <c r="I7" s="246" t="s">
        <v>1092</v>
      </c>
      <c r="J7" s="244" t="s">
        <v>1094</v>
      </c>
      <c r="K7" s="244" t="s">
        <v>1095</v>
      </c>
      <c r="L7" s="247" t="str">
        <f t="shared" ref="L7:L34" si="0">B7&amp;" "&amp;C7</f>
        <v>นางสาวสิริลักษณ์ จิระวัฒนาสมกุล</v>
      </c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</row>
    <row r="8" spans="1:26" ht="20.25" customHeight="1">
      <c r="A8" s="241"/>
      <c r="B8" s="242"/>
      <c r="C8" s="243"/>
      <c r="D8" s="244"/>
      <c r="E8" s="241"/>
      <c r="F8" s="244"/>
      <c r="G8" s="244"/>
      <c r="H8" s="245" t="s">
        <v>1099</v>
      </c>
      <c r="I8" s="246"/>
      <c r="J8" s="244"/>
      <c r="K8" s="244"/>
      <c r="L8" s="247" t="str">
        <f t="shared" si="0"/>
        <v xml:space="preserve"> </v>
      </c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</row>
    <row r="9" spans="1:26" ht="20.25" customHeight="1">
      <c r="A9" s="241">
        <v>2</v>
      </c>
      <c r="B9" s="242" t="s">
        <v>1102</v>
      </c>
      <c r="C9" s="243" t="s">
        <v>1103</v>
      </c>
      <c r="D9" s="244" t="s">
        <v>1085</v>
      </c>
      <c r="E9" s="241" t="s">
        <v>1088</v>
      </c>
      <c r="F9" s="248" t="s">
        <v>1104</v>
      </c>
      <c r="G9" s="244" t="s">
        <v>1107</v>
      </c>
      <c r="H9" s="245" t="s">
        <v>848</v>
      </c>
      <c r="I9" s="241" t="s">
        <v>1092</v>
      </c>
      <c r="J9" s="244" t="s">
        <v>1094</v>
      </c>
      <c r="K9" s="244"/>
      <c r="L9" s="247" t="str">
        <f t="shared" si="0"/>
        <v>นางสาวอริสา สุมามาลย์</v>
      </c>
      <c r="M9" s="247"/>
      <c r="N9" s="247"/>
      <c r="O9" s="247"/>
      <c r="P9" s="247"/>
      <c r="Q9" s="247"/>
      <c r="R9" s="247"/>
      <c r="S9" s="247"/>
      <c r="T9" s="247"/>
      <c r="U9" s="247"/>
      <c r="V9" s="247"/>
      <c r="W9" s="247"/>
      <c r="X9" s="247"/>
      <c r="Y9" s="247"/>
      <c r="Z9" s="247"/>
    </row>
    <row r="10" spans="1:26" ht="20.25" customHeight="1">
      <c r="A10" s="241">
        <v>3</v>
      </c>
      <c r="B10" s="242" t="s">
        <v>1109</v>
      </c>
      <c r="C10" s="243" t="s">
        <v>1110</v>
      </c>
      <c r="D10" s="244" t="s">
        <v>1085</v>
      </c>
      <c r="E10" s="241" t="s">
        <v>1088</v>
      </c>
      <c r="F10" s="244" t="s">
        <v>1111</v>
      </c>
      <c r="G10" s="244" t="s">
        <v>1112</v>
      </c>
      <c r="H10" s="245" t="s">
        <v>871</v>
      </c>
      <c r="I10" s="241" t="s">
        <v>1092</v>
      </c>
      <c r="J10" s="244" t="s">
        <v>1094</v>
      </c>
      <c r="K10" s="249"/>
      <c r="L10" s="247" t="str">
        <f t="shared" si="0"/>
        <v>นางสาวอุทุมพร หลอดโค</v>
      </c>
      <c r="M10" s="247"/>
      <c r="N10" s="247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</row>
    <row r="11" spans="1:26" ht="20.25" customHeight="1">
      <c r="A11" s="241">
        <v>4</v>
      </c>
      <c r="B11" s="250" t="s">
        <v>1117</v>
      </c>
      <c r="C11" s="251" t="s">
        <v>1120</v>
      </c>
      <c r="D11" s="252" t="s">
        <v>1085</v>
      </c>
      <c r="E11" s="241" t="s">
        <v>1088</v>
      </c>
      <c r="F11" s="244" t="s">
        <v>1125</v>
      </c>
      <c r="G11" s="244" t="s">
        <v>1126</v>
      </c>
      <c r="H11" s="245" t="s">
        <v>869</v>
      </c>
      <c r="I11" s="241" t="s">
        <v>1092</v>
      </c>
      <c r="J11" s="244" t="s">
        <v>1127</v>
      </c>
      <c r="K11" s="244"/>
      <c r="L11" s="247" t="str">
        <f t="shared" si="0"/>
        <v>นางสาวชมพูนุช สมแสน</v>
      </c>
      <c r="M11" s="247"/>
      <c r="N11" s="247"/>
      <c r="O11" s="247"/>
      <c r="P11" s="247"/>
      <c r="Q11" s="247"/>
      <c r="R11" s="247"/>
      <c r="S11" s="247"/>
      <c r="T11" s="247"/>
      <c r="U11" s="247"/>
      <c r="V11" s="247"/>
      <c r="W11" s="247"/>
      <c r="X11" s="247"/>
      <c r="Y11" s="247"/>
      <c r="Z11" s="247"/>
    </row>
    <row r="12" spans="1:26" ht="23.25" customHeight="1">
      <c r="A12" s="253"/>
      <c r="B12" s="689" t="s">
        <v>191</v>
      </c>
      <c r="C12" s="676"/>
      <c r="D12" s="254"/>
      <c r="E12" s="254"/>
      <c r="F12" s="254"/>
      <c r="G12" s="254"/>
      <c r="H12" s="255"/>
      <c r="I12" s="254"/>
      <c r="J12" s="254"/>
      <c r="K12" s="256"/>
      <c r="L12" s="257" t="str">
        <f t="shared" si="0"/>
        <v xml:space="preserve">คณะเทคโนโลยีการเกษตร </v>
      </c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</row>
    <row r="13" spans="1:26" ht="23.25" customHeight="1">
      <c r="A13" s="241">
        <v>1</v>
      </c>
      <c r="B13" s="242" t="s">
        <v>1147</v>
      </c>
      <c r="C13" s="243" t="s">
        <v>1149</v>
      </c>
      <c r="D13" s="244" t="s">
        <v>1085</v>
      </c>
      <c r="E13" s="241" t="s">
        <v>1088</v>
      </c>
      <c r="F13" s="258" t="s">
        <v>1150</v>
      </c>
      <c r="G13" s="244" t="s">
        <v>1153</v>
      </c>
      <c r="H13" s="245" t="s">
        <v>848</v>
      </c>
      <c r="I13" s="241" t="s">
        <v>1092</v>
      </c>
      <c r="J13" s="244" t="s">
        <v>1094</v>
      </c>
      <c r="K13" s="245"/>
      <c r="L13" s="247" t="str">
        <f t="shared" si="0"/>
        <v>นางสาวสิรินทัศน์ เลี่ยมแหลม</v>
      </c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</row>
    <row r="14" spans="1:26" ht="18" customHeight="1">
      <c r="A14" s="241">
        <v>2</v>
      </c>
      <c r="B14" s="242" t="s">
        <v>1157</v>
      </c>
      <c r="C14" s="243" t="s">
        <v>1158</v>
      </c>
      <c r="D14" s="244" t="s">
        <v>1159</v>
      </c>
      <c r="E14" s="244" t="s">
        <v>1088</v>
      </c>
      <c r="F14" s="244" t="s">
        <v>1160</v>
      </c>
      <c r="G14" s="244" t="s">
        <v>1162</v>
      </c>
      <c r="H14" s="259" t="s">
        <v>849</v>
      </c>
      <c r="I14" s="241" t="s">
        <v>1092</v>
      </c>
      <c r="J14" s="244" t="s">
        <v>1166</v>
      </c>
      <c r="K14" s="245"/>
      <c r="L14" s="247" t="str">
        <f t="shared" si="0"/>
        <v>นางสาวชนกนันท์ ศรีลาพัฒน์</v>
      </c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</row>
    <row r="15" spans="1:26" ht="19.5" customHeight="1">
      <c r="A15" s="253"/>
      <c r="B15" s="689" t="s">
        <v>496</v>
      </c>
      <c r="C15" s="676"/>
      <c r="D15" s="260"/>
      <c r="E15" s="260"/>
      <c r="F15" s="260"/>
      <c r="G15" s="260"/>
      <c r="H15" s="261"/>
      <c r="I15" s="260"/>
      <c r="J15" s="260"/>
      <c r="K15" s="255"/>
      <c r="L15" s="257" t="str">
        <f t="shared" si="0"/>
        <v xml:space="preserve">คณะวิทยาศาสตร์และเทคโนโลยี </v>
      </c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</row>
    <row r="16" spans="1:26" ht="24" customHeight="1">
      <c r="A16" s="241">
        <v>1</v>
      </c>
      <c r="B16" s="242" t="s">
        <v>1178</v>
      </c>
      <c r="C16" s="243" t="s">
        <v>1180</v>
      </c>
      <c r="D16" s="244" t="s">
        <v>1085</v>
      </c>
      <c r="E16" s="241" t="s">
        <v>1088</v>
      </c>
      <c r="F16" s="244" t="s">
        <v>691</v>
      </c>
      <c r="G16" s="244" t="s">
        <v>1126</v>
      </c>
      <c r="H16" s="245" t="s">
        <v>898</v>
      </c>
      <c r="I16" s="241" t="s">
        <v>1092</v>
      </c>
      <c r="J16" s="244" t="s">
        <v>1094</v>
      </c>
      <c r="K16" s="245"/>
      <c r="L16" s="247" t="str">
        <f t="shared" si="0"/>
        <v>นางสาวศศิวรรณ ทัศนเอี่ยม</v>
      </c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</row>
    <row r="17" spans="1:26" ht="24" customHeight="1">
      <c r="A17" s="241">
        <v>2</v>
      </c>
      <c r="B17" s="242" t="s">
        <v>1182</v>
      </c>
      <c r="C17" s="243" t="s">
        <v>1183</v>
      </c>
      <c r="D17" s="244" t="s">
        <v>1085</v>
      </c>
      <c r="E17" s="241" t="s">
        <v>1088</v>
      </c>
      <c r="F17" s="244" t="s">
        <v>1184</v>
      </c>
      <c r="G17" s="244" t="s">
        <v>1186</v>
      </c>
      <c r="H17" s="245" t="s">
        <v>896</v>
      </c>
      <c r="I17" s="241" t="s">
        <v>1092</v>
      </c>
      <c r="J17" s="244" t="s">
        <v>1094</v>
      </c>
      <c r="K17" s="249"/>
      <c r="L17" s="247" t="str">
        <f t="shared" si="0"/>
        <v>นายกรกช มาตะรัตน์</v>
      </c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</row>
    <row r="18" spans="1:26" ht="24" customHeight="1">
      <c r="A18" s="241">
        <v>3</v>
      </c>
      <c r="B18" s="242" t="s">
        <v>1189</v>
      </c>
      <c r="C18" s="243" t="s">
        <v>1190</v>
      </c>
      <c r="D18" s="244" t="s">
        <v>1085</v>
      </c>
      <c r="E18" s="241" t="s">
        <v>1088</v>
      </c>
      <c r="F18" s="244" t="s">
        <v>477</v>
      </c>
      <c r="G18" s="244" t="s">
        <v>1112</v>
      </c>
      <c r="H18" s="245" t="s">
        <v>896</v>
      </c>
      <c r="I18" s="241" t="s">
        <v>1092</v>
      </c>
      <c r="J18" s="244" t="s">
        <v>1094</v>
      </c>
      <c r="K18" s="249"/>
      <c r="L18" s="247" t="str">
        <f t="shared" si="0"/>
        <v>นางสาวอรุณฉาย อุนาศรี</v>
      </c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</row>
    <row r="19" spans="1:26" ht="21.75" customHeight="1">
      <c r="A19" s="262">
        <v>4</v>
      </c>
      <c r="B19" s="263" t="s">
        <v>1199</v>
      </c>
      <c r="C19" s="264" t="s">
        <v>1203</v>
      </c>
      <c r="D19" s="258" t="s">
        <v>1159</v>
      </c>
      <c r="E19" s="262" t="s">
        <v>1088</v>
      </c>
      <c r="F19" s="258" t="s">
        <v>622</v>
      </c>
      <c r="G19" s="258" t="s">
        <v>1112</v>
      </c>
      <c r="H19" s="265" t="s">
        <v>895</v>
      </c>
      <c r="I19" s="262" t="s">
        <v>1092</v>
      </c>
      <c r="J19" s="258" t="s">
        <v>1127</v>
      </c>
      <c r="K19" s="266"/>
      <c r="L19" s="247" t="str">
        <f t="shared" si="0"/>
        <v>นางสาวธิดารัตน์ เหลื่องรุ่งเรื่อง</v>
      </c>
      <c r="M19" s="267"/>
      <c r="N19" s="267"/>
      <c r="O19" s="267"/>
      <c r="P19" s="267"/>
      <c r="Q19" s="267"/>
      <c r="R19" s="267"/>
      <c r="S19" s="267"/>
      <c r="T19" s="267"/>
      <c r="U19" s="267"/>
      <c r="V19" s="267"/>
      <c r="W19" s="267"/>
      <c r="X19" s="267"/>
      <c r="Y19" s="267"/>
      <c r="Z19" s="267"/>
    </row>
    <row r="20" spans="1:26" ht="21.75" customHeight="1">
      <c r="A20" s="241">
        <v>5</v>
      </c>
      <c r="B20" s="242" t="s">
        <v>1221</v>
      </c>
      <c r="C20" s="243" t="s">
        <v>1222</v>
      </c>
      <c r="D20" s="244" t="s">
        <v>1159</v>
      </c>
      <c r="E20" s="241" t="s">
        <v>1088</v>
      </c>
      <c r="F20" s="244" t="s">
        <v>1223</v>
      </c>
      <c r="G20" s="244" t="s">
        <v>1112</v>
      </c>
      <c r="H20" s="245" t="s">
        <v>897</v>
      </c>
      <c r="I20" s="241" t="s">
        <v>1092</v>
      </c>
      <c r="J20" s="244" t="s">
        <v>1225</v>
      </c>
      <c r="K20" s="248"/>
      <c r="L20" s="247" t="str">
        <f t="shared" si="0"/>
        <v>นายทรงพล ประโยชน์มี</v>
      </c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</row>
    <row r="21" spans="1:26" ht="21.75" customHeight="1">
      <c r="A21" s="268"/>
      <c r="B21" s="690" t="s">
        <v>259</v>
      </c>
      <c r="C21" s="691"/>
      <c r="D21" s="256"/>
      <c r="E21" s="268"/>
      <c r="F21" s="256"/>
      <c r="G21" s="256"/>
      <c r="H21" s="271"/>
      <c r="I21" s="268"/>
      <c r="J21" s="256"/>
      <c r="K21" s="256"/>
      <c r="L21" s="257" t="str">
        <f t="shared" si="0"/>
        <v xml:space="preserve">คณะเทคโนโลยีอุตสาหกรรม </v>
      </c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</row>
    <row r="22" spans="1:26" ht="19.5" customHeight="1">
      <c r="A22" s="241">
        <v>1</v>
      </c>
      <c r="B22" s="242" t="s">
        <v>1250</v>
      </c>
      <c r="C22" s="243" t="s">
        <v>1251</v>
      </c>
      <c r="D22" s="244" t="s">
        <v>1085</v>
      </c>
      <c r="E22" s="241" t="s">
        <v>1088</v>
      </c>
      <c r="F22" s="244" t="s">
        <v>1253</v>
      </c>
      <c r="G22" s="244" t="s">
        <v>1254</v>
      </c>
      <c r="H22" s="245" t="s">
        <v>856</v>
      </c>
      <c r="I22" s="249" t="s">
        <v>1092</v>
      </c>
      <c r="J22" s="244" t="s">
        <v>1094</v>
      </c>
      <c r="K22" s="249"/>
      <c r="L22" s="247" t="str">
        <f t="shared" si="0"/>
        <v>นางลัคนา จีบแก้ว</v>
      </c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</row>
    <row r="23" spans="1:26" ht="19.5" customHeight="1">
      <c r="A23" s="241">
        <v>2</v>
      </c>
      <c r="B23" s="247" t="s">
        <v>1257</v>
      </c>
      <c r="C23" s="247" t="s">
        <v>1258</v>
      </c>
      <c r="D23" s="244" t="s">
        <v>1085</v>
      </c>
      <c r="E23" s="246" t="s">
        <v>1260</v>
      </c>
      <c r="F23" s="248" t="s">
        <v>1261</v>
      </c>
      <c r="G23" s="244" t="s">
        <v>1262</v>
      </c>
      <c r="H23" s="245" t="s">
        <v>854</v>
      </c>
      <c r="I23" s="249" t="s">
        <v>1092</v>
      </c>
      <c r="J23" s="272" t="s">
        <v>1264</v>
      </c>
      <c r="K23" s="249"/>
      <c r="L23" s="247" t="str">
        <f t="shared" si="0"/>
        <v>นายภัทราพล กองทรัพย์</v>
      </c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</row>
    <row r="24" spans="1:26" ht="19.5" customHeight="1">
      <c r="A24" s="241">
        <v>3</v>
      </c>
      <c r="B24" s="242" t="s">
        <v>1271</v>
      </c>
      <c r="C24" s="243" t="s">
        <v>1258</v>
      </c>
      <c r="D24" s="244" t="s">
        <v>1085</v>
      </c>
      <c r="E24" s="241" t="s">
        <v>1272</v>
      </c>
      <c r="F24" s="273" t="s">
        <v>1273</v>
      </c>
      <c r="G24" s="244" t="s">
        <v>1112</v>
      </c>
      <c r="H24" s="245" t="s">
        <v>855</v>
      </c>
      <c r="I24" s="241" t="s">
        <v>1092</v>
      </c>
      <c r="J24" s="244" t="s">
        <v>1264</v>
      </c>
      <c r="K24" s="274"/>
      <c r="L24" s="247" t="str">
        <f t="shared" si="0"/>
        <v>นางนุจิรา กองทรัพย์</v>
      </c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</row>
    <row r="25" spans="1:26" ht="18" customHeight="1">
      <c r="A25" s="275"/>
      <c r="B25" s="689" t="s">
        <v>28</v>
      </c>
      <c r="C25" s="676"/>
      <c r="D25" s="276"/>
      <c r="E25" s="275"/>
      <c r="F25" s="276"/>
      <c r="G25" s="276"/>
      <c r="H25" s="277"/>
      <c r="I25" s="275"/>
      <c r="J25" s="276"/>
      <c r="K25" s="276"/>
      <c r="L25" s="257" t="str">
        <f t="shared" si="0"/>
        <v xml:space="preserve">คณะครุศาสตร์ </v>
      </c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</row>
    <row r="26" spans="1:26" ht="21.75" customHeight="1">
      <c r="A26" s="278">
        <v>1</v>
      </c>
      <c r="B26" s="279" t="s">
        <v>1298</v>
      </c>
      <c r="C26" s="280" t="s">
        <v>1302</v>
      </c>
      <c r="D26" s="281" t="s">
        <v>1085</v>
      </c>
      <c r="E26" s="278" t="s">
        <v>1088</v>
      </c>
      <c r="F26" s="281" t="s">
        <v>1308</v>
      </c>
      <c r="G26" s="281" t="s">
        <v>1090</v>
      </c>
      <c r="H26" s="282" t="s">
        <v>839</v>
      </c>
      <c r="I26" s="278" t="s">
        <v>1092</v>
      </c>
      <c r="J26" s="281" t="s">
        <v>1127</v>
      </c>
      <c r="K26" s="283"/>
      <c r="L26" s="257" t="str">
        <f t="shared" si="0"/>
        <v>นางอนงลักษณ์ หนูหมอก</v>
      </c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</row>
    <row r="27" spans="1:26" ht="21.75" customHeight="1">
      <c r="A27" s="284"/>
      <c r="B27" s="285"/>
      <c r="C27" s="285"/>
      <c r="D27" s="285"/>
      <c r="E27" s="284"/>
      <c r="F27" s="285"/>
      <c r="G27" s="285"/>
      <c r="H27" s="286"/>
      <c r="I27" s="284"/>
      <c r="J27" s="285"/>
      <c r="K27" s="287"/>
      <c r="L27" s="257" t="str">
        <f t="shared" si="0"/>
        <v xml:space="preserve"> </v>
      </c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</row>
    <row r="28" spans="1:26" ht="21.75" customHeight="1">
      <c r="A28" s="686" t="s">
        <v>1322</v>
      </c>
      <c r="B28" s="635"/>
      <c r="C28" s="635"/>
      <c r="D28" s="635"/>
      <c r="E28" s="635"/>
      <c r="F28" s="635"/>
      <c r="G28" s="635"/>
      <c r="H28" s="635"/>
      <c r="I28" s="635"/>
      <c r="J28" s="635"/>
      <c r="K28" s="635"/>
      <c r="L28" s="257" t="str">
        <f t="shared" si="0"/>
        <v xml:space="preserve"> </v>
      </c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</row>
    <row r="29" spans="1:26" ht="21.75" customHeight="1">
      <c r="A29" s="686" t="s">
        <v>1013</v>
      </c>
      <c r="B29" s="635"/>
      <c r="C29" s="635"/>
      <c r="D29" s="635"/>
      <c r="E29" s="635"/>
      <c r="F29" s="635"/>
      <c r="G29" s="635"/>
      <c r="H29" s="635"/>
      <c r="I29" s="635"/>
      <c r="J29" s="635"/>
      <c r="K29" s="635"/>
      <c r="L29" s="257" t="str">
        <f t="shared" si="0"/>
        <v xml:space="preserve"> </v>
      </c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</row>
    <row r="30" spans="1:26" ht="21.75" customHeight="1">
      <c r="A30" s="687" t="s">
        <v>1015</v>
      </c>
      <c r="B30" s="688"/>
      <c r="C30" s="688"/>
      <c r="D30" s="688"/>
      <c r="E30" s="688"/>
      <c r="F30" s="688"/>
      <c r="G30" s="688"/>
      <c r="H30" s="688"/>
      <c r="I30" s="688"/>
      <c r="J30" s="688"/>
      <c r="K30" s="688"/>
      <c r="L30" s="257" t="str">
        <f t="shared" si="0"/>
        <v xml:space="preserve"> </v>
      </c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</row>
    <row r="31" spans="1:26" ht="21.75" customHeight="1">
      <c r="A31" s="230" t="s">
        <v>1024</v>
      </c>
      <c r="B31" s="693" t="s">
        <v>1037</v>
      </c>
      <c r="C31" s="694"/>
      <c r="D31" s="684" t="s">
        <v>1045</v>
      </c>
      <c r="E31" s="230" t="s">
        <v>1047</v>
      </c>
      <c r="F31" s="684" t="s">
        <v>1048</v>
      </c>
      <c r="G31" s="684" t="s">
        <v>1050</v>
      </c>
      <c r="H31" s="230" t="s">
        <v>1052</v>
      </c>
      <c r="I31" s="230" t="s">
        <v>1053</v>
      </c>
      <c r="J31" s="684" t="s">
        <v>1054</v>
      </c>
      <c r="K31" s="230" t="s">
        <v>1055</v>
      </c>
      <c r="L31" s="257" t="str">
        <f t="shared" si="0"/>
        <v xml:space="preserve">ชื่อ - สกุล </v>
      </c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</row>
    <row r="32" spans="1:26" ht="21.75" customHeight="1">
      <c r="A32" s="232" t="s">
        <v>3</v>
      </c>
      <c r="B32" s="695"/>
      <c r="C32" s="696"/>
      <c r="D32" s="685"/>
      <c r="E32" s="232" t="s">
        <v>1067</v>
      </c>
      <c r="F32" s="685"/>
      <c r="G32" s="685"/>
      <c r="H32" s="232" t="s">
        <v>1068</v>
      </c>
      <c r="I32" s="232" t="s">
        <v>1070</v>
      </c>
      <c r="J32" s="685"/>
      <c r="K32" s="232" t="s">
        <v>1067</v>
      </c>
      <c r="L32" s="257" t="str">
        <f t="shared" si="0"/>
        <v xml:space="preserve"> </v>
      </c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</row>
    <row r="33" spans="1:26" ht="21.75" customHeight="1">
      <c r="A33" s="234"/>
      <c r="B33" s="689" t="s">
        <v>496</v>
      </c>
      <c r="C33" s="676"/>
      <c r="D33" s="238"/>
      <c r="E33" s="234"/>
      <c r="F33" s="238"/>
      <c r="G33" s="238"/>
      <c r="H33" s="239"/>
      <c r="I33" s="234"/>
      <c r="J33" s="238"/>
      <c r="K33" s="238"/>
      <c r="L33" s="257" t="str">
        <f t="shared" si="0"/>
        <v xml:space="preserve">คณะวิทยาศาสตร์และเทคโนโลยี </v>
      </c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</row>
    <row r="34" spans="1:26" ht="21.75" customHeight="1">
      <c r="A34" s="216">
        <v>1</v>
      </c>
      <c r="B34" s="288" t="s">
        <v>1334</v>
      </c>
      <c r="C34" s="290" t="s">
        <v>1337</v>
      </c>
      <c r="D34" s="288" t="s">
        <v>1159</v>
      </c>
      <c r="E34" s="291" t="s">
        <v>1088</v>
      </c>
      <c r="F34" s="292" t="s">
        <v>1348</v>
      </c>
      <c r="G34" s="293" t="s">
        <v>1112</v>
      </c>
      <c r="H34" s="294" t="s">
        <v>900</v>
      </c>
      <c r="I34" s="295" t="s">
        <v>1092</v>
      </c>
      <c r="J34" s="254" t="s">
        <v>1094</v>
      </c>
      <c r="K34" s="254"/>
      <c r="L34" s="257" t="str">
        <f t="shared" si="0"/>
        <v>นางสาวณีรนุช วรไธสง</v>
      </c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</row>
    <row r="35" spans="1:26" ht="21.75" customHeight="1">
      <c r="A35" s="278"/>
      <c r="B35" s="279"/>
      <c r="C35" s="280"/>
      <c r="D35" s="281"/>
      <c r="E35" s="278"/>
      <c r="F35" s="281"/>
      <c r="G35" s="281"/>
      <c r="H35" s="296"/>
      <c r="I35" s="297"/>
      <c r="J35" s="281"/>
      <c r="K35" s="281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</row>
    <row r="36" spans="1:26" ht="21.75" customHeight="1">
      <c r="A36" s="284"/>
      <c r="B36" s="285"/>
      <c r="C36" s="285"/>
      <c r="D36" s="285"/>
      <c r="E36" s="284"/>
      <c r="F36" s="285"/>
      <c r="G36" s="285"/>
      <c r="H36" s="286"/>
      <c r="I36" s="284"/>
      <c r="J36" s="285"/>
      <c r="K36" s="28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</row>
    <row r="37" spans="1:26" ht="21.75" customHeight="1">
      <c r="A37" s="284"/>
      <c r="B37" s="285"/>
      <c r="C37" s="285"/>
      <c r="D37" s="285"/>
      <c r="E37" s="284"/>
      <c r="F37" s="285"/>
      <c r="G37" s="285"/>
      <c r="H37" s="286"/>
      <c r="I37" s="284"/>
      <c r="J37" s="285"/>
      <c r="K37" s="28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</row>
    <row r="38" spans="1:26" ht="21.75" customHeight="1">
      <c r="A38" s="284"/>
      <c r="B38" s="285"/>
      <c r="C38" s="285"/>
      <c r="D38" s="285"/>
      <c r="E38" s="284"/>
      <c r="F38" s="285"/>
      <c r="G38" s="285"/>
      <c r="H38" s="286"/>
      <c r="I38" s="285"/>
      <c r="J38" s="285"/>
      <c r="K38" s="28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</row>
    <row r="39" spans="1:26" ht="21.75" customHeight="1">
      <c r="A39" s="284"/>
      <c r="B39" s="285"/>
      <c r="C39" s="285"/>
      <c r="D39" s="285"/>
      <c r="E39" s="284"/>
      <c r="F39" s="285"/>
      <c r="G39" s="285"/>
      <c r="H39" s="286"/>
      <c r="I39" s="284"/>
      <c r="J39" s="285"/>
      <c r="K39" s="28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</row>
    <row r="40" spans="1:26" ht="21.75" customHeight="1">
      <c r="A40" s="284"/>
      <c r="B40" s="285"/>
      <c r="C40" s="285"/>
      <c r="D40" s="285"/>
      <c r="E40" s="284"/>
      <c r="F40" s="285"/>
      <c r="G40" s="285"/>
      <c r="H40" s="286"/>
      <c r="I40" s="285"/>
      <c r="J40" s="285"/>
      <c r="K40" s="28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</row>
    <row r="41" spans="1:26" ht="21.75" customHeight="1">
      <c r="A41" s="284"/>
      <c r="B41" s="285"/>
      <c r="C41" s="285"/>
      <c r="D41" s="285"/>
      <c r="E41" s="284"/>
      <c r="F41" s="285"/>
      <c r="G41" s="285"/>
      <c r="H41" s="286"/>
      <c r="I41" s="284"/>
      <c r="J41" s="285"/>
      <c r="K41" s="28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</row>
    <row r="42" spans="1:26" ht="21.75" customHeight="1">
      <c r="A42" s="284"/>
      <c r="B42" s="285"/>
      <c r="C42" s="285"/>
      <c r="D42" s="285"/>
      <c r="E42" s="284"/>
      <c r="F42" s="285"/>
      <c r="G42" s="285"/>
      <c r="H42" s="286"/>
      <c r="I42" s="284" t="s">
        <v>1357</v>
      </c>
      <c r="J42" s="285"/>
      <c r="K42" s="28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</row>
    <row r="43" spans="1:26" ht="21.75" customHeight="1">
      <c r="A43" s="298"/>
      <c r="B43" s="219"/>
      <c r="C43" s="219"/>
      <c r="D43" s="219"/>
      <c r="E43" s="219"/>
      <c r="F43" s="299" t="s">
        <v>1358</v>
      </c>
      <c r="G43" s="219"/>
      <c r="H43" s="300"/>
      <c r="I43" s="298"/>
      <c r="J43" s="219"/>
      <c r="K43" s="284"/>
      <c r="L43" s="301"/>
      <c r="M43" s="301"/>
      <c r="N43" s="301"/>
      <c r="O43" s="301"/>
      <c r="P43" s="301"/>
      <c r="Q43" s="301"/>
      <c r="R43" s="301"/>
      <c r="S43" s="301"/>
      <c r="T43" s="301"/>
      <c r="U43" s="301"/>
      <c r="V43" s="301"/>
      <c r="W43" s="301"/>
      <c r="X43" s="301"/>
      <c r="Y43" s="301"/>
      <c r="Z43" s="301"/>
    </row>
    <row r="44" spans="1:26" ht="21.75" customHeight="1">
      <c r="A44" s="686" t="s">
        <v>1359</v>
      </c>
      <c r="B44" s="635"/>
      <c r="C44" s="635"/>
      <c r="D44" s="635"/>
      <c r="E44" s="635"/>
      <c r="F44" s="635"/>
      <c r="G44" s="635"/>
      <c r="H44" s="635"/>
      <c r="I44" s="635"/>
      <c r="J44" s="635"/>
      <c r="K44" s="635"/>
      <c r="L44" s="301"/>
      <c r="M44" s="301"/>
      <c r="N44" s="301"/>
      <c r="O44" s="301"/>
      <c r="P44" s="301"/>
      <c r="Q44" s="301"/>
      <c r="R44" s="301"/>
      <c r="S44" s="301"/>
      <c r="T44" s="301"/>
      <c r="U44" s="301"/>
      <c r="V44" s="301"/>
      <c r="W44" s="301"/>
      <c r="X44" s="301"/>
      <c r="Y44" s="301"/>
      <c r="Z44" s="301"/>
    </row>
    <row r="45" spans="1:26" ht="21.75" customHeight="1">
      <c r="A45" s="686" t="s">
        <v>1013</v>
      </c>
      <c r="B45" s="635"/>
      <c r="C45" s="635"/>
      <c r="D45" s="635"/>
      <c r="E45" s="635"/>
      <c r="F45" s="635"/>
      <c r="G45" s="635"/>
      <c r="H45" s="635"/>
      <c r="I45" s="635"/>
      <c r="J45" s="635"/>
      <c r="K45" s="635"/>
      <c r="L45" s="301"/>
      <c r="M45" s="301"/>
      <c r="N45" s="301"/>
      <c r="O45" s="301"/>
      <c r="P45" s="301"/>
      <c r="Q45" s="301"/>
      <c r="R45" s="301"/>
      <c r="S45" s="301"/>
      <c r="T45" s="301"/>
      <c r="U45" s="301"/>
      <c r="V45" s="301"/>
      <c r="W45" s="301"/>
      <c r="X45" s="301"/>
      <c r="Y45" s="301"/>
      <c r="Z45" s="301"/>
    </row>
    <row r="46" spans="1:26" ht="21.75" customHeight="1">
      <c r="A46" s="687" t="s">
        <v>1360</v>
      </c>
      <c r="B46" s="688"/>
      <c r="C46" s="688"/>
      <c r="D46" s="688"/>
      <c r="E46" s="688"/>
      <c r="F46" s="688"/>
      <c r="G46" s="688"/>
      <c r="H46" s="688"/>
      <c r="I46" s="688"/>
      <c r="J46" s="688"/>
      <c r="K46" s="688"/>
      <c r="L46" s="301"/>
      <c r="M46" s="301"/>
      <c r="N46" s="301"/>
      <c r="O46" s="301"/>
      <c r="P46" s="301"/>
      <c r="Q46" s="301"/>
      <c r="R46" s="301"/>
      <c r="S46" s="301"/>
      <c r="T46" s="301"/>
      <c r="U46" s="301"/>
      <c r="V46" s="301"/>
      <c r="W46" s="301"/>
      <c r="X46" s="301"/>
      <c r="Y46" s="301"/>
      <c r="Z46" s="301"/>
    </row>
    <row r="47" spans="1:26" ht="21.75" customHeight="1">
      <c r="A47" s="230" t="s">
        <v>1024</v>
      </c>
      <c r="B47" s="693" t="s">
        <v>1037</v>
      </c>
      <c r="C47" s="694"/>
      <c r="D47" s="684" t="s">
        <v>1045</v>
      </c>
      <c r="E47" s="230" t="s">
        <v>1047</v>
      </c>
      <c r="F47" s="684" t="s">
        <v>1048</v>
      </c>
      <c r="G47" s="684" t="s">
        <v>1050</v>
      </c>
      <c r="H47" s="230" t="s">
        <v>1052</v>
      </c>
      <c r="I47" s="230" t="s">
        <v>1053</v>
      </c>
      <c r="J47" s="684" t="s">
        <v>1054</v>
      </c>
      <c r="K47" s="230" t="s">
        <v>1055</v>
      </c>
      <c r="L47" s="301"/>
      <c r="M47" s="301"/>
      <c r="N47" s="301"/>
      <c r="O47" s="301"/>
      <c r="P47" s="301"/>
      <c r="Q47" s="301"/>
      <c r="R47" s="301"/>
      <c r="S47" s="301"/>
      <c r="T47" s="301"/>
      <c r="U47" s="301"/>
      <c r="V47" s="301"/>
      <c r="W47" s="301"/>
      <c r="X47" s="301"/>
      <c r="Y47" s="301"/>
      <c r="Z47" s="301"/>
    </row>
    <row r="48" spans="1:26" ht="21.75" customHeight="1">
      <c r="A48" s="232" t="s">
        <v>3</v>
      </c>
      <c r="B48" s="695"/>
      <c r="C48" s="696"/>
      <c r="D48" s="685"/>
      <c r="E48" s="232" t="s">
        <v>1067</v>
      </c>
      <c r="F48" s="685"/>
      <c r="G48" s="685"/>
      <c r="H48" s="232" t="s">
        <v>1068</v>
      </c>
      <c r="I48" s="232" t="s">
        <v>1070</v>
      </c>
      <c r="J48" s="685"/>
      <c r="K48" s="232" t="s">
        <v>1067</v>
      </c>
      <c r="L48" s="301"/>
      <c r="M48" s="301"/>
      <c r="N48" s="301"/>
      <c r="O48" s="301"/>
      <c r="P48" s="301"/>
      <c r="Q48" s="301"/>
      <c r="R48" s="301"/>
      <c r="S48" s="301"/>
      <c r="T48" s="301"/>
      <c r="U48" s="301"/>
      <c r="V48" s="301"/>
      <c r="W48" s="301"/>
      <c r="X48" s="301"/>
      <c r="Y48" s="301"/>
      <c r="Z48" s="301"/>
    </row>
    <row r="49" spans="1:26" ht="21.75" customHeight="1">
      <c r="A49" s="302"/>
      <c r="B49" s="704" t="s">
        <v>1361</v>
      </c>
      <c r="C49" s="676"/>
      <c r="D49" s="303"/>
      <c r="E49" s="302"/>
      <c r="F49" s="303"/>
      <c r="G49" s="303"/>
      <c r="H49" s="302"/>
      <c r="I49" s="302"/>
      <c r="J49" s="303"/>
      <c r="K49" s="302"/>
      <c r="L49" s="301"/>
      <c r="M49" s="301"/>
      <c r="N49" s="301"/>
      <c r="O49" s="301"/>
      <c r="P49" s="301"/>
      <c r="Q49" s="301"/>
      <c r="R49" s="301"/>
      <c r="S49" s="301"/>
      <c r="T49" s="301"/>
      <c r="U49" s="301"/>
      <c r="V49" s="301"/>
      <c r="W49" s="301"/>
      <c r="X49" s="301"/>
      <c r="Y49" s="301"/>
      <c r="Z49" s="301"/>
    </row>
    <row r="50" spans="1:26" ht="21.75" customHeight="1">
      <c r="A50" s="304">
        <v>1</v>
      </c>
      <c r="B50" s="288" t="s">
        <v>1362</v>
      </c>
      <c r="C50" s="305" t="s">
        <v>1363</v>
      </c>
      <c r="D50" s="288" t="s">
        <v>1364</v>
      </c>
      <c r="E50" s="306" t="s">
        <v>1365</v>
      </c>
      <c r="F50" s="307" t="s">
        <v>1366</v>
      </c>
      <c r="G50" s="307" t="s">
        <v>1126</v>
      </c>
      <c r="H50" s="308" t="s">
        <v>1367</v>
      </c>
      <c r="I50" s="307" t="s">
        <v>1070</v>
      </c>
      <c r="J50" s="307" t="s">
        <v>1127</v>
      </c>
      <c r="K50" s="307"/>
      <c r="L50" s="301"/>
      <c r="M50" s="301"/>
      <c r="N50" s="301"/>
      <c r="O50" s="301"/>
      <c r="P50" s="301"/>
      <c r="Q50" s="301"/>
      <c r="R50" s="301"/>
      <c r="S50" s="301"/>
      <c r="T50" s="301"/>
      <c r="U50" s="301"/>
      <c r="V50" s="301"/>
      <c r="W50" s="301"/>
      <c r="X50" s="301"/>
      <c r="Y50" s="301"/>
      <c r="Z50" s="301"/>
    </row>
    <row r="51" spans="1:26" ht="21.75" customHeight="1">
      <c r="A51" s="304"/>
      <c r="B51" s="288"/>
      <c r="C51" s="305"/>
      <c r="D51" s="309"/>
      <c r="E51" s="310"/>
      <c r="F51" s="307" t="s">
        <v>1368</v>
      </c>
      <c r="G51" s="307"/>
      <c r="H51" s="308"/>
      <c r="I51" s="304"/>
      <c r="J51" s="307"/>
      <c r="K51" s="307"/>
      <c r="L51" s="301"/>
      <c r="M51" s="301"/>
      <c r="N51" s="301"/>
      <c r="O51" s="301"/>
      <c r="P51" s="301"/>
      <c r="Q51" s="301"/>
      <c r="R51" s="301"/>
      <c r="S51" s="301"/>
      <c r="T51" s="301"/>
      <c r="U51" s="301"/>
      <c r="V51" s="301"/>
      <c r="W51" s="301"/>
      <c r="X51" s="301"/>
      <c r="Y51" s="301"/>
      <c r="Z51" s="301"/>
    </row>
    <row r="52" spans="1:26" ht="21.75" customHeight="1">
      <c r="A52" s="304">
        <v>2</v>
      </c>
      <c r="B52" s="288" t="s">
        <v>1369</v>
      </c>
      <c r="C52" s="305" t="s">
        <v>1370</v>
      </c>
      <c r="D52" s="307" t="s">
        <v>1371</v>
      </c>
      <c r="E52" s="311" t="s">
        <v>1365</v>
      </c>
      <c r="F52" s="307" t="s">
        <v>1372</v>
      </c>
      <c r="G52" s="307" t="s">
        <v>1</v>
      </c>
      <c r="H52" s="312" t="s">
        <v>1373</v>
      </c>
      <c r="I52" s="307" t="s">
        <v>1070</v>
      </c>
      <c r="J52" s="307" t="s">
        <v>1127</v>
      </c>
      <c r="K52" s="309"/>
      <c r="L52" s="301"/>
      <c r="M52" s="301"/>
      <c r="N52" s="301"/>
      <c r="O52" s="301"/>
      <c r="P52" s="301"/>
      <c r="Q52" s="301"/>
      <c r="R52" s="301"/>
      <c r="S52" s="301"/>
      <c r="T52" s="301"/>
      <c r="U52" s="301"/>
      <c r="V52" s="301"/>
      <c r="W52" s="301"/>
      <c r="X52" s="301"/>
      <c r="Y52" s="301"/>
      <c r="Z52" s="301"/>
    </row>
    <row r="53" spans="1:26" ht="21.75" customHeight="1">
      <c r="A53" s="304"/>
      <c r="B53" s="704"/>
      <c r="C53" s="676"/>
      <c r="D53" s="309"/>
      <c r="E53" s="307"/>
      <c r="F53" s="307" t="s">
        <v>1374</v>
      </c>
      <c r="G53" s="307"/>
      <c r="H53" s="313"/>
      <c r="I53" s="307"/>
      <c r="J53" s="307"/>
      <c r="K53" s="307"/>
      <c r="L53" s="301"/>
      <c r="M53" s="301"/>
      <c r="N53" s="301"/>
      <c r="O53" s="301"/>
      <c r="P53" s="301"/>
      <c r="Q53" s="301"/>
      <c r="R53" s="301"/>
      <c r="S53" s="301"/>
      <c r="T53" s="301"/>
      <c r="U53" s="301"/>
      <c r="V53" s="301"/>
      <c r="W53" s="301"/>
      <c r="X53" s="301"/>
      <c r="Y53" s="301"/>
      <c r="Z53" s="301"/>
    </row>
    <row r="54" spans="1:26" ht="21.75" customHeight="1">
      <c r="A54" s="304">
        <v>3</v>
      </c>
      <c r="B54" s="314" t="s">
        <v>1375</v>
      </c>
      <c r="C54" s="315" t="s">
        <v>1376</v>
      </c>
      <c r="D54" s="307" t="s">
        <v>1377</v>
      </c>
      <c r="E54" s="304" t="s">
        <v>1365</v>
      </c>
      <c r="F54" s="307" t="s">
        <v>1372</v>
      </c>
      <c r="G54" s="307" t="s">
        <v>1</v>
      </c>
      <c r="H54" s="312" t="s">
        <v>1373</v>
      </c>
      <c r="I54" s="307" t="s">
        <v>1070</v>
      </c>
      <c r="J54" s="307" t="s">
        <v>1127</v>
      </c>
      <c r="K54" s="309"/>
      <c r="L54" s="301"/>
      <c r="M54" s="301"/>
      <c r="N54" s="301"/>
      <c r="O54" s="301"/>
      <c r="P54" s="301"/>
      <c r="Q54" s="301"/>
      <c r="R54" s="301"/>
      <c r="S54" s="301"/>
      <c r="T54" s="301"/>
      <c r="U54" s="301"/>
      <c r="V54" s="301"/>
      <c r="W54" s="301"/>
      <c r="X54" s="301"/>
      <c r="Y54" s="301"/>
      <c r="Z54" s="301"/>
    </row>
    <row r="55" spans="1:26" ht="21.75" customHeight="1">
      <c r="A55" s="304"/>
      <c r="B55" s="314"/>
      <c r="C55" s="315"/>
      <c r="D55" s="309"/>
      <c r="E55" s="307"/>
      <c r="F55" s="307" t="s">
        <v>1374</v>
      </c>
      <c r="G55" s="307"/>
      <c r="H55" s="313"/>
      <c r="I55" s="307"/>
      <c r="J55" s="307"/>
      <c r="K55" s="307"/>
      <c r="L55" s="301"/>
      <c r="M55" s="301"/>
      <c r="N55" s="301"/>
      <c r="O55" s="301"/>
      <c r="P55" s="301"/>
      <c r="Q55" s="301"/>
      <c r="R55" s="301"/>
      <c r="S55" s="301"/>
      <c r="T55" s="301"/>
      <c r="U55" s="301"/>
      <c r="V55" s="301"/>
      <c r="W55" s="301"/>
      <c r="X55" s="301"/>
      <c r="Y55" s="301"/>
      <c r="Z55" s="301"/>
    </row>
    <row r="56" spans="1:26" ht="21.75" customHeight="1">
      <c r="A56" s="304">
        <v>4</v>
      </c>
      <c r="B56" s="288" t="s">
        <v>1378</v>
      </c>
      <c r="C56" s="305" t="s">
        <v>1379</v>
      </c>
      <c r="D56" s="316" t="s">
        <v>1364</v>
      </c>
      <c r="E56" s="306" t="s">
        <v>1365</v>
      </c>
      <c r="F56" s="307" t="s">
        <v>1372</v>
      </c>
      <c r="G56" s="307" t="s">
        <v>1</v>
      </c>
      <c r="H56" s="308" t="s">
        <v>1380</v>
      </c>
      <c r="I56" s="307" t="s">
        <v>1070</v>
      </c>
      <c r="J56" s="307" t="s">
        <v>1127</v>
      </c>
      <c r="K56" s="317"/>
      <c r="L56" s="301"/>
      <c r="M56" s="301"/>
      <c r="N56" s="301"/>
      <c r="O56" s="301"/>
      <c r="P56" s="301"/>
      <c r="Q56" s="301"/>
      <c r="R56" s="301"/>
      <c r="S56" s="301"/>
      <c r="T56" s="301"/>
      <c r="U56" s="301"/>
      <c r="V56" s="301"/>
      <c r="W56" s="301"/>
      <c r="X56" s="301"/>
      <c r="Y56" s="301"/>
      <c r="Z56" s="301"/>
    </row>
    <row r="57" spans="1:26" ht="21.75" customHeight="1">
      <c r="A57" s="304"/>
      <c r="B57" s="701"/>
      <c r="C57" s="676"/>
      <c r="D57" s="309"/>
      <c r="E57" s="310"/>
      <c r="F57" s="307" t="s">
        <v>1374</v>
      </c>
      <c r="G57" s="307"/>
      <c r="H57" s="308"/>
      <c r="I57" s="304"/>
      <c r="J57" s="307"/>
      <c r="K57" s="307"/>
      <c r="L57" s="301"/>
      <c r="M57" s="301"/>
      <c r="N57" s="301"/>
      <c r="O57" s="301"/>
      <c r="P57" s="301"/>
      <c r="Q57" s="301"/>
      <c r="R57" s="301"/>
      <c r="S57" s="301"/>
      <c r="T57" s="301"/>
      <c r="U57" s="301"/>
      <c r="V57" s="301"/>
      <c r="W57" s="301"/>
      <c r="X57" s="301"/>
      <c r="Y57" s="301"/>
      <c r="Z57" s="301"/>
    </row>
    <row r="58" spans="1:26" ht="21.75" customHeight="1">
      <c r="A58" s="304">
        <v>5</v>
      </c>
      <c r="B58" s="288" t="s">
        <v>1381</v>
      </c>
      <c r="C58" s="305" t="s">
        <v>1382</v>
      </c>
      <c r="D58" s="288" t="s">
        <v>1383</v>
      </c>
      <c r="E58" s="306" t="s">
        <v>1365</v>
      </c>
      <c r="F58" s="307" t="s">
        <v>1384</v>
      </c>
      <c r="G58" s="307" t="s">
        <v>1126</v>
      </c>
      <c r="H58" s="308" t="s">
        <v>1385</v>
      </c>
      <c r="I58" s="307" t="s">
        <v>1070</v>
      </c>
      <c r="J58" s="307" t="s">
        <v>1127</v>
      </c>
      <c r="K58" s="317" t="s">
        <v>1386</v>
      </c>
      <c r="L58" s="301"/>
      <c r="M58" s="301"/>
      <c r="N58" s="301"/>
      <c r="O58" s="301"/>
      <c r="P58" s="301"/>
      <c r="Q58" s="301"/>
      <c r="R58" s="301"/>
      <c r="S58" s="301"/>
      <c r="T58" s="301"/>
      <c r="U58" s="301"/>
      <c r="V58" s="301"/>
      <c r="W58" s="301"/>
      <c r="X58" s="301"/>
      <c r="Y58" s="301"/>
      <c r="Z58" s="301"/>
    </row>
    <row r="59" spans="1:26" ht="21.75" customHeight="1">
      <c r="A59" s="304"/>
      <c r="B59" s="288"/>
      <c r="C59" s="305"/>
      <c r="D59" s="309"/>
      <c r="E59" s="310"/>
      <c r="F59" s="307"/>
      <c r="G59" s="307"/>
      <c r="H59" s="308"/>
      <c r="I59" s="304"/>
      <c r="J59" s="307"/>
      <c r="K59" s="307"/>
      <c r="L59" s="301"/>
      <c r="M59" s="301"/>
      <c r="N59" s="301"/>
      <c r="O59" s="301"/>
      <c r="P59" s="301"/>
      <c r="Q59" s="301"/>
      <c r="R59" s="301"/>
      <c r="S59" s="301"/>
      <c r="T59" s="301"/>
      <c r="U59" s="301"/>
      <c r="V59" s="301"/>
      <c r="W59" s="301"/>
      <c r="X59" s="301"/>
      <c r="Y59" s="301"/>
      <c r="Z59" s="301"/>
    </row>
    <row r="60" spans="1:26" ht="21.75" customHeight="1">
      <c r="A60" s="304">
        <v>6</v>
      </c>
      <c r="B60" s="314" t="s">
        <v>1387</v>
      </c>
      <c r="C60" s="315" t="s">
        <v>1388</v>
      </c>
      <c r="D60" s="307" t="s">
        <v>1389</v>
      </c>
      <c r="E60" s="304" t="s">
        <v>1365</v>
      </c>
      <c r="F60" s="307" t="s">
        <v>358</v>
      </c>
      <c r="G60" s="307" t="s">
        <v>1090</v>
      </c>
      <c r="H60" s="308" t="s">
        <v>1390</v>
      </c>
      <c r="I60" s="307" t="s">
        <v>1070</v>
      </c>
      <c r="J60" s="307" t="s">
        <v>1127</v>
      </c>
      <c r="K60" s="318"/>
      <c r="L60" s="301"/>
      <c r="M60" s="301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301"/>
      <c r="Y60" s="301"/>
      <c r="Z60" s="301"/>
    </row>
    <row r="61" spans="1:26" ht="21.75" customHeight="1">
      <c r="A61" s="319"/>
      <c r="B61" s="320"/>
      <c r="C61" s="321"/>
      <c r="D61" s="309"/>
      <c r="E61" s="322"/>
      <c r="F61" s="319"/>
      <c r="G61" s="319"/>
      <c r="H61" s="323"/>
      <c r="I61" s="319"/>
      <c r="J61" s="319"/>
      <c r="K61" s="324"/>
      <c r="L61" s="301"/>
      <c r="M61" s="301"/>
      <c r="N61" s="301"/>
      <c r="O61" s="301"/>
      <c r="P61" s="301"/>
      <c r="Q61" s="301"/>
      <c r="R61" s="301"/>
      <c r="S61" s="301"/>
      <c r="T61" s="301"/>
      <c r="U61" s="301"/>
      <c r="V61" s="301"/>
      <c r="W61" s="301"/>
      <c r="X61" s="301"/>
      <c r="Y61" s="301"/>
      <c r="Z61" s="301"/>
    </row>
    <row r="62" spans="1:26" ht="21.75" customHeight="1">
      <c r="A62" s="322">
        <v>7</v>
      </c>
      <c r="B62" s="320" t="s">
        <v>1391</v>
      </c>
      <c r="C62" s="321" t="s">
        <v>1392</v>
      </c>
      <c r="D62" s="325" t="s">
        <v>1364</v>
      </c>
      <c r="E62" s="322" t="s">
        <v>1365</v>
      </c>
      <c r="F62" s="319" t="s">
        <v>507</v>
      </c>
      <c r="G62" s="319" t="s">
        <v>1393</v>
      </c>
      <c r="H62" s="323" t="s">
        <v>1394</v>
      </c>
      <c r="I62" s="307" t="s">
        <v>1070</v>
      </c>
      <c r="J62" s="319" t="s">
        <v>1127</v>
      </c>
      <c r="K62" s="324"/>
      <c r="L62" s="301"/>
      <c r="M62" s="301"/>
      <c r="N62" s="301"/>
      <c r="O62" s="301"/>
      <c r="P62" s="301"/>
      <c r="Q62" s="301"/>
      <c r="R62" s="301"/>
      <c r="S62" s="301"/>
      <c r="T62" s="301"/>
      <c r="U62" s="301"/>
      <c r="V62" s="301"/>
      <c r="W62" s="301"/>
      <c r="X62" s="301"/>
      <c r="Y62" s="301"/>
      <c r="Z62" s="301"/>
    </row>
    <row r="63" spans="1:26" ht="21.75" customHeight="1">
      <c r="A63" s="304"/>
      <c r="B63" s="314"/>
      <c r="C63" s="315"/>
      <c r="D63" s="309"/>
      <c r="E63" s="304"/>
      <c r="F63" s="307"/>
      <c r="G63" s="307"/>
      <c r="H63" s="308"/>
      <c r="I63" s="307"/>
      <c r="J63" s="307"/>
      <c r="K63" s="318"/>
      <c r="L63" s="301"/>
      <c r="M63" s="301"/>
      <c r="N63" s="301"/>
      <c r="O63" s="301"/>
      <c r="P63" s="301"/>
      <c r="Q63" s="301"/>
      <c r="R63" s="301"/>
      <c r="S63" s="301"/>
      <c r="T63" s="301"/>
      <c r="U63" s="301"/>
      <c r="V63" s="301"/>
      <c r="W63" s="301"/>
      <c r="X63" s="301"/>
      <c r="Y63" s="301"/>
      <c r="Z63" s="301"/>
    </row>
    <row r="64" spans="1:26" ht="21.75" customHeight="1">
      <c r="A64" s="304">
        <v>8</v>
      </c>
      <c r="B64" s="314" t="s">
        <v>1395</v>
      </c>
      <c r="C64" s="315" t="s">
        <v>1396</v>
      </c>
      <c r="D64" s="309" t="s">
        <v>1397</v>
      </c>
      <c r="E64" s="304" t="s">
        <v>1365</v>
      </c>
      <c r="F64" s="326" t="s">
        <v>1398</v>
      </c>
      <c r="G64" s="307" t="s">
        <v>1393</v>
      </c>
      <c r="H64" s="308" t="s">
        <v>1399</v>
      </c>
      <c r="I64" s="307" t="s">
        <v>1070</v>
      </c>
      <c r="J64" s="307" t="s">
        <v>1127</v>
      </c>
      <c r="K64" s="318"/>
      <c r="L64" s="301"/>
      <c r="M64" s="301"/>
      <c r="N64" s="301"/>
      <c r="O64" s="301"/>
      <c r="P64" s="301"/>
      <c r="Q64" s="301"/>
      <c r="R64" s="301"/>
      <c r="S64" s="301"/>
      <c r="T64" s="301"/>
      <c r="U64" s="301"/>
      <c r="V64" s="301"/>
      <c r="W64" s="301"/>
      <c r="X64" s="301"/>
      <c r="Y64" s="301"/>
      <c r="Z64" s="301"/>
    </row>
    <row r="65" spans="1:26" ht="21.75" customHeight="1">
      <c r="A65" s="327"/>
      <c r="B65" s="328"/>
      <c r="C65" s="329"/>
      <c r="D65" s="330"/>
      <c r="E65" s="331"/>
      <c r="F65" s="327"/>
      <c r="G65" s="327"/>
      <c r="H65" s="332"/>
      <c r="I65" s="327"/>
      <c r="J65" s="327"/>
      <c r="K65" s="333"/>
      <c r="L65" s="301"/>
      <c r="M65" s="301"/>
      <c r="N65" s="301"/>
      <c r="O65" s="301"/>
      <c r="P65" s="301"/>
      <c r="Q65" s="301"/>
      <c r="R65" s="301"/>
      <c r="S65" s="301"/>
      <c r="T65" s="301"/>
      <c r="U65" s="301"/>
      <c r="V65" s="301"/>
      <c r="W65" s="301"/>
      <c r="X65" s="301"/>
      <c r="Y65" s="301"/>
      <c r="Z65" s="301"/>
    </row>
    <row r="66" spans="1:26" ht="21.75" customHeight="1">
      <c r="A66" s="334"/>
      <c r="B66" s="335"/>
      <c r="C66" s="336"/>
      <c r="D66" s="337"/>
      <c r="E66" s="334"/>
      <c r="F66" s="337"/>
      <c r="G66" s="337"/>
      <c r="H66" s="338"/>
      <c r="I66" s="334"/>
      <c r="J66" s="337"/>
      <c r="K66" s="337"/>
      <c r="L66" s="301"/>
      <c r="M66" s="301"/>
      <c r="N66" s="301"/>
      <c r="O66" s="301"/>
      <c r="P66" s="301"/>
      <c r="Q66" s="301"/>
      <c r="R66" s="301"/>
      <c r="S66" s="301"/>
      <c r="T66" s="301"/>
      <c r="U66" s="301"/>
      <c r="V66" s="301"/>
      <c r="W66" s="301"/>
      <c r="X66" s="301"/>
      <c r="Y66" s="301"/>
      <c r="Z66" s="301"/>
    </row>
    <row r="67" spans="1:26" ht="27.75" customHeight="1">
      <c r="A67" s="298"/>
      <c r="B67" s="219"/>
      <c r="C67" s="219"/>
      <c r="D67" s="219"/>
      <c r="E67" s="298"/>
      <c r="F67" s="219"/>
      <c r="G67" s="219"/>
      <c r="H67" s="300"/>
      <c r="I67" s="298"/>
      <c r="J67" s="219"/>
      <c r="K67" s="219"/>
      <c r="L67" s="301"/>
      <c r="M67" s="301"/>
      <c r="N67" s="301"/>
      <c r="O67" s="301"/>
      <c r="P67" s="301"/>
      <c r="Q67" s="301"/>
      <c r="R67" s="301"/>
      <c r="S67" s="301"/>
      <c r="T67" s="301"/>
      <c r="U67" s="301"/>
      <c r="V67" s="301"/>
      <c r="W67" s="301"/>
      <c r="X67" s="301"/>
      <c r="Y67" s="301"/>
      <c r="Z67" s="301"/>
    </row>
    <row r="68" spans="1:26" ht="21.75" customHeight="1">
      <c r="A68" s="298"/>
      <c r="B68" s="219"/>
      <c r="C68" s="219"/>
      <c r="D68" s="219"/>
      <c r="E68" s="219"/>
      <c r="F68" s="219"/>
      <c r="G68" s="219"/>
      <c r="H68" s="300"/>
      <c r="I68" s="298"/>
      <c r="J68" s="219"/>
      <c r="K68" s="339"/>
      <c r="L68" s="301"/>
      <c r="M68" s="301"/>
      <c r="N68" s="301"/>
      <c r="O68" s="301"/>
      <c r="P68" s="301"/>
      <c r="Q68" s="301"/>
      <c r="R68" s="301"/>
      <c r="S68" s="301"/>
      <c r="T68" s="301"/>
      <c r="U68" s="301"/>
      <c r="V68" s="301"/>
      <c r="W68" s="301"/>
      <c r="X68" s="301"/>
      <c r="Y68" s="301"/>
      <c r="Z68" s="301"/>
    </row>
    <row r="69" spans="1:26" ht="21.75" customHeight="1">
      <c r="A69" s="686" t="s">
        <v>1359</v>
      </c>
      <c r="B69" s="635"/>
      <c r="C69" s="635"/>
      <c r="D69" s="635"/>
      <c r="E69" s="635"/>
      <c r="F69" s="635"/>
      <c r="G69" s="635"/>
      <c r="H69" s="635"/>
      <c r="I69" s="635"/>
      <c r="J69" s="635"/>
      <c r="K69" s="635"/>
      <c r="L69" s="301"/>
      <c r="M69" s="301"/>
      <c r="N69" s="301"/>
      <c r="O69" s="301"/>
      <c r="P69" s="301"/>
      <c r="Q69" s="301"/>
      <c r="R69" s="301"/>
      <c r="S69" s="301"/>
      <c r="T69" s="301"/>
      <c r="U69" s="301"/>
      <c r="V69" s="301"/>
      <c r="W69" s="301"/>
      <c r="X69" s="301"/>
      <c r="Y69" s="301"/>
      <c r="Z69" s="301"/>
    </row>
    <row r="70" spans="1:26" ht="21.75" customHeight="1">
      <c r="A70" s="686" t="s">
        <v>1013</v>
      </c>
      <c r="B70" s="635"/>
      <c r="C70" s="635"/>
      <c r="D70" s="635"/>
      <c r="E70" s="635"/>
      <c r="F70" s="635"/>
      <c r="G70" s="635"/>
      <c r="H70" s="635"/>
      <c r="I70" s="635"/>
      <c r="J70" s="635"/>
      <c r="K70" s="635"/>
      <c r="L70" s="301"/>
      <c r="M70" s="301"/>
      <c r="N70" s="301"/>
      <c r="O70" s="301"/>
      <c r="P70" s="301"/>
      <c r="Q70" s="301"/>
      <c r="R70" s="301"/>
      <c r="S70" s="301"/>
      <c r="T70" s="301"/>
      <c r="U70" s="301"/>
      <c r="V70" s="301"/>
      <c r="W70" s="301"/>
      <c r="X70" s="301"/>
      <c r="Y70" s="301"/>
      <c r="Z70" s="301"/>
    </row>
    <row r="71" spans="1:26" ht="21.75" customHeight="1">
      <c r="A71" s="687" t="s">
        <v>1360</v>
      </c>
      <c r="B71" s="688"/>
      <c r="C71" s="688"/>
      <c r="D71" s="688"/>
      <c r="E71" s="688"/>
      <c r="F71" s="688"/>
      <c r="G71" s="688"/>
      <c r="H71" s="688"/>
      <c r="I71" s="688"/>
      <c r="J71" s="688"/>
      <c r="K71" s="688"/>
      <c r="L71" s="301"/>
      <c r="M71" s="301"/>
      <c r="N71" s="301"/>
      <c r="O71" s="301"/>
      <c r="P71" s="301"/>
      <c r="Q71" s="301"/>
      <c r="R71" s="301"/>
      <c r="S71" s="301"/>
      <c r="T71" s="301"/>
      <c r="U71" s="301"/>
      <c r="V71" s="301"/>
      <c r="W71" s="301"/>
      <c r="X71" s="301"/>
      <c r="Y71" s="301"/>
      <c r="Z71" s="301"/>
    </row>
    <row r="72" spans="1:26" ht="21.75" customHeight="1">
      <c r="A72" s="230" t="s">
        <v>1024</v>
      </c>
      <c r="B72" s="693" t="s">
        <v>1037</v>
      </c>
      <c r="C72" s="694"/>
      <c r="D72" s="684" t="s">
        <v>1045</v>
      </c>
      <c r="E72" s="230" t="s">
        <v>1047</v>
      </c>
      <c r="F72" s="684" t="s">
        <v>1048</v>
      </c>
      <c r="G72" s="684" t="s">
        <v>1050</v>
      </c>
      <c r="H72" s="230" t="s">
        <v>1052</v>
      </c>
      <c r="I72" s="230" t="s">
        <v>1053</v>
      </c>
      <c r="J72" s="684" t="s">
        <v>1054</v>
      </c>
      <c r="K72" s="230" t="s">
        <v>1055</v>
      </c>
      <c r="L72" s="301"/>
      <c r="M72" s="301"/>
      <c r="N72" s="301"/>
      <c r="O72" s="301"/>
      <c r="P72" s="301"/>
      <c r="Q72" s="301"/>
      <c r="R72" s="301"/>
      <c r="S72" s="301"/>
      <c r="T72" s="301"/>
      <c r="U72" s="301"/>
      <c r="V72" s="301"/>
      <c r="W72" s="301"/>
      <c r="X72" s="301"/>
      <c r="Y72" s="301"/>
      <c r="Z72" s="301"/>
    </row>
    <row r="73" spans="1:26" ht="21.75" customHeight="1">
      <c r="A73" s="232" t="s">
        <v>3</v>
      </c>
      <c r="B73" s="695"/>
      <c r="C73" s="696"/>
      <c r="D73" s="685"/>
      <c r="E73" s="232" t="s">
        <v>1067</v>
      </c>
      <c r="F73" s="685"/>
      <c r="G73" s="685"/>
      <c r="H73" s="232" t="s">
        <v>1068</v>
      </c>
      <c r="I73" s="232" t="s">
        <v>1070</v>
      </c>
      <c r="J73" s="685"/>
      <c r="K73" s="232" t="s">
        <v>1067</v>
      </c>
      <c r="L73" s="301"/>
      <c r="M73" s="301"/>
      <c r="N73" s="301"/>
      <c r="O73" s="301"/>
      <c r="P73" s="301"/>
      <c r="Q73" s="301"/>
      <c r="R73" s="301"/>
      <c r="S73" s="301"/>
      <c r="T73" s="301"/>
      <c r="U73" s="301"/>
      <c r="V73" s="301"/>
      <c r="W73" s="301"/>
      <c r="X73" s="301"/>
      <c r="Y73" s="301"/>
      <c r="Z73" s="301"/>
    </row>
    <row r="74" spans="1:26" ht="21.75" customHeight="1">
      <c r="A74" s="331"/>
      <c r="B74" s="340" t="s">
        <v>331</v>
      </c>
      <c r="C74" s="341"/>
      <c r="D74" s="327"/>
      <c r="E74" s="327"/>
      <c r="F74" s="327"/>
      <c r="G74" s="327"/>
      <c r="H74" s="342"/>
      <c r="I74" s="327"/>
      <c r="J74" s="327"/>
      <c r="K74" s="238"/>
      <c r="L74" s="301"/>
      <c r="M74" s="301"/>
      <c r="N74" s="301"/>
      <c r="O74" s="301"/>
      <c r="P74" s="301"/>
      <c r="Q74" s="301"/>
      <c r="R74" s="301"/>
      <c r="S74" s="301"/>
      <c r="T74" s="301"/>
      <c r="U74" s="301"/>
      <c r="V74" s="301"/>
      <c r="W74" s="301"/>
      <c r="X74" s="301"/>
      <c r="Y74" s="301"/>
      <c r="Z74" s="301"/>
    </row>
    <row r="75" spans="1:26" ht="21.75" customHeight="1">
      <c r="A75" s="304">
        <v>1</v>
      </c>
      <c r="B75" s="288" t="s">
        <v>1400</v>
      </c>
      <c r="C75" s="305" t="s">
        <v>1401</v>
      </c>
      <c r="D75" s="307" t="s">
        <v>1402</v>
      </c>
      <c r="E75" s="304" t="s">
        <v>1365</v>
      </c>
      <c r="F75" s="307" t="s">
        <v>1403</v>
      </c>
      <c r="G75" s="307" t="s">
        <v>1404</v>
      </c>
      <c r="H75" s="307" t="s">
        <v>1405</v>
      </c>
      <c r="I75" s="307" t="s">
        <v>1070</v>
      </c>
      <c r="J75" s="307" t="s">
        <v>1127</v>
      </c>
      <c r="K75" s="307" t="s">
        <v>1406</v>
      </c>
      <c r="L75" s="301"/>
      <c r="M75" s="301"/>
      <c r="N75" s="301"/>
      <c r="O75" s="301"/>
      <c r="P75" s="301"/>
      <c r="Q75" s="301"/>
      <c r="R75" s="301"/>
      <c r="S75" s="301"/>
      <c r="T75" s="301"/>
      <c r="U75" s="301"/>
      <c r="V75" s="301"/>
      <c r="W75" s="301"/>
      <c r="X75" s="301"/>
      <c r="Y75" s="301"/>
      <c r="Z75" s="301"/>
    </row>
    <row r="76" spans="1:26" ht="21.75" customHeight="1">
      <c r="A76" s="304"/>
      <c r="B76" s="288"/>
      <c r="C76" s="305"/>
      <c r="D76" s="307"/>
      <c r="E76" s="304"/>
      <c r="F76" s="307" t="s">
        <v>1407</v>
      </c>
      <c r="G76" s="307"/>
      <c r="H76" s="308"/>
      <c r="I76" s="304"/>
      <c r="J76" s="307"/>
      <c r="K76" s="307"/>
      <c r="L76" s="301"/>
      <c r="M76" s="301"/>
      <c r="N76" s="301"/>
      <c r="O76" s="301"/>
      <c r="P76" s="301"/>
      <c r="Q76" s="301"/>
      <c r="R76" s="301"/>
      <c r="S76" s="301"/>
      <c r="T76" s="301"/>
      <c r="U76" s="301"/>
      <c r="V76" s="301"/>
      <c r="W76" s="301"/>
      <c r="X76" s="301"/>
      <c r="Y76" s="301"/>
      <c r="Z76" s="301"/>
    </row>
    <row r="77" spans="1:26" ht="21.75" customHeight="1">
      <c r="A77" s="304">
        <v>2</v>
      </c>
      <c r="B77" s="288" t="s">
        <v>1408</v>
      </c>
      <c r="C77" s="305" t="s">
        <v>1082</v>
      </c>
      <c r="D77" s="307" t="s">
        <v>1159</v>
      </c>
      <c r="E77" s="304" t="s">
        <v>1088</v>
      </c>
      <c r="F77" s="307" t="s">
        <v>358</v>
      </c>
      <c r="G77" s="307" t="s">
        <v>1409</v>
      </c>
      <c r="H77" s="343" t="s">
        <v>1410</v>
      </c>
      <c r="I77" s="318" t="s">
        <v>1070</v>
      </c>
      <c r="J77" s="307" t="s">
        <v>1225</v>
      </c>
      <c r="K77" s="254"/>
      <c r="L77" s="301"/>
      <c r="M77" s="301"/>
      <c r="N77" s="301"/>
      <c r="O77" s="301"/>
      <c r="P77" s="301"/>
      <c r="Q77" s="301"/>
      <c r="R77" s="301"/>
      <c r="S77" s="301"/>
      <c r="T77" s="301"/>
      <c r="U77" s="301"/>
      <c r="V77" s="301"/>
      <c r="W77" s="301"/>
      <c r="X77" s="301"/>
      <c r="Y77" s="301"/>
      <c r="Z77" s="301"/>
    </row>
    <row r="78" spans="1:26" ht="21.75" customHeight="1">
      <c r="A78" s="304"/>
      <c r="B78" s="288"/>
      <c r="C78" s="305"/>
      <c r="D78" s="344"/>
      <c r="E78" s="304"/>
      <c r="F78" s="307"/>
      <c r="G78" s="307"/>
      <c r="H78" s="343"/>
      <c r="I78" s="304"/>
      <c r="J78" s="307"/>
      <c r="K78" s="254"/>
      <c r="L78" s="301"/>
      <c r="M78" s="301"/>
      <c r="N78" s="301"/>
      <c r="O78" s="301"/>
      <c r="P78" s="301"/>
      <c r="Q78" s="301"/>
      <c r="R78" s="301"/>
      <c r="S78" s="301"/>
      <c r="T78" s="301"/>
      <c r="U78" s="301"/>
      <c r="V78" s="301"/>
      <c r="W78" s="301"/>
      <c r="X78" s="301"/>
      <c r="Y78" s="301"/>
      <c r="Z78" s="301"/>
    </row>
    <row r="79" spans="1:26" ht="21.75" customHeight="1">
      <c r="A79" s="345">
        <v>3</v>
      </c>
      <c r="B79" s="346" t="s">
        <v>1411</v>
      </c>
      <c r="C79" s="347" t="s">
        <v>1412</v>
      </c>
      <c r="D79" s="307" t="s">
        <v>1159</v>
      </c>
      <c r="E79" s="348" t="s">
        <v>1088</v>
      </c>
      <c r="F79" s="349" t="s">
        <v>358</v>
      </c>
      <c r="G79" s="349" t="s">
        <v>1413</v>
      </c>
      <c r="H79" s="350" t="s">
        <v>1414</v>
      </c>
      <c r="I79" s="307" t="s">
        <v>1070</v>
      </c>
      <c r="J79" s="307" t="s">
        <v>1094</v>
      </c>
      <c r="K79" s="256"/>
      <c r="L79" s="301"/>
      <c r="M79" s="301"/>
      <c r="N79" s="301"/>
      <c r="O79" s="301"/>
      <c r="P79" s="301"/>
      <c r="Q79" s="301"/>
      <c r="R79" s="301"/>
      <c r="S79" s="301"/>
      <c r="T79" s="301"/>
      <c r="U79" s="301"/>
      <c r="V79" s="301"/>
      <c r="W79" s="301"/>
      <c r="X79" s="301"/>
      <c r="Y79" s="301"/>
      <c r="Z79" s="301"/>
    </row>
    <row r="80" spans="1:26" ht="21.75" customHeight="1">
      <c r="A80" s="345"/>
      <c r="B80" s="346"/>
      <c r="C80" s="347"/>
      <c r="D80" s="344"/>
      <c r="E80" s="348"/>
      <c r="F80" s="349"/>
      <c r="G80" s="349"/>
      <c r="H80" s="350"/>
      <c r="I80" s="345"/>
      <c r="J80" s="349"/>
      <c r="K80" s="349"/>
      <c r="L80" s="301"/>
      <c r="M80" s="301"/>
      <c r="N80" s="301"/>
      <c r="O80" s="301"/>
      <c r="P80" s="301"/>
      <c r="Q80" s="301"/>
      <c r="R80" s="301"/>
      <c r="S80" s="301"/>
      <c r="T80" s="301"/>
      <c r="U80" s="301"/>
      <c r="V80" s="301"/>
      <c r="W80" s="301"/>
      <c r="X80" s="301"/>
      <c r="Y80" s="301"/>
      <c r="Z80" s="301"/>
    </row>
    <row r="81" spans="1:26" ht="21.75" customHeight="1">
      <c r="A81" s="304">
        <v>4</v>
      </c>
      <c r="B81" s="288" t="s">
        <v>1415</v>
      </c>
      <c r="C81" s="305" t="s">
        <v>1416</v>
      </c>
      <c r="D81" s="344" t="s">
        <v>1159</v>
      </c>
      <c r="E81" s="304" t="s">
        <v>1088</v>
      </c>
      <c r="F81" s="307" t="s">
        <v>1417</v>
      </c>
      <c r="G81" s="307" t="s">
        <v>1112</v>
      </c>
      <c r="H81" s="343" t="s">
        <v>1418</v>
      </c>
      <c r="I81" s="307" t="s">
        <v>1070</v>
      </c>
      <c r="J81" s="307" t="s">
        <v>1127</v>
      </c>
      <c r="K81" s="351"/>
      <c r="L81" s="301"/>
      <c r="M81" s="301"/>
      <c r="N81" s="301"/>
      <c r="O81" s="301"/>
      <c r="P81" s="301"/>
      <c r="Q81" s="301"/>
      <c r="R81" s="301"/>
      <c r="S81" s="301"/>
      <c r="T81" s="301"/>
      <c r="U81" s="301"/>
      <c r="V81" s="301"/>
      <c r="W81" s="301"/>
      <c r="X81" s="301"/>
      <c r="Y81" s="301"/>
      <c r="Z81" s="301"/>
    </row>
    <row r="82" spans="1:26" ht="21.75" customHeight="1">
      <c r="A82" s="304"/>
      <c r="B82" s="288"/>
      <c r="C82" s="305"/>
      <c r="D82" s="344"/>
      <c r="E82" s="304"/>
      <c r="F82" s="307" t="s">
        <v>1419</v>
      </c>
      <c r="G82" s="307"/>
      <c r="H82" s="308"/>
      <c r="I82" s="352"/>
      <c r="J82" s="307"/>
      <c r="K82" s="307"/>
      <c r="L82" s="301"/>
      <c r="M82" s="301"/>
      <c r="N82" s="301"/>
      <c r="O82" s="301"/>
      <c r="P82" s="301"/>
      <c r="Q82" s="301"/>
      <c r="R82" s="301"/>
      <c r="S82" s="301"/>
      <c r="T82" s="301"/>
      <c r="U82" s="301"/>
      <c r="V82" s="301"/>
      <c r="W82" s="301"/>
      <c r="X82" s="301"/>
      <c r="Y82" s="301"/>
      <c r="Z82" s="301"/>
    </row>
    <row r="83" spans="1:26" ht="21.75" customHeight="1">
      <c r="A83" s="345">
        <v>5</v>
      </c>
      <c r="B83" s="346" t="s">
        <v>1420</v>
      </c>
      <c r="C83" s="347" t="s">
        <v>1421</v>
      </c>
      <c r="D83" s="353" t="s">
        <v>1159</v>
      </c>
      <c r="E83" s="345" t="s">
        <v>1088</v>
      </c>
      <c r="F83" s="349" t="s">
        <v>1422</v>
      </c>
      <c r="G83" s="349" t="s">
        <v>1112</v>
      </c>
      <c r="H83" s="354" t="s">
        <v>1423</v>
      </c>
      <c r="I83" s="355" t="s">
        <v>1424</v>
      </c>
      <c r="J83" s="349" t="s">
        <v>1225</v>
      </c>
      <c r="K83" s="349"/>
      <c r="L83" s="301"/>
      <c r="M83" s="301"/>
      <c r="N83" s="301"/>
      <c r="O83" s="301"/>
      <c r="P83" s="301"/>
      <c r="Q83" s="301"/>
      <c r="R83" s="301"/>
      <c r="S83" s="301"/>
      <c r="T83" s="301"/>
      <c r="U83" s="301"/>
      <c r="V83" s="301"/>
      <c r="W83" s="301"/>
      <c r="X83" s="301"/>
      <c r="Y83" s="301"/>
      <c r="Z83" s="301"/>
    </row>
    <row r="84" spans="1:26" ht="21.75" customHeight="1">
      <c r="A84" s="345"/>
      <c r="B84" s="346"/>
      <c r="C84" s="347"/>
      <c r="D84" s="353"/>
      <c r="E84" s="345"/>
      <c r="F84" s="349" t="s">
        <v>1425</v>
      </c>
      <c r="G84" s="349"/>
      <c r="H84" s="354"/>
      <c r="I84" s="355"/>
      <c r="J84" s="349"/>
      <c r="K84" s="349"/>
      <c r="L84" s="301"/>
      <c r="M84" s="301"/>
      <c r="N84" s="301"/>
      <c r="O84" s="301"/>
      <c r="P84" s="301"/>
      <c r="Q84" s="301"/>
      <c r="R84" s="301"/>
      <c r="S84" s="301"/>
      <c r="T84" s="301"/>
      <c r="U84" s="301"/>
      <c r="V84" s="301"/>
      <c r="W84" s="301"/>
      <c r="X84" s="301"/>
      <c r="Y84" s="301"/>
      <c r="Z84" s="301"/>
    </row>
    <row r="85" spans="1:26" ht="21.75" customHeight="1">
      <c r="A85" s="345">
        <v>6</v>
      </c>
      <c r="B85" s="346" t="s">
        <v>1426</v>
      </c>
      <c r="C85" s="347" t="s">
        <v>1427</v>
      </c>
      <c r="D85" s="353" t="s">
        <v>1428</v>
      </c>
      <c r="E85" s="345" t="s">
        <v>1365</v>
      </c>
      <c r="F85" s="349" t="s">
        <v>79</v>
      </c>
      <c r="G85" s="349" t="s">
        <v>1</v>
      </c>
      <c r="H85" s="354" t="s">
        <v>1429</v>
      </c>
      <c r="I85" s="355" t="s">
        <v>1070</v>
      </c>
      <c r="J85" s="349" t="s">
        <v>1127</v>
      </c>
      <c r="K85" s="349"/>
      <c r="L85" s="301"/>
      <c r="M85" s="301"/>
      <c r="N85" s="301"/>
      <c r="O85" s="301"/>
      <c r="P85" s="301"/>
      <c r="Q85" s="301"/>
      <c r="R85" s="301"/>
      <c r="S85" s="301"/>
      <c r="T85" s="301"/>
      <c r="U85" s="301"/>
      <c r="V85" s="301"/>
      <c r="W85" s="301"/>
      <c r="X85" s="301"/>
      <c r="Y85" s="301"/>
      <c r="Z85" s="301"/>
    </row>
    <row r="86" spans="1:26" ht="21.75" customHeight="1">
      <c r="A86" s="345"/>
      <c r="B86" s="346"/>
      <c r="C86" s="347"/>
      <c r="D86" s="353"/>
      <c r="E86" s="345"/>
      <c r="F86" s="349"/>
      <c r="G86" s="349"/>
      <c r="H86" s="354"/>
      <c r="I86" s="355"/>
      <c r="J86" s="349"/>
      <c r="K86" s="349"/>
      <c r="L86" s="301"/>
      <c r="M86" s="301"/>
      <c r="N86" s="301"/>
      <c r="O86" s="301"/>
      <c r="P86" s="301"/>
      <c r="Q86" s="301"/>
      <c r="R86" s="301"/>
      <c r="S86" s="301"/>
      <c r="T86" s="301"/>
      <c r="U86" s="301"/>
      <c r="V86" s="301"/>
      <c r="W86" s="301"/>
      <c r="X86" s="301"/>
      <c r="Y86" s="301"/>
      <c r="Z86" s="301"/>
    </row>
    <row r="87" spans="1:26" ht="21.75" customHeight="1">
      <c r="A87" s="345">
        <v>7</v>
      </c>
      <c r="B87" s="346" t="s">
        <v>1430</v>
      </c>
      <c r="C87" s="347" t="s">
        <v>1421</v>
      </c>
      <c r="D87" s="353" t="s">
        <v>1159</v>
      </c>
      <c r="E87" s="345" t="s">
        <v>1088</v>
      </c>
      <c r="F87" s="349" t="s">
        <v>1431</v>
      </c>
      <c r="G87" s="349" t="s">
        <v>1112</v>
      </c>
      <c r="H87" s="354" t="s">
        <v>1432</v>
      </c>
      <c r="I87" s="355" t="s">
        <v>1070</v>
      </c>
      <c r="J87" s="349" t="s">
        <v>1225</v>
      </c>
      <c r="K87" s="349"/>
      <c r="L87" s="301"/>
      <c r="M87" s="301"/>
      <c r="N87" s="301"/>
      <c r="O87" s="301"/>
      <c r="P87" s="301"/>
      <c r="Q87" s="301"/>
      <c r="R87" s="301"/>
      <c r="S87" s="301"/>
      <c r="T87" s="301"/>
      <c r="U87" s="301"/>
      <c r="V87" s="301"/>
      <c r="W87" s="301"/>
      <c r="X87" s="301"/>
      <c r="Y87" s="301"/>
      <c r="Z87" s="301"/>
    </row>
    <row r="88" spans="1:26" ht="21.75" customHeight="1">
      <c r="A88" s="345"/>
      <c r="B88" s="356" t="s">
        <v>259</v>
      </c>
      <c r="C88" s="357"/>
      <c r="D88" s="349"/>
      <c r="E88" s="349"/>
      <c r="F88" s="349"/>
      <c r="G88" s="349"/>
      <c r="H88" s="354"/>
      <c r="I88" s="345"/>
      <c r="J88" s="349"/>
      <c r="K88" s="349"/>
      <c r="L88" s="301"/>
      <c r="M88" s="301"/>
      <c r="N88" s="301"/>
      <c r="O88" s="301"/>
      <c r="P88" s="301"/>
      <c r="Q88" s="301"/>
      <c r="R88" s="301"/>
      <c r="S88" s="301"/>
      <c r="T88" s="301"/>
      <c r="U88" s="301"/>
      <c r="V88" s="301"/>
      <c r="W88" s="301"/>
      <c r="X88" s="301"/>
      <c r="Y88" s="301"/>
      <c r="Z88" s="301"/>
    </row>
    <row r="89" spans="1:26" ht="21.75" customHeight="1">
      <c r="A89" s="304">
        <v>1</v>
      </c>
      <c r="B89" s="288" t="s">
        <v>1433</v>
      </c>
      <c r="C89" s="305" t="s">
        <v>1434</v>
      </c>
      <c r="D89" s="307" t="s">
        <v>1402</v>
      </c>
      <c r="E89" s="304" t="s">
        <v>1365</v>
      </c>
      <c r="F89" s="307" t="s">
        <v>1435</v>
      </c>
      <c r="G89" s="307" t="s">
        <v>1112</v>
      </c>
      <c r="H89" s="308" t="s">
        <v>1436</v>
      </c>
      <c r="I89" s="352" t="s">
        <v>1070</v>
      </c>
      <c r="J89" s="307" t="s">
        <v>1127</v>
      </c>
      <c r="K89" s="317" t="s">
        <v>1437</v>
      </c>
      <c r="L89" s="301"/>
      <c r="M89" s="301"/>
      <c r="N89" s="301"/>
      <c r="O89" s="301"/>
      <c r="P89" s="301"/>
      <c r="Q89" s="301"/>
      <c r="R89" s="301"/>
      <c r="S89" s="301"/>
      <c r="T89" s="301"/>
      <c r="U89" s="301"/>
      <c r="V89" s="301"/>
      <c r="W89" s="301"/>
      <c r="X89" s="301"/>
      <c r="Y89" s="301"/>
      <c r="Z89" s="301"/>
    </row>
    <row r="90" spans="1:26" ht="21.75" customHeight="1">
      <c r="A90" s="304">
        <v>2</v>
      </c>
      <c r="B90" s="288" t="s">
        <v>1438</v>
      </c>
      <c r="C90" s="305" t="s">
        <v>1439</v>
      </c>
      <c r="D90" s="307" t="s">
        <v>1440</v>
      </c>
      <c r="E90" s="304" t="s">
        <v>1365</v>
      </c>
      <c r="F90" s="307" t="s">
        <v>1441</v>
      </c>
      <c r="G90" s="307" t="s">
        <v>1</v>
      </c>
      <c r="H90" s="308" t="s">
        <v>1442</v>
      </c>
      <c r="I90" s="352" t="s">
        <v>1070</v>
      </c>
      <c r="J90" s="307" t="s">
        <v>1127</v>
      </c>
      <c r="K90" s="307" t="s">
        <v>1443</v>
      </c>
      <c r="L90" s="301"/>
      <c r="M90" s="301"/>
      <c r="N90" s="301"/>
      <c r="O90" s="301"/>
      <c r="P90" s="301"/>
      <c r="Q90" s="301"/>
      <c r="R90" s="301"/>
      <c r="S90" s="301"/>
      <c r="T90" s="301"/>
      <c r="U90" s="301"/>
      <c r="V90" s="301"/>
      <c r="W90" s="301"/>
      <c r="X90" s="301"/>
      <c r="Y90" s="301"/>
      <c r="Z90" s="301"/>
    </row>
    <row r="91" spans="1:26" ht="21.75" customHeight="1">
      <c r="A91" s="304"/>
      <c r="B91" s="288"/>
      <c r="C91" s="305"/>
      <c r="D91" s="344"/>
      <c r="E91" s="304"/>
      <c r="F91" s="307" t="s">
        <v>1444</v>
      </c>
      <c r="G91" s="307"/>
      <c r="H91" s="308"/>
      <c r="I91" s="352"/>
      <c r="J91" s="307"/>
      <c r="K91" s="307"/>
      <c r="L91" s="301"/>
      <c r="M91" s="301"/>
      <c r="N91" s="301"/>
      <c r="O91" s="301"/>
      <c r="P91" s="301"/>
      <c r="Q91" s="301"/>
      <c r="R91" s="301"/>
      <c r="S91" s="301"/>
      <c r="T91" s="301"/>
      <c r="U91" s="301"/>
      <c r="V91" s="301"/>
      <c r="W91" s="301"/>
      <c r="X91" s="301"/>
      <c r="Y91" s="301"/>
      <c r="Z91" s="301"/>
    </row>
    <row r="92" spans="1:26" ht="21.75" customHeight="1">
      <c r="A92" s="304">
        <v>3</v>
      </c>
      <c r="B92" s="288" t="s">
        <v>1445</v>
      </c>
      <c r="C92" s="305" t="s">
        <v>1446</v>
      </c>
      <c r="D92" s="307" t="s">
        <v>1085</v>
      </c>
      <c r="E92" s="304" t="s">
        <v>1088</v>
      </c>
      <c r="F92" s="307" t="s">
        <v>1447</v>
      </c>
      <c r="G92" s="307" t="s">
        <v>1404</v>
      </c>
      <c r="H92" s="308" t="s">
        <v>1448</v>
      </c>
      <c r="I92" s="352" t="s">
        <v>1070</v>
      </c>
      <c r="J92" s="307" t="s">
        <v>1127</v>
      </c>
      <c r="K92" s="307" t="s">
        <v>1449</v>
      </c>
      <c r="L92" s="301"/>
      <c r="M92" s="301"/>
      <c r="N92" s="301"/>
      <c r="O92" s="301"/>
      <c r="P92" s="301"/>
      <c r="Q92" s="301"/>
      <c r="R92" s="301"/>
      <c r="S92" s="301"/>
      <c r="T92" s="301"/>
      <c r="U92" s="301"/>
      <c r="V92" s="301"/>
      <c r="W92" s="301"/>
      <c r="X92" s="301"/>
      <c r="Y92" s="301"/>
      <c r="Z92" s="301"/>
    </row>
    <row r="93" spans="1:26" ht="21.75" customHeight="1">
      <c r="A93" s="304">
        <v>4</v>
      </c>
      <c r="B93" s="288" t="s">
        <v>1450</v>
      </c>
      <c r="C93" s="305" t="s">
        <v>1451</v>
      </c>
      <c r="D93" s="307" t="s">
        <v>1159</v>
      </c>
      <c r="E93" s="304" t="s">
        <v>1088</v>
      </c>
      <c r="F93" s="307" t="s">
        <v>1452</v>
      </c>
      <c r="G93" s="307" t="s">
        <v>1453</v>
      </c>
      <c r="H93" s="308" t="s">
        <v>1454</v>
      </c>
      <c r="I93" s="352" t="s">
        <v>1070</v>
      </c>
      <c r="J93" s="307" t="s">
        <v>1127</v>
      </c>
      <c r="K93" s="307"/>
      <c r="L93" s="301"/>
      <c r="M93" s="301"/>
      <c r="N93" s="301"/>
      <c r="O93" s="301"/>
      <c r="P93" s="301"/>
      <c r="Q93" s="301"/>
      <c r="R93" s="301"/>
      <c r="S93" s="301"/>
      <c r="T93" s="301"/>
      <c r="U93" s="301"/>
      <c r="V93" s="301"/>
      <c r="W93" s="301"/>
      <c r="X93" s="301"/>
      <c r="Y93" s="301"/>
      <c r="Z93" s="301"/>
    </row>
    <row r="94" spans="1:26" ht="21.75" customHeight="1">
      <c r="A94" s="304"/>
      <c r="B94" s="288"/>
      <c r="C94" s="305"/>
      <c r="D94" s="344"/>
      <c r="E94" s="304"/>
      <c r="F94" s="307"/>
      <c r="G94" s="307"/>
      <c r="H94" s="358" t="s">
        <v>1455</v>
      </c>
      <c r="I94" s="359"/>
      <c r="J94" s="359"/>
      <c r="K94" s="360"/>
      <c r="L94" s="301"/>
      <c r="M94" s="301"/>
      <c r="N94" s="301"/>
      <c r="O94" s="301"/>
      <c r="P94" s="301"/>
      <c r="Q94" s="301"/>
      <c r="R94" s="301"/>
      <c r="S94" s="301"/>
      <c r="T94" s="301"/>
      <c r="U94" s="301"/>
      <c r="V94" s="301"/>
      <c r="W94" s="301"/>
      <c r="X94" s="301"/>
      <c r="Y94" s="301"/>
      <c r="Z94" s="301"/>
    </row>
    <row r="95" spans="1:26" ht="21.75" customHeight="1">
      <c r="A95" s="304"/>
      <c r="B95" s="288"/>
      <c r="C95" s="305"/>
      <c r="D95" s="344"/>
      <c r="E95" s="304"/>
      <c r="F95" s="307"/>
      <c r="G95" s="307"/>
      <c r="H95" s="358" t="s">
        <v>1456</v>
      </c>
      <c r="I95" s="359"/>
      <c r="J95" s="359"/>
      <c r="K95" s="360"/>
      <c r="L95" s="301"/>
      <c r="M95" s="301"/>
      <c r="N95" s="301"/>
      <c r="O95" s="301"/>
      <c r="P95" s="301"/>
      <c r="Q95" s="301"/>
      <c r="R95" s="301"/>
      <c r="S95" s="301"/>
      <c r="T95" s="301"/>
      <c r="U95" s="301"/>
      <c r="V95" s="301"/>
      <c r="W95" s="301"/>
      <c r="X95" s="301"/>
      <c r="Y95" s="301"/>
      <c r="Z95" s="301"/>
    </row>
    <row r="96" spans="1:26" ht="21.75" customHeight="1">
      <c r="A96" s="304"/>
      <c r="B96" s="288"/>
      <c r="C96" s="305"/>
      <c r="D96" s="344"/>
      <c r="E96" s="304"/>
      <c r="F96" s="307"/>
      <c r="G96" s="307"/>
      <c r="H96" s="358" t="s">
        <v>1457</v>
      </c>
      <c r="I96" s="359"/>
      <c r="J96" s="359"/>
      <c r="K96" s="360"/>
      <c r="L96" s="301"/>
      <c r="M96" s="301"/>
      <c r="N96" s="301"/>
      <c r="O96" s="301"/>
      <c r="P96" s="301"/>
      <c r="Q96" s="301"/>
      <c r="R96" s="301"/>
      <c r="S96" s="301"/>
      <c r="T96" s="301"/>
      <c r="U96" s="301"/>
      <c r="V96" s="301"/>
      <c r="W96" s="301"/>
      <c r="X96" s="301"/>
      <c r="Y96" s="301"/>
      <c r="Z96" s="301"/>
    </row>
    <row r="97" spans="1:26" ht="21.75" customHeight="1">
      <c r="A97" s="304"/>
      <c r="B97" s="288"/>
      <c r="C97" s="305"/>
      <c r="D97" s="344"/>
      <c r="E97" s="304"/>
      <c r="F97" s="307"/>
      <c r="G97" s="307"/>
      <c r="H97" s="358" t="s">
        <v>1458</v>
      </c>
      <c r="I97" s="359"/>
      <c r="J97" s="359"/>
      <c r="K97" s="360"/>
      <c r="L97" s="301"/>
      <c r="M97" s="301"/>
      <c r="N97" s="301"/>
      <c r="O97" s="301"/>
      <c r="P97" s="301"/>
      <c r="Q97" s="301"/>
      <c r="R97" s="301"/>
      <c r="S97" s="301"/>
      <c r="T97" s="301"/>
      <c r="U97" s="301"/>
      <c r="V97" s="301"/>
      <c r="W97" s="301"/>
      <c r="X97" s="301"/>
      <c r="Y97" s="301"/>
      <c r="Z97" s="301"/>
    </row>
    <row r="98" spans="1:26" ht="21.75" customHeight="1">
      <c r="A98" s="304">
        <v>8</v>
      </c>
      <c r="B98" s="288" t="s">
        <v>1459</v>
      </c>
      <c r="C98" s="305" t="s">
        <v>1251</v>
      </c>
      <c r="D98" s="307" t="s">
        <v>1159</v>
      </c>
      <c r="E98" s="304" t="s">
        <v>1088</v>
      </c>
      <c r="F98" s="307" t="s">
        <v>1460</v>
      </c>
      <c r="G98" s="307" t="s">
        <v>1126</v>
      </c>
      <c r="H98" s="308" t="s">
        <v>1461</v>
      </c>
      <c r="I98" s="304" t="s">
        <v>1070</v>
      </c>
      <c r="J98" s="307" t="s">
        <v>1127</v>
      </c>
      <c r="K98" s="307"/>
      <c r="L98" s="301"/>
      <c r="M98" s="301"/>
      <c r="N98" s="301"/>
      <c r="O98" s="301"/>
      <c r="P98" s="301"/>
      <c r="Q98" s="301"/>
      <c r="R98" s="301"/>
      <c r="S98" s="301"/>
      <c r="T98" s="301"/>
      <c r="U98" s="301"/>
      <c r="V98" s="301"/>
      <c r="W98" s="301"/>
      <c r="X98" s="301"/>
      <c r="Y98" s="301"/>
      <c r="Z98" s="301"/>
    </row>
    <row r="99" spans="1:26" ht="21.75" customHeight="1">
      <c r="A99" s="304"/>
      <c r="B99" s="288"/>
      <c r="C99" s="305"/>
      <c r="D99" s="344"/>
      <c r="E99" s="304"/>
      <c r="F99" s="307" t="s">
        <v>1462</v>
      </c>
      <c r="G99" s="307"/>
      <c r="H99" s="308"/>
      <c r="I99" s="304"/>
      <c r="J99" s="307"/>
      <c r="K99" s="307"/>
      <c r="L99" s="301"/>
      <c r="M99" s="301"/>
      <c r="N99" s="301"/>
      <c r="O99" s="301"/>
      <c r="P99" s="301"/>
      <c r="Q99" s="301"/>
      <c r="R99" s="301"/>
      <c r="S99" s="301"/>
      <c r="T99" s="301"/>
      <c r="U99" s="301"/>
      <c r="V99" s="301"/>
      <c r="W99" s="301"/>
      <c r="X99" s="301"/>
      <c r="Y99" s="301"/>
      <c r="Z99" s="301"/>
    </row>
    <row r="100" spans="1:26" ht="21.75" customHeight="1">
      <c r="A100" s="304">
        <v>9</v>
      </c>
      <c r="B100" s="288" t="s">
        <v>1463</v>
      </c>
      <c r="C100" s="305" t="s">
        <v>1464</v>
      </c>
      <c r="D100" s="307" t="s">
        <v>1159</v>
      </c>
      <c r="E100" s="304" t="s">
        <v>1088</v>
      </c>
      <c r="F100" s="307" t="s">
        <v>1384</v>
      </c>
      <c r="G100" s="307" t="s">
        <v>1112</v>
      </c>
      <c r="H100" s="308" t="s">
        <v>1465</v>
      </c>
      <c r="I100" s="307" t="s">
        <v>1466</v>
      </c>
      <c r="J100" s="307"/>
      <c r="K100" s="307"/>
      <c r="L100" s="301"/>
      <c r="M100" s="301"/>
      <c r="N100" s="301"/>
      <c r="O100" s="301"/>
      <c r="P100" s="301"/>
      <c r="Q100" s="301"/>
      <c r="R100" s="301"/>
      <c r="S100" s="301"/>
      <c r="T100" s="301"/>
      <c r="U100" s="301"/>
      <c r="V100" s="301"/>
      <c r="W100" s="301"/>
      <c r="X100" s="301"/>
      <c r="Y100" s="301"/>
      <c r="Z100" s="301"/>
    </row>
    <row r="101" spans="1:26" ht="21.75" customHeight="1">
      <c r="A101" s="322"/>
      <c r="B101" s="361"/>
      <c r="C101" s="362"/>
      <c r="D101" s="319"/>
      <c r="E101" s="322"/>
      <c r="F101" s="319"/>
      <c r="G101" s="319"/>
      <c r="H101" s="323" t="s">
        <v>1467</v>
      </c>
      <c r="I101" s="307" t="s">
        <v>1468</v>
      </c>
      <c r="J101" s="319"/>
      <c r="K101" s="319"/>
      <c r="L101" s="301"/>
      <c r="M101" s="301"/>
      <c r="N101" s="301"/>
      <c r="O101" s="301"/>
      <c r="P101" s="301"/>
      <c r="Q101" s="301"/>
      <c r="R101" s="301"/>
      <c r="S101" s="301"/>
      <c r="T101" s="301"/>
      <c r="U101" s="301"/>
      <c r="V101" s="301"/>
      <c r="W101" s="301"/>
      <c r="X101" s="301"/>
      <c r="Y101" s="301"/>
      <c r="Z101" s="301"/>
    </row>
    <row r="102" spans="1:26" ht="21.75" customHeight="1">
      <c r="A102" s="322">
        <v>10</v>
      </c>
      <c r="B102" s="361" t="s">
        <v>1469</v>
      </c>
      <c r="C102" s="362" t="s">
        <v>1470</v>
      </c>
      <c r="D102" s="319" t="s">
        <v>1159</v>
      </c>
      <c r="E102" s="322" t="s">
        <v>1088</v>
      </c>
      <c r="F102" s="319" t="s">
        <v>1471</v>
      </c>
      <c r="G102" s="319" t="s">
        <v>1404</v>
      </c>
      <c r="H102" s="323" t="s">
        <v>1472</v>
      </c>
      <c r="I102" s="363" t="s">
        <v>1070</v>
      </c>
      <c r="J102" s="319" t="s">
        <v>1127</v>
      </c>
      <c r="K102" s="364" t="s">
        <v>1473</v>
      </c>
      <c r="L102" s="301"/>
      <c r="M102" s="301"/>
      <c r="N102" s="301"/>
      <c r="O102" s="301"/>
      <c r="P102" s="301"/>
      <c r="Q102" s="301"/>
      <c r="R102" s="301"/>
      <c r="S102" s="301"/>
      <c r="T102" s="301"/>
      <c r="U102" s="301"/>
      <c r="V102" s="301"/>
      <c r="W102" s="301"/>
      <c r="X102" s="301"/>
      <c r="Y102" s="301"/>
      <c r="Z102" s="301"/>
    </row>
    <row r="103" spans="1:26" ht="21.75" customHeight="1">
      <c r="A103" s="345">
        <v>11</v>
      </c>
      <c r="B103" s="346" t="s">
        <v>1474</v>
      </c>
      <c r="C103" s="347" t="s">
        <v>1475</v>
      </c>
      <c r="D103" s="349" t="s">
        <v>1085</v>
      </c>
      <c r="E103" s="345" t="s">
        <v>1088</v>
      </c>
      <c r="F103" s="349" t="s">
        <v>1476</v>
      </c>
      <c r="G103" s="349" t="s">
        <v>1126</v>
      </c>
      <c r="H103" s="354" t="s">
        <v>1477</v>
      </c>
      <c r="I103" s="349" t="s">
        <v>1478</v>
      </c>
      <c r="J103" s="349"/>
      <c r="K103" s="349"/>
      <c r="L103" s="301"/>
      <c r="M103" s="301"/>
      <c r="N103" s="301"/>
      <c r="O103" s="301"/>
      <c r="P103" s="301"/>
      <c r="Q103" s="301"/>
      <c r="R103" s="301"/>
      <c r="S103" s="301"/>
      <c r="T103" s="301"/>
      <c r="U103" s="301"/>
      <c r="V103" s="301"/>
      <c r="W103" s="301"/>
      <c r="X103" s="301"/>
      <c r="Y103" s="301"/>
      <c r="Z103" s="301"/>
    </row>
    <row r="104" spans="1:26" ht="21.75" customHeight="1">
      <c r="A104" s="304">
        <v>12</v>
      </c>
      <c r="B104" s="288" t="s">
        <v>1479</v>
      </c>
      <c r="C104" s="305" t="s">
        <v>1480</v>
      </c>
      <c r="D104" s="307" t="s">
        <v>1159</v>
      </c>
      <c r="E104" s="304" t="s">
        <v>1088</v>
      </c>
      <c r="F104" s="307" t="s">
        <v>1384</v>
      </c>
      <c r="G104" s="307" t="s">
        <v>1112</v>
      </c>
      <c r="H104" s="308" t="s">
        <v>1481</v>
      </c>
      <c r="I104" s="307" t="s">
        <v>1070</v>
      </c>
      <c r="J104" s="307" t="s">
        <v>1225</v>
      </c>
      <c r="K104" s="307" t="s">
        <v>1482</v>
      </c>
      <c r="L104" s="301"/>
      <c r="M104" s="301"/>
      <c r="N104" s="301"/>
      <c r="O104" s="301"/>
      <c r="P104" s="301"/>
      <c r="Q104" s="301"/>
      <c r="R104" s="301"/>
      <c r="S104" s="301"/>
      <c r="T104" s="301"/>
      <c r="U104" s="301"/>
      <c r="V104" s="301"/>
      <c r="W104" s="301"/>
      <c r="X104" s="301"/>
      <c r="Y104" s="301"/>
      <c r="Z104" s="301"/>
    </row>
    <row r="105" spans="1:26" ht="21.75" customHeight="1">
      <c r="A105" s="334"/>
      <c r="B105" s="335"/>
      <c r="C105" s="336"/>
      <c r="D105" s="337"/>
      <c r="E105" s="334"/>
      <c r="F105" s="337"/>
      <c r="G105" s="337"/>
      <c r="H105" s="338"/>
      <c r="I105" s="337"/>
      <c r="J105" s="337"/>
      <c r="K105" s="337"/>
      <c r="L105" s="301"/>
      <c r="M105" s="301"/>
      <c r="N105" s="301"/>
      <c r="O105" s="301"/>
      <c r="P105" s="301"/>
      <c r="Q105" s="301"/>
      <c r="R105" s="301"/>
      <c r="S105" s="301"/>
      <c r="T105" s="301"/>
      <c r="U105" s="301"/>
      <c r="V105" s="301"/>
      <c r="W105" s="301"/>
      <c r="X105" s="301"/>
      <c r="Y105" s="301"/>
      <c r="Z105" s="301"/>
    </row>
    <row r="106" spans="1:26" ht="21.75" customHeight="1">
      <c r="A106" s="298"/>
      <c r="B106" s="219"/>
      <c r="C106" s="219"/>
      <c r="D106" s="219"/>
      <c r="E106" s="219"/>
      <c r="F106" s="219"/>
      <c r="G106" s="219"/>
      <c r="H106" s="300"/>
      <c r="I106" s="298"/>
      <c r="J106" s="219"/>
      <c r="K106" s="284"/>
      <c r="L106" s="301"/>
      <c r="M106" s="301"/>
      <c r="N106" s="301"/>
      <c r="O106" s="301"/>
      <c r="P106" s="301"/>
      <c r="Q106" s="301"/>
      <c r="R106" s="301"/>
      <c r="S106" s="301"/>
      <c r="T106" s="301"/>
      <c r="U106" s="301"/>
      <c r="V106" s="301"/>
      <c r="W106" s="301"/>
      <c r="X106" s="301"/>
      <c r="Y106" s="301"/>
      <c r="Z106" s="301"/>
    </row>
    <row r="107" spans="1:26" ht="21.75" customHeight="1">
      <c r="A107" s="298"/>
      <c r="B107" s="219"/>
      <c r="C107" s="219"/>
      <c r="D107" s="219"/>
      <c r="E107" s="219"/>
      <c r="F107" s="219"/>
      <c r="G107" s="219"/>
      <c r="H107" s="300"/>
      <c r="I107" s="298"/>
      <c r="J107" s="219"/>
      <c r="K107" s="219"/>
      <c r="L107" s="301"/>
      <c r="M107" s="301"/>
      <c r="N107" s="301"/>
      <c r="O107" s="301"/>
      <c r="P107" s="301"/>
      <c r="Q107" s="301"/>
      <c r="R107" s="301"/>
      <c r="S107" s="301"/>
      <c r="T107" s="301"/>
      <c r="U107" s="301"/>
      <c r="V107" s="301"/>
      <c r="W107" s="301"/>
      <c r="X107" s="301"/>
      <c r="Y107" s="301"/>
      <c r="Z107" s="301"/>
    </row>
    <row r="108" spans="1:26" ht="21.75" customHeight="1">
      <c r="A108" s="686" t="s">
        <v>1359</v>
      </c>
      <c r="B108" s="635"/>
      <c r="C108" s="635"/>
      <c r="D108" s="635"/>
      <c r="E108" s="635"/>
      <c r="F108" s="635"/>
      <c r="G108" s="635"/>
      <c r="H108" s="635"/>
      <c r="I108" s="635"/>
      <c r="J108" s="635"/>
      <c r="K108" s="635"/>
      <c r="L108" s="301"/>
      <c r="M108" s="301"/>
      <c r="N108" s="301"/>
      <c r="O108" s="301"/>
      <c r="P108" s="301"/>
      <c r="Q108" s="301"/>
      <c r="R108" s="301"/>
      <c r="S108" s="301"/>
      <c r="T108" s="301"/>
      <c r="U108" s="301"/>
      <c r="V108" s="301"/>
      <c r="W108" s="301"/>
      <c r="X108" s="301"/>
      <c r="Y108" s="301"/>
      <c r="Z108" s="301"/>
    </row>
    <row r="109" spans="1:26" ht="21.75" customHeight="1">
      <c r="A109" s="686" t="s">
        <v>1013</v>
      </c>
      <c r="B109" s="635"/>
      <c r="C109" s="635"/>
      <c r="D109" s="635"/>
      <c r="E109" s="635"/>
      <c r="F109" s="635"/>
      <c r="G109" s="635"/>
      <c r="H109" s="635"/>
      <c r="I109" s="635"/>
      <c r="J109" s="635"/>
      <c r="K109" s="635"/>
      <c r="L109" s="301"/>
      <c r="M109" s="301"/>
      <c r="N109" s="301"/>
      <c r="O109" s="301"/>
      <c r="P109" s="301"/>
      <c r="Q109" s="301"/>
      <c r="R109" s="301"/>
      <c r="S109" s="301"/>
      <c r="T109" s="301"/>
      <c r="U109" s="301"/>
      <c r="V109" s="301"/>
      <c r="W109" s="301"/>
      <c r="X109" s="301"/>
      <c r="Y109" s="301"/>
      <c r="Z109" s="301"/>
    </row>
    <row r="110" spans="1:26" ht="21.75" customHeight="1">
      <c r="A110" s="687" t="s">
        <v>1360</v>
      </c>
      <c r="B110" s="688"/>
      <c r="C110" s="688"/>
      <c r="D110" s="688"/>
      <c r="E110" s="688"/>
      <c r="F110" s="688"/>
      <c r="G110" s="688"/>
      <c r="H110" s="688"/>
      <c r="I110" s="688"/>
      <c r="J110" s="688"/>
      <c r="K110" s="688"/>
      <c r="L110" s="301"/>
      <c r="M110" s="301"/>
      <c r="N110" s="301"/>
      <c r="O110" s="301"/>
      <c r="P110" s="301"/>
      <c r="Q110" s="301"/>
      <c r="R110" s="301"/>
      <c r="S110" s="301"/>
      <c r="T110" s="301"/>
      <c r="U110" s="301"/>
      <c r="V110" s="301"/>
      <c r="W110" s="301"/>
      <c r="X110" s="301"/>
      <c r="Y110" s="301"/>
      <c r="Z110" s="301"/>
    </row>
    <row r="111" spans="1:26" ht="21.75" customHeight="1">
      <c r="A111" s="230" t="s">
        <v>1024</v>
      </c>
      <c r="B111" s="693" t="s">
        <v>1037</v>
      </c>
      <c r="C111" s="694"/>
      <c r="D111" s="684" t="s">
        <v>1045</v>
      </c>
      <c r="E111" s="230" t="s">
        <v>1047</v>
      </c>
      <c r="F111" s="684" t="s">
        <v>1048</v>
      </c>
      <c r="G111" s="684" t="s">
        <v>1050</v>
      </c>
      <c r="H111" s="230" t="s">
        <v>1052</v>
      </c>
      <c r="I111" s="230" t="s">
        <v>1053</v>
      </c>
      <c r="J111" s="684" t="s">
        <v>1054</v>
      </c>
      <c r="K111" s="230" t="s">
        <v>1055</v>
      </c>
      <c r="L111" s="301"/>
      <c r="M111" s="301"/>
      <c r="N111" s="301"/>
      <c r="O111" s="301"/>
      <c r="P111" s="301"/>
      <c r="Q111" s="301"/>
      <c r="R111" s="301"/>
      <c r="S111" s="301"/>
      <c r="T111" s="301"/>
      <c r="U111" s="301"/>
      <c r="V111" s="301"/>
      <c r="W111" s="301"/>
      <c r="X111" s="301"/>
      <c r="Y111" s="301"/>
      <c r="Z111" s="301"/>
    </row>
    <row r="112" spans="1:26" ht="21.75" customHeight="1">
      <c r="A112" s="232" t="s">
        <v>3</v>
      </c>
      <c r="B112" s="695"/>
      <c r="C112" s="696"/>
      <c r="D112" s="685"/>
      <c r="E112" s="232" t="s">
        <v>1067</v>
      </c>
      <c r="F112" s="685"/>
      <c r="G112" s="685"/>
      <c r="H112" s="232" t="s">
        <v>1068</v>
      </c>
      <c r="I112" s="232" t="s">
        <v>1070</v>
      </c>
      <c r="J112" s="685"/>
      <c r="K112" s="232" t="s">
        <v>1067</v>
      </c>
      <c r="L112" s="301"/>
      <c r="M112" s="301"/>
      <c r="N112" s="301"/>
      <c r="O112" s="301"/>
      <c r="P112" s="301"/>
      <c r="Q112" s="301"/>
      <c r="R112" s="301"/>
      <c r="S112" s="301"/>
      <c r="T112" s="301"/>
      <c r="U112" s="301"/>
      <c r="V112" s="301"/>
      <c r="W112" s="301"/>
      <c r="X112" s="301"/>
      <c r="Y112" s="301"/>
      <c r="Z112" s="301"/>
    </row>
    <row r="113" spans="1:26" ht="21.75" customHeight="1">
      <c r="A113" s="365"/>
      <c r="B113" s="366" t="s">
        <v>28</v>
      </c>
      <c r="C113" s="367"/>
      <c r="D113" s="368"/>
      <c r="E113" s="365"/>
      <c r="F113" s="368"/>
      <c r="G113" s="368"/>
      <c r="H113" s="365"/>
      <c r="I113" s="365"/>
      <c r="J113" s="368"/>
      <c r="K113" s="365"/>
      <c r="L113" s="301"/>
      <c r="M113" s="301"/>
      <c r="N113" s="301"/>
      <c r="O113" s="301"/>
      <c r="P113" s="301"/>
      <c r="Q113" s="301"/>
      <c r="R113" s="301"/>
      <c r="S113" s="301"/>
      <c r="T113" s="301"/>
      <c r="U113" s="301"/>
      <c r="V113" s="301"/>
      <c r="W113" s="301"/>
      <c r="X113" s="301"/>
      <c r="Y113" s="301"/>
      <c r="Z113" s="301"/>
    </row>
    <row r="114" spans="1:26" ht="21.75" customHeight="1">
      <c r="A114" s="304">
        <v>1</v>
      </c>
      <c r="B114" s="288" t="s">
        <v>1483</v>
      </c>
      <c r="C114" s="305" t="s">
        <v>1484</v>
      </c>
      <c r="D114" s="307" t="s">
        <v>1085</v>
      </c>
      <c r="E114" s="304" t="s">
        <v>1088</v>
      </c>
      <c r="F114" s="307" t="s">
        <v>1485</v>
      </c>
      <c r="G114" s="307" t="s">
        <v>1486</v>
      </c>
      <c r="H114" s="308" t="s">
        <v>1487</v>
      </c>
      <c r="I114" s="304" t="s">
        <v>1070</v>
      </c>
      <c r="J114" s="304" t="s">
        <v>1127</v>
      </c>
      <c r="K114" s="369"/>
      <c r="L114" s="301"/>
      <c r="M114" s="301"/>
      <c r="N114" s="301"/>
      <c r="O114" s="301"/>
      <c r="P114" s="301"/>
      <c r="Q114" s="301"/>
      <c r="R114" s="301"/>
      <c r="S114" s="301"/>
      <c r="T114" s="301"/>
      <c r="U114" s="301"/>
      <c r="V114" s="301"/>
      <c r="W114" s="301"/>
      <c r="X114" s="301"/>
      <c r="Y114" s="301"/>
      <c r="Z114" s="301"/>
    </row>
    <row r="115" spans="1:26" ht="21.75" customHeight="1">
      <c r="A115" s="304">
        <v>2</v>
      </c>
      <c r="B115" s="288" t="s">
        <v>1488</v>
      </c>
      <c r="C115" s="305" t="s">
        <v>1489</v>
      </c>
      <c r="D115" s="307" t="s">
        <v>1085</v>
      </c>
      <c r="E115" s="304" t="s">
        <v>1088</v>
      </c>
      <c r="F115" s="307" t="s">
        <v>1490</v>
      </c>
      <c r="G115" s="307" t="s">
        <v>1491</v>
      </c>
      <c r="H115" s="308" t="s">
        <v>1492</v>
      </c>
      <c r="I115" s="304" t="s">
        <v>1092</v>
      </c>
      <c r="J115" s="304" t="s">
        <v>1127</v>
      </c>
      <c r="K115" s="311" t="s">
        <v>1493</v>
      </c>
      <c r="L115" s="301"/>
      <c r="M115" s="301"/>
      <c r="N115" s="301"/>
      <c r="O115" s="301"/>
      <c r="P115" s="301"/>
      <c r="Q115" s="301"/>
      <c r="R115" s="301"/>
      <c r="S115" s="301"/>
      <c r="T115" s="301"/>
      <c r="U115" s="301"/>
      <c r="V115" s="301"/>
      <c r="W115" s="301"/>
      <c r="X115" s="301"/>
      <c r="Y115" s="301"/>
      <c r="Z115" s="301"/>
    </row>
    <row r="116" spans="1:26" ht="21.75" customHeight="1">
      <c r="A116" s="304">
        <v>3</v>
      </c>
      <c r="B116" s="288" t="s">
        <v>1494</v>
      </c>
      <c r="C116" s="305" t="s">
        <v>1495</v>
      </c>
      <c r="D116" s="307" t="s">
        <v>1085</v>
      </c>
      <c r="E116" s="304" t="s">
        <v>1088</v>
      </c>
      <c r="F116" s="307" t="s">
        <v>79</v>
      </c>
      <c r="G116" s="307" t="s">
        <v>1</v>
      </c>
      <c r="H116" s="308" t="s">
        <v>1496</v>
      </c>
      <c r="I116" s="304" t="s">
        <v>1070</v>
      </c>
      <c r="J116" s="304" t="s">
        <v>1127</v>
      </c>
      <c r="K116" s="311"/>
      <c r="L116" s="301"/>
      <c r="M116" s="301"/>
      <c r="N116" s="301"/>
      <c r="O116" s="301"/>
      <c r="P116" s="301"/>
      <c r="Q116" s="301"/>
      <c r="R116" s="301"/>
      <c r="S116" s="301"/>
      <c r="T116" s="301"/>
      <c r="U116" s="301"/>
      <c r="V116" s="301"/>
      <c r="W116" s="301"/>
      <c r="X116" s="301"/>
      <c r="Y116" s="301"/>
      <c r="Z116" s="301"/>
    </row>
    <row r="117" spans="1:26" ht="21.75" customHeight="1">
      <c r="A117" s="365">
        <v>4</v>
      </c>
      <c r="B117" s="370" t="s">
        <v>1497</v>
      </c>
      <c r="C117" s="371" t="s">
        <v>1498</v>
      </c>
      <c r="D117" s="305" t="s">
        <v>1085</v>
      </c>
      <c r="E117" s="304" t="s">
        <v>1088</v>
      </c>
      <c r="F117" s="307" t="s">
        <v>79</v>
      </c>
      <c r="G117" s="307" t="s">
        <v>1</v>
      </c>
      <c r="H117" s="308" t="s">
        <v>1496</v>
      </c>
      <c r="I117" s="304" t="s">
        <v>1070</v>
      </c>
      <c r="J117" s="304" t="s">
        <v>1127</v>
      </c>
      <c r="K117" s="365"/>
      <c r="L117" s="301"/>
      <c r="M117" s="301"/>
      <c r="N117" s="301"/>
      <c r="O117" s="301"/>
      <c r="P117" s="301"/>
      <c r="Q117" s="301"/>
      <c r="R117" s="301"/>
      <c r="S117" s="301"/>
      <c r="T117" s="301"/>
      <c r="U117" s="301"/>
      <c r="V117" s="301"/>
      <c r="W117" s="301"/>
      <c r="X117" s="301"/>
      <c r="Y117" s="301"/>
      <c r="Z117" s="301"/>
    </row>
    <row r="118" spans="1:26" ht="21.75" customHeight="1">
      <c r="A118" s="304">
        <v>5</v>
      </c>
      <c r="B118" s="288" t="s">
        <v>1499</v>
      </c>
      <c r="C118" s="305" t="s">
        <v>1500</v>
      </c>
      <c r="D118" s="305" t="s">
        <v>1085</v>
      </c>
      <c r="E118" s="304" t="s">
        <v>1088</v>
      </c>
      <c r="F118" s="307" t="s">
        <v>1501</v>
      </c>
      <c r="G118" s="307" t="s">
        <v>1153</v>
      </c>
      <c r="H118" s="308" t="s">
        <v>1502</v>
      </c>
      <c r="I118" s="304" t="s">
        <v>1092</v>
      </c>
      <c r="J118" s="304" t="s">
        <v>1127</v>
      </c>
      <c r="K118" s="304"/>
      <c r="L118" s="301"/>
      <c r="M118" s="301"/>
      <c r="N118" s="301"/>
      <c r="O118" s="301"/>
      <c r="P118" s="301"/>
      <c r="Q118" s="301"/>
      <c r="R118" s="301"/>
      <c r="S118" s="301"/>
      <c r="T118" s="301"/>
      <c r="U118" s="301"/>
      <c r="V118" s="301"/>
      <c r="W118" s="301"/>
      <c r="X118" s="301"/>
      <c r="Y118" s="301"/>
      <c r="Z118" s="301"/>
    </row>
    <row r="119" spans="1:26" ht="21.75" customHeight="1">
      <c r="A119" s="365">
        <v>6</v>
      </c>
      <c r="B119" s="288" t="s">
        <v>1503</v>
      </c>
      <c r="C119" s="305" t="s">
        <v>1504</v>
      </c>
      <c r="D119" s="305" t="s">
        <v>1085</v>
      </c>
      <c r="E119" s="304" t="s">
        <v>1088</v>
      </c>
      <c r="F119" s="307" t="s">
        <v>1417</v>
      </c>
      <c r="G119" s="307" t="s">
        <v>1112</v>
      </c>
      <c r="H119" s="308" t="s">
        <v>1505</v>
      </c>
      <c r="I119" s="304" t="s">
        <v>1070</v>
      </c>
      <c r="J119" s="304" t="s">
        <v>1127</v>
      </c>
      <c r="K119" s="304"/>
      <c r="L119" s="301"/>
      <c r="M119" s="301"/>
      <c r="N119" s="301"/>
      <c r="O119" s="301"/>
      <c r="P119" s="301"/>
      <c r="Q119" s="301"/>
      <c r="R119" s="301"/>
      <c r="S119" s="301"/>
      <c r="T119" s="301"/>
      <c r="U119" s="301"/>
      <c r="V119" s="301"/>
      <c r="W119" s="301"/>
      <c r="X119" s="301"/>
      <c r="Y119" s="301"/>
      <c r="Z119" s="301"/>
    </row>
    <row r="120" spans="1:26" ht="21.75" customHeight="1">
      <c r="A120" s="304">
        <v>7</v>
      </c>
      <c r="B120" s="288" t="s">
        <v>1506</v>
      </c>
      <c r="C120" s="305" t="s">
        <v>1507</v>
      </c>
      <c r="D120" s="305" t="s">
        <v>1085</v>
      </c>
      <c r="E120" s="304" t="s">
        <v>1088</v>
      </c>
      <c r="F120" s="307" t="s">
        <v>1508</v>
      </c>
      <c r="G120" s="307" t="s">
        <v>1</v>
      </c>
      <c r="H120" s="308" t="s">
        <v>1509</v>
      </c>
      <c r="I120" s="304" t="s">
        <v>1070</v>
      </c>
      <c r="J120" s="304" t="s">
        <v>1127</v>
      </c>
      <c r="K120" s="304"/>
      <c r="L120" s="301"/>
      <c r="M120" s="301"/>
      <c r="N120" s="301"/>
      <c r="O120" s="301"/>
      <c r="P120" s="301"/>
      <c r="Q120" s="301"/>
      <c r="R120" s="301"/>
      <c r="S120" s="301"/>
      <c r="T120" s="301"/>
      <c r="U120" s="301"/>
      <c r="V120" s="301"/>
      <c r="W120" s="301"/>
      <c r="X120" s="301"/>
      <c r="Y120" s="301"/>
      <c r="Z120" s="301"/>
    </row>
    <row r="121" spans="1:26" ht="21.75" customHeight="1">
      <c r="A121" s="365">
        <v>8</v>
      </c>
      <c r="B121" s="288" t="s">
        <v>1510</v>
      </c>
      <c r="C121" s="305" t="s">
        <v>1511</v>
      </c>
      <c r="D121" s="305" t="s">
        <v>1085</v>
      </c>
      <c r="E121" s="304" t="s">
        <v>1088</v>
      </c>
      <c r="F121" s="307" t="s">
        <v>1512</v>
      </c>
      <c r="G121" s="307" t="s">
        <v>1112</v>
      </c>
      <c r="H121" s="308" t="s">
        <v>1513</v>
      </c>
      <c r="I121" s="304" t="s">
        <v>1070</v>
      </c>
      <c r="J121" s="304" t="s">
        <v>1127</v>
      </c>
      <c r="K121" s="304"/>
      <c r="L121" s="301"/>
      <c r="M121" s="301"/>
      <c r="N121" s="301"/>
      <c r="O121" s="301"/>
      <c r="P121" s="301"/>
      <c r="Q121" s="301"/>
      <c r="R121" s="301"/>
      <c r="S121" s="301"/>
      <c r="T121" s="301"/>
      <c r="U121" s="301"/>
      <c r="V121" s="301"/>
      <c r="W121" s="301"/>
      <c r="X121" s="301"/>
      <c r="Y121" s="301"/>
      <c r="Z121" s="301"/>
    </row>
    <row r="122" spans="1:26" ht="21.75" customHeight="1">
      <c r="A122" s="304">
        <v>9</v>
      </c>
      <c r="B122" s="288" t="s">
        <v>1514</v>
      </c>
      <c r="C122" s="305" t="s">
        <v>1515</v>
      </c>
      <c r="D122" s="305" t="s">
        <v>1085</v>
      </c>
      <c r="E122" s="304" t="s">
        <v>1088</v>
      </c>
      <c r="F122" s="309" t="s">
        <v>1516</v>
      </c>
      <c r="G122" s="307" t="s">
        <v>1126</v>
      </c>
      <c r="H122" s="308" t="s">
        <v>1517</v>
      </c>
      <c r="I122" s="307" t="s">
        <v>1070</v>
      </c>
      <c r="J122" s="307" t="s">
        <v>1127</v>
      </c>
      <c r="K122" s="307"/>
      <c r="L122" s="301"/>
      <c r="M122" s="301"/>
      <c r="N122" s="301"/>
      <c r="O122" s="301"/>
      <c r="P122" s="301"/>
      <c r="Q122" s="301"/>
      <c r="R122" s="301"/>
      <c r="S122" s="301"/>
      <c r="T122" s="301"/>
      <c r="U122" s="301"/>
      <c r="V122" s="301"/>
      <c r="W122" s="301"/>
      <c r="X122" s="301"/>
      <c r="Y122" s="301"/>
      <c r="Z122" s="301"/>
    </row>
    <row r="123" spans="1:26" ht="21.75" customHeight="1">
      <c r="A123" s="365">
        <v>10</v>
      </c>
      <c r="B123" s="288" t="s">
        <v>1518</v>
      </c>
      <c r="C123" s="305" t="s">
        <v>1519</v>
      </c>
      <c r="D123" s="305" t="s">
        <v>1085</v>
      </c>
      <c r="E123" s="304" t="s">
        <v>1088</v>
      </c>
      <c r="F123" s="309" t="s">
        <v>1520</v>
      </c>
      <c r="G123" s="307" t="s">
        <v>1521</v>
      </c>
      <c r="H123" s="308" t="s">
        <v>1522</v>
      </c>
      <c r="I123" s="304" t="s">
        <v>1070</v>
      </c>
      <c r="J123" s="304" t="s">
        <v>1127</v>
      </c>
      <c r="K123" s="304"/>
      <c r="L123" s="301"/>
      <c r="M123" s="301"/>
      <c r="N123" s="301"/>
      <c r="O123" s="301"/>
      <c r="P123" s="301"/>
      <c r="Q123" s="301"/>
      <c r="R123" s="301"/>
      <c r="S123" s="301"/>
      <c r="T123" s="301"/>
      <c r="U123" s="301"/>
      <c r="V123" s="301"/>
      <c r="W123" s="301"/>
      <c r="X123" s="301"/>
      <c r="Y123" s="301"/>
      <c r="Z123" s="301"/>
    </row>
    <row r="124" spans="1:26" ht="21.75" customHeight="1">
      <c r="A124" s="304">
        <v>11</v>
      </c>
      <c r="B124" s="288" t="s">
        <v>1523</v>
      </c>
      <c r="C124" s="305" t="s">
        <v>1524</v>
      </c>
      <c r="D124" s="305" t="s">
        <v>1085</v>
      </c>
      <c r="E124" s="304" t="s">
        <v>1088</v>
      </c>
      <c r="F124" s="309" t="s">
        <v>1525</v>
      </c>
      <c r="G124" s="307" t="s">
        <v>1526</v>
      </c>
      <c r="H124" s="308" t="s">
        <v>1390</v>
      </c>
      <c r="I124" s="304" t="s">
        <v>1070</v>
      </c>
      <c r="J124" s="304" t="s">
        <v>1127</v>
      </c>
      <c r="K124" s="304"/>
      <c r="L124" s="301"/>
      <c r="M124" s="301"/>
      <c r="N124" s="301"/>
      <c r="O124" s="301"/>
      <c r="P124" s="301"/>
      <c r="Q124" s="301"/>
      <c r="R124" s="301"/>
      <c r="S124" s="301"/>
      <c r="T124" s="301"/>
      <c r="U124" s="301"/>
      <c r="V124" s="301"/>
      <c r="W124" s="301"/>
      <c r="X124" s="301"/>
      <c r="Y124" s="301"/>
      <c r="Z124" s="301"/>
    </row>
    <row r="125" spans="1:26" ht="21.75" customHeight="1">
      <c r="A125" s="365">
        <v>12</v>
      </c>
      <c r="B125" s="370" t="s">
        <v>1527</v>
      </c>
      <c r="C125" s="371" t="s">
        <v>1528</v>
      </c>
      <c r="D125" s="372" t="s">
        <v>1440</v>
      </c>
      <c r="E125" s="311" t="s">
        <v>1365</v>
      </c>
      <c r="F125" s="373" t="s">
        <v>79</v>
      </c>
      <c r="G125" s="372" t="s">
        <v>1</v>
      </c>
      <c r="H125" s="308" t="s">
        <v>1529</v>
      </c>
      <c r="I125" s="304" t="s">
        <v>1070</v>
      </c>
      <c r="J125" s="304" t="s">
        <v>1127</v>
      </c>
      <c r="K125" s="374"/>
      <c r="L125" s="301"/>
      <c r="M125" s="301"/>
      <c r="N125" s="301"/>
      <c r="O125" s="301"/>
      <c r="P125" s="301"/>
      <c r="Q125" s="301"/>
      <c r="R125" s="301"/>
      <c r="S125" s="301"/>
      <c r="T125" s="301"/>
      <c r="U125" s="301"/>
      <c r="V125" s="301"/>
      <c r="W125" s="301"/>
      <c r="X125" s="301"/>
      <c r="Y125" s="301"/>
      <c r="Z125" s="301"/>
    </row>
    <row r="126" spans="1:26" ht="21.75" customHeight="1">
      <c r="A126" s="304">
        <v>13</v>
      </c>
      <c r="B126" s="370" t="s">
        <v>1530</v>
      </c>
      <c r="C126" s="371" t="s">
        <v>1531</v>
      </c>
      <c r="D126" s="344" t="s">
        <v>1159</v>
      </c>
      <c r="E126" s="304" t="s">
        <v>1088</v>
      </c>
      <c r="F126" s="372" t="s">
        <v>1532</v>
      </c>
      <c r="G126" s="372" t="s">
        <v>1112</v>
      </c>
      <c r="H126" s="308" t="s">
        <v>1533</v>
      </c>
      <c r="I126" s="304" t="s">
        <v>1070</v>
      </c>
      <c r="J126" s="304" t="s">
        <v>1127</v>
      </c>
      <c r="K126" s="374"/>
      <c r="L126" s="301"/>
      <c r="M126" s="301"/>
      <c r="N126" s="301"/>
      <c r="O126" s="301"/>
      <c r="P126" s="301"/>
      <c r="Q126" s="301"/>
      <c r="R126" s="301"/>
      <c r="S126" s="301"/>
      <c r="T126" s="301"/>
      <c r="U126" s="301"/>
      <c r="V126" s="301"/>
      <c r="W126" s="301"/>
      <c r="X126" s="301"/>
      <c r="Y126" s="301"/>
      <c r="Z126" s="301"/>
    </row>
    <row r="127" spans="1:26" ht="21.75" customHeight="1">
      <c r="A127" s="304">
        <v>14</v>
      </c>
      <c r="B127" s="370" t="s">
        <v>1534</v>
      </c>
      <c r="C127" s="371" t="s">
        <v>1535</v>
      </c>
      <c r="D127" s="344" t="s">
        <v>1159</v>
      </c>
      <c r="E127" s="304" t="s">
        <v>1088</v>
      </c>
      <c r="F127" s="372" t="s">
        <v>47</v>
      </c>
      <c r="G127" s="372" t="s">
        <v>1</v>
      </c>
      <c r="H127" s="308" t="s">
        <v>1536</v>
      </c>
      <c r="I127" s="304" t="s">
        <v>1070</v>
      </c>
      <c r="J127" s="304" t="s">
        <v>1127</v>
      </c>
      <c r="K127" s="374"/>
      <c r="L127" s="301"/>
      <c r="M127" s="301"/>
      <c r="N127" s="301"/>
      <c r="O127" s="301"/>
      <c r="P127" s="301"/>
      <c r="Q127" s="301"/>
      <c r="R127" s="301"/>
      <c r="S127" s="301"/>
      <c r="T127" s="301"/>
      <c r="U127" s="301"/>
      <c r="V127" s="301"/>
      <c r="W127" s="301"/>
      <c r="X127" s="301"/>
      <c r="Y127" s="301"/>
      <c r="Z127" s="301"/>
    </row>
    <row r="128" spans="1:26" ht="21.75" customHeight="1">
      <c r="A128" s="334">
        <v>15</v>
      </c>
      <c r="B128" s="375" t="s">
        <v>1537</v>
      </c>
      <c r="C128" s="376" t="s">
        <v>1538</v>
      </c>
      <c r="D128" s="377" t="s">
        <v>1440</v>
      </c>
      <c r="E128" s="334" t="s">
        <v>1365</v>
      </c>
      <c r="F128" s="378" t="s">
        <v>1539</v>
      </c>
      <c r="G128" s="378" t="s">
        <v>1</v>
      </c>
      <c r="H128" s="338" t="s">
        <v>1536</v>
      </c>
      <c r="I128" s="334" t="s">
        <v>1070</v>
      </c>
      <c r="J128" s="334" t="s">
        <v>1127</v>
      </c>
      <c r="K128" s="379"/>
      <c r="L128" s="380"/>
      <c r="M128" s="380"/>
      <c r="N128" s="380"/>
      <c r="O128" s="380"/>
      <c r="P128" s="380"/>
      <c r="Q128" s="380"/>
      <c r="R128" s="380"/>
      <c r="S128" s="380"/>
      <c r="T128" s="380"/>
      <c r="U128" s="380"/>
      <c r="V128" s="380"/>
      <c r="W128" s="380"/>
      <c r="X128" s="380"/>
      <c r="Y128" s="380"/>
      <c r="Z128" s="380"/>
    </row>
    <row r="129" spans="1:26" ht="21.75" customHeight="1">
      <c r="A129" s="686" t="s">
        <v>1359</v>
      </c>
      <c r="B129" s="635"/>
      <c r="C129" s="635"/>
      <c r="D129" s="635"/>
      <c r="E129" s="635"/>
      <c r="F129" s="635"/>
      <c r="G129" s="635"/>
      <c r="H129" s="635"/>
      <c r="I129" s="635"/>
      <c r="J129" s="635"/>
      <c r="K129" s="635"/>
      <c r="L129" s="301"/>
      <c r="M129" s="301"/>
      <c r="N129" s="301"/>
      <c r="O129" s="301"/>
      <c r="P129" s="301"/>
      <c r="Q129" s="301"/>
      <c r="R129" s="301"/>
      <c r="S129" s="301"/>
      <c r="T129" s="301"/>
      <c r="U129" s="301"/>
      <c r="V129" s="301"/>
      <c r="W129" s="301"/>
      <c r="X129" s="301"/>
      <c r="Y129" s="301"/>
      <c r="Z129" s="301"/>
    </row>
    <row r="130" spans="1:26" ht="21.75" customHeight="1">
      <c r="A130" s="686" t="s">
        <v>1013</v>
      </c>
      <c r="B130" s="635"/>
      <c r="C130" s="635"/>
      <c r="D130" s="635"/>
      <c r="E130" s="635"/>
      <c r="F130" s="635"/>
      <c r="G130" s="635"/>
      <c r="H130" s="635"/>
      <c r="I130" s="635"/>
      <c r="J130" s="635"/>
      <c r="K130" s="635"/>
      <c r="L130" s="301"/>
      <c r="M130" s="301"/>
      <c r="N130" s="301"/>
      <c r="O130" s="301"/>
      <c r="P130" s="301"/>
      <c r="Q130" s="301"/>
      <c r="R130" s="301"/>
      <c r="S130" s="301"/>
      <c r="T130" s="301"/>
      <c r="U130" s="301"/>
      <c r="V130" s="301"/>
      <c r="W130" s="301"/>
      <c r="X130" s="301"/>
      <c r="Y130" s="301"/>
      <c r="Z130" s="301"/>
    </row>
    <row r="131" spans="1:26" ht="21.75" customHeight="1">
      <c r="A131" s="687" t="s">
        <v>1360</v>
      </c>
      <c r="B131" s="688"/>
      <c r="C131" s="688"/>
      <c r="D131" s="688"/>
      <c r="E131" s="688"/>
      <c r="F131" s="688"/>
      <c r="G131" s="688"/>
      <c r="H131" s="688"/>
      <c r="I131" s="688"/>
      <c r="J131" s="688"/>
      <c r="K131" s="688"/>
      <c r="L131" s="301"/>
      <c r="M131" s="301"/>
      <c r="N131" s="301"/>
      <c r="O131" s="301"/>
      <c r="P131" s="301"/>
      <c r="Q131" s="301"/>
      <c r="R131" s="301"/>
      <c r="S131" s="301"/>
      <c r="T131" s="301"/>
      <c r="U131" s="301"/>
      <c r="V131" s="301"/>
      <c r="W131" s="301"/>
      <c r="X131" s="301"/>
      <c r="Y131" s="301"/>
      <c r="Z131" s="301"/>
    </row>
    <row r="132" spans="1:26" ht="21.75" customHeight="1">
      <c r="A132" s="230" t="s">
        <v>1024</v>
      </c>
      <c r="B132" s="693" t="s">
        <v>1037</v>
      </c>
      <c r="C132" s="694"/>
      <c r="D132" s="684" t="s">
        <v>1045</v>
      </c>
      <c r="E132" s="230" t="s">
        <v>1047</v>
      </c>
      <c r="F132" s="684" t="s">
        <v>1048</v>
      </c>
      <c r="G132" s="684" t="s">
        <v>1050</v>
      </c>
      <c r="H132" s="230" t="s">
        <v>1052</v>
      </c>
      <c r="I132" s="230" t="s">
        <v>1053</v>
      </c>
      <c r="J132" s="684" t="s">
        <v>1054</v>
      </c>
      <c r="K132" s="230" t="s">
        <v>1055</v>
      </c>
      <c r="L132" s="301"/>
      <c r="M132" s="301"/>
      <c r="N132" s="301"/>
      <c r="O132" s="301"/>
      <c r="P132" s="301"/>
      <c r="Q132" s="301"/>
      <c r="R132" s="301"/>
      <c r="S132" s="301"/>
      <c r="T132" s="301"/>
      <c r="U132" s="301"/>
      <c r="V132" s="301"/>
      <c r="W132" s="301"/>
      <c r="X132" s="301"/>
      <c r="Y132" s="301"/>
      <c r="Z132" s="301"/>
    </row>
    <row r="133" spans="1:26" ht="21.75" customHeight="1">
      <c r="A133" s="232" t="s">
        <v>3</v>
      </c>
      <c r="B133" s="695"/>
      <c r="C133" s="696"/>
      <c r="D133" s="685"/>
      <c r="E133" s="232" t="s">
        <v>1067</v>
      </c>
      <c r="F133" s="685"/>
      <c r="G133" s="685"/>
      <c r="H133" s="232" t="s">
        <v>1068</v>
      </c>
      <c r="I133" s="232" t="s">
        <v>1070</v>
      </c>
      <c r="J133" s="685"/>
      <c r="K133" s="232" t="s">
        <v>1067</v>
      </c>
      <c r="L133" s="301"/>
      <c r="M133" s="301"/>
      <c r="N133" s="301"/>
      <c r="O133" s="301"/>
      <c r="P133" s="301"/>
      <c r="Q133" s="301"/>
      <c r="R133" s="301"/>
      <c r="S133" s="301"/>
      <c r="T133" s="301"/>
      <c r="U133" s="301"/>
      <c r="V133" s="301"/>
      <c r="W133" s="301"/>
      <c r="X133" s="301"/>
      <c r="Y133" s="301"/>
      <c r="Z133" s="301"/>
    </row>
    <row r="134" spans="1:26" ht="21.75" customHeight="1">
      <c r="A134" s="304"/>
      <c r="B134" s="697" t="s">
        <v>373</v>
      </c>
      <c r="C134" s="698"/>
      <c r="D134" s="307"/>
      <c r="E134" s="304"/>
      <c r="F134" s="307"/>
      <c r="G134" s="307"/>
      <c r="H134" s="308"/>
      <c r="I134" s="304"/>
      <c r="J134" s="307"/>
      <c r="K134" s="307"/>
      <c r="L134" s="301"/>
      <c r="M134" s="301"/>
      <c r="N134" s="301"/>
      <c r="O134" s="301"/>
      <c r="P134" s="301"/>
      <c r="Q134" s="301"/>
      <c r="R134" s="301"/>
      <c r="S134" s="301"/>
      <c r="T134" s="301"/>
      <c r="U134" s="301"/>
      <c r="V134" s="301"/>
      <c r="W134" s="301"/>
      <c r="X134" s="301"/>
      <c r="Y134" s="301"/>
      <c r="Z134" s="301"/>
    </row>
    <row r="135" spans="1:26" ht="21.75" customHeight="1">
      <c r="A135" s="304">
        <v>1</v>
      </c>
      <c r="B135" s="288" t="s">
        <v>1540</v>
      </c>
      <c r="C135" s="305" t="s">
        <v>1541</v>
      </c>
      <c r="D135" s="307" t="s">
        <v>1542</v>
      </c>
      <c r="E135" s="304" t="s">
        <v>1088</v>
      </c>
      <c r="F135" s="307" t="s">
        <v>47</v>
      </c>
      <c r="G135" s="307" t="s">
        <v>1</v>
      </c>
      <c r="H135" s="308" t="s">
        <v>1543</v>
      </c>
      <c r="I135" s="304" t="s">
        <v>1070</v>
      </c>
      <c r="J135" s="307" t="s">
        <v>1127</v>
      </c>
      <c r="K135" s="307" t="s">
        <v>1544</v>
      </c>
      <c r="L135" s="301"/>
      <c r="M135" s="301"/>
      <c r="N135" s="301"/>
      <c r="O135" s="301"/>
      <c r="P135" s="301"/>
      <c r="Q135" s="301"/>
      <c r="R135" s="301"/>
      <c r="S135" s="301"/>
      <c r="T135" s="301"/>
      <c r="U135" s="301"/>
      <c r="V135" s="301"/>
      <c r="W135" s="301"/>
      <c r="X135" s="301"/>
      <c r="Y135" s="301"/>
      <c r="Z135" s="301"/>
    </row>
    <row r="136" spans="1:26" ht="21.75" customHeight="1">
      <c r="A136" s="304"/>
      <c r="B136" s="288"/>
      <c r="C136" s="305"/>
      <c r="D136" s="344"/>
      <c r="E136" s="304"/>
      <c r="F136" s="307"/>
      <c r="G136" s="307"/>
      <c r="H136" s="308"/>
      <c r="I136" s="304"/>
      <c r="J136" s="307"/>
      <c r="K136" s="307"/>
      <c r="L136" s="301"/>
      <c r="M136" s="301"/>
      <c r="N136" s="301"/>
      <c r="O136" s="301"/>
      <c r="P136" s="301"/>
      <c r="Q136" s="301"/>
      <c r="R136" s="301"/>
      <c r="S136" s="301"/>
      <c r="T136" s="301"/>
      <c r="U136" s="301"/>
      <c r="V136" s="301"/>
      <c r="W136" s="301"/>
      <c r="X136" s="301"/>
      <c r="Y136" s="301"/>
      <c r="Z136" s="301"/>
    </row>
    <row r="137" spans="1:26" ht="21.75" customHeight="1">
      <c r="A137" s="304">
        <v>2</v>
      </c>
      <c r="B137" s="381" t="s">
        <v>1545</v>
      </c>
      <c r="C137" s="382" t="s">
        <v>1546</v>
      </c>
      <c r="D137" s="307" t="s">
        <v>1159</v>
      </c>
      <c r="E137" s="304" t="s">
        <v>1088</v>
      </c>
      <c r="F137" s="307" t="s">
        <v>1547</v>
      </c>
      <c r="G137" s="307" t="s">
        <v>1486</v>
      </c>
      <c r="H137" s="308" t="s">
        <v>1548</v>
      </c>
      <c r="I137" s="304" t="s">
        <v>1070</v>
      </c>
      <c r="J137" s="307" t="s">
        <v>1225</v>
      </c>
      <c r="K137" s="307"/>
      <c r="L137" s="301"/>
      <c r="M137" s="301"/>
      <c r="N137" s="301"/>
      <c r="O137" s="301"/>
      <c r="P137" s="301"/>
      <c r="Q137" s="301"/>
      <c r="R137" s="301"/>
      <c r="S137" s="301"/>
      <c r="T137" s="301"/>
      <c r="U137" s="301"/>
      <c r="V137" s="301"/>
      <c r="W137" s="301"/>
      <c r="X137" s="301"/>
      <c r="Y137" s="301"/>
      <c r="Z137" s="301"/>
    </row>
    <row r="138" spans="1:26" ht="21.75" customHeight="1">
      <c r="A138" s="304"/>
      <c r="B138" s="288"/>
      <c r="C138" s="305"/>
      <c r="D138" s="344"/>
      <c r="E138" s="304"/>
      <c r="F138" s="307"/>
      <c r="G138" s="307"/>
      <c r="H138" s="308"/>
      <c r="I138" s="304"/>
      <c r="J138" s="307"/>
      <c r="K138" s="307"/>
      <c r="L138" s="301"/>
      <c r="M138" s="301"/>
      <c r="N138" s="301"/>
      <c r="O138" s="301"/>
      <c r="P138" s="301"/>
      <c r="Q138" s="301"/>
      <c r="R138" s="301"/>
      <c r="S138" s="301"/>
      <c r="T138" s="301"/>
      <c r="U138" s="301"/>
      <c r="V138" s="301"/>
      <c r="W138" s="301"/>
      <c r="X138" s="301"/>
      <c r="Y138" s="301"/>
      <c r="Z138" s="301"/>
    </row>
    <row r="139" spans="1:26" ht="21.75" customHeight="1">
      <c r="A139" s="304">
        <v>3</v>
      </c>
      <c r="B139" s="288" t="s">
        <v>1549</v>
      </c>
      <c r="C139" s="305" t="s">
        <v>1550</v>
      </c>
      <c r="D139" s="307" t="s">
        <v>1159</v>
      </c>
      <c r="E139" s="304" t="s">
        <v>1088</v>
      </c>
      <c r="F139" s="307" t="s">
        <v>1551</v>
      </c>
      <c r="G139" s="307" t="s">
        <v>1552</v>
      </c>
      <c r="H139" s="308" t="s">
        <v>1553</v>
      </c>
      <c r="I139" s="304" t="s">
        <v>1070</v>
      </c>
      <c r="J139" s="307" t="s">
        <v>1127</v>
      </c>
      <c r="K139" s="383"/>
      <c r="L139" s="301"/>
      <c r="M139" s="301"/>
      <c r="N139" s="301"/>
      <c r="O139" s="301"/>
      <c r="P139" s="301"/>
      <c r="Q139" s="301"/>
      <c r="R139" s="301"/>
      <c r="S139" s="301"/>
      <c r="T139" s="301"/>
      <c r="U139" s="301"/>
      <c r="V139" s="301"/>
      <c r="W139" s="301"/>
      <c r="X139" s="301"/>
      <c r="Y139" s="301"/>
      <c r="Z139" s="301"/>
    </row>
    <row r="140" spans="1:26" ht="21.75" customHeight="1">
      <c r="A140" s="304"/>
      <c r="B140" s="288"/>
      <c r="C140" s="305"/>
      <c r="D140" s="344"/>
      <c r="E140" s="304"/>
      <c r="F140" s="307"/>
      <c r="G140" s="307"/>
      <c r="H140" s="308"/>
      <c r="I140" s="216" t="s">
        <v>1554</v>
      </c>
      <c r="J140" s="307"/>
      <c r="K140" s="307"/>
      <c r="L140" s="301"/>
      <c r="M140" s="301"/>
      <c r="N140" s="301"/>
      <c r="O140" s="301"/>
      <c r="P140" s="301"/>
      <c r="Q140" s="301"/>
      <c r="R140" s="301"/>
      <c r="S140" s="301"/>
      <c r="T140" s="301"/>
      <c r="U140" s="301"/>
      <c r="V140" s="301"/>
      <c r="W140" s="301"/>
      <c r="X140" s="301"/>
      <c r="Y140" s="301"/>
      <c r="Z140" s="301"/>
    </row>
    <row r="141" spans="1:26" ht="21.75" customHeight="1">
      <c r="A141" s="304"/>
      <c r="B141" s="288"/>
      <c r="C141" s="305"/>
      <c r="D141" s="344"/>
      <c r="E141" s="304"/>
      <c r="F141" s="307"/>
      <c r="G141" s="307"/>
      <c r="H141" s="308"/>
      <c r="I141" s="216" t="s">
        <v>1555</v>
      </c>
      <c r="J141" s="307"/>
      <c r="K141" s="307"/>
      <c r="L141" s="301"/>
      <c r="M141" s="301"/>
      <c r="N141" s="301"/>
      <c r="O141" s="301"/>
      <c r="P141" s="301"/>
      <c r="Q141" s="301"/>
      <c r="R141" s="301"/>
      <c r="S141" s="301"/>
      <c r="T141" s="301"/>
      <c r="U141" s="301"/>
      <c r="V141" s="301"/>
      <c r="W141" s="301"/>
      <c r="X141" s="301"/>
      <c r="Y141" s="301"/>
      <c r="Z141" s="301"/>
    </row>
    <row r="142" spans="1:26" ht="21.75" customHeight="1">
      <c r="A142" s="304">
        <v>4</v>
      </c>
      <c r="B142" s="288" t="s">
        <v>1556</v>
      </c>
      <c r="C142" s="305" t="s">
        <v>1557</v>
      </c>
      <c r="D142" s="372" t="s">
        <v>1159</v>
      </c>
      <c r="E142" s="304" t="s">
        <v>1088</v>
      </c>
      <c r="F142" s="307" t="s">
        <v>372</v>
      </c>
      <c r="G142" s="307" t="s">
        <v>1</v>
      </c>
      <c r="H142" s="308" t="s">
        <v>1558</v>
      </c>
      <c r="I142" s="304" t="s">
        <v>1070</v>
      </c>
      <c r="J142" s="307" t="s">
        <v>1127</v>
      </c>
      <c r="K142" s="307"/>
      <c r="L142" s="301"/>
      <c r="M142" s="301"/>
      <c r="N142" s="301"/>
      <c r="O142" s="301"/>
      <c r="P142" s="301"/>
      <c r="Q142" s="301"/>
      <c r="R142" s="301"/>
      <c r="S142" s="301"/>
      <c r="T142" s="301"/>
      <c r="U142" s="301"/>
      <c r="V142" s="301"/>
      <c r="W142" s="301"/>
      <c r="X142" s="301"/>
      <c r="Y142" s="301"/>
      <c r="Z142" s="301"/>
    </row>
    <row r="143" spans="1:26" ht="21.75" customHeight="1">
      <c r="A143" s="304">
        <v>5</v>
      </c>
      <c r="B143" s="288" t="s">
        <v>1559</v>
      </c>
      <c r="C143" s="305" t="s">
        <v>1560</v>
      </c>
      <c r="D143" s="372" t="s">
        <v>1159</v>
      </c>
      <c r="E143" s="304" t="s">
        <v>1088</v>
      </c>
      <c r="F143" s="307" t="s">
        <v>372</v>
      </c>
      <c r="G143" s="307" t="s">
        <v>1</v>
      </c>
      <c r="H143" s="308" t="s">
        <v>1558</v>
      </c>
      <c r="I143" s="304" t="s">
        <v>1070</v>
      </c>
      <c r="J143" s="307" t="s">
        <v>1127</v>
      </c>
      <c r="K143" s="307"/>
      <c r="L143" s="301"/>
      <c r="M143" s="301"/>
      <c r="N143" s="301"/>
      <c r="O143" s="301"/>
      <c r="P143" s="301"/>
      <c r="Q143" s="301"/>
      <c r="R143" s="301"/>
      <c r="S143" s="301"/>
      <c r="T143" s="301"/>
      <c r="U143" s="301"/>
      <c r="V143" s="301"/>
      <c r="W143" s="301"/>
      <c r="X143" s="301"/>
      <c r="Y143" s="301"/>
      <c r="Z143" s="301"/>
    </row>
    <row r="144" spans="1:26" ht="21.75" customHeight="1">
      <c r="A144" s="304">
        <v>6</v>
      </c>
      <c r="B144" s="288" t="s">
        <v>1561</v>
      </c>
      <c r="C144" s="305" t="s">
        <v>1562</v>
      </c>
      <c r="D144" s="372" t="s">
        <v>1159</v>
      </c>
      <c r="E144" s="304" t="s">
        <v>1088</v>
      </c>
      <c r="F144" s="307" t="s">
        <v>372</v>
      </c>
      <c r="G144" s="307" t="s">
        <v>1</v>
      </c>
      <c r="H144" s="308" t="s">
        <v>1558</v>
      </c>
      <c r="I144" s="304" t="s">
        <v>1070</v>
      </c>
      <c r="J144" s="307" t="s">
        <v>1127</v>
      </c>
      <c r="K144" s="307"/>
      <c r="L144" s="301"/>
      <c r="M144" s="301"/>
      <c r="N144" s="301"/>
      <c r="O144" s="301"/>
      <c r="P144" s="301"/>
      <c r="Q144" s="301"/>
      <c r="R144" s="301"/>
      <c r="S144" s="301"/>
      <c r="T144" s="301"/>
      <c r="U144" s="301"/>
      <c r="V144" s="301"/>
      <c r="W144" s="301"/>
      <c r="X144" s="301"/>
      <c r="Y144" s="301"/>
      <c r="Z144" s="301"/>
    </row>
    <row r="145" spans="1:26" ht="21.75" customHeight="1">
      <c r="A145" s="97">
        <v>7</v>
      </c>
      <c r="B145" s="384" t="s">
        <v>1563</v>
      </c>
      <c r="C145" s="385" t="s">
        <v>1564</v>
      </c>
      <c r="D145" s="372" t="s">
        <v>1159</v>
      </c>
      <c r="E145" s="97" t="s">
        <v>1088</v>
      </c>
      <c r="F145" s="307" t="s">
        <v>1565</v>
      </c>
      <c r="G145" s="307" t="s">
        <v>1090</v>
      </c>
      <c r="H145" s="386" t="s">
        <v>1566</v>
      </c>
      <c r="I145" s="304" t="s">
        <v>1070</v>
      </c>
      <c r="J145" s="307" t="s">
        <v>1127</v>
      </c>
      <c r="K145" s="387"/>
      <c r="L145" s="301"/>
      <c r="M145" s="301"/>
      <c r="N145" s="301"/>
      <c r="O145" s="301"/>
      <c r="P145" s="301"/>
      <c r="Q145" s="301"/>
      <c r="R145" s="301"/>
      <c r="S145" s="301"/>
      <c r="T145" s="301"/>
      <c r="U145" s="301"/>
      <c r="V145" s="301"/>
      <c r="W145" s="301"/>
      <c r="X145" s="301"/>
      <c r="Y145" s="301"/>
      <c r="Z145" s="301"/>
    </row>
    <row r="146" spans="1:26" ht="21.75" customHeight="1">
      <c r="A146" s="304">
        <v>8</v>
      </c>
      <c r="B146" s="288" t="s">
        <v>1567</v>
      </c>
      <c r="C146" s="305" t="s">
        <v>1568</v>
      </c>
      <c r="D146" s="307" t="s">
        <v>1569</v>
      </c>
      <c r="E146" s="304" t="s">
        <v>1365</v>
      </c>
      <c r="F146" s="307" t="s">
        <v>1570</v>
      </c>
      <c r="G146" s="307" t="s">
        <v>1413</v>
      </c>
      <c r="H146" s="308" t="s">
        <v>1571</v>
      </c>
      <c r="I146" s="304" t="s">
        <v>1070</v>
      </c>
      <c r="J146" s="692" t="s">
        <v>1572</v>
      </c>
      <c r="K146" s="676"/>
      <c r="L146" s="301"/>
      <c r="M146" s="301"/>
      <c r="N146" s="301"/>
      <c r="O146" s="301"/>
      <c r="P146" s="301"/>
      <c r="Q146" s="301"/>
      <c r="R146" s="301"/>
      <c r="S146" s="301"/>
      <c r="T146" s="301"/>
      <c r="U146" s="301"/>
      <c r="V146" s="301"/>
      <c r="W146" s="301"/>
      <c r="X146" s="301"/>
      <c r="Y146" s="301"/>
      <c r="Z146" s="301"/>
    </row>
    <row r="147" spans="1:26" ht="21.75" customHeight="1">
      <c r="A147" s="304"/>
      <c r="B147" s="288"/>
      <c r="C147" s="305"/>
      <c r="D147" s="344"/>
      <c r="E147" s="304"/>
      <c r="F147" s="307"/>
      <c r="G147" s="307"/>
      <c r="H147" s="308"/>
      <c r="I147" s="304"/>
      <c r="J147" s="692" t="s">
        <v>1573</v>
      </c>
      <c r="K147" s="676"/>
      <c r="L147" s="301"/>
      <c r="M147" s="301"/>
      <c r="N147" s="301"/>
      <c r="O147" s="301"/>
      <c r="P147" s="301"/>
      <c r="Q147" s="301"/>
      <c r="R147" s="301"/>
      <c r="S147" s="301"/>
      <c r="T147" s="301"/>
      <c r="U147" s="301"/>
      <c r="V147" s="301"/>
      <c r="W147" s="301"/>
      <c r="X147" s="301"/>
      <c r="Y147" s="301"/>
      <c r="Z147" s="301"/>
    </row>
    <row r="148" spans="1:26" ht="21.75" customHeight="1">
      <c r="A148" s="97">
        <v>9</v>
      </c>
      <c r="B148" s="384" t="s">
        <v>1574</v>
      </c>
      <c r="C148" s="385" t="s">
        <v>1575</v>
      </c>
      <c r="D148" s="307" t="s">
        <v>1440</v>
      </c>
      <c r="E148" s="97" t="s">
        <v>1365</v>
      </c>
      <c r="F148" s="307" t="s">
        <v>507</v>
      </c>
      <c r="G148" s="307" t="s">
        <v>1413</v>
      </c>
      <c r="H148" s="386" t="s">
        <v>1576</v>
      </c>
      <c r="I148" s="304" t="s">
        <v>1070</v>
      </c>
      <c r="J148" s="692" t="s">
        <v>1572</v>
      </c>
      <c r="K148" s="676"/>
      <c r="L148" s="301"/>
      <c r="M148" s="301"/>
      <c r="N148" s="301"/>
      <c r="O148" s="301"/>
      <c r="P148" s="301"/>
      <c r="Q148" s="301"/>
      <c r="R148" s="301"/>
      <c r="S148" s="301"/>
      <c r="T148" s="301"/>
      <c r="U148" s="301"/>
      <c r="V148" s="301"/>
      <c r="W148" s="301"/>
      <c r="X148" s="301"/>
      <c r="Y148" s="301"/>
      <c r="Z148" s="301"/>
    </row>
    <row r="149" spans="1:26" ht="21.75" customHeight="1">
      <c r="A149" s="97"/>
      <c r="B149" s="384"/>
      <c r="C149" s="385"/>
      <c r="D149" s="344"/>
      <c r="E149" s="97"/>
      <c r="F149" s="307"/>
      <c r="G149" s="307"/>
      <c r="H149" s="308"/>
      <c r="I149" s="304"/>
      <c r="J149" s="692" t="s">
        <v>1577</v>
      </c>
      <c r="K149" s="676"/>
      <c r="L149" s="301"/>
      <c r="M149" s="301"/>
      <c r="N149" s="301"/>
      <c r="O149" s="301"/>
      <c r="P149" s="301"/>
      <c r="Q149" s="301"/>
      <c r="R149" s="301"/>
      <c r="S149" s="301"/>
      <c r="T149" s="301"/>
      <c r="U149" s="301"/>
      <c r="V149" s="301"/>
      <c r="W149" s="301"/>
      <c r="X149" s="301"/>
      <c r="Y149" s="301"/>
      <c r="Z149" s="301"/>
    </row>
    <row r="150" spans="1:26" ht="21.75" customHeight="1">
      <c r="A150" s="97">
        <v>10</v>
      </c>
      <c r="B150" s="384" t="s">
        <v>1578</v>
      </c>
      <c r="C150" s="385" t="s">
        <v>1579</v>
      </c>
      <c r="D150" s="344"/>
      <c r="E150" s="97"/>
      <c r="F150" s="307" t="s">
        <v>1580</v>
      </c>
      <c r="G150" s="307" t="s">
        <v>1491</v>
      </c>
      <c r="H150" s="386" t="s">
        <v>1581</v>
      </c>
      <c r="I150" s="304" t="s">
        <v>1070</v>
      </c>
      <c r="J150" s="304" t="s">
        <v>1127</v>
      </c>
      <c r="K150" s="388"/>
      <c r="L150" s="301"/>
      <c r="M150" s="301"/>
      <c r="N150" s="301"/>
      <c r="O150" s="301"/>
      <c r="P150" s="301"/>
      <c r="Q150" s="301"/>
      <c r="R150" s="301"/>
      <c r="S150" s="301"/>
      <c r="T150" s="301"/>
      <c r="U150" s="301"/>
      <c r="V150" s="301"/>
      <c r="W150" s="301"/>
      <c r="X150" s="301"/>
      <c r="Y150" s="301"/>
      <c r="Z150" s="301"/>
    </row>
    <row r="151" spans="1:26" ht="21.75" customHeight="1">
      <c r="A151" s="304">
        <v>11</v>
      </c>
      <c r="B151" s="370" t="s">
        <v>1582</v>
      </c>
      <c r="C151" s="371" t="s">
        <v>1583</v>
      </c>
      <c r="D151" s="372" t="s">
        <v>1159</v>
      </c>
      <c r="E151" s="304" t="s">
        <v>1088</v>
      </c>
      <c r="F151" s="372" t="s">
        <v>1584</v>
      </c>
      <c r="G151" s="389" t="s">
        <v>1585</v>
      </c>
      <c r="H151" s="343" t="s">
        <v>1586</v>
      </c>
      <c r="I151" s="304" t="s">
        <v>1070</v>
      </c>
      <c r="J151" s="304" t="s">
        <v>1127</v>
      </c>
      <c r="K151" s="307"/>
      <c r="L151" s="301"/>
      <c r="M151" s="301"/>
      <c r="N151" s="301"/>
      <c r="O151" s="301"/>
      <c r="P151" s="301"/>
      <c r="Q151" s="301"/>
      <c r="R151" s="301"/>
      <c r="S151" s="301"/>
      <c r="T151" s="301"/>
      <c r="U151" s="301"/>
      <c r="V151" s="301"/>
      <c r="W151" s="301"/>
      <c r="X151" s="301"/>
      <c r="Y151" s="301"/>
      <c r="Z151" s="301"/>
    </row>
    <row r="152" spans="1:26" ht="21.75" customHeight="1">
      <c r="A152" s="322">
        <v>12</v>
      </c>
      <c r="B152" s="390" t="s">
        <v>1587</v>
      </c>
      <c r="C152" s="391" t="s">
        <v>1588</v>
      </c>
      <c r="D152" s="392" t="s">
        <v>1159</v>
      </c>
      <c r="E152" s="322" t="s">
        <v>1088</v>
      </c>
      <c r="F152" s="392" t="s">
        <v>1589</v>
      </c>
      <c r="G152" s="393" t="s">
        <v>1590</v>
      </c>
      <c r="H152" s="394" t="s">
        <v>1522</v>
      </c>
      <c r="I152" s="322" t="s">
        <v>1092</v>
      </c>
      <c r="J152" s="322" t="s">
        <v>1127</v>
      </c>
      <c r="K152" s="325" t="s">
        <v>1591</v>
      </c>
      <c r="L152" s="301"/>
      <c r="M152" s="301"/>
      <c r="N152" s="301"/>
      <c r="O152" s="301"/>
      <c r="P152" s="301"/>
      <c r="Q152" s="301"/>
      <c r="R152" s="301"/>
      <c r="S152" s="301"/>
      <c r="T152" s="301"/>
      <c r="U152" s="301"/>
      <c r="V152" s="301"/>
      <c r="W152" s="301"/>
      <c r="X152" s="301"/>
      <c r="Y152" s="301"/>
      <c r="Z152" s="301"/>
    </row>
    <row r="153" spans="1:26" ht="21.75" customHeight="1">
      <c r="A153" s="304">
        <v>13</v>
      </c>
      <c r="B153" s="370" t="s">
        <v>1592</v>
      </c>
      <c r="C153" s="371" t="s">
        <v>1593</v>
      </c>
      <c r="D153" s="372" t="s">
        <v>1159</v>
      </c>
      <c r="E153" s="304" t="s">
        <v>1088</v>
      </c>
      <c r="F153" s="372" t="s">
        <v>1584</v>
      </c>
      <c r="G153" s="389" t="s">
        <v>1594</v>
      </c>
      <c r="H153" s="343" t="s">
        <v>1595</v>
      </c>
      <c r="I153" s="304" t="s">
        <v>1070</v>
      </c>
      <c r="J153" s="304" t="s">
        <v>1127</v>
      </c>
      <c r="K153" s="309"/>
      <c r="L153" s="301"/>
      <c r="M153" s="301"/>
      <c r="N153" s="301"/>
      <c r="O153" s="301"/>
      <c r="P153" s="301"/>
      <c r="Q153" s="301"/>
      <c r="R153" s="301"/>
      <c r="S153" s="301"/>
      <c r="T153" s="301"/>
      <c r="U153" s="301"/>
      <c r="V153" s="301"/>
      <c r="W153" s="301"/>
      <c r="X153" s="301"/>
      <c r="Y153" s="301"/>
      <c r="Z153" s="301"/>
    </row>
    <row r="154" spans="1:26" ht="21.75" customHeight="1">
      <c r="A154" s="304">
        <v>14</v>
      </c>
      <c r="B154" s="370" t="s">
        <v>1596</v>
      </c>
      <c r="C154" s="371" t="s">
        <v>1597</v>
      </c>
      <c r="D154" s="372" t="s">
        <v>1159</v>
      </c>
      <c r="E154" s="304" t="s">
        <v>1088</v>
      </c>
      <c r="F154" s="372" t="s">
        <v>1598</v>
      </c>
      <c r="G154" s="389" t="s">
        <v>1594</v>
      </c>
      <c r="H154" s="343" t="s">
        <v>1599</v>
      </c>
      <c r="I154" s="304" t="s">
        <v>1070</v>
      </c>
      <c r="J154" s="304" t="s">
        <v>1127</v>
      </c>
      <c r="K154" s="309"/>
      <c r="L154" s="301"/>
      <c r="M154" s="301"/>
      <c r="N154" s="301"/>
      <c r="O154" s="301"/>
      <c r="P154" s="301"/>
      <c r="Q154" s="301"/>
      <c r="R154" s="301"/>
      <c r="S154" s="301"/>
      <c r="T154" s="301"/>
      <c r="U154" s="301"/>
      <c r="V154" s="301"/>
      <c r="W154" s="301"/>
      <c r="X154" s="301"/>
      <c r="Y154" s="301"/>
      <c r="Z154" s="301"/>
    </row>
    <row r="155" spans="1:26" ht="21.75" customHeight="1">
      <c r="A155" s="334">
        <v>15</v>
      </c>
      <c r="B155" s="335" t="s">
        <v>1600</v>
      </c>
      <c r="C155" s="336" t="s">
        <v>1601</v>
      </c>
      <c r="D155" s="337" t="s">
        <v>1159</v>
      </c>
      <c r="E155" s="334" t="s">
        <v>1088</v>
      </c>
      <c r="F155" s="337" t="s">
        <v>576</v>
      </c>
      <c r="G155" s="337" t="s">
        <v>1602</v>
      </c>
      <c r="H155" s="338" t="s">
        <v>1603</v>
      </c>
      <c r="I155" s="334" t="s">
        <v>1070</v>
      </c>
      <c r="J155" s="337" t="s">
        <v>1127</v>
      </c>
      <c r="K155" s="337"/>
      <c r="L155" s="301"/>
      <c r="M155" s="301"/>
      <c r="N155" s="301"/>
      <c r="O155" s="301"/>
      <c r="P155" s="301"/>
      <c r="Q155" s="301"/>
      <c r="R155" s="301"/>
      <c r="S155" s="301"/>
      <c r="T155" s="301"/>
      <c r="U155" s="301"/>
      <c r="V155" s="301"/>
      <c r="W155" s="301"/>
      <c r="X155" s="301"/>
      <c r="Y155" s="301"/>
      <c r="Z155" s="301"/>
    </row>
    <row r="156" spans="1:26" ht="21.75" customHeight="1">
      <c r="A156" s="284"/>
      <c r="B156" s="285"/>
      <c r="C156" s="285"/>
      <c r="D156" s="285"/>
      <c r="E156" s="285"/>
      <c r="F156" s="285"/>
      <c r="G156" s="285"/>
      <c r="H156" s="395"/>
      <c r="I156" s="284"/>
      <c r="J156" s="285"/>
      <c r="K156" s="284"/>
      <c r="L156" s="380"/>
      <c r="M156" s="380"/>
      <c r="N156" s="380"/>
      <c r="O156" s="380"/>
      <c r="P156" s="380"/>
      <c r="Q156" s="380"/>
      <c r="R156" s="380"/>
      <c r="S156" s="380"/>
      <c r="T156" s="380"/>
      <c r="U156" s="380"/>
      <c r="V156" s="380"/>
      <c r="W156" s="380"/>
      <c r="X156" s="380"/>
      <c r="Y156" s="380"/>
      <c r="Z156" s="380"/>
    </row>
    <row r="157" spans="1:26" ht="21.75" customHeight="1">
      <c r="A157" s="686" t="s">
        <v>1359</v>
      </c>
      <c r="B157" s="635"/>
      <c r="C157" s="635"/>
      <c r="D157" s="635"/>
      <c r="E157" s="635"/>
      <c r="F157" s="635"/>
      <c r="G157" s="635"/>
      <c r="H157" s="635"/>
      <c r="I157" s="635"/>
      <c r="J157" s="635"/>
      <c r="K157" s="635"/>
      <c r="L157" s="301"/>
      <c r="M157" s="301"/>
      <c r="N157" s="301"/>
      <c r="O157" s="301"/>
      <c r="P157" s="301"/>
      <c r="Q157" s="301"/>
      <c r="R157" s="301"/>
      <c r="S157" s="301"/>
      <c r="T157" s="301"/>
      <c r="U157" s="301"/>
      <c r="V157" s="301"/>
      <c r="W157" s="301"/>
      <c r="X157" s="301"/>
      <c r="Y157" s="301"/>
      <c r="Z157" s="301"/>
    </row>
    <row r="158" spans="1:26" ht="21.75" customHeight="1">
      <c r="A158" s="686" t="s">
        <v>1013</v>
      </c>
      <c r="B158" s="635"/>
      <c r="C158" s="635"/>
      <c r="D158" s="635"/>
      <c r="E158" s="635"/>
      <c r="F158" s="635"/>
      <c r="G158" s="635"/>
      <c r="H158" s="635"/>
      <c r="I158" s="635"/>
      <c r="J158" s="635"/>
      <c r="K158" s="635"/>
      <c r="L158" s="301"/>
      <c r="M158" s="301"/>
      <c r="N158" s="301"/>
      <c r="O158" s="301"/>
      <c r="P158" s="301"/>
      <c r="Q158" s="301"/>
      <c r="R158" s="301"/>
      <c r="S158" s="301"/>
      <c r="T158" s="301"/>
      <c r="U158" s="301"/>
      <c r="V158" s="301"/>
      <c r="W158" s="301"/>
      <c r="X158" s="301"/>
      <c r="Y158" s="301"/>
      <c r="Z158" s="301"/>
    </row>
    <row r="159" spans="1:26" ht="21.75" customHeight="1">
      <c r="A159" s="687" t="s">
        <v>1360</v>
      </c>
      <c r="B159" s="688"/>
      <c r="C159" s="688"/>
      <c r="D159" s="688"/>
      <c r="E159" s="688"/>
      <c r="F159" s="688"/>
      <c r="G159" s="688"/>
      <c r="H159" s="688"/>
      <c r="I159" s="688"/>
      <c r="J159" s="688"/>
      <c r="K159" s="688"/>
      <c r="L159" s="301"/>
      <c r="M159" s="301"/>
      <c r="N159" s="301"/>
      <c r="O159" s="301"/>
      <c r="P159" s="301"/>
      <c r="Q159" s="301"/>
      <c r="R159" s="301"/>
      <c r="S159" s="301"/>
      <c r="T159" s="301"/>
      <c r="U159" s="301"/>
      <c r="V159" s="301"/>
      <c r="W159" s="301"/>
      <c r="X159" s="301"/>
      <c r="Y159" s="301"/>
      <c r="Z159" s="301"/>
    </row>
    <row r="160" spans="1:26" ht="21.75" customHeight="1">
      <c r="A160" s="230" t="s">
        <v>1024</v>
      </c>
      <c r="B160" s="693" t="s">
        <v>1037</v>
      </c>
      <c r="C160" s="694"/>
      <c r="D160" s="684" t="s">
        <v>1045</v>
      </c>
      <c r="E160" s="230" t="s">
        <v>1047</v>
      </c>
      <c r="F160" s="684" t="s">
        <v>1048</v>
      </c>
      <c r="G160" s="684" t="s">
        <v>1050</v>
      </c>
      <c r="H160" s="230" t="s">
        <v>1052</v>
      </c>
      <c r="I160" s="230" t="s">
        <v>1053</v>
      </c>
      <c r="J160" s="684" t="s">
        <v>1054</v>
      </c>
      <c r="K160" s="230" t="s">
        <v>1055</v>
      </c>
      <c r="L160" s="301"/>
      <c r="M160" s="301"/>
      <c r="N160" s="301"/>
      <c r="O160" s="301"/>
      <c r="P160" s="301"/>
      <c r="Q160" s="301"/>
      <c r="R160" s="301"/>
      <c r="S160" s="301"/>
      <c r="T160" s="301"/>
      <c r="U160" s="301"/>
      <c r="V160" s="301"/>
      <c r="W160" s="301"/>
      <c r="X160" s="301"/>
      <c r="Y160" s="301"/>
      <c r="Z160" s="301"/>
    </row>
    <row r="161" spans="1:26" ht="21.75" customHeight="1">
      <c r="A161" s="232" t="s">
        <v>3</v>
      </c>
      <c r="B161" s="695"/>
      <c r="C161" s="696"/>
      <c r="D161" s="685"/>
      <c r="E161" s="232" t="s">
        <v>1067</v>
      </c>
      <c r="F161" s="685"/>
      <c r="G161" s="685"/>
      <c r="H161" s="232" t="s">
        <v>1068</v>
      </c>
      <c r="I161" s="232" t="s">
        <v>1070</v>
      </c>
      <c r="J161" s="685"/>
      <c r="K161" s="232" t="s">
        <v>1067</v>
      </c>
      <c r="L161" s="301"/>
      <c r="M161" s="301"/>
      <c r="N161" s="301"/>
      <c r="O161" s="301"/>
      <c r="P161" s="301"/>
      <c r="Q161" s="301"/>
      <c r="R161" s="301"/>
      <c r="S161" s="301"/>
      <c r="T161" s="301"/>
      <c r="U161" s="301"/>
      <c r="V161" s="301"/>
      <c r="W161" s="301"/>
      <c r="X161" s="301"/>
      <c r="Y161" s="301"/>
      <c r="Z161" s="301"/>
    </row>
    <row r="162" spans="1:26" ht="21.75" customHeight="1">
      <c r="A162" s="331"/>
      <c r="B162" s="697" t="s">
        <v>191</v>
      </c>
      <c r="C162" s="698"/>
      <c r="D162" s="327"/>
      <c r="E162" s="327"/>
      <c r="F162" s="327"/>
      <c r="G162" s="327"/>
      <c r="H162" s="342"/>
      <c r="I162" s="327"/>
      <c r="J162" s="327"/>
      <c r="K162" s="349"/>
      <c r="L162" s="301"/>
      <c r="M162" s="301"/>
      <c r="N162" s="301"/>
      <c r="O162" s="301"/>
      <c r="P162" s="301"/>
      <c r="Q162" s="301"/>
      <c r="R162" s="301"/>
      <c r="S162" s="301"/>
      <c r="T162" s="301"/>
      <c r="U162" s="301"/>
      <c r="V162" s="301"/>
      <c r="W162" s="301"/>
      <c r="X162" s="301"/>
      <c r="Y162" s="301"/>
      <c r="Z162" s="301"/>
    </row>
    <row r="163" spans="1:26" ht="21.75" customHeight="1">
      <c r="A163" s="304">
        <v>1</v>
      </c>
      <c r="B163" s="288" t="s">
        <v>1604</v>
      </c>
      <c r="C163" s="305" t="s">
        <v>1605</v>
      </c>
      <c r="D163" s="307" t="s">
        <v>1606</v>
      </c>
      <c r="E163" s="304" t="s">
        <v>1365</v>
      </c>
      <c r="F163" s="307" t="s">
        <v>1607</v>
      </c>
      <c r="G163" s="307" t="s">
        <v>1126</v>
      </c>
      <c r="H163" s="308" t="s">
        <v>1608</v>
      </c>
      <c r="I163" s="216" t="s">
        <v>1609</v>
      </c>
      <c r="J163" s="307" t="s">
        <v>1127</v>
      </c>
      <c r="K163" s="307"/>
      <c r="L163" s="301"/>
      <c r="M163" s="301"/>
      <c r="N163" s="301"/>
      <c r="O163" s="301"/>
      <c r="P163" s="301"/>
      <c r="Q163" s="301"/>
      <c r="R163" s="301"/>
      <c r="S163" s="301"/>
      <c r="T163" s="301"/>
      <c r="U163" s="301"/>
      <c r="V163" s="301"/>
      <c r="W163" s="301"/>
      <c r="X163" s="301"/>
      <c r="Y163" s="301"/>
      <c r="Z163" s="301"/>
    </row>
    <row r="164" spans="1:26" ht="21.75" customHeight="1">
      <c r="A164" s="304"/>
      <c r="B164" s="288"/>
      <c r="C164" s="305"/>
      <c r="D164" s="344"/>
      <c r="E164" s="304"/>
      <c r="F164" s="307"/>
      <c r="G164" s="307"/>
      <c r="H164" s="308"/>
      <c r="I164" s="216" t="s">
        <v>1610</v>
      </c>
      <c r="J164" s="307"/>
      <c r="K164" s="307"/>
      <c r="L164" s="301"/>
      <c r="M164" s="301"/>
      <c r="N164" s="301"/>
      <c r="O164" s="301"/>
      <c r="P164" s="301"/>
      <c r="Q164" s="301"/>
      <c r="R164" s="301"/>
      <c r="S164" s="301"/>
      <c r="T164" s="301"/>
      <c r="U164" s="301"/>
      <c r="V164" s="301"/>
      <c r="W164" s="301"/>
      <c r="X164" s="301"/>
      <c r="Y164" s="301"/>
      <c r="Z164" s="301"/>
    </row>
    <row r="165" spans="1:26" ht="21.75" customHeight="1">
      <c r="A165" s="304">
        <v>2</v>
      </c>
      <c r="B165" s="288" t="s">
        <v>1611</v>
      </c>
      <c r="C165" s="305" t="s">
        <v>1612</v>
      </c>
      <c r="D165" s="307" t="s">
        <v>1159</v>
      </c>
      <c r="E165" s="304" t="s">
        <v>1088</v>
      </c>
      <c r="F165" s="307" t="s">
        <v>202</v>
      </c>
      <c r="G165" s="307" t="s">
        <v>1112</v>
      </c>
      <c r="H165" s="343" t="s">
        <v>1613</v>
      </c>
      <c r="I165" s="304" t="s">
        <v>1070</v>
      </c>
      <c r="J165" s="307" t="s">
        <v>1127</v>
      </c>
      <c r="K165" s="307"/>
      <c r="L165" s="301"/>
      <c r="M165" s="301"/>
      <c r="N165" s="301"/>
      <c r="O165" s="301"/>
      <c r="P165" s="301"/>
      <c r="Q165" s="301"/>
      <c r="R165" s="301"/>
      <c r="S165" s="301"/>
      <c r="T165" s="301"/>
      <c r="U165" s="301"/>
      <c r="V165" s="301"/>
      <c r="W165" s="301"/>
      <c r="X165" s="301"/>
      <c r="Y165" s="301"/>
      <c r="Z165" s="301"/>
    </row>
    <row r="166" spans="1:26" ht="21.75" customHeight="1">
      <c r="A166" s="304"/>
      <c r="B166" s="288"/>
      <c r="C166" s="305"/>
      <c r="D166" s="344"/>
      <c r="E166" s="304"/>
      <c r="F166" s="307"/>
      <c r="G166" s="307"/>
      <c r="H166" s="308"/>
      <c r="I166" s="304"/>
      <c r="J166" s="307"/>
      <c r="K166" s="307"/>
      <c r="L166" s="301"/>
      <c r="M166" s="301"/>
      <c r="N166" s="301"/>
      <c r="O166" s="301"/>
      <c r="P166" s="301"/>
      <c r="Q166" s="301"/>
      <c r="R166" s="301"/>
      <c r="S166" s="301"/>
      <c r="T166" s="301"/>
      <c r="U166" s="301"/>
      <c r="V166" s="301"/>
      <c r="W166" s="301"/>
      <c r="X166" s="301"/>
      <c r="Y166" s="301"/>
      <c r="Z166" s="301"/>
    </row>
    <row r="167" spans="1:26" ht="21.75" customHeight="1">
      <c r="A167" s="304">
        <v>3</v>
      </c>
      <c r="B167" s="288" t="s">
        <v>1614</v>
      </c>
      <c r="C167" s="305" t="s">
        <v>1615</v>
      </c>
      <c r="D167" s="307" t="s">
        <v>1159</v>
      </c>
      <c r="E167" s="304" t="s">
        <v>1088</v>
      </c>
      <c r="F167" s="307" t="s">
        <v>233</v>
      </c>
      <c r="G167" s="307" t="s">
        <v>1112</v>
      </c>
      <c r="H167" s="699" t="s">
        <v>1616</v>
      </c>
      <c r="I167" s="675"/>
      <c r="J167" s="676"/>
      <c r="K167" s="307"/>
      <c r="L167" s="301"/>
      <c r="M167" s="301"/>
      <c r="N167" s="301"/>
      <c r="O167" s="301"/>
      <c r="P167" s="301"/>
      <c r="Q167" s="301"/>
      <c r="R167" s="301"/>
      <c r="S167" s="301"/>
      <c r="T167" s="301"/>
      <c r="U167" s="301"/>
      <c r="V167" s="301"/>
      <c r="W167" s="301"/>
      <c r="X167" s="301"/>
      <c r="Y167" s="301"/>
      <c r="Z167" s="301"/>
    </row>
    <row r="168" spans="1:26" ht="21.75" customHeight="1">
      <c r="A168" s="304"/>
      <c r="B168" s="288"/>
      <c r="C168" s="305"/>
      <c r="D168" s="307"/>
      <c r="E168" s="322"/>
      <c r="F168" s="319"/>
      <c r="G168" s="319"/>
      <c r="H168" s="396"/>
      <c r="I168" s="397"/>
      <c r="J168" s="398"/>
      <c r="K168" s="319"/>
      <c r="L168" s="301"/>
      <c r="M168" s="301"/>
      <c r="N168" s="301"/>
      <c r="O168" s="301"/>
      <c r="P168" s="301"/>
      <c r="Q168" s="301"/>
      <c r="R168" s="301"/>
      <c r="S168" s="301"/>
      <c r="T168" s="301"/>
      <c r="U168" s="301"/>
      <c r="V168" s="301"/>
      <c r="W168" s="301"/>
      <c r="X168" s="301"/>
      <c r="Y168" s="301"/>
      <c r="Z168" s="301"/>
    </row>
    <row r="169" spans="1:26" ht="18" customHeight="1">
      <c r="A169" s="304">
        <v>4</v>
      </c>
      <c r="B169" s="288" t="s">
        <v>1617</v>
      </c>
      <c r="C169" s="305" t="s">
        <v>1618</v>
      </c>
      <c r="D169" s="344" t="s">
        <v>1159</v>
      </c>
      <c r="E169" s="322" t="s">
        <v>1088</v>
      </c>
      <c r="F169" s="319" t="s">
        <v>1619</v>
      </c>
      <c r="G169" s="319" t="s">
        <v>1112</v>
      </c>
      <c r="H169" s="323" t="s">
        <v>1620</v>
      </c>
      <c r="I169" s="322" t="s">
        <v>1070</v>
      </c>
      <c r="J169" s="307" t="s">
        <v>1127</v>
      </c>
      <c r="K169" s="319"/>
      <c r="L169" s="285"/>
      <c r="M169" s="285"/>
      <c r="N169" s="285"/>
      <c r="O169" s="285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</row>
    <row r="170" spans="1:26" ht="21.75" customHeight="1">
      <c r="A170" s="304"/>
      <c r="B170" s="701" t="s">
        <v>496</v>
      </c>
      <c r="C170" s="676"/>
      <c r="D170" s="307"/>
      <c r="E170" s="307"/>
      <c r="F170" s="307"/>
      <c r="G170" s="307"/>
      <c r="H170" s="313"/>
      <c r="I170" s="307"/>
      <c r="J170" s="307"/>
      <c r="K170" s="307"/>
      <c r="L170" s="301"/>
      <c r="M170" s="301"/>
      <c r="N170" s="301"/>
      <c r="O170" s="301"/>
      <c r="P170" s="301"/>
      <c r="Q170" s="301"/>
      <c r="R170" s="301"/>
      <c r="S170" s="301"/>
      <c r="T170" s="301"/>
      <c r="U170" s="301"/>
      <c r="V170" s="301"/>
      <c r="W170" s="301"/>
      <c r="X170" s="301"/>
      <c r="Y170" s="301"/>
      <c r="Z170" s="301"/>
    </row>
    <row r="171" spans="1:26" ht="21.75" customHeight="1">
      <c r="A171" s="345">
        <v>1</v>
      </c>
      <c r="B171" s="346" t="s">
        <v>1621</v>
      </c>
      <c r="C171" s="347" t="s">
        <v>1622</v>
      </c>
      <c r="D171" s="307" t="s">
        <v>1159</v>
      </c>
      <c r="E171" s="304" t="s">
        <v>1088</v>
      </c>
      <c r="F171" s="349" t="s">
        <v>1623</v>
      </c>
      <c r="G171" s="349" t="s">
        <v>1112</v>
      </c>
      <c r="H171" s="354" t="s">
        <v>1624</v>
      </c>
      <c r="I171" s="345" t="s">
        <v>1092</v>
      </c>
      <c r="J171" s="307" t="s">
        <v>1127</v>
      </c>
      <c r="K171" s="308"/>
      <c r="L171" s="301"/>
      <c r="M171" s="301"/>
      <c r="N171" s="301"/>
      <c r="O171" s="301"/>
      <c r="P171" s="301"/>
      <c r="Q171" s="301"/>
      <c r="R171" s="301"/>
      <c r="S171" s="301"/>
      <c r="T171" s="301"/>
      <c r="U171" s="301"/>
      <c r="V171" s="301"/>
      <c r="W171" s="301"/>
      <c r="X171" s="301"/>
      <c r="Y171" s="301"/>
      <c r="Z171" s="301"/>
    </row>
    <row r="172" spans="1:26" ht="21.75" customHeight="1">
      <c r="A172" s="345"/>
      <c r="B172" s="346"/>
      <c r="C172" s="347"/>
      <c r="D172" s="344"/>
      <c r="E172" s="304"/>
      <c r="F172" s="349"/>
      <c r="G172" s="349"/>
      <c r="H172" s="354"/>
      <c r="I172" s="345"/>
      <c r="J172" s="700" t="s">
        <v>1625</v>
      </c>
      <c r="K172" s="676"/>
      <c r="L172" s="301"/>
      <c r="M172" s="301"/>
      <c r="N172" s="301"/>
      <c r="O172" s="301"/>
      <c r="P172" s="301"/>
      <c r="Q172" s="301"/>
      <c r="R172" s="301"/>
      <c r="S172" s="301"/>
      <c r="T172" s="301"/>
      <c r="U172" s="301"/>
      <c r="V172" s="301"/>
      <c r="W172" s="301"/>
      <c r="X172" s="301"/>
      <c r="Y172" s="301"/>
      <c r="Z172" s="301"/>
    </row>
    <row r="173" spans="1:26" ht="21.75" customHeight="1">
      <c r="A173" s="304"/>
      <c r="B173" s="288"/>
      <c r="C173" s="305"/>
      <c r="D173" s="307"/>
      <c r="E173" s="304"/>
      <c r="F173" s="307"/>
      <c r="G173" s="352" t="s">
        <v>1626</v>
      </c>
      <c r="H173" s="399" t="s">
        <v>1627</v>
      </c>
      <c r="I173" s="268" t="s">
        <v>1609</v>
      </c>
      <c r="J173" s="692" t="s">
        <v>1628</v>
      </c>
      <c r="K173" s="676"/>
      <c r="L173" s="301"/>
      <c r="M173" s="301"/>
      <c r="N173" s="301"/>
      <c r="O173" s="301"/>
      <c r="P173" s="301"/>
      <c r="Q173" s="301"/>
      <c r="R173" s="301"/>
      <c r="S173" s="301"/>
      <c r="T173" s="301"/>
      <c r="U173" s="301"/>
      <c r="V173" s="301"/>
      <c r="W173" s="301"/>
      <c r="X173" s="301"/>
      <c r="Y173" s="301"/>
      <c r="Z173" s="301"/>
    </row>
    <row r="174" spans="1:26" ht="21.75" customHeight="1">
      <c r="A174" s="304"/>
      <c r="B174" s="288"/>
      <c r="C174" s="305"/>
      <c r="D174" s="344"/>
      <c r="E174" s="304"/>
      <c r="F174" s="307"/>
      <c r="G174" s="352"/>
      <c r="H174" s="399"/>
      <c r="I174" s="268" t="s">
        <v>1610</v>
      </c>
      <c r="J174" s="692"/>
      <c r="K174" s="676"/>
      <c r="L174" s="301"/>
      <c r="M174" s="301"/>
      <c r="N174" s="301"/>
      <c r="O174" s="301"/>
      <c r="P174" s="301"/>
      <c r="Q174" s="301"/>
      <c r="R174" s="301"/>
      <c r="S174" s="301"/>
      <c r="T174" s="301"/>
      <c r="U174" s="301"/>
      <c r="V174" s="301"/>
      <c r="W174" s="301"/>
      <c r="X174" s="301"/>
      <c r="Y174" s="301"/>
      <c r="Z174" s="301"/>
    </row>
    <row r="175" spans="1:26" ht="21.75" customHeight="1">
      <c r="A175" s="304"/>
      <c r="B175" s="288"/>
      <c r="C175" s="305"/>
      <c r="D175" s="344"/>
      <c r="E175" s="304"/>
      <c r="F175" s="307"/>
      <c r="G175" s="352" t="s">
        <v>1629</v>
      </c>
      <c r="H175" s="399" t="s">
        <v>1630</v>
      </c>
      <c r="I175" s="268" t="s">
        <v>1609</v>
      </c>
      <c r="J175" s="692" t="s">
        <v>1631</v>
      </c>
      <c r="K175" s="676"/>
      <c r="L175" s="301"/>
      <c r="M175" s="301"/>
      <c r="N175" s="301"/>
      <c r="O175" s="301"/>
      <c r="P175" s="301"/>
      <c r="Q175" s="301"/>
      <c r="R175" s="301"/>
      <c r="S175" s="301"/>
      <c r="T175" s="301"/>
      <c r="U175" s="301"/>
      <c r="V175" s="301"/>
      <c r="W175" s="301"/>
      <c r="X175" s="301"/>
      <c r="Y175" s="301"/>
      <c r="Z175" s="301"/>
    </row>
    <row r="176" spans="1:26" ht="21.75" customHeight="1">
      <c r="A176" s="304"/>
      <c r="B176" s="288"/>
      <c r="C176" s="305"/>
      <c r="D176" s="344"/>
      <c r="E176" s="304"/>
      <c r="F176" s="307"/>
      <c r="G176" s="352"/>
      <c r="H176" s="399"/>
      <c r="I176" s="268" t="s">
        <v>1610</v>
      </c>
      <c r="J176" s="291"/>
      <c r="K176" s="388"/>
      <c r="L176" s="301"/>
      <c r="M176" s="301"/>
      <c r="N176" s="301"/>
      <c r="O176" s="301"/>
      <c r="P176" s="301"/>
      <c r="Q176" s="301"/>
      <c r="R176" s="301"/>
      <c r="S176" s="301"/>
      <c r="T176" s="301"/>
      <c r="U176" s="301"/>
      <c r="V176" s="301"/>
      <c r="W176" s="301"/>
      <c r="X176" s="301"/>
      <c r="Y176" s="301"/>
      <c r="Z176" s="301"/>
    </row>
    <row r="177" spans="1:26" ht="21.75" customHeight="1">
      <c r="A177" s="304"/>
      <c r="B177" s="288"/>
      <c r="C177" s="305"/>
      <c r="D177" s="344"/>
      <c r="E177" s="304"/>
      <c r="F177" s="307"/>
      <c r="G177" s="352" t="s">
        <v>1632</v>
      </c>
      <c r="H177" s="399" t="s">
        <v>1633</v>
      </c>
      <c r="I177" s="268" t="s">
        <v>1609</v>
      </c>
      <c r="J177" s="692" t="s">
        <v>1634</v>
      </c>
      <c r="K177" s="676"/>
      <c r="L177" s="301"/>
      <c r="M177" s="301"/>
      <c r="N177" s="301"/>
      <c r="O177" s="301"/>
      <c r="P177" s="301"/>
      <c r="Q177" s="301"/>
      <c r="R177" s="301"/>
      <c r="S177" s="301"/>
      <c r="T177" s="301"/>
      <c r="U177" s="301"/>
      <c r="V177" s="301"/>
      <c r="W177" s="301"/>
      <c r="X177" s="301"/>
      <c r="Y177" s="301"/>
      <c r="Z177" s="301"/>
    </row>
    <row r="178" spans="1:26" ht="21.75" customHeight="1">
      <c r="A178" s="304"/>
      <c r="B178" s="288"/>
      <c r="C178" s="305"/>
      <c r="D178" s="344"/>
      <c r="E178" s="304"/>
      <c r="F178" s="307"/>
      <c r="G178" s="352"/>
      <c r="H178" s="399"/>
      <c r="I178" s="268" t="s">
        <v>1610</v>
      </c>
      <c r="J178" s="291"/>
      <c r="K178" s="388"/>
      <c r="L178" s="301"/>
      <c r="M178" s="301"/>
      <c r="N178" s="301"/>
      <c r="O178" s="301"/>
      <c r="P178" s="301"/>
      <c r="Q178" s="301"/>
      <c r="R178" s="301"/>
      <c r="S178" s="301"/>
      <c r="T178" s="301"/>
      <c r="U178" s="301"/>
      <c r="V178" s="301"/>
      <c r="W178" s="301"/>
      <c r="X178" s="301"/>
      <c r="Y178" s="301"/>
      <c r="Z178" s="301"/>
    </row>
    <row r="179" spans="1:26" ht="21.75" customHeight="1">
      <c r="A179" s="304"/>
      <c r="B179" s="288"/>
      <c r="C179" s="305"/>
      <c r="D179" s="307"/>
      <c r="E179" s="304"/>
      <c r="F179" s="307"/>
      <c r="G179" s="352" t="s">
        <v>1635</v>
      </c>
      <c r="H179" s="354" t="s">
        <v>1636</v>
      </c>
      <c r="I179" s="268" t="s">
        <v>1609</v>
      </c>
      <c r="J179" s="692" t="s">
        <v>1637</v>
      </c>
      <c r="K179" s="676"/>
      <c r="L179" s="301"/>
      <c r="M179" s="301"/>
      <c r="N179" s="301"/>
      <c r="O179" s="301"/>
      <c r="P179" s="301"/>
      <c r="Q179" s="301"/>
      <c r="R179" s="301"/>
      <c r="S179" s="301"/>
      <c r="T179" s="301"/>
      <c r="U179" s="301"/>
      <c r="V179" s="301"/>
      <c r="W179" s="301"/>
      <c r="X179" s="301"/>
      <c r="Y179" s="301"/>
      <c r="Z179" s="301"/>
    </row>
    <row r="180" spans="1:26" ht="21.75" customHeight="1">
      <c r="A180" s="304"/>
      <c r="B180" s="288"/>
      <c r="C180" s="305"/>
      <c r="D180" s="344"/>
      <c r="E180" s="304"/>
      <c r="F180" s="307"/>
      <c r="G180" s="352"/>
      <c r="H180" s="354"/>
      <c r="I180" s="268" t="s">
        <v>1610</v>
      </c>
      <c r="J180" s="307"/>
      <c r="K180" s="307"/>
      <c r="L180" s="301"/>
      <c r="M180" s="301"/>
      <c r="N180" s="301"/>
      <c r="O180" s="301"/>
      <c r="P180" s="301"/>
      <c r="Q180" s="301"/>
      <c r="R180" s="301"/>
      <c r="S180" s="301"/>
      <c r="T180" s="301"/>
      <c r="U180" s="301"/>
      <c r="V180" s="301"/>
      <c r="W180" s="301"/>
      <c r="X180" s="301"/>
      <c r="Y180" s="301"/>
      <c r="Z180" s="301"/>
    </row>
    <row r="181" spans="1:26" ht="21.75" customHeight="1">
      <c r="A181" s="304"/>
      <c r="B181" s="288"/>
      <c r="C181" s="305"/>
      <c r="D181" s="307"/>
      <c r="E181" s="304"/>
      <c r="F181" s="307"/>
      <c r="G181" s="352" t="s">
        <v>1638</v>
      </c>
      <c r="H181" s="354" t="s">
        <v>1639</v>
      </c>
      <c r="I181" s="268" t="s">
        <v>1609</v>
      </c>
      <c r="J181" s="692" t="s">
        <v>1637</v>
      </c>
      <c r="K181" s="676"/>
      <c r="L181" s="301"/>
      <c r="M181" s="301"/>
      <c r="N181" s="301"/>
      <c r="O181" s="301"/>
      <c r="P181" s="301"/>
      <c r="Q181" s="301"/>
      <c r="R181" s="301"/>
      <c r="S181" s="301"/>
      <c r="T181" s="301"/>
      <c r="U181" s="301"/>
      <c r="V181" s="301"/>
      <c r="W181" s="301"/>
      <c r="X181" s="301"/>
      <c r="Y181" s="301"/>
      <c r="Z181" s="301"/>
    </row>
    <row r="182" spans="1:26" ht="21.75" customHeight="1">
      <c r="A182" s="322"/>
      <c r="B182" s="361"/>
      <c r="C182" s="362"/>
      <c r="D182" s="400"/>
      <c r="E182" s="322"/>
      <c r="F182" s="319"/>
      <c r="G182" s="319"/>
      <c r="H182" s="323"/>
      <c r="I182" s="402" t="s">
        <v>1610</v>
      </c>
      <c r="J182" s="319"/>
      <c r="K182" s="319"/>
      <c r="L182" s="301"/>
      <c r="M182" s="301"/>
      <c r="N182" s="301"/>
      <c r="O182" s="301"/>
      <c r="P182" s="301"/>
      <c r="Q182" s="301"/>
      <c r="R182" s="301"/>
      <c r="S182" s="301"/>
      <c r="T182" s="301"/>
      <c r="U182" s="301"/>
      <c r="V182" s="301"/>
      <c r="W182" s="301"/>
      <c r="X182" s="301"/>
      <c r="Y182" s="301"/>
      <c r="Z182" s="301"/>
    </row>
    <row r="183" spans="1:26" ht="21.75" customHeight="1">
      <c r="A183" s="345"/>
      <c r="B183" s="288"/>
      <c r="C183" s="305"/>
      <c r="D183" s="353"/>
      <c r="E183" s="345"/>
      <c r="F183" s="349"/>
      <c r="G183" s="349" t="s">
        <v>1640</v>
      </c>
      <c r="H183" s="354" t="s">
        <v>1641</v>
      </c>
      <c r="I183" s="268"/>
      <c r="J183" s="355" t="s">
        <v>1642</v>
      </c>
      <c r="K183" s="349"/>
      <c r="L183" s="301"/>
      <c r="M183" s="301"/>
      <c r="N183" s="301"/>
      <c r="O183" s="301"/>
      <c r="P183" s="301"/>
      <c r="Q183" s="301"/>
      <c r="R183" s="301"/>
      <c r="S183" s="301"/>
      <c r="T183" s="301"/>
      <c r="U183" s="301"/>
      <c r="V183" s="301"/>
      <c r="W183" s="301"/>
      <c r="X183" s="301"/>
      <c r="Y183" s="301"/>
      <c r="Z183" s="301"/>
    </row>
    <row r="184" spans="1:26" ht="21.75" customHeight="1">
      <c r="A184" s="334"/>
      <c r="B184" s="335"/>
      <c r="C184" s="336"/>
      <c r="D184" s="377"/>
      <c r="E184" s="334"/>
      <c r="F184" s="337"/>
      <c r="G184" s="337"/>
      <c r="H184" s="338" t="s">
        <v>1643</v>
      </c>
      <c r="I184" s="278"/>
      <c r="J184" s="702" t="s">
        <v>1637</v>
      </c>
      <c r="K184" s="703"/>
      <c r="L184" s="301"/>
      <c r="M184" s="301"/>
      <c r="N184" s="301"/>
      <c r="O184" s="301"/>
      <c r="P184" s="301"/>
      <c r="Q184" s="301"/>
      <c r="R184" s="301"/>
      <c r="S184" s="301"/>
      <c r="T184" s="301"/>
      <c r="U184" s="301"/>
      <c r="V184" s="301"/>
      <c r="W184" s="301"/>
      <c r="X184" s="301"/>
      <c r="Y184" s="301"/>
      <c r="Z184" s="301"/>
    </row>
    <row r="185" spans="1:26" ht="21.75" customHeight="1">
      <c r="A185" s="284"/>
      <c r="B185" s="285"/>
      <c r="C185" s="285"/>
      <c r="D185" s="409"/>
      <c r="E185" s="284"/>
      <c r="F185" s="285"/>
      <c r="G185" s="285"/>
      <c r="H185" s="395"/>
      <c r="I185" s="284"/>
      <c r="J185" s="285"/>
      <c r="K185" s="284"/>
      <c r="L185" s="380"/>
      <c r="M185" s="380"/>
      <c r="N185" s="380"/>
      <c r="O185" s="380"/>
      <c r="P185" s="380"/>
      <c r="Q185" s="380"/>
      <c r="R185" s="380"/>
      <c r="S185" s="380"/>
      <c r="T185" s="380"/>
      <c r="U185" s="380"/>
      <c r="V185" s="380"/>
      <c r="W185" s="380"/>
      <c r="X185" s="380"/>
      <c r="Y185" s="380"/>
      <c r="Z185" s="380"/>
    </row>
    <row r="186" spans="1:26" ht="21.75" customHeight="1">
      <c r="A186" s="686" t="s">
        <v>1359</v>
      </c>
      <c r="B186" s="635"/>
      <c r="C186" s="635"/>
      <c r="D186" s="635"/>
      <c r="E186" s="635"/>
      <c r="F186" s="635"/>
      <c r="G186" s="635"/>
      <c r="H186" s="635"/>
      <c r="I186" s="635"/>
      <c r="J186" s="635"/>
      <c r="K186" s="635"/>
      <c r="L186" s="301"/>
      <c r="M186" s="301"/>
      <c r="N186" s="301"/>
      <c r="O186" s="301"/>
      <c r="P186" s="301"/>
      <c r="Q186" s="301"/>
      <c r="R186" s="301"/>
      <c r="S186" s="301"/>
      <c r="T186" s="301"/>
      <c r="U186" s="301"/>
      <c r="V186" s="301"/>
      <c r="W186" s="301"/>
      <c r="X186" s="301"/>
      <c r="Y186" s="301"/>
      <c r="Z186" s="301"/>
    </row>
    <row r="187" spans="1:26" ht="21.75" customHeight="1">
      <c r="A187" s="686" t="s">
        <v>1013</v>
      </c>
      <c r="B187" s="635"/>
      <c r="C187" s="635"/>
      <c r="D187" s="635"/>
      <c r="E187" s="635"/>
      <c r="F187" s="635"/>
      <c r="G187" s="635"/>
      <c r="H187" s="635"/>
      <c r="I187" s="635"/>
      <c r="J187" s="635"/>
      <c r="K187" s="635"/>
      <c r="L187" s="301"/>
      <c r="M187" s="301"/>
      <c r="N187" s="301"/>
      <c r="O187" s="301"/>
      <c r="P187" s="301"/>
      <c r="Q187" s="301"/>
      <c r="R187" s="301"/>
      <c r="S187" s="301"/>
      <c r="T187" s="301"/>
      <c r="U187" s="301"/>
      <c r="V187" s="301"/>
      <c r="W187" s="301"/>
      <c r="X187" s="301"/>
      <c r="Y187" s="301"/>
      <c r="Z187" s="301"/>
    </row>
    <row r="188" spans="1:26" ht="21.75" customHeight="1">
      <c r="A188" s="687" t="s">
        <v>1649</v>
      </c>
      <c r="B188" s="688"/>
      <c r="C188" s="688"/>
      <c r="D188" s="688"/>
      <c r="E188" s="688"/>
      <c r="F188" s="688"/>
      <c r="G188" s="688"/>
      <c r="H188" s="688"/>
      <c r="I188" s="688"/>
      <c r="J188" s="688"/>
      <c r="K188" s="688"/>
      <c r="L188" s="301"/>
      <c r="M188" s="301"/>
      <c r="N188" s="301"/>
      <c r="O188" s="301"/>
      <c r="P188" s="301"/>
      <c r="Q188" s="301"/>
      <c r="R188" s="301"/>
      <c r="S188" s="301"/>
      <c r="T188" s="301"/>
      <c r="U188" s="301"/>
      <c r="V188" s="301"/>
      <c r="W188" s="301"/>
      <c r="X188" s="301"/>
      <c r="Y188" s="301"/>
      <c r="Z188" s="301"/>
    </row>
    <row r="189" spans="1:26" ht="21.75" customHeight="1">
      <c r="A189" s="230" t="s">
        <v>1024</v>
      </c>
      <c r="B189" s="693" t="s">
        <v>1037</v>
      </c>
      <c r="C189" s="694"/>
      <c r="D189" s="684" t="s">
        <v>1045</v>
      </c>
      <c r="E189" s="230" t="s">
        <v>1047</v>
      </c>
      <c r="F189" s="684" t="s">
        <v>1048</v>
      </c>
      <c r="G189" s="684" t="s">
        <v>1050</v>
      </c>
      <c r="H189" s="230" t="s">
        <v>1052</v>
      </c>
      <c r="I189" s="230" t="s">
        <v>1053</v>
      </c>
      <c r="J189" s="684" t="s">
        <v>1054</v>
      </c>
      <c r="K189" s="230" t="s">
        <v>1055</v>
      </c>
      <c r="L189" s="301"/>
      <c r="M189" s="301"/>
      <c r="N189" s="301"/>
      <c r="O189" s="301"/>
      <c r="P189" s="301"/>
      <c r="Q189" s="301"/>
      <c r="R189" s="301"/>
      <c r="S189" s="301"/>
      <c r="T189" s="301"/>
      <c r="U189" s="301"/>
      <c r="V189" s="301"/>
      <c r="W189" s="301"/>
      <c r="X189" s="301"/>
      <c r="Y189" s="301"/>
      <c r="Z189" s="301"/>
    </row>
    <row r="190" spans="1:26" ht="21.75" customHeight="1">
      <c r="A190" s="232" t="s">
        <v>3</v>
      </c>
      <c r="B190" s="695"/>
      <c r="C190" s="696"/>
      <c r="D190" s="685"/>
      <c r="E190" s="232" t="s">
        <v>1067</v>
      </c>
      <c r="F190" s="685"/>
      <c r="G190" s="685"/>
      <c r="H190" s="232" t="s">
        <v>1068</v>
      </c>
      <c r="I190" s="232" t="s">
        <v>1070</v>
      </c>
      <c r="J190" s="685"/>
      <c r="K190" s="232" t="s">
        <v>1067</v>
      </c>
      <c r="L190" s="301"/>
      <c r="M190" s="301"/>
      <c r="N190" s="301"/>
      <c r="O190" s="301"/>
      <c r="P190" s="301"/>
      <c r="Q190" s="301"/>
      <c r="R190" s="301"/>
      <c r="S190" s="301"/>
      <c r="T190" s="301"/>
      <c r="U190" s="301"/>
      <c r="V190" s="301"/>
      <c r="W190" s="301"/>
      <c r="X190" s="301"/>
      <c r="Y190" s="301"/>
      <c r="Z190" s="301"/>
    </row>
    <row r="191" spans="1:26" ht="21.75" customHeight="1">
      <c r="A191" s="304">
        <v>2</v>
      </c>
      <c r="B191" s="288" t="s">
        <v>1650</v>
      </c>
      <c r="C191" s="305" t="s">
        <v>1651</v>
      </c>
      <c r="D191" s="307" t="s">
        <v>1159</v>
      </c>
      <c r="E191" s="304" t="s">
        <v>1088</v>
      </c>
      <c r="F191" s="307" t="s">
        <v>1452</v>
      </c>
      <c r="G191" s="307" t="s">
        <v>1652</v>
      </c>
      <c r="H191" s="308" t="s">
        <v>1653</v>
      </c>
      <c r="I191" s="304" t="s">
        <v>1070</v>
      </c>
      <c r="J191" s="307" t="s">
        <v>1127</v>
      </c>
      <c r="K191" s="307"/>
      <c r="L191" s="301"/>
      <c r="M191" s="301"/>
      <c r="N191" s="301"/>
      <c r="O191" s="301"/>
      <c r="P191" s="301"/>
      <c r="Q191" s="301"/>
      <c r="R191" s="301"/>
      <c r="S191" s="301"/>
      <c r="T191" s="301"/>
      <c r="U191" s="301"/>
      <c r="V191" s="301"/>
      <c r="W191" s="301"/>
      <c r="X191" s="301"/>
      <c r="Y191" s="301"/>
      <c r="Z191" s="301"/>
    </row>
    <row r="192" spans="1:26" ht="21.75" customHeight="1">
      <c r="A192" s="304">
        <v>3</v>
      </c>
      <c r="B192" s="288" t="s">
        <v>1654</v>
      </c>
      <c r="C192" s="305" t="s">
        <v>1655</v>
      </c>
      <c r="D192" s="307" t="s">
        <v>1159</v>
      </c>
      <c r="E192" s="304" t="s">
        <v>1088</v>
      </c>
      <c r="F192" s="307" t="s">
        <v>1452</v>
      </c>
      <c r="G192" s="307" t="s">
        <v>1652</v>
      </c>
      <c r="H192" s="308" t="s">
        <v>1653</v>
      </c>
      <c r="I192" s="304" t="s">
        <v>1070</v>
      </c>
      <c r="J192" s="307" t="s">
        <v>1127</v>
      </c>
      <c r="K192" s="307"/>
      <c r="L192" s="301"/>
      <c r="M192" s="301"/>
      <c r="N192" s="301"/>
      <c r="O192" s="301"/>
      <c r="P192" s="301"/>
      <c r="Q192" s="301"/>
      <c r="R192" s="301"/>
      <c r="S192" s="301"/>
      <c r="T192" s="301"/>
      <c r="U192" s="301"/>
      <c r="V192" s="301"/>
      <c r="W192" s="301"/>
      <c r="X192" s="301"/>
      <c r="Y192" s="301"/>
      <c r="Z192" s="301"/>
    </row>
    <row r="193" spans="1:26" ht="21.75" customHeight="1">
      <c r="A193" s="304">
        <v>4</v>
      </c>
      <c r="B193" s="288" t="s">
        <v>1657</v>
      </c>
      <c r="C193" s="305" t="s">
        <v>1658</v>
      </c>
      <c r="D193" s="307" t="s">
        <v>1159</v>
      </c>
      <c r="E193" s="304" t="s">
        <v>1088</v>
      </c>
      <c r="F193" s="307" t="s">
        <v>622</v>
      </c>
      <c r="G193" s="307" t="s">
        <v>1112</v>
      </c>
      <c r="H193" s="308" t="s">
        <v>1586</v>
      </c>
      <c r="I193" s="304" t="s">
        <v>1092</v>
      </c>
      <c r="J193" s="307" t="s">
        <v>1127</v>
      </c>
      <c r="K193" s="309" t="s">
        <v>1591</v>
      </c>
      <c r="L193" s="301"/>
      <c r="M193" s="301"/>
      <c r="N193" s="301"/>
      <c r="O193" s="301"/>
      <c r="P193" s="301"/>
      <c r="Q193" s="301"/>
      <c r="R193" s="301"/>
      <c r="S193" s="301"/>
      <c r="T193" s="301"/>
      <c r="U193" s="301"/>
      <c r="V193" s="301"/>
      <c r="W193" s="301"/>
      <c r="X193" s="301"/>
      <c r="Y193" s="301"/>
      <c r="Z193" s="301"/>
    </row>
    <row r="194" spans="1:26" ht="21.75" customHeight="1">
      <c r="A194" s="304">
        <v>5</v>
      </c>
      <c r="B194" s="288" t="s">
        <v>1199</v>
      </c>
      <c r="C194" s="305" t="s">
        <v>1203</v>
      </c>
      <c r="D194" s="307" t="s">
        <v>1159</v>
      </c>
      <c r="E194" s="304" t="s">
        <v>1088</v>
      </c>
      <c r="F194" s="307" t="s">
        <v>622</v>
      </c>
      <c r="G194" s="307" t="s">
        <v>1112</v>
      </c>
      <c r="H194" s="308" t="s">
        <v>1586</v>
      </c>
      <c r="I194" s="304" t="s">
        <v>1092</v>
      </c>
      <c r="J194" s="307" t="s">
        <v>1127</v>
      </c>
      <c r="K194" s="309" t="s">
        <v>1591</v>
      </c>
      <c r="L194" s="301"/>
      <c r="M194" s="301"/>
      <c r="N194" s="301"/>
      <c r="O194" s="301"/>
      <c r="P194" s="301"/>
      <c r="Q194" s="301"/>
      <c r="R194" s="301"/>
      <c r="S194" s="301"/>
      <c r="T194" s="301"/>
      <c r="U194" s="301"/>
      <c r="V194" s="301"/>
      <c r="W194" s="301"/>
      <c r="X194" s="301"/>
      <c r="Y194" s="301"/>
      <c r="Z194" s="301"/>
    </row>
    <row r="195" spans="1:26" ht="21.75" customHeight="1">
      <c r="A195" s="345"/>
      <c r="B195" s="346"/>
      <c r="C195" s="347"/>
      <c r="D195" s="349"/>
      <c r="E195" s="345"/>
      <c r="F195" s="349"/>
      <c r="G195" s="349"/>
      <c r="H195" s="354"/>
      <c r="I195" s="345"/>
      <c r="J195" s="349"/>
      <c r="K195" s="411" t="s">
        <v>1660</v>
      </c>
      <c r="L195" s="301"/>
      <c r="M195" s="301"/>
      <c r="N195" s="301"/>
      <c r="O195" s="301"/>
      <c r="P195" s="301"/>
      <c r="Q195" s="301"/>
      <c r="R195" s="301"/>
      <c r="S195" s="301"/>
      <c r="T195" s="301"/>
      <c r="U195" s="301"/>
      <c r="V195" s="301"/>
      <c r="W195" s="301"/>
      <c r="X195" s="301"/>
      <c r="Y195" s="301"/>
      <c r="Z195" s="301"/>
    </row>
    <row r="196" spans="1:26" ht="21.75" customHeight="1">
      <c r="A196" s="345"/>
      <c r="B196" s="705" t="s">
        <v>1661</v>
      </c>
      <c r="C196" s="706"/>
      <c r="D196" s="349"/>
      <c r="E196" s="349"/>
      <c r="F196" s="349"/>
      <c r="G196" s="349"/>
      <c r="H196" s="412"/>
      <c r="I196" s="349"/>
      <c r="J196" s="349"/>
      <c r="K196" s="349"/>
      <c r="L196" s="301"/>
      <c r="M196" s="301"/>
      <c r="N196" s="301"/>
      <c r="O196" s="301"/>
      <c r="P196" s="301"/>
      <c r="Q196" s="301"/>
      <c r="R196" s="301"/>
      <c r="S196" s="301"/>
      <c r="T196" s="301"/>
      <c r="U196" s="301"/>
      <c r="V196" s="301"/>
      <c r="W196" s="301"/>
      <c r="X196" s="301"/>
      <c r="Y196" s="301"/>
      <c r="Z196" s="301"/>
    </row>
    <row r="197" spans="1:26" ht="21.75" customHeight="1">
      <c r="A197" s="304">
        <v>1</v>
      </c>
      <c r="B197" s="288" t="s">
        <v>1662</v>
      </c>
      <c r="C197" s="305" t="s">
        <v>1663</v>
      </c>
      <c r="D197" s="307" t="s">
        <v>1664</v>
      </c>
      <c r="E197" s="304" t="s">
        <v>1365</v>
      </c>
      <c r="F197" s="307" t="s">
        <v>1665</v>
      </c>
      <c r="G197" s="307" t="s">
        <v>1</v>
      </c>
      <c r="H197" s="308" t="s">
        <v>1405</v>
      </c>
      <c r="I197" s="304" t="s">
        <v>1070</v>
      </c>
      <c r="J197" s="307" t="s">
        <v>1225</v>
      </c>
      <c r="K197" s="307" t="s">
        <v>1666</v>
      </c>
      <c r="L197" s="301"/>
      <c r="M197" s="301"/>
      <c r="N197" s="301"/>
      <c r="O197" s="301"/>
      <c r="P197" s="301"/>
      <c r="Q197" s="301"/>
      <c r="R197" s="301"/>
      <c r="S197" s="301"/>
      <c r="T197" s="301"/>
      <c r="U197" s="301"/>
      <c r="V197" s="301"/>
      <c r="W197" s="301"/>
      <c r="X197" s="301"/>
      <c r="Y197" s="301"/>
      <c r="Z197" s="301"/>
    </row>
    <row r="198" spans="1:26" ht="21.75" customHeight="1">
      <c r="A198" s="304"/>
      <c r="B198" s="288"/>
      <c r="C198" s="305"/>
      <c r="D198" s="344"/>
      <c r="E198" s="307"/>
      <c r="F198" s="307"/>
      <c r="G198" s="307"/>
      <c r="H198" s="308"/>
      <c r="I198" s="304"/>
      <c r="J198" s="307"/>
      <c r="K198" s="307"/>
      <c r="L198" s="301"/>
      <c r="M198" s="301"/>
      <c r="N198" s="301"/>
      <c r="O198" s="301"/>
      <c r="P198" s="301"/>
      <c r="Q198" s="301"/>
      <c r="R198" s="301"/>
      <c r="S198" s="301"/>
      <c r="T198" s="301"/>
      <c r="U198" s="301"/>
      <c r="V198" s="301"/>
      <c r="W198" s="301"/>
      <c r="X198" s="301"/>
      <c r="Y198" s="301"/>
      <c r="Z198" s="301"/>
    </row>
    <row r="199" spans="1:26" ht="21.75" customHeight="1">
      <c r="A199" s="304"/>
      <c r="B199" s="413" t="s">
        <v>1667</v>
      </c>
      <c r="C199" s="413"/>
      <c r="D199" s="414"/>
      <c r="E199" s="310"/>
      <c r="F199" s="307"/>
      <c r="G199" s="307"/>
      <c r="H199" s="308"/>
      <c r="I199" s="304"/>
      <c r="J199" s="307"/>
      <c r="K199" s="307"/>
      <c r="L199" s="301"/>
      <c r="M199" s="301"/>
      <c r="N199" s="301"/>
      <c r="O199" s="301"/>
      <c r="P199" s="301"/>
      <c r="Q199" s="301"/>
      <c r="R199" s="301"/>
      <c r="S199" s="301"/>
      <c r="T199" s="301"/>
      <c r="U199" s="301"/>
      <c r="V199" s="301"/>
      <c r="W199" s="301"/>
      <c r="X199" s="301"/>
      <c r="Y199" s="301"/>
      <c r="Z199" s="301"/>
    </row>
    <row r="200" spans="1:26" ht="21.75" customHeight="1">
      <c r="A200" s="304">
        <v>1</v>
      </c>
      <c r="B200" s="384" t="s">
        <v>1668</v>
      </c>
      <c r="C200" s="385" t="s">
        <v>1669</v>
      </c>
      <c r="D200" s="307" t="s">
        <v>1670</v>
      </c>
      <c r="E200" s="304" t="s">
        <v>1365</v>
      </c>
      <c r="F200" s="307" t="s">
        <v>1671</v>
      </c>
      <c r="G200" s="307" t="s">
        <v>1126</v>
      </c>
      <c r="H200" s="308" t="s">
        <v>1672</v>
      </c>
      <c r="I200" s="304" t="s">
        <v>1070</v>
      </c>
      <c r="J200" s="307" t="s">
        <v>1127</v>
      </c>
      <c r="K200" s="307" t="s">
        <v>1673</v>
      </c>
      <c r="L200" s="301"/>
      <c r="M200" s="301"/>
      <c r="N200" s="301"/>
      <c r="O200" s="301"/>
      <c r="P200" s="301"/>
      <c r="Q200" s="301"/>
      <c r="R200" s="301"/>
      <c r="S200" s="301"/>
      <c r="T200" s="301"/>
      <c r="U200" s="301"/>
      <c r="V200" s="301"/>
      <c r="W200" s="301"/>
      <c r="X200" s="301"/>
      <c r="Y200" s="301"/>
      <c r="Z200" s="301"/>
    </row>
    <row r="201" spans="1:26" ht="21.75" customHeight="1">
      <c r="A201" s="304"/>
      <c r="B201" s="288"/>
      <c r="C201" s="305"/>
      <c r="D201" s="307"/>
      <c r="E201" s="304"/>
      <c r="F201" s="307" t="s">
        <v>1674</v>
      </c>
      <c r="G201" s="307"/>
      <c r="H201" s="308"/>
      <c r="I201" s="304"/>
      <c r="J201" s="307"/>
      <c r="K201" s="307"/>
      <c r="L201" s="301"/>
      <c r="M201" s="301"/>
      <c r="N201" s="301"/>
      <c r="O201" s="301"/>
      <c r="P201" s="301"/>
      <c r="Q201" s="301"/>
      <c r="R201" s="301"/>
      <c r="S201" s="301"/>
      <c r="T201" s="301"/>
      <c r="U201" s="301"/>
      <c r="V201" s="301"/>
      <c r="W201" s="301"/>
      <c r="X201" s="301"/>
      <c r="Y201" s="301"/>
      <c r="Z201" s="301"/>
    </row>
    <row r="202" spans="1:26" ht="21.75" customHeight="1">
      <c r="A202" s="304">
        <v>2</v>
      </c>
      <c r="B202" s="288" t="s">
        <v>1675</v>
      </c>
      <c r="C202" s="305" t="s">
        <v>1676</v>
      </c>
      <c r="D202" s="307" t="s">
        <v>1677</v>
      </c>
      <c r="E202" s="304" t="s">
        <v>1365</v>
      </c>
      <c r="F202" s="307" t="s">
        <v>1372</v>
      </c>
      <c r="G202" s="307" t="s">
        <v>1</v>
      </c>
      <c r="H202" s="343" t="s">
        <v>1679</v>
      </c>
      <c r="I202" s="307" t="s">
        <v>1070</v>
      </c>
      <c r="J202" s="307" t="s">
        <v>1127</v>
      </c>
      <c r="K202" s="309"/>
      <c r="L202" s="301"/>
      <c r="M202" s="301"/>
      <c r="N202" s="301"/>
      <c r="O202" s="301"/>
      <c r="P202" s="301"/>
      <c r="Q202" s="301"/>
      <c r="R202" s="301"/>
      <c r="S202" s="301"/>
      <c r="T202" s="301"/>
      <c r="U202" s="301"/>
      <c r="V202" s="301"/>
      <c r="W202" s="301"/>
      <c r="X202" s="301"/>
      <c r="Y202" s="301"/>
      <c r="Z202" s="301"/>
    </row>
    <row r="203" spans="1:26" ht="21.75" customHeight="1">
      <c r="A203" s="304"/>
      <c r="B203" s="288"/>
      <c r="C203" s="305"/>
      <c r="D203" s="309"/>
      <c r="E203" s="307"/>
      <c r="F203" s="307" t="s">
        <v>1374</v>
      </c>
      <c r="G203" s="307"/>
      <c r="H203" s="313"/>
      <c r="I203" s="307"/>
      <c r="J203" s="307"/>
      <c r="K203" s="307"/>
      <c r="L203" s="301"/>
      <c r="M203" s="301"/>
      <c r="N203" s="301"/>
      <c r="O203" s="301"/>
      <c r="P203" s="301"/>
      <c r="Q203" s="301"/>
      <c r="R203" s="301"/>
      <c r="S203" s="301"/>
      <c r="T203" s="301"/>
      <c r="U203" s="301"/>
      <c r="V203" s="301"/>
      <c r="W203" s="301"/>
      <c r="X203" s="301"/>
      <c r="Y203" s="301"/>
      <c r="Z203" s="301"/>
    </row>
    <row r="204" spans="1:26" ht="21.75" customHeight="1">
      <c r="A204" s="304"/>
      <c r="B204" s="704" t="s">
        <v>1680</v>
      </c>
      <c r="C204" s="676"/>
      <c r="D204" s="307"/>
      <c r="E204" s="307"/>
      <c r="F204" s="307"/>
      <c r="G204" s="307"/>
      <c r="H204" s="313"/>
      <c r="I204" s="307"/>
      <c r="J204" s="307"/>
      <c r="K204" s="307"/>
      <c r="L204" s="301"/>
      <c r="M204" s="301"/>
      <c r="N204" s="301"/>
      <c r="O204" s="301"/>
      <c r="P204" s="301"/>
      <c r="Q204" s="301"/>
      <c r="R204" s="301"/>
      <c r="S204" s="301"/>
      <c r="T204" s="301"/>
      <c r="U204" s="301"/>
      <c r="V204" s="301"/>
      <c r="W204" s="301"/>
      <c r="X204" s="301"/>
      <c r="Y204" s="301"/>
      <c r="Z204" s="301"/>
    </row>
    <row r="205" spans="1:26" ht="21.75" customHeight="1">
      <c r="A205" s="304">
        <v>1</v>
      </c>
      <c r="B205" s="314" t="s">
        <v>1681</v>
      </c>
      <c r="C205" s="315" t="s">
        <v>1682</v>
      </c>
      <c r="D205" s="307" t="s">
        <v>1440</v>
      </c>
      <c r="E205" s="304" t="s">
        <v>1365</v>
      </c>
      <c r="F205" s="307" t="s">
        <v>1683</v>
      </c>
      <c r="G205" s="307" t="s">
        <v>1684</v>
      </c>
      <c r="H205" s="313" t="s">
        <v>1405</v>
      </c>
      <c r="I205" s="307" t="s">
        <v>1070</v>
      </c>
      <c r="J205" s="307" t="s">
        <v>1127</v>
      </c>
      <c r="K205" s="307" t="s">
        <v>1666</v>
      </c>
      <c r="L205" s="301"/>
      <c r="M205" s="301"/>
      <c r="N205" s="301"/>
      <c r="O205" s="301"/>
      <c r="P205" s="301"/>
      <c r="Q205" s="301"/>
      <c r="R205" s="301"/>
      <c r="S205" s="301"/>
      <c r="T205" s="301"/>
      <c r="U205" s="301"/>
      <c r="V205" s="301"/>
      <c r="W205" s="301"/>
      <c r="X205" s="301"/>
      <c r="Y205" s="301"/>
      <c r="Z205" s="301"/>
    </row>
    <row r="206" spans="1:26" ht="21.75" customHeight="1">
      <c r="A206" s="304"/>
      <c r="B206" s="314"/>
      <c r="C206" s="315"/>
      <c r="D206" s="309"/>
      <c r="E206" s="307"/>
      <c r="F206" s="307"/>
      <c r="G206" s="307" t="s">
        <v>1126</v>
      </c>
      <c r="H206" s="313"/>
      <c r="I206" s="307"/>
      <c r="J206" s="307"/>
      <c r="K206" s="307"/>
      <c r="L206" s="301"/>
      <c r="M206" s="301"/>
      <c r="N206" s="301"/>
      <c r="O206" s="301"/>
      <c r="P206" s="301"/>
      <c r="Q206" s="301"/>
      <c r="R206" s="301"/>
      <c r="S206" s="301"/>
      <c r="T206" s="301"/>
      <c r="U206" s="301"/>
      <c r="V206" s="301"/>
      <c r="W206" s="301"/>
      <c r="X206" s="301"/>
      <c r="Y206" s="301"/>
      <c r="Z206" s="301"/>
    </row>
    <row r="207" spans="1:26" ht="21.75" customHeight="1">
      <c r="A207" s="291">
        <v>3</v>
      </c>
      <c r="B207" s="288" t="s">
        <v>1685</v>
      </c>
      <c r="C207" s="219" t="s">
        <v>1686</v>
      </c>
      <c r="D207" s="288" t="s">
        <v>1440</v>
      </c>
      <c r="E207" s="291" t="s">
        <v>1365</v>
      </c>
      <c r="F207" s="288" t="s">
        <v>1687</v>
      </c>
      <c r="G207" s="307" t="s">
        <v>1112</v>
      </c>
      <c r="H207" s="418" t="s">
        <v>1688</v>
      </c>
      <c r="I207" s="291" t="s">
        <v>1092</v>
      </c>
      <c r="J207" s="288"/>
      <c r="K207" s="307"/>
      <c r="L207" s="301"/>
      <c r="M207" s="301"/>
      <c r="N207" s="301"/>
      <c r="O207" s="301"/>
      <c r="P207" s="301"/>
      <c r="Q207" s="301"/>
      <c r="R207" s="301"/>
      <c r="S207" s="301"/>
      <c r="T207" s="301"/>
      <c r="U207" s="301"/>
      <c r="V207" s="301"/>
      <c r="W207" s="301"/>
      <c r="X207" s="301"/>
      <c r="Y207" s="301"/>
      <c r="Z207" s="301"/>
    </row>
    <row r="208" spans="1:26" ht="21.75" customHeight="1">
      <c r="A208" s="304"/>
      <c r="B208" s="288"/>
      <c r="C208" s="305"/>
      <c r="D208" s="309"/>
      <c r="E208" s="307"/>
      <c r="F208" s="307" t="s">
        <v>1690</v>
      </c>
      <c r="G208" s="307"/>
      <c r="H208" s="255"/>
      <c r="I208" s="692" t="s">
        <v>1591</v>
      </c>
      <c r="J208" s="675"/>
      <c r="K208" s="676"/>
      <c r="L208" s="301"/>
      <c r="M208" s="301"/>
      <c r="N208" s="301"/>
      <c r="O208" s="301"/>
      <c r="P208" s="301"/>
      <c r="Q208" s="301"/>
      <c r="R208" s="301"/>
      <c r="S208" s="301"/>
      <c r="T208" s="301"/>
      <c r="U208" s="301"/>
      <c r="V208" s="301"/>
      <c r="W208" s="301"/>
      <c r="X208" s="301"/>
      <c r="Y208" s="301"/>
      <c r="Z208" s="301"/>
    </row>
    <row r="209" spans="1:26" ht="21.75" customHeight="1">
      <c r="A209" s="304"/>
      <c r="B209" s="704" t="s">
        <v>1691</v>
      </c>
      <c r="C209" s="676"/>
      <c r="D209" s="307"/>
      <c r="E209" s="307"/>
      <c r="F209" s="307"/>
      <c r="G209" s="307"/>
      <c r="H209" s="255"/>
      <c r="I209" s="307"/>
      <c r="J209" s="307"/>
      <c r="K209" s="307"/>
      <c r="L209" s="301"/>
      <c r="M209" s="301"/>
      <c r="N209" s="301"/>
      <c r="O209" s="301"/>
      <c r="P209" s="301"/>
      <c r="Q209" s="301"/>
      <c r="R209" s="301"/>
      <c r="S209" s="301"/>
      <c r="T209" s="301"/>
      <c r="U209" s="301"/>
      <c r="V209" s="301"/>
      <c r="W209" s="301"/>
      <c r="X209" s="301"/>
      <c r="Y209" s="301"/>
      <c r="Z209" s="301"/>
    </row>
    <row r="210" spans="1:26" ht="21.75" customHeight="1">
      <c r="A210" s="291">
        <v>1</v>
      </c>
      <c r="B210" s="288" t="s">
        <v>1692</v>
      </c>
      <c r="C210" s="219" t="s">
        <v>1693</v>
      </c>
      <c r="D210" s="288" t="s">
        <v>1670</v>
      </c>
      <c r="E210" s="291" t="s">
        <v>1365</v>
      </c>
      <c r="F210" s="288" t="s">
        <v>1694</v>
      </c>
      <c r="G210" s="307" t="s">
        <v>1126</v>
      </c>
      <c r="H210" s="418" t="s">
        <v>1695</v>
      </c>
      <c r="I210" s="291" t="s">
        <v>1070</v>
      </c>
      <c r="J210" s="288" t="s">
        <v>1127</v>
      </c>
      <c r="K210" s="307"/>
      <c r="L210" s="301"/>
      <c r="M210" s="301"/>
      <c r="N210" s="301"/>
      <c r="O210" s="301"/>
      <c r="P210" s="301"/>
      <c r="Q210" s="301"/>
      <c r="R210" s="301"/>
      <c r="S210" s="301"/>
      <c r="T210" s="301"/>
      <c r="U210" s="301"/>
      <c r="V210" s="301"/>
      <c r="W210" s="301"/>
      <c r="X210" s="301"/>
      <c r="Y210" s="301"/>
      <c r="Z210" s="301"/>
    </row>
    <row r="211" spans="1:26" ht="21.75" customHeight="1">
      <c r="A211" s="304"/>
      <c r="B211" s="288"/>
      <c r="C211" s="305"/>
      <c r="D211" s="309"/>
      <c r="E211" s="307"/>
      <c r="F211" s="307" t="s">
        <v>1690</v>
      </c>
      <c r="G211" s="307"/>
      <c r="H211" s="313"/>
      <c r="I211" s="692" t="s">
        <v>1591</v>
      </c>
      <c r="J211" s="675"/>
      <c r="K211" s="676"/>
      <c r="L211" s="301"/>
      <c r="M211" s="301"/>
      <c r="N211" s="301"/>
      <c r="O211" s="301"/>
      <c r="P211" s="301"/>
      <c r="Q211" s="301"/>
      <c r="R211" s="301"/>
      <c r="S211" s="301"/>
      <c r="T211" s="301"/>
      <c r="U211" s="301"/>
      <c r="V211" s="301"/>
      <c r="W211" s="301"/>
      <c r="X211" s="301"/>
      <c r="Y211" s="301"/>
      <c r="Z211" s="301"/>
    </row>
    <row r="212" spans="1:26" ht="21.75" customHeight="1">
      <c r="A212" s="304"/>
      <c r="B212" s="704" t="s">
        <v>1697</v>
      </c>
      <c r="C212" s="676"/>
      <c r="D212" s="307"/>
      <c r="E212" s="307"/>
      <c r="F212" s="307"/>
      <c r="G212" s="307"/>
      <c r="H212" s="255"/>
      <c r="I212" s="307"/>
      <c r="J212" s="307"/>
      <c r="K212" s="307"/>
      <c r="L212" s="301"/>
      <c r="M212" s="301"/>
      <c r="N212" s="301"/>
      <c r="O212" s="301"/>
      <c r="P212" s="301"/>
      <c r="Q212" s="301"/>
      <c r="R212" s="301"/>
      <c r="S212" s="301"/>
      <c r="T212" s="301"/>
      <c r="U212" s="301"/>
      <c r="V212" s="301"/>
      <c r="W212" s="301"/>
      <c r="X212" s="301"/>
      <c r="Y212" s="301"/>
      <c r="Z212" s="301"/>
    </row>
    <row r="213" spans="1:26" ht="21.75" customHeight="1">
      <c r="A213" s="291">
        <v>1</v>
      </c>
      <c r="B213" s="288" t="s">
        <v>1698</v>
      </c>
      <c r="C213" s="219" t="s">
        <v>1699</v>
      </c>
      <c r="D213" s="288" t="s">
        <v>1670</v>
      </c>
      <c r="E213" s="291" t="s">
        <v>1365</v>
      </c>
      <c r="F213" s="288" t="s">
        <v>1700</v>
      </c>
      <c r="G213" s="307" t="s">
        <v>1</v>
      </c>
      <c r="H213" s="418" t="s">
        <v>1701</v>
      </c>
      <c r="I213" s="291" t="s">
        <v>1070</v>
      </c>
      <c r="J213" s="288" t="s">
        <v>1127</v>
      </c>
      <c r="K213" s="307"/>
      <c r="L213" s="421"/>
      <c r="M213" s="421"/>
      <c r="N213" s="421"/>
      <c r="O213" s="421"/>
      <c r="P213" s="421"/>
      <c r="Q213" s="421"/>
      <c r="R213" s="421"/>
      <c r="S213" s="421"/>
      <c r="T213" s="421"/>
      <c r="U213" s="421"/>
      <c r="V213" s="421"/>
      <c r="W213" s="421"/>
      <c r="X213" s="421"/>
      <c r="Y213" s="421"/>
      <c r="Z213" s="421"/>
    </row>
    <row r="214" spans="1:26" ht="21.75" customHeight="1">
      <c r="A214" s="334"/>
      <c r="B214" s="335"/>
      <c r="C214" s="336"/>
      <c r="D214" s="351"/>
      <c r="E214" s="337"/>
      <c r="F214" s="337" t="s">
        <v>1702</v>
      </c>
      <c r="G214" s="337"/>
      <c r="H214" s="423"/>
      <c r="I214" s="702" t="s">
        <v>1591</v>
      </c>
      <c r="J214" s="707"/>
      <c r="K214" s="703"/>
      <c r="L214" s="421"/>
      <c r="M214" s="421"/>
      <c r="N214" s="421"/>
      <c r="O214" s="421"/>
      <c r="P214" s="421"/>
      <c r="Q214" s="421"/>
      <c r="R214" s="421"/>
      <c r="S214" s="421"/>
      <c r="T214" s="421"/>
      <c r="U214" s="421"/>
      <c r="V214" s="421"/>
      <c r="W214" s="421"/>
      <c r="X214" s="421"/>
      <c r="Y214" s="421"/>
      <c r="Z214" s="421"/>
    </row>
    <row r="215" spans="1:26" ht="21.75" customHeight="1">
      <c r="A215" s="219"/>
      <c r="B215" s="219"/>
      <c r="C215" s="219"/>
      <c r="D215" s="219"/>
      <c r="E215" s="219"/>
      <c r="F215" s="219"/>
      <c r="G215" s="219"/>
      <c r="H215" s="219"/>
      <c r="I215" s="219"/>
      <c r="J215" s="219"/>
      <c r="K215" s="284"/>
      <c r="L215" s="301"/>
      <c r="M215" s="301"/>
      <c r="N215" s="301"/>
      <c r="O215" s="301"/>
      <c r="P215" s="301"/>
      <c r="Q215" s="301"/>
      <c r="R215" s="301"/>
      <c r="S215" s="301"/>
      <c r="T215" s="301"/>
      <c r="U215" s="301"/>
      <c r="V215" s="301"/>
      <c r="W215" s="301"/>
      <c r="X215" s="301"/>
      <c r="Y215" s="301"/>
      <c r="Z215" s="301"/>
    </row>
    <row r="216" spans="1:26" ht="21.75" customHeight="1">
      <c r="A216" s="301"/>
      <c r="B216" s="301"/>
      <c r="C216" s="301"/>
      <c r="D216" s="301"/>
      <c r="E216" s="301"/>
      <c r="F216" s="301"/>
      <c r="G216" s="301"/>
      <c r="H216" s="301"/>
      <c r="I216" s="301"/>
      <c r="J216" s="301"/>
      <c r="K216" s="301"/>
      <c r="L216" s="301"/>
      <c r="M216" s="301"/>
      <c r="N216" s="301"/>
      <c r="O216" s="301"/>
      <c r="P216" s="301"/>
      <c r="Q216" s="301"/>
      <c r="R216" s="301"/>
      <c r="S216" s="301"/>
      <c r="T216" s="301"/>
      <c r="U216" s="301"/>
      <c r="V216" s="301"/>
      <c r="W216" s="301"/>
      <c r="X216" s="301"/>
      <c r="Y216" s="301"/>
      <c r="Z216" s="301"/>
    </row>
    <row r="217" spans="1:26" ht="21.75" customHeight="1">
      <c r="A217" s="301"/>
      <c r="B217" s="301"/>
      <c r="C217" s="301"/>
      <c r="D217" s="301"/>
      <c r="E217" s="301"/>
      <c r="F217" s="301"/>
      <c r="G217" s="301"/>
      <c r="H217" s="301"/>
      <c r="I217" s="301"/>
      <c r="J217" s="301"/>
      <c r="K217" s="301"/>
      <c r="L217" s="301"/>
      <c r="M217" s="301"/>
      <c r="N217" s="301"/>
      <c r="O217" s="301"/>
      <c r="P217" s="301"/>
      <c r="Q217" s="301"/>
      <c r="R217" s="301"/>
      <c r="S217" s="301"/>
      <c r="T217" s="301"/>
      <c r="U217" s="301"/>
      <c r="V217" s="301"/>
      <c r="W217" s="301"/>
      <c r="X217" s="301"/>
      <c r="Y217" s="301"/>
      <c r="Z217" s="301"/>
    </row>
    <row r="218" spans="1:26" ht="21.75" customHeight="1">
      <c r="A218" s="301"/>
      <c r="B218" s="301"/>
      <c r="C218" s="301"/>
      <c r="D218" s="301"/>
      <c r="E218" s="301"/>
      <c r="F218" s="301"/>
      <c r="G218" s="301"/>
      <c r="H218" s="301"/>
      <c r="I218" s="301"/>
      <c r="J218" s="301"/>
      <c r="K218" s="301"/>
      <c r="L218" s="301"/>
      <c r="M218" s="301"/>
      <c r="N218" s="301"/>
      <c r="O218" s="301"/>
      <c r="P218" s="301"/>
      <c r="Q218" s="301"/>
      <c r="R218" s="301"/>
      <c r="S218" s="301"/>
      <c r="T218" s="301"/>
      <c r="U218" s="301"/>
      <c r="V218" s="301"/>
      <c r="W218" s="301"/>
      <c r="X218" s="301"/>
      <c r="Y218" s="301"/>
      <c r="Z218" s="301"/>
    </row>
    <row r="219" spans="1:26" ht="21.75" customHeight="1">
      <c r="A219" s="301"/>
      <c r="B219" s="301"/>
      <c r="C219" s="301"/>
      <c r="D219" s="301"/>
      <c r="E219" s="301"/>
      <c r="F219" s="301"/>
      <c r="G219" s="301"/>
      <c r="H219" s="301"/>
      <c r="I219" s="301"/>
      <c r="J219" s="301"/>
      <c r="K219" s="301"/>
      <c r="L219" s="301"/>
      <c r="M219" s="301"/>
      <c r="N219" s="301"/>
      <c r="O219" s="301"/>
      <c r="P219" s="301"/>
      <c r="Q219" s="301"/>
      <c r="R219" s="301"/>
      <c r="S219" s="301"/>
      <c r="T219" s="301"/>
      <c r="U219" s="301"/>
      <c r="V219" s="301"/>
      <c r="W219" s="301"/>
      <c r="X219" s="301"/>
      <c r="Y219" s="301"/>
      <c r="Z219" s="301"/>
    </row>
    <row r="220" spans="1:26" ht="21.75" customHeight="1">
      <c r="A220" s="301"/>
      <c r="B220" s="301"/>
      <c r="C220" s="301"/>
      <c r="D220" s="301"/>
      <c r="E220" s="301"/>
      <c r="F220" s="301"/>
      <c r="G220" s="301"/>
      <c r="H220" s="301"/>
      <c r="I220" s="301"/>
      <c r="J220" s="301"/>
      <c r="K220" s="301"/>
      <c r="L220" s="301"/>
      <c r="M220" s="301"/>
      <c r="N220" s="301"/>
      <c r="O220" s="301"/>
      <c r="P220" s="301"/>
      <c r="Q220" s="301"/>
      <c r="R220" s="301"/>
      <c r="S220" s="301"/>
      <c r="T220" s="301"/>
      <c r="U220" s="301"/>
      <c r="V220" s="301"/>
      <c r="W220" s="301"/>
      <c r="X220" s="301"/>
      <c r="Y220" s="301"/>
      <c r="Z220" s="301"/>
    </row>
    <row r="221" spans="1:26" ht="21.75" customHeight="1">
      <c r="A221" s="301"/>
      <c r="B221" s="301"/>
      <c r="C221" s="301"/>
      <c r="D221" s="301"/>
      <c r="E221" s="301"/>
      <c r="F221" s="301"/>
      <c r="G221" s="301"/>
      <c r="H221" s="301"/>
      <c r="I221" s="301"/>
      <c r="J221" s="301"/>
      <c r="K221" s="301"/>
      <c r="L221" s="301"/>
      <c r="M221" s="301"/>
      <c r="N221" s="301"/>
      <c r="O221" s="301"/>
      <c r="P221" s="301"/>
      <c r="Q221" s="301"/>
      <c r="R221" s="301"/>
      <c r="S221" s="301"/>
      <c r="T221" s="301"/>
      <c r="U221" s="301"/>
      <c r="V221" s="301"/>
      <c r="W221" s="301"/>
      <c r="X221" s="301"/>
      <c r="Y221" s="301"/>
      <c r="Z221" s="301"/>
    </row>
    <row r="222" spans="1:26" ht="21.75" customHeight="1">
      <c r="A222" s="301"/>
      <c r="B222" s="301"/>
      <c r="C222" s="301"/>
      <c r="D222" s="301"/>
      <c r="E222" s="301"/>
      <c r="F222" s="301"/>
      <c r="G222" s="301"/>
      <c r="H222" s="301"/>
      <c r="I222" s="301"/>
      <c r="J222" s="301"/>
      <c r="K222" s="301"/>
      <c r="L222" s="301"/>
      <c r="M222" s="301"/>
      <c r="N222" s="301"/>
      <c r="O222" s="301"/>
      <c r="P222" s="301"/>
      <c r="Q222" s="301"/>
      <c r="R222" s="301"/>
      <c r="S222" s="301"/>
      <c r="T222" s="301"/>
      <c r="U222" s="301"/>
      <c r="V222" s="301"/>
      <c r="W222" s="301"/>
      <c r="X222" s="301"/>
      <c r="Y222" s="301"/>
      <c r="Z222" s="301"/>
    </row>
    <row r="223" spans="1:26" ht="21.75" customHeight="1">
      <c r="A223" s="301"/>
      <c r="B223" s="301"/>
      <c r="C223" s="301"/>
      <c r="D223" s="301"/>
      <c r="E223" s="301"/>
      <c r="F223" s="301"/>
      <c r="G223" s="301"/>
      <c r="H223" s="301"/>
      <c r="I223" s="301"/>
      <c r="J223" s="301"/>
      <c r="K223" s="301"/>
      <c r="L223" s="301"/>
      <c r="M223" s="301"/>
      <c r="N223" s="301"/>
      <c r="O223" s="301"/>
      <c r="P223" s="301"/>
      <c r="Q223" s="301"/>
      <c r="R223" s="301"/>
      <c r="S223" s="301"/>
      <c r="T223" s="301"/>
      <c r="U223" s="301"/>
      <c r="V223" s="301"/>
      <c r="W223" s="301"/>
      <c r="X223" s="301"/>
      <c r="Y223" s="301"/>
      <c r="Z223" s="301"/>
    </row>
    <row r="224" spans="1:26" ht="21.75" customHeight="1">
      <c r="A224" s="301"/>
      <c r="B224" s="301"/>
      <c r="C224" s="301"/>
      <c r="D224" s="301"/>
      <c r="E224" s="301"/>
      <c r="F224" s="301"/>
      <c r="G224" s="301"/>
      <c r="H224" s="301"/>
      <c r="I224" s="301"/>
      <c r="J224" s="301"/>
      <c r="K224" s="301"/>
      <c r="L224" s="301"/>
      <c r="M224" s="301"/>
      <c r="N224" s="301"/>
      <c r="O224" s="301"/>
      <c r="P224" s="301"/>
      <c r="Q224" s="301"/>
      <c r="R224" s="301"/>
      <c r="S224" s="301"/>
      <c r="T224" s="301"/>
      <c r="U224" s="301"/>
      <c r="V224" s="301"/>
      <c r="W224" s="301"/>
      <c r="X224" s="301"/>
      <c r="Y224" s="301"/>
      <c r="Z224" s="301"/>
    </row>
    <row r="225" spans="1:26" ht="21.75" customHeight="1">
      <c r="A225" s="301"/>
      <c r="B225" s="301"/>
      <c r="C225" s="301"/>
      <c r="D225" s="301"/>
      <c r="E225" s="301"/>
      <c r="F225" s="301"/>
      <c r="G225" s="301"/>
      <c r="H225" s="301"/>
      <c r="I225" s="301"/>
      <c r="J225" s="301"/>
      <c r="K225" s="301"/>
      <c r="L225" s="301"/>
      <c r="M225" s="301"/>
      <c r="N225" s="301"/>
      <c r="O225" s="301"/>
      <c r="P225" s="301"/>
      <c r="Q225" s="301"/>
      <c r="R225" s="301"/>
      <c r="S225" s="301"/>
      <c r="T225" s="301"/>
      <c r="U225" s="301"/>
      <c r="V225" s="301"/>
      <c r="W225" s="301"/>
      <c r="X225" s="301"/>
      <c r="Y225" s="301"/>
      <c r="Z225" s="301"/>
    </row>
    <row r="226" spans="1:26" ht="21.75" customHeight="1">
      <c r="A226" s="301"/>
      <c r="B226" s="301"/>
      <c r="C226" s="301"/>
      <c r="D226" s="301"/>
      <c r="E226" s="301"/>
      <c r="F226" s="301"/>
      <c r="G226" s="301"/>
      <c r="H226" s="301"/>
      <c r="I226" s="301"/>
      <c r="J226" s="301"/>
      <c r="K226" s="301"/>
      <c r="L226" s="301"/>
      <c r="M226" s="301"/>
      <c r="N226" s="301"/>
      <c r="O226" s="301"/>
      <c r="P226" s="301"/>
      <c r="Q226" s="301"/>
      <c r="R226" s="301"/>
      <c r="S226" s="301"/>
      <c r="T226" s="301"/>
      <c r="U226" s="301"/>
      <c r="V226" s="301"/>
      <c r="W226" s="301"/>
      <c r="X226" s="301"/>
      <c r="Y226" s="301"/>
      <c r="Z226" s="301"/>
    </row>
    <row r="227" spans="1:26" ht="21.75" customHeight="1">
      <c r="A227" s="301"/>
      <c r="B227" s="301"/>
      <c r="C227" s="301"/>
      <c r="D227" s="301"/>
      <c r="E227" s="301"/>
      <c r="F227" s="301"/>
      <c r="G227" s="301"/>
      <c r="H227" s="301"/>
      <c r="I227" s="301"/>
      <c r="J227" s="301"/>
      <c r="K227" s="301"/>
      <c r="L227" s="301"/>
      <c r="M227" s="301"/>
      <c r="N227" s="301"/>
      <c r="O227" s="301"/>
      <c r="P227" s="301"/>
      <c r="Q227" s="301"/>
      <c r="R227" s="301"/>
      <c r="S227" s="301"/>
      <c r="T227" s="301"/>
      <c r="U227" s="301"/>
      <c r="V227" s="301"/>
      <c r="W227" s="301"/>
      <c r="X227" s="301"/>
      <c r="Y227" s="301"/>
      <c r="Z227" s="301"/>
    </row>
    <row r="228" spans="1:26" ht="21.75" customHeight="1">
      <c r="A228" s="301"/>
      <c r="B228" s="301"/>
      <c r="C228" s="301"/>
      <c r="D228" s="301"/>
      <c r="E228" s="301"/>
      <c r="F228" s="301"/>
      <c r="G228" s="301"/>
      <c r="H228" s="301"/>
      <c r="I228" s="301"/>
      <c r="J228" s="301"/>
      <c r="K228" s="301"/>
      <c r="L228" s="301"/>
      <c r="M228" s="301"/>
      <c r="N228" s="301"/>
      <c r="O228" s="301"/>
      <c r="P228" s="301"/>
      <c r="Q228" s="301"/>
      <c r="R228" s="301"/>
      <c r="S228" s="301"/>
      <c r="T228" s="301"/>
      <c r="U228" s="301"/>
      <c r="V228" s="301"/>
      <c r="W228" s="301"/>
      <c r="X228" s="301"/>
      <c r="Y228" s="301"/>
      <c r="Z228" s="301"/>
    </row>
    <row r="229" spans="1:26" ht="21.75" customHeight="1">
      <c r="A229" s="301"/>
      <c r="B229" s="301"/>
      <c r="C229" s="301"/>
      <c r="D229" s="301"/>
      <c r="E229" s="301"/>
      <c r="F229" s="301"/>
      <c r="G229" s="301"/>
      <c r="H229" s="301"/>
      <c r="I229" s="301"/>
      <c r="J229" s="301"/>
      <c r="K229" s="301"/>
      <c r="L229" s="301"/>
      <c r="M229" s="301"/>
      <c r="N229" s="301"/>
      <c r="O229" s="301"/>
      <c r="P229" s="301"/>
      <c r="Q229" s="301"/>
      <c r="R229" s="301"/>
      <c r="S229" s="301"/>
      <c r="T229" s="301"/>
      <c r="U229" s="301"/>
      <c r="V229" s="301"/>
      <c r="W229" s="301"/>
      <c r="X229" s="301"/>
      <c r="Y229" s="301"/>
      <c r="Z229" s="301"/>
    </row>
    <row r="230" spans="1:26" ht="21.75" customHeight="1">
      <c r="A230" s="301"/>
      <c r="B230" s="301"/>
      <c r="C230" s="301"/>
      <c r="D230" s="301"/>
      <c r="E230" s="301"/>
      <c r="F230" s="301"/>
      <c r="G230" s="301"/>
      <c r="H230" s="301"/>
      <c r="I230" s="301"/>
      <c r="J230" s="301"/>
      <c r="K230" s="301"/>
      <c r="L230" s="301"/>
      <c r="M230" s="301"/>
      <c r="N230" s="301"/>
      <c r="O230" s="301"/>
      <c r="P230" s="301"/>
      <c r="Q230" s="301"/>
      <c r="R230" s="301"/>
      <c r="S230" s="301"/>
      <c r="T230" s="301"/>
      <c r="U230" s="301"/>
      <c r="V230" s="301"/>
      <c r="W230" s="301"/>
      <c r="X230" s="301"/>
      <c r="Y230" s="301"/>
      <c r="Z230" s="301"/>
    </row>
    <row r="231" spans="1:26" ht="21.75" customHeight="1">
      <c r="A231" s="301"/>
      <c r="B231" s="301"/>
      <c r="C231" s="301"/>
      <c r="D231" s="301"/>
      <c r="E231" s="301"/>
      <c r="F231" s="301"/>
      <c r="G231" s="301"/>
      <c r="H231" s="301"/>
      <c r="I231" s="301"/>
      <c r="J231" s="301"/>
      <c r="K231" s="301"/>
      <c r="L231" s="301"/>
      <c r="M231" s="301"/>
      <c r="N231" s="301"/>
      <c r="O231" s="301"/>
      <c r="P231" s="301"/>
      <c r="Q231" s="301"/>
      <c r="R231" s="301"/>
      <c r="S231" s="301"/>
      <c r="T231" s="301"/>
      <c r="U231" s="301"/>
      <c r="V231" s="301"/>
      <c r="W231" s="301"/>
      <c r="X231" s="301"/>
      <c r="Y231" s="301"/>
      <c r="Z231" s="301"/>
    </row>
    <row r="232" spans="1:26" ht="21.75" customHeight="1">
      <c r="A232" s="301"/>
      <c r="B232" s="301"/>
      <c r="C232" s="301"/>
      <c r="D232" s="301"/>
      <c r="E232" s="301"/>
      <c r="F232" s="301"/>
      <c r="G232" s="301"/>
      <c r="H232" s="301"/>
      <c r="I232" s="301"/>
      <c r="J232" s="301"/>
      <c r="K232" s="301"/>
      <c r="L232" s="301"/>
      <c r="M232" s="301"/>
      <c r="N232" s="301"/>
      <c r="O232" s="301"/>
      <c r="P232" s="301"/>
      <c r="Q232" s="301"/>
      <c r="R232" s="301"/>
      <c r="S232" s="301"/>
      <c r="T232" s="301"/>
      <c r="U232" s="301"/>
      <c r="V232" s="301"/>
      <c r="W232" s="301"/>
      <c r="X232" s="301"/>
      <c r="Y232" s="301"/>
      <c r="Z232" s="301"/>
    </row>
    <row r="233" spans="1:26" ht="21.75" customHeight="1">
      <c r="A233" s="301"/>
      <c r="B233" s="301"/>
      <c r="C233" s="301"/>
      <c r="D233" s="301"/>
      <c r="E233" s="301"/>
      <c r="F233" s="301"/>
      <c r="G233" s="301"/>
      <c r="H233" s="301"/>
      <c r="I233" s="301"/>
      <c r="J233" s="301"/>
      <c r="K233" s="301"/>
      <c r="L233" s="301"/>
      <c r="M233" s="301"/>
      <c r="N233" s="301"/>
      <c r="O233" s="301"/>
      <c r="P233" s="301"/>
      <c r="Q233" s="301"/>
      <c r="R233" s="301"/>
      <c r="S233" s="301"/>
      <c r="T233" s="301"/>
      <c r="U233" s="301"/>
      <c r="V233" s="301"/>
      <c r="W233" s="301"/>
      <c r="X233" s="301"/>
      <c r="Y233" s="301"/>
      <c r="Z233" s="301"/>
    </row>
    <row r="234" spans="1:26" ht="21.75" customHeight="1">
      <c r="A234" s="301"/>
      <c r="B234" s="301"/>
      <c r="C234" s="301"/>
      <c r="D234" s="301"/>
      <c r="E234" s="301"/>
      <c r="F234" s="301"/>
      <c r="G234" s="301"/>
      <c r="H234" s="301"/>
      <c r="I234" s="301"/>
      <c r="J234" s="301"/>
      <c r="K234" s="301"/>
      <c r="L234" s="301"/>
      <c r="M234" s="301"/>
      <c r="N234" s="301"/>
      <c r="O234" s="301"/>
      <c r="P234" s="301"/>
      <c r="Q234" s="301"/>
      <c r="R234" s="301"/>
      <c r="S234" s="301"/>
      <c r="T234" s="301"/>
      <c r="U234" s="301"/>
      <c r="V234" s="301"/>
      <c r="W234" s="301"/>
      <c r="X234" s="301"/>
      <c r="Y234" s="301"/>
      <c r="Z234" s="301"/>
    </row>
    <row r="235" spans="1:26" ht="21.75" customHeight="1">
      <c r="A235" s="301"/>
      <c r="B235" s="301"/>
      <c r="C235" s="301"/>
      <c r="D235" s="301"/>
      <c r="E235" s="301"/>
      <c r="F235" s="301"/>
      <c r="G235" s="301"/>
      <c r="H235" s="301"/>
      <c r="I235" s="301"/>
      <c r="J235" s="301"/>
      <c r="K235" s="301"/>
      <c r="L235" s="301"/>
      <c r="M235" s="301"/>
      <c r="N235" s="301"/>
      <c r="O235" s="301"/>
      <c r="P235" s="301"/>
      <c r="Q235" s="301"/>
      <c r="R235" s="301"/>
      <c r="S235" s="301"/>
      <c r="T235" s="301"/>
      <c r="U235" s="301"/>
      <c r="V235" s="301"/>
      <c r="W235" s="301"/>
      <c r="X235" s="301"/>
      <c r="Y235" s="301"/>
      <c r="Z235" s="301"/>
    </row>
    <row r="236" spans="1:26" ht="21.75" customHeight="1">
      <c r="A236" s="301"/>
      <c r="B236" s="301"/>
      <c r="C236" s="301"/>
      <c r="D236" s="301"/>
      <c r="E236" s="301"/>
      <c r="F236" s="301"/>
      <c r="G236" s="301"/>
      <c r="H236" s="301"/>
      <c r="I236" s="301"/>
      <c r="J236" s="301"/>
      <c r="K236" s="301"/>
      <c r="L236" s="301"/>
      <c r="M236" s="301"/>
      <c r="N236" s="301"/>
      <c r="O236" s="301"/>
      <c r="P236" s="301"/>
      <c r="Q236" s="301"/>
      <c r="R236" s="301"/>
      <c r="S236" s="301"/>
      <c r="T236" s="301"/>
      <c r="U236" s="301"/>
      <c r="V236" s="301"/>
      <c r="W236" s="301"/>
      <c r="X236" s="301"/>
      <c r="Y236" s="301"/>
      <c r="Z236" s="301"/>
    </row>
    <row r="237" spans="1:26" ht="21.75" customHeight="1">
      <c r="A237" s="301"/>
      <c r="B237" s="301"/>
      <c r="C237" s="301"/>
      <c r="D237" s="301"/>
      <c r="E237" s="301"/>
      <c r="F237" s="301"/>
      <c r="G237" s="301"/>
      <c r="H237" s="301"/>
      <c r="I237" s="301"/>
      <c r="J237" s="301"/>
      <c r="K237" s="301"/>
      <c r="L237" s="301"/>
      <c r="M237" s="301"/>
      <c r="N237" s="301"/>
      <c r="O237" s="301"/>
      <c r="P237" s="301"/>
      <c r="Q237" s="301"/>
      <c r="R237" s="301"/>
      <c r="S237" s="301"/>
      <c r="T237" s="301"/>
      <c r="U237" s="301"/>
      <c r="V237" s="301"/>
      <c r="W237" s="301"/>
      <c r="X237" s="301"/>
      <c r="Y237" s="301"/>
      <c r="Z237" s="301"/>
    </row>
    <row r="238" spans="1:26" ht="21.75" customHeight="1">
      <c r="A238" s="301"/>
      <c r="B238" s="301"/>
      <c r="C238" s="301"/>
      <c r="D238" s="301"/>
      <c r="E238" s="301"/>
      <c r="F238" s="301"/>
      <c r="G238" s="301"/>
      <c r="H238" s="301"/>
      <c r="I238" s="301"/>
      <c r="J238" s="301"/>
      <c r="K238" s="301"/>
      <c r="L238" s="301"/>
      <c r="M238" s="301"/>
      <c r="N238" s="301"/>
      <c r="O238" s="301"/>
      <c r="P238" s="301"/>
      <c r="Q238" s="301"/>
      <c r="R238" s="301"/>
      <c r="S238" s="301"/>
      <c r="T238" s="301"/>
      <c r="U238" s="301"/>
      <c r="V238" s="301"/>
      <c r="W238" s="301"/>
      <c r="X238" s="301"/>
      <c r="Y238" s="301"/>
      <c r="Z238" s="301"/>
    </row>
    <row r="239" spans="1:26" ht="21.75" customHeight="1">
      <c r="A239" s="301"/>
      <c r="B239" s="301"/>
      <c r="C239" s="301"/>
      <c r="D239" s="301"/>
      <c r="E239" s="301"/>
      <c r="F239" s="301"/>
      <c r="G239" s="301"/>
      <c r="H239" s="301"/>
      <c r="I239" s="301"/>
      <c r="J239" s="301"/>
      <c r="K239" s="301"/>
      <c r="L239" s="301"/>
      <c r="M239" s="301"/>
      <c r="N239" s="301"/>
      <c r="O239" s="301"/>
      <c r="P239" s="301"/>
      <c r="Q239" s="301"/>
      <c r="R239" s="301"/>
      <c r="S239" s="301"/>
      <c r="T239" s="301"/>
      <c r="U239" s="301"/>
      <c r="V239" s="301"/>
      <c r="W239" s="301"/>
      <c r="X239" s="301"/>
      <c r="Y239" s="301"/>
      <c r="Z239" s="301"/>
    </row>
    <row r="240" spans="1:26" ht="21.75" customHeight="1">
      <c r="A240" s="301"/>
      <c r="B240" s="301"/>
      <c r="C240" s="301"/>
      <c r="D240" s="301"/>
      <c r="E240" s="301"/>
      <c r="F240" s="301"/>
      <c r="G240" s="301"/>
      <c r="H240" s="301"/>
      <c r="I240" s="301"/>
      <c r="J240" s="301"/>
      <c r="K240" s="301"/>
      <c r="L240" s="301"/>
      <c r="M240" s="301"/>
      <c r="N240" s="301"/>
      <c r="O240" s="301"/>
      <c r="P240" s="301"/>
      <c r="Q240" s="301"/>
      <c r="R240" s="301"/>
      <c r="S240" s="301"/>
      <c r="T240" s="301"/>
      <c r="U240" s="301"/>
      <c r="V240" s="301"/>
      <c r="W240" s="301"/>
      <c r="X240" s="301"/>
      <c r="Y240" s="301"/>
      <c r="Z240" s="301"/>
    </row>
    <row r="241" spans="1:26" ht="21.75" customHeight="1">
      <c r="A241" s="301"/>
      <c r="B241" s="301"/>
      <c r="C241" s="301"/>
      <c r="D241" s="301"/>
      <c r="E241" s="301"/>
      <c r="F241" s="301"/>
      <c r="G241" s="301"/>
      <c r="H241" s="301"/>
      <c r="I241" s="301"/>
      <c r="J241" s="301"/>
      <c r="K241" s="301"/>
      <c r="L241" s="301"/>
      <c r="M241" s="301"/>
      <c r="N241" s="301"/>
      <c r="O241" s="301"/>
      <c r="P241" s="301"/>
      <c r="Q241" s="301"/>
      <c r="R241" s="301"/>
      <c r="S241" s="301"/>
      <c r="T241" s="301"/>
      <c r="U241" s="301"/>
      <c r="V241" s="301"/>
      <c r="W241" s="301"/>
      <c r="X241" s="301"/>
      <c r="Y241" s="301"/>
      <c r="Z241" s="301"/>
    </row>
    <row r="242" spans="1:26" ht="21.75" customHeight="1">
      <c r="A242" s="301"/>
      <c r="B242" s="301"/>
      <c r="C242" s="301"/>
      <c r="D242" s="301"/>
      <c r="E242" s="301"/>
      <c r="F242" s="301"/>
      <c r="G242" s="301"/>
      <c r="H242" s="301"/>
      <c r="I242" s="301"/>
      <c r="J242" s="301"/>
      <c r="K242" s="301"/>
      <c r="L242" s="301"/>
      <c r="M242" s="301"/>
      <c r="N242" s="301"/>
      <c r="O242" s="301"/>
      <c r="P242" s="301"/>
      <c r="Q242" s="301"/>
      <c r="R242" s="301"/>
      <c r="S242" s="301"/>
      <c r="T242" s="301"/>
      <c r="U242" s="301"/>
      <c r="V242" s="301"/>
      <c r="W242" s="301"/>
      <c r="X242" s="301"/>
      <c r="Y242" s="301"/>
      <c r="Z242" s="301"/>
    </row>
    <row r="243" spans="1:26" ht="21.75" customHeight="1">
      <c r="A243" s="301"/>
      <c r="B243" s="301"/>
      <c r="C243" s="301"/>
      <c r="D243" s="301"/>
      <c r="E243" s="301"/>
      <c r="F243" s="301"/>
      <c r="G243" s="301"/>
      <c r="H243" s="301"/>
      <c r="I243" s="301"/>
      <c r="J243" s="301"/>
      <c r="K243" s="301"/>
      <c r="L243" s="301"/>
      <c r="M243" s="301"/>
      <c r="N243" s="301"/>
      <c r="O243" s="301"/>
      <c r="P243" s="301"/>
      <c r="Q243" s="301"/>
      <c r="R243" s="301"/>
      <c r="S243" s="301"/>
      <c r="T243" s="301"/>
      <c r="U243" s="301"/>
      <c r="V243" s="301"/>
      <c r="W243" s="301"/>
      <c r="X243" s="301"/>
      <c r="Y243" s="301"/>
      <c r="Z243" s="301"/>
    </row>
    <row r="244" spans="1:26" ht="21.75" customHeight="1">
      <c r="A244" s="301"/>
      <c r="B244" s="301"/>
      <c r="C244" s="301"/>
      <c r="D244" s="301"/>
      <c r="E244" s="301"/>
      <c r="F244" s="301"/>
      <c r="G244" s="301"/>
      <c r="H244" s="301"/>
      <c r="I244" s="301"/>
      <c r="J244" s="301"/>
      <c r="K244" s="301"/>
      <c r="L244" s="301"/>
      <c r="M244" s="301"/>
      <c r="N244" s="301"/>
      <c r="O244" s="301"/>
      <c r="P244" s="301"/>
      <c r="Q244" s="301"/>
      <c r="R244" s="301"/>
      <c r="S244" s="301"/>
      <c r="T244" s="301"/>
      <c r="U244" s="301"/>
      <c r="V244" s="301"/>
      <c r="W244" s="301"/>
      <c r="X244" s="301"/>
      <c r="Y244" s="301"/>
      <c r="Z244" s="301"/>
    </row>
    <row r="245" spans="1:26" ht="21.75" customHeight="1">
      <c r="A245" s="301"/>
      <c r="B245" s="301"/>
      <c r="C245" s="301"/>
      <c r="D245" s="301"/>
      <c r="E245" s="301"/>
      <c r="F245" s="301"/>
      <c r="G245" s="301"/>
      <c r="H245" s="301"/>
      <c r="I245" s="301"/>
      <c r="J245" s="301"/>
      <c r="K245" s="301"/>
      <c r="L245" s="301"/>
      <c r="M245" s="301"/>
      <c r="N245" s="301"/>
      <c r="O245" s="301"/>
      <c r="P245" s="301"/>
      <c r="Q245" s="301"/>
      <c r="R245" s="301"/>
      <c r="S245" s="301"/>
      <c r="T245" s="301"/>
      <c r="U245" s="301"/>
      <c r="V245" s="301"/>
      <c r="W245" s="301"/>
      <c r="X245" s="301"/>
      <c r="Y245" s="301"/>
      <c r="Z245" s="301"/>
    </row>
    <row r="246" spans="1:26" ht="21.75" customHeight="1">
      <c r="A246" s="301"/>
      <c r="B246" s="301"/>
      <c r="C246" s="301"/>
      <c r="D246" s="301"/>
      <c r="E246" s="301"/>
      <c r="F246" s="301"/>
      <c r="G246" s="301"/>
      <c r="H246" s="301"/>
      <c r="I246" s="301"/>
      <c r="J246" s="301"/>
      <c r="K246" s="301"/>
      <c r="L246" s="301"/>
      <c r="M246" s="301"/>
      <c r="N246" s="301"/>
      <c r="O246" s="301"/>
      <c r="P246" s="301"/>
      <c r="Q246" s="301"/>
      <c r="R246" s="301"/>
      <c r="S246" s="301"/>
      <c r="T246" s="301"/>
      <c r="U246" s="301"/>
      <c r="V246" s="301"/>
      <c r="W246" s="301"/>
      <c r="X246" s="301"/>
      <c r="Y246" s="301"/>
      <c r="Z246" s="301"/>
    </row>
    <row r="247" spans="1:26" ht="21.75" customHeight="1">
      <c r="A247" s="301"/>
      <c r="B247" s="301"/>
      <c r="C247" s="301"/>
      <c r="D247" s="301"/>
      <c r="E247" s="301"/>
      <c r="F247" s="301"/>
      <c r="G247" s="301"/>
      <c r="H247" s="301"/>
      <c r="I247" s="301"/>
      <c r="J247" s="301"/>
      <c r="K247" s="301"/>
      <c r="L247" s="301"/>
      <c r="M247" s="301"/>
      <c r="N247" s="301"/>
      <c r="O247" s="301"/>
      <c r="P247" s="301"/>
      <c r="Q247" s="301"/>
      <c r="R247" s="301"/>
      <c r="S247" s="301"/>
      <c r="T247" s="301"/>
      <c r="U247" s="301"/>
      <c r="V247" s="301"/>
      <c r="W247" s="301"/>
      <c r="X247" s="301"/>
      <c r="Y247" s="301"/>
      <c r="Z247" s="301"/>
    </row>
    <row r="248" spans="1:26" ht="21.75" customHeight="1">
      <c r="A248" s="301"/>
      <c r="B248" s="301"/>
      <c r="C248" s="301"/>
      <c r="D248" s="301"/>
      <c r="E248" s="301"/>
      <c r="F248" s="301"/>
      <c r="G248" s="301"/>
      <c r="H248" s="301"/>
      <c r="I248" s="301"/>
      <c r="J248" s="301"/>
      <c r="K248" s="301"/>
      <c r="L248" s="301"/>
      <c r="M248" s="301"/>
      <c r="N248" s="301"/>
      <c r="O248" s="301"/>
      <c r="P248" s="301"/>
      <c r="Q248" s="301"/>
      <c r="R248" s="301"/>
      <c r="S248" s="301"/>
      <c r="T248" s="301"/>
      <c r="U248" s="301"/>
      <c r="V248" s="301"/>
      <c r="W248" s="301"/>
      <c r="X248" s="301"/>
      <c r="Y248" s="301"/>
      <c r="Z248" s="301"/>
    </row>
    <row r="249" spans="1:26" ht="21.75" customHeight="1">
      <c r="A249" s="301"/>
      <c r="B249" s="301"/>
      <c r="C249" s="301"/>
      <c r="D249" s="301"/>
      <c r="E249" s="301"/>
      <c r="F249" s="301"/>
      <c r="G249" s="301"/>
      <c r="H249" s="301"/>
      <c r="I249" s="301"/>
      <c r="J249" s="301"/>
      <c r="K249" s="301"/>
      <c r="L249" s="301"/>
      <c r="M249" s="301"/>
      <c r="N249" s="301"/>
      <c r="O249" s="301"/>
      <c r="P249" s="301"/>
      <c r="Q249" s="301"/>
      <c r="R249" s="301"/>
      <c r="S249" s="301"/>
      <c r="T249" s="301"/>
      <c r="U249" s="301"/>
      <c r="V249" s="301"/>
      <c r="W249" s="301"/>
      <c r="X249" s="301"/>
      <c r="Y249" s="301"/>
      <c r="Z249" s="301"/>
    </row>
    <row r="250" spans="1:26" ht="21.75" customHeight="1">
      <c r="A250" s="301"/>
      <c r="B250" s="301"/>
      <c r="C250" s="301"/>
      <c r="D250" s="301"/>
      <c r="E250" s="301"/>
      <c r="F250" s="301"/>
      <c r="G250" s="301"/>
      <c r="H250" s="301"/>
      <c r="I250" s="301"/>
      <c r="J250" s="301"/>
      <c r="K250" s="301"/>
      <c r="L250" s="301"/>
      <c r="M250" s="301"/>
      <c r="N250" s="301"/>
      <c r="O250" s="301"/>
      <c r="P250" s="301"/>
      <c r="Q250" s="301"/>
      <c r="R250" s="301"/>
      <c r="S250" s="301"/>
      <c r="T250" s="301"/>
      <c r="U250" s="301"/>
      <c r="V250" s="301"/>
      <c r="W250" s="301"/>
      <c r="X250" s="301"/>
      <c r="Y250" s="301"/>
      <c r="Z250" s="301"/>
    </row>
    <row r="251" spans="1:26" ht="21.75" customHeight="1">
      <c r="A251" s="301"/>
      <c r="B251" s="301"/>
      <c r="C251" s="301"/>
      <c r="D251" s="301"/>
      <c r="E251" s="301"/>
      <c r="F251" s="301"/>
      <c r="G251" s="301"/>
      <c r="H251" s="301"/>
      <c r="I251" s="301"/>
      <c r="J251" s="301"/>
      <c r="K251" s="301"/>
      <c r="L251" s="301"/>
      <c r="M251" s="301"/>
      <c r="N251" s="301"/>
      <c r="O251" s="301"/>
      <c r="P251" s="301"/>
      <c r="Q251" s="301"/>
      <c r="R251" s="301"/>
      <c r="S251" s="301"/>
      <c r="T251" s="301"/>
      <c r="U251" s="301"/>
      <c r="V251" s="301"/>
      <c r="W251" s="301"/>
      <c r="X251" s="301"/>
      <c r="Y251" s="301"/>
      <c r="Z251" s="301"/>
    </row>
    <row r="252" spans="1:26" ht="21.75" customHeight="1">
      <c r="A252" s="301"/>
      <c r="B252" s="301"/>
      <c r="C252" s="301"/>
      <c r="D252" s="301"/>
      <c r="E252" s="301"/>
      <c r="F252" s="301"/>
      <c r="G252" s="301"/>
      <c r="H252" s="301"/>
      <c r="I252" s="301"/>
      <c r="J252" s="301"/>
      <c r="K252" s="301"/>
      <c r="L252" s="301"/>
      <c r="M252" s="301"/>
      <c r="N252" s="301"/>
      <c r="O252" s="301"/>
      <c r="P252" s="301"/>
      <c r="Q252" s="301"/>
      <c r="R252" s="301"/>
      <c r="S252" s="301"/>
      <c r="T252" s="301"/>
      <c r="U252" s="301"/>
      <c r="V252" s="301"/>
      <c r="W252" s="301"/>
      <c r="X252" s="301"/>
      <c r="Y252" s="301"/>
      <c r="Z252" s="301"/>
    </row>
    <row r="253" spans="1:26" ht="21.75" customHeight="1">
      <c r="A253" s="301"/>
      <c r="B253" s="301"/>
      <c r="C253" s="301"/>
      <c r="D253" s="301"/>
      <c r="E253" s="301"/>
      <c r="F253" s="301"/>
      <c r="G253" s="301"/>
      <c r="H253" s="301"/>
      <c r="I253" s="301"/>
      <c r="J253" s="301"/>
      <c r="K253" s="301"/>
      <c r="L253" s="301"/>
      <c r="M253" s="301"/>
      <c r="N253" s="301"/>
      <c r="O253" s="301"/>
      <c r="P253" s="301"/>
      <c r="Q253" s="301"/>
      <c r="R253" s="301"/>
      <c r="S253" s="301"/>
      <c r="T253" s="301"/>
      <c r="U253" s="301"/>
      <c r="V253" s="301"/>
      <c r="W253" s="301"/>
      <c r="X253" s="301"/>
      <c r="Y253" s="301"/>
      <c r="Z253" s="301"/>
    </row>
    <row r="254" spans="1:26" ht="21.75" customHeight="1">
      <c r="A254" s="301"/>
      <c r="B254" s="301"/>
      <c r="C254" s="301"/>
      <c r="D254" s="301"/>
      <c r="E254" s="301"/>
      <c r="F254" s="301"/>
      <c r="G254" s="301"/>
      <c r="H254" s="301"/>
      <c r="I254" s="301"/>
      <c r="J254" s="301"/>
      <c r="K254" s="301"/>
      <c r="L254" s="301"/>
      <c r="M254" s="301"/>
      <c r="N254" s="301"/>
      <c r="O254" s="301"/>
      <c r="P254" s="301"/>
      <c r="Q254" s="301"/>
      <c r="R254" s="301"/>
      <c r="S254" s="301"/>
      <c r="T254" s="301"/>
      <c r="U254" s="301"/>
      <c r="V254" s="301"/>
      <c r="W254" s="301"/>
      <c r="X254" s="301"/>
      <c r="Y254" s="301"/>
      <c r="Z254" s="301"/>
    </row>
    <row r="255" spans="1:26" ht="21.75" customHeight="1">
      <c r="A255" s="301"/>
      <c r="B255" s="301"/>
      <c r="C255" s="301"/>
      <c r="D255" s="301"/>
      <c r="E255" s="301"/>
      <c r="F255" s="301"/>
      <c r="G255" s="301"/>
      <c r="H255" s="301"/>
      <c r="I255" s="301"/>
      <c r="J255" s="301"/>
      <c r="K255" s="301"/>
      <c r="L255" s="301"/>
      <c r="M255" s="301"/>
      <c r="N255" s="301"/>
      <c r="O255" s="301"/>
      <c r="P255" s="301"/>
      <c r="Q255" s="301"/>
      <c r="R255" s="301"/>
      <c r="S255" s="301"/>
      <c r="T255" s="301"/>
      <c r="U255" s="301"/>
      <c r="V255" s="301"/>
      <c r="W255" s="301"/>
      <c r="X255" s="301"/>
      <c r="Y255" s="301"/>
      <c r="Z255" s="301"/>
    </row>
    <row r="256" spans="1:26" ht="21.75" customHeight="1">
      <c r="A256" s="301"/>
      <c r="B256" s="301"/>
      <c r="C256" s="301"/>
      <c r="D256" s="301"/>
      <c r="E256" s="301"/>
      <c r="F256" s="301"/>
      <c r="G256" s="301"/>
      <c r="H256" s="301"/>
      <c r="I256" s="301"/>
      <c r="J256" s="301"/>
      <c r="K256" s="301"/>
      <c r="L256" s="301"/>
      <c r="M256" s="301"/>
      <c r="N256" s="301"/>
      <c r="O256" s="301"/>
      <c r="P256" s="301"/>
      <c r="Q256" s="301"/>
      <c r="R256" s="301"/>
      <c r="S256" s="301"/>
      <c r="T256" s="301"/>
      <c r="U256" s="301"/>
      <c r="V256" s="301"/>
      <c r="W256" s="301"/>
      <c r="X256" s="301"/>
      <c r="Y256" s="301"/>
      <c r="Z256" s="301"/>
    </row>
    <row r="257" spans="1:26" ht="21.75" customHeight="1">
      <c r="A257" s="301"/>
      <c r="B257" s="301"/>
      <c r="C257" s="301"/>
      <c r="D257" s="301"/>
      <c r="E257" s="301"/>
      <c r="F257" s="301"/>
      <c r="G257" s="301"/>
      <c r="H257" s="301"/>
      <c r="I257" s="301"/>
      <c r="J257" s="301"/>
      <c r="K257" s="301"/>
      <c r="L257" s="301"/>
      <c r="M257" s="301"/>
      <c r="N257" s="301"/>
      <c r="O257" s="301"/>
      <c r="P257" s="301"/>
      <c r="Q257" s="301"/>
      <c r="R257" s="301"/>
      <c r="S257" s="301"/>
      <c r="T257" s="301"/>
      <c r="U257" s="301"/>
      <c r="V257" s="301"/>
      <c r="W257" s="301"/>
      <c r="X257" s="301"/>
      <c r="Y257" s="301"/>
      <c r="Z257" s="301"/>
    </row>
    <row r="258" spans="1:26" ht="21.75" customHeight="1">
      <c r="A258" s="301"/>
      <c r="B258" s="301"/>
      <c r="C258" s="301"/>
      <c r="D258" s="301"/>
      <c r="E258" s="301"/>
      <c r="F258" s="301"/>
      <c r="G258" s="301"/>
      <c r="H258" s="301"/>
      <c r="I258" s="301"/>
      <c r="J258" s="301"/>
      <c r="K258" s="301"/>
      <c r="L258" s="301"/>
      <c r="M258" s="301"/>
      <c r="N258" s="301"/>
      <c r="O258" s="301"/>
      <c r="P258" s="301"/>
      <c r="Q258" s="301"/>
      <c r="R258" s="301"/>
      <c r="S258" s="301"/>
      <c r="T258" s="301"/>
      <c r="U258" s="301"/>
      <c r="V258" s="301"/>
      <c r="W258" s="301"/>
      <c r="X258" s="301"/>
      <c r="Y258" s="301"/>
      <c r="Z258" s="301"/>
    </row>
    <row r="259" spans="1:26" ht="21.75" customHeight="1">
      <c r="A259" s="301"/>
      <c r="B259" s="301"/>
      <c r="C259" s="301"/>
      <c r="D259" s="301"/>
      <c r="E259" s="301"/>
      <c r="F259" s="301"/>
      <c r="G259" s="301"/>
      <c r="H259" s="301"/>
      <c r="I259" s="301"/>
      <c r="J259" s="301"/>
      <c r="K259" s="301"/>
      <c r="L259" s="301"/>
      <c r="M259" s="301"/>
      <c r="N259" s="301"/>
      <c r="O259" s="301"/>
      <c r="P259" s="301"/>
      <c r="Q259" s="301"/>
      <c r="R259" s="301"/>
      <c r="S259" s="301"/>
      <c r="T259" s="301"/>
      <c r="U259" s="301"/>
      <c r="V259" s="301"/>
      <c r="W259" s="301"/>
      <c r="X259" s="301"/>
      <c r="Y259" s="301"/>
      <c r="Z259" s="301"/>
    </row>
    <row r="260" spans="1:26" ht="21.75" customHeight="1">
      <c r="A260" s="301"/>
      <c r="B260" s="301"/>
      <c r="C260" s="301"/>
      <c r="D260" s="301"/>
      <c r="E260" s="301"/>
      <c r="F260" s="301"/>
      <c r="G260" s="301"/>
      <c r="H260" s="301"/>
      <c r="I260" s="301"/>
      <c r="J260" s="301"/>
      <c r="K260" s="301"/>
      <c r="L260" s="301"/>
      <c r="M260" s="301"/>
      <c r="N260" s="301"/>
      <c r="O260" s="301"/>
      <c r="P260" s="301"/>
      <c r="Q260" s="301"/>
      <c r="R260" s="301"/>
      <c r="S260" s="301"/>
      <c r="T260" s="301"/>
      <c r="U260" s="301"/>
      <c r="V260" s="301"/>
      <c r="W260" s="301"/>
      <c r="X260" s="301"/>
      <c r="Y260" s="301"/>
      <c r="Z260" s="301"/>
    </row>
    <row r="261" spans="1:26" ht="21.75" customHeight="1">
      <c r="A261" s="301"/>
      <c r="B261" s="301"/>
      <c r="C261" s="301"/>
      <c r="D261" s="301"/>
      <c r="E261" s="301"/>
      <c r="F261" s="301"/>
      <c r="G261" s="301"/>
      <c r="H261" s="301"/>
      <c r="I261" s="301"/>
      <c r="J261" s="301"/>
      <c r="K261" s="301"/>
      <c r="L261" s="301"/>
      <c r="M261" s="301"/>
      <c r="N261" s="301"/>
      <c r="O261" s="301"/>
      <c r="P261" s="301"/>
      <c r="Q261" s="301"/>
      <c r="R261" s="301"/>
      <c r="S261" s="301"/>
      <c r="T261" s="301"/>
      <c r="U261" s="301"/>
      <c r="V261" s="301"/>
      <c r="W261" s="301"/>
      <c r="X261" s="301"/>
      <c r="Y261" s="301"/>
      <c r="Z261" s="301"/>
    </row>
    <row r="262" spans="1:26" ht="21.75" customHeight="1">
      <c r="A262" s="301"/>
      <c r="B262" s="301"/>
      <c r="C262" s="301"/>
      <c r="D262" s="301"/>
      <c r="E262" s="301"/>
      <c r="F262" s="301"/>
      <c r="G262" s="301"/>
      <c r="H262" s="301"/>
      <c r="I262" s="301"/>
      <c r="J262" s="301"/>
      <c r="K262" s="301"/>
      <c r="L262" s="301"/>
      <c r="M262" s="301"/>
      <c r="N262" s="301"/>
      <c r="O262" s="301"/>
      <c r="P262" s="301"/>
      <c r="Q262" s="301"/>
      <c r="R262" s="301"/>
      <c r="S262" s="301"/>
      <c r="T262" s="301"/>
      <c r="U262" s="301"/>
      <c r="V262" s="301"/>
      <c r="W262" s="301"/>
      <c r="X262" s="301"/>
      <c r="Y262" s="301"/>
      <c r="Z262" s="301"/>
    </row>
    <row r="263" spans="1:26" ht="21.75" customHeight="1">
      <c r="A263" s="301"/>
      <c r="B263" s="301"/>
      <c r="C263" s="301"/>
      <c r="D263" s="301"/>
      <c r="E263" s="301"/>
      <c r="F263" s="301"/>
      <c r="G263" s="301"/>
      <c r="H263" s="301"/>
      <c r="I263" s="301"/>
      <c r="J263" s="301"/>
      <c r="K263" s="301"/>
      <c r="L263" s="301"/>
      <c r="M263" s="301"/>
      <c r="N263" s="301"/>
      <c r="O263" s="301"/>
      <c r="P263" s="301"/>
      <c r="Q263" s="301"/>
      <c r="R263" s="301"/>
      <c r="S263" s="301"/>
      <c r="T263" s="301"/>
      <c r="U263" s="301"/>
      <c r="V263" s="301"/>
      <c r="W263" s="301"/>
      <c r="X263" s="301"/>
      <c r="Y263" s="301"/>
      <c r="Z263" s="301"/>
    </row>
    <row r="264" spans="1:26" ht="21.75" customHeight="1">
      <c r="A264" s="301"/>
      <c r="B264" s="301"/>
      <c r="C264" s="301"/>
      <c r="D264" s="301"/>
      <c r="E264" s="301"/>
      <c r="F264" s="301"/>
      <c r="G264" s="301"/>
      <c r="H264" s="301"/>
      <c r="I264" s="301"/>
      <c r="J264" s="301"/>
      <c r="K264" s="301"/>
      <c r="L264" s="301"/>
      <c r="M264" s="301"/>
      <c r="N264" s="301"/>
      <c r="O264" s="301"/>
      <c r="P264" s="301"/>
      <c r="Q264" s="301"/>
      <c r="R264" s="301"/>
      <c r="S264" s="301"/>
      <c r="T264" s="301"/>
      <c r="U264" s="301"/>
      <c r="V264" s="301"/>
      <c r="W264" s="301"/>
      <c r="X264" s="301"/>
      <c r="Y264" s="301"/>
      <c r="Z264" s="301"/>
    </row>
    <row r="265" spans="1:26" ht="21.75" customHeight="1">
      <c r="A265" s="301"/>
      <c r="B265" s="301"/>
      <c r="C265" s="301"/>
      <c r="D265" s="301"/>
      <c r="E265" s="301"/>
      <c r="F265" s="301"/>
      <c r="G265" s="301"/>
      <c r="H265" s="301"/>
      <c r="I265" s="301"/>
      <c r="J265" s="301"/>
      <c r="K265" s="301"/>
      <c r="L265" s="301"/>
      <c r="M265" s="301"/>
      <c r="N265" s="301"/>
      <c r="O265" s="301"/>
      <c r="P265" s="301"/>
      <c r="Q265" s="301"/>
      <c r="R265" s="301"/>
      <c r="S265" s="301"/>
      <c r="T265" s="301"/>
      <c r="U265" s="301"/>
      <c r="V265" s="301"/>
      <c r="W265" s="301"/>
      <c r="X265" s="301"/>
      <c r="Y265" s="301"/>
      <c r="Z265" s="301"/>
    </row>
    <row r="266" spans="1:26" ht="21.75" customHeight="1">
      <c r="A266" s="301"/>
      <c r="B266" s="301"/>
      <c r="C266" s="301"/>
      <c r="D266" s="301"/>
      <c r="E266" s="301"/>
      <c r="F266" s="301"/>
      <c r="G266" s="301"/>
      <c r="H266" s="301"/>
      <c r="I266" s="301"/>
      <c r="J266" s="301"/>
      <c r="K266" s="301"/>
      <c r="L266" s="301"/>
      <c r="M266" s="301"/>
      <c r="N266" s="301"/>
      <c r="O266" s="301"/>
      <c r="P266" s="301"/>
      <c r="Q266" s="301"/>
      <c r="R266" s="301"/>
      <c r="S266" s="301"/>
      <c r="T266" s="301"/>
      <c r="U266" s="301"/>
      <c r="V266" s="301"/>
      <c r="W266" s="301"/>
      <c r="X266" s="301"/>
      <c r="Y266" s="301"/>
      <c r="Z266" s="301"/>
    </row>
    <row r="267" spans="1:26" ht="21.75" customHeight="1">
      <c r="A267" s="301"/>
      <c r="B267" s="301"/>
      <c r="C267" s="301"/>
      <c r="D267" s="301"/>
      <c r="E267" s="301"/>
      <c r="F267" s="301"/>
      <c r="G267" s="301"/>
      <c r="H267" s="301"/>
      <c r="I267" s="301"/>
      <c r="J267" s="301"/>
      <c r="K267" s="301"/>
      <c r="L267" s="301"/>
      <c r="M267" s="301"/>
      <c r="N267" s="301"/>
      <c r="O267" s="301"/>
      <c r="P267" s="301"/>
      <c r="Q267" s="301"/>
      <c r="R267" s="301"/>
      <c r="S267" s="301"/>
      <c r="T267" s="301"/>
      <c r="U267" s="301"/>
      <c r="V267" s="301"/>
      <c r="W267" s="301"/>
      <c r="X267" s="301"/>
      <c r="Y267" s="301"/>
      <c r="Z267" s="301"/>
    </row>
    <row r="268" spans="1:26" ht="21.75" customHeight="1">
      <c r="A268" s="301"/>
      <c r="B268" s="301"/>
      <c r="C268" s="301"/>
      <c r="D268" s="301"/>
      <c r="E268" s="301"/>
      <c r="F268" s="301"/>
      <c r="G268" s="301"/>
      <c r="H268" s="301"/>
      <c r="I268" s="301"/>
      <c r="J268" s="301"/>
      <c r="K268" s="301"/>
      <c r="L268" s="301"/>
      <c r="M268" s="301"/>
      <c r="N268" s="301"/>
      <c r="O268" s="301"/>
      <c r="P268" s="301"/>
      <c r="Q268" s="301"/>
      <c r="R268" s="301"/>
      <c r="S268" s="301"/>
      <c r="T268" s="301"/>
      <c r="U268" s="301"/>
      <c r="V268" s="301"/>
      <c r="W268" s="301"/>
      <c r="X268" s="301"/>
      <c r="Y268" s="301"/>
      <c r="Z268" s="301"/>
    </row>
    <row r="269" spans="1:26" ht="21.75" customHeight="1">
      <c r="A269" s="301"/>
      <c r="B269" s="301"/>
      <c r="C269" s="301"/>
      <c r="D269" s="301"/>
      <c r="E269" s="301"/>
      <c r="F269" s="301"/>
      <c r="G269" s="301"/>
      <c r="H269" s="301"/>
      <c r="I269" s="301"/>
      <c r="J269" s="301"/>
      <c r="K269" s="301"/>
      <c r="L269" s="301"/>
      <c r="M269" s="301"/>
      <c r="N269" s="301"/>
      <c r="O269" s="301"/>
      <c r="P269" s="301"/>
      <c r="Q269" s="301"/>
      <c r="R269" s="301"/>
      <c r="S269" s="301"/>
      <c r="T269" s="301"/>
      <c r="U269" s="301"/>
      <c r="V269" s="301"/>
      <c r="W269" s="301"/>
      <c r="X269" s="301"/>
      <c r="Y269" s="301"/>
      <c r="Z269" s="301"/>
    </row>
    <row r="270" spans="1:26" ht="21.75" customHeight="1">
      <c r="A270" s="301"/>
      <c r="B270" s="301"/>
      <c r="C270" s="301"/>
      <c r="D270" s="301"/>
      <c r="E270" s="301"/>
      <c r="F270" s="301"/>
      <c r="G270" s="301"/>
      <c r="H270" s="301"/>
      <c r="I270" s="301"/>
      <c r="J270" s="301"/>
      <c r="K270" s="301"/>
      <c r="L270" s="301"/>
      <c r="M270" s="301"/>
      <c r="N270" s="301"/>
      <c r="O270" s="301"/>
      <c r="P270" s="301"/>
      <c r="Q270" s="301"/>
      <c r="R270" s="301"/>
      <c r="S270" s="301"/>
      <c r="T270" s="301"/>
      <c r="U270" s="301"/>
      <c r="V270" s="301"/>
      <c r="W270" s="301"/>
      <c r="X270" s="301"/>
      <c r="Y270" s="301"/>
      <c r="Z270" s="301"/>
    </row>
    <row r="271" spans="1:26" ht="21.75" customHeight="1">
      <c r="A271" s="301"/>
      <c r="B271" s="301"/>
      <c r="C271" s="301"/>
      <c r="D271" s="301"/>
      <c r="E271" s="301"/>
      <c r="F271" s="301"/>
      <c r="G271" s="301"/>
      <c r="H271" s="301"/>
      <c r="I271" s="301"/>
      <c r="J271" s="301"/>
      <c r="K271" s="301"/>
      <c r="L271" s="301"/>
      <c r="M271" s="301"/>
      <c r="N271" s="301"/>
      <c r="O271" s="301"/>
      <c r="P271" s="301"/>
      <c r="Q271" s="301"/>
      <c r="R271" s="301"/>
      <c r="S271" s="301"/>
      <c r="T271" s="301"/>
      <c r="U271" s="301"/>
      <c r="V271" s="301"/>
      <c r="W271" s="301"/>
      <c r="X271" s="301"/>
      <c r="Y271" s="301"/>
      <c r="Z271" s="301"/>
    </row>
    <row r="272" spans="1:26" ht="21.75" customHeight="1">
      <c r="A272" s="301"/>
      <c r="B272" s="301"/>
      <c r="C272" s="301"/>
      <c r="D272" s="301"/>
      <c r="E272" s="301"/>
      <c r="F272" s="301"/>
      <c r="G272" s="301"/>
      <c r="H272" s="301"/>
      <c r="I272" s="301"/>
      <c r="J272" s="301"/>
      <c r="K272" s="301"/>
      <c r="L272" s="301"/>
      <c r="M272" s="301"/>
      <c r="N272" s="301"/>
      <c r="O272" s="301"/>
      <c r="P272" s="301"/>
      <c r="Q272" s="301"/>
      <c r="R272" s="301"/>
      <c r="S272" s="301"/>
      <c r="T272" s="301"/>
      <c r="U272" s="301"/>
      <c r="V272" s="301"/>
      <c r="W272" s="301"/>
      <c r="X272" s="301"/>
      <c r="Y272" s="301"/>
      <c r="Z272" s="301"/>
    </row>
    <row r="273" spans="1:26" ht="21.75" customHeight="1">
      <c r="A273" s="301"/>
      <c r="B273" s="301"/>
      <c r="C273" s="301"/>
      <c r="D273" s="301"/>
      <c r="E273" s="301"/>
      <c r="F273" s="301"/>
      <c r="G273" s="301"/>
      <c r="H273" s="301"/>
      <c r="I273" s="301"/>
      <c r="J273" s="301"/>
      <c r="K273" s="301"/>
      <c r="L273" s="301"/>
      <c r="M273" s="301"/>
      <c r="N273" s="301"/>
      <c r="O273" s="301"/>
      <c r="P273" s="301"/>
      <c r="Q273" s="301"/>
      <c r="R273" s="301"/>
      <c r="S273" s="301"/>
      <c r="T273" s="301"/>
      <c r="U273" s="301"/>
      <c r="V273" s="301"/>
      <c r="W273" s="301"/>
      <c r="X273" s="301"/>
      <c r="Y273" s="301"/>
      <c r="Z273" s="301"/>
    </row>
    <row r="274" spans="1:26" ht="21.75" customHeight="1">
      <c r="A274" s="301"/>
      <c r="B274" s="301"/>
      <c r="C274" s="301"/>
      <c r="D274" s="301"/>
      <c r="E274" s="301"/>
      <c r="F274" s="301"/>
      <c r="G274" s="301"/>
      <c r="H274" s="301"/>
      <c r="I274" s="301"/>
      <c r="J274" s="301"/>
      <c r="K274" s="301"/>
      <c r="L274" s="301"/>
      <c r="M274" s="301"/>
      <c r="N274" s="301"/>
      <c r="O274" s="301"/>
      <c r="P274" s="301"/>
      <c r="Q274" s="301"/>
      <c r="R274" s="301"/>
      <c r="S274" s="301"/>
      <c r="T274" s="301"/>
      <c r="U274" s="301"/>
      <c r="V274" s="301"/>
      <c r="W274" s="301"/>
      <c r="X274" s="301"/>
      <c r="Y274" s="301"/>
      <c r="Z274" s="301"/>
    </row>
    <row r="275" spans="1:26" ht="21.75" customHeight="1">
      <c r="A275" s="301"/>
      <c r="B275" s="301"/>
      <c r="C275" s="301"/>
      <c r="D275" s="301"/>
      <c r="E275" s="301"/>
      <c r="F275" s="301"/>
      <c r="G275" s="301"/>
      <c r="H275" s="301"/>
      <c r="I275" s="301"/>
      <c r="J275" s="301"/>
      <c r="K275" s="301"/>
      <c r="L275" s="301"/>
      <c r="M275" s="301"/>
      <c r="N275" s="301"/>
      <c r="O275" s="301"/>
      <c r="P275" s="301"/>
      <c r="Q275" s="301"/>
      <c r="R275" s="301"/>
      <c r="S275" s="301"/>
      <c r="T275" s="301"/>
      <c r="U275" s="301"/>
      <c r="V275" s="301"/>
      <c r="W275" s="301"/>
      <c r="X275" s="301"/>
      <c r="Y275" s="301"/>
      <c r="Z275" s="301"/>
    </row>
    <row r="276" spans="1:26" ht="21.75" customHeight="1">
      <c r="A276" s="301"/>
      <c r="B276" s="301"/>
      <c r="C276" s="301"/>
      <c r="D276" s="301"/>
      <c r="E276" s="301"/>
      <c r="F276" s="301"/>
      <c r="G276" s="301"/>
      <c r="H276" s="301"/>
      <c r="I276" s="301"/>
      <c r="J276" s="301"/>
      <c r="K276" s="301"/>
      <c r="L276" s="301"/>
      <c r="M276" s="301"/>
      <c r="N276" s="301"/>
      <c r="O276" s="301"/>
      <c r="P276" s="301"/>
      <c r="Q276" s="301"/>
      <c r="R276" s="301"/>
      <c r="S276" s="301"/>
      <c r="T276" s="301"/>
      <c r="U276" s="301"/>
      <c r="V276" s="301"/>
      <c r="W276" s="301"/>
      <c r="X276" s="301"/>
      <c r="Y276" s="301"/>
      <c r="Z276" s="301"/>
    </row>
    <row r="277" spans="1:26" ht="21.75" customHeight="1">
      <c r="A277" s="301"/>
      <c r="B277" s="301"/>
      <c r="C277" s="301"/>
      <c r="D277" s="301"/>
      <c r="E277" s="301"/>
      <c r="F277" s="301"/>
      <c r="G277" s="301"/>
      <c r="H277" s="301"/>
      <c r="I277" s="301"/>
      <c r="J277" s="301"/>
      <c r="K277" s="301"/>
      <c r="L277" s="301"/>
      <c r="M277" s="301"/>
      <c r="N277" s="301"/>
      <c r="O277" s="301"/>
      <c r="P277" s="301"/>
      <c r="Q277" s="301"/>
      <c r="R277" s="301"/>
      <c r="S277" s="301"/>
      <c r="T277" s="301"/>
      <c r="U277" s="301"/>
      <c r="V277" s="301"/>
      <c r="W277" s="301"/>
      <c r="X277" s="301"/>
      <c r="Y277" s="301"/>
      <c r="Z277" s="301"/>
    </row>
    <row r="278" spans="1:26" ht="21.75" customHeight="1">
      <c r="A278" s="301"/>
      <c r="B278" s="301"/>
      <c r="C278" s="301"/>
      <c r="D278" s="301"/>
      <c r="E278" s="301"/>
      <c r="F278" s="301"/>
      <c r="G278" s="301"/>
      <c r="H278" s="301"/>
      <c r="I278" s="301"/>
      <c r="J278" s="301"/>
      <c r="K278" s="301"/>
      <c r="L278" s="301"/>
      <c r="M278" s="301"/>
      <c r="N278" s="301"/>
      <c r="O278" s="301"/>
      <c r="P278" s="301"/>
      <c r="Q278" s="301"/>
      <c r="R278" s="301"/>
      <c r="S278" s="301"/>
      <c r="T278" s="301"/>
      <c r="U278" s="301"/>
      <c r="V278" s="301"/>
      <c r="W278" s="301"/>
      <c r="X278" s="301"/>
      <c r="Y278" s="301"/>
      <c r="Z278" s="301"/>
    </row>
    <row r="279" spans="1:26" ht="21.75" customHeight="1">
      <c r="A279" s="301"/>
      <c r="B279" s="301"/>
      <c r="C279" s="301"/>
      <c r="D279" s="301"/>
      <c r="E279" s="301"/>
      <c r="F279" s="301"/>
      <c r="G279" s="301"/>
      <c r="H279" s="301"/>
      <c r="I279" s="301"/>
      <c r="J279" s="301"/>
      <c r="K279" s="301"/>
      <c r="L279" s="301"/>
      <c r="M279" s="301"/>
      <c r="N279" s="301"/>
      <c r="O279" s="301"/>
      <c r="P279" s="301"/>
      <c r="Q279" s="301"/>
      <c r="R279" s="301"/>
      <c r="S279" s="301"/>
      <c r="T279" s="301"/>
      <c r="U279" s="301"/>
      <c r="V279" s="301"/>
      <c r="W279" s="301"/>
      <c r="X279" s="301"/>
      <c r="Y279" s="301"/>
      <c r="Z279" s="301"/>
    </row>
    <row r="280" spans="1:26" ht="21.75" customHeight="1">
      <c r="A280" s="301"/>
      <c r="B280" s="301"/>
      <c r="C280" s="301"/>
      <c r="D280" s="301"/>
      <c r="E280" s="301"/>
      <c r="F280" s="301"/>
      <c r="G280" s="301"/>
      <c r="H280" s="301"/>
      <c r="I280" s="301"/>
      <c r="J280" s="301"/>
      <c r="K280" s="301"/>
      <c r="L280" s="301"/>
      <c r="M280" s="301"/>
      <c r="N280" s="301"/>
      <c r="O280" s="301"/>
      <c r="P280" s="301"/>
      <c r="Q280" s="301"/>
      <c r="R280" s="301"/>
      <c r="S280" s="301"/>
      <c r="T280" s="301"/>
      <c r="U280" s="301"/>
      <c r="V280" s="301"/>
      <c r="W280" s="301"/>
      <c r="X280" s="301"/>
      <c r="Y280" s="301"/>
      <c r="Z280" s="301"/>
    </row>
    <row r="281" spans="1:26" ht="21.75" customHeight="1">
      <c r="A281" s="301"/>
      <c r="B281" s="301"/>
      <c r="C281" s="301"/>
      <c r="D281" s="301"/>
      <c r="E281" s="301"/>
      <c r="F281" s="301"/>
      <c r="G281" s="301"/>
      <c r="H281" s="301"/>
      <c r="I281" s="301"/>
      <c r="J281" s="301"/>
      <c r="K281" s="301"/>
      <c r="L281" s="301"/>
      <c r="M281" s="301"/>
      <c r="N281" s="301"/>
      <c r="O281" s="301"/>
      <c r="P281" s="301"/>
      <c r="Q281" s="301"/>
      <c r="R281" s="301"/>
      <c r="S281" s="301"/>
      <c r="T281" s="301"/>
      <c r="U281" s="301"/>
      <c r="V281" s="301"/>
      <c r="W281" s="301"/>
      <c r="X281" s="301"/>
      <c r="Y281" s="301"/>
      <c r="Z281" s="301"/>
    </row>
    <row r="282" spans="1:26" ht="21.75" customHeight="1">
      <c r="A282" s="301"/>
      <c r="B282" s="301"/>
      <c r="C282" s="301"/>
      <c r="D282" s="301"/>
      <c r="E282" s="301"/>
      <c r="F282" s="301"/>
      <c r="G282" s="301"/>
      <c r="H282" s="301"/>
      <c r="I282" s="301"/>
      <c r="J282" s="301"/>
      <c r="K282" s="301"/>
      <c r="L282" s="301"/>
      <c r="M282" s="301"/>
      <c r="N282" s="301"/>
      <c r="O282" s="301"/>
      <c r="P282" s="301"/>
      <c r="Q282" s="301"/>
      <c r="R282" s="301"/>
      <c r="S282" s="301"/>
      <c r="T282" s="301"/>
      <c r="U282" s="301"/>
      <c r="V282" s="301"/>
      <c r="W282" s="301"/>
      <c r="X282" s="301"/>
      <c r="Y282" s="301"/>
      <c r="Z282" s="301"/>
    </row>
    <row r="283" spans="1:26" ht="21.75" customHeight="1">
      <c r="A283" s="301"/>
      <c r="B283" s="301"/>
      <c r="C283" s="301"/>
      <c r="D283" s="301"/>
      <c r="E283" s="301"/>
      <c r="F283" s="301"/>
      <c r="G283" s="301"/>
      <c r="H283" s="301"/>
      <c r="I283" s="301"/>
      <c r="J283" s="301"/>
      <c r="K283" s="301"/>
      <c r="L283" s="301"/>
      <c r="M283" s="301"/>
      <c r="N283" s="301"/>
      <c r="O283" s="301"/>
      <c r="P283" s="301"/>
      <c r="Q283" s="301"/>
      <c r="R283" s="301"/>
      <c r="S283" s="301"/>
      <c r="T283" s="301"/>
      <c r="U283" s="301"/>
      <c r="V283" s="301"/>
      <c r="W283" s="301"/>
      <c r="X283" s="301"/>
      <c r="Y283" s="301"/>
      <c r="Z283" s="301"/>
    </row>
    <row r="284" spans="1:26" ht="21.75" customHeight="1">
      <c r="A284" s="301"/>
      <c r="B284" s="301"/>
      <c r="C284" s="301"/>
      <c r="D284" s="301"/>
      <c r="E284" s="301"/>
      <c r="F284" s="301"/>
      <c r="G284" s="301"/>
      <c r="H284" s="301"/>
      <c r="I284" s="301"/>
      <c r="J284" s="301"/>
      <c r="K284" s="301"/>
      <c r="L284" s="301"/>
      <c r="M284" s="301"/>
      <c r="N284" s="301"/>
      <c r="O284" s="301"/>
      <c r="P284" s="301"/>
      <c r="Q284" s="301"/>
      <c r="R284" s="301"/>
      <c r="S284" s="301"/>
      <c r="T284" s="301"/>
      <c r="U284" s="301"/>
      <c r="V284" s="301"/>
      <c r="W284" s="301"/>
      <c r="X284" s="301"/>
      <c r="Y284" s="301"/>
      <c r="Z284" s="301"/>
    </row>
    <row r="285" spans="1:26" ht="21.75" customHeight="1">
      <c r="A285" s="301"/>
      <c r="B285" s="301"/>
      <c r="C285" s="301"/>
      <c r="D285" s="301"/>
      <c r="E285" s="301"/>
      <c r="F285" s="301"/>
      <c r="G285" s="301"/>
      <c r="H285" s="301"/>
      <c r="I285" s="301"/>
      <c r="J285" s="301"/>
      <c r="K285" s="301"/>
      <c r="L285" s="301"/>
      <c r="M285" s="301"/>
      <c r="N285" s="301"/>
      <c r="O285" s="301"/>
      <c r="P285" s="301"/>
      <c r="Q285" s="301"/>
      <c r="R285" s="301"/>
      <c r="S285" s="301"/>
      <c r="T285" s="301"/>
      <c r="U285" s="301"/>
      <c r="V285" s="301"/>
      <c r="W285" s="301"/>
      <c r="X285" s="301"/>
      <c r="Y285" s="301"/>
      <c r="Z285" s="301"/>
    </row>
    <row r="286" spans="1:26" ht="21.75" customHeight="1">
      <c r="A286" s="301"/>
      <c r="B286" s="301"/>
      <c r="C286" s="301"/>
      <c r="D286" s="301"/>
      <c r="E286" s="301"/>
      <c r="F286" s="301"/>
      <c r="G286" s="301"/>
      <c r="H286" s="301"/>
      <c r="I286" s="301"/>
      <c r="J286" s="301"/>
      <c r="K286" s="301"/>
      <c r="L286" s="301"/>
      <c r="M286" s="301"/>
      <c r="N286" s="301"/>
      <c r="O286" s="301"/>
      <c r="P286" s="301"/>
      <c r="Q286" s="301"/>
      <c r="R286" s="301"/>
      <c r="S286" s="301"/>
      <c r="T286" s="301"/>
      <c r="U286" s="301"/>
      <c r="V286" s="301"/>
      <c r="W286" s="301"/>
      <c r="X286" s="301"/>
      <c r="Y286" s="301"/>
      <c r="Z286" s="301"/>
    </row>
    <row r="287" spans="1:26" ht="21.75" customHeight="1">
      <c r="A287" s="301"/>
      <c r="B287" s="301"/>
      <c r="C287" s="301"/>
      <c r="D287" s="301"/>
      <c r="E287" s="301"/>
      <c r="F287" s="301"/>
      <c r="G287" s="301"/>
      <c r="H287" s="301"/>
      <c r="I287" s="301"/>
      <c r="J287" s="301"/>
      <c r="K287" s="301"/>
      <c r="L287" s="301"/>
      <c r="M287" s="301"/>
      <c r="N287" s="301"/>
      <c r="O287" s="301"/>
      <c r="P287" s="301"/>
      <c r="Q287" s="301"/>
      <c r="R287" s="301"/>
      <c r="S287" s="301"/>
      <c r="T287" s="301"/>
      <c r="U287" s="301"/>
      <c r="V287" s="301"/>
      <c r="W287" s="301"/>
      <c r="X287" s="301"/>
      <c r="Y287" s="301"/>
      <c r="Z287" s="301"/>
    </row>
    <row r="288" spans="1:26" ht="21.75" customHeight="1">
      <c r="A288" s="301"/>
      <c r="B288" s="301"/>
      <c r="C288" s="301"/>
      <c r="D288" s="301"/>
      <c r="E288" s="301"/>
      <c r="F288" s="301"/>
      <c r="G288" s="301"/>
      <c r="H288" s="301"/>
      <c r="I288" s="301"/>
      <c r="J288" s="301"/>
      <c r="K288" s="301"/>
      <c r="L288" s="301"/>
      <c r="M288" s="301"/>
      <c r="N288" s="301"/>
      <c r="O288" s="301"/>
      <c r="P288" s="301"/>
      <c r="Q288" s="301"/>
      <c r="R288" s="301"/>
      <c r="S288" s="301"/>
      <c r="T288" s="301"/>
      <c r="U288" s="301"/>
      <c r="V288" s="301"/>
      <c r="W288" s="301"/>
      <c r="X288" s="301"/>
      <c r="Y288" s="301"/>
      <c r="Z288" s="301"/>
    </row>
    <row r="289" spans="1:26" ht="21.75" customHeight="1">
      <c r="A289" s="301"/>
      <c r="B289" s="301"/>
      <c r="C289" s="301"/>
      <c r="D289" s="301"/>
      <c r="E289" s="301"/>
      <c r="F289" s="301"/>
      <c r="G289" s="301"/>
      <c r="H289" s="301"/>
      <c r="I289" s="301"/>
      <c r="J289" s="301"/>
      <c r="K289" s="301"/>
      <c r="L289" s="301"/>
      <c r="M289" s="301"/>
      <c r="N289" s="301"/>
      <c r="O289" s="301"/>
      <c r="P289" s="301"/>
      <c r="Q289" s="301"/>
      <c r="R289" s="301"/>
      <c r="S289" s="301"/>
      <c r="T289" s="301"/>
      <c r="U289" s="301"/>
      <c r="V289" s="301"/>
      <c r="W289" s="301"/>
      <c r="X289" s="301"/>
      <c r="Y289" s="301"/>
      <c r="Z289" s="301"/>
    </row>
    <row r="290" spans="1:26" ht="21.75" customHeight="1">
      <c r="A290" s="301"/>
      <c r="B290" s="301"/>
      <c r="C290" s="301"/>
      <c r="D290" s="301"/>
      <c r="E290" s="301"/>
      <c r="F290" s="301"/>
      <c r="G290" s="301"/>
      <c r="H290" s="301"/>
      <c r="I290" s="301"/>
      <c r="J290" s="301"/>
      <c r="K290" s="301"/>
      <c r="L290" s="301"/>
      <c r="M290" s="301"/>
      <c r="N290" s="301"/>
      <c r="O290" s="301"/>
      <c r="P290" s="301"/>
      <c r="Q290" s="301"/>
      <c r="R290" s="301"/>
      <c r="S290" s="301"/>
      <c r="T290" s="301"/>
      <c r="U290" s="301"/>
      <c r="V290" s="301"/>
      <c r="W290" s="301"/>
      <c r="X290" s="301"/>
      <c r="Y290" s="301"/>
      <c r="Z290" s="301"/>
    </row>
    <row r="291" spans="1:26" ht="21.75" customHeight="1">
      <c r="A291" s="301"/>
      <c r="B291" s="301"/>
      <c r="C291" s="301"/>
      <c r="D291" s="301"/>
      <c r="E291" s="301"/>
      <c r="F291" s="301"/>
      <c r="G291" s="301"/>
      <c r="H291" s="301"/>
      <c r="I291" s="301"/>
      <c r="J291" s="301"/>
      <c r="K291" s="301"/>
      <c r="L291" s="301"/>
      <c r="M291" s="301"/>
      <c r="N291" s="301"/>
      <c r="O291" s="301"/>
      <c r="P291" s="301"/>
      <c r="Q291" s="301"/>
      <c r="R291" s="301"/>
      <c r="S291" s="301"/>
      <c r="T291" s="301"/>
      <c r="U291" s="301"/>
      <c r="V291" s="301"/>
      <c r="W291" s="301"/>
      <c r="X291" s="301"/>
      <c r="Y291" s="301"/>
      <c r="Z291" s="301"/>
    </row>
    <row r="292" spans="1:26" ht="21.75" customHeight="1">
      <c r="A292" s="301"/>
      <c r="B292" s="301"/>
      <c r="C292" s="301"/>
      <c r="D292" s="301"/>
      <c r="E292" s="301"/>
      <c r="F292" s="301"/>
      <c r="G292" s="301"/>
      <c r="H292" s="301"/>
      <c r="I292" s="301"/>
      <c r="J292" s="301"/>
      <c r="K292" s="301"/>
      <c r="L292" s="301"/>
      <c r="M292" s="301"/>
      <c r="N292" s="301"/>
      <c r="O292" s="301"/>
      <c r="P292" s="301"/>
      <c r="Q292" s="301"/>
      <c r="R292" s="301"/>
      <c r="S292" s="301"/>
      <c r="T292" s="301"/>
      <c r="U292" s="301"/>
      <c r="V292" s="301"/>
      <c r="W292" s="301"/>
      <c r="X292" s="301"/>
      <c r="Y292" s="301"/>
      <c r="Z292" s="301"/>
    </row>
    <row r="293" spans="1:26" ht="21.75" customHeight="1">
      <c r="A293" s="301"/>
      <c r="B293" s="301"/>
      <c r="C293" s="301"/>
      <c r="D293" s="301"/>
      <c r="E293" s="301"/>
      <c r="F293" s="301"/>
      <c r="G293" s="301"/>
      <c r="H293" s="301"/>
      <c r="I293" s="301"/>
      <c r="J293" s="301"/>
      <c r="K293" s="301"/>
      <c r="L293" s="301"/>
      <c r="M293" s="301"/>
      <c r="N293" s="301"/>
      <c r="O293" s="301"/>
      <c r="P293" s="301"/>
      <c r="Q293" s="301"/>
      <c r="R293" s="301"/>
      <c r="S293" s="301"/>
      <c r="T293" s="301"/>
      <c r="U293" s="301"/>
      <c r="V293" s="301"/>
      <c r="W293" s="301"/>
      <c r="X293" s="301"/>
      <c r="Y293" s="301"/>
      <c r="Z293" s="301"/>
    </row>
    <row r="294" spans="1:26" ht="21.75" customHeight="1">
      <c r="A294" s="301"/>
      <c r="B294" s="301"/>
      <c r="C294" s="301"/>
      <c r="D294" s="301"/>
      <c r="E294" s="301"/>
      <c r="F294" s="301"/>
      <c r="G294" s="301"/>
      <c r="H294" s="301"/>
      <c r="I294" s="301"/>
      <c r="J294" s="301"/>
      <c r="K294" s="301"/>
      <c r="L294" s="301"/>
      <c r="M294" s="301"/>
      <c r="N294" s="301"/>
      <c r="O294" s="301"/>
      <c r="P294" s="301"/>
      <c r="Q294" s="301"/>
      <c r="R294" s="301"/>
      <c r="S294" s="301"/>
      <c r="T294" s="301"/>
      <c r="U294" s="301"/>
      <c r="V294" s="301"/>
      <c r="W294" s="301"/>
      <c r="X294" s="301"/>
      <c r="Y294" s="301"/>
      <c r="Z294" s="301"/>
    </row>
    <row r="295" spans="1:26" ht="21.75" customHeight="1">
      <c r="A295" s="301"/>
      <c r="B295" s="301"/>
      <c r="C295" s="301"/>
      <c r="D295" s="301"/>
      <c r="E295" s="301"/>
      <c r="F295" s="301"/>
      <c r="G295" s="301"/>
      <c r="H295" s="301"/>
      <c r="I295" s="301"/>
      <c r="J295" s="301"/>
      <c r="K295" s="301"/>
      <c r="L295" s="301"/>
      <c r="M295" s="301"/>
      <c r="N295" s="301"/>
      <c r="O295" s="301"/>
      <c r="P295" s="301"/>
      <c r="Q295" s="301"/>
      <c r="R295" s="301"/>
      <c r="S295" s="301"/>
      <c r="T295" s="301"/>
      <c r="U295" s="301"/>
      <c r="V295" s="301"/>
      <c r="W295" s="301"/>
      <c r="X295" s="301"/>
      <c r="Y295" s="301"/>
      <c r="Z295" s="301"/>
    </row>
    <row r="296" spans="1:26" ht="21.75" customHeight="1">
      <c r="A296" s="301"/>
      <c r="B296" s="301"/>
      <c r="C296" s="301"/>
      <c r="D296" s="301"/>
      <c r="E296" s="301"/>
      <c r="F296" s="301"/>
      <c r="G296" s="301"/>
      <c r="H296" s="301"/>
      <c r="I296" s="301"/>
      <c r="J296" s="301"/>
      <c r="K296" s="301"/>
      <c r="L296" s="301"/>
      <c r="M296" s="301"/>
      <c r="N296" s="301"/>
      <c r="O296" s="301"/>
      <c r="P296" s="301"/>
      <c r="Q296" s="301"/>
      <c r="R296" s="301"/>
      <c r="S296" s="301"/>
      <c r="T296" s="301"/>
      <c r="U296" s="301"/>
      <c r="V296" s="301"/>
      <c r="W296" s="301"/>
      <c r="X296" s="301"/>
      <c r="Y296" s="301"/>
      <c r="Z296" s="301"/>
    </row>
    <row r="297" spans="1:26" ht="21.75" customHeight="1">
      <c r="A297" s="301"/>
      <c r="B297" s="301"/>
      <c r="C297" s="301"/>
      <c r="D297" s="301"/>
      <c r="E297" s="301"/>
      <c r="F297" s="301"/>
      <c r="G297" s="301"/>
      <c r="H297" s="301"/>
      <c r="I297" s="301"/>
      <c r="J297" s="301"/>
      <c r="K297" s="301"/>
      <c r="L297" s="301"/>
      <c r="M297" s="301"/>
      <c r="N297" s="301"/>
      <c r="O297" s="301"/>
      <c r="P297" s="301"/>
      <c r="Q297" s="301"/>
      <c r="R297" s="301"/>
      <c r="S297" s="301"/>
      <c r="T297" s="301"/>
      <c r="U297" s="301"/>
      <c r="V297" s="301"/>
      <c r="W297" s="301"/>
      <c r="X297" s="301"/>
      <c r="Y297" s="301"/>
      <c r="Z297" s="301"/>
    </row>
    <row r="298" spans="1:26" ht="21.75" customHeight="1">
      <c r="A298" s="301"/>
      <c r="B298" s="301"/>
      <c r="C298" s="301"/>
      <c r="D298" s="301"/>
      <c r="E298" s="301"/>
      <c r="F298" s="301"/>
      <c r="G298" s="301"/>
      <c r="H298" s="301"/>
      <c r="I298" s="301"/>
      <c r="J298" s="301"/>
      <c r="K298" s="301"/>
      <c r="L298" s="301"/>
      <c r="M298" s="301"/>
      <c r="N298" s="301"/>
      <c r="O298" s="301"/>
      <c r="P298" s="301"/>
      <c r="Q298" s="301"/>
      <c r="R298" s="301"/>
      <c r="S298" s="301"/>
      <c r="T298" s="301"/>
      <c r="U298" s="301"/>
      <c r="V298" s="301"/>
      <c r="W298" s="301"/>
      <c r="X298" s="301"/>
      <c r="Y298" s="301"/>
      <c r="Z298" s="301"/>
    </row>
    <row r="299" spans="1:26" ht="21.75" customHeight="1">
      <c r="A299" s="301"/>
      <c r="B299" s="301"/>
      <c r="C299" s="301"/>
      <c r="D299" s="301"/>
      <c r="E299" s="301"/>
      <c r="F299" s="301"/>
      <c r="G299" s="301"/>
      <c r="H299" s="301"/>
      <c r="I299" s="301"/>
      <c r="J299" s="301"/>
      <c r="K299" s="301"/>
      <c r="L299" s="301"/>
      <c r="M299" s="301"/>
      <c r="N299" s="301"/>
      <c r="O299" s="301"/>
      <c r="P299" s="301"/>
      <c r="Q299" s="301"/>
      <c r="R299" s="301"/>
      <c r="S299" s="301"/>
      <c r="T299" s="301"/>
      <c r="U299" s="301"/>
      <c r="V299" s="301"/>
      <c r="W299" s="301"/>
      <c r="X299" s="301"/>
      <c r="Y299" s="301"/>
      <c r="Z299" s="301"/>
    </row>
    <row r="300" spans="1:26" ht="21.75" customHeight="1">
      <c r="A300" s="301"/>
      <c r="B300" s="301"/>
      <c r="C300" s="301"/>
      <c r="D300" s="301"/>
      <c r="E300" s="301"/>
      <c r="F300" s="301"/>
      <c r="G300" s="301"/>
      <c r="H300" s="301"/>
      <c r="I300" s="301"/>
      <c r="J300" s="301"/>
      <c r="K300" s="301"/>
      <c r="L300" s="301"/>
      <c r="M300" s="301"/>
      <c r="N300" s="301"/>
      <c r="O300" s="301"/>
      <c r="P300" s="301"/>
      <c r="Q300" s="301"/>
      <c r="R300" s="301"/>
      <c r="S300" s="301"/>
      <c r="T300" s="301"/>
      <c r="U300" s="301"/>
      <c r="V300" s="301"/>
      <c r="W300" s="301"/>
      <c r="X300" s="301"/>
      <c r="Y300" s="301"/>
      <c r="Z300" s="301"/>
    </row>
    <row r="301" spans="1:26" ht="21.75" customHeight="1">
      <c r="A301" s="301"/>
      <c r="B301" s="301"/>
      <c r="C301" s="301"/>
      <c r="D301" s="301"/>
      <c r="E301" s="301"/>
      <c r="F301" s="301"/>
      <c r="G301" s="301"/>
      <c r="H301" s="301"/>
      <c r="I301" s="301"/>
      <c r="J301" s="301"/>
      <c r="K301" s="301"/>
      <c r="L301" s="301"/>
      <c r="M301" s="301"/>
      <c r="N301" s="301"/>
      <c r="O301" s="301"/>
      <c r="P301" s="301"/>
      <c r="Q301" s="301"/>
      <c r="R301" s="301"/>
      <c r="S301" s="301"/>
      <c r="T301" s="301"/>
      <c r="U301" s="301"/>
      <c r="V301" s="301"/>
      <c r="W301" s="301"/>
      <c r="X301" s="301"/>
      <c r="Y301" s="301"/>
      <c r="Z301" s="301"/>
    </row>
    <row r="302" spans="1:26" ht="21.75" customHeight="1">
      <c r="A302" s="301"/>
      <c r="B302" s="301"/>
      <c r="C302" s="301"/>
      <c r="D302" s="301"/>
      <c r="E302" s="301"/>
      <c r="F302" s="301"/>
      <c r="G302" s="301"/>
      <c r="H302" s="301"/>
      <c r="I302" s="301"/>
      <c r="J302" s="301"/>
      <c r="K302" s="301"/>
      <c r="L302" s="301"/>
      <c r="M302" s="301"/>
      <c r="N302" s="301"/>
      <c r="O302" s="301"/>
      <c r="P302" s="301"/>
      <c r="Q302" s="301"/>
      <c r="R302" s="301"/>
      <c r="S302" s="301"/>
      <c r="T302" s="301"/>
      <c r="U302" s="301"/>
      <c r="V302" s="301"/>
      <c r="W302" s="301"/>
      <c r="X302" s="301"/>
      <c r="Y302" s="301"/>
      <c r="Z302" s="301"/>
    </row>
    <row r="303" spans="1:26" ht="21.75" customHeight="1">
      <c r="A303" s="301"/>
      <c r="B303" s="301"/>
      <c r="C303" s="301"/>
      <c r="D303" s="301"/>
      <c r="E303" s="301"/>
      <c r="F303" s="301"/>
      <c r="G303" s="301"/>
      <c r="H303" s="301"/>
      <c r="I303" s="301"/>
      <c r="J303" s="301"/>
      <c r="K303" s="301"/>
      <c r="L303" s="301"/>
      <c r="M303" s="301"/>
      <c r="N303" s="301"/>
      <c r="O303" s="301"/>
      <c r="P303" s="301"/>
      <c r="Q303" s="301"/>
      <c r="R303" s="301"/>
      <c r="S303" s="301"/>
      <c r="T303" s="301"/>
      <c r="U303" s="301"/>
      <c r="V303" s="301"/>
      <c r="W303" s="301"/>
      <c r="X303" s="301"/>
      <c r="Y303" s="301"/>
      <c r="Z303" s="301"/>
    </row>
    <row r="304" spans="1:26" ht="21.75" customHeight="1">
      <c r="A304" s="301"/>
      <c r="B304" s="301"/>
      <c r="C304" s="301"/>
      <c r="D304" s="301"/>
      <c r="E304" s="301"/>
      <c r="F304" s="301"/>
      <c r="G304" s="301"/>
      <c r="H304" s="301"/>
      <c r="I304" s="301"/>
      <c r="J304" s="301"/>
      <c r="K304" s="301"/>
      <c r="L304" s="301"/>
      <c r="M304" s="301"/>
      <c r="N304" s="301"/>
      <c r="O304" s="301"/>
      <c r="P304" s="301"/>
      <c r="Q304" s="301"/>
      <c r="R304" s="301"/>
      <c r="S304" s="301"/>
      <c r="T304" s="301"/>
      <c r="U304" s="301"/>
      <c r="V304" s="301"/>
      <c r="W304" s="301"/>
      <c r="X304" s="301"/>
      <c r="Y304" s="301"/>
      <c r="Z304" s="301"/>
    </row>
    <row r="305" spans="1:26" ht="21.75" customHeight="1">
      <c r="A305" s="301"/>
      <c r="B305" s="301"/>
      <c r="C305" s="301"/>
      <c r="D305" s="301"/>
      <c r="E305" s="301"/>
      <c r="F305" s="301"/>
      <c r="G305" s="301"/>
      <c r="H305" s="301"/>
      <c r="I305" s="301"/>
      <c r="J305" s="301"/>
      <c r="K305" s="301"/>
      <c r="L305" s="301"/>
      <c r="M305" s="301"/>
      <c r="N305" s="301"/>
      <c r="O305" s="301"/>
      <c r="P305" s="301"/>
      <c r="Q305" s="301"/>
      <c r="R305" s="301"/>
      <c r="S305" s="301"/>
      <c r="T305" s="301"/>
      <c r="U305" s="301"/>
      <c r="V305" s="301"/>
      <c r="W305" s="301"/>
      <c r="X305" s="301"/>
      <c r="Y305" s="301"/>
      <c r="Z305" s="301"/>
    </row>
    <row r="306" spans="1:26" ht="21.75" customHeight="1">
      <c r="A306" s="301"/>
      <c r="B306" s="301"/>
      <c r="C306" s="301"/>
      <c r="D306" s="301"/>
      <c r="E306" s="301"/>
      <c r="F306" s="301"/>
      <c r="G306" s="301"/>
      <c r="H306" s="301"/>
      <c r="I306" s="301"/>
      <c r="J306" s="301"/>
      <c r="K306" s="301"/>
      <c r="L306" s="301"/>
      <c r="M306" s="301"/>
      <c r="N306" s="301"/>
      <c r="O306" s="301"/>
      <c r="P306" s="301"/>
      <c r="Q306" s="301"/>
      <c r="R306" s="301"/>
      <c r="S306" s="301"/>
      <c r="T306" s="301"/>
      <c r="U306" s="301"/>
      <c r="V306" s="301"/>
      <c r="W306" s="301"/>
      <c r="X306" s="301"/>
      <c r="Y306" s="301"/>
      <c r="Z306" s="301"/>
    </row>
    <row r="307" spans="1:26" ht="21.75" customHeight="1">
      <c r="A307" s="301"/>
      <c r="B307" s="301"/>
      <c r="C307" s="301"/>
      <c r="D307" s="301"/>
      <c r="E307" s="301"/>
      <c r="F307" s="301"/>
      <c r="G307" s="301"/>
      <c r="H307" s="301"/>
      <c r="I307" s="301"/>
      <c r="J307" s="301"/>
      <c r="K307" s="301"/>
      <c r="L307" s="301"/>
      <c r="M307" s="301"/>
      <c r="N307" s="301"/>
      <c r="O307" s="301"/>
      <c r="P307" s="301"/>
      <c r="Q307" s="301"/>
      <c r="R307" s="301"/>
      <c r="S307" s="301"/>
      <c r="T307" s="301"/>
      <c r="U307" s="301"/>
      <c r="V307" s="301"/>
      <c r="W307" s="301"/>
      <c r="X307" s="301"/>
      <c r="Y307" s="301"/>
      <c r="Z307" s="301"/>
    </row>
    <row r="308" spans="1:26" ht="21.75" customHeight="1">
      <c r="A308" s="301"/>
      <c r="B308" s="301"/>
      <c r="C308" s="301"/>
      <c r="D308" s="301"/>
      <c r="E308" s="301"/>
      <c r="F308" s="301"/>
      <c r="G308" s="301"/>
      <c r="H308" s="301"/>
      <c r="I308" s="301"/>
      <c r="J308" s="301"/>
      <c r="K308" s="301"/>
      <c r="L308" s="301"/>
      <c r="M308" s="301"/>
      <c r="N308" s="301"/>
      <c r="O308" s="301"/>
      <c r="P308" s="301"/>
      <c r="Q308" s="301"/>
      <c r="R308" s="301"/>
      <c r="S308" s="301"/>
      <c r="T308" s="301"/>
      <c r="U308" s="301"/>
      <c r="V308" s="301"/>
      <c r="W308" s="301"/>
      <c r="X308" s="301"/>
      <c r="Y308" s="301"/>
      <c r="Z308" s="301"/>
    </row>
    <row r="309" spans="1:26" ht="21.75" customHeight="1">
      <c r="A309" s="301"/>
      <c r="B309" s="301"/>
      <c r="C309" s="301"/>
      <c r="D309" s="301"/>
      <c r="E309" s="301"/>
      <c r="F309" s="301"/>
      <c r="G309" s="301"/>
      <c r="H309" s="301"/>
      <c r="I309" s="301"/>
      <c r="J309" s="301"/>
      <c r="K309" s="301"/>
      <c r="L309" s="301"/>
      <c r="M309" s="301"/>
      <c r="N309" s="301"/>
      <c r="O309" s="301"/>
      <c r="P309" s="301"/>
      <c r="Q309" s="301"/>
      <c r="R309" s="301"/>
      <c r="S309" s="301"/>
      <c r="T309" s="301"/>
      <c r="U309" s="301"/>
      <c r="V309" s="301"/>
      <c r="W309" s="301"/>
      <c r="X309" s="301"/>
      <c r="Y309" s="301"/>
      <c r="Z309" s="301"/>
    </row>
    <row r="310" spans="1:26" ht="21.75" customHeight="1">
      <c r="A310" s="301"/>
      <c r="B310" s="301"/>
      <c r="C310" s="301"/>
      <c r="D310" s="301"/>
      <c r="E310" s="301"/>
      <c r="F310" s="301"/>
      <c r="G310" s="301"/>
      <c r="H310" s="301"/>
      <c r="I310" s="301"/>
      <c r="J310" s="301"/>
      <c r="K310" s="301"/>
      <c r="L310" s="301"/>
      <c r="M310" s="301"/>
      <c r="N310" s="301"/>
      <c r="O310" s="301"/>
      <c r="P310" s="301"/>
      <c r="Q310" s="301"/>
      <c r="R310" s="301"/>
      <c r="S310" s="301"/>
      <c r="T310" s="301"/>
      <c r="U310" s="301"/>
      <c r="V310" s="301"/>
      <c r="W310" s="301"/>
      <c r="X310" s="301"/>
      <c r="Y310" s="301"/>
      <c r="Z310" s="301"/>
    </row>
    <row r="311" spans="1:26" ht="21.75" customHeight="1">
      <c r="A311" s="301"/>
      <c r="B311" s="301"/>
      <c r="C311" s="301"/>
      <c r="D311" s="301"/>
      <c r="E311" s="301"/>
      <c r="F311" s="301"/>
      <c r="G311" s="301"/>
      <c r="H311" s="301"/>
      <c r="I311" s="301"/>
      <c r="J311" s="301"/>
      <c r="K311" s="301"/>
      <c r="L311" s="301"/>
      <c r="M311" s="301"/>
      <c r="N311" s="301"/>
      <c r="O311" s="301"/>
      <c r="P311" s="301"/>
      <c r="Q311" s="301"/>
      <c r="R311" s="301"/>
      <c r="S311" s="301"/>
      <c r="T311" s="301"/>
      <c r="U311" s="301"/>
      <c r="V311" s="301"/>
      <c r="W311" s="301"/>
      <c r="X311" s="301"/>
      <c r="Y311" s="301"/>
      <c r="Z311" s="301"/>
    </row>
    <row r="312" spans="1:26" ht="21.75" customHeight="1">
      <c r="A312" s="301"/>
      <c r="B312" s="301"/>
      <c r="C312" s="301"/>
      <c r="D312" s="301"/>
      <c r="E312" s="301"/>
      <c r="F312" s="301"/>
      <c r="G312" s="301"/>
      <c r="H312" s="301"/>
      <c r="I312" s="301"/>
      <c r="J312" s="301"/>
      <c r="K312" s="301"/>
      <c r="L312" s="301"/>
      <c r="M312" s="301"/>
      <c r="N312" s="301"/>
      <c r="O312" s="301"/>
      <c r="P312" s="301"/>
      <c r="Q312" s="301"/>
      <c r="R312" s="301"/>
      <c r="S312" s="301"/>
      <c r="T312" s="301"/>
      <c r="U312" s="301"/>
      <c r="V312" s="301"/>
      <c r="W312" s="301"/>
      <c r="X312" s="301"/>
      <c r="Y312" s="301"/>
      <c r="Z312" s="301"/>
    </row>
    <row r="313" spans="1:26" ht="21.75" customHeight="1">
      <c r="A313" s="301"/>
      <c r="B313" s="301"/>
      <c r="C313" s="301"/>
      <c r="D313" s="301"/>
      <c r="E313" s="301"/>
      <c r="F313" s="301"/>
      <c r="G313" s="301"/>
      <c r="H313" s="301"/>
      <c r="I313" s="301"/>
      <c r="J313" s="301"/>
      <c r="K313" s="301"/>
      <c r="L313" s="301"/>
      <c r="M313" s="301"/>
      <c r="N313" s="301"/>
      <c r="O313" s="301"/>
      <c r="P313" s="301"/>
      <c r="Q313" s="301"/>
      <c r="R313" s="301"/>
      <c r="S313" s="301"/>
      <c r="T313" s="301"/>
      <c r="U313" s="301"/>
      <c r="V313" s="301"/>
      <c r="W313" s="301"/>
      <c r="X313" s="301"/>
      <c r="Y313" s="301"/>
      <c r="Z313" s="301"/>
    </row>
    <row r="314" spans="1:26" ht="21.75" customHeight="1">
      <c r="A314" s="301"/>
      <c r="B314" s="301"/>
      <c r="C314" s="301"/>
      <c r="D314" s="301"/>
      <c r="E314" s="301"/>
      <c r="F314" s="301"/>
      <c r="G314" s="301"/>
      <c r="H314" s="301"/>
      <c r="I314" s="301"/>
      <c r="J314" s="301"/>
      <c r="K314" s="301"/>
      <c r="L314" s="301"/>
      <c r="M314" s="301"/>
      <c r="N314" s="301"/>
      <c r="O314" s="301"/>
      <c r="P314" s="301"/>
      <c r="Q314" s="301"/>
      <c r="R314" s="301"/>
      <c r="S314" s="301"/>
      <c r="T314" s="301"/>
      <c r="U314" s="301"/>
      <c r="V314" s="301"/>
      <c r="W314" s="301"/>
      <c r="X314" s="301"/>
      <c r="Y314" s="301"/>
      <c r="Z314" s="301"/>
    </row>
    <row r="315" spans="1:26" ht="21.75" customHeight="1">
      <c r="A315" s="301"/>
      <c r="B315" s="301"/>
      <c r="C315" s="301"/>
      <c r="D315" s="301"/>
      <c r="E315" s="301"/>
      <c r="F315" s="301"/>
      <c r="G315" s="301"/>
      <c r="H315" s="301"/>
      <c r="I315" s="301"/>
      <c r="J315" s="301"/>
      <c r="K315" s="301"/>
      <c r="L315" s="301"/>
      <c r="M315" s="301"/>
      <c r="N315" s="301"/>
      <c r="O315" s="301"/>
      <c r="P315" s="301"/>
      <c r="Q315" s="301"/>
      <c r="R315" s="301"/>
      <c r="S315" s="301"/>
      <c r="T315" s="301"/>
      <c r="U315" s="301"/>
      <c r="V315" s="301"/>
      <c r="W315" s="301"/>
      <c r="X315" s="301"/>
      <c r="Y315" s="301"/>
      <c r="Z315" s="301"/>
    </row>
    <row r="316" spans="1:26" ht="21.75" customHeight="1">
      <c r="A316" s="301"/>
      <c r="B316" s="301"/>
      <c r="C316" s="301"/>
      <c r="D316" s="301"/>
      <c r="E316" s="301"/>
      <c r="F316" s="301"/>
      <c r="G316" s="301"/>
      <c r="H316" s="301"/>
      <c r="I316" s="301"/>
      <c r="J316" s="301"/>
      <c r="K316" s="301"/>
      <c r="L316" s="301"/>
      <c r="M316" s="301"/>
      <c r="N316" s="301"/>
      <c r="O316" s="301"/>
      <c r="P316" s="301"/>
      <c r="Q316" s="301"/>
      <c r="R316" s="301"/>
      <c r="S316" s="301"/>
      <c r="T316" s="301"/>
      <c r="U316" s="301"/>
      <c r="V316" s="301"/>
      <c r="W316" s="301"/>
      <c r="X316" s="301"/>
      <c r="Y316" s="301"/>
      <c r="Z316" s="301"/>
    </row>
    <row r="317" spans="1:26" ht="21.75" customHeight="1">
      <c r="A317" s="301"/>
      <c r="B317" s="301"/>
      <c r="C317" s="301"/>
      <c r="D317" s="301"/>
      <c r="E317" s="301"/>
      <c r="F317" s="301"/>
      <c r="G317" s="301"/>
      <c r="H317" s="301"/>
      <c r="I317" s="301"/>
      <c r="J317" s="301"/>
      <c r="K317" s="301"/>
      <c r="L317" s="301"/>
      <c r="M317" s="301"/>
      <c r="N317" s="301"/>
      <c r="O317" s="301"/>
      <c r="P317" s="301"/>
      <c r="Q317" s="301"/>
      <c r="R317" s="301"/>
      <c r="S317" s="301"/>
      <c r="T317" s="301"/>
      <c r="U317" s="301"/>
      <c r="V317" s="301"/>
      <c r="W317" s="301"/>
      <c r="X317" s="301"/>
      <c r="Y317" s="301"/>
      <c r="Z317" s="301"/>
    </row>
    <row r="318" spans="1:26" ht="21.75" customHeight="1">
      <c r="A318" s="301"/>
      <c r="B318" s="301"/>
      <c r="C318" s="301"/>
      <c r="D318" s="301"/>
      <c r="E318" s="301"/>
      <c r="F318" s="301"/>
      <c r="G318" s="301"/>
      <c r="H318" s="301"/>
      <c r="I318" s="301"/>
      <c r="J318" s="301"/>
      <c r="K318" s="301"/>
      <c r="L318" s="301"/>
      <c r="M318" s="301"/>
      <c r="N318" s="301"/>
      <c r="O318" s="301"/>
      <c r="P318" s="301"/>
      <c r="Q318" s="301"/>
      <c r="R318" s="301"/>
      <c r="S318" s="301"/>
      <c r="T318" s="301"/>
      <c r="U318" s="301"/>
      <c r="V318" s="301"/>
      <c r="W318" s="301"/>
      <c r="X318" s="301"/>
      <c r="Y318" s="301"/>
      <c r="Z318" s="301"/>
    </row>
    <row r="319" spans="1:26" ht="21.75" customHeight="1">
      <c r="A319" s="301"/>
      <c r="B319" s="301"/>
      <c r="C319" s="301"/>
      <c r="D319" s="301"/>
      <c r="E319" s="301"/>
      <c r="F319" s="301"/>
      <c r="G319" s="301"/>
      <c r="H319" s="301"/>
      <c r="I319" s="301"/>
      <c r="J319" s="301"/>
      <c r="K319" s="301"/>
      <c r="L319" s="301"/>
      <c r="M319" s="301"/>
      <c r="N319" s="301"/>
      <c r="O319" s="301"/>
      <c r="P319" s="301"/>
      <c r="Q319" s="301"/>
      <c r="R319" s="301"/>
      <c r="S319" s="301"/>
      <c r="T319" s="301"/>
      <c r="U319" s="301"/>
      <c r="V319" s="301"/>
      <c r="W319" s="301"/>
      <c r="X319" s="301"/>
      <c r="Y319" s="301"/>
      <c r="Z319" s="301"/>
    </row>
    <row r="320" spans="1:26" ht="21.75" customHeight="1">
      <c r="A320" s="301"/>
      <c r="B320" s="301"/>
      <c r="C320" s="301"/>
      <c r="D320" s="301"/>
      <c r="E320" s="301"/>
      <c r="F320" s="301"/>
      <c r="G320" s="301"/>
      <c r="H320" s="301"/>
      <c r="I320" s="301"/>
      <c r="J320" s="301"/>
      <c r="K320" s="301"/>
      <c r="L320" s="301"/>
      <c r="M320" s="301"/>
      <c r="N320" s="301"/>
      <c r="O320" s="301"/>
      <c r="P320" s="301"/>
      <c r="Q320" s="301"/>
      <c r="R320" s="301"/>
      <c r="S320" s="301"/>
      <c r="T320" s="301"/>
      <c r="U320" s="301"/>
      <c r="V320" s="301"/>
      <c r="W320" s="301"/>
      <c r="X320" s="301"/>
      <c r="Y320" s="301"/>
      <c r="Z320" s="301"/>
    </row>
    <row r="321" spans="1:26" ht="21.75" customHeight="1">
      <c r="A321" s="301"/>
      <c r="B321" s="301"/>
      <c r="C321" s="301"/>
      <c r="D321" s="301"/>
      <c r="E321" s="301"/>
      <c r="F321" s="301"/>
      <c r="G321" s="301"/>
      <c r="H321" s="301"/>
      <c r="I321" s="301"/>
      <c r="J321" s="301"/>
      <c r="K321" s="301"/>
      <c r="L321" s="301"/>
      <c r="M321" s="301"/>
      <c r="N321" s="301"/>
      <c r="O321" s="301"/>
      <c r="P321" s="301"/>
      <c r="Q321" s="301"/>
      <c r="R321" s="301"/>
      <c r="S321" s="301"/>
      <c r="T321" s="301"/>
      <c r="U321" s="301"/>
      <c r="V321" s="301"/>
      <c r="W321" s="301"/>
      <c r="X321" s="301"/>
      <c r="Y321" s="301"/>
      <c r="Z321" s="301"/>
    </row>
    <row r="322" spans="1:26" ht="21.75" customHeight="1">
      <c r="A322" s="301"/>
      <c r="B322" s="301"/>
      <c r="C322" s="301"/>
      <c r="D322" s="301"/>
      <c r="E322" s="301"/>
      <c r="F322" s="301"/>
      <c r="G322" s="301"/>
      <c r="H322" s="301"/>
      <c r="I322" s="301"/>
      <c r="J322" s="301"/>
      <c r="K322" s="301"/>
      <c r="L322" s="301"/>
      <c r="M322" s="301"/>
      <c r="N322" s="301"/>
      <c r="O322" s="301"/>
      <c r="P322" s="301"/>
      <c r="Q322" s="301"/>
      <c r="R322" s="301"/>
      <c r="S322" s="301"/>
      <c r="T322" s="301"/>
      <c r="U322" s="301"/>
      <c r="V322" s="301"/>
      <c r="W322" s="301"/>
      <c r="X322" s="301"/>
      <c r="Y322" s="301"/>
      <c r="Z322" s="301"/>
    </row>
    <row r="323" spans="1:26" ht="21.75" customHeight="1">
      <c r="A323" s="301"/>
      <c r="B323" s="301"/>
      <c r="C323" s="301"/>
      <c r="D323" s="301"/>
      <c r="E323" s="301"/>
      <c r="F323" s="301"/>
      <c r="G323" s="301"/>
      <c r="H323" s="301"/>
      <c r="I323" s="301"/>
      <c r="J323" s="301"/>
      <c r="K323" s="301"/>
      <c r="L323" s="301"/>
      <c r="M323" s="301"/>
      <c r="N323" s="301"/>
      <c r="O323" s="301"/>
      <c r="P323" s="301"/>
      <c r="Q323" s="301"/>
      <c r="R323" s="301"/>
      <c r="S323" s="301"/>
      <c r="T323" s="301"/>
      <c r="U323" s="301"/>
      <c r="V323" s="301"/>
      <c r="W323" s="301"/>
      <c r="X323" s="301"/>
      <c r="Y323" s="301"/>
      <c r="Z323" s="301"/>
    </row>
    <row r="324" spans="1:26" ht="21.75" customHeight="1">
      <c r="A324" s="301"/>
      <c r="B324" s="301"/>
      <c r="C324" s="301"/>
      <c r="D324" s="301"/>
      <c r="E324" s="301"/>
      <c r="F324" s="301"/>
      <c r="G324" s="301"/>
      <c r="H324" s="301"/>
      <c r="I324" s="301"/>
      <c r="J324" s="301"/>
      <c r="K324" s="301"/>
      <c r="L324" s="301"/>
      <c r="M324" s="301"/>
      <c r="N324" s="301"/>
      <c r="O324" s="301"/>
      <c r="P324" s="301"/>
      <c r="Q324" s="301"/>
      <c r="R324" s="301"/>
      <c r="S324" s="301"/>
      <c r="T324" s="301"/>
      <c r="U324" s="301"/>
      <c r="V324" s="301"/>
      <c r="W324" s="301"/>
      <c r="X324" s="301"/>
      <c r="Y324" s="301"/>
      <c r="Z324" s="301"/>
    </row>
    <row r="325" spans="1:26" ht="21.75" customHeight="1">
      <c r="A325" s="301"/>
      <c r="B325" s="301"/>
      <c r="C325" s="301"/>
      <c r="D325" s="301"/>
      <c r="E325" s="301"/>
      <c r="F325" s="301"/>
      <c r="G325" s="301"/>
      <c r="H325" s="301"/>
      <c r="I325" s="301"/>
      <c r="J325" s="301"/>
      <c r="K325" s="301"/>
      <c r="L325" s="301"/>
      <c r="M325" s="301"/>
      <c r="N325" s="301"/>
      <c r="O325" s="301"/>
      <c r="P325" s="301"/>
      <c r="Q325" s="301"/>
      <c r="R325" s="301"/>
      <c r="S325" s="301"/>
      <c r="T325" s="301"/>
      <c r="U325" s="301"/>
      <c r="V325" s="301"/>
      <c r="W325" s="301"/>
      <c r="X325" s="301"/>
      <c r="Y325" s="301"/>
      <c r="Z325" s="301"/>
    </row>
    <row r="326" spans="1:26" ht="21.75" customHeight="1">
      <c r="A326" s="301"/>
      <c r="B326" s="301"/>
      <c r="C326" s="301"/>
      <c r="D326" s="301"/>
      <c r="E326" s="301"/>
      <c r="F326" s="301"/>
      <c r="G326" s="301"/>
      <c r="H326" s="301"/>
      <c r="I326" s="301"/>
      <c r="J326" s="301"/>
      <c r="K326" s="301"/>
      <c r="L326" s="301"/>
      <c r="M326" s="301"/>
      <c r="N326" s="301"/>
      <c r="O326" s="301"/>
      <c r="P326" s="301"/>
      <c r="Q326" s="301"/>
      <c r="R326" s="301"/>
      <c r="S326" s="301"/>
      <c r="T326" s="301"/>
      <c r="U326" s="301"/>
      <c r="V326" s="301"/>
      <c r="W326" s="301"/>
      <c r="X326" s="301"/>
      <c r="Y326" s="301"/>
      <c r="Z326" s="301"/>
    </row>
    <row r="327" spans="1:26" ht="21.75" customHeight="1">
      <c r="A327" s="301"/>
      <c r="B327" s="301"/>
      <c r="C327" s="301"/>
      <c r="D327" s="301"/>
      <c r="E327" s="301"/>
      <c r="F327" s="301"/>
      <c r="G327" s="301"/>
      <c r="H327" s="301"/>
      <c r="I327" s="301"/>
      <c r="J327" s="301"/>
      <c r="K327" s="301"/>
      <c r="L327" s="301"/>
      <c r="M327" s="301"/>
      <c r="N327" s="301"/>
      <c r="O327" s="301"/>
      <c r="P327" s="301"/>
      <c r="Q327" s="301"/>
      <c r="R327" s="301"/>
      <c r="S327" s="301"/>
      <c r="T327" s="301"/>
      <c r="U327" s="301"/>
      <c r="V327" s="301"/>
      <c r="W327" s="301"/>
      <c r="X327" s="301"/>
      <c r="Y327" s="301"/>
      <c r="Z327" s="301"/>
    </row>
    <row r="328" spans="1:26" ht="21.75" customHeight="1">
      <c r="A328" s="301"/>
      <c r="B328" s="301"/>
      <c r="C328" s="301"/>
      <c r="D328" s="301"/>
      <c r="E328" s="301"/>
      <c r="F328" s="301"/>
      <c r="G328" s="301"/>
      <c r="H328" s="301"/>
      <c r="I328" s="301"/>
      <c r="J328" s="301"/>
      <c r="K328" s="301"/>
      <c r="L328" s="301"/>
      <c r="M328" s="301"/>
      <c r="N328" s="301"/>
      <c r="O328" s="301"/>
      <c r="P328" s="301"/>
      <c r="Q328" s="301"/>
      <c r="R328" s="301"/>
      <c r="S328" s="301"/>
      <c r="T328" s="301"/>
      <c r="U328" s="301"/>
      <c r="V328" s="301"/>
      <c r="W328" s="301"/>
      <c r="X328" s="301"/>
      <c r="Y328" s="301"/>
      <c r="Z328" s="301"/>
    </row>
    <row r="329" spans="1:26" ht="21.75" customHeight="1">
      <c r="A329" s="301"/>
      <c r="B329" s="301"/>
      <c r="C329" s="301"/>
      <c r="D329" s="301"/>
      <c r="E329" s="301"/>
      <c r="F329" s="301"/>
      <c r="G329" s="301"/>
      <c r="H329" s="301"/>
      <c r="I329" s="301"/>
      <c r="J329" s="301"/>
      <c r="K329" s="301"/>
      <c r="L329" s="301"/>
      <c r="M329" s="301"/>
      <c r="N329" s="301"/>
      <c r="O329" s="301"/>
      <c r="P329" s="301"/>
      <c r="Q329" s="301"/>
      <c r="R329" s="301"/>
      <c r="S329" s="301"/>
      <c r="T329" s="301"/>
      <c r="U329" s="301"/>
      <c r="V329" s="301"/>
      <c r="W329" s="301"/>
      <c r="X329" s="301"/>
      <c r="Y329" s="301"/>
      <c r="Z329" s="301"/>
    </row>
    <row r="330" spans="1:26" ht="21.75" customHeight="1">
      <c r="A330" s="301"/>
      <c r="B330" s="301"/>
      <c r="C330" s="301"/>
      <c r="D330" s="301"/>
      <c r="E330" s="301"/>
      <c r="F330" s="301"/>
      <c r="G330" s="301"/>
      <c r="H330" s="301"/>
      <c r="I330" s="301"/>
      <c r="J330" s="301"/>
      <c r="K330" s="301"/>
      <c r="L330" s="301"/>
      <c r="M330" s="301"/>
      <c r="N330" s="301"/>
      <c r="O330" s="301"/>
      <c r="P330" s="301"/>
      <c r="Q330" s="301"/>
      <c r="R330" s="301"/>
      <c r="S330" s="301"/>
      <c r="T330" s="301"/>
      <c r="U330" s="301"/>
      <c r="V330" s="301"/>
      <c r="W330" s="301"/>
      <c r="X330" s="301"/>
      <c r="Y330" s="301"/>
      <c r="Z330" s="301"/>
    </row>
    <row r="331" spans="1:26" ht="21.75" customHeight="1">
      <c r="A331" s="301"/>
      <c r="B331" s="301"/>
      <c r="C331" s="301"/>
      <c r="D331" s="301"/>
      <c r="E331" s="301"/>
      <c r="F331" s="301"/>
      <c r="G331" s="301"/>
      <c r="H331" s="301"/>
      <c r="I331" s="301"/>
      <c r="J331" s="301"/>
      <c r="K331" s="301"/>
      <c r="L331" s="301"/>
      <c r="M331" s="301"/>
      <c r="N331" s="301"/>
      <c r="O331" s="301"/>
      <c r="P331" s="301"/>
      <c r="Q331" s="301"/>
      <c r="R331" s="301"/>
      <c r="S331" s="301"/>
      <c r="T331" s="301"/>
      <c r="U331" s="301"/>
      <c r="V331" s="301"/>
      <c r="W331" s="301"/>
      <c r="X331" s="301"/>
      <c r="Y331" s="301"/>
      <c r="Z331" s="301"/>
    </row>
    <row r="332" spans="1:26" ht="21.75" customHeight="1">
      <c r="A332" s="301"/>
      <c r="B332" s="301"/>
      <c r="C332" s="301"/>
      <c r="D332" s="301"/>
      <c r="E332" s="301"/>
      <c r="F332" s="301"/>
      <c r="G332" s="301"/>
      <c r="H332" s="301"/>
      <c r="I332" s="301"/>
      <c r="J332" s="301"/>
      <c r="K332" s="301"/>
      <c r="L332" s="301"/>
      <c r="M332" s="301"/>
      <c r="N332" s="301"/>
      <c r="O332" s="301"/>
      <c r="P332" s="301"/>
      <c r="Q332" s="301"/>
      <c r="R332" s="301"/>
      <c r="S332" s="301"/>
      <c r="T332" s="301"/>
      <c r="U332" s="301"/>
      <c r="V332" s="301"/>
      <c r="W332" s="301"/>
      <c r="X332" s="301"/>
      <c r="Y332" s="301"/>
      <c r="Z332" s="301"/>
    </row>
    <row r="333" spans="1:26" ht="21.75" customHeight="1">
      <c r="A333" s="301"/>
      <c r="B333" s="301"/>
      <c r="C333" s="301"/>
      <c r="D333" s="301"/>
      <c r="E333" s="301"/>
      <c r="F333" s="301"/>
      <c r="G333" s="301"/>
      <c r="H333" s="301"/>
      <c r="I333" s="301"/>
      <c r="J333" s="301"/>
      <c r="K333" s="301"/>
      <c r="L333" s="301"/>
      <c r="M333" s="301"/>
      <c r="N333" s="301"/>
      <c r="O333" s="301"/>
      <c r="P333" s="301"/>
      <c r="Q333" s="301"/>
      <c r="R333" s="301"/>
      <c r="S333" s="301"/>
      <c r="T333" s="301"/>
      <c r="U333" s="301"/>
      <c r="V333" s="301"/>
      <c r="W333" s="301"/>
      <c r="X333" s="301"/>
      <c r="Y333" s="301"/>
      <c r="Z333" s="301"/>
    </row>
    <row r="334" spans="1:26" ht="21.75" customHeight="1">
      <c r="A334" s="301"/>
      <c r="B334" s="301"/>
      <c r="C334" s="301"/>
      <c r="D334" s="301"/>
      <c r="E334" s="301"/>
      <c r="F334" s="301"/>
      <c r="G334" s="301"/>
      <c r="H334" s="301"/>
      <c r="I334" s="301"/>
      <c r="J334" s="301"/>
      <c r="K334" s="301"/>
      <c r="L334" s="301"/>
      <c r="M334" s="301"/>
      <c r="N334" s="301"/>
      <c r="O334" s="301"/>
      <c r="P334" s="301"/>
      <c r="Q334" s="301"/>
      <c r="R334" s="301"/>
      <c r="S334" s="301"/>
      <c r="T334" s="301"/>
      <c r="U334" s="301"/>
      <c r="V334" s="301"/>
      <c r="W334" s="301"/>
      <c r="X334" s="301"/>
      <c r="Y334" s="301"/>
      <c r="Z334" s="301"/>
    </row>
    <row r="335" spans="1:26" ht="21.75" customHeight="1">
      <c r="A335" s="301"/>
      <c r="B335" s="301"/>
      <c r="C335" s="301"/>
      <c r="D335" s="301"/>
      <c r="E335" s="301"/>
      <c r="F335" s="301"/>
      <c r="G335" s="301"/>
      <c r="H335" s="301"/>
      <c r="I335" s="301"/>
      <c r="J335" s="301"/>
      <c r="K335" s="301"/>
      <c r="L335" s="301"/>
      <c r="M335" s="301"/>
      <c r="N335" s="301"/>
      <c r="O335" s="301"/>
      <c r="P335" s="301"/>
      <c r="Q335" s="301"/>
      <c r="R335" s="301"/>
      <c r="S335" s="301"/>
      <c r="T335" s="301"/>
      <c r="U335" s="301"/>
      <c r="V335" s="301"/>
      <c r="W335" s="301"/>
      <c r="X335" s="301"/>
      <c r="Y335" s="301"/>
      <c r="Z335" s="301"/>
    </row>
    <row r="336" spans="1:26" ht="21.75" customHeight="1">
      <c r="A336" s="301"/>
      <c r="B336" s="301"/>
      <c r="C336" s="301"/>
      <c r="D336" s="301"/>
      <c r="E336" s="301"/>
      <c r="F336" s="301"/>
      <c r="G336" s="301"/>
      <c r="H336" s="301"/>
      <c r="I336" s="301"/>
      <c r="J336" s="301"/>
      <c r="K336" s="301"/>
      <c r="L336" s="301"/>
      <c r="M336" s="301"/>
      <c r="N336" s="301"/>
      <c r="O336" s="301"/>
      <c r="P336" s="301"/>
      <c r="Q336" s="301"/>
      <c r="R336" s="301"/>
      <c r="S336" s="301"/>
      <c r="T336" s="301"/>
      <c r="U336" s="301"/>
      <c r="V336" s="301"/>
      <c r="W336" s="301"/>
      <c r="X336" s="301"/>
      <c r="Y336" s="301"/>
      <c r="Z336" s="301"/>
    </row>
    <row r="337" spans="1:26" ht="21.75" customHeight="1">
      <c r="A337" s="301"/>
      <c r="B337" s="301"/>
      <c r="C337" s="301"/>
      <c r="D337" s="301"/>
      <c r="E337" s="301"/>
      <c r="F337" s="301"/>
      <c r="G337" s="301"/>
      <c r="H337" s="301"/>
      <c r="I337" s="301"/>
      <c r="J337" s="301"/>
      <c r="K337" s="301"/>
      <c r="L337" s="301"/>
      <c r="M337" s="301"/>
      <c r="N337" s="301"/>
      <c r="O337" s="301"/>
      <c r="P337" s="301"/>
      <c r="Q337" s="301"/>
      <c r="R337" s="301"/>
      <c r="S337" s="301"/>
      <c r="T337" s="301"/>
      <c r="U337" s="301"/>
      <c r="V337" s="301"/>
      <c r="W337" s="301"/>
      <c r="X337" s="301"/>
      <c r="Y337" s="301"/>
      <c r="Z337" s="301"/>
    </row>
    <row r="338" spans="1:26" ht="21.75" customHeight="1">
      <c r="A338" s="301"/>
      <c r="B338" s="301"/>
      <c r="C338" s="301"/>
      <c r="D338" s="301"/>
      <c r="E338" s="301"/>
      <c r="F338" s="301"/>
      <c r="G338" s="301"/>
      <c r="H338" s="301"/>
      <c r="I338" s="301"/>
      <c r="J338" s="301"/>
      <c r="K338" s="301"/>
      <c r="L338" s="301"/>
      <c r="M338" s="301"/>
      <c r="N338" s="301"/>
      <c r="O338" s="301"/>
      <c r="P338" s="301"/>
      <c r="Q338" s="301"/>
      <c r="R338" s="301"/>
      <c r="S338" s="301"/>
      <c r="T338" s="301"/>
      <c r="U338" s="301"/>
      <c r="V338" s="301"/>
      <c r="W338" s="301"/>
      <c r="X338" s="301"/>
      <c r="Y338" s="301"/>
      <c r="Z338" s="301"/>
    </row>
    <row r="339" spans="1:26" ht="21.75" customHeight="1">
      <c r="A339" s="301"/>
      <c r="B339" s="301"/>
      <c r="C339" s="301"/>
      <c r="D339" s="301"/>
      <c r="E339" s="301"/>
      <c r="F339" s="301"/>
      <c r="G339" s="301"/>
      <c r="H339" s="301"/>
      <c r="I339" s="301"/>
      <c r="J339" s="301"/>
      <c r="K339" s="301"/>
      <c r="L339" s="301"/>
      <c r="M339" s="301"/>
      <c r="N339" s="301"/>
      <c r="O339" s="301"/>
      <c r="P339" s="301"/>
      <c r="Q339" s="301"/>
      <c r="R339" s="301"/>
      <c r="S339" s="301"/>
      <c r="T339" s="301"/>
      <c r="U339" s="301"/>
      <c r="V339" s="301"/>
      <c r="W339" s="301"/>
      <c r="X339" s="301"/>
      <c r="Y339" s="301"/>
      <c r="Z339" s="301"/>
    </row>
    <row r="340" spans="1:26" ht="21.75" customHeight="1">
      <c r="A340" s="301"/>
      <c r="B340" s="301"/>
      <c r="C340" s="301"/>
      <c r="D340" s="301"/>
      <c r="E340" s="301"/>
      <c r="F340" s="301"/>
      <c r="G340" s="301"/>
      <c r="H340" s="301"/>
      <c r="I340" s="301"/>
      <c r="J340" s="301"/>
      <c r="K340" s="301"/>
      <c r="L340" s="301"/>
      <c r="M340" s="301"/>
      <c r="N340" s="301"/>
      <c r="O340" s="301"/>
      <c r="P340" s="301"/>
      <c r="Q340" s="301"/>
      <c r="R340" s="301"/>
      <c r="S340" s="301"/>
      <c r="T340" s="301"/>
      <c r="U340" s="301"/>
      <c r="V340" s="301"/>
      <c r="W340" s="301"/>
      <c r="X340" s="301"/>
      <c r="Y340" s="301"/>
      <c r="Z340" s="301"/>
    </row>
    <row r="341" spans="1:26" ht="21.75" customHeight="1">
      <c r="A341" s="301"/>
      <c r="B341" s="301"/>
      <c r="C341" s="301"/>
      <c r="D341" s="301"/>
      <c r="E341" s="301"/>
      <c r="F341" s="301"/>
      <c r="G341" s="301"/>
      <c r="H341" s="301"/>
      <c r="I341" s="301"/>
      <c r="J341" s="301"/>
      <c r="K341" s="301"/>
      <c r="L341" s="301"/>
      <c r="M341" s="301"/>
      <c r="N341" s="301"/>
      <c r="O341" s="301"/>
      <c r="P341" s="301"/>
      <c r="Q341" s="301"/>
      <c r="R341" s="301"/>
      <c r="S341" s="301"/>
      <c r="T341" s="301"/>
      <c r="U341" s="301"/>
      <c r="V341" s="301"/>
      <c r="W341" s="301"/>
      <c r="X341" s="301"/>
      <c r="Y341" s="301"/>
      <c r="Z341" s="301"/>
    </row>
    <row r="342" spans="1:26" ht="21.75" customHeight="1">
      <c r="A342" s="301"/>
      <c r="B342" s="301"/>
      <c r="C342" s="301"/>
      <c r="D342" s="301"/>
      <c r="E342" s="301"/>
      <c r="F342" s="301"/>
      <c r="G342" s="301"/>
      <c r="H342" s="301"/>
      <c r="I342" s="301"/>
      <c r="J342" s="301"/>
      <c r="K342" s="301"/>
      <c r="L342" s="301"/>
      <c r="M342" s="301"/>
      <c r="N342" s="301"/>
      <c r="O342" s="301"/>
      <c r="P342" s="301"/>
      <c r="Q342" s="301"/>
      <c r="R342" s="301"/>
      <c r="S342" s="301"/>
      <c r="T342" s="301"/>
      <c r="U342" s="301"/>
      <c r="V342" s="301"/>
      <c r="W342" s="301"/>
      <c r="X342" s="301"/>
      <c r="Y342" s="301"/>
      <c r="Z342" s="301"/>
    </row>
    <row r="343" spans="1:26" ht="21.75" customHeight="1">
      <c r="A343" s="301"/>
      <c r="B343" s="301"/>
      <c r="C343" s="301"/>
      <c r="D343" s="301"/>
      <c r="E343" s="301"/>
      <c r="F343" s="301"/>
      <c r="G343" s="301"/>
      <c r="H343" s="301"/>
      <c r="I343" s="301"/>
      <c r="J343" s="301"/>
      <c r="K343" s="301"/>
      <c r="L343" s="301"/>
      <c r="M343" s="301"/>
      <c r="N343" s="301"/>
      <c r="O343" s="301"/>
      <c r="P343" s="301"/>
      <c r="Q343" s="301"/>
      <c r="R343" s="301"/>
      <c r="S343" s="301"/>
      <c r="T343" s="301"/>
      <c r="U343" s="301"/>
      <c r="V343" s="301"/>
      <c r="W343" s="301"/>
      <c r="X343" s="301"/>
      <c r="Y343" s="301"/>
      <c r="Z343" s="301"/>
    </row>
    <row r="344" spans="1:26" ht="21.75" customHeight="1">
      <c r="A344" s="301"/>
      <c r="B344" s="301"/>
      <c r="C344" s="301"/>
      <c r="D344" s="301"/>
      <c r="E344" s="301"/>
      <c r="F344" s="301"/>
      <c r="G344" s="301"/>
      <c r="H344" s="301"/>
      <c r="I344" s="301"/>
      <c r="J344" s="301"/>
      <c r="K344" s="301"/>
      <c r="L344" s="301"/>
      <c r="M344" s="301"/>
      <c r="N344" s="301"/>
      <c r="O344" s="301"/>
      <c r="P344" s="301"/>
      <c r="Q344" s="301"/>
      <c r="R344" s="301"/>
      <c r="S344" s="301"/>
      <c r="T344" s="301"/>
      <c r="U344" s="301"/>
      <c r="V344" s="301"/>
      <c r="W344" s="301"/>
      <c r="X344" s="301"/>
      <c r="Y344" s="301"/>
      <c r="Z344" s="301"/>
    </row>
    <row r="345" spans="1:26" ht="21.75" customHeight="1">
      <c r="A345" s="301"/>
      <c r="B345" s="301"/>
      <c r="C345" s="301"/>
      <c r="D345" s="301"/>
      <c r="E345" s="301"/>
      <c r="F345" s="301"/>
      <c r="G345" s="301"/>
      <c r="H345" s="301"/>
      <c r="I345" s="301"/>
      <c r="J345" s="301"/>
      <c r="K345" s="301"/>
      <c r="L345" s="301"/>
      <c r="M345" s="301"/>
      <c r="N345" s="301"/>
      <c r="O345" s="301"/>
      <c r="P345" s="301"/>
      <c r="Q345" s="301"/>
      <c r="R345" s="301"/>
      <c r="S345" s="301"/>
      <c r="T345" s="301"/>
      <c r="U345" s="301"/>
      <c r="V345" s="301"/>
      <c r="W345" s="301"/>
      <c r="X345" s="301"/>
      <c r="Y345" s="301"/>
      <c r="Z345" s="301"/>
    </row>
    <row r="346" spans="1:26" ht="21.75" customHeight="1">
      <c r="A346" s="301"/>
      <c r="B346" s="301"/>
      <c r="C346" s="301"/>
      <c r="D346" s="301"/>
      <c r="E346" s="301"/>
      <c r="F346" s="301"/>
      <c r="G346" s="301"/>
      <c r="H346" s="301"/>
      <c r="I346" s="301"/>
      <c r="J346" s="301"/>
      <c r="K346" s="301"/>
      <c r="L346" s="301"/>
      <c r="M346" s="301"/>
      <c r="N346" s="301"/>
      <c r="O346" s="301"/>
      <c r="P346" s="301"/>
      <c r="Q346" s="301"/>
      <c r="R346" s="301"/>
      <c r="S346" s="301"/>
      <c r="T346" s="301"/>
      <c r="U346" s="301"/>
      <c r="V346" s="301"/>
      <c r="W346" s="301"/>
      <c r="X346" s="301"/>
      <c r="Y346" s="301"/>
      <c r="Z346" s="301"/>
    </row>
    <row r="347" spans="1:26" ht="21.75" customHeight="1">
      <c r="A347" s="301"/>
      <c r="B347" s="301"/>
      <c r="C347" s="301"/>
      <c r="D347" s="301"/>
      <c r="E347" s="301"/>
      <c r="F347" s="301"/>
      <c r="G347" s="301"/>
      <c r="H347" s="301"/>
      <c r="I347" s="301"/>
      <c r="J347" s="301"/>
      <c r="K347" s="301"/>
      <c r="L347" s="301"/>
      <c r="M347" s="301"/>
      <c r="N347" s="301"/>
      <c r="O347" s="301"/>
      <c r="P347" s="301"/>
      <c r="Q347" s="301"/>
      <c r="R347" s="301"/>
      <c r="S347" s="301"/>
      <c r="T347" s="301"/>
      <c r="U347" s="301"/>
      <c r="V347" s="301"/>
      <c r="W347" s="301"/>
      <c r="X347" s="301"/>
      <c r="Y347" s="301"/>
      <c r="Z347" s="301"/>
    </row>
    <row r="348" spans="1:26" ht="21.75" customHeight="1">
      <c r="A348" s="301"/>
      <c r="B348" s="301"/>
      <c r="C348" s="301"/>
      <c r="D348" s="301"/>
      <c r="E348" s="301"/>
      <c r="F348" s="301"/>
      <c r="G348" s="301"/>
      <c r="H348" s="301"/>
      <c r="I348" s="301"/>
      <c r="J348" s="301"/>
      <c r="K348" s="301"/>
      <c r="L348" s="301"/>
      <c r="M348" s="301"/>
      <c r="N348" s="301"/>
      <c r="O348" s="301"/>
      <c r="P348" s="301"/>
      <c r="Q348" s="301"/>
      <c r="R348" s="301"/>
      <c r="S348" s="301"/>
      <c r="T348" s="301"/>
      <c r="U348" s="301"/>
      <c r="V348" s="301"/>
      <c r="W348" s="301"/>
      <c r="X348" s="301"/>
      <c r="Y348" s="301"/>
      <c r="Z348" s="301"/>
    </row>
    <row r="349" spans="1:26" ht="21.75" customHeight="1">
      <c r="A349" s="301"/>
      <c r="B349" s="301"/>
      <c r="C349" s="301"/>
      <c r="D349" s="301"/>
      <c r="E349" s="301"/>
      <c r="F349" s="301"/>
      <c r="G349" s="301"/>
      <c r="H349" s="301"/>
      <c r="I349" s="301"/>
      <c r="J349" s="301"/>
      <c r="K349" s="301"/>
      <c r="L349" s="301"/>
      <c r="M349" s="301"/>
      <c r="N349" s="301"/>
      <c r="O349" s="301"/>
      <c r="P349" s="301"/>
      <c r="Q349" s="301"/>
      <c r="R349" s="301"/>
      <c r="S349" s="301"/>
      <c r="T349" s="301"/>
      <c r="U349" s="301"/>
      <c r="V349" s="301"/>
      <c r="W349" s="301"/>
      <c r="X349" s="301"/>
      <c r="Y349" s="301"/>
      <c r="Z349" s="301"/>
    </row>
    <row r="350" spans="1:26" ht="21.75" customHeight="1">
      <c r="A350" s="301"/>
      <c r="B350" s="301"/>
      <c r="C350" s="301"/>
      <c r="D350" s="301"/>
      <c r="E350" s="301"/>
      <c r="F350" s="301"/>
      <c r="G350" s="301"/>
      <c r="H350" s="301"/>
      <c r="I350" s="301"/>
      <c r="J350" s="301"/>
      <c r="K350" s="301"/>
      <c r="L350" s="301"/>
      <c r="M350" s="301"/>
      <c r="N350" s="301"/>
      <c r="O350" s="301"/>
      <c r="P350" s="301"/>
      <c r="Q350" s="301"/>
      <c r="R350" s="301"/>
      <c r="S350" s="301"/>
      <c r="T350" s="301"/>
      <c r="U350" s="301"/>
      <c r="V350" s="301"/>
      <c r="W350" s="301"/>
      <c r="X350" s="301"/>
      <c r="Y350" s="301"/>
      <c r="Z350" s="301"/>
    </row>
    <row r="351" spans="1:26" ht="21.75" customHeight="1">
      <c r="A351" s="301"/>
      <c r="B351" s="301"/>
      <c r="C351" s="301"/>
      <c r="D351" s="301"/>
      <c r="E351" s="301"/>
      <c r="F351" s="301"/>
      <c r="G351" s="301"/>
      <c r="H351" s="301"/>
      <c r="I351" s="301"/>
      <c r="J351" s="301"/>
      <c r="K351" s="301"/>
      <c r="L351" s="301"/>
      <c r="M351" s="301"/>
      <c r="N351" s="301"/>
      <c r="O351" s="301"/>
      <c r="P351" s="301"/>
      <c r="Q351" s="301"/>
      <c r="R351" s="301"/>
      <c r="S351" s="301"/>
      <c r="T351" s="301"/>
      <c r="U351" s="301"/>
      <c r="V351" s="301"/>
      <c r="W351" s="301"/>
      <c r="X351" s="301"/>
      <c r="Y351" s="301"/>
      <c r="Z351" s="301"/>
    </row>
    <row r="352" spans="1:26" ht="21.75" customHeight="1">
      <c r="A352" s="301"/>
      <c r="B352" s="301"/>
      <c r="C352" s="301"/>
      <c r="D352" s="301"/>
      <c r="E352" s="301"/>
      <c r="F352" s="301"/>
      <c r="G352" s="301"/>
      <c r="H352" s="301"/>
      <c r="I352" s="301"/>
      <c r="J352" s="301"/>
      <c r="K352" s="301"/>
      <c r="L352" s="301"/>
      <c r="M352" s="301"/>
      <c r="N352" s="301"/>
      <c r="O352" s="301"/>
      <c r="P352" s="301"/>
      <c r="Q352" s="301"/>
      <c r="R352" s="301"/>
      <c r="S352" s="301"/>
      <c r="T352" s="301"/>
      <c r="U352" s="301"/>
      <c r="V352" s="301"/>
      <c r="W352" s="301"/>
      <c r="X352" s="301"/>
      <c r="Y352" s="301"/>
      <c r="Z352" s="301"/>
    </row>
    <row r="353" spans="1:26" ht="21.75" customHeight="1">
      <c r="A353" s="301"/>
      <c r="B353" s="301"/>
      <c r="C353" s="301"/>
      <c r="D353" s="301"/>
      <c r="E353" s="301"/>
      <c r="F353" s="301"/>
      <c r="G353" s="301"/>
      <c r="H353" s="301"/>
      <c r="I353" s="301"/>
      <c r="J353" s="301"/>
      <c r="K353" s="301"/>
      <c r="L353" s="301"/>
      <c r="M353" s="301"/>
      <c r="N353" s="301"/>
      <c r="O353" s="301"/>
      <c r="P353" s="301"/>
      <c r="Q353" s="301"/>
      <c r="R353" s="301"/>
      <c r="S353" s="301"/>
      <c r="T353" s="301"/>
      <c r="U353" s="301"/>
      <c r="V353" s="301"/>
      <c r="W353" s="301"/>
      <c r="X353" s="301"/>
      <c r="Y353" s="301"/>
      <c r="Z353" s="301"/>
    </row>
    <row r="354" spans="1:26" ht="21.75" customHeight="1">
      <c r="A354" s="301"/>
      <c r="B354" s="301"/>
      <c r="C354" s="301"/>
      <c r="D354" s="301"/>
      <c r="E354" s="301"/>
      <c r="F354" s="301"/>
      <c r="G354" s="301"/>
      <c r="H354" s="301"/>
      <c r="I354" s="301"/>
      <c r="J354" s="301"/>
      <c r="K354" s="301"/>
      <c r="L354" s="301"/>
      <c r="M354" s="301"/>
      <c r="N354" s="301"/>
      <c r="O354" s="301"/>
      <c r="P354" s="301"/>
      <c r="Q354" s="301"/>
      <c r="R354" s="301"/>
      <c r="S354" s="301"/>
      <c r="T354" s="301"/>
      <c r="U354" s="301"/>
      <c r="V354" s="301"/>
      <c r="W354" s="301"/>
      <c r="X354" s="301"/>
      <c r="Y354" s="301"/>
      <c r="Z354" s="301"/>
    </row>
    <row r="355" spans="1:26" ht="21.75" customHeight="1">
      <c r="A355" s="301"/>
      <c r="B355" s="301"/>
      <c r="C355" s="301"/>
      <c r="D355" s="301"/>
      <c r="E355" s="301"/>
      <c r="F355" s="301"/>
      <c r="G355" s="301"/>
      <c r="H355" s="301"/>
      <c r="I355" s="301"/>
      <c r="J355" s="301"/>
      <c r="K355" s="301"/>
      <c r="L355" s="301"/>
      <c r="M355" s="301"/>
      <c r="N355" s="301"/>
      <c r="O355" s="301"/>
      <c r="P355" s="301"/>
      <c r="Q355" s="301"/>
      <c r="R355" s="301"/>
      <c r="S355" s="301"/>
      <c r="T355" s="301"/>
      <c r="U355" s="301"/>
      <c r="V355" s="301"/>
      <c r="W355" s="301"/>
      <c r="X355" s="301"/>
      <c r="Y355" s="301"/>
      <c r="Z355" s="301"/>
    </row>
    <row r="356" spans="1:26" ht="21.75" customHeight="1">
      <c r="A356" s="301"/>
      <c r="B356" s="301"/>
      <c r="C356" s="301"/>
      <c r="D356" s="301"/>
      <c r="E356" s="301"/>
      <c r="F356" s="301"/>
      <c r="G356" s="301"/>
      <c r="H356" s="301"/>
      <c r="I356" s="301"/>
      <c r="J356" s="301"/>
      <c r="K356" s="301"/>
      <c r="L356" s="301"/>
      <c r="M356" s="301"/>
      <c r="N356" s="301"/>
      <c r="O356" s="301"/>
      <c r="P356" s="301"/>
      <c r="Q356" s="301"/>
      <c r="R356" s="301"/>
      <c r="S356" s="301"/>
      <c r="T356" s="301"/>
      <c r="U356" s="301"/>
      <c r="V356" s="301"/>
      <c r="W356" s="301"/>
      <c r="X356" s="301"/>
      <c r="Y356" s="301"/>
      <c r="Z356" s="301"/>
    </row>
    <row r="357" spans="1:26" ht="21.75" customHeight="1">
      <c r="A357" s="301"/>
      <c r="B357" s="301"/>
      <c r="C357" s="301"/>
      <c r="D357" s="301"/>
      <c r="E357" s="301"/>
      <c r="F357" s="301"/>
      <c r="G357" s="301"/>
      <c r="H357" s="301"/>
      <c r="I357" s="301"/>
      <c r="J357" s="301"/>
      <c r="K357" s="301"/>
      <c r="L357" s="301"/>
      <c r="M357" s="301"/>
      <c r="N357" s="301"/>
      <c r="O357" s="301"/>
      <c r="P357" s="301"/>
      <c r="Q357" s="301"/>
      <c r="R357" s="301"/>
      <c r="S357" s="301"/>
      <c r="T357" s="301"/>
      <c r="U357" s="301"/>
      <c r="V357" s="301"/>
      <c r="W357" s="301"/>
      <c r="X357" s="301"/>
      <c r="Y357" s="301"/>
      <c r="Z357" s="301"/>
    </row>
    <row r="358" spans="1:26" ht="21.75" customHeight="1">
      <c r="A358" s="301"/>
      <c r="B358" s="301"/>
      <c r="C358" s="301"/>
      <c r="D358" s="301"/>
      <c r="E358" s="301"/>
      <c r="F358" s="301"/>
      <c r="G358" s="301"/>
      <c r="H358" s="301"/>
      <c r="I358" s="301"/>
      <c r="J358" s="301"/>
      <c r="K358" s="301"/>
      <c r="L358" s="301"/>
      <c r="M358" s="301"/>
      <c r="N358" s="301"/>
      <c r="O358" s="301"/>
      <c r="P358" s="301"/>
      <c r="Q358" s="301"/>
      <c r="R358" s="301"/>
      <c r="S358" s="301"/>
      <c r="T358" s="301"/>
      <c r="U358" s="301"/>
      <c r="V358" s="301"/>
      <c r="W358" s="301"/>
      <c r="X358" s="301"/>
      <c r="Y358" s="301"/>
      <c r="Z358" s="301"/>
    </row>
    <row r="359" spans="1:26" ht="21.75" customHeight="1">
      <c r="A359" s="301"/>
      <c r="B359" s="301"/>
      <c r="C359" s="301"/>
      <c r="D359" s="301"/>
      <c r="E359" s="301"/>
      <c r="F359" s="301"/>
      <c r="G359" s="301"/>
      <c r="H359" s="301"/>
      <c r="I359" s="301"/>
      <c r="J359" s="301"/>
      <c r="K359" s="301"/>
      <c r="L359" s="301"/>
      <c r="M359" s="301"/>
      <c r="N359" s="301"/>
      <c r="O359" s="301"/>
      <c r="P359" s="301"/>
      <c r="Q359" s="301"/>
      <c r="R359" s="301"/>
      <c r="S359" s="301"/>
      <c r="T359" s="301"/>
      <c r="U359" s="301"/>
      <c r="V359" s="301"/>
      <c r="W359" s="301"/>
      <c r="X359" s="301"/>
      <c r="Y359" s="301"/>
      <c r="Z359" s="301"/>
    </row>
    <row r="360" spans="1:26" ht="21.75" customHeight="1">
      <c r="A360" s="301"/>
      <c r="B360" s="301"/>
      <c r="C360" s="301"/>
      <c r="D360" s="301"/>
      <c r="E360" s="301"/>
      <c r="F360" s="301"/>
      <c r="G360" s="301"/>
      <c r="H360" s="301"/>
      <c r="I360" s="301"/>
      <c r="J360" s="301"/>
      <c r="K360" s="301"/>
      <c r="L360" s="301"/>
      <c r="M360" s="301"/>
      <c r="N360" s="301"/>
      <c r="O360" s="301"/>
      <c r="P360" s="301"/>
      <c r="Q360" s="301"/>
      <c r="R360" s="301"/>
      <c r="S360" s="301"/>
      <c r="T360" s="301"/>
      <c r="U360" s="301"/>
      <c r="V360" s="301"/>
      <c r="W360" s="301"/>
      <c r="X360" s="301"/>
      <c r="Y360" s="301"/>
      <c r="Z360" s="301"/>
    </row>
    <row r="361" spans="1:26" ht="21.75" customHeight="1">
      <c r="A361" s="301"/>
      <c r="B361" s="301"/>
      <c r="C361" s="301"/>
      <c r="D361" s="301"/>
      <c r="E361" s="301"/>
      <c r="F361" s="301"/>
      <c r="G361" s="301"/>
      <c r="H361" s="301"/>
      <c r="I361" s="301"/>
      <c r="J361" s="301"/>
      <c r="K361" s="301"/>
      <c r="L361" s="301"/>
      <c r="M361" s="301"/>
      <c r="N361" s="301"/>
      <c r="O361" s="301"/>
      <c r="P361" s="301"/>
      <c r="Q361" s="301"/>
      <c r="R361" s="301"/>
      <c r="S361" s="301"/>
      <c r="T361" s="301"/>
      <c r="U361" s="301"/>
      <c r="V361" s="301"/>
      <c r="W361" s="301"/>
      <c r="X361" s="301"/>
      <c r="Y361" s="301"/>
      <c r="Z361" s="301"/>
    </row>
    <row r="362" spans="1:26" ht="21.75" customHeight="1">
      <c r="A362" s="301"/>
      <c r="B362" s="301"/>
      <c r="C362" s="301"/>
      <c r="D362" s="301"/>
      <c r="E362" s="301"/>
      <c r="F362" s="301"/>
      <c r="G362" s="301"/>
      <c r="H362" s="301"/>
      <c r="I362" s="301"/>
      <c r="J362" s="301"/>
      <c r="K362" s="301"/>
      <c r="L362" s="301"/>
      <c r="M362" s="301"/>
      <c r="N362" s="301"/>
      <c r="O362" s="301"/>
      <c r="P362" s="301"/>
      <c r="Q362" s="301"/>
      <c r="R362" s="301"/>
      <c r="S362" s="301"/>
      <c r="T362" s="301"/>
      <c r="U362" s="301"/>
      <c r="V362" s="301"/>
      <c r="W362" s="301"/>
      <c r="X362" s="301"/>
      <c r="Y362" s="301"/>
      <c r="Z362" s="301"/>
    </row>
    <row r="363" spans="1:26" ht="21.75" customHeight="1">
      <c r="A363" s="301"/>
      <c r="B363" s="301"/>
      <c r="C363" s="301"/>
      <c r="D363" s="301"/>
      <c r="E363" s="301"/>
      <c r="F363" s="301"/>
      <c r="G363" s="301"/>
      <c r="H363" s="301"/>
      <c r="I363" s="301"/>
      <c r="J363" s="301"/>
      <c r="K363" s="301"/>
      <c r="L363" s="301"/>
      <c r="M363" s="301"/>
      <c r="N363" s="301"/>
      <c r="O363" s="301"/>
      <c r="P363" s="301"/>
      <c r="Q363" s="301"/>
      <c r="R363" s="301"/>
      <c r="S363" s="301"/>
      <c r="T363" s="301"/>
      <c r="U363" s="301"/>
      <c r="V363" s="301"/>
      <c r="W363" s="301"/>
      <c r="X363" s="301"/>
      <c r="Y363" s="301"/>
      <c r="Z363" s="301"/>
    </row>
    <row r="364" spans="1:26" ht="21.75" customHeight="1">
      <c r="A364" s="301"/>
      <c r="B364" s="301"/>
      <c r="C364" s="301"/>
      <c r="D364" s="301"/>
      <c r="E364" s="301"/>
      <c r="F364" s="301"/>
      <c r="G364" s="301"/>
      <c r="H364" s="301"/>
      <c r="I364" s="301"/>
      <c r="J364" s="301"/>
      <c r="K364" s="301"/>
      <c r="L364" s="301"/>
      <c r="M364" s="301"/>
      <c r="N364" s="301"/>
      <c r="O364" s="301"/>
      <c r="P364" s="301"/>
      <c r="Q364" s="301"/>
      <c r="R364" s="301"/>
      <c r="S364" s="301"/>
      <c r="T364" s="301"/>
      <c r="U364" s="301"/>
      <c r="V364" s="301"/>
      <c r="W364" s="301"/>
      <c r="X364" s="301"/>
      <c r="Y364" s="301"/>
      <c r="Z364" s="301"/>
    </row>
    <row r="365" spans="1:26" ht="21.75" customHeight="1">
      <c r="A365" s="301"/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301"/>
      <c r="Q365" s="301"/>
      <c r="R365" s="301"/>
      <c r="S365" s="301"/>
      <c r="T365" s="301"/>
      <c r="U365" s="301"/>
      <c r="V365" s="301"/>
      <c r="W365" s="301"/>
      <c r="X365" s="301"/>
      <c r="Y365" s="301"/>
      <c r="Z365" s="301"/>
    </row>
    <row r="366" spans="1:26" ht="21.75" customHeight="1">
      <c r="A366" s="301"/>
      <c r="B366" s="301"/>
      <c r="C366" s="301"/>
      <c r="D366" s="301"/>
      <c r="E366" s="301"/>
      <c r="F366" s="301"/>
      <c r="G366" s="301"/>
      <c r="H366" s="301"/>
      <c r="I366" s="301"/>
      <c r="J366" s="301"/>
      <c r="K366" s="301"/>
      <c r="L366" s="301"/>
      <c r="M366" s="301"/>
      <c r="N366" s="301"/>
      <c r="O366" s="301"/>
      <c r="P366" s="301"/>
      <c r="Q366" s="301"/>
      <c r="R366" s="301"/>
      <c r="S366" s="301"/>
      <c r="T366" s="301"/>
      <c r="U366" s="301"/>
      <c r="V366" s="301"/>
      <c r="W366" s="301"/>
      <c r="X366" s="301"/>
      <c r="Y366" s="301"/>
      <c r="Z366" s="301"/>
    </row>
    <row r="367" spans="1:26" ht="21.75" customHeight="1">
      <c r="A367" s="301"/>
      <c r="B367" s="301"/>
      <c r="C367" s="301"/>
      <c r="D367" s="301"/>
      <c r="E367" s="301"/>
      <c r="F367" s="301"/>
      <c r="G367" s="301"/>
      <c r="H367" s="301"/>
      <c r="I367" s="301"/>
      <c r="J367" s="301"/>
      <c r="K367" s="301"/>
      <c r="L367" s="301"/>
      <c r="M367" s="301"/>
      <c r="N367" s="301"/>
      <c r="O367" s="301"/>
      <c r="P367" s="301"/>
      <c r="Q367" s="301"/>
      <c r="R367" s="301"/>
      <c r="S367" s="301"/>
      <c r="T367" s="301"/>
      <c r="U367" s="301"/>
      <c r="V367" s="301"/>
      <c r="W367" s="301"/>
      <c r="X367" s="301"/>
      <c r="Y367" s="301"/>
      <c r="Z367" s="301"/>
    </row>
    <row r="368" spans="1:26" ht="21.75" customHeight="1">
      <c r="A368" s="301"/>
      <c r="B368" s="301"/>
      <c r="C368" s="301"/>
      <c r="D368" s="301"/>
      <c r="E368" s="301"/>
      <c r="F368" s="301"/>
      <c r="G368" s="301"/>
      <c r="H368" s="301"/>
      <c r="I368" s="301"/>
      <c r="J368" s="301"/>
      <c r="K368" s="301"/>
      <c r="L368" s="301"/>
      <c r="M368" s="301"/>
      <c r="N368" s="301"/>
      <c r="O368" s="301"/>
      <c r="P368" s="301"/>
      <c r="Q368" s="301"/>
      <c r="R368" s="301"/>
      <c r="S368" s="301"/>
      <c r="T368" s="301"/>
      <c r="U368" s="301"/>
      <c r="V368" s="301"/>
      <c r="W368" s="301"/>
      <c r="X368" s="301"/>
      <c r="Y368" s="301"/>
      <c r="Z368" s="301"/>
    </row>
    <row r="369" spans="1:26" ht="21.75" customHeight="1">
      <c r="A369" s="301"/>
      <c r="B369" s="301"/>
      <c r="C369" s="301"/>
      <c r="D369" s="301"/>
      <c r="E369" s="301"/>
      <c r="F369" s="301"/>
      <c r="G369" s="301"/>
      <c r="H369" s="301"/>
      <c r="I369" s="301"/>
      <c r="J369" s="301"/>
      <c r="K369" s="301"/>
      <c r="L369" s="301"/>
      <c r="M369" s="301"/>
      <c r="N369" s="301"/>
      <c r="O369" s="301"/>
      <c r="P369" s="301"/>
      <c r="Q369" s="301"/>
      <c r="R369" s="301"/>
      <c r="S369" s="301"/>
      <c r="T369" s="301"/>
      <c r="U369" s="301"/>
      <c r="V369" s="301"/>
      <c r="W369" s="301"/>
      <c r="X369" s="301"/>
      <c r="Y369" s="301"/>
      <c r="Z369" s="301"/>
    </row>
    <row r="370" spans="1:26" ht="21.75" customHeight="1">
      <c r="A370" s="301"/>
      <c r="B370" s="301"/>
      <c r="C370" s="301"/>
      <c r="D370" s="301"/>
      <c r="E370" s="301"/>
      <c r="F370" s="301"/>
      <c r="G370" s="301"/>
      <c r="H370" s="301"/>
      <c r="I370" s="301"/>
      <c r="J370" s="301"/>
      <c r="K370" s="301"/>
      <c r="L370" s="301"/>
      <c r="M370" s="301"/>
      <c r="N370" s="301"/>
      <c r="O370" s="301"/>
      <c r="P370" s="301"/>
      <c r="Q370" s="301"/>
      <c r="R370" s="301"/>
      <c r="S370" s="301"/>
      <c r="T370" s="301"/>
      <c r="U370" s="301"/>
      <c r="V370" s="301"/>
      <c r="W370" s="301"/>
      <c r="X370" s="301"/>
      <c r="Y370" s="301"/>
      <c r="Z370" s="301"/>
    </row>
    <row r="371" spans="1:26" ht="21.75" customHeight="1">
      <c r="A371" s="301"/>
      <c r="B371" s="301"/>
      <c r="C371" s="301"/>
      <c r="D371" s="301"/>
      <c r="E371" s="301"/>
      <c r="F371" s="301"/>
      <c r="G371" s="301"/>
      <c r="H371" s="301"/>
      <c r="I371" s="301"/>
      <c r="J371" s="301"/>
      <c r="K371" s="301"/>
      <c r="L371" s="301"/>
      <c r="M371" s="301"/>
      <c r="N371" s="301"/>
      <c r="O371" s="301"/>
      <c r="P371" s="301"/>
      <c r="Q371" s="301"/>
      <c r="R371" s="301"/>
      <c r="S371" s="301"/>
      <c r="T371" s="301"/>
      <c r="U371" s="301"/>
      <c r="V371" s="301"/>
      <c r="W371" s="301"/>
      <c r="X371" s="301"/>
      <c r="Y371" s="301"/>
      <c r="Z371" s="301"/>
    </row>
    <row r="372" spans="1:26" ht="21.75" customHeight="1">
      <c r="A372" s="301"/>
      <c r="B372" s="301"/>
      <c r="C372" s="301"/>
      <c r="D372" s="301"/>
      <c r="E372" s="301"/>
      <c r="F372" s="301"/>
      <c r="G372" s="301"/>
      <c r="H372" s="301"/>
      <c r="I372" s="301"/>
      <c r="J372" s="301"/>
      <c r="K372" s="301"/>
      <c r="L372" s="301"/>
      <c r="M372" s="301"/>
      <c r="N372" s="301"/>
      <c r="O372" s="301"/>
      <c r="P372" s="301"/>
      <c r="Q372" s="301"/>
      <c r="R372" s="301"/>
      <c r="S372" s="301"/>
      <c r="T372" s="301"/>
      <c r="U372" s="301"/>
      <c r="V372" s="301"/>
      <c r="W372" s="301"/>
      <c r="X372" s="301"/>
      <c r="Y372" s="301"/>
      <c r="Z372" s="301"/>
    </row>
    <row r="373" spans="1:26" ht="21.75" customHeight="1">
      <c r="A373" s="301"/>
      <c r="B373" s="301"/>
      <c r="C373" s="301"/>
      <c r="D373" s="301"/>
      <c r="E373" s="301"/>
      <c r="F373" s="301"/>
      <c r="G373" s="301"/>
      <c r="H373" s="301"/>
      <c r="I373" s="301"/>
      <c r="J373" s="301"/>
      <c r="K373" s="301"/>
      <c r="L373" s="301"/>
      <c r="M373" s="301"/>
      <c r="N373" s="301"/>
      <c r="O373" s="301"/>
      <c r="P373" s="301"/>
      <c r="Q373" s="301"/>
      <c r="R373" s="301"/>
      <c r="S373" s="301"/>
      <c r="T373" s="301"/>
      <c r="U373" s="301"/>
      <c r="V373" s="301"/>
      <c r="W373" s="301"/>
      <c r="X373" s="301"/>
      <c r="Y373" s="301"/>
      <c r="Z373" s="301"/>
    </row>
    <row r="374" spans="1:26" ht="21.75" customHeight="1">
      <c r="A374" s="301"/>
      <c r="B374" s="301"/>
      <c r="C374" s="301"/>
      <c r="D374" s="301"/>
      <c r="E374" s="301"/>
      <c r="F374" s="301"/>
      <c r="G374" s="301"/>
      <c r="H374" s="301"/>
      <c r="I374" s="301"/>
      <c r="J374" s="301"/>
      <c r="K374" s="301"/>
      <c r="L374" s="301"/>
      <c r="M374" s="301"/>
      <c r="N374" s="301"/>
      <c r="O374" s="301"/>
      <c r="P374" s="301"/>
      <c r="Q374" s="301"/>
      <c r="R374" s="301"/>
      <c r="S374" s="301"/>
      <c r="T374" s="301"/>
      <c r="U374" s="301"/>
      <c r="V374" s="301"/>
      <c r="W374" s="301"/>
      <c r="X374" s="301"/>
      <c r="Y374" s="301"/>
      <c r="Z374" s="301"/>
    </row>
    <row r="375" spans="1:26" ht="21.75" customHeight="1">
      <c r="A375" s="301"/>
      <c r="B375" s="301"/>
      <c r="C375" s="301"/>
      <c r="D375" s="301"/>
      <c r="E375" s="301"/>
      <c r="F375" s="301"/>
      <c r="G375" s="301"/>
      <c r="H375" s="301"/>
      <c r="I375" s="301"/>
      <c r="J375" s="301"/>
      <c r="K375" s="301"/>
      <c r="L375" s="301"/>
      <c r="M375" s="301"/>
      <c r="N375" s="301"/>
      <c r="O375" s="301"/>
      <c r="P375" s="301"/>
      <c r="Q375" s="301"/>
      <c r="R375" s="301"/>
      <c r="S375" s="301"/>
      <c r="T375" s="301"/>
      <c r="U375" s="301"/>
      <c r="V375" s="301"/>
      <c r="W375" s="301"/>
      <c r="X375" s="301"/>
      <c r="Y375" s="301"/>
      <c r="Z375" s="301"/>
    </row>
    <row r="376" spans="1:26" ht="21.75" customHeight="1">
      <c r="A376" s="301"/>
      <c r="B376" s="301"/>
      <c r="C376" s="301"/>
      <c r="D376" s="301"/>
      <c r="E376" s="301"/>
      <c r="F376" s="301"/>
      <c r="G376" s="301"/>
      <c r="H376" s="301"/>
      <c r="I376" s="301"/>
      <c r="J376" s="301"/>
      <c r="K376" s="301"/>
      <c r="L376" s="301"/>
      <c r="M376" s="301"/>
      <c r="N376" s="301"/>
      <c r="O376" s="301"/>
      <c r="P376" s="301"/>
      <c r="Q376" s="301"/>
      <c r="R376" s="301"/>
      <c r="S376" s="301"/>
      <c r="T376" s="301"/>
      <c r="U376" s="301"/>
      <c r="V376" s="301"/>
      <c r="W376" s="301"/>
      <c r="X376" s="301"/>
      <c r="Y376" s="301"/>
      <c r="Z376" s="301"/>
    </row>
    <row r="377" spans="1:26" ht="21.75" customHeight="1">
      <c r="A377" s="301"/>
      <c r="B377" s="301"/>
      <c r="C377" s="301"/>
      <c r="D377" s="301"/>
      <c r="E377" s="301"/>
      <c r="F377" s="301"/>
      <c r="G377" s="301"/>
      <c r="H377" s="301"/>
      <c r="I377" s="301"/>
      <c r="J377" s="301"/>
      <c r="K377" s="301"/>
      <c r="L377" s="301"/>
      <c r="M377" s="301"/>
      <c r="N377" s="301"/>
      <c r="O377" s="301"/>
      <c r="P377" s="301"/>
      <c r="Q377" s="301"/>
      <c r="R377" s="301"/>
      <c r="S377" s="301"/>
      <c r="T377" s="301"/>
      <c r="U377" s="301"/>
      <c r="V377" s="301"/>
      <c r="W377" s="301"/>
      <c r="X377" s="301"/>
      <c r="Y377" s="301"/>
      <c r="Z377" s="301"/>
    </row>
    <row r="378" spans="1:26" ht="21.75" customHeight="1">
      <c r="A378" s="301"/>
      <c r="B378" s="301"/>
      <c r="C378" s="301"/>
      <c r="D378" s="301"/>
      <c r="E378" s="301"/>
      <c r="F378" s="301"/>
      <c r="G378" s="301"/>
      <c r="H378" s="301"/>
      <c r="I378" s="301"/>
      <c r="J378" s="301"/>
      <c r="K378" s="301"/>
      <c r="L378" s="301"/>
      <c r="M378" s="301"/>
      <c r="N378" s="301"/>
      <c r="O378" s="301"/>
      <c r="P378" s="301"/>
      <c r="Q378" s="301"/>
      <c r="R378" s="301"/>
      <c r="S378" s="301"/>
      <c r="T378" s="301"/>
      <c r="U378" s="301"/>
      <c r="V378" s="301"/>
      <c r="W378" s="301"/>
      <c r="X378" s="301"/>
      <c r="Y378" s="301"/>
      <c r="Z378" s="301"/>
    </row>
    <row r="379" spans="1:26" ht="21.75" customHeight="1">
      <c r="A379" s="301"/>
      <c r="B379" s="301"/>
      <c r="C379" s="301"/>
      <c r="D379" s="301"/>
      <c r="E379" s="301"/>
      <c r="F379" s="301"/>
      <c r="G379" s="301"/>
      <c r="H379" s="301"/>
      <c r="I379" s="301"/>
      <c r="J379" s="301"/>
      <c r="K379" s="301"/>
      <c r="L379" s="301"/>
      <c r="M379" s="301"/>
      <c r="N379" s="301"/>
      <c r="O379" s="301"/>
      <c r="P379" s="301"/>
      <c r="Q379" s="301"/>
      <c r="R379" s="301"/>
      <c r="S379" s="301"/>
      <c r="T379" s="301"/>
      <c r="U379" s="301"/>
      <c r="V379" s="301"/>
      <c r="W379" s="301"/>
      <c r="X379" s="301"/>
      <c r="Y379" s="301"/>
      <c r="Z379" s="301"/>
    </row>
    <row r="380" spans="1:26" ht="21.75" customHeight="1">
      <c r="A380" s="301"/>
      <c r="B380" s="301"/>
      <c r="C380" s="301"/>
      <c r="D380" s="301"/>
      <c r="E380" s="301"/>
      <c r="F380" s="301"/>
      <c r="G380" s="301"/>
      <c r="H380" s="301"/>
      <c r="I380" s="301"/>
      <c r="J380" s="301"/>
      <c r="K380" s="301"/>
      <c r="L380" s="301"/>
      <c r="M380" s="301"/>
      <c r="N380" s="301"/>
      <c r="O380" s="301"/>
      <c r="P380" s="301"/>
      <c r="Q380" s="301"/>
      <c r="R380" s="301"/>
      <c r="S380" s="301"/>
      <c r="T380" s="301"/>
      <c r="U380" s="301"/>
      <c r="V380" s="301"/>
      <c r="W380" s="301"/>
      <c r="X380" s="301"/>
      <c r="Y380" s="301"/>
      <c r="Z380" s="301"/>
    </row>
    <row r="381" spans="1:26" ht="21.75" customHeight="1">
      <c r="A381" s="301"/>
      <c r="B381" s="301"/>
      <c r="C381" s="301"/>
      <c r="D381" s="301"/>
      <c r="E381" s="301"/>
      <c r="F381" s="301"/>
      <c r="G381" s="301"/>
      <c r="H381" s="301"/>
      <c r="I381" s="301"/>
      <c r="J381" s="301"/>
      <c r="K381" s="301"/>
      <c r="L381" s="301"/>
      <c r="M381" s="301"/>
      <c r="N381" s="301"/>
      <c r="O381" s="301"/>
      <c r="P381" s="301"/>
      <c r="Q381" s="301"/>
      <c r="R381" s="301"/>
      <c r="S381" s="301"/>
      <c r="T381" s="301"/>
      <c r="U381" s="301"/>
      <c r="V381" s="301"/>
      <c r="W381" s="301"/>
      <c r="X381" s="301"/>
      <c r="Y381" s="301"/>
      <c r="Z381" s="301"/>
    </row>
    <row r="382" spans="1:26" ht="21.75" customHeight="1">
      <c r="A382" s="301"/>
      <c r="B382" s="301"/>
      <c r="C382" s="301"/>
      <c r="D382" s="301"/>
      <c r="E382" s="301"/>
      <c r="F382" s="301"/>
      <c r="G382" s="301"/>
      <c r="H382" s="301"/>
      <c r="I382" s="301"/>
      <c r="J382" s="301"/>
      <c r="K382" s="301"/>
      <c r="L382" s="301"/>
      <c r="M382" s="301"/>
      <c r="N382" s="301"/>
      <c r="O382" s="301"/>
      <c r="P382" s="301"/>
      <c r="Q382" s="301"/>
      <c r="R382" s="301"/>
      <c r="S382" s="301"/>
      <c r="T382" s="301"/>
      <c r="U382" s="301"/>
      <c r="V382" s="301"/>
      <c r="W382" s="301"/>
      <c r="X382" s="301"/>
      <c r="Y382" s="301"/>
      <c r="Z382" s="301"/>
    </row>
    <row r="383" spans="1:26" ht="21.75" customHeight="1">
      <c r="A383" s="301"/>
      <c r="B383" s="301"/>
      <c r="C383" s="301"/>
      <c r="D383" s="301"/>
      <c r="E383" s="301"/>
      <c r="F383" s="301"/>
      <c r="G383" s="301"/>
      <c r="H383" s="301"/>
      <c r="I383" s="301"/>
      <c r="J383" s="301"/>
      <c r="K383" s="301"/>
      <c r="L383" s="301"/>
      <c r="M383" s="301"/>
      <c r="N383" s="301"/>
      <c r="O383" s="301"/>
      <c r="P383" s="301"/>
      <c r="Q383" s="301"/>
      <c r="R383" s="301"/>
      <c r="S383" s="301"/>
      <c r="T383" s="301"/>
      <c r="U383" s="301"/>
      <c r="V383" s="301"/>
      <c r="W383" s="301"/>
      <c r="X383" s="301"/>
      <c r="Y383" s="301"/>
      <c r="Z383" s="301"/>
    </row>
    <row r="384" spans="1:26" ht="21.75" customHeight="1">
      <c r="A384" s="301"/>
      <c r="B384" s="301"/>
      <c r="C384" s="301"/>
      <c r="D384" s="301"/>
      <c r="E384" s="301"/>
      <c r="F384" s="301"/>
      <c r="G384" s="301"/>
      <c r="H384" s="301"/>
      <c r="I384" s="301"/>
      <c r="J384" s="301"/>
      <c r="K384" s="301"/>
      <c r="L384" s="301"/>
      <c r="M384" s="301"/>
      <c r="N384" s="301"/>
      <c r="O384" s="301"/>
      <c r="P384" s="301"/>
      <c r="Q384" s="301"/>
      <c r="R384" s="301"/>
      <c r="S384" s="301"/>
      <c r="T384" s="301"/>
      <c r="U384" s="301"/>
      <c r="V384" s="301"/>
      <c r="W384" s="301"/>
      <c r="X384" s="301"/>
      <c r="Y384" s="301"/>
      <c r="Z384" s="301"/>
    </row>
    <row r="385" spans="1:26" ht="21.75" customHeight="1">
      <c r="A385" s="301"/>
      <c r="B385" s="301"/>
      <c r="C385" s="301"/>
      <c r="D385" s="301"/>
      <c r="E385" s="301"/>
      <c r="F385" s="301"/>
      <c r="G385" s="301"/>
      <c r="H385" s="301"/>
      <c r="I385" s="301"/>
      <c r="J385" s="301"/>
      <c r="K385" s="301"/>
      <c r="L385" s="301"/>
      <c r="M385" s="301"/>
      <c r="N385" s="301"/>
      <c r="O385" s="301"/>
      <c r="P385" s="301"/>
      <c r="Q385" s="301"/>
      <c r="R385" s="301"/>
      <c r="S385" s="301"/>
      <c r="T385" s="301"/>
      <c r="U385" s="301"/>
      <c r="V385" s="301"/>
      <c r="W385" s="301"/>
      <c r="X385" s="301"/>
      <c r="Y385" s="301"/>
      <c r="Z385" s="301"/>
    </row>
    <row r="386" spans="1:26" ht="21.75" customHeight="1">
      <c r="A386" s="301"/>
      <c r="B386" s="301"/>
      <c r="C386" s="301"/>
      <c r="D386" s="301"/>
      <c r="E386" s="301"/>
      <c r="F386" s="301"/>
      <c r="G386" s="301"/>
      <c r="H386" s="301"/>
      <c r="I386" s="301"/>
      <c r="J386" s="301"/>
      <c r="K386" s="301"/>
      <c r="L386" s="301"/>
      <c r="M386" s="301"/>
      <c r="N386" s="301"/>
      <c r="O386" s="301"/>
      <c r="P386" s="301"/>
      <c r="Q386" s="301"/>
      <c r="R386" s="301"/>
      <c r="S386" s="301"/>
      <c r="T386" s="301"/>
      <c r="U386" s="301"/>
      <c r="V386" s="301"/>
      <c r="W386" s="301"/>
      <c r="X386" s="301"/>
      <c r="Y386" s="301"/>
      <c r="Z386" s="301"/>
    </row>
    <row r="387" spans="1:26" ht="21.75" customHeight="1">
      <c r="A387" s="301"/>
      <c r="B387" s="301"/>
      <c r="C387" s="301"/>
      <c r="D387" s="301"/>
      <c r="E387" s="301"/>
      <c r="F387" s="301"/>
      <c r="G387" s="301"/>
      <c r="H387" s="301"/>
      <c r="I387" s="301"/>
      <c r="J387" s="301"/>
      <c r="K387" s="301"/>
      <c r="L387" s="301"/>
      <c r="M387" s="301"/>
      <c r="N387" s="301"/>
      <c r="O387" s="301"/>
      <c r="P387" s="301"/>
      <c r="Q387" s="301"/>
      <c r="R387" s="301"/>
      <c r="S387" s="301"/>
      <c r="T387" s="301"/>
      <c r="U387" s="301"/>
      <c r="V387" s="301"/>
      <c r="W387" s="301"/>
      <c r="X387" s="301"/>
      <c r="Y387" s="301"/>
      <c r="Z387" s="301"/>
    </row>
    <row r="388" spans="1:26" ht="21.75" customHeight="1">
      <c r="A388" s="301"/>
      <c r="B388" s="301"/>
      <c r="C388" s="301"/>
      <c r="D388" s="301"/>
      <c r="E388" s="301"/>
      <c r="F388" s="301"/>
      <c r="G388" s="301"/>
      <c r="H388" s="301"/>
      <c r="I388" s="301"/>
      <c r="J388" s="301"/>
      <c r="K388" s="301"/>
      <c r="L388" s="301"/>
      <c r="M388" s="301"/>
      <c r="N388" s="301"/>
      <c r="O388" s="301"/>
      <c r="P388" s="301"/>
      <c r="Q388" s="301"/>
      <c r="R388" s="301"/>
      <c r="S388" s="301"/>
      <c r="T388" s="301"/>
      <c r="U388" s="301"/>
      <c r="V388" s="301"/>
      <c r="W388" s="301"/>
      <c r="X388" s="301"/>
      <c r="Y388" s="301"/>
      <c r="Z388" s="301"/>
    </row>
    <row r="389" spans="1:26" ht="21.75" customHeight="1">
      <c r="A389" s="301"/>
      <c r="B389" s="301"/>
      <c r="C389" s="301"/>
      <c r="D389" s="301"/>
      <c r="E389" s="301"/>
      <c r="F389" s="301"/>
      <c r="G389" s="301"/>
      <c r="H389" s="301"/>
      <c r="I389" s="301"/>
      <c r="J389" s="301"/>
      <c r="K389" s="301"/>
      <c r="L389" s="301"/>
      <c r="M389" s="301"/>
      <c r="N389" s="301"/>
      <c r="O389" s="301"/>
      <c r="P389" s="301"/>
      <c r="Q389" s="301"/>
      <c r="R389" s="301"/>
      <c r="S389" s="301"/>
      <c r="T389" s="301"/>
      <c r="U389" s="301"/>
      <c r="V389" s="301"/>
      <c r="W389" s="301"/>
      <c r="X389" s="301"/>
      <c r="Y389" s="301"/>
      <c r="Z389" s="301"/>
    </row>
    <row r="390" spans="1:26" ht="21.75" customHeight="1">
      <c r="A390" s="301"/>
      <c r="B390" s="301"/>
      <c r="C390" s="301"/>
      <c r="D390" s="301"/>
      <c r="E390" s="301"/>
      <c r="F390" s="301"/>
      <c r="G390" s="301"/>
      <c r="H390" s="301"/>
      <c r="I390" s="301"/>
      <c r="J390" s="301"/>
      <c r="K390" s="301"/>
      <c r="L390" s="301"/>
      <c r="M390" s="301"/>
      <c r="N390" s="301"/>
      <c r="O390" s="301"/>
      <c r="P390" s="301"/>
      <c r="Q390" s="301"/>
      <c r="R390" s="301"/>
      <c r="S390" s="301"/>
      <c r="T390" s="301"/>
      <c r="U390" s="301"/>
      <c r="V390" s="301"/>
      <c r="W390" s="301"/>
      <c r="X390" s="301"/>
      <c r="Y390" s="301"/>
      <c r="Z390" s="301"/>
    </row>
    <row r="391" spans="1:26" ht="21.75" customHeight="1">
      <c r="A391" s="301"/>
      <c r="B391" s="301"/>
      <c r="C391" s="301"/>
      <c r="D391" s="301"/>
      <c r="E391" s="301"/>
      <c r="F391" s="301"/>
      <c r="G391" s="301"/>
      <c r="H391" s="301"/>
      <c r="I391" s="301"/>
      <c r="J391" s="301"/>
      <c r="K391" s="301"/>
      <c r="L391" s="301"/>
      <c r="M391" s="301"/>
      <c r="N391" s="301"/>
      <c r="O391" s="301"/>
      <c r="P391" s="301"/>
      <c r="Q391" s="301"/>
      <c r="R391" s="301"/>
      <c r="S391" s="301"/>
      <c r="T391" s="301"/>
      <c r="U391" s="301"/>
      <c r="V391" s="301"/>
      <c r="W391" s="301"/>
      <c r="X391" s="301"/>
      <c r="Y391" s="301"/>
      <c r="Z391" s="301"/>
    </row>
    <row r="392" spans="1:26" ht="21.75" customHeight="1">
      <c r="A392" s="301"/>
      <c r="B392" s="301"/>
      <c r="C392" s="301"/>
      <c r="D392" s="301"/>
      <c r="E392" s="301"/>
      <c r="F392" s="301"/>
      <c r="G392" s="301"/>
      <c r="H392" s="301"/>
      <c r="I392" s="301"/>
      <c r="J392" s="301"/>
      <c r="K392" s="301"/>
      <c r="L392" s="301"/>
      <c r="M392" s="301"/>
      <c r="N392" s="301"/>
      <c r="O392" s="301"/>
      <c r="P392" s="301"/>
      <c r="Q392" s="301"/>
      <c r="R392" s="301"/>
      <c r="S392" s="301"/>
      <c r="T392" s="301"/>
      <c r="U392" s="301"/>
      <c r="V392" s="301"/>
      <c r="W392" s="301"/>
      <c r="X392" s="301"/>
      <c r="Y392" s="301"/>
      <c r="Z392" s="301"/>
    </row>
    <row r="393" spans="1:26" ht="21.75" customHeight="1">
      <c r="A393" s="301"/>
      <c r="B393" s="301"/>
      <c r="C393" s="301"/>
      <c r="D393" s="301"/>
      <c r="E393" s="301"/>
      <c r="F393" s="301"/>
      <c r="G393" s="301"/>
      <c r="H393" s="301"/>
      <c r="I393" s="301"/>
      <c r="J393" s="301"/>
      <c r="K393" s="301"/>
      <c r="L393" s="301"/>
      <c r="M393" s="301"/>
      <c r="N393" s="301"/>
      <c r="O393" s="301"/>
      <c r="P393" s="301"/>
      <c r="Q393" s="301"/>
      <c r="R393" s="301"/>
      <c r="S393" s="301"/>
      <c r="T393" s="301"/>
      <c r="U393" s="301"/>
      <c r="V393" s="301"/>
      <c r="W393" s="301"/>
      <c r="X393" s="301"/>
      <c r="Y393" s="301"/>
      <c r="Z393" s="301"/>
    </row>
    <row r="394" spans="1:26" ht="21.75" customHeight="1">
      <c r="A394" s="301"/>
      <c r="B394" s="301"/>
      <c r="C394" s="301"/>
      <c r="D394" s="301"/>
      <c r="E394" s="301"/>
      <c r="F394" s="301"/>
      <c r="G394" s="301"/>
      <c r="H394" s="301"/>
      <c r="I394" s="301"/>
      <c r="J394" s="301"/>
      <c r="K394" s="301"/>
      <c r="L394" s="301"/>
      <c r="M394" s="301"/>
      <c r="N394" s="301"/>
      <c r="O394" s="301"/>
      <c r="P394" s="301"/>
      <c r="Q394" s="301"/>
      <c r="R394" s="301"/>
      <c r="S394" s="301"/>
      <c r="T394" s="301"/>
      <c r="U394" s="301"/>
      <c r="V394" s="301"/>
      <c r="W394" s="301"/>
      <c r="X394" s="301"/>
      <c r="Y394" s="301"/>
      <c r="Z394" s="301"/>
    </row>
    <row r="395" spans="1:26" ht="21.75" customHeight="1">
      <c r="A395" s="301"/>
      <c r="B395" s="301"/>
      <c r="C395" s="301"/>
      <c r="D395" s="301"/>
      <c r="E395" s="301"/>
      <c r="F395" s="301"/>
      <c r="G395" s="301"/>
      <c r="H395" s="301"/>
      <c r="I395" s="301"/>
      <c r="J395" s="301"/>
      <c r="K395" s="301"/>
      <c r="L395" s="301"/>
      <c r="M395" s="301"/>
      <c r="N395" s="301"/>
      <c r="O395" s="301"/>
      <c r="P395" s="301"/>
      <c r="Q395" s="301"/>
      <c r="R395" s="301"/>
      <c r="S395" s="301"/>
      <c r="T395" s="301"/>
      <c r="U395" s="301"/>
      <c r="V395" s="301"/>
      <c r="W395" s="301"/>
      <c r="X395" s="301"/>
      <c r="Y395" s="301"/>
      <c r="Z395" s="301"/>
    </row>
    <row r="396" spans="1:26" ht="21.75" customHeight="1">
      <c r="A396" s="301"/>
      <c r="B396" s="301"/>
      <c r="C396" s="301"/>
      <c r="D396" s="301"/>
      <c r="E396" s="301"/>
      <c r="F396" s="301"/>
      <c r="G396" s="301"/>
      <c r="H396" s="301"/>
      <c r="I396" s="301"/>
      <c r="J396" s="301"/>
      <c r="K396" s="301"/>
      <c r="L396" s="301"/>
      <c r="M396" s="301"/>
      <c r="N396" s="301"/>
      <c r="O396" s="301"/>
      <c r="P396" s="301"/>
      <c r="Q396" s="301"/>
      <c r="R396" s="301"/>
      <c r="S396" s="301"/>
      <c r="T396" s="301"/>
      <c r="U396" s="301"/>
      <c r="V396" s="301"/>
      <c r="W396" s="301"/>
      <c r="X396" s="301"/>
      <c r="Y396" s="301"/>
      <c r="Z396" s="301"/>
    </row>
    <row r="397" spans="1:26" ht="21.75" customHeight="1">
      <c r="A397" s="301"/>
      <c r="B397" s="301"/>
      <c r="C397" s="301"/>
      <c r="D397" s="301"/>
      <c r="E397" s="301"/>
      <c r="F397" s="301"/>
      <c r="G397" s="301"/>
      <c r="H397" s="301"/>
      <c r="I397" s="301"/>
      <c r="J397" s="301"/>
      <c r="K397" s="301"/>
      <c r="L397" s="301"/>
      <c r="M397" s="301"/>
      <c r="N397" s="301"/>
      <c r="O397" s="301"/>
      <c r="P397" s="301"/>
      <c r="Q397" s="301"/>
      <c r="R397" s="301"/>
      <c r="S397" s="301"/>
      <c r="T397" s="301"/>
      <c r="U397" s="301"/>
      <c r="V397" s="301"/>
      <c r="W397" s="301"/>
      <c r="X397" s="301"/>
      <c r="Y397" s="301"/>
      <c r="Z397" s="301"/>
    </row>
    <row r="398" spans="1:26" ht="21.75" customHeight="1">
      <c r="A398" s="301"/>
      <c r="B398" s="301"/>
      <c r="C398" s="301"/>
      <c r="D398" s="301"/>
      <c r="E398" s="301"/>
      <c r="F398" s="301"/>
      <c r="G398" s="301"/>
      <c r="H398" s="301"/>
      <c r="I398" s="301"/>
      <c r="J398" s="301"/>
      <c r="K398" s="301"/>
      <c r="L398" s="301"/>
      <c r="M398" s="301"/>
      <c r="N398" s="301"/>
      <c r="O398" s="301"/>
      <c r="P398" s="301"/>
      <c r="Q398" s="301"/>
      <c r="R398" s="301"/>
      <c r="S398" s="301"/>
      <c r="T398" s="301"/>
      <c r="U398" s="301"/>
      <c r="V398" s="301"/>
      <c r="W398" s="301"/>
      <c r="X398" s="301"/>
      <c r="Y398" s="301"/>
      <c r="Z398" s="301"/>
    </row>
    <row r="399" spans="1:26" ht="21.75" customHeight="1">
      <c r="A399" s="301"/>
      <c r="B399" s="301"/>
      <c r="C399" s="301"/>
      <c r="D399" s="301"/>
      <c r="E399" s="301"/>
      <c r="F399" s="301"/>
      <c r="G399" s="301"/>
      <c r="H399" s="301"/>
      <c r="I399" s="301"/>
      <c r="J399" s="301"/>
      <c r="K399" s="301"/>
      <c r="L399" s="301"/>
      <c r="M399" s="301"/>
      <c r="N399" s="301"/>
      <c r="O399" s="301"/>
      <c r="P399" s="301"/>
      <c r="Q399" s="301"/>
      <c r="R399" s="301"/>
      <c r="S399" s="301"/>
      <c r="T399" s="301"/>
      <c r="U399" s="301"/>
      <c r="V399" s="301"/>
      <c r="W399" s="301"/>
      <c r="X399" s="301"/>
      <c r="Y399" s="301"/>
      <c r="Z399" s="301"/>
    </row>
    <row r="400" spans="1:26" ht="21.75" customHeight="1">
      <c r="A400" s="301"/>
      <c r="B400" s="301"/>
      <c r="C400" s="301"/>
      <c r="D400" s="301"/>
      <c r="E400" s="301"/>
      <c r="F400" s="301"/>
      <c r="G400" s="301"/>
      <c r="H400" s="301"/>
      <c r="I400" s="301"/>
      <c r="J400" s="301"/>
      <c r="K400" s="301"/>
      <c r="L400" s="301"/>
      <c r="M400" s="301"/>
      <c r="N400" s="301"/>
      <c r="O400" s="301"/>
      <c r="P400" s="301"/>
      <c r="Q400" s="301"/>
      <c r="R400" s="301"/>
      <c r="S400" s="301"/>
      <c r="T400" s="301"/>
      <c r="U400" s="301"/>
      <c r="V400" s="301"/>
      <c r="W400" s="301"/>
      <c r="X400" s="301"/>
      <c r="Y400" s="301"/>
      <c r="Z400" s="301"/>
    </row>
    <row r="401" spans="1:26" ht="21.75" customHeight="1">
      <c r="A401" s="301"/>
      <c r="B401" s="301"/>
      <c r="C401" s="301"/>
      <c r="D401" s="301"/>
      <c r="E401" s="301"/>
      <c r="F401" s="301"/>
      <c r="G401" s="301"/>
      <c r="H401" s="301"/>
      <c r="I401" s="301"/>
      <c r="J401" s="301"/>
      <c r="K401" s="301"/>
      <c r="L401" s="301"/>
      <c r="M401" s="301"/>
      <c r="N401" s="301"/>
      <c r="O401" s="301"/>
      <c r="P401" s="301"/>
      <c r="Q401" s="301"/>
      <c r="R401" s="301"/>
      <c r="S401" s="301"/>
      <c r="T401" s="301"/>
      <c r="U401" s="301"/>
      <c r="V401" s="301"/>
      <c r="W401" s="301"/>
      <c r="X401" s="301"/>
      <c r="Y401" s="301"/>
      <c r="Z401" s="301"/>
    </row>
    <row r="402" spans="1:26" ht="21.75" customHeight="1">
      <c r="A402" s="301"/>
      <c r="B402" s="301"/>
      <c r="C402" s="301"/>
      <c r="D402" s="301"/>
      <c r="E402" s="301"/>
      <c r="F402" s="301"/>
      <c r="G402" s="301"/>
      <c r="H402" s="301"/>
      <c r="I402" s="301"/>
      <c r="J402" s="301"/>
      <c r="K402" s="301"/>
      <c r="L402" s="301"/>
      <c r="M402" s="301"/>
      <c r="N402" s="301"/>
      <c r="O402" s="301"/>
      <c r="P402" s="301"/>
      <c r="Q402" s="301"/>
      <c r="R402" s="301"/>
      <c r="S402" s="301"/>
      <c r="T402" s="301"/>
      <c r="U402" s="301"/>
      <c r="V402" s="301"/>
      <c r="W402" s="301"/>
      <c r="X402" s="301"/>
      <c r="Y402" s="301"/>
      <c r="Z402" s="301"/>
    </row>
    <row r="403" spans="1:26" ht="21.75" customHeight="1">
      <c r="A403" s="301"/>
      <c r="B403" s="301"/>
      <c r="C403" s="301"/>
      <c r="D403" s="301"/>
      <c r="E403" s="301"/>
      <c r="F403" s="301"/>
      <c r="G403" s="301"/>
      <c r="H403" s="301"/>
      <c r="I403" s="301"/>
      <c r="J403" s="301"/>
      <c r="K403" s="301"/>
      <c r="L403" s="301"/>
      <c r="M403" s="301"/>
      <c r="N403" s="301"/>
      <c r="O403" s="301"/>
      <c r="P403" s="301"/>
      <c r="Q403" s="301"/>
      <c r="R403" s="301"/>
      <c r="S403" s="301"/>
      <c r="T403" s="301"/>
      <c r="U403" s="301"/>
      <c r="V403" s="301"/>
      <c r="W403" s="301"/>
      <c r="X403" s="301"/>
      <c r="Y403" s="301"/>
      <c r="Z403" s="301"/>
    </row>
    <row r="404" spans="1:26" ht="21.75" customHeight="1">
      <c r="A404" s="301"/>
      <c r="B404" s="301"/>
      <c r="C404" s="301"/>
      <c r="D404" s="301"/>
      <c r="E404" s="301"/>
      <c r="F404" s="301"/>
      <c r="G404" s="301"/>
      <c r="H404" s="301"/>
      <c r="I404" s="301"/>
      <c r="J404" s="301"/>
      <c r="K404" s="301"/>
      <c r="L404" s="301"/>
      <c r="M404" s="301"/>
      <c r="N404" s="301"/>
      <c r="O404" s="301"/>
      <c r="P404" s="301"/>
      <c r="Q404" s="301"/>
      <c r="R404" s="301"/>
      <c r="S404" s="301"/>
      <c r="T404" s="301"/>
      <c r="U404" s="301"/>
      <c r="V404" s="301"/>
      <c r="W404" s="301"/>
      <c r="X404" s="301"/>
      <c r="Y404" s="301"/>
      <c r="Z404" s="301"/>
    </row>
    <row r="405" spans="1:26" ht="21.75" customHeight="1">
      <c r="A405" s="301"/>
      <c r="B405" s="301"/>
      <c r="C405" s="301"/>
      <c r="D405" s="301"/>
      <c r="E405" s="301"/>
      <c r="F405" s="301"/>
      <c r="G405" s="301"/>
      <c r="H405" s="301"/>
      <c r="I405" s="301"/>
      <c r="J405" s="301"/>
      <c r="K405" s="301"/>
      <c r="L405" s="301"/>
      <c r="M405" s="301"/>
      <c r="N405" s="301"/>
      <c r="O405" s="301"/>
      <c r="P405" s="301"/>
      <c r="Q405" s="301"/>
      <c r="R405" s="301"/>
      <c r="S405" s="301"/>
      <c r="T405" s="301"/>
      <c r="U405" s="301"/>
      <c r="V405" s="301"/>
      <c r="W405" s="301"/>
      <c r="X405" s="301"/>
      <c r="Y405" s="301"/>
      <c r="Z405" s="301"/>
    </row>
    <row r="406" spans="1:26" ht="21.75" customHeight="1">
      <c r="A406" s="301"/>
      <c r="B406" s="301"/>
      <c r="C406" s="301"/>
      <c r="D406" s="301"/>
      <c r="E406" s="301"/>
      <c r="F406" s="301"/>
      <c r="G406" s="301"/>
      <c r="H406" s="301"/>
      <c r="I406" s="301"/>
      <c r="J406" s="301"/>
      <c r="K406" s="301"/>
      <c r="L406" s="301"/>
      <c r="M406" s="301"/>
      <c r="N406" s="301"/>
      <c r="O406" s="301"/>
      <c r="P406" s="301"/>
      <c r="Q406" s="301"/>
      <c r="R406" s="301"/>
      <c r="S406" s="301"/>
      <c r="T406" s="301"/>
      <c r="U406" s="301"/>
      <c r="V406" s="301"/>
      <c r="W406" s="301"/>
      <c r="X406" s="301"/>
      <c r="Y406" s="301"/>
      <c r="Z406" s="301"/>
    </row>
    <row r="407" spans="1:26" ht="21.75" customHeight="1">
      <c r="A407" s="301"/>
      <c r="B407" s="301"/>
      <c r="C407" s="301"/>
      <c r="D407" s="301"/>
      <c r="E407" s="301"/>
      <c r="F407" s="301"/>
      <c r="G407" s="301"/>
      <c r="H407" s="301"/>
      <c r="I407" s="301"/>
      <c r="J407" s="301"/>
      <c r="K407" s="301"/>
      <c r="L407" s="301"/>
      <c r="M407" s="301"/>
      <c r="N407" s="301"/>
      <c r="O407" s="301"/>
      <c r="P407" s="301"/>
      <c r="Q407" s="301"/>
      <c r="R407" s="301"/>
      <c r="S407" s="301"/>
      <c r="T407" s="301"/>
      <c r="U407" s="301"/>
      <c r="V407" s="301"/>
      <c r="W407" s="301"/>
      <c r="X407" s="301"/>
      <c r="Y407" s="301"/>
      <c r="Z407" s="301"/>
    </row>
    <row r="408" spans="1:26" ht="21.75" customHeight="1">
      <c r="A408" s="301"/>
      <c r="B408" s="301"/>
      <c r="C408" s="301"/>
      <c r="D408" s="301"/>
      <c r="E408" s="301"/>
      <c r="F408" s="301"/>
      <c r="G408" s="301"/>
      <c r="H408" s="301"/>
      <c r="I408" s="301"/>
      <c r="J408" s="301"/>
      <c r="K408" s="301"/>
      <c r="L408" s="301"/>
      <c r="M408" s="301"/>
      <c r="N408" s="301"/>
      <c r="O408" s="301"/>
      <c r="P408" s="301"/>
      <c r="Q408" s="301"/>
      <c r="R408" s="301"/>
      <c r="S408" s="301"/>
      <c r="T408" s="301"/>
      <c r="U408" s="301"/>
      <c r="V408" s="301"/>
      <c r="W408" s="301"/>
      <c r="X408" s="301"/>
      <c r="Y408" s="301"/>
      <c r="Z408" s="301"/>
    </row>
    <row r="409" spans="1:26" ht="21.75" customHeight="1">
      <c r="A409" s="301"/>
      <c r="B409" s="301"/>
      <c r="C409" s="301"/>
      <c r="D409" s="301"/>
      <c r="E409" s="301"/>
      <c r="F409" s="301"/>
      <c r="G409" s="301"/>
      <c r="H409" s="301"/>
      <c r="I409" s="301"/>
      <c r="J409" s="301"/>
      <c r="K409" s="301"/>
      <c r="L409" s="301"/>
      <c r="M409" s="301"/>
      <c r="N409" s="301"/>
      <c r="O409" s="301"/>
      <c r="P409" s="301"/>
      <c r="Q409" s="301"/>
      <c r="R409" s="301"/>
      <c r="S409" s="301"/>
      <c r="T409" s="301"/>
      <c r="U409" s="301"/>
      <c r="V409" s="301"/>
      <c r="W409" s="301"/>
      <c r="X409" s="301"/>
      <c r="Y409" s="301"/>
      <c r="Z409" s="301"/>
    </row>
    <row r="410" spans="1:26" ht="21.75" customHeight="1">
      <c r="A410" s="301"/>
      <c r="B410" s="301"/>
      <c r="C410" s="301"/>
      <c r="D410" s="301"/>
      <c r="E410" s="301"/>
      <c r="F410" s="301"/>
      <c r="G410" s="301"/>
      <c r="H410" s="301"/>
      <c r="I410" s="301"/>
      <c r="J410" s="301"/>
      <c r="K410" s="301"/>
      <c r="L410" s="301"/>
      <c r="M410" s="301"/>
      <c r="N410" s="301"/>
      <c r="O410" s="301"/>
      <c r="P410" s="301"/>
      <c r="Q410" s="301"/>
      <c r="R410" s="301"/>
      <c r="S410" s="301"/>
      <c r="T410" s="301"/>
      <c r="U410" s="301"/>
      <c r="V410" s="301"/>
      <c r="W410" s="301"/>
      <c r="X410" s="301"/>
      <c r="Y410" s="301"/>
      <c r="Z410" s="301"/>
    </row>
    <row r="411" spans="1:26" ht="21.75" customHeight="1">
      <c r="A411" s="301"/>
      <c r="B411" s="301"/>
      <c r="C411" s="301"/>
      <c r="D411" s="301"/>
      <c r="E411" s="301"/>
      <c r="F411" s="301"/>
      <c r="G411" s="301"/>
      <c r="H411" s="301"/>
      <c r="I411" s="301"/>
      <c r="J411" s="301"/>
      <c r="K411" s="301"/>
      <c r="L411" s="301"/>
      <c r="M411" s="301"/>
      <c r="N411" s="301"/>
      <c r="O411" s="301"/>
      <c r="P411" s="301"/>
      <c r="Q411" s="301"/>
      <c r="R411" s="301"/>
      <c r="S411" s="301"/>
      <c r="T411" s="301"/>
      <c r="U411" s="301"/>
      <c r="V411" s="301"/>
      <c r="W411" s="301"/>
      <c r="X411" s="301"/>
      <c r="Y411" s="301"/>
      <c r="Z411" s="301"/>
    </row>
    <row r="412" spans="1:26" ht="21.75" customHeight="1">
      <c r="A412" s="301"/>
      <c r="B412" s="301"/>
      <c r="C412" s="301"/>
      <c r="D412" s="301"/>
      <c r="E412" s="301"/>
      <c r="F412" s="301"/>
      <c r="G412" s="301"/>
      <c r="H412" s="301"/>
      <c r="I412" s="301"/>
      <c r="J412" s="301"/>
      <c r="K412" s="301"/>
      <c r="L412" s="301"/>
      <c r="M412" s="301"/>
      <c r="N412" s="301"/>
      <c r="O412" s="301"/>
      <c r="P412" s="301"/>
      <c r="Q412" s="301"/>
      <c r="R412" s="301"/>
      <c r="S412" s="301"/>
      <c r="T412" s="301"/>
      <c r="U412" s="301"/>
      <c r="V412" s="301"/>
      <c r="W412" s="301"/>
      <c r="X412" s="301"/>
      <c r="Y412" s="301"/>
      <c r="Z412" s="301"/>
    </row>
    <row r="413" spans="1:26" ht="21.75" customHeight="1">
      <c r="A413" s="301"/>
      <c r="B413" s="301"/>
      <c r="C413" s="301"/>
      <c r="D413" s="301"/>
      <c r="E413" s="301"/>
      <c r="F413" s="301"/>
      <c r="G413" s="301"/>
      <c r="H413" s="301"/>
      <c r="I413" s="301"/>
      <c r="J413" s="301"/>
      <c r="K413" s="301"/>
      <c r="L413" s="301"/>
      <c r="M413" s="301"/>
      <c r="N413" s="301"/>
      <c r="O413" s="301"/>
      <c r="P413" s="301"/>
      <c r="Q413" s="301"/>
      <c r="R413" s="301"/>
      <c r="S413" s="301"/>
      <c r="T413" s="301"/>
      <c r="U413" s="301"/>
      <c r="V413" s="301"/>
      <c r="W413" s="301"/>
      <c r="X413" s="301"/>
      <c r="Y413" s="301"/>
      <c r="Z413" s="301"/>
    </row>
    <row r="414" spans="1:26" ht="21.75" customHeight="1">
      <c r="A414" s="301"/>
      <c r="B414" s="301"/>
      <c r="C414" s="301"/>
      <c r="D414" s="301"/>
      <c r="E414" s="301"/>
      <c r="F414" s="301"/>
      <c r="G414" s="301"/>
      <c r="H414" s="301"/>
      <c r="I414" s="301"/>
      <c r="J414" s="301"/>
      <c r="K414" s="301"/>
      <c r="L414" s="301"/>
      <c r="M414" s="301"/>
      <c r="N414" s="301"/>
      <c r="O414" s="301"/>
      <c r="P414" s="301"/>
      <c r="Q414" s="301"/>
      <c r="R414" s="301"/>
      <c r="S414" s="301"/>
      <c r="T414" s="301"/>
      <c r="U414" s="301"/>
      <c r="V414" s="301"/>
      <c r="W414" s="301"/>
      <c r="X414" s="301"/>
      <c r="Y414" s="301"/>
      <c r="Z414" s="301"/>
    </row>
    <row r="415" spans="1:26" ht="21.75" customHeight="1">
      <c r="A415" s="301"/>
      <c r="B415" s="301"/>
      <c r="C415" s="301"/>
      <c r="D415" s="301"/>
      <c r="E415" s="301"/>
      <c r="F415" s="301"/>
      <c r="G415" s="301"/>
      <c r="H415" s="301"/>
      <c r="I415" s="301"/>
      <c r="J415" s="301"/>
      <c r="K415" s="301"/>
      <c r="L415" s="301"/>
      <c r="M415" s="301"/>
      <c r="N415" s="301"/>
      <c r="O415" s="301"/>
      <c r="P415" s="301"/>
      <c r="Q415" s="301"/>
      <c r="R415" s="301"/>
      <c r="S415" s="301"/>
      <c r="T415" s="301"/>
      <c r="U415" s="301"/>
      <c r="V415" s="301"/>
      <c r="W415" s="301"/>
      <c r="X415" s="301"/>
      <c r="Y415" s="301"/>
      <c r="Z415" s="301"/>
    </row>
    <row r="416" spans="1:26" ht="21.75" customHeight="1">
      <c r="A416" s="301"/>
      <c r="B416" s="301"/>
      <c r="C416" s="301"/>
      <c r="D416" s="301"/>
      <c r="E416" s="301"/>
      <c r="F416" s="301"/>
      <c r="G416" s="301"/>
      <c r="H416" s="301"/>
      <c r="I416" s="301"/>
      <c r="J416" s="301"/>
      <c r="K416" s="301"/>
      <c r="L416" s="301"/>
      <c r="M416" s="301"/>
      <c r="N416" s="301"/>
      <c r="O416" s="301"/>
      <c r="P416" s="301"/>
      <c r="Q416" s="301"/>
      <c r="R416" s="301"/>
      <c r="S416" s="301"/>
      <c r="T416" s="301"/>
      <c r="U416" s="301"/>
      <c r="V416" s="301"/>
      <c r="W416" s="301"/>
      <c r="X416" s="301"/>
      <c r="Y416" s="301"/>
      <c r="Z416" s="301"/>
    </row>
    <row r="417" spans="1:26" ht="21.75" customHeight="1">
      <c r="A417" s="301"/>
      <c r="B417" s="301"/>
      <c r="C417" s="301"/>
      <c r="D417" s="301"/>
      <c r="E417" s="301"/>
      <c r="F417" s="301"/>
      <c r="G417" s="301"/>
      <c r="H417" s="301"/>
      <c r="I417" s="301"/>
      <c r="J417" s="301"/>
      <c r="K417" s="301"/>
      <c r="L417" s="301"/>
      <c r="M417" s="301"/>
      <c r="N417" s="301"/>
      <c r="O417" s="301"/>
      <c r="P417" s="301"/>
      <c r="Q417" s="301"/>
      <c r="R417" s="301"/>
      <c r="S417" s="301"/>
      <c r="T417" s="301"/>
      <c r="U417" s="301"/>
      <c r="V417" s="301"/>
      <c r="W417" s="301"/>
      <c r="X417" s="301"/>
      <c r="Y417" s="301"/>
      <c r="Z417" s="301"/>
    </row>
    <row r="418" spans="1:26" ht="21.75" customHeight="1">
      <c r="A418" s="301"/>
      <c r="B418" s="301"/>
      <c r="C418" s="301"/>
      <c r="D418" s="301"/>
      <c r="E418" s="301"/>
      <c r="F418" s="301"/>
      <c r="G418" s="301"/>
      <c r="H418" s="301"/>
      <c r="I418" s="301"/>
      <c r="J418" s="301"/>
      <c r="K418" s="301"/>
      <c r="L418" s="301"/>
      <c r="M418" s="301"/>
      <c r="N418" s="301"/>
      <c r="O418" s="301"/>
      <c r="P418" s="301"/>
      <c r="Q418" s="301"/>
      <c r="R418" s="301"/>
      <c r="S418" s="301"/>
      <c r="T418" s="301"/>
      <c r="U418" s="301"/>
      <c r="V418" s="301"/>
      <c r="W418" s="301"/>
      <c r="X418" s="301"/>
      <c r="Y418" s="301"/>
      <c r="Z418" s="301"/>
    </row>
    <row r="419" spans="1:26" ht="21.75" customHeight="1">
      <c r="A419" s="301"/>
      <c r="B419" s="301"/>
      <c r="C419" s="301"/>
      <c r="D419" s="301"/>
      <c r="E419" s="301"/>
      <c r="F419" s="301"/>
      <c r="G419" s="301"/>
      <c r="H419" s="301"/>
      <c r="I419" s="301"/>
      <c r="J419" s="301"/>
      <c r="K419" s="301"/>
      <c r="L419" s="301"/>
      <c r="M419" s="301"/>
      <c r="N419" s="301"/>
      <c r="O419" s="301"/>
      <c r="P419" s="301"/>
      <c r="Q419" s="301"/>
      <c r="R419" s="301"/>
      <c r="S419" s="301"/>
      <c r="T419" s="301"/>
      <c r="U419" s="301"/>
      <c r="V419" s="301"/>
      <c r="W419" s="301"/>
      <c r="X419" s="301"/>
      <c r="Y419" s="301"/>
      <c r="Z419" s="301"/>
    </row>
    <row r="420" spans="1:26" ht="21.75" customHeight="1">
      <c r="A420" s="301"/>
      <c r="B420" s="301"/>
      <c r="C420" s="301"/>
      <c r="D420" s="301"/>
      <c r="E420" s="301"/>
      <c r="F420" s="301"/>
      <c r="G420" s="301"/>
      <c r="H420" s="301"/>
      <c r="I420" s="301"/>
      <c r="J420" s="301"/>
      <c r="K420" s="301"/>
      <c r="L420" s="301"/>
      <c r="M420" s="301"/>
      <c r="N420" s="301"/>
      <c r="O420" s="301"/>
      <c r="P420" s="301"/>
      <c r="Q420" s="301"/>
      <c r="R420" s="301"/>
      <c r="S420" s="301"/>
      <c r="T420" s="301"/>
      <c r="U420" s="301"/>
      <c r="V420" s="301"/>
      <c r="W420" s="301"/>
      <c r="X420" s="301"/>
      <c r="Y420" s="301"/>
      <c r="Z420" s="301"/>
    </row>
    <row r="421" spans="1:26" ht="21.75" customHeight="1">
      <c r="A421" s="301"/>
      <c r="B421" s="301"/>
      <c r="C421" s="301"/>
      <c r="D421" s="301"/>
      <c r="E421" s="301"/>
      <c r="F421" s="301"/>
      <c r="G421" s="301"/>
      <c r="H421" s="301"/>
      <c r="I421" s="301"/>
      <c r="J421" s="301"/>
      <c r="K421" s="301"/>
      <c r="L421" s="301"/>
      <c r="M421" s="301"/>
      <c r="N421" s="301"/>
      <c r="O421" s="301"/>
      <c r="P421" s="301"/>
      <c r="Q421" s="301"/>
      <c r="R421" s="301"/>
      <c r="S421" s="301"/>
      <c r="T421" s="301"/>
      <c r="U421" s="301"/>
      <c r="V421" s="301"/>
      <c r="W421" s="301"/>
      <c r="X421" s="301"/>
      <c r="Y421" s="301"/>
      <c r="Z421" s="301"/>
    </row>
    <row r="422" spans="1:26" ht="21.75" customHeight="1">
      <c r="A422" s="301"/>
      <c r="B422" s="301"/>
      <c r="C422" s="301"/>
      <c r="D422" s="301"/>
      <c r="E422" s="301"/>
      <c r="F422" s="301"/>
      <c r="G422" s="301"/>
      <c r="H422" s="301"/>
      <c r="I422" s="301"/>
      <c r="J422" s="301"/>
      <c r="K422" s="301"/>
      <c r="L422" s="301"/>
      <c r="M422" s="301"/>
      <c r="N422" s="301"/>
      <c r="O422" s="301"/>
      <c r="P422" s="301"/>
      <c r="Q422" s="301"/>
      <c r="R422" s="301"/>
      <c r="S422" s="301"/>
      <c r="T422" s="301"/>
      <c r="U422" s="301"/>
      <c r="V422" s="301"/>
      <c r="W422" s="301"/>
      <c r="X422" s="301"/>
      <c r="Y422" s="301"/>
      <c r="Z422" s="301"/>
    </row>
    <row r="423" spans="1:26" ht="21.75" customHeight="1">
      <c r="A423" s="301"/>
      <c r="B423" s="301"/>
      <c r="C423" s="301"/>
      <c r="D423" s="301"/>
      <c r="E423" s="301"/>
      <c r="F423" s="301"/>
      <c r="G423" s="301"/>
      <c r="H423" s="301"/>
      <c r="I423" s="301"/>
      <c r="J423" s="301"/>
      <c r="K423" s="301"/>
      <c r="L423" s="301"/>
      <c r="M423" s="301"/>
      <c r="N423" s="301"/>
      <c r="O423" s="301"/>
      <c r="P423" s="301"/>
      <c r="Q423" s="301"/>
      <c r="R423" s="301"/>
      <c r="S423" s="301"/>
      <c r="T423" s="301"/>
      <c r="U423" s="301"/>
      <c r="V423" s="301"/>
      <c r="W423" s="301"/>
      <c r="X423" s="301"/>
      <c r="Y423" s="301"/>
      <c r="Z423" s="301"/>
    </row>
    <row r="424" spans="1:26" ht="21.75" customHeight="1">
      <c r="A424" s="301"/>
      <c r="B424" s="301"/>
      <c r="C424" s="301"/>
      <c r="D424" s="301"/>
      <c r="E424" s="301"/>
      <c r="F424" s="301"/>
      <c r="G424" s="301"/>
      <c r="H424" s="301"/>
      <c r="I424" s="301"/>
      <c r="J424" s="301"/>
      <c r="K424" s="301"/>
      <c r="L424" s="301"/>
      <c r="M424" s="301"/>
      <c r="N424" s="301"/>
      <c r="O424" s="301"/>
      <c r="P424" s="301"/>
      <c r="Q424" s="301"/>
      <c r="R424" s="301"/>
      <c r="S424" s="301"/>
      <c r="T424" s="301"/>
      <c r="U424" s="301"/>
      <c r="V424" s="301"/>
      <c r="W424" s="301"/>
      <c r="X424" s="301"/>
      <c r="Y424" s="301"/>
      <c r="Z424" s="301"/>
    </row>
    <row r="425" spans="1:26" ht="21.75" customHeight="1">
      <c r="A425" s="301"/>
      <c r="B425" s="301"/>
      <c r="C425" s="301"/>
      <c r="D425" s="301"/>
      <c r="E425" s="301"/>
      <c r="F425" s="301"/>
      <c r="G425" s="301"/>
      <c r="H425" s="301"/>
      <c r="I425" s="301"/>
      <c r="J425" s="301"/>
      <c r="K425" s="301"/>
      <c r="L425" s="301"/>
      <c r="M425" s="301"/>
      <c r="N425" s="301"/>
      <c r="O425" s="301"/>
      <c r="P425" s="301"/>
      <c r="Q425" s="301"/>
      <c r="R425" s="301"/>
      <c r="S425" s="301"/>
      <c r="T425" s="301"/>
      <c r="U425" s="301"/>
      <c r="V425" s="301"/>
      <c r="W425" s="301"/>
      <c r="X425" s="301"/>
      <c r="Y425" s="301"/>
      <c r="Z425" s="301"/>
    </row>
    <row r="426" spans="1:26" ht="21.75" customHeight="1">
      <c r="A426" s="301"/>
      <c r="B426" s="301"/>
      <c r="C426" s="301"/>
      <c r="D426" s="301"/>
      <c r="E426" s="301"/>
      <c r="F426" s="301"/>
      <c r="G426" s="301"/>
      <c r="H426" s="301"/>
      <c r="I426" s="301"/>
      <c r="J426" s="301"/>
      <c r="K426" s="301"/>
      <c r="L426" s="301"/>
      <c r="M426" s="301"/>
      <c r="N426" s="301"/>
      <c r="O426" s="301"/>
      <c r="P426" s="301"/>
      <c r="Q426" s="301"/>
      <c r="R426" s="301"/>
      <c r="S426" s="301"/>
      <c r="T426" s="301"/>
      <c r="U426" s="301"/>
      <c r="V426" s="301"/>
      <c r="W426" s="301"/>
      <c r="X426" s="301"/>
      <c r="Y426" s="301"/>
      <c r="Z426" s="301"/>
    </row>
    <row r="427" spans="1:26" ht="21.75" customHeight="1">
      <c r="A427" s="301"/>
      <c r="B427" s="301"/>
      <c r="C427" s="301"/>
      <c r="D427" s="301"/>
      <c r="E427" s="301"/>
      <c r="F427" s="301"/>
      <c r="G427" s="301"/>
      <c r="H427" s="301"/>
      <c r="I427" s="301"/>
      <c r="J427" s="301"/>
      <c r="K427" s="301"/>
      <c r="L427" s="301"/>
      <c r="M427" s="301"/>
      <c r="N427" s="301"/>
      <c r="O427" s="301"/>
      <c r="P427" s="301"/>
      <c r="Q427" s="301"/>
      <c r="R427" s="301"/>
      <c r="S427" s="301"/>
      <c r="T427" s="301"/>
      <c r="U427" s="301"/>
      <c r="V427" s="301"/>
      <c r="W427" s="301"/>
      <c r="X427" s="301"/>
      <c r="Y427" s="301"/>
      <c r="Z427" s="301"/>
    </row>
    <row r="428" spans="1:26" ht="21.75" customHeight="1">
      <c r="A428" s="301"/>
      <c r="B428" s="301"/>
      <c r="C428" s="301"/>
      <c r="D428" s="301"/>
      <c r="E428" s="301"/>
      <c r="F428" s="301"/>
      <c r="G428" s="301"/>
      <c r="H428" s="301"/>
      <c r="I428" s="301"/>
      <c r="J428" s="301"/>
      <c r="K428" s="301"/>
      <c r="L428" s="301"/>
      <c r="M428" s="301"/>
      <c r="N428" s="301"/>
      <c r="O428" s="301"/>
      <c r="P428" s="301"/>
      <c r="Q428" s="301"/>
      <c r="R428" s="301"/>
      <c r="S428" s="301"/>
      <c r="T428" s="301"/>
      <c r="U428" s="301"/>
      <c r="V428" s="301"/>
      <c r="W428" s="301"/>
      <c r="X428" s="301"/>
      <c r="Y428" s="301"/>
      <c r="Z428" s="301"/>
    </row>
    <row r="429" spans="1:26" ht="21.75" customHeight="1">
      <c r="A429" s="301"/>
      <c r="B429" s="301"/>
      <c r="C429" s="301"/>
      <c r="D429" s="301"/>
      <c r="E429" s="301"/>
      <c r="F429" s="301"/>
      <c r="G429" s="301"/>
      <c r="H429" s="301"/>
      <c r="I429" s="301"/>
      <c r="J429" s="301"/>
      <c r="K429" s="301"/>
      <c r="L429" s="301"/>
      <c r="M429" s="301"/>
      <c r="N429" s="301"/>
      <c r="O429" s="301"/>
      <c r="P429" s="301"/>
      <c r="Q429" s="301"/>
      <c r="R429" s="301"/>
      <c r="S429" s="301"/>
      <c r="T429" s="301"/>
      <c r="U429" s="301"/>
      <c r="V429" s="301"/>
      <c r="W429" s="301"/>
      <c r="X429" s="301"/>
      <c r="Y429" s="301"/>
      <c r="Z429" s="301"/>
    </row>
    <row r="430" spans="1:26" ht="21.75" customHeight="1">
      <c r="A430" s="301"/>
      <c r="B430" s="301"/>
      <c r="C430" s="301"/>
      <c r="D430" s="301"/>
      <c r="E430" s="301"/>
      <c r="F430" s="301"/>
      <c r="G430" s="301"/>
      <c r="H430" s="301"/>
      <c r="I430" s="301"/>
      <c r="J430" s="301"/>
      <c r="K430" s="301"/>
      <c r="L430" s="301"/>
      <c r="M430" s="301"/>
      <c r="N430" s="301"/>
      <c r="O430" s="301"/>
      <c r="P430" s="301"/>
      <c r="Q430" s="301"/>
      <c r="R430" s="301"/>
      <c r="S430" s="301"/>
      <c r="T430" s="301"/>
      <c r="U430" s="301"/>
      <c r="V430" s="301"/>
      <c r="W430" s="301"/>
      <c r="X430" s="301"/>
      <c r="Y430" s="301"/>
      <c r="Z430" s="301"/>
    </row>
    <row r="431" spans="1:26" ht="21.75" customHeight="1">
      <c r="A431" s="301"/>
      <c r="B431" s="301"/>
      <c r="C431" s="301"/>
      <c r="D431" s="301"/>
      <c r="E431" s="301"/>
      <c r="F431" s="301"/>
      <c r="G431" s="301"/>
      <c r="H431" s="301"/>
      <c r="I431" s="301"/>
      <c r="J431" s="301"/>
      <c r="K431" s="301"/>
      <c r="L431" s="301"/>
      <c r="M431" s="301"/>
      <c r="N431" s="301"/>
      <c r="O431" s="301"/>
      <c r="P431" s="301"/>
      <c r="Q431" s="301"/>
      <c r="R431" s="301"/>
      <c r="S431" s="301"/>
      <c r="T431" s="301"/>
      <c r="U431" s="301"/>
      <c r="V431" s="301"/>
      <c r="W431" s="301"/>
      <c r="X431" s="301"/>
      <c r="Y431" s="301"/>
      <c r="Z431" s="301"/>
    </row>
    <row r="432" spans="1:26" ht="21.75" customHeight="1">
      <c r="A432" s="301"/>
      <c r="B432" s="301"/>
      <c r="C432" s="301"/>
      <c r="D432" s="301"/>
      <c r="E432" s="301"/>
      <c r="F432" s="301"/>
      <c r="G432" s="301"/>
      <c r="H432" s="301"/>
      <c r="I432" s="301"/>
      <c r="J432" s="301"/>
      <c r="K432" s="301"/>
      <c r="L432" s="301"/>
      <c r="M432" s="301"/>
      <c r="N432" s="301"/>
      <c r="O432" s="301"/>
      <c r="P432" s="301"/>
      <c r="Q432" s="301"/>
      <c r="R432" s="301"/>
      <c r="S432" s="301"/>
      <c r="T432" s="301"/>
      <c r="U432" s="301"/>
      <c r="V432" s="301"/>
      <c r="W432" s="301"/>
      <c r="X432" s="301"/>
      <c r="Y432" s="301"/>
      <c r="Z432" s="301"/>
    </row>
    <row r="433" spans="1:26" ht="21.75" customHeight="1">
      <c r="A433" s="301"/>
      <c r="B433" s="301"/>
      <c r="C433" s="301"/>
      <c r="D433" s="301"/>
      <c r="E433" s="301"/>
      <c r="F433" s="301"/>
      <c r="G433" s="301"/>
      <c r="H433" s="301"/>
      <c r="I433" s="301"/>
      <c r="J433" s="301"/>
      <c r="K433" s="301"/>
      <c r="L433" s="301"/>
      <c r="M433" s="301"/>
      <c r="N433" s="301"/>
      <c r="O433" s="301"/>
      <c r="P433" s="301"/>
      <c r="Q433" s="301"/>
      <c r="R433" s="301"/>
      <c r="S433" s="301"/>
      <c r="T433" s="301"/>
      <c r="U433" s="301"/>
      <c r="V433" s="301"/>
      <c r="W433" s="301"/>
      <c r="X433" s="301"/>
      <c r="Y433" s="301"/>
      <c r="Z433" s="301"/>
    </row>
    <row r="434" spans="1:26" ht="21.75" customHeight="1">
      <c r="A434" s="301"/>
      <c r="B434" s="301"/>
      <c r="C434" s="301"/>
      <c r="D434" s="301"/>
      <c r="E434" s="301"/>
      <c r="F434" s="301"/>
      <c r="G434" s="301"/>
      <c r="H434" s="301"/>
      <c r="I434" s="301"/>
      <c r="J434" s="301"/>
      <c r="K434" s="301"/>
      <c r="L434" s="301"/>
      <c r="M434" s="301"/>
      <c r="N434" s="301"/>
      <c r="O434" s="301"/>
      <c r="P434" s="301"/>
      <c r="Q434" s="301"/>
      <c r="R434" s="301"/>
      <c r="S434" s="301"/>
      <c r="T434" s="301"/>
      <c r="U434" s="301"/>
      <c r="V434" s="301"/>
      <c r="W434" s="301"/>
      <c r="X434" s="301"/>
      <c r="Y434" s="301"/>
      <c r="Z434" s="301"/>
    </row>
    <row r="435" spans="1:26" ht="21.75" customHeight="1">
      <c r="A435" s="301"/>
      <c r="B435" s="301"/>
      <c r="C435" s="301"/>
      <c r="D435" s="301"/>
      <c r="E435" s="301"/>
      <c r="F435" s="301"/>
      <c r="G435" s="301"/>
      <c r="H435" s="301"/>
      <c r="I435" s="301"/>
      <c r="J435" s="301"/>
      <c r="K435" s="301"/>
      <c r="L435" s="301"/>
      <c r="M435" s="301"/>
      <c r="N435" s="301"/>
      <c r="O435" s="301"/>
      <c r="P435" s="301"/>
      <c r="Q435" s="301"/>
      <c r="R435" s="301"/>
      <c r="S435" s="301"/>
      <c r="T435" s="301"/>
      <c r="U435" s="301"/>
      <c r="V435" s="301"/>
      <c r="W435" s="301"/>
      <c r="X435" s="301"/>
      <c r="Y435" s="301"/>
      <c r="Z435" s="301"/>
    </row>
    <row r="436" spans="1:26" ht="21.75" customHeight="1">
      <c r="A436" s="301"/>
      <c r="B436" s="301"/>
      <c r="C436" s="301"/>
      <c r="D436" s="301"/>
      <c r="E436" s="301"/>
      <c r="F436" s="301"/>
      <c r="G436" s="301"/>
      <c r="H436" s="301"/>
      <c r="I436" s="301"/>
      <c r="J436" s="301"/>
      <c r="K436" s="301"/>
      <c r="L436" s="301"/>
      <c r="M436" s="301"/>
      <c r="N436" s="301"/>
      <c r="O436" s="301"/>
      <c r="P436" s="301"/>
      <c r="Q436" s="301"/>
      <c r="R436" s="301"/>
      <c r="S436" s="301"/>
      <c r="T436" s="301"/>
      <c r="U436" s="301"/>
      <c r="V436" s="301"/>
      <c r="W436" s="301"/>
      <c r="X436" s="301"/>
      <c r="Y436" s="301"/>
      <c r="Z436" s="301"/>
    </row>
    <row r="437" spans="1:26" ht="21.75" customHeight="1">
      <c r="A437" s="301"/>
      <c r="B437" s="301"/>
      <c r="C437" s="301"/>
      <c r="D437" s="301"/>
      <c r="E437" s="301"/>
      <c r="F437" s="301"/>
      <c r="G437" s="301"/>
      <c r="H437" s="301"/>
      <c r="I437" s="301"/>
      <c r="J437" s="301"/>
      <c r="K437" s="301"/>
      <c r="L437" s="301"/>
      <c r="M437" s="301"/>
      <c r="N437" s="301"/>
      <c r="O437" s="301"/>
      <c r="P437" s="301"/>
      <c r="Q437" s="301"/>
      <c r="R437" s="301"/>
      <c r="S437" s="301"/>
      <c r="T437" s="301"/>
      <c r="U437" s="301"/>
      <c r="V437" s="301"/>
      <c r="W437" s="301"/>
      <c r="X437" s="301"/>
      <c r="Y437" s="301"/>
      <c r="Z437" s="301"/>
    </row>
    <row r="438" spans="1:26" ht="21.75" customHeight="1">
      <c r="A438" s="301"/>
      <c r="B438" s="301"/>
      <c r="C438" s="301"/>
      <c r="D438" s="301"/>
      <c r="E438" s="301"/>
      <c r="F438" s="301"/>
      <c r="G438" s="301"/>
      <c r="H438" s="301"/>
      <c r="I438" s="301"/>
      <c r="J438" s="301"/>
      <c r="K438" s="301"/>
      <c r="L438" s="301"/>
      <c r="M438" s="301"/>
      <c r="N438" s="301"/>
      <c r="O438" s="301"/>
      <c r="P438" s="301"/>
      <c r="Q438" s="301"/>
      <c r="R438" s="301"/>
      <c r="S438" s="301"/>
      <c r="T438" s="301"/>
      <c r="U438" s="301"/>
      <c r="V438" s="301"/>
      <c r="W438" s="301"/>
      <c r="X438" s="301"/>
      <c r="Y438" s="301"/>
      <c r="Z438" s="301"/>
    </row>
    <row r="439" spans="1:26" ht="21.75" customHeight="1">
      <c r="A439" s="301"/>
      <c r="B439" s="301"/>
      <c r="C439" s="301"/>
      <c r="D439" s="301"/>
      <c r="E439" s="301"/>
      <c r="F439" s="301"/>
      <c r="G439" s="301"/>
      <c r="H439" s="301"/>
      <c r="I439" s="301"/>
      <c r="J439" s="301"/>
      <c r="K439" s="301"/>
      <c r="L439" s="301"/>
      <c r="M439" s="301"/>
      <c r="N439" s="301"/>
      <c r="O439" s="301"/>
      <c r="P439" s="301"/>
      <c r="Q439" s="301"/>
      <c r="R439" s="301"/>
      <c r="S439" s="301"/>
      <c r="T439" s="301"/>
      <c r="U439" s="301"/>
      <c r="V439" s="301"/>
      <c r="W439" s="301"/>
      <c r="X439" s="301"/>
      <c r="Y439" s="301"/>
      <c r="Z439" s="301"/>
    </row>
    <row r="440" spans="1:26" ht="21.75" customHeight="1">
      <c r="A440" s="301"/>
      <c r="B440" s="301"/>
      <c r="C440" s="301"/>
      <c r="D440" s="301"/>
      <c r="E440" s="301"/>
      <c r="F440" s="301"/>
      <c r="G440" s="301"/>
      <c r="H440" s="301"/>
      <c r="I440" s="301"/>
      <c r="J440" s="301"/>
      <c r="K440" s="301"/>
      <c r="L440" s="301"/>
      <c r="M440" s="301"/>
      <c r="N440" s="301"/>
      <c r="O440" s="301"/>
      <c r="P440" s="301"/>
      <c r="Q440" s="301"/>
      <c r="R440" s="301"/>
      <c r="S440" s="301"/>
      <c r="T440" s="301"/>
      <c r="U440" s="301"/>
      <c r="V440" s="301"/>
      <c r="W440" s="301"/>
      <c r="X440" s="301"/>
      <c r="Y440" s="301"/>
      <c r="Z440" s="301"/>
    </row>
    <row r="441" spans="1:26" ht="21.75" customHeight="1">
      <c r="A441" s="301"/>
      <c r="B441" s="301"/>
      <c r="C441" s="301"/>
      <c r="D441" s="301"/>
      <c r="E441" s="301"/>
      <c r="F441" s="301"/>
      <c r="G441" s="301"/>
      <c r="H441" s="301"/>
      <c r="I441" s="301"/>
      <c r="J441" s="301"/>
      <c r="K441" s="301"/>
      <c r="L441" s="301"/>
      <c r="M441" s="301"/>
      <c r="N441" s="301"/>
      <c r="O441" s="301"/>
      <c r="P441" s="301"/>
      <c r="Q441" s="301"/>
      <c r="R441" s="301"/>
      <c r="S441" s="301"/>
      <c r="T441" s="301"/>
      <c r="U441" s="301"/>
      <c r="V441" s="301"/>
      <c r="W441" s="301"/>
      <c r="X441" s="301"/>
      <c r="Y441" s="301"/>
      <c r="Z441" s="301"/>
    </row>
    <row r="442" spans="1:26" ht="21.75" customHeight="1">
      <c r="A442" s="301"/>
      <c r="B442" s="301"/>
      <c r="C442" s="301"/>
      <c r="D442" s="301"/>
      <c r="E442" s="301"/>
      <c r="F442" s="301"/>
      <c r="G442" s="301"/>
      <c r="H442" s="301"/>
      <c r="I442" s="301"/>
      <c r="J442" s="301"/>
      <c r="K442" s="301"/>
      <c r="L442" s="301"/>
      <c r="M442" s="301"/>
      <c r="N442" s="301"/>
      <c r="O442" s="301"/>
      <c r="P442" s="301"/>
      <c r="Q442" s="301"/>
      <c r="R442" s="301"/>
      <c r="S442" s="301"/>
      <c r="T442" s="301"/>
      <c r="U442" s="301"/>
      <c r="V442" s="301"/>
      <c r="W442" s="301"/>
      <c r="X442" s="301"/>
      <c r="Y442" s="301"/>
      <c r="Z442" s="301"/>
    </row>
    <row r="443" spans="1:26" ht="21.75" customHeight="1">
      <c r="A443" s="301"/>
      <c r="B443" s="301"/>
      <c r="C443" s="301"/>
      <c r="D443" s="301"/>
      <c r="E443" s="301"/>
      <c r="F443" s="301"/>
      <c r="G443" s="301"/>
      <c r="H443" s="301"/>
      <c r="I443" s="301"/>
      <c r="J443" s="301"/>
      <c r="K443" s="301"/>
      <c r="L443" s="301"/>
      <c r="M443" s="301"/>
      <c r="N443" s="301"/>
      <c r="O443" s="301"/>
      <c r="P443" s="301"/>
      <c r="Q443" s="301"/>
      <c r="R443" s="301"/>
      <c r="S443" s="301"/>
      <c r="T443" s="301"/>
      <c r="U443" s="301"/>
      <c r="V443" s="301"/>
      <c r="W443" s="301"/>
      <c r="X443" s="301"/>
      <c r="Y443" s="301"/>
      <c r="Z443" s="301"/>
    </row>
    <row r="444" spans="1:26" ht="21.75" customHeight="1">
      <c r="A444" s="301"/>
      <c r="B444" s="301"/>
      <c r="C444" s="301"/>
      <c r="D444" s="301"/>
      <c r="E444" s="301"/>
      <c r="F444" s="301"/>
      <c r="G444" s="301"/>
      <c r="H444" s="301"/>
      <c r="I444" s="301"/>
      <c r="J444" s="301"/>
      <c r="K444" s="301"/>
      <c r="L444" s="301"/>
      <c r="M444" s="301"/>
      <c r="N444" s="301"/>
      <c r="O444" s="301"/>
      <c r="P444" s="301"/>
      <c r="Q444" s="301"/>
      <c r="R444" s="301"/>
      <c r="S444" s="301"/>
      <c r="T444" s="301"/>
      <c r="U444" s="301"/>
      <c r="V444" s="301"/>
      <c r="W444" s="301"/>
      <c r="X444" s="301"/>
      <c r="Y444" s="301"/>
      <c r="Z444" s="301"/>
    </row>
    <row r="445" spans="1:26" ht="21.75" customHeight="1">
      <c r="A445" s="301"/>
      <c r="B445" s="301"/>
      <c r="C445" s="301"/>
      <c r="D445" s="301"/>
      <c r="E445" s="301"/>
      <c r="F445" s="301"/>
      <c r="G445" s="301"/>
      <c r="H445" s="301"/>
      <c r="I445" s="301"/>
      <c r="J445" s="301"/>
      <c r="K445" s="301"/>
      <c r="L445" s="301"/>
      <c r="M445" s="301"/>
      <c r="N445" s="301"/>
      <c r="O445" s="301"/>
      <c r="P445" s="301"/>
      <c r="Q445" s="301"/>
      <c r="R445" s="301"/>
      <c r="S445" s="301"/>
      <c r="T445" s="301"/>
      <c r="U445" s="301"/>
      <c r="V445" s="301"/>
      <c r="W445" s="301"/>
      <c r="X445" s="301"/>
      <c r="Y445" s="301"/>
      <c r="Z445" s="301"/>
    </row>
    <row r="446" spans="1:26" ht="21.75" customHeight="1">
      <c r="A446" s="301"/>
      <c r="B446" s="301"/>
      <c r="C446" s="301"/>
      <c r="D446" s="301"/>
      <c r="E446" s="301"/>
      <c r="F446" s="301"/>
      <c r="G446" s="301"/>
      <c r="H446" s="301"/>
      <c r="I446" s="301"/>
      <c r="J446" s="301"/>
      <c r="K446" s="301"/>
      <c r="L446" s="301"/>
      <c r="M446" s="301"/>
      <c r="N446" s="301"/>
      <c r="O446" s="301"/>
      <c r="P446" s="301"/>
      <c r="Q446" s="301"/>
      <c r="R446" s="301"/>
      <c r="S446" s="301"/>
      <c r="T446" s="301"/>
      <c r="U446" s="301"/>
      <c r="V446" s="301"/>
      <c r="W446" s="301"/>
      <c r="X446" s="301"/>
      <c r="Y446" s="301"/>
      <c r="Z446" s="301"/>
    </row>
    <row r="447" spans="1:26" ht="21.75" customHeight="1">
      <c r="A447" s="301"/>
      <c r="B447" s="301"/>
      <c r="C447" s="301"/>
      <c r="D447" s="301"/>
      <c r="E447" s="301"/>
      <c r="F447" s="301"/>
      <c r="G447" s="301"/>
      <c r="H447" s="301"/>
      <c r="I447" s="301"/>
      <c r="J447" s="301"/>
      <c r="K447" s="301"/>
      <c r="L447" s="301"/>
      <c r="M447" s="301"/>
      <c r="N447" s="301"/>
      <c r="O447" s="301"/>
      <c r="P447" s="301"/>
      <c r="Q447" s="301"/>
      <c r="R447" s="301"/>
      <c r="S447" s="301"/>
      <c r="T447" s="301"/>
      <c r="U447" s="301"/>
      <c r="V447" s="301"/>
      <c r="W447" s="301"/>
      <c r="X447" s="301"/>
      <c r="Y447" s="301"/>
      <c r="Z447" s="301"/>
    </row>
    <row r="448" spans="1:26" ht="21.75" customHeight="1">
      <c r="A448" s="301"/>
      <c r="B448" s="301"/>
      <c r="C448" s="301"/>
      <c r="D448" s="301"/>
      <c r="E448" s="301"/>
      <c r="F448" s="301"/>
      <c r="G448" s="301"/>
      <c r="H448" s="301"/>
      <c r="I448" s="301"/>
      <c r="J448" s="301"/>
      <c r="K448" s="301"/>
      <c r="L448" s="301"/>
      <c r="M448" s="301"/>
      <c r="N448" s="301"/>
      <c r="O448" s="301"/>
      <c r="P448" s="301"/>
      <c r="Q448" s="301"/>
      <c r="R448" s="301"/>
      <c r="S448" s="301"/>
      <c r="T448" s="301"/>
      <c r="U448" s="301"/>
      <c r="V448" s="301"/>
      <c r="W448" s="301"/>
      <c r="X448" s="301"/>
      <c r="Y448" s="301"/>
      <c r="Z448" s="301"/>
    </row>
    <row r="449" spans="1:26" ht="21.75" customHeight="1">
      <c r="A449" s="301"/>
      <c r="B449" s="301"/>
      <c r="C449" s="301"/>
      <c r="D449" s="301"/>
      <c r="E449" s="301"/>
      <c r="F449" s="301"/>
      <c r="G449" s="301"/>
      <c r="H449" s="301"/>
      <c r="I449" s="301"/>
      <c r="J449" s="301"/>
      <c r="K449" s="301"/>
      <c r="L449" s="301"/>
      <c r="M449" s="301"/>
      <c r="N449" s="301"/>
      <c r="O449" s="301"/>
      <c r="P449" s="301"/>
      <c r="Q449" s="301"/>
      <c r="R449" s="301"/>
      <c r="S449" s="301"/>
      <c r="T449" s="301"/>
      <c r="U449" s="301"/>
      <c r="V449" s="301"/>
      <c r="W449" s="301"/>
      <c r="X449" s="301"/>
      <c r="Y449" s="301"/>
      <c r="Z449" s="301"/>
    </row>
    <row r="450" spans="1:26" ht="21.75" customHeight="1">
      <c r="A450" s="301"/>
      <c r="B450" s="301"/>
      <c r="C450" s="301"/>
      <c r="D450" s="301"/>
      <c r="E450" s="301"/>
      <c r="F450" s="301"/>
      <c r="G450" s="301"/>
      <c r="H450" s="301"/>
      <c r="I450" s="301"/>
      <c r="J450" s="301"/>
      <c r="K450" s="301"/>
      <c r="L450" s="301"/>
      <c r="M450" s="301"/>
      <c r="N450" s="301"/>
      <c r="O450" s="301"/>
      <c r="P450" s="301"/>
      <c r="Q450" s="301"/>
      <c r="R450" s="301"/>
      <c r="S450" s="301"/>
      <c r="T450" s="301"/>
      <c r="U450" s="301"/>
      <c r="V450" s="301"/>
      <c r="W450" s="301"/>
      <c r="X450" s="301"/>
      <c r="Y450" s="301"/>
      <c r="Z450" s="301"/>
    </row>
    <row r="451" spans="1:26" ht="21.75" customHeight="1">
      <c r="A451" s="301"/>
      <c r="B451" s="301"/>
      <c r="C451" s="301"/>
      <c r="D451" s="301"/>
      <c r="E451" s="301"/>
      <c r="F451" s="301"/>
      <c r="G451" s="301"/>
      <c r="H451" s="301"/>
      <c r="I451" s="301"/>
      <c r="J451" s="301"/>
      <c r="K451" s="301"/>
      <c r="L451" s="301"/>
      <c r="M451" s="301"/>
      <c r="N451" s="301"/>
      <c r="O451" s="301"/>
      <c r="P451" s="301"/>
      <c r="Q451" s="301"/>
      <c r="R451" s="301"/>
      <c r="S451" s="301"/>
      <c r="T451" s="301"/>
      <c r="U451" s="301"/>
      <c r="V451" s="301"/>
      <c r="W451" s="301"/>
      <c r="X451" s="301"/>
      <c r="Y451" s="301"/>
      <c r="Z451" s="301"/>
    </row>
    <row r="452" spans="1:26" ht="21.75" customHeight="1">
      <c r="A452" s="301"/>
      <c r="B452" s="301"/>
      <c r="C452" s="301"/>
      <c r="D452" s="301"/>
      <c r="E452" s="301"/>
      <c r="F452" s="301"/>
      <c r="G452" s="301"/>
      <c r="H452" s="301"/>
      <c r="I452" s="301"/>
      <c r="J452" s="301"/>
      <c r="K452" s="301"/>
      <c r="L452" s="301"/>
      <c r="M452" s="301"/>
      <c r="N452" s="301"/>
      <c r="O452" s="301"/>
      <c r="P452" s="301"/>
      <c r="Q452" s="301"/>
      <c r="R452" s="301"/>
      <c r="S452" s="301"/>
      <c r="T452" s="301"/>
      <c r="U452" s="301"/>
      <c r="V452" s="301"/>
      <c r="W452" s="301"/>
      <c r="X452" s="301"/>
      <c r="Y452" s="301"/>
      <c r="Z452" s="301"/>
    </row>
    <row r="453" spans="1:26" ht="21.75" customHeight="1">
      <c r="A453" s="301"/>
      <c r="B453" s="301"/>
      <c r="C453" s="301"/>
      <c r="D453" s="301"/>
      <c r="E453" s="301"/>
      <c r="F453" s="301"/>
      <c r="G453" s="301"/>
      <c r="H453" s="301"/>
      <c r="I453" s="301"/>
      <c r="J453" s="301"/>
      <c r="K453" s="301"/>
      <c r="L453" s="301"/>
      <c r="M453" s="301"/>
      <c r="N453" s="301"/>
      <c r="O453" s="301"/>
      <c r="P453" s="301"/>
      <c r="Q453" s="301"/>
      <c r="R453" s="301"/>
      <c r="S453" s="301"/>
      <c r="T453" s="301"/>
      <c r="U453" s="301"/>
      <c r="V453" s="301"/>
      <c r="W453" s="301"/>
      <c r="X453" s="301"/>
      <c r="Y453" s="301"/>
      <c r="Z453" s="301"/>
    </row>
    <row r="454" spans="1:26" ht="21.75" customHeight="1">
      <c r="A454" s="301"/>
      <c r="B454" s="301"/>
      <c r="C454" s="301"/>
      <c r="D454" s="301"/>
      <c r="E454" s="301"/>
      <c r="F454" s="301"/>
      <c r="G454" s="301"/>
      <c r="H454" s="301"/>
      <c r="I454" s="301"/>
      <c r="J454" s="301"/>
      <c r="K454" s="301"/>
      <c r="L454" s="301"/>
      <c r="M454" s="301"/>
      <c r="N454" s="301"/>
      <c r="O454" s="301"/>
      <c r="P454" s="301"/>
      <c r="Q454" s="301"/>
      <c r="R454" s="301"/>
      <c r="S454" s="301"/>
      <c r="T454" s="301"/>
      <c r="U454" s="301"/>
      <c r="V454" s="301"/>
      <c r="W454" s="301"/>
      <c r="X454" s="301"/>
      <c r="Y454" s="301"/>
      <c r="Z454" s="301"/>
    </row>
    <row r="455" spans="1:26" ht="21.75" customHeight="1">
      <c r="A455" s="301"/>
      <c r="B455" s="301"/>
      <c r="C455" s="301"/>
      <c r="D455" s="301"/>
      <c r="E455" s="301"/>
      <c r="F455" s="301"/>
      <c r="G455" s="301"/>
      <c r="H455" s="301"/>
      <c r="I455" s="301"/>
      <c r="J455" s="301"/>
      <c r="K455" s="301"/>
      <c r="L455" s="301"/>
      <c r="M455" s="301"/>
      <c r="N455" s="301"/>
      <c r="O455" s="301"/>
      <c r="P455" s="301"/>
      <c r="Q455" s="301"/>
      <c r="R455" s="301"/>
      <c r="S455" s="301"/>
      <c r="T455" s="301"/>
      <c r="U455" s="301"/>
      <c r="V455" s="301"/>
      <c r="W455" s="301"/>
      <c r="X455" s="301"/>
      <c r="Y455" s="301"/>
      <c r="Z455" s="301"/>
    </row>
    <row r="456" spans="1:26" ht="21.75" customHeight="1">
      <c r="A456" s="301"/>
      <c r="B456" s="301"/>
      <c r="C456" s="301"/>
      <c r="D456" s="301"/>
      <c r="E456" s="301"/>
      <c r="F456" s="301"/>
      <c r="G456" s="301"/>
      <c r="H456" s="301"/>
      <c r="I456" s="301"/>
      <c r="J456" s="301"/>
      <c r="K456" s="301"/>
      <c r="L456" s="301"/>
      <c r="M456" s="301"/>
      <c r="N456" s="301"/>
      <c r="O456" s="301"/>
      <c r="P456" s="301"/>
      <c r="Q456" s="301"/>
      <c r="R456" s="301"/>
      <c r="S456" s="301"/>
      <c r="T456" s="301"/>
      <c r="U456" s="301"/>
      <c r="V456" s="301"/>
      <c r="W456" s="301"/>
      <c r="X456" s="301"/>
      <c r="Y456" s="301"/>
      <c r="Z456" s="301"/>
    </row>
    <row r="457" spans="1:26" ht="21.75" customHeight="1">
      <c r="A457" s="301"/>
      <c r="B457" s="301"/>
      <c r="C457" s="301"/>
      <c r="D457" s="301"/>
      <c r="E457" s="301"/>
      <c r="F457" s="301"/>
      <c r="G457" s="301"/>
      <c r="H457" s="301"/>
      <c r="I457" s="301"/>
      <c r="J457" s="301"/>
      <c r="K457" s="301"/>
      <c r="L457" s="301"/>
      <c r="M457" s="301"/>
      <c r="N457" s="301"/>
      <c r="O457" s="301"/>
      <c r="P457" s="301"/>
      <c r="Q457" s="301"/>
      <c r="R457" s="301"/>
      <c r="S457" s="301"/>
      <c r="T457" s="301"/>
      <c r="U457" s="301"/>
      <c r="V457" s="301"/>
      <c r="W457" s="301"/>
      <c r="X457" s="301"/>
      <c r="Y457" s="301"/>
      <c r="Z457" s="301"/>
    </row>
    <row r="458" spans="1:26" ht="21.75" customHeight="1">
      <c r="A458" s="301"/>
      <c r="B458" s="301"/>
      <c r="C458" s="301"/>
      <c r="D458" s="301"/>
      <c r="E458" s="301"/>
      <c r="F458" s="301"/>
      <c r="G458" s="301"/>
      <c r="H458" s="301"/>
      <c r="I458" s="301"/>
      <c r="J458" s="301"/>
      <c r="K458" s="301"/>
      <c r="L458" s="301"/>
      <c r="M458" s="301"/>
      <c r="N458" s="301"/>
      <c r="O458" s="301"/>
      <c r="P458" s="301"/>
      <c r="Q458" s="301"/>
      <c r="R458" s="301"/>
      <c r="S458" s="301"/>
      <c r="T458" s="301"/>
      <c r="U458" s="301"/>
      <c r="V458" s="301"/>
      <c r="W458" s="301"/>
      <c r="X458" s="301"/>
      <c r="Y458" s="301"/>
      <c r="Z458" s="301"/>
    </row>
    <row r="459" spans="1:26" ht="21.75" customHeight="1">
      <c r="A459" s="301"/>
      <c r="B459" s="301"/>
      <c r="C459" s="301"/>
      <c r="D459" s="301"/>
      <c r="E459" s="301"/>
      <c r="F459" s="301"/>
      <c r="G459" s="301"/>
      <c r="H459" s="301"/>
      <c r="I459" s="301"/>
      <c r="J459" s="301"/>
      <c r="K459" s="301"/>
      <c r="L459" s="301"/>
      <c r="M459" s="301"/>
      <c r="N459" s="301"/>
      <c r="O459" s="301"/>
      <c r="P459" s="301"/>
      <c r="Q459" s="301"/>
      <c r="R459" s="301"/>
      <c r="S459" s="301"/>
      <c r="T459" s="301"/>
      <c r="U459" s="301"/>
      <c r="V459" s="301"/>
      <c r="W459" s="301"/>
      <c r="X459" s="301"/>
      <c r="Y459" s="301"/>
      <c r="Z459" s="301"/>
    </row>
    <row r="460" spans="1:26" ht="21.75" customHeight="1">
      <c r="A460" s="301"/>
      <c r="B460" s="301"/>
      <c r="C460" s="301"/>
      <c r="D460" s="301"/>
      <c r="E460" s="301"/>
      <c r="F460" s="301"/>
      <c r="G460" s="301"/>
      <c r="H460" s="301"/>
      <c r="I460" s="301"/>
      <c r="J460" s="301"/>
      <c r="K460" s="301"/>
      <c r="L460" s="301"/>
      <c r="M460" s="301"/>
      <c r="N460" s="301"/>
      <c r="O460" s="301"/>
      <c r="P460" s="301"/>
      <c r="Q460" s="301"/>
      <c r="R460" s="301"/>
      <c r="S460" s="301"/>
      <c r="T460" s="301"/>
      <c r="U460" s="301"/>
      <c r="V460" s="301"/>
      <c r="W460" s="301"/>
      <c r="X460" s="301"/>
      <c r="Y460" s="301"/>
      <c r="Z460" s="301"/>
    </row>
    <row r="461" spans="1:26" ht="21.75" customHeight="1">
      <c r="A461" s="301"/>
      <c r="B461" s="301"/>
      <c r="C461" s="301"/>
      <c r="D461" s="301"/>
      <c r="E461" s="301"/>
      <c r="F461" s="301"/>
      <c r="G461" s="301"/>
      <c r="H461" s="301"/>
      <c r="I461" s="301"/>
      <c r="J461" s="301"/>
      <c r="K461" s="301"/>
      <c r="L461" s="301"/>
      <c r="M461" s="301"/>
      <c r="N461" s="301"/>
      <c r="O461" s="301"/>
      <c r="P461" s="301"/>
      <c r="Q461" s="301"/>
      <c r="R461" s="301"/>
      <c r="S461" s="301"/>
      <c r="T461" s="301"/>
      <c r="U461" s="301"/>
      <c r="V461" s="301"/>
      <c r="W461" s="301"/>
      <c r="X461" s="301"/>
      <c r="Y461" s="301"/>
      <c r="Z461" s="301"/>
    </row>
    <row r="462" spans="1:26" ht="21.75" customHeight="1">
      <c r="A462" s="301"/>
      <c r="B462" s="301"/>
      <c r="C462" s="301"/>
      <c r="D462" s="301"/>
      <c r="E462" s="301"/>
      <c r="F462" s="301"/>
      <c r="G462" s="301"/>
      <c r="H462" s="301"/>
      <c r="I462" s="301"/>
      <c r="J462" s="301"/>
      <c r="K462" s="301"/>
      <c r="L462" s="301"/>
      <c r="M462" s="301"/>
      <c r="N462" s="301"/>
      <c r="O462" s="301"/>
      <c r="P462" s="301"/>
      <c r="Q462" s="301"/>
      <c r="R462" s="301"/>
      <c r="S462" s="301"/>
      <c r="T462" s="301"/>
      <c r="U462" s="301"/>
      <c r="V462" s="301"/>
      <c r="W462" s="301"/>
      <c r="X462" s="301"/>
      <c r="Y462" s="301"/>
      <c r="Z462" s="301"/>
    </row>
    <row r="463" spans="1:26" ht="21.75" customHeight="1">
      <c r="A463" s="301"/>
      <c r="B463" s="301"/>
      <c r="C463" s="301"/>
      <c r="D463" s="301"/>
      <c r="E463" s="301"/>
      <c r="F463" s="301"/>
      <c r="G463" s="301"/>
      <c r="H463" s="301"/>
      <c r="I463" s="301"/>
      <c r="J463" s="301"/>
      <c r="K463" s="301"/>
      <c r="L463" s="301"/>
      <c r="M463" s="301"/>
      <c r="N463" s="301"/>
      <c r="O463" s="301"/>
      <c r="P463" s="301"/>
      <c r="Q463" s="301"/>
      <c r="R463" s="301"/>
      <c r="S463" s="301"/>
      <c r="T463" s="301"/>
      <c r="U463" s="301"/>
      <c r="V463" s="301"/>
      <c r="W463" s="301"/>
      <c r="X463" s="301"/>
      <c r="Y463" s="301"/>
      <c r="Z463" s="301"/>
    </row>
    <row r="464" spans="1:26" ht="21.75" customHeight="1">
      <c r="A464" s="301"/>
      <c r="B464" s="301"/>
      <c r="C464" s="301"/>
      <c r="D464" s="301"/>
      <c r="E464" s="301"/>
      <c r="F464" s="301"/>
      <c r="G464" s="301"/>
      <c r="H464" s="301"/>
      <c r="I464" s="301"/>
      <c r="J464" s="301"/>
      <c r="K464" s="301"/>
      <c r="L464" s="301"/>
      <c r="M464" s="301"/>
      <c r="N464" s="301"/>
      <c r="O464" s="301"/>
      <c r="P464" s="301"/>
      <c r="Q464" s="301"/>
      <c r="R464" s="301"/>
      <c r="S464" s="301"/>
      <c r="T464" s="301"/>
      <c r="U464" s="301"/>
      <c r="V464" s="301"/>
      <c r="W464" s="301"/>
      <c r="X464" s="301"/>
      <c r="Y464" s="301"/>
      <c r="Z464" s="301"/>
    </row>
    <row r="465" spans="1:26" ht="21.75" customHeight="1">
      <c r="A465" s="301"/>
      <c r="B465" s="301"/>
      <c r="C465" s="301"/>
      <c r="D465" s="301"/>
      <c r="E465" s="301"/>
      <c r="F465" s="301"/>
      <c r="G465" s="301"/>
      <c r="H465" s="301"/>
      <c r="I465" s="301"/>
      <c r="J465" s="301"/>
      <c r="K465" s="301"/>
      <c r="L465" s="301"/>
      <c r="M465" s="301"/>
      <c r="N465" s="301"/>
      <c r="O465" s="301"/>
      <c r="P465" s="301"/>
      <c r="Q465" s="301"/>
      <c r="R465" s="301"/>
      <c r="S465" s="301"/>
      <c r="T465" s="301"/>
      <c r="U465" s="301"/>
      <c r="V465" s="301"/>
      <c r="W465" s="301"/>
      <c r="X465" s="301"/>
      <c r="Y465" s="301"/>
      <c r="Z465" s="301"/>
    </row>
    <row r="466" spans="1:26" ht="21.75" customHeight="1">
      <c r="A466" s="301"/>
      <c r="B466" s="301"/>
      <c r="C466" s="301"/>
      <c r="D466" s="301"/>
      <c r="E466" s="301"/>
      <c r="F466" s="301"/>
      <c r="G466" s="301"/>
      <c r="H466" s="301"/>
      <c r="I466" s="301"/>
      <c r="J466" s="301"/>
      <c r="K466" s="301"/>
      <c r="L466" s="301"/>
      <c r="M466" s="301"/>
      <c r="N466" s="301"/>
      <c r="O466" s="301"/>
      <c r="P466" s="301"/>
      <c r="Q466" s="301"/>
      <c r="R466" s="301"/>
      <c r="S466" s="301"/>
      <c r="T466" s="301"/>
      <c r="U466" s="301"/>
      <c r="V466" s="301"/>
      <c r="W466" s="301"/>
      <c r="X466" s="301"/>
      <c r="Y466" s="301"/>
      <c r="Z466" s="301"/>
    </row>
    <row r="467" spans="1:26" ht="21.75" customHeight="1">
      <c r="A467" s="301"/>
      <c r="B467" s="301"/>
      <c r="C467" s="301"/>
      <c r="D467" s="301"/>
      <c r="E467" s="301"/>
      <c r="F467" s="301"/>
      <c r="G467" s="301"/>
      <c r="H467" s="301"/>
      <c r="I467" s="301"/>
      <c r="J467" s="301"/>
      <c r="K467" s="301"/>
      <c r="L467" s="301"/>
      <c r="M467" s="301"/>
      <c r="N467" s="301"/>
      <c r="O467" s="301"/>
      <c r="P467" s="301"/>
      <c r="Q467" s="301"/>
      <c r="R467" s="301"/>
      <c r="S467" s="301"/>
      <c r="T467" s="301"/>
      <c r="U467" s="301"/>
      <c r="V467" s="301"/>
      <c r="W467" s="301"/>
      <c r="X467" s="301"/>
      <c r="Y467" s="301"/>
      <c r="Z467" s="301"/>
    </row>
    <row r="468" spans="1:26" ht="21.75" customHeight="1">
      <c r="A468" s="301"/>
      <c r="B468" s="301"/>
      <c r="C468" s="301"/>
      <c r="D468" s="301"/>
      <c r="E468" s="301"/>
      <c r="F468" s="301"/>
      <c r="G468" s="301"/>
      <c r="H468" s="301"/>
      <c r="I468" s="301"/>
      <c r="J468" s="301"/>
      <c r="K468" s="301"/>
      <c r="L468" s="301"/>
      <c r="M468" s="301"/>
      <c r="N468" s="301"/>
      <c r="O468" s="301"/>
      <c r="P468" s="301"/>
      <c r="Q468" s="301"/>
      <c r="R468" s="301"/>
      <c r="S468" s="301"/>
      <c r="T468" s="301"/>
      <c r="U468" s="301"/>
      <c r="V468" s="301"/>
      <c r="W468" s="301"/>
      <c r="X468" s="301"/>
      <c r="Y468" s="301"/>
      <c r="Z468" s="301"/>
    </row>
    <row r="469" spans="1:26" ht="21.75" customHeight="1">
      <c r="A469" s="301"/>
      <c r="B469" s="301"/>
      <c r="C469" s="301"/>
      <c r="D469" s="301"/>
      <c r="E469" s="301"/>
      <c r="F469" s="301"/>
      <c r="G469" s="301"/>
      <c r="H469" s="301"/>
      <c r="I469" s="301"/>
      <c r="J469" s="301"/>
      <c r="K469" s="301"/>
      <c r="L469" s="301"/>
      <c r="M469" s="301"/>
      <c r="N469" s="301"/>
      <c r="O469" s="301"/>
      <c r="P469" s="301"/>
      <c r="Q469" s="301"/>
      <c r="R469" s="301"/>
      <c r="S469" s="301"/>
      <c r="T469" s="301"/>
      <c r="U469" s="301"/>
      <c r="V469" s="301"/>
      <c r="W469" s="301"/>
      <c r="X469" s="301"/>
      <c r="Y469" s="301"/>
      <c r="Z469" s="301"/>
    </row>
    <row r="470" spans="1:26" ht="21.75" customHeight="1">
      <c r="A470" s="301"/>
      <c r="B470" s="301"/>
      <c r="C470" s="301"/>
      <c r="D470" s="301"/>
      <c r="E470" s="301"/>
      <c r="F470" s="301"/>
      <c r="G470" s="301"/>
      <c r="H470" s="301"/>
      <c r="I470" s="301"/>
      <c r="J470" s="301"/>
      <c r="K470" s="301"/>
      <c r="L470" s="301"/>
      <c r="M470" s="301"/>
      <c r="N470" s="301"/>
      <c r="O470" s="301"/>
      <c r="P470" s="301"/>
      <c r="Q470" s="301"/>
      <c r="R470" s="301"/>
      <c r="S470" s="301"/>
      <c r="T470" s="301"/>
      <c r="U470" s="301"/>
      <c r="V470" s="301"/>
      <c r="W470" s="301"/>
      <c r="X470" s="301"/>
      <c r="Y470" s="301"/>
      <c r="Z470" s="301"/>
    </row>
    <row r="471" spans="1:26" ht="21.75" customHeight="1">
      <c r="A471" s="301"/>
      <c r="B471" s="301"/>
      <c r="C471" s="301"/>
      <c r="D471" s="301"/>
      <c r="E471" s="301"/>
      <c r="F471" s="301"/>
      <c r="G471" s="301"/>
      <c r="H471" s="301"/>
      <c r="I471" s="301"/>
      <c r="J471" s="301"/>
      <c r="K471" s="301"/>
      <c r="L471" s="301"/>
      <c r="M471" s="301"/>
      <c r="N471" s="301"/>
      <c r="O471" s="301"/>
      <c r="P471" s="301"/>
      <c r="Q471" s="301"/>
      <c r="R471" s="301"/>
      <c r="S471" s="301"/>
      <c r="T471" s="301"/>
      <c r="U471" s="301"/>
      <c r="V471" s="301"/>
      <c r="W471" s="301"/>
      <c r="X471" s="301"/>
      <c r="Y471" s="301"/>
      <c r="Z471" s="301"/>
    </row>
    <row r="472" spans="1:26" ht="21.75" customHeight="1">
      <c r="A472" s="301"/>
      <c r="B472" s="301"/>
      <c r="C472" s="301"/>
      <c r="D472" s="301"/>
      <c r="E472" s="301"/>
      <c r="F472" s="301"/>
      <c r="G472" s="301"/>
      <c r="H472" s="301"/>
      <c r="I472" s="301"/>
      <c r="J472" s="301"/>
      <c r="K472" s="301"/>
      <c r="L472" s="301"/>
      <c r="M472" s="301"/>
      <c r="N472" s="301"/>
      <c r="O472" s="301"/>
      <c r="P472" s="301"/>
      <c r="Q472" s="301"/>
      <c r="R472" s="301"/>
      <c r="S472" s="301"/>
      <c r="T472" s="301"/>
      <c r="U472" s="301"/>
      <c r="V472" s="301"/>
      <c r="W472" s="301"/>
      <c r="X472" s="301"/>
      <c r="Y472" s="301"/>
      <c r="Z472" s="301"/>
    </row>
    <row r="473" spans="1:26" ht="21.75" customHeight="1">
      <c r="A473" s="301"/>
      <c r="B473" s="301"/>
      <c r="C473" s="301"/>
      <c r="D473" s="301"/>
      <c r="E473" s="301"/>
      <c r="F473" s="301"/>
      <c r="G473" s="301"/>
      <c r="H473" s="301"/>
      <c r="I473" s="301"/>
      <c r="J473" s="301"/>
      <c r="K473" s="301"/>
      <c r="L473" s="301"/>
      <c r="M473" s="301"/>
      <c r="N473" s="301"/>
      <c r="O473" s="301"/>
      <c r="P473" s="301"/>
      <c r="Q473" s="301"/>
      <c r="R473" s="301"/>
      <c r="S473" s="301"/>
      <c r="T473" s="301"/>
      <c r="U473" s="301"/>
      <c r="V473" s="301"/>
      <c r="W473" s="301"/>
      <c r="X473" s="301"/>
      <c r="Y473" s="301"/>
      <c r="Z473" s="301"/>
    </row>
    <row r="474" spans="1:26" ht="21.75" customHeight="1">
      <c r="A474" s="301"/>
      <c r="B474" s="301"/>
      <c r="C474" s="301"/>
      <c r="D474" s="301"/>
      <c r="E474" s="301"/>
      <c r="F474" s="301"/>
      <c r="G474" s="301"/>
      <c r="H474" s="301"/>
      <c r="I474" s="301"/>
      <c r="J474" s="301"/>
      <c r="K474" s="301"/>
      <c r="L474" s="301"/>
      <c r="M474" s="301"/>
      <c r="N474" s="301"/>
      <c r="O474" s="301"/>
      <c r="P474" s="301"/>
      <c r="Q474" s="301"/>
      <c r="R474" s="301"/>
      <c r="S474" s="301"/>
      <c r="T474" s="301"/>
      <c r="U474" s="301"/>
      <c r="V474" s="301"/>
      <c r="W474" s="301"/>
      <c r="X474" s="301"/>
      <c r="Y474" s="301"/>
      <c r="Z474" s="301"/>
    </row>
    <row r="475" spans="1:26" ht="21.75" customHeight="1">
      <c r="A475" s="301"/>
      <c r="B475" s="301"/>
      <c r="C475" s="301"/>
      <c r="D475" s="301"/>
      <c r="E475" s="301"/>
      <c r="F475" s="301"/>
      <c r="G475" s="301"/>
      <c r="H475" s="301"/>
      <c r="I475" s="301"/>
      <c r="J475" s="301"/>
      <c r="K475" s="301"/>
      <c r="L475" s="301"/>
      <c r="M475" s="301"/>
      <c r="N475" s="301"/>
      <c r="O475" s="301"/>
      <c r="P475" s="301"/>
      <c r="Q475" s="301"/>
      <c r="R475" s="301"/>
      <c r="S475" s="301"/>
      <c r="T475" s="301"/>
      <c r="U475" s="301"/>
      <c r="V475" s="301"/>
      <c r="W475" s="301"/>
      <c r="X475" s="301"/>
      <c r="Y475" s="301"/>
      <c r="Z475" s="301"/>
    </row>
    <row r="476" spans="1:26" ht="21.75" customHeight="1">
      <c r="A476" s="301"/>
      <c r="B476" s="301"/>
      <c r="C476" s="301"/>
      <c r="D476" s="301"/>
      <c r="E476" s="301"/>
      <c r="F476" s="301"/>
      <c r="G476" s="301"/>
      <c r="H476" s="301"/>
      <c r="I476" s="301"/>
      <c r="J476" s="301"/>
      <c r="K476" s="301"/>
      <c r="L476" s="301"/>
      <c r="M476" s="301"/>
      <c r="N476" s="301"/>
      <c r="O476" s="301"/>
      <c r="P476" s="301"/>
      <c r="Q476" s="301"/>
      <c r="R476" s="301"/>
      <c r="S476" s="301"/>
      <c r="T476" s="301"/>
      <c r="U476" s="301"/>
      <c r="V476" s="301"/>
      <c r="W476" s="301"/>
      <c r="X476" s="301"/>
      <c r="Y476" s="301"/>
      <c r="Z476" s="301"/>
    </row>
    <row r="477" spans="1:26" ht="21.75" customHeight="1">
      <c r="A477" s="301"/>
      <c r="B477" s="301"/>
      <c r="C477" s="301"/>
      <c r="D477" s="301"/>
      <c r="E477" s="301"/>
      <c r="F477" s="301"/>
      <c r="G477" s="301"/>
      <c r="H477" s="301"/>
      <c r="I477" s="301"/>
      <c r="J477" s="301"/>
      <c r="K477" s="301"/>
      <c r="L477" s="301"/>
      <c r="M477" s="301"/>
      <c r="N477" s="301"/>
      <c r="O477" s="301"/>
      <c r="P477" s="301"/>
      <c r="Q477" s="301"/>
      <c r="R477" s="301"/>
      <c r="S477" s="301"/>
      <c r="T477" s="301"/>
      <c r="U477" s="301"/>
      <c r="V477" s="301"/>
      <c r="W477" s="301"/>
      <c r="X477" s="301"/>
      <c r="Y477" s="301"/>
      <c r="Z477" s="301"/>
    </row>
    <row r="478" spans="1:26" ht="21.75" customHeight="1">
      <c r="A478" s="301"/>
      <c r="B478" s="301"/>
      <c r="C478" s="301"/>
      <c r="D478" s="301"/>
      <c r="E478" s="301"/>
      <c r="F478" s="301"/>
      <c r="G478" s="301"/>
      <c r="H478" s="301"/>
      <c r="I478" s="301"/>
      <c r="J478" s="301"/>
      <c r="K478" s="301"/>
      <c r="L478" s="301"/>
      <c r="M478" s="301"/>
      <c r="N478" s="301"/>
      <c r="O478" s="301"/>
      <c r="P478" s="301"/>
      <c r="Q478" s="301"/>
      <c r="R478" s="301"/>
      <c r="S478" s="301"/>
      <c r="T478" s="301"/>
      <c r="U478" s="301"/>
      <c r="V478" s="301"/>
      <c r="W478" s="301"/>
      <c r="X478" s="301"/>
      <c r="Y478" s="301"/>
      <c r="Z478" s="301"/>
    </row>
    <row r="479" spans="1:26" ht="21.75" customHeight="1">
      <c r="A479" s="301"/>
      <c r="B479" s="301"/>
      <c r="C479" s="301"/>
      <c r="D479" s="301"/>
      <c r="E479" s="301"/>
      <c r="F479" s="301"/>
      <c r="G479" s="301"/>
      <c r="H479" s="301"/>
      <c r="I479" s="301"/>
      <c r="J479" s="301"/>
      <c r="K479" s="301"/>
      <c r="L479" s="301"/>
      <c r="M479" s="301"/>
      <c r="N479" s="301"/>
      <c r="O479" s="301"/>
      <c r="P479" s="301"/>
      <c r="Q479" s="301"/>
      <c r="R479" s="301"/>
      <c r="S479" s="301"/>
      <c r="T479" s="301"/>
      <c r="U479" s="301"/>
      <c r="V479" s="301"/>
      <c r="W479" s="301"/>
      <c r="X479" s="301"/>
      <c r="Y479" s="301"/>
      <c r="Z479" s="301"/>
    </row>
    <row r="480" spans="1:26" ht="21.75" customHeight="1">
      <c r="A480" s="301"/>
      <c r="B480" s="301"/>
      <c r="C480" s="301"/>
      <c r="D480" s="301"/>
      <c r="E480" s="301"/>
      <c r="F480" s="301"/>
      <c r="G480" s="301"/>
      <c r="H480" s="301"/>
      <c r="I480" s="301"/>
      <c r="J480" s="301"/>
      <c r="K480" s="301"/>
      <c r="L480" s="301"/>
      <c r="M480" s="301"/>
      <c r="N480" s="301"/>
      <c r="O480" s="301"/>
      <c r="P480" s="301"/>
      <c r="Q480" s="301"/>
      <c r="R480" s="301"/>
      <c r="S480" s="301"/>
      <c r="T480" s="301"/>
      <c r="U480" s="301"/>
      <c r="V480" s="301"/>
      <c r="W480" s="301"/>
      <c r="X480" s="301"/>
      <c r="Y480" s="301"/>
      <c r="Z480" s="301"/>
    </row>
    <row r="481" spans="1:26" ht="21.75" customHeight="1">
      <c r="A481" s="301"/>
      <c r="B481" s="301"/>
      <c r="C481" s="301"/>
      <c r="D481" s="301"/>
      <c r="E481" s="301"/>
      <c r="F481" s="301"/>
      <c r="G481" s="301"/>
      <c r="H481" s="301"/>
      <c r="I481" s="301"/>
      <c r="J481" s="301"/>
      <c r="K481" s="301"/>
      <c r="L481" s="301"/>
      <c r="M481" s="301"/>
      <c r="N481" s="301"/>
      <c r="O481" s="301"/>
      <c r="P481" s="301"/>
      <c r="Q481" s="301"/>
      <c r="R481" s="301"/>
      <c r="S481" s="301"/>
      <c r="T481" s="301"/>
      <c r="U481" s="301"/>
      <c r="V481" s="301"/>
      <c r="W481" s="301"/>
      <c r="X481" s="301"/>
      <c r="Y481" s="301"/>
      <c r="Z481" s="301"/>
    </row>
    <row r="482" spans="1:26" ht="21.75" customHeight="1">
      <c r="A482" s="301"/>
      <c r="B482" s="301"/>
      <c r="C482" s="301"/>
      <c r="D482" s="301"/>
      <c r="E482" s="301"/>
      <c r="F482" s="301"/>
      <c r="G482" s="301"/>
      <c r="H482" s="301"/>
      <c r="I482" s="301"/>
      <c r="J482" s="301"/>
      <c r="K482" s="301"/>
      <c r="L482" s="301"/>
      <c r="M482" s="301"/>
      <c r="N482" s="301"/>
      <c r="O482" s="301"/>
      <c r="P482" s="301"/>
      <c r="Q482" s="301"/>
      <c r="R482" s="301"/>
      <c r="S482" s="301"/>
      <c r="T482" s="301"/>
      <c r="U482" s="301"/>
      <c r="V482" s="301"/>
      <c r="W482" s="301"/>
      <c r="X482" s="301"/>
      <c r="Y482" s="301"/>
      <c r="Z482" s="301"/>
    </row>
    <row r="483" spans="1:26" ht="21.75" customHeight="1">
      <c r="A483" s="301"/>
      <c r="B483" s="301"/>
      <c r="C483" s="301"/>
      <c r="D483" s="301"/>
      <c r="E483" s="301"/>
      <c r="F483" s="301"/>
      <c r="G483" s="301"/>
      <c r="H483" s="301"/>
      <c r="I483" s="301"/>
      <c r="J483" s="301"/>
      <c r="K483" s="301"/>
      <c r="L483" s="301"/>
      <c r="M483" s="301"/>
      <c r="N483" s="301"/>
      <c r="O483" s="301"/>
      <c r="P483" s="301"/>
      <c r="Q483" s="301"/>
      <c r="R483" s="301"/>
      <c r="S483" s="301"/>
      <c r="T483" s="301"/>
      <c r="U483" s="301"/>
      <c r="V483" s="301"/>
      <c r="W483" s="301"/>
      <c r="X483" s="301"/>
      <c r="Y483" s="301"/>
      <c r="Z483" s="301"/>
    </row>
    <row r="484" spans="1:26" ht="21.75" customHeight="1">
      <c r="A484" s="301"/>
      <c r="B484" s="301"/>
      <c r="C484" s="301"/>
      <c r="D484" s="301"/>
      <c r="E484" s="301"/>
      <c r="F484" s="301"/>
      <c r="G484" s="301"/>
      <c r="H484" s="301"/>
      <c r="I484" s="301"/>
      <c r="J484" s="301"/>
      <c r="K484" s="301"/>
      <c r="L484" s="301"/>
      <c r="M484" s="301"/>
      <c r="N484" s="301"/>
      <c r="O484" s="301"/>
      <c r="P484" s="301"/>
      <c r="Q484" s="301"/>
      <c r="R484" s="301"/>
      <c r="S484" s="301"/>
      <c r="T484" s="301"/>
      <c r="U484" s="301"/>
      <c r="V484" s="301"/>
      <c r="W484" s="301"/>
      <c r="X484" s="301"/>
      <c r="Y484" s="301"/>
      <c r="Z484" s="301"/>
    </row>
    <row r="485" spans="1:26" ht="21.75" customHeight="1">
      <c r="A485" s="301"/>
      <c r="B485" s="301"/>
      <c r="C485" s="301"/>
      <c r="D485" s="301"/>
      <c r="E485" s="301"/>
      <c r="F485" s="301"/>
      <c r="G485" s="301"/>
      <c r="H485" s="301"/>
      <c r="I485" s="301"/>
      <c r="J485" s="301"/>
      <c r="K485" s="301"/>
      <c r="L485" s="301"/>
      <c r="M485" s="301"/>
      <c r="N485" s="301"/>
      <c r="O485" s="301"/>
      <c r="P485" s="301"/>
      <c r="Q485" s="301"/>
      <c r="R485" s="301"/>
      <c r="S485" s="301"/>
      <c r="T485" s="301"/>
      <c r="U485" s="301"/>
      <c r="V485" s="301"/>
      <c r="W485" s="301"/>
      <c r="X485" s="301"/>
      <c r="Y485" s="301"/>
      <c r="Z485" s="301"/>
    </row>
    <row r="486" spans="1:26" ht="21.75" customHeight="1">
      <c r="A486" s="301"/>
      <c r="B486" s="301"/>
      <c r="C486" s="301"/>
      <c r="D486" s="301"/>
      <c r="E486" s="301"/>
      <c r="F486" s="301"/>
      <c r="G486" s="301"/>
      <c r="H486" s="301"/>
      <c r="I486" s="301"/>
      <c r="J486" s="301"/>
      <c r="K486" s="301"/>
      <c r="L486" s="301"/>
      <c r="M486" s="301"/>
      <c r="N486" s="301"/>
      <c r="O486" s="301"/>
      <c r="P486" s="301"/>
      <c r="Q486" s="301"/>
      <c r="R486" s="301"/>
      <c r="S486" s="301"/>
      <c r="T486" s="301"/>
      <c r="U486" s="301"/>
      <c r="V486" s="301"/>
      <c r="W486" s="301"/>
      <c r="X486" s="301"/>
      <c r="Y486" s="301"/>
      <c r="Z486" s="301"/>
    </row>
    <row r="487" spans="1:26" ht="21.75" customHeight="1">
      <c r="A487" s="301"/>
      <c r="B487" s="301"/>
      <c r="C487" s="301"/>
      <c r="D487" s="301"/>
      <c r="E487" s="301"/>
      <c r="F487" s="301"/>
      <c r="G487" s="301"/>
      <c r="H487" s="301"/>
      <c r="I487" s="301"/>
      <c r="J487" s="301"/>
      <c r="K487" s="301"/>
      <c r="L487" s="301"/>
      <c r="M487" s="301"/>
      <c r="N487" s="301"/>
      <c r="O487" s="301"/>
      <c r="P487" s="301"/>
      <c r="Q487" s="301"/>
      <c r="R487" s="301"/>
      <c r="S487" s="301"/>
      <c r="T487" s="301"/>
      <c r="U487" s="301"/>
      <c r="V487" s="301"/>
      <c r="W487" s="301"/>
      <c r="X487" s="301"/>
      <c r="Y487" s="301"/>
      <c r="Z487" s="301"/>
    </row>
    <row r="488" spans="1:26" ht="21.75" customHeight="1">
      <c r="A488" s="301"/>
      <c r="B488" s="301"/>
      <c r="C488" s="301"/>
      <c r="D488" s="301"/>
      <c r="E488" s="301"/>
      <c r="F488" s="301"/>
      <c r="G488" s="301"/>
      <c r="H488" s="301"/>
      <c r="I488" s="301"/>
      <c r="J488" s="301"/>
      <c r="K488" s="301"/>
      <c r="L488" s="301"/>
      <c r="M488" s="301"/>
      <c r="N488" s="301"/>
      <c r="O488" s="301"/>
      <c r="P488" s="301"/>
      <c r="Q488" s="301"/>
      <c r="R488" s="301"/>
      <c r="S488" s="301"/>
      <c r="T488" s="301"/>
      <c r="U488" s="301"/>
      <c r="V488" s="301"/>
      <c r="W488" s="301"/>
      <c r="X488" s="301"/>
      <c r="Y488" s="301"/>
      <c r="Z488" s="301"/>
    </row>
    <row r="489" spans="1:26" ht="21.75" customHeight="1">
      <c r="A489" s="301"/>
      <c r="B489" s="301"/>
      <c r="C489" s="301"/>
      <c r="D489" s="301"/>
      <c r="E489" s="301"/>
      <c r="F489" s="301"/>
      <c r="G489" s="301"/>
      <c r="H489" s="301"/>
      <c r="I489" s="301"/>
      <c r="J489" s="301"/>
      <c r="K489" s="301"/>
      <c r="L489" s="301"/>
      <c r="M489" s="301"/>
      <c r="N489" s="301"/>
      <c r="O489" s="301"/>
      <c r="P489" s="301"/>
      <c r="Q489" s="301"/>
      <c r="R489" s="301"/>
      <c r="S489" s="301"/>
      <c r="T489" s="301"/>
      <c r="U489" s="301"/>
      <c r="V489" s="301"/>
      <c r="W489" s="301"/>
      <c r="X489" s="301"/>
      <c r="Y489" s="301"/>
      <c r="Z489" s="301"/>
    </row>
    <row r="490" spans="1:26" ht="21.75" customHeight="1">
      <c r="A490" s="301"/>
      <c r="B490" s="301"/>
      <c r="C490" s="301"/>
      <c r="D490" s="301"/>
      <c r="E490" s="301"/>
      <c r="F490" s="301"/>
      <c r="G490" s="301"/>
      <c r="H490" s="301"/>
      <c r="I490" s="301"/>
      <c r="J490" s="301"/>
      <c r="K490" s="301"/>
      <c r="L490" s="301"/>
      <c r="M490" s="301"/>
      <c r="N490" s="301"/>
      <c r="O490" s="301"/>
      <c r="P490" s="301"/>
      <c r="Q490" s="301"/>
      <c r="R490" s="301"/>
      <c r="S490" s="301"/>
      <c r="T490" s="301"/>
      <c r="U490" s="301"/>
      <c r="V490" s="301"/>
      <c r="W490" s="301"/>
      <c r="X490" s="301"/>
      <c r="Y490" s="301"/>
      <c r="Z490" s="301"/>
    </row>
    <row r="491" spans="1:26" ht="21.75" customHeight="1">
      <c r="A491" s="301"/>
      <c r="B491" s="301"/>
      <c r="C491" s="301"/>
      <c r="D491" s="301"/>
      <c r="E491" s="301"/>
      <c r="F491" s="301"/>
      <c r="G491" s="301"/>
      <c r="H491" s="301"/>
      <c r="I491" s="301"/>
      <c r="J491" s="301"/>
      <c r="K491" s="301"/>
      <c r="L491" s="301"/>
      <c r="M491" s="301"/>
      <c r="N491" s="301"/>
      <c r="O491" s="301"/>
      <c r="P491" s="301"/>
      <c r="Q491" s="301"/>
      <c r="R491" s="301"/>
      <c r="S491" s="301"/>
      <c r="T491" s="301"/>
      <c r="U491" s="301"/>
      <c r="V491" s="301"/>
      <c r="W491" s="301"/>
      <c r="X491" s="301"/>
      <c r="Y491" s="301"/>
      <c r="Z491" s="301"/>
    </row>
    <row r="492" spans="1:26" ht="21.75" customHeight="1">
      <c r="A492" s="301"/>
      <c r="B492" s="301"/>
      <c r="C492" s="301"/>
      <c r="D492" s="301"/>
      <c r="E492" s="301"/>
      <c r="F492" s="301"/>
      <c r="G492" s="301"/>
      <c r="H492" s="301"/>
      <c r="I492" s="301"/>
      <c r="J492" s="301"/>
      <c r="K492" s="301"/>
      <c r="L492" s="301"/>
      <c r="M492" s="301"/>
      <c r="N492" s="301"/>
      <c r="O492" s="301"/>
      <c r="P492" s="301"/>
      <c r="Q492" s="301"/>
      <c r="R492" s="301"/>
      <c r="S492" s="301"/>
      <c r="T492" s="301"/>
      <c r="U492" s="301"/>
      <c r="V492" s="301"/>
      <c r="W492" s="301"/>
      <c r="X492" s="301"/>
      <c r="Y492" s="301"/>
      <c r="Z492" s="301"/>
    </row>
    <row r="493" spans="1:26" ht="21.75" customHeight="1">
      <c r="A493" s="301"/>
      <c r="B493" s="301"/>
      <c r="C493" s="301"/>
      <c r="D493" s="301"/>
      <c r="E493" s="301"/>
      <c r="F493" s="301"/>
      <c r="G493" s="301"/>
      <c r="H493" s="301"/>
      <c r="I493" s="301"/>
      <c r="J493" s="301"/>
      <c r="K493" s="301"/>
      <c r="L493" s="301"/>
      <c r="M493" s="301"/>
      <c r="N493" s="301"/>
      <c r="O493" s="301"/>
      <c r="P493" s="301"/>
      <c r="Q493" s="301"/>
      <c r="R493" s="301"/>
      <c r="S493" s="301"/>
      <c r="T493" s="301"/>
      <c r="U493" s="301"/>
      <c r="V493" s="301"/>
      <c r="W493" s="301"/>
      <c r="X493" s="301"/>
      <c r="Y493" s="301"/>
      <c r="Z493" s="301"/>
    </row>
    <row r="494" spans="1:26" ht="21.75" customHeight="1">
      <c r="A494" s="301"/>
      <c r="B494" s="301"/>
      <c r="C494" s="301"/>
      <c r="D494" s="301"/>
      <c r="E494" s="301"/>
      <c r="F494" s="301"/>
      <c r="G494" s="301"/>
      <c r="H494" s="301"/>
      <c r="I494" s="301"/>
      <c r="J494" s="301"/>
      <c r="K494" s="301"/>
      <c r="L494" s="301"/>
      <c r="M494" s="301"/>
      <c r="N494" s="301"/>
      <c r="O494" s="301"/>
      <c r="P494" s="301"/>
      <c r="Q494" s="301"/>
      <c r="R494" s="301"/>
      <c r="S494" s="301"/>
      <c r="T494" s="301"/>
      <c r="U494" s="301"/>
      <c r="V494" s="301"/>
      <c r="W494" s="301"/>
      <c r="X494" s="301"/>
      <c r="Y494" s="301"/>
      <c r="Z494" s="301"/>
    </row>
    <row r="495" spans="1:26" ht="21.75" customHeight="1">
      <c r="A495" s="301"/>
      <c r="B495" s="301"/>
      <c r="C495" s="301"/>
      <c r="D495" s="301"/>
      <c r="E495" s="301"/>
      <c r="F495" s="301"/>
      <c r="G495" s="301"/>
      <c r="H495" s="301"/>
      <c r="I495" s="301"/>
      <c r="J495" s="301"/>
      <c r="K495" s="301"/>
      <c r="L495" s="301"/>
      <c r="M495" s="301"/>
      <c r="N495" s="301"/>
      <c r="O495" s="301"/>
      <c r="P495" s="301"/>
      <c r="Q495" s="301"/>
      <c r="R495" s="301"/>
      <c r="S495" s="301"/>
      <c r="T495" s="301"/>
      <c r="U495" s="301"/>
      <c r="V495" s="301"/>
      <c r="W495" s="301"/>
      <c r="X495" s="301"/>
      <c r="Y495" s="301"/>
      <c r="Z495" s="301"/>
    </row>
    <row r="496" spans="1:26" ht="21.75" customHeight="1">
      <c r="A496" s="301"/>
      <c r="B496" s="301"/>
      <c r="C496" s="301"/>
      <c r="D496" s="301"/>
      <c r="E496" s="301"/>
      <c r="F496" s="301"/>
      <c r="G496" s="301"/>
      <c r="H496" s="301"/>
      <c r="I496" s="301"/>
      <c r="J496" s="301"/>
      <c r="K496" s="301"/>
      <c r="L496" s="301"/>
      <c r="M496" s="301"/>
      <c r="N496" s="301"/>
      <c r="O496" s="301"/>
      <c r="P496" s="301"/>
      <c r="Q496" s="301"/>
      <c r="R496" s="301"/>
      <c r="S496" s="301"/>
      <c r="T496" s="301"/>
      <c r="U496" s="301"/>
      <c r="V496" s="301"/>
      <c r="W496" s="301"/>
      <c r="X496" s="301"/>
      <c r="Y496" s="301"/>
      <c r="Z496" s="301"/>
    </row>
    <row r="497" spans="1:26" ht="21.75" customHeight="1">
      <c r="A497" s="301"/>
      <c r="B497" s="301"/>
      <c r="C497" s="301"/>
      <c r="D497" s="301"/>
      <c r="E497" s="301"/>
      <c r="F497" s="301"/>
      <c r="G497" s="301"/>
      <c r="H497" s="301"/>
      <c r="I497" s="301"/>
      <c r="J497" s="301"/>
      <c r="K497" s="301"/>
      <c r="L497" s="301"/>
      <c r="M497" s="301"/>
      <c r="N497" s="301"/>
      <c r="O497" s="301"/>
      <c r="P497" s="301"/>
      <c r="Q497" s="301"/>
      <c r="R497" s="301"/>
      <c r="S497" s="301"/>
      <c r="T497" s="301"/>
      <c r="U497" s="301"/>
      <c r="V497" s="301"/>
      <c r="W497" s="301"/>
      <c r="X497" s="301"/>
      <c r="Y497" s="301"/>
      <c r="Z497" s="301"/>
    </row>
    <row r="498" spans="1:26" ht="21.75" customHeight="1">
      <c r="A498" s="301"/>
      <c r="B498" s="301"/>
      <c r="C498" s="301"/>
      <c r="D498" s="301"/>
      <c r="E498" s="301"/>
      <c r="F498" s="301"/>
      <c r="G498" s="301"/>
      <c r="H498" s="301"/>
      <c r="I498" s="301"/>
      <c r="J498" s="301"/>
      <c r="K498" s="301"/>
      <c r="L498" s="301"/>
      <c r="M498" s="301"/>
      <c r="N498" s="301"/>
      <c r="O498" s="301"/>
      <c r="P498" s="301"/>
      <c r="Q498" s="301"/>
      <c r="R498" s="301"/>
      <c r="S498" s="301"/>
      <c r="T498" s="301"/>
      <c r="U498" s="301"/>
      <c r="V498" s="301"/>
      <c r="W498" s="301"/>
      <c r="X498" s="301"/>
      <c r="Y498" s="301"/>
      <c r="Z498" s="301"/>
    </row>
    <row r="499" spans="1:26" ht="21.75" customHeight="1">
      <c r="A499" s="301"/>
      <c r="B499" s="301"/>
      <c r="C499" s="301"/>
      <c r="D499" s="301"/>
      <c r="E499" s="301"/>
      <c r="F499" s="301"/>
      <c r="G499" s="301"/>
      <c r="H499" s="301"/>
      <c r="I499" s="301"/>
      <c r="J499" s="301"/>
      <c r="K499" s="301"/>
      <c r="L499" s="301"/>
      <c r="M499" s="301"/>
      <c r="N499" s="301"/>
      <c r="O499" s="301"/>
      <c r="P499" s="301"/>
      <c r="Q499" s="301"/>
      <c r="R499" s="301"/>
      <c r="S499" s="301"/>
      <c r="T499" s="301"/>
      <c r="U499" s="301"/>
      <c r="V499" s="301"/>
      <c r="W499" s="301"/>
      <c r="X499" s="301"/>
      <c r="Y499" s="301"/>
      <c r="Z499" s="301"/>
    </row>
    <row r="500" spans="1:26" ht="21.75" customHeight="1">
      <c r="A500" s="301"/>
      <c r="B500" s="301"/>
      <c r="C500" s="301"/>
      <c r="D500" s="301"/>
      <c r="E500" s="301"/>
      <c r="F500" s="301"/>
      <c r="G500" s="301"/>
      <c r="H500" s="301"/>
      <c r="I500" s="301"/>
      <c r="J500" s="301"/>
      <c r="K500" s="301"/>
      <c r="L500" s="301"/>
      <c r="M500" s="301"/>
      <c r="N500" s="301"/>
      <c r="O500" s="301"/>
      <c r="P500" s="301"/>
      <c r="Q500" s="301"/>
      <c r="R500" s="301"/>
      <c r="S500" s="301"/>
      <c r="T500" s="301"/>
      <c r="U500" s="301"/>
      <c r="V500" s="301"/>
      <c r="W500" s="301"/>
      <c r="X500" s="301"/>
      <c r="Y500" s="301"/>
      <c r="Z500" s="301"/>
    </row>
    <row r="501" spans="1:26" ht="21.75" customHeight="1">
      <c r="A501" s="301"/>
      <c r="B501" s="301"/>
      <c r="C501" s="301"/>
      <c r="D501" s="301"/>
      <c r="E501" s="301"/>
      <c r="F501" s="301"/>
      <c r="G501" s="301"/>
      <c r="H501" s="301"/>
      <c r="I501" s="301"/>
      <c r="J501" s="301"/>
      <c r="K501" s="301"/>
      <c r="L501" s="301"/>
      <c r="M501" s="301"/>
      <c r="N501" s="301"/>
      <c r="O501" s="301"/>
      <c r="P501" s="301"/>
      <c r="Q501" s="301"/>
      <c r="R501" s="301"/>
      <c r="S501" s="301"/>
      <c r="T501" s="301"/>
      <c r="U501" s="301"/>
      <c r="V501" s="301"/>
      <c r="W501" s="301"/>
      <c r="X501" s="301"/>
      <c r="Y501" s="301"/>
      <c r="Z501" s="301"/>
    </row>
    <row r="502" spans="1:26" ht="21.75" customHeight="1">
      <c r="A502" s="301"/>
      <c r="B502" s="301"/>
      <c r="C502" s="301"/>
      <c r="D502" s="301"/>
      <c r="E502" s="301"/>
      <c r="F502" s="301"/>
      <c r="G502" s="301"/>
      <c r="H502" s="301"/>
      <c r="I502" s="301"/>
      <c r="J502" s="301"/>
      <c r="K502" s="301"/>
      <c r="L502" s="301"/>
      <c r="M502" s="301"/>
      <c r="N502" s="301"/>
      <c r="O502" s="301"/>
      <c r="P502" s="301"/>
      <c r="Q502" s="301"/>
      <c r="R502" s="301"/>
      <c r="S502" s="301"/>
      <c r="T502" s="301"/>
      <c r="U502" s="301"/>
      <c r="V502" s="301"/>
      <c r="W502" s="301"/>
      <c r="X502" s="301"/>
      <c r="Y502" s="301"/>
      <c r="Z502" s="301"/>
    </row>
    <row r="503" spans="1:26" ht="21.75" customHeight="1">
      <c r="A503" s="301"/>
      <c r="B503" s="301"/>
      <c r="C503" s="301"/>
      <c r="D503" s="301"/>
      <c r="E503" s="301"/>
      <c r="F503" s="301"/>
      <c r="G503" s="301"/>
      <c r="H503" s="301"/>
      <c r="I503" s="301"/>
      <c r="J503" s="301"/>
      <c r="K503" s="301"/>
      <c r="L503" s="301"/>
      <c r="M503" s="301"/>
      <c r="N503" s="301"/>
      <c r="O503" s="301"/>
      <c r="P503" s="301"/>
      <c r="Q503" s="301"/>
      <c r="R503" s="301"/>
      <c r="S503" s="301"/>
      <c r="T503" s="301"/>
      <c r="U503" s="301"/>
      <c r="V503" s="301"/>
      <c r="W503" s="301"/>
      <c r="X503" s="301"/>
      <c r="Y503" s="301"/>
      <c r="Z503" s="301"/>
    </row>
    <row r="504" spans="1:26" ht="21.75" customHeight="1">
      <c r="A504" s="301"/>
      <c r="B504" s="301"/>
      <c r="C504" s="301"/>
      <c r="D504" s="301"/>
      <c r="E504" s="301"/>
      <c r="F504" s="301"/>
      <c r="G504" s="301"/>
      <c r="H504" s="301"/>
      <c r="I504" s="301"/>
      <c r="J504" s="301"/>
      <c r="K504" s="301"/>
      <c r="L504" s="301"/>
      <c r="M504" s="301"/>
      <c r="N504" s="301"/>
      <c r="O504" s="301"/>
      <c r="P504" s="301"/>
      <c r="Q504" s="301"/>
      <c r="R504" s="301"/>
      <c r="S504" s="301"/>
      <c r="T504" s="301"/>
      <c r="U504" s="301"/>
      <c r="V504" s="301"/>
      <c r="W504" s="301"/>
      <c r="X504" s="301"/>
      <c r="Y504" s="301"/>
      <c r="Z504" s="301"/>
    </row>
    <row r="505" spans="1:26" ht="21.75" customHeight="1">
      <c r="A505" s="301"/>
      <c r="B505" s="301"/>
      <c r="C505" s="301"/>
      <c r="D505" s="301"/>
      <c r="E505" s="301"/>
      <c r="F505" s="301"/>
      <c r="G505" s="301"/>
      <c r="H505" s="301"/>
      <c r="I505" s="301"/>
      <c r="J505" s="301"/>
      <c r="K505" s="301"/>
      <c r="L505" s="301"/>
      <c r="M505" s="301"/>
      <c r="N505" s="301"/>
      <c r="O505" s="301"/>
      <c r="P505" s="301"/>
      <c r="Q505" s="301"/>
      <c r="R505" s="301"/>
      <c r="S505" s="301"/>
      <c r="T505" s="301"/>
      <c r="U505" s="301"/>
      <c r="V505" s="301"/>
      <c r="W505" s="301"/>
      <c r="X505" s="301"/>
      <c r="Y505" s="301"/>
      <c r="Z505" s="301"/>
    </row>
    <row r="506" spans="1:26" ht="21.75" customHeight="1">
      <c r="A506" s="301"/>
      <c r="B506" s="301"/>
      <c r="C506" s="301"/>
      <c r="D506" s="301"/>
      <c r="E506" s="301"/>
      <c r="F506" s="301"/>
      <c r="G506" s="301"/>
      <c r="H506" s="301"/>
      <c r="I506" s="301"/>
      <c r="J506" s="301"/>
      <c r="K506" s="301"/>
      <c r="L506" s="301"/>
      <c r="M506" s="301"/>
      <c r="N506" s="301"/>
      <c r="O506" s="301"/>
      <c r="P506" s="301"/>
      <c r="Q506" s="301"/>
      <c r="R506" s="301"/>
      <c r="S506" s="301"/>
      <c r="T506" s="301"/>
      <c r="U506" s="301"/>
      <c r="V506" s="301"/>
      <c r="W506" s="301"/>
      <c r="X506" s="301"/>
      <c r="Y506" s="301"/>
      <c r="Z506" s="301"/>
    </row>
    <row r="507" spans="1:26" ht="21.75" customHeight="1">
      <c r="A507" s="301"/>
      <c r="B507" s="301"/>
      <c r="C507" s="301"/>
      <c r="D507" s="301"/>
      <c r="E507" s="301"/>
      <c r="F507" s="301"/>
      <c r="G507" s="301"/>
      <c r="H507" s="301"/>
      <c r="I507" s="301"/>
      <c r="J507" s="301"/>
      <c r="K507" s="301"/>
      <c r="L507" s="301"/>
      <c r="M507" s="301"/>
      <c r="N507" s="301"/>
      <c r="O507" s="301"/>
      <c r="P507" s="301"/>
      <c r="Q507" s="301"/>
      <c r="R507" s="301"/>
      <c r="S507" s="301"/>
      <c r="T507" s="301"/>
      <c r="U507" s="301"/>
      <c r="V507" s="301"/>
      <c r="W507" s="301"/>
      <c r="X507" s="301"/>
      <c r="Y507" s="301"/>
      <c r="Z507" s="301"/>
    </row>
    <row r="508" spans="1:26" ht="21.75" customHeight="1">
      <c r="A508" s="301"/>
      <c r="B508" s="301"/>
      <c r="C508" s="301"/>
      <c r="D508" s="301"/>
      <c r="E508" s="301"/>
      <c r="F508" s="301"/>
      <c r="G508" s="301"/>
      <c r="H508" s="301"/>
      <c r="I508" s="301"/>
      <c r="J508" s="301"/>
      <c r="K508" s="301"/>
      <c r="L508" s="301"/>
      <c r="M508" s="301"/>
      <c r="N508" s="301"/>
      <c r="O508" s="301"/>
      <c r="P508" s="301"/>
      <c r="Q508" s="301"/>
      <c r="R508" s="301"/>
      <c r="S508" s="301"/>
      <c r="T508" s="301"/>
      <c r="U508" s="301"/>
      <c r="V508" s="301"/>
      <c r="W508" s="301"/>
      <c r="X508" s="301"/>
      <c r="Y508" s="301"/>
      <c r="Z508" s="301"/>
    </row>
    <row r="509" spans="1:26" ht="21.75" customHeight="1">
      <c r="A509" s="301"/>
      <c r="B509" s="301"/>
      <c r="C509" s="301"/>
      <c r="D509" s="301"/>
      <c r="E509" s="301"/>
      <c r="F509" s="301"/>
      <c r="G509" s="301"/>
      <c r="H509" s="301"/>
      <c r="I509" s="301"/>
      <c r="J509" s="301"/>
      <c r="K509" s="301"/>
      <c r="L509" s="301"/>
      <c r="M509" s="301"/>
      <c r="N509" s="301"/>
      <c r="O509" s="301"/>
      <c r="P509" s="301"/>
      <c r="Q509" s="301"/>
      <c r="R509" s="301"/>
      <c r="S509" s="301"/>
      <c r="T509" s="301"/>
      <c r="U509" s="301"/>
      <c r="V509" s="301"/>
      <c r="W509" s="301"/>
      <c r="X509" s="301"/>
      <c r="Y509" s="301"/>
      <c r="Z509" s="301"/>
    </row>
    <row r="510" spans="1:26" ht="21.75" customHeight="1">
      <c r="A510" s="301"/>
      <c r="B510" s="301"/>
      <c r="C510" s="301"/>
      <c r="D510" s="301"/>
      <c r="E510" s="301"/>
      <c r="F510" s="301"/>
      <c r="G510" s="301"/>
      <c r="H510" s="301"/>
      <c r="I510" s="301"/>
      <c r="J510" s="301"/>
      <c r="K510" s="301"/>
      <c r="L510" s="301"/>
      <c r="M510" s="301"/>
      <c r="N510" s="301"/>
      <c r="O510" s="301"/>
      <c r="P510" s="301"/>
      <c r="Q510" s="301"/>
      <c r="R510" s="301"/>
      <c r="S510" s="301"/>
      <c r="T510" s="301"/>
      <c r="U510" s="301"/>
      <c r="V510" s="301"/>
      <c r="W510" s="301"/>
      <c r="X510" s="301"/>
      <c r="Y510" s="301"/>
      <c r="Z510" s="301"/>
    </row>
    <row r="511" spans="1:26" ht="21.75" customHeight="1">
      <c r="A511" s="301"/>
      <c r="B511" s="301"/>
      <c r="C511" s="301"/>
      <c r="D511" s="301"/>
      <c r="E511" s="301"/>
      <c r="F511" s="301"/>
      <c r="G511" s="301"/>
      <c r="H511" s="301"/>
      <c r="I511" s="301"/>
      <c r="J511" s="301"/>
      <c r="K511" s="301"/>
      <c r="L511" s="301"/>
      <c r="M511" s="301"/>
      <c r="N511" s="301"/>
      <c r="O511" s="301"/>
      <c r="P511" s="301"/>
      <c r="Q511" s="301"/>
      <c r="R511" s="301"/>
      <c r="S511" s="301"/>
      <c r="T511" s="301"/>
      <c r="U511" s="301"/>
      <c r="V511" s="301"/>
      <c r="W511" s="301"/>
      <c r="X511" s="301"/>
      <c r="Y511" s="301"/>
      <c r="Z511" s="301"/>
    </row>
    <row r="512" spans="1:26" ht="21.75" customHeight="1">
      <c r="A512" s="301"/>
      <c r="B512" s="301"/>
      <c r="C512" s="301"/>
      <c r="D512" s="301"/>
      <c r="E512" s="301"/>
      <c r="F512" s="301"/>
      <c r="G512" s="301"/>
      <c r="H512" s="301"/>
      <c r="I512" s="301"/>
      <c r="J512" s="301"/>
      <c r="K512" s="301"/>
      <c r="L512" s="301"/>
      <c r="M512" s="301"/>
      <c r="N512" s="301"/>
      <c r="O512" s="301"/>
      <c r="P512" s="301"/>
      <c r="Q512" s="301"/>
      <c r="R512" s="301"/>
      <c r="S512" s="301"/>
      <c r="T512" s="301"/>
      <c r="U512" s="301"/>
      <c r="V512" s="301"/>
      <c r="W512" s="301"/>
      <c r="X512" s="301"/>
      <c r="Y512" s="301"/>
      <c r="Z512" s="301"/>
    </row>
    <row r="513" spans="1:26" ht="21.75" customHeight="1">
      <c r="A513" s="301"/>
      <c r="B513" s="301"/>
      <c r="C513" s="301"/>
      <c r="D513" s="301"/>
      <c r="E513" s="301"/>
      <c r="F513" s="301"/>
      <c r="G513" s="301"/>
      <c r="H513" s="301"/>
      <c r="I513" s="301"/>
      <c r="J513" s="301"/>
      <c r="K513" s="301"/>
      <c r="L513" s="301"/>
      <c r="M513" s="301"/>
      <c r="N513" s="301"/>
      <c r="O513" s="301"/>
      <c r="P513" s="301"/>
      <c r="Q513" s="301"/>
      <c r="R513" s="301"/>
      <c r="S513" s="301"/>
      <c r="T513" s="301"/>
      <c r="U513" s="301"/>
      <c r="V513" s="301"/>
      <c r="W513" s="301"/>
      <c r="X513" s="301"/>
      <c r="Y513" s="301"/>
      <c r="Z513" s="301"/>
    </row>
    <row r="514" spans="1:26" ht="21.75" customHeight="1">
      <c r="A514" s="301"/>
      <c r="B514" s="301"/>
      <c r="C514" s="301"/>
      <c r="D514" s="301"/>
      <c r="E514" s="301"/>
      <c r="F514" s="301"/>
      <c r="G514" s="301"/>
      <c r="H514" s="301"/>
      <c r="I514" s="301"/>
      <c r="J514" s="301"/>
      <c r="K514" s="301"/>
      <c r="L514" s="301"/>
      <c r="M514" s="301"/>
      <c r="N514" s="301"/>
      <c r="O514" s="301"/>
      <c r="P514" s="301"/>
      <c r="Q514" s="301"/>
      <c r="R514" s="301"/>
      <c r="S514" s="301"/>
      <c r="T514" s="301"/>
      <c r="U514" s="301"/>
      <c r="V514" s="301"/>
      <c r="W514" s="301"/>
      <c r="X514" s="301"/>
      <c r="Y514" s="301"/>
      <c r="Z514" s="301"/>
    </row>
    <row r="515" spans="1:26" ht="21.75" customHeight="1">
      <c r="A515" s="301"/>
      <c r="B515" s="301"/>
      <c r="C515" s="301"/>
      <c r="D515" s="301"/>
      <c r="E515" s="301"/>
      <c r="F515" s="301"/>
      <c r="G515" s="301"/>
      <c r="H515" s="301"/>
      <c r="I515" s="301"/>
      <c r="J515" s="301"/>
      <c r="K515" s="301"/>
      <c r="L515" s="301"/>
      <c r="M515" s="301"/>
      <c r="N515" s="301"/>
      <c r="O515" s="301"/>
      <c r="P515" s="301"/>
      <c r="Q515" s="301"/>
      <c r="R515" s="301"/>
      <c r="S515" s="301"/>
      <c r="T515" s="301"/>
      <c r="U515" s="301"/>
      <c r="V515" s="301"/>
      <c r="W515" s="301"/>
      <c r="X515" s="301"/>
      <c r="Y515" s="301"/>
      <c r="Z515" s="301"/>
    </row>
    <row r="516" spans="1:26" ht="21.75" customHeight="1">
      <c r="A516" s="301"/>
      <c r="B516" s="301"/>
      <c r="C516" s="301"/>
      <c r="D516" s="301"/>
      <c r="E516" s="301"/>
      <c r="F516" s="301"/>
      <c r="G516" s="301"/>
      <c r="H516" s="301"/>
      <c r="I516" s="301"/>
      <c r="J516" s="301"/>
      <c r="K516" s="301"/>
      <c r="L516" s="301"/>
      <c r="M516" s="301"/>
      <c r="N516" s="301"/>
      <c r="O516" s="301"/>
      <c r="P516" s="301"/>
      <c r="Q516" s="301"/>
      <c r="R516" s="301"/>
      <c r="S516" s="301"/>
      <c r="T516" s="301"/>
      <c r="U516" s="301"/>
      <c r="V516" s="301"/>
      <c r="W516" s="301"/>
      <c r="X516" s="301"/>
      <c r="Y516" s="301"/>
      <c r="Z516" s="301"/>
    </row>
    <row r="517" spans="1:26" ht="21.75" customHeight="1">
      <c r="A517" s="301"/>
      <c r="B517" s="301"/>
      <c r="C517" s="301"/>
      <c r="D517" s="301"/>
      <c r="E517" s="301"/>
      <c r="F517" s="301"/>
      <c r="G517" s="301"/>
      <c r="H517" s="301"/>
      <c r="I517" s="301"/>
      <c r="J517" s="301"/>
      <c r="K517" s="301"/>
      <c r="L517" s="301"/>
      <c r="M517" s="301"/>
      <c r="N517" s="301"/>
      <c r="O517" s="301"/>
      <c r="P517" s="301"/>
      <c r="Q517" s="301"/>
      <c r="R517" s="301"/>
      <c r="S517" s="301"/>
      <c r="T517" s="301"/>
      <c r="U517" s="301"/>
      <c r="V517" s="301"/>
      <c r="W517" s="301"/>
      <c r="X517" s="301"/>
      <c r="Y517" s="301"/>
      <c r="Z517" s="301"/>
    </row>
    <row r="518" spans="1:26" ht="21.75" customHeight="1">
      <c r="A518" s="301"/>
      <c r="B518" s="301"/>
      <c r="C518" s="301"/>
      <c r="D518" s="301"/>
      <c r="E518" s="301"/>
      <c r="F518" s="301"/>
      <c r="G518" s="301"/>
      <c r="H518" s="301"/>
      <c r="I518" s="301"/>
      <c r="J518" s="301"/>
      <c r="K518" s="301"/>
      <c r="L518" s="301"/>
      <c r="M518" s="301"/>
      <c r="N518" s="301"/>
      <c r="O518" s="301"/>
      <c r="P518" s="301"/>
      <c r="Q518" s="301"/>
      <c r="R518" s="301"/>
      <c r="S518" s="301"/>
      <c r="T518" s="301"/>
      <c r="U518" s="301"/>
      <c r="V518" s="301"/>
      <c r="W518" s="301"/>
      <c r="X518" s="301"/>
      <c r="Y518" s="301"/>
      <c r="Z518" s="301"/>
    </row>
    <row r="519" spans="1:26" ht="21.75" customHeight="1">
      <c r="A519" s="301"/>
      <c r="B519" s="301"/>
      <c r="C519" s="301"/>
      <c r="D519" s="301"/>
      <c r="E519" s="301"/>
      <c r="F519" s="301"/>
      <c r="G519" s="301"/>
      <c r="H519" s="301"/>
      <c r="I519" s="301"/>
      <c r="J519" s="301"/>
      <c r="K519" s="301"/>
      <c r="L519" s="301"/>
      <c r="M519" s="301"/>
      <c r="N519" s="301"/>
      <c r="O519" s="301"/>
      <c r="P519" s="301"/>
      <c r="Q519" s="301"/>
      <c r="R519" s="301"/>
      <c r="S519" s="301"/>
      <c r="T519" s="301"/>
      <c r="U519" s="301"/>
      <c r="V519" s="301"/>
      <c r="W519" s="301"/>
      <c r="X519" s="301"/>
      <c r="Y519" s="301"/>
      <c r="Z519" s="301"/>
    </row>
    <row r="520" spans="1:26" ht="21.75" customHeight="1">
      <c r="A520" s="301"/>
      <c r="B520" s="301"/>
      <c r="C520" s="301"/>
      <c r="D520" s="301"/>
      <c r="E520" s="301"/>
      <c r="F520" s="301"/>
      <c r="G520" s="301"/>
      <c r="H520" s="301"/>
      <c r="I520" s="301"/>
      <c r="J520" s="301"/>
      <c r="K520" s="301"/>
      <c r="L520" s="301"/>
      <c r="M520" s="301"/>
      <c r="N520" s="301"/>
      <c r="O520" s="301"/>
      <c r="P520" s="301"/>
      <c r="Q520" s="301"/>
      <c r="R520" s="301"/>
      <c r="S520" s="301"/>
      <c r="T520" s="301"/>
      <c r="U520" s="301"/>
      <c r="V520" s="301"/>
      <c r="W520" s="301"/>
      <c r="X520" s="301"/>
      <c r="Y520" s="301"/>
      <c r="Z520" s="301"/>
    </row>
    <row r="521" spans="1:26" ht="21.75" customHeight="1">
      <c r="A521" s="301"/>
      <c r="B521" s="301"/>
      <c r="C521" s="301"/>
      <c r="D521" s="301"/>
      <c r="E521" s="301"/>
      <c r="F521" s="301"/>
      <c r="G521" s="301"/>
      <c r="H521" s="301"/>
      <c r="I521" s="301"/>
      <c r="J521" s="301"/>
      <c r="K521" s="301"/>
      <c r="L521" s="301"/>
      <c r="M521" s="301"/>
      <c r="N521" s="301"/>
      <c r="O521" s="301"/>
      <c r="P521" s="301"/>
      <c r="Q521" s="301"/>
      <c r="R521" s="301"/>
      <c r="S521" s="301"/>
      <c r="T521" s="301"/>
      <c r="U521" s="301"/>
      <c r="V521" s="301"/>
      <c r="W521" s="301"/>
      <c r="X521" s="301"/>
      <c r="Y521" s="301"/>
      <c r="Z521" s="301"/>
    </row>
    <row r="522" spans="1:26" ht="21.75" customHeight="1">
      <c r="A522" s="301"/>
      <c r="B522" s="301"/>
      <c r="C522" s="301"/>
      <c r="D522" s="301"/>
      <c r="E522" s="301"/>
      <c r="F522" s="301"/>
      <c r="G522" s="301"/>
      <c r="H522" s="301"/>
      <c r="I522" s="301"/>
      <c r="J522" s="301"/>
      <c r="K522" s="301"/>
      <c r="L522" s="301"/>
      <c r="M522" s="301"/>
      <c r="N522" s="301"/>
      <c r="O522" s="301"/>
      <c r="P522" s="301"/>
      <c r="Q522" s="301"/>
      <c r="R522" s="301"/>
      <c r="S522" s="301"/>
      <c r="T522" s="301"/>
      <c r="U522" s="301"/>
      <c r="V522" s="301"/>
      <c r="W522" s="301"/>
      <c r="X522" s="301"/>
      <c r="Y522" s="301"/>
      <c r="Z522" s="301"/>
    </row>
    <row r="523" spans="1:26" ht="21.75" customHeight="1">
      <c r="A523" s="301"/>
      <c r="B523" s="301"/>
      <c r="C523" s="301"/>
      <c r="D523" s="301"/>
      <c r="E523" s="301"/>
      <c r="F523" s="301"/>
      <c r="G523" s="301"/>
      <c r="H523" s="301"/>
      <c r="I523" s="301"/>
      <c r="J523" s="301"/>
      <c r="K523" s="301"/>
      <c r="L523" s="301"/>
      <c r="M523" s="301"/>
      <c r="N523" s="301"/>
      <c r="O523" s="301"/>
      <c r="P523" s="301"/>
      <c r="Q523" s="301"/>
      <c r="R523" s="301"/>
      <c r="S523" s="301"/>
      <c r="T523" s="301"/>
      <c r="U523" s="301"/>
      <c r="V523" s="301"/>
      <c r="W523" s="301"/>
      <c r="X523" s="301"/>
      <c r="Y523" s="301"/>
      <c r="Z523" s="301"/>
    </row>
    <row r="524" spans="1:26" ht="21.75" customHeight="1">
      <c r="A524" s="301"/>
      <c r="B524" s="301"/>
      <c r="C524" s="301"/>
      <c r="D524" s="301"/>
      <c r="E524" s="301"/>
      <c r="F524" s="301"/>
      <c r="G524" s="301"/>
      <c r="H524" s="301"/>
      <c r="I524" s="301"/>
      <c r="J524" s="301"/>
      <c r="K524" s="301"/>
      <c r="L524" s="301"/>
      <c r="M524" s="301"/>
      <c r="N524" s="301"/>
      <c r="O524" s="301"/>
      <c r="P524" s="301"/>
      <c r="Q524" s="301"/>
      <c r="R524" s="301"/>
      <c r="S524" s="301"/>
      <c r="T524" s="301"/>
      <c r="U524" s="301"/>
      <c r="V524" s="301"/>
      <c r="W524" s="301"/>
      <c r="X524" s="301"/>
      <c r="Y524" s="301"/>
      <c r="Z524" s="301"/>
    </row>
    <row r="525" spans="1:26" ht="21.75" customHeight="1">
      <c r="A525" s="301"/>
      <c r="B525" s="301"/>
      <c r="C525" s="301"/>
      <c r="D525" s="301"/>
      <c r="E525" s="301"/>
      <c r="F525" s="301"/>
      <c r="G525" s="301"/>
      <c r="H525" s="301"/>
      <c r="I525" s="301"/>
      <c r="J525" s="301"/>
      <c r="K525" s="301"/>
      <c r="L525" s="301"/>
      <c r="M525" s="301"/>
      <c r="N525" s="301"/>
      <c r="O525" s="301"/>
      <c r="P525" s="301"/>
      <c r="Q525" s="301"/>
      <c r="R525" s="301"/>
      <c r="S525" s="301"/>
      <c r="T525" s="301"/>
      <c r="U525" s="301"/>
      <c r="V525" s="301"/>
      <c r="W525" s="301"/>
      <c r="X525" s="301"/>
      <c r="Y525" s="301"/>
      <c r="Z525" s="301"/>
    </row>
    <row r="526" spans="1:26" ht="21.75" customHeight="1">
      <c r="A526" s="301"/>
      <c r="B526" s="301"/>
      <c r="C526" s="301"/>
      <c r="D526" s="301"/>
      <c r="E526" s="301"/>
      <c r="F526" s="301"/>
      <c r="G526" s="301"/>
      <c r="H526" s="301"/>
      <c r="I526" s="301"/>
      <c r="J526" s="301"/>
      <c r="K526" s="301"/>
      <c r="L526" s="301"/>
      <c r="M526" s="301"/>
      <c r="N526" s="301"/>
      <c r="O526" s="301"/>
      <c r="P526" s="301"/>
      <c r="Q526" s="301"/>
      <c r="R526" s="301"/>
      <c r="S526" s="301"/>
      <c r="T526" s="301"/>
      <c r="U526" s="301"/>
      <c r="V526" s="301"/>
      <c r="W526" s="301"/>
      <c r="X526" s="301"/>
      <c r="Y526" s="301"/>
      <c r="Z526" s="301"/>
    </row>
    <row r="527" spans="1:26" ht="21.75" customHeight="1">
      <c r="A527" s="301"/>
      <c r="B527" s="301"/>
      <c r="C527" s="301"/>
      <c r="D527" s="301"/>
      <c r="E527" s="301"/>
      <c r="F527" s="301"/>
      <c r="G527" s="301"/>
      <c r="H527" s="301"/>
      <c r="I527" s="301"/>
      <c r="J527" s="301"/>
      <c r="K527" s="301"/>
      <c r="L527" s="301"/>
      <c r="M527" s="301"/>
      <c r="N527" s="301"/>
      <c r="O527" s="301"/>
      <c r="P527" s="301"/>
      <c r="Q527" s="301"/>
      <c r="R527" s="301"/>
      <c r="S527" s="301"/>
      <c r="T527" s="301"/>
      <c r="U527" s="301"/>
      <c r="V527" s="301"/>
      <c r="W527" s="301"/>
      <c r="X527" s="301"/>
      <c r="Y527" s="301"/>
      <c r="Z527" s="301"/>
    </row>
    <row r="528" spans="1:26" ht="21.75" customHeight="1">
      <c r="A528" s="301"/>
      <c r="B528" s="301"/>
      <c r="C528" s="301"/>
      <c r="D528" s="301"/>
      <c r="E528" s="301"/>
      <c r="F528" s="301"/>
      <c r="G528" s="301"/>
      <c r="H528" s="301"/>
      <c r="I528" s="301"/>
      <c r="J528" s="301"/>
      <c r="K528" s="301"/>
      <c r="L528" s="301"/>
      <c r="M528" s="301"/>
      <c r="N528" s="301"/>
      <c r="O528" s="301"/>
      <c r="P528" s="301"/>
      <c r="Q528" s="301"/>
      <c r="R528" s="301"/>
      <c r="S528" s="301"/>
      <c r="T528" s="301"/>
      <c r="U528" s="301"/>
      <c r="V528" s="301"/>
      <c r="W528" s="301"/>
      <c r="X528" s="301"/>
      <c r="Y528" s="301"/>
      <c r="Z528" s="301"/>
    </row>
    <row r="529" spans="1:26" ht="21.75" customHeight="1">
      <c r="A529" s="301"/>
      <c r="B529" s="301"/>
      <c r="C529" s="301"/>
      <c r="D529" s="301"/>
      <c r="E529" s="301"/>
      <c r="F529" s="301"/>
      <c r="G529" s="301"/>
      <c r="H529" s="301"/>
      <c r="I529" s="301"/>
      <c r="J529" s="301"/>
      <c r="K529" s="301"/>
      <c r="L529" s="301"/>
      <c r="M529" s="301"/>
      <c r="N529" s="301"/>
      <c r="O529" s="301"/>
      <c r="P529" s="301"/>
      <c r="Q529" s="301"/>
      <c r="R529" s="301"/>
      <c r="S529" s="301"/>
      <c r="T529" s="301"/>
      <c r="U529" s="301"/>
      <c r="V529" s="301"/>
      <c r="W529" s="301"/>
      <c r="X529" s="301"/>
      <c r="Y529" s="301"/>
      <c r="Z529" s="301"/>
    </row>
    <row r="530" spans="1:26" ht="21.75" customHeight="1">
      <c r="A530" s="301"/>
      <c r="B530" s="301"/>
      <c r="C530" s="301"/>
      <c r="D530" s="301"/>
      <c r="E530" s="301"/>
      <c r="F530" s="301"/>
      <c r="G530" s="301"/>
      <c r="H530" s="301"/>
      <c r="I530" s="301"/>
      <c r="J530" s="301"/>
      <c r="K530" s="301"/>
      <c r="L530" s="301"/>
      <c r="M530" s="301"/>
      <c r="N530" s="301"/>
      <c r="O530" s="301"/>
      <c r="P530" s="301"/>
      <c r="Q530" s="301"/>
      <c r="R530" s="301"/>
      <c r="S530" s="301"/>
      <c r="T530" s="301"/>
      <c r="U530" s="301"/>
      <c r="V530" s="301"/>
      <c r="W530" s="301"/>
      <c r="X530" s="301"/>
      <c r="Y530" s="301"/>
      <c r="Z530" s="301"/>
    </row>
    <row r="531" spans="1:26" ht="21.75" customHeight="1">
      <c r="A531" s="301"/>
      <c r="B531" s="301"/>
      <c r="C531" s="301"/>
      <c r="D531" s="301"/>
      <c r="E531" s="301"/>
      <c r="F531" s="301"/>
      <c r="G531" s="301"/>
      <c r="H531" s="301"/>
      <c r="I531" s="301"/>
      <c r="J531" s="301"/>
      <c r="K531" s="301"/>
      <c r="L531" s="301"/>
      <c r="M531" s="301"/>
      <c r="N531" s="301"/>
      <c r="O531" s="301"/>
      <c r="P531" s="301"/>
      <c r="Q531" s="301"/>
      <c r="R531" s="301"/>
      <c r="S531" s="301"/>
      <c r="T531" s="301"/>
      <c r="U531" s="301"/>
      <c r="V531" s="301"/>
      <c r="W531" s="301"/>
      <c r="X531" s="301"/>
      <c r="Y531" s="301"/>
      <c r="Z531" s="301"/>
    </row>
    <row r="532" spans="1:26" ht="21.75" customHeight="1">
      <c r="A532" s="301"/>
      <c r="B532" s="301"/>
      <c r="C532" s="301"/>
      <c r="D532" s="301"/>
      <c r="E532" s="301"/>
      <c r="F532" s="301"/>
      <c r="G532" s="301"/>
      <c r="H532" s="301"/>
      <c r="I532" s="301"/>
      <c r="J532" s="301"/>
      <c r="K532" s="301"/>
      <c r="L532" s="301"/>
      <c r="M532" s="301"/>
      <c r="N532" s="301"/>
      <c r="O532" s="301"/>
      <c r="P532" s="301"/>
      <c r="Q532" s="301"/>
      <c r="R532" s="301"/>
      <c r="S532" s="301"/>
      <c r="T532" s="301"/>
      <c r="U532" s="301"/>
      <c r="V532" s="301"/>
      <c r="W532" s="301"/>
      <c r="X532" s="301"/>
      <c r="Y532" s="301"/>
      <c r="Z532" s="301"/>
    </row>
    <row r="533" spans="1:26" ht="21.75" customHeight="1">
      <c r="A533" s="301"/>
      <c r="B533" s="301"/>
      <c r="C533" s="301"/>
      <c r="D533" s="301"/>
      <c r="E533" s="301"/>
      <c r="F533" s="301"/>
      <c r="G533" s="301"/>
      <c r="H533" s="301"/>
      <c r="I533" s="301"/>
      <c r="J533" s="301"/>
      <c r="K533" s="301"/>
      <c r="L533" s="301"/>
      <c r="M533" s="301"/>
      <c r="N533" s="301"/>
      <c r="O533" s="301"/>
      <c r="P533" s="301"/>
      <c r="Q533" s="301"/>
      <c r="R533" s="301"/>
      <c r="S533" s="301"/>
      <c r="T533" s="301"/>
      <c r="U533" s="301"/>
      <c r="V533" s="301"/>
      <c r="W533" s="301"/>
      <c r="X533" s="301"/>
      <c r="Y533" s="301"/>
      <c r="Z533" s="301"/>
    </row>
    <row r="534" spans="1:26" ht="21.75" customHeight="1">
      <c r="A534" s="301"/>
      <c r="B534" s="301"/>
      <c r="C534" s="301"/>
      <c r="D534" s="301"/>
      <c r="E534" s="301"/>
      <c r="F534" s="301"/>
      <c r="G534" s="301"/>
      <c r="H534" s="301"/>
      <c r="I534" s="301"/>
      <c r="J534" s="301"/>
      <c r="K534" s="301"/>
      <c r="L534" s="301"/>
      <c r="M534" s="301"/>
      <c r="N534" s="301"/>
      <c r="O534" s="301"/>
      <c r="P534" s="301"/>
      <c r="Q534" s="301"/>
      <c r="R534" s="301"/>
      <c r="S534" s="301"/>
      <c r="T534" s="301"/>
      <c r="U534" s="301"/>
      <c r="V534" s="301"/>
      <c r="W534" s="301"/>
      <c r="X534" s="301"/>
      <c r="Y534" s="301"/>
      <c r="Z534" s="301"/>
    </row>
    <row r="535" spans="1:26" ht="21.75" customHeight="1">
      <c r="A535" s="301"/>
      <c r="B535" s="301"/>
      <c r="C535" s="301"/>
      <c r="D535" s="301"/>
      <c r="E535" s="301"/>
      <c r="F535" s="301"/>
      <c r="G535" s="301"/>
      <c r="H535" s="301"/>
      <c r="I535" s="301"/>
      <c r="J535" s="301"/>
      <c r="K535" s="301"/>
      <c r="L535" s="301"/>
      <c r="M535" s="301"/>
      <c r="N535" s="301"/>
      <c r="O535" s="301"/>
      <c r="P535" s="301"/>
      <c r="Q535" s="301"/>
      <c r="R535" s="301"/>
      <c r="S535" s="301"/>
      <c r="T535" s="301"/>
      <c r="U535" s="301"/>
      <c r="V535" s="301"/>
      <c r="W535" s="301"/>
      <c r="X535" s="301"/>
      <c r="Y535" s="301"/>
      <c r="Z535" s="301"/>
    </row>
    <row r="536" spans="1:26" ht="21.75" customHeight="1">
      <c r="A536" s="301"/>
      <c r="B536" s="301"/>
      <c r="C536" s="301"/>
      <c r="D536" s="301"/>
      <c r="E536" s="301"/>
      <c r="F536" s="301"/>
      <c r="G536" s="301"/>
      <c r="H536" s="301"/>
      <c r="I536" s="301"/>
      <c r="J536" s="301"/>
      <c r="K536" s="301"/>
      <c r="L536" s="301"/>
      <c r="M536" s="301"/>
      <c r="N536" s="301"/>
      <c r="O536" s="301"/>
      <c r="P536" s="301"/>
      <c r="Q536" s="301"/>
      <c r="R536" s="301"/>
      <c r="S536" s="301"/>
      <c r="T536" s="301"/>
      <c r="U536" s="301"/>
      <c r="V536" s="301"/>
      <c r="W536" s="301"/>
      <c r="X536" s="301"/>
      <c r="Y536" s="301"/>
      <c r="Z536" s="301"/>
    </row>
    <row r="537" spans="1:26" ht="21.75" customHeight="1">
      <c r="A537" s="301"/>
      <c r="B537" s="301"/>
      <c r="C537" s="301"/>
      <c r="D537" s="301"/>
      <c r="E537" s="301"/>
      <c r="F537" s="301"/>
      <c r="G537" s="301"/>
      <c r="H537" s="301"/>
      <c r="I537" s="301"/>
      <c r="J537" s="301"/>
      <c r="K537" s="301"/>
      <c r="L537" s="301"/>
      <c r="M537" s="301"/>
      <c r="N537" s="301"/>
      <c r="O537" s="301"/>
      <c r="P537" s="301"/>
      <c r="Q537" s="301"/>
      <c r="R537" s="301"/>
      <c r="S537" s="301"/>
      <c r="T537" s="301"/>
      <c r="U537" s="301"/>
      <c r="V537" s="301"/>
      <c r="W537" s="301"/>
      <c r="X537" s="301"/>
      <c r="Y537" s="301"/>
      <c r="Z537" s="301"/>
    </row>
    <row r="538" spans="1:26" ht="21.75" customHeight="1">
      <c r="A538" s="301"/>
      <c r="B538" s="301"/>
      <c r="C538" s="301"/>
      <c r="D538" s="301"/>
      <c r="E538" s="301"/>
      <c r="F538" s="301"/>
      <c r="G538" s="301"/>
      <c r="H538" s="301"/>
      <c r="I538" s="301"/>
      <c r="J538" s="301"/>
      <c r="K538" s="301"/>
      <c r="L538" s="301"/>
      <c r="M538" s="301"/>
      <c r="N538" s="301"/>
      <c r="O538" s="301"/>
      <c r="P538" s="301"/>
      <c r="Q538" s="301"/>
      <c r="R538" s="301"/>
      <c r="S538" s="301"/>
      <c r="T538" s="301"/>
      <c r="U538" s="301"/>
      <c r="V538" s="301"/>
      <c r="W538" s="301"/>
      <c r="X538" s="301"/>
      <c r="Y538" s="301"/>
      <c r="Z538" s="301"/>
    </row>
    <row r="539" spans="1:26" ht="21.75" customHeight="1">
      <c r="A539" s="301"/>
      <c r="B539" s="301"/>
      <c r="C539" s="301"/>
      <c r="D539" s="301"/>
      <c r="E539" s="301"/>
      <c r="F539" s="301"/>
      <c r="G539" s="301"/>
      <c r="H539" s="301"/>
      <c r="I539" s="301"/>
      <c r="J539" s="301"/>
      <c r="K539" s="301"/>
      <c r="L539" s="301"/>
      <c r="M539" s="301"/>
      <c r="N539" s="301"/>
      <c r="O539" s="301"/>
      <c r="P539" s="301"/>
      <c r="Q539" s="301"/>
      <c r="R539" s="301"/>
      <c r="S539" s="301"/>
      <c r="T539" s="301"/>
      <c r="U539" s="301"/>
      <c r="V539" s="301"/>
      <c r="W539" s="301"/>
      <c r="X539" s="301"/>
      <c r="Y539" s="301"/>
      <c r="Z539" s="301"/>
    </row>
    <row r="540" spans="1:26" ht="21.75" customHeight="1">
      <c r="A540" s="301"/>
      <c r="B540" s="301"/>
      <c r="C540" s="301"/>
      <c r="D540" s="301"/>
      <c r="E540" s="301"/>
      <c r="F540" s="301"/>
      <c r="G540" s="301"/>
      <c r="H540" s="301"/>
      <c r="I540" s="301"/>
      <c r="J540" s="301"/>
      <c r="K540" s="301"/>
      <c r="L540" s="301"/>
      <c r="M540" s="301"/>
      <c r="N540" s="301"/>
      <c r="O540" s="301"/>
      <c r="P540" s="301"/>
      <c r="Q540" s="301"/>
      <c r="R540" s="301"/>
      <c r="S540" s="301"/>
      <c r="T540" s="301"/>
      <c r="U540" s="301"/>
      <c r="V540" s="301"/>
      <c r="W540" s="301"/>
      <c r="X540" s="301"/>
      <c r="Y540" s="301"/>
      <c r="Z540" s="301"/>
    </row>
    <row r="541" spans="1:26" ht="21.75" customHeight="1">
      <c r="A541" s="301"/>
      <c r="B541" s="301"/>
      <c r="C541" s="301"/>
      <c r="D541" s="301"/>
      <c r="E541" s="301"/>
      <c r="F541" s="301"/>
      <c r="G541" s="301"/>
      <c r="H541" s="301"/>
      <c r="I541" s="301"/>
      <c r="J541" s="301"/>
      <c r="K541" s="301"/>
      <c r="L541" s="301"/>
      <c r="M541" s="301"/>
      <c r="N541" s="301"/>
      <c r="O541" s="301"/>
      <c r="P541" s="301"/>
      <c r="Q541" s="301"/>
      <c r="R541" s="301"/>
      <c r="S541" s="301"/>
      <c r="T541" s="301"/>
      <c r="U541" s="301"/>
      <c r="V541" s="301"/>
      <c r="W541" s="301"/>
      <c r="X541" s="301"/>
      <c r="Y541" s="301"/>
      <c r="Z541" s="301"/>
    </row>
    <row r="542" spans="1:26" ht="21.75" customHeight="1">
      <c r="A542" s="301"/>
      <c r="B542" s="301"/>
      <c r="C542" s="301"/>
      <c r="D542" s="301"/>
      <c r="E542" s="301"/>
      <c r="F542" s="301"/>
      <c r="G542" s="301"/>
      <c r="H542" s="301"/>
      <c r="I542" s="301"/>
      <c r="J542" s="301"/>
      <c r="K542" s="301"/>
      <c r="L542" s="301"/>
      <c r="M542" s="301"/>
      <c r="N542" s="301"/>
      <c r="O542" s="301"/>
      <c r="P542" s="301"/>
      <c r="Q542" s="301"/>
      <c r="R542" s="301"/>
      <c r="S542" s="301"/>
      <c r="T542" s="301"/>
      <c r="U542" s="301"/>
      <c r="V542" s="301"/>
      <c r="W542" s="301"/>
      <c r="X542" s="301"/>
      <c r="Y542" s="301"/>
      <c r="Z542" s="301"/>
    </row>
    <row r="543" spans="1:26" ht="21.75" customHeight="1">
      <c r="A543" s="301"/>
      <c r="B543" s="301"/>
      <c r="C543" s="301"/>
      <c r="D543" s="301"/>
      <c r="E543" s="301"/>
      <c r="F543" s="301"/>
      <c r="G543" s="301"/>
      <c r="H543" s="301"/>
      <c r="I543" s="301"/>
      <c r="J543" s="301"/>
      <c r="K543" s="301"/>
      <c r="L543" s="301"/>
      <c r="M543" s="301"/>
      <c r="N543" s="301"/>
      <c r="O543" s="301"/>
      <c r="P543" s="301"/>
      <c r="Q543" s="301"/>
      <c r="R543" s="301"/>
      <c r="S543" s="301"/>
      <c r="T543" s="301"/>
      <c r="U543" s="301"/>
      <c r="V543" s="301"/>
      <c r="W543" s="301"/>
      <c r="X543" s="301"/>
      <c r="Y543" s="301"/>
      <c r="Z543" s="301"/>
    </row>
    <row r="544" spans="1:26" ht="21.75" customHeight="1">
      <c r="A544" s="301"/>
      <c r="B544" s="301"/>
      <c r="C544" s="301"/>
      <c r="D544" s="301"/>
      <c r="E544" s="301"/>
      <c r="F544" s="301"/>
      <c r="G544" s="301"/>
      <c r="H544" s="301"/>
      <c r="I544" s="301"/>
      <c r="J544" s="301"/>
      <c r="K544" s="301"/>
      <c r="L544" s="301"/>
      <c r="M544" s="301"/>
      <c r="N544" s="301"/>
      <c r="O544" s="301"/>
      <c r="P544" s="301"/>
      <c r="Q544" s="301"/>
      <c r="R544" s="301"/>
      <c r="S544" s="301"/>
      <c r="T544" s="301"/>
      <c r="U544" s="301"/>
      <c r="V544" s="301"/>
      <c r="W544" s="301"/>
      <c r="X544" s="301"/>
      <c r="Y544" s="301"/>
      <c r="Z544" s="301"/>
    </row>
    <row r="545" spans="1:26" ht="21.75" customHeight="1">
      <c r="A545" s="301"/>
      <c r="B545" s="301"/>
      <c r="C545" s="301"/>
      <c r="D545" s="301"/>
      <c r="E545" s="301"/>
      <c r="F545" s="301"/>
      <c r="G545" s="301"/>
      <c r="H545" s="301"/>
      <c r="I545" s="301"/>
      <c r="J545" s="301"/>
      <c r="K545" s="301"/>
      <c r="L545" s="301"/>
      <c r="M545" s="301"/>
      <c r="N545" s="301"/>
      <c r="O545" s="301"/>
      <c r="P545" s="301"/>
      <c r="Q545" s="301"/>
      <c r="R545" s="301"/>
      <c r="S545" s="301"/>
      <c r="T545" s="301"/>
      <c r="U545" s="301"/>
      <c r="V545" s="301"/>
      <c r="W545" s="301"/>
      <c r="X545" s="301"/>
      <c r="Y545" s="301"/>
      <c r="Z545" s="301"/>
    </row>
    <row r="546" spans="1:26" ht="21.75" customHeight="1">
      <c r="A546" s="301"/>
      <c r="B546" s="301"/>
      <c r="C546" s="301"/>
      <c r="D546" s="301"/>
      <c r="E546" s="301"/>
      <c r="F546" s="301"/>
      <c r="G546" s="301"/>
      <c r="H546" s="301"/>
      <c r="I546" s="301"/>
      <c r="J546" s="301"/>
      <c r="K546" s="301"/>
      <c r="L546" s="301"/>
      <c r="M546" s="301"/>
      <c r="N546" s="301"/>
      <c r="O546" s="301"/>
      <c r="P546" s="301"/>
      <c r="Q546" s="301"/>
      <c r="R546" s="301"/>
      <c r="S546" s="301"/>
      <c r="T546" s="301"/>
      <c r="U546" s="301"/>
      <c r="V546" s="301"/>
      <c r="W546" s="301"/>
      <c r="X546" s="301"/>
      <c r="Y546" s="301"/>
      <c r="Z546" s="301"/>
    </row>
    <row r="547" spans="1:26" ht="21.75" customHeight="1">
      <c r="A547" s="301"/>
      <c r="B547" s="301"/>
      <c r="C547" s="301"/>
      <c r="D547" s="301"/>
      <c r="E547" s="301"/>
      <c r="F547" s="301"/>
      <c r="G547" s="301"/>
      <c r="H547" s="301"/>
      <c r="I547" s="301"/>
      <c r="J547" s="301"/>
      <c r="K547" s="301"/>
      <c r="L547" s="301"/>
      <c r="M547" s="301"/>
      <c r="N547" s="301"/>
      <c r="O547" s="301"/>
      <c r="P547" s="301"/>
      <c r="Q547" s="301"/>
      <c r="R547" s="301"/>
      <c r="S547" s="301"/>
      <c r="T547" s="301"/>
      <c r="U547" s="301"/>
      <c r="V547" s="301"/>
      <c r="W547" s="301"/>
      <c r="X547" s="301"/>
      <c r="Y547" s="301"/>
      <c r="Z547" s="301"/>
    </row>
    <row r="548" spans="1:26" ht="21.75" customHeight="1">
      <c r="A548" s="301"/>
      <c r="B548" s="301"/>
      <c r="C548" s="301"/>
      <c r="D548" s="301"/>
      <c r="E548" s="301"/>
      <c r="F548" s="301"/>
      <c r="G548" s="301"/>
      <c r="H548" s="301"/>
      <c r="I548" s="301"/>
      <c r="J548" s="301"/>
      <c r="K548" s="301"/>
      <c r="L548" s="301"/>
      <c r="M548" s="301"/>
      <c r="N548" s="301"/>
      <c r="O548" s="301"/>
      <c r="P548" s="301"/>
      <c r="Q548" s="301"/>
      <c r="R548" s="301"/>
      <c r="S548" s="301"/>
      <c r="T548" s="301"/>
      <c r="U548" s="301"/>
      <c r="V548" s="301"/>
      <c r="W548" s="301"/>
      <c r="X548" s="301"/>
      <c r="Y548" s="301"/>
      <c r="Z548" s="301"/>
    </row>
    <row r="549" spans="1:26" ht="21.75" customHeight="1">
      <c r="A549" s="301"/>
      <c r="B549" s="301"/>
      <c r="C549" s="301"/>
      <c r="D549" s="301"/>
      <c r="E549" s="301"/>
      <c r="F549" s="301"/>
      <c r="G549" s="301"/>
      <c r="H549" s="301"/>
      <c r="I549" s="301"/>
      <c r="J549" s="301"/>
      <c r="K549" s="301"/>
      <c r="L549" s="301"/>
      <c r="M549" s="301"/>
      <c r="N549" s="301"/>
      <c r="O549" s="301"/>
      <c r="P549" s="301"/>
      <c r="Q549" s="301"/>
      <c r="R549" s="301"/>
      <c r="S549" s="301"/>
      <c r="T549" s="301"/>
      <c r="U549" s="301"/>
      <c r="V549" s="301"/>
      <c r="W549" s="301"/>
      <c r="X549" s="301"/>
      <c r="Y549" s="301"/>
      <c r="Z549" s="301"/>
    </row>
    <row r="550" spans="1:26" ht="21.75" customHeight="1">
      <c r="A550" s="301"/>
      <c r="B550" s="301"/>
      <c r="C550" s="301"/>
      <c r="D550" s="301"/>
      <c r="E550" s="301"/>
      <c r="F550" s="301"/>
      <c r="G550" s="301"/>
      <c r="H550" s="301"/>
      <c r="I550" s="301"/>
      <c r="J550" s="301"/>
      <c r="K550" s="301"/>
      <c r="L550" s="301"/>
      <c r="M550" s="301"/>
      <c r="N550" s="301"/>
      <c r="O550" s="301"/>
      <c r="P550" s="301"/>
      <c r="Q550" s="301"/>
      <c r="R550" s="301"/>
      <c r="S550" s="301"/>
      <c r="T550" s="301"/>
      <c r="U550" s="301"/>
      <c r="V550" s="301"/>
      <c r="W550" s="301"/>
      <c r="X550" s="301"/>
      <c r="Y550" s="301"/>
      <c r="Z550" s="301"/>
    </row>
    <row r="551" spans="1:26" ht="21.75" customHeight="1">
      <c r="A551" s="301"/>
      <c r="B551" s="301"/>
      <c r="C551" s="301"/>
      <c r="D551" s="301"/>
      <c r="E551" s="301"/>
      <c r="F551" s="301"/>
      <c r="G551" s="301"/>
      <c r="H551" s="301"/>
      <c r="I551" s="301"/>
      <c r="J551" s="301"/>
      <c r="K551" s="301"/>
      <c r="L551" s="301"/>
      <c r="M551" s="301"/>
      <c r="N551" s="301"/>
      <c r="O551" s="301"/>
      <c r="P551" s="301"/>
      <c r="Q551" s="301"/>
      <c r="R551" s="301"/>
      <c r="S551" s="301"/>
      <c r="T551" s="301"/>
      <c r="U551" s="301"/>
      <c r="V551" s="301"/>
      <c r="W551" s="301"/>
      <c r="X551" s="301"/>
      <c r="Y551" s="301"/>
      <c r="Z551" s="301"/>
    </row>
    <row r="552" spans="1:26" ht="21.75" customHeight="1">
      <c r="A552" s="301"/>
      <c r="B552" s="301"/>
      <c r="C552" s="301"/>
      <c r="D552" s="301"/>
      <c r="E552" s="301"/>
      <c r="F552" s="301"/>
      <c r="G552" s="301"/>
      <c r="H552" s="301"/>
      <c r="I552" s="301"/>
      <c r="J552" s="301"/>
      <c r="K552" s="301"/>
      <c r="L552" s="301"/>
      <c r="M552" s="301"/>
      <c r="N552" s="301"/>
      <c r="O552" s="301"/>
      <c r="P552" s="301"/>
      <c r="Q552" s="301"/>
      <c r="R552" s="301"/>
      <c r="S552" s="301"/>
      <c r="T552" s="301"/>
      <c r="U552" s="301"/>
      <c r="V552" s="301"/>
      <c r="W552" s="301"/>
      <c r="X552" s="301"/>
      <c r="Y552" s="301"/>
      <c r="Z552" s="301"/>
    </row>
    <row r="553" spans="1:26" ht="21.75" customHeight="1">
      <c r="A553" s="301"/>
      <c r="B553" s="301"/>
      <c r="C553" s="301"/>
      <c r="D553" s="301"/>
      <c r="E553" s="301"/>
      <c r="F553" s="301"/>
      <c r="G553" s="301"/>
      <c r="H553" s="301"/>
      <c r="I553" s="301"/>
      <c r="J553" s="301"/>
      <c r="K553" s="301"/>
      <c r="L553" s="301"/>
      <c r="M553" s="301"/>
      <c r="N553" s="301"/>
      <c r="O553" s="301"/>
      <c r="P553" s="301"/>
      <c r="Q553" s="301"/>
      <c r="R553" s="301"/>
      <c r="S553" s="301"/>
      <c r="T553" s="301"/>
      <c r="U553" s="301"/>
      <c r="V553" s="301"/>
      <c r="W553" s="301"/>
      <c r="X553" s="301"/>
      <c r="Y553" s="301"/>
      <c r="Z553" s="301"/>
    </row>
    <row r="554" spans="1:26" ht="21.75" customHeight="1">
      <c r="A554" s="301"/>
      <c r="B554" s="301"/>
      <c r="C554" s="301"/>
      <c r="D554" s="301"/>
      <c r="E554" s="301"/>
      <c r="F554" s="301"/>
      <c r="G554" s="301"/>
      <c r="H554" s="301"/>
      <c r="I554" s="301"/>
      <c r="J554" s="301"/>
      <c r="K554" s="301"/>
      <c r="L554" s="301"/>
      <c r="M554" s="301"/>
      <c r="N554" s="301"/>
      <c r="O554" s="301"/>
      <c r="P554" s="301"/>
      <c r="Q554" s="301"/>
      <c r="R554" s="301"/>
      <c r="S554" s="301"/>
      <c r="T554" s="301"/>
      <c r="U554" s="301"/>
      <c r="V554" s="301"/>
      <c r="W554" s="301"/>
      <c r="X554" s="301"/>
      <c r="Y554" s="301"/>
      <c r="Z554" s="301"/>
    </row>
    <row r="555" spans="1:26" ht="21.75" customHeight="1">
      <c r="A555" s="301"/>
      <c r="B555" s="301"/>
      <c r="C555" s="301"/>
      <c r="D555" s="301"/>
      <c r="E555" s="301"/>
      <c r="F555" s="301"/>
      <c r="G555" s="301"/>
      <c r="H555" s="301"/>
      <c r="I555" s="301"/>
      <c r="J555" s="301"/>
      <c r="K555" s="301"/>
      <c r="L555" s="301"/>
      <c r="M555" s="301"/>
      <c r="N555" s="301"/>
      <c r="O555" s="301"/>
      <c r="P555" s="301"/>
      <c r="Q555" s="301"/>
      <c r="R555" s="301"/>
      <c r="S555" s="301"/>
      <c r="T555" s="301"/>
      <c r="U555" s="301"/>
      <c r="V555" s="301"/>
      <c r="W555" s="301"/>
      <c r="X555" s="301"/>
      <c r="Y555" s="301"/>
      <c r="Z555" s="301"/>
    </row>
    <row r="556" spans="1:26" ht="21.75" customHeight="1">
      <c r="A556" s="301"/>
      <c r="B556" s="301"/>
      <c r="C556" s="301"/>
      <c r="D556" s="301"/>
      <c r="E556" s="301"/>
      <c r="F556" s="301"/>
      <c r="G556" s="301"/>
      <c r="H556" s="301"/>
      <c r="I556" s="301"/>
      <c r="J556" s="301"/>
      <c r="K556" s="301"/>
      <c r="L556" s="301"/>
      <c r="M556" s="301"/>
      <c r="N556" s="301"/>
      <c r="O556" s="301"/>
      <c r="P556" s="301"/>
      <c r="Q556" s="301"/>
      <c r="R556" s="301"/>
      <c r="S556" s="301"/>
      <c r="T556" s="301"/>
      <c r="U556" s="301"/>
      <c r="V556" s="301"/>
      <c r="W556" s="301"/>
      <c r="X556" s="301"/>
      <c r="Y556" s="301"/>
      <c r="Z556" s="301"/>
    </row>
    <row r="557" spans="1:26" ht="21.75" customHeight="1">
      <c r="A557" s="301"/>
      <c r="B557" s="301"/>
      <c r="C557" s="301"/>
      <c r="D557" s="301"/>
      <c r="E557" s="301"/>
      <c r="F557" s="301"/>
      <c r="G557" s="301"/>
      <c r="H557" s="301"/>
      <c r="I557" s="301"/>
      <c r="J557" s="301"/>
      <c r="K557" s="301"/>
      <c r="L557" s="301"/>
      <c r="M557" s="301"/>
      <c r="N557" s="301"/>
      <c r="O557" s="301"/>
      <c r="P557" s="301"/>
      <c r="Q557" s="301"/>
      <c r="R557" s="301"/>
      <c r="S557" s="301"/>
      <c r="T557" s="301"/>
      <c r="U557" s="301"/>
      <c r="V557" s="301"/>
      <c r="W557" s="301"/>
      <c r="X557" s="301"/>
      <c r="Y557" s="301"/>
      <c r="Z557" s="301"/>
    </row>
    <row r="558" spans="1:26" ht="21.75" customHeight="1">
      <c r="A558" s="301"/>
      <c r="B558" s="301"/>
      <c r="C558" s="301"/>
      <c r="D558" s="301"/>
      <c r="E558" s="301"/>
      <c r="F558" s="301"/>
      <c r="G558" s="301"/>
      <c r="H558" s="301"/>
      <c r="I558" s="301"/>
      <c r="J558" s="301"/>
      <c r="K558" s="301"/>
      <c r="L558" s="301"/>
      <c r="M558" s="301"/>
      <c r="N558" s="301"/>
      <c r="O558" s="301"/>
      <c r="P558" s="301"/>
      <c r="Q558" s="301"/>
      <c r="R558" s="301"/>
      <c r="S558" s="301"/>
      <c r="T558" s="301"/>
      <c r="U558" s="301"/>
      <c r="V558" s="301"/>
      <c r="W558" s="301"/>
      <c r="X558" s="301"/>
      <c r="Y558" s="301"/>
      <c r="Z558" s="301"/>
    </row>
    <row r="559" spans="1:26" ht="21.75" customHeight="1">
      <c r="A559" s="301"/>
      <c r="B559" s="301"/>
      <c r="C559" s="301"/>
      <c r="D559" s="301"/>
      <c r="E559" s="301"/>
      <c r="F559" s="301"/>
      <c r="G559" s="301"/>
      <c r="H559" s="301"/>
      <c r="I559" s="301"/>
      <c r="J559" s="301"/>
      <c r="K559" s="301"/>
      <c r="L559" s="301"/>
      <c r="M559" s="301"/>
      <c r="N559" s="301"/>
      <c r="O559" s="301"/>
      <c r="P559" s="301"/>
      <c r="Q559" s="301"/>
      <c r="R559" s="301"/>
      <c r="S559" s="301"/>
      <c r="T559" s="301"/>
      <c r="U559" s="301"/>
      <c r="V559" s="301"/>
      <c r="W559" s="301"/>
      <c r="X559" s="301"/>
      <c r="Y559" s="301"/>
      <c r="Z559" s="301"/>
    </row>
    <row r="560" spans="1:26" ht="21.75" customHeight="1">
      <c r="A560" s="301"/>
      <c r="B560" s="301"/>
      <c r="C560" s="301"/>
      <c r="D560" s="301"/>
      <c r="E560" s="301"/>
      <c r="F560" s="301"/>
      <c r="G560" s="301"/>
      <c r="H560" s="301"/>
      <c r="I560" s="301"/>
      <c r="J560" s="301"/>
      <c r="K560" s="301"/>
      <c r="L560" s="301"/>
      <c r="M560" s="301"/>
      <c r="N560" s="301"/>
      <c r="O560" s="301"/>
      <c r="P560" s="301"/>
      <c r="Q560" s="301"/>
      <c r="R560" s="301"/>
      <c r="S560" s="301"/>
      <c r="T560" s="301"/>
      <c r="U560" s="301"/>
      <c r="V560" s="301"/>
      <c r="W560" s="301"/>
      <c r="X560" s="301"/>
      <c r="Y560" s="301"/>
      <c r="Z560" s="301"/>
    </row>
    <row r="561" spans="1:26" ht="21.75" customHeight="1">
      <c r="A561" s="301"/>
      <c r="B561" s="301"/>
      <c r="C561" s="301"/>
      <c r="D561" s="301"/>
      <c r="E561" s="301"/>
      <c r="F561" s="301"/>
      <c r="G561" s="301"/>
      <c r="H561" s="301"/>
      <c r="I561" s="301"/>
      <c r="J561" s="301"/>
      <c r="K561" s="301"/>
      <c r="L561" s="301"/>
      <c r="M561" s="301"/>
      <c r="N561" s="301"/>
      <c r="O561" s="301"/>
      <c r="P561" s="301"/>
      <c r="Q561" s="301"/>
      <c r="R561" s="301"/>
      <c r="S561" s="301"/>
      <c r="T561" s="301"/>
      <c r="U561" s="301"/>
      <c r="V561" s="301"/>
      <c r="W561" s="301"/>
      <c r="X561" s="301"/>
      <c r="Y561" s="301"/>
      <c r="Z561" s="301"/>
    </row>
    <row r="562" spans="1:26" ht="21.75" customHeight="1">
      <c r="A562" s="301"/>
      <c r="B562" s="301"/>
      <c r="C562" s="301"/>
      <c r="D562" s="301"/>
      <c r="E562" s="301"/>
      <c r="F562" s="301"/>
      <c r="G562" s="301"/>
      <c r="H562" s="301"/>
      <c r="I562" s="301"/>
      <c r="J562" s="301"/>
      <c r="K562" s="301"/>
      <c r="L562" s="301"/>
      <c r="M562" s="301"/>
      <c r="N562" s="301"/>
      <c r="O562" s="301"/>
      <c r="P562" s="301"/>
      <c r="Q562" s="301"/>
      <c r="R562" s="301"/>
      <c r="S562" s="301"/>
      <c r="T562" s="301"/>
      <c r="U562" s="301"/>
      <c r="V562" s="301"/>
      <c r="W562" s="301"/>
      <c r="X562" s="301"/>
      <c r="Y562" s="301"/>
      <c r="Z562" s="301"/>
    </row>
    <row r="563" spans="1:26" ht="21.75" customHeight="1">
      <c r="A563" s="301"/>
      <c r="B563" s="301"/>
      <c r="C563" s="301"/>
      <c r="D563" s="301"/>
      <c r="E563" s="301"/>
      <c r="F563" s="301"/>
      <c r="G563" s="301"/>
      <c r="H563" s="301"/>
      <c r="I563" s="301"/>
      <c r="J563" s="301"/>
      <c r="K563" s="301"/>
      <c r="L563" s="301"/>
      <c r="M563" s="301"/>
      <c r="N563" s="301"/>
      <c r="O563" s="301"/>
      <c r="P563" s="301"/>
      <c r="Q563" s="301"/>
      <c r="R563" s="301"/>
      <c r="S563" s="301"/>
      <c r="T563" s="301"/>
      <c r="U563" s="301"/>
      <c r="V563" s="301"/>
      <c r="W563" s="301"/>
      <c r="X563" s="301"/>
      <c r="Y563" s="301"/>
      <c r="Z563" s="301"/>
    </row>
    <row r="564" spans="1:26" ht="21.75" customHeight="1">
      <c r="A564" s="301"/>
      <c r="B564" s="301"/>
      <c r="C564" s="301"/>
      <c r="D564" s="301"/>
      <c r="E564" s="301"/>
      <c r="F564" s="301"/>
      <c r="G564" s="301"/>
      <c r="H564" s="301"/>
      <c r="I564" s="301"/>
      <c r="J564" s="301"/>
      <c r="K564" s="301"/>
      <c r="L564" s="301"/>
      <c r="M564" s="301"/>
      <c r="N564" s="301"/>
      <c r="O564" s="301"/>
      <c r="P564" s="301"/>
      <c r="Q564" s="301"/>
      <c r="R564" s="301"/>
      <c r="S564" s="301"/>
      <c r="T564" s="301"/>
      <c r="U564" s="301"/>
      <c r="V564" s="301"/>
      <c r="W564" s="301"/>
      <c r="X564" s="301"/>
      <c r="Y564" s="301"/>
      <c r="Z564" s="301"/>
    </row>
    <row r="565" spans="1:26" ht="21.75" customHeight="1">
      <c r="A565" s="301"/>
      <c r="B565" s="301"/>
      <c r="C565" s="301"/>
      <c r="D565" s="301"/>
      <c r="E565" s="301"/>
      <c r="F565" s="301"/>
      <c r="G565" s="301"/>
      <c r="H565" s="301"/>
      <c r="I565" s="301"/>
      <c r="J565" s="301"/>
      <c r="K565" s="301"/>
      <c r="L565" s="301"/>
      <c r="M565" s="301"/>
      <c r="N565" s="301"/>
      <c r="O565" s="301"/>
      <c r="P565" s="301"/>
      <c r="Q565" s="301"/>
      <c r="R565" s="301"/>
      <c r="S565" s="301"/>
      <c r="T565" s="301"/>
      <c r="U565" s="301"/>
      <c r="V565" s="301"/>
      <c r="W565" s="301"/>
      <c r="X565" s="301"/>
      <c r="Y565" s="301"/>
      <c r="Z565" s="301"/>
    </row>
    <row r="566" spans="1:26" ht="21.75" customHeight="1">
      <c r="A566" s="301"/>
      <c r="B566" s="301"/>
      <c r="C566" s="301"/>
      <c r="D566" s="301"/>
      <c r="E566" s="301"/>
      <c r="F566" s="301"/>
      <c r="G566" s="301"/>
      <c r="H566" s="301"/>
      <c r="I566" s="301"/>
      <c r="J566" s="301"/>
      <c r="K566" s="301"/>
      <c r="L566" s="301"/>
      <c r="M566" s="301"/>
      <c r="N566" s="301"/>
      <c r="O566" s="301"/>
      <c r="P566" s="301"/>
      <c r="Q566" s="301"/>
      <c r="R566" s="301"/>
      <c r="S566" s="301"/>
      <c r="T566" s="301"/>
      <c r="U566" s="301"/>
      <c r="V566" s="301"/>
      <c r="W566" s="301"/>
      <c r="X566" s="301"/>
      <c r="Y566" s="301"/>
      <c r="Z566" s="301"/>
    </row>
    <row r="567" spans="1:26" ht="21.75" customHeight="1">
      <c r="A567" s="301"/>
      <c r="B567" s="301"/>
      <c r="C567" s="301"/>
      <c r="D567" s="301"/>
      <c r="E567" s="301"/>
      <c r="F567" s="301"/>
      <c r="G567" s="301"/>
      <c r="H567" s="301"/>
      <c r="I567" s="301"/>
      <c r="J567" s="301"/>
      <c r="K567" s="301"/>
      <c r="L567" s="301"/>
      <c r="M567" s="301"/>
      <c r="N567" s="301"/>
      <c r="O567" s="301"/>
      <c r="P567" s="301"/>
      <c r="Q567" s="301"/>
      <c r="R567" s="301"/>
      <c r="S567" s="301"/>
      <c r="T567" s="301"/>
      <c r="U567" s="301"/>
      <c r="V567" s="301"/>
      <c r="W567" s="301"/>
      <c r="X567" s="301"/>
      <c r="Y567" s="301"/>
      <c r="Z567" s="301"/>
    </row>
    <row r="568" spans="1:26" ht="21.75" customHeight="1">
      <c r="A568" s="301"/>
      <c r="B568" s="301"/>
      <c r="C568" s="301"/>
      <c r="D568" s="301"/>
      <c r="E568" s="301"/>
      <c r="F568" s="301"/>
      <c r="G568" s="301"/>
      <c r="H568" s="301"/>
      <c r="I568" s="301"/>
      <c r="J568" s="301"/>
      <c r="K568" s="301"/>
      <c r="L568" s="301"/>
      <c r="M568" s="301"/>
      <c r="N568" s="301"/>
      <c r="O568" s="301"/>
      <c r="P568" s="301"/>
      <c r="Q568" s="301"/>
      <c r="R568" s="301"/>
      <c r="S568" s="301"/>
      <c r="T568" s="301"/>
      <c r="U568" s="301"/>
      <c r="V568" s="301"/>
      <c r="W568" s="301"/>
      <c r="X568" s="301"/>
      <c r="Y568" s="301"/>
      <c r="Z568" s="301"/>
    </row>
    <row r="569" spans="1:26" ht="21.75" customHeight="1">
      <c r="A569" s="301"/>
      <c r="B569" s="301"/>
      <c r="C569" s="301"/>
      <c r="D569" s="301"/>
      <c r="E569" s="301"/>
      <c r="F569" s="301"/>
      <c r="G569" s="301"/>
      <c r="H569" s="301"/>
      <c r="I569" s="301"/>
      <c r="J569" s="301"/>
      <c r="K569" s="301"/>
      <c r="L569" s="301"/>
      <c r="M569" s="301"/>
      <c r="N569" s="301"/>
      <c r="O569" s="301"/>
      <c r="P569" s="301"/>
      <c r="Q569" s="301"/>
      <c r="R569" s="301"/>
      <c r="S569" s="301"/>
      <c r="T569" s="301"/>
      <c r="U569" s="301"/>
      <c r="V569" s="301"/>
      <c r="W569" s="301"/>
      <c r="X569" s="301"/>
      <c r="Y569" s="301"/>
      <c r="Z569" s="301"/>
    </row>
    <row r="570" spans="1:26" ht="21.75" customHeight="1">
      <c r="A570" s="301"/>
      <c r="B570" s="301"/>
      <c r="C570" s="301"/>
      <c r="D570" s="301"/>
      <c r="E570" s="301"/>
      <c r="F570" s="301"/>
      <c r="G570" s="301"/>
      <c r="H570" s="301"/>
      <c r="I570" s="301"/>
      <c r="J570" s="301"/>
      <c r="K570" s="301"/>
      <c r="L570" s="301"/>
      <c r="M570" s="301"/>
      <c r="N570" s="301"/>
      <c r="O570" s="301"/>
      <c r="P570" s="301"/>
      <c r="Q570" s="301"/>
      <c r="R570" s="301"/>
      <c r="S570" s="301"/>
      <c r="T570" s="301"/>
      <c r="U570" s="301"/>
      <c r="V570" s="301"/>
      <c r="W570" s="301"/>
      <c r="X570" s="301"/>
      <c r="Y570" s="301"/>
      <c r="Z570" s="301"/>
    </row>
    <row r="571" spans="1:26" ht="21.75" customHeight="1">
      <c r="A571" s="301"/>
      <c r="B571" s="301"/>
      <c r="C571" s="301"/>
      <c r="D571" s="301"/>
      <c r="E571" s="301"/>
      <c r="F571" s="301"/>
      <c r="G571" s="301"/>
      <c r="H571" s="301"/>
      <c r="I571" s="301"/>
      <c r="J571" s="301"/>
      <c r="K571" s="301"/>
      <c r="L571" s="301"/>
      <c r="M571" s="301"/>
      <c r="N571" s="301"/>
      <c r="O571" s="301"/>
      <c r="P571" s="301"/>
      <c r="Q571" s="301"/>
      <c r="R571" s="301"/>
      <c r="S571" s="301"/>
      <c r="T571" s="301"/>
      <c r="U571" s="301"/>
      <c r="V571" s="301"/>
      <c r="W571" s="301"/>
      <c r="X571" s="301"/>
      <c r="Y571" s="301"/>
      <c r="Z571" s="301"/>
    </row>
    <row r="572" spans="1:26" ht="21.75" customHeight="1">
      <c r="A572" s="301"/>
      <c r="B572" s="301"/>
      <c r="C572" s="301"/>
      <c r="D572" s="301"/>
      <c r="E572" s="301"/>
      <c r="F572" s="301"/>
      <c r="G572" s="301"/>
      <c r="H572" s="301"/>
      <c r="I572" s="301"/>
      <c r="J572" s="301"/>
      <c r="K572" s="301"/>
      <c r="L572" s="301"/>
      <c r="M572" s="301"/>
      <c r="N572" s="301"/>
      <c r="O572" s="301"/>
      <c r="P572" s="301"/>
      <c r="Q572" s="301"/>
      <c r="R572" s="301"/>
      <c r="S572" s="301"/>
      <c r="T572" s="301"/>
      <c r="U572" s="301"/>
      <c r="V572" s="301"/>
      <c r="W572" s="301"/>
      <c r="X572" s="301"/>
      <c r="Y572" s="301"/>
      <c r="Z572" s="301"/>
    </row>
    <row r="573" spans="1:26" ht="21.75" customHeight="1">
      <c r="A573" s="301"/>
      <c r="B573" s="301"/>
      <c r="C573" s="301"/>
      <c r="D573" s="301"/>
      <c r="E573" s="301"/>
      <c r="F573" s="301"/>
      <c r="G573" s="301"/>
      <c r="H573" s="301"/>
      <c r="I573" s="301"/>
      <c r="J573" s="301"/>
      <c r="K573" s="301"/>
      <c r="L573" s="301"/>
      <c r="M573" s="301"/>
      <c r="N573" s="301"/>
      <c r="O573" s="301"/>
      <c r="P573" s="301"/>
      <c r="Q573" s="301"/>
      <c r="R573" s="301"/>
      <c r="S573" s="301"/>
      <c r="T573" s="301"/>
      <c r="U573" s="301"/>
      <c r="V573" s="301"/>
      <c r="W573" s="301"/>
      <c r="X573" s="301"/>
      <c r="Y573" s="301"/>
      <c r="Z573" s="301"/>
    </row>
    <row r="574" spans="1:26" ht="21.75" customHeight="1">
      <c r="A574" s="301"/>
      <c r="B574" s="301"/>
      <c r="C574" s="301"/>
      <c r="D574" s="301"/>
      <c r="E574" s="301"/>
      <c r="F574" s="301"/>
      <c r="G574" s="301"/>
      <c r="H574" s="301"/>
      <c r="I574" s="301"/>
      <c r="J574" s="301"/>
      <c r="K574" s="301"/>
      <c r="L574" s="301"/>
      <c r="M574" s="301"/>
      <c r="N574" s="301"/>
      <c r="O574" s="301"/>
      <c r="P574" s="301"/>
      <c r="Q574" s="301"/>
      <c r="R574" s="301"/>
      <c r="S574" s="301"/>
      <c r="T574" s="301"/>
      <c r="U574" s="301"/>
      <c r="V574" s="301"/>
      <c r="W574" s="301"/>
      <c r="X574" s="301"/>
      <c r="Y574" s="301"/>
      <c r="Z574" s="301"/>
    </row>
    <row r="575" spans="1:26" ht="21.75" customHeight="1">
      <c r="A575" s="301"/>
      <c r="B575" s="301"/>
      <c r="C575" s="301"/>
      <c r="D575" s="301"/>
      <c r="E575" s="301"/>
      <c r="F575" s="301"/>
      <c r="G575" s="301"/>
      <c r="H575" s="301"/>
      <c r="I575" s="301"/>
      <c r="J575" s="301"/>
      <c r="K575" s="301"/>
      <c r="L575" s="301"/>
      <c r="M575" s="301"/>
      <c r="N575" s="301"/>
      <c r="O575" s="301"/>
      <c r="P575" s="301"/>
      <c r="Q575" s="301"/>
      <c r="R575" s="301"/>
      <c r="S575" s="301"/>
      <c r="T575" s="301"/>
      <c r="U575" s="301"/>
      <c r="V575" s="301"/>
      <c r="W575" s="301"/>
      <c r="X575" s="301"/>
      <c r="Y575" s="301"/>
      <c r="Z575" s="301"/>
    </row>
    <row r="576" spans="1:26" ht="21.75" customHeight="1">
      <c r="A576" s="301"/>
      <c r="B576" s="301"/>
      <c r="C576" s="301"/>
      <c r="D576" s="301"/>
      <c r="E576" s="301"/>
      <c r="F576" s="301"/>
      <c r="G576" s="301"/>
      <c r="H576" s="301"/>
      <c r="I576" s="301"/>
      <c r="J576" s="301"/>
      <c r="K576" s="301"/>
      <c r="L576" s="301"/>
      <c r="M576" s="301"/>
      <c r="N576" s="301"/>
      <c r="O576" s="301"/>
      <c r="P576" s="301"/>
      <c r="Q576" s="301"/>
      <c r="R576" s="301"/>
      <c r="S576" s="301"/>
      <c r="T576" s="301"/>
      <c r="U576" s="301"/>
      <c r="V576" s="301"/>
      <c r="W576" s="301"/>
      <c r="X576" s="301"/>
      <c r="Y576" s="301"/>
      <c r="Z576" s="301"/>
    </row>
    <row r="577" spans="1:26" ht="21.75" customHeight="1">
      <c r="A577" s="301"/>
      <c r="B577" s="301"/>
      <c r="C577" s="301"/>
      <c r="D577" s="301"/>
      <c r="E577" s="301"/>
      <c r="F577" s="301"/>
      <c r="G577" s="301"/>
      <c r="H577" s="301"/>
      <c r="I577" s="301"/>
      <c r="J577" s="301"/>
      <c r="K577" s="301"/>
      <c r="L577" s="301"/>
      <c r="M577" s="301"/>
      <c r="N577" s="301"/>
      <c r="O577" s="301"/>
      <c r="P577" s="301"/>
      <c r="Q577" s="301"/>
      <c r="R577" s="301"/>
      <c r="S577" s="301"/>
      <c r="T577" s="301"/>
      <c r="U577" s="301"/>
      <c r="V577" s="301"/>
      <c r="W577" s="301"/>
      <c r="X577" s="301"/>
      <c r="Y577" s="301"/>
      <c r="Z577" s="301"/>
    </row>
    <row r="578" spans="1:26" ht="21.75" customHeight="1">
      <c r="A578" s="301"/>
      <c r="B578" s="301"/>
      <c r="C578" s="301"/>
      <c r="D578" s="301"/>
      <c r="E578" s="301"/>
      <c r="F578" s="301"/>
      <c r="G578" s="301"/>
      <c r="H578" s="301"/>
      <c r="I578" s="301"/>
      <c r="J578" s="301"/>
      <c r="K578" s="301"/>
      <c r="L578" s="301"/>
      <c r="M578" s="301"/>
      <c r="N578" s="301"/>
      <c r="O578" s="301"/>
      <c r="P578" s="301"/>
      <c r="Q578" s="301"/>
      <c r="R578" s="301"/>
      <c r="S578" s="301"/>
      <c r="T578" s="301"/>
      <c r="U578" s="301"/>
      <c r="V578" s="301"/>
      <c r="W578" s="301"/>
      <c r="X578" s="301"/>
      <c r="Y578" s="301"/>
      <c r="Z578" s="301"/>
    </row>
    <row r="579" spans="1:26" ht="21.75" customHeight="1">
      <c r="A579" s="301"/>
      <c r="B579" s="301"/>
      <c r="C579" s="301"/>
      <c r="D579" s="301"/>
      <c r="E579" s="301"/>
      <c r="F579" s="301"/>
      <c r="G579" s="301"/>
      <c r="H579" s="301"/>
      <c r="I579" s="301"/>
      <c r="J579" s="301"/>
      <c r="K579" s="301"/>
      <c r="L579" s="301"/>
      <c r="M579" s="301"/>
      <c r="N579" s="301"/>
      <c r="O579" s="301"/>
      <c r="P579" s="301"/>
      <c r="Q579" s="301"/>
      <c r="R579" s="301"/>
      <c r="S579" s="301"/>
      <c r="T579" s="301"/>
      <c r="U579" s="301"/>
      <c r="V579" s="301"/>
      <c r="W579" s="301"/>
      <c r="X579" s="301"/>
      <c r="Y579" s="301"/>
      <c r="Z579" s="301"/>
    </row>
    <row r="580" spans="1:26" ht="21.75" customHeight="1">
      <c r="A580" s="301"/>
      <c r="B580" s="301"/>
      <c r="C580" s="301"/>
      <c r="D580" s="301"/>
      <c r="E580" s="301"/>
      <c r="F580" s="301"/>
      <c r="G580" s="301"/>
      <c r="H580" s="301"/>
      <c r="I580" s="301"/>
      <c r="J580" s="301"/>
      <c r="K580" s="301"/>
      <c r="L580" s="301"/>
      <c r="M580" s="301"/>
      <c r="N580" s="301"/>
      <c r="O580" s="301"/>
      <c r="P580" s="301"/>
      <c r="Q580" s="301"/>
      <c r="R580" s="301"/>
      <c r="S580" s="301"/>
      <c r="T580" s="301"/>
      <c r="U580" s="301"/>
      <c r="V580" s="301"/>
      <c r="W580" s="301"/>
      <c r="X580" s="301"/>
      <c r="Y580" s="301"/>
      <c r="Z580" s="301"/>
    </row>
    <row r="581" spans="1:26" ht="21.75" customHeight="1">
      <c r="A581" s="301"/>
      <c r="B581" s="301"/>
      <c r="C581" s="301"/>
      <c r="D581" s="301"/>
      <c r="E581" s="301"/>
      <c r="F581" s="301"/>
      <c r="G581" s="301"/>
      <c r="H581" s="301"/>
      <c r="I581" s="301"/>
      <c r="J581" s="301"/>
      <c r="K581" s="301"/>
      <c r="L581" s="301"/>
      <c r="M581" s="301"/>
      <c r="N581" s="301"/>
      <c r="O581" s="301"/>
      <c r="P581" s="301"/>
      <c r="Q581" s="301"/>
      <c r="R581" s="301"/>
      <c r="S581" s="301"/>
      <c r="T581" s="301"/>
      <c r="U581" s="301"/>
      <c r="V581" s="301"/>
      <c r="W581" s="301"/>
      <c r="X581" s="301"/>
      <c r="Y581" s="301"/>
      <c r="Z581" s="301"/>
    </row>
    <row r="582" spans="1:26" ht="21.75" customHeight="1">
      <c r="A582" s="301"/>
      <c r="B582" s="301"/>
      <c r="C582" s="301"/>
      <c r="D582" s="301"/>
      <c r="E582" s="301"/>
      <c r="F582" s="301"/>
      <c r="G582" s="301"/>
      <c r="H582" s="301"/>
      <c r="I582" s="301"/>
      <c r="J582" s="301"/>
      <c r="K582" s="301"/>
      <c r="L582" s="301"/>
      <c r="M582" s="301"/>
      <c r="N582" s="301"/>
      <c r="O582" s="301"/>
      <c r="P582" s="301"/>
      <c r="Q582" s="301"/>
      <c r="R582" s="301"/>
      <c r="S582" s="301"/>
      <c r="T582" s="301"/>
      <c r="U582" s="301"/>
      <c r="V582" s="301"/>
      <c r="W582" s="301"/>
      <c r="X582" s="301"/>
      <c r="Y582" s="301"/>
      <c r="Z582" s="301"/>
    </row>
    <row r="583" spans="1:26" ht="21.75" customHeight="1">
      <c r="A583" s="301"/>
      <c r="B583" s="301"/>
      <c r="C583" s="301"/>
      <c r="D583" s="301"/>
      <c r="E583" s="301"/>
      <c r="F583" s="301"/>
      <c r="G583" s="301"/>
      <c r="H583" s="301"/>
      <c r="I583" s="301"/>
      <c r="J583" s="301"/>
      <c r="K583" s="301"/>
      <c r="L583" s="301"/>
      <c r="M583" s="301"/>
      <c r="N583" s="301"/>
      <c r="O583" s="301"/>
      <c r="P583" s="301"/>
      <c r="Q583" s="301"/>
      <c r="R583" s="301"/>
      <c r="S583" s="301"/>
      <c r="T583" s="301"/>
      <c r="U583" s="301"/>
      <c r="V583" s="301"/>
      <c r="W583" s="301"/>
      <c r="X583" s="301"/>
      <c r="Y583" s="301"/>
      <c r="Z583" s="301"/>
    </row>
    <row r="584" spans="1:26" ht="21.75" customHeight="1">
      <c r="A584" s="301"/>
      <c r="B584" s="301"/>
      <c r="C584" s="301"/>
      <c r="D584" s="301"/>
      <c r="E584" s="301"/>
      <c r="F584" s="301"/>
      <c r="G584" s="301"/>
      <c r="H584" s="301"/>
      <c r="I584" s="301"/>
      <c r="J584" s="301"/>
      <c r="K584" s="301"/>
      <c r="L584" s="301"/>
      <c r="M584" s="301"/>
      <c r="N584" s="301"/>
      <c r="O584" s="301"/>
      <c r="P584" s="301"/>
      <c r="Q584" s="301"/>
      <c r="R584" s="301"/>
      <c r="S584" s="301"/>
      <c r="T584" s="301"/>
      <c r="U584" s="301"/>
      <c r="V584" s="301"/>
      <c r="W584" s="301"/>
      <c r="X584" s="301"/>
      <c r="Y584" s="301"/>
      <c r="Z584" s="301"/>
    </row>
    <row r="585" spans="1:26" ht="21.75" customHeight="1">
      <c r="A585" s="301"/>
      <c r="B585" s="301"/>
      <c r="C585" s="301"/>
      <c r="D585" s="301"/>
      <c r="E585" s="301"/>
      <c r="F585" s="301"/>
      <c r="G585" s="301"/>
      <c r="H585" s="301"/>
      <c r="I585" s="301"/>
      <c r="J585" s="301"/>
      <c r="K585" s="301"/>
      <c r="L585" s="301"/>
      <c r="M585" s="301"/>
      <c r="N585" s="301"/>
      <c r="O585" s="301"/>
      <c r="P585" s="301"/>
      <c r="Q585" s="301"/>
      <c r="R585" s="301"/>
      <c r="S585" s="301"/>
      <c r="T585" s="301"/>
      <c r="U585" s="301"/>
      <c r="V585" s="301"/>
      <c r="W585" s="301"/>
      <c r="X585" s="301"/>
      <c r="Y585" s="301"/>
      <c r="Z585" s="301"/>
    </row>
    <row r="586" spans="1:26" ht="21.75" customHeight="1">
      <c r="A586" s="301"/>
      <c r="B586" s="301"/>
      <c r="C586" s="301"/>
      <c r="D586" s="301"/>
      <c r="E586" s="301"/>
      <c r="F586" s="301"/>
      <c r="G586" s="301"/>
      <c r="H586" s="301"/>
      <c r="I586" s="301"/>
      <c r="J586" s="301"/>
      <c r="K586" s="301"/>
      <c r="L586" s="301"/>
      <c r="M586" s="301"/>
      <c r="N586" s="301"/>
      <c r="O586" s="301"/>
      <c r="P586" s="301"/>
      <c r="Q586" s="301"/>
      <c r="R586" s="301"/>
      <c r="S586" s="301"/>
      <c r="T586" s="301"/>
      <c r="U586" s="301"/>
      <c r="V586" s="301"/>
      <c r="W586" s="301"/>
      <c r="X586" s="301"/>
      <c r="Y586" s="301"/>
      <c r="Z586" s="301"/>
    </row>
    <row r="587" spans="1:26" ht="21.75" customHeight="1">
      <c r="A587" s="301"/>
      <c r="B587" s="301"/>
      <c r="C587" s="301"/>
      <c r="D587" s="301"/>
      <c r="E587" s="301"/>
      <c r="F587" s="301"/>
      <c r="G587" s="301"/>
      <c r="H587" s="301"/>
      <c r="I587" s="301"/>
      <c r="J587" s="301"/>
      <c r="K587" s="301"/>
      <c r="L587" s="301"/>
      <c r="M587" s="301"/>
      <c r="N587" s="301"/>
      <c r="O587" s="301"/>
      <c r="P587" s="301"/>
      <c r="Q587" s="301"/>
      <c r="R587" s="301"/>
      <c r="S587" s="301"/>
      <c r="T587" s="301"/>
      <c r="U587" s="301"/>
      <c r="V587" s="301"/>
      <c r="W587" s="301"/>
      <c r="X587" s="301"/>
      <c r="Y587" s="301"/>
      <c r="Z587" s="301"/>
    </row>
    <row r="588" spans="1:26" ht="21.75" customHeight="1">
      <c r="A588" s="301"/>
      <c r="B588" s="301"/>
      <c r="C588" s="301"/>
      <c r="D588" s="301"/>
      <c r="E588" s="301"/>
      <c r="F588" s="301"/>
      <c r="G588" s="301"/>
      <c r="H588" s="301"/>
      <c r="I588" s="301"/>
      <c r="J588" s="301"/>
      <c r="K588" s="301"/>
      <c r="L588" s="301"/>
      <c r="M588" s="301"/>
      <c r="N588" s="301"/>
      <c r="O588" s="301"/>
      <c r="P588" s="301"/>
      <c r="Q588" s="301"/>
      <c r="R588" s="301"/>
      <c r="S588" s="301"/>
      <c r="T588" s="301"/>
      <c r="U588" s="301"/>
      <c r="V588" s="301"/>
      <c r="W588" s="301"/>
      <c r="X588" s="301"/>
      <c r="Y588" s="301"/>
      <c r="Z588" s="301"/>
    </row>
    <row r="589" spans="1:26" ht="21.75" customHeight="1">
      <c r="A589" s="301"/>
      <c r="B589" s="301"/>
      <c r="C589" s="301"/>
      <c r="D589" s="301"/>
      <c r="E589" s="301"/>
      <c r="F589" s="301"/>
      <c r="G589" s="301"/>
      <c r="H589" s="301"/>
      <c r="I589" s="301"/>
      <c r="J589" s="301"/>
      <c r="K589" s="301"/>
      <c r="L589" s="301"/>
      <c r="M589" s="301"/>
      <c r="N589" s="301"/>
      <c r="O589" s="301"/>
      <c r="P589" s="301"/>
      <c r="Q589" s="301"/>
      <c r="R589" s="301"/>
      <c r="S589" s="301"/>
      <c r="T589" s="301"/>
      <c r="U589" s="301"/>
      <c r="V589" s="301"/>
      <c r="W589" s="301"/>
      <c r="X589" s="301"/>
      <c r="Y589" s="301"/>
      <c r="Z589" s="301"/>
    </row>
    <row r="590" spans="1:26" ht="21.75" customHeight="1">
      <c r="A590" s="301"/>
      <c r="B590" s="301"/>
      <c r="C590" s="301"/>
      <c r="D590" s="301"/>
      <c r="E590" s="301"/>
      <c r="F590" s="301"/>
      <c r="G590" s="301"/>
      <c r="H590" s="301"/>
      <c r="I590" s="301"/>
      <c r="J590" s="301"/>
      <c r="K590" s="301"/>
      <c r="L590" s="301"/>
      <c r="M590" s="301"/>
      <c r="N590" s="301"/>
      <c r="O590" s="301"/>
      <c r="P590" s="301"/>
      <c r="Q590" s="301"/>
      <c r="R590" s="301"/>
      <c r="S590" s="301"/>
      <c r="T590" s="301"/>
      <c r="U590" s="301"/>
      <c r="V590" s="301"/>
      <c r="W590" s="301"/>
      <c r="X590" s="301"/>
      <c r="Y590" s="301"/>
      <c r="Z590" s="301"/>
    </row>
    <row r="591" spans="1:26" ht="21.75" customHeight="1">
      <c r="A591" s="301"/>
      <c r="B591" s="301"/>
      <c r="C591" s="301"/>
      <c r="D591" s="301"/>
      <c r="E591" s="301"/>
      <c r="F591" s="301"/>
      <c r="G591" s="301"/>
      <c r="H591" s="301"/>
      <c r="I591" s="301"/>
      <c r="J591" s="301"/>
      <c r="K591" s="301"/>
      <c r="L591" s="301"/>
      <c r="M591" s="301"/>
      <c r="N591" s="301"/>
      <c r="O591" s="301"/>
      <c r="P591" s="301"/>
      <c r="Q591" s="301"/>
      <c r="R591" s="301"/>
      <c r="S591" s="301"/>
      <c r="T591" s="301"/>
      <c r="U591" s="301"/>
      <c r="V591" s="301"/>
      <c r="W591" s="301"/>
      <c r="X591" s="301"/>
      <c r="Y591" s="301"/>
      <c r="Z591" s="301"/>
    </row>
    <row r="592" spans="1:26" ht="21.75" customHeight="1">
      <c r="A592" s="301"/>
      <c r="B592" s="301"/>
      <c r="C592" s="301"/>
      <c r="D592" s="301"/>
      <c r="E592" s="301"/>
      <c r="F592" s="301"/>
      <c r="G592" s="301"/>
      <c r="H592" s="301"/>
      <c r="I592" s="301"/>
      <c r="J592" s="301"/>
      <c r="K592" s="301"/>
      <c r="L592" s="301"/>
      <c r="M592" s="301"/>
      <c r="N592" s="301"/>
      <c r="O592" s="301"/>
      <c r="P592" s="301"/>
      <c r="Q592" s="301"/>
      <c r="R592" s="301"/>
      <c r="S592" s="301"/>
      <c r="T592" s="301"/>
      <c r="U592" s="301"/>
      <c r="V592" s="301"/>
      <c r="W592" s="301"/>
      <c r="X592" s="301"/>
      <c r="Y592" s="301"/>
      <c r="Z592" s="301"/>
    </row>
    <row r="593" spans="1:26" ht="21.75" customHeight="1">
      <c r="A593" s="301"/>
      <c r="B593" s="301"/>
      <c r="C593" s="301"/>
      <c r="D593" s="301"/>
      <c r="E593" s="301"/>
      <c r="F593" s="301"/>
      <c r="G593" s="301"/>
      <c r="H593" s="301"/>
      <c r="I593" s="301"/>
      <c r="J593" s="301"/>
      <c r="K593" s="301"/>
      <c r="L593" s="301"/>
      <c r="M593" s="301"/>
      <c r="N593" s="301"/>
      <c r="O593" s="301"/>
      <c r="P593" s="301"/>
      <c r="Q593" s="301"/>
      <c r="R593" s="301"/>
      <c r="S593" s="301"/>
      <c r="T593" s="301"/>
      <c r="U593" s="301"/>
      <c r="V593" s="301"/>
      <c r="W593" s="301"/>
      <c r="X593" s="301"/>
      <c r="Y593" s="301"/>
      <c r="Z593" s="301"/>
    </row>
    <row r="594" spans="1:26" ht="21.75" customHeight="1">
      <c r="A594" s="301"/>
      <c r="B594" s="301"/>
      <c r="C594" s="301"/>
      <c r="D594" s="301"/>
      <c r="E594" s="301"/>
      <c r="F594" s="301"/>
      <c r="G594" s="301"/>
      <c r="H594" s="301"/>
      <c r="I594" s="301"/>
      <c r="J594" s="301"/>
      <c r="K594" s="301"/>
      <c r="L594" s="301"/>
      <c r="M594" s="301"/>
      <c r="N594" s="301"/>
      <c r="O594" s="301"/>
      <c r="P594" s="301"/>
      <c r="Q594" s="301"/>
      <c r="R594" s="301"/>
      <c r="S594" s="301"/>
      <c r="T594" s="301"/>
      <c r="U594" s="301"/>
      <c r="V594" s="301"/>
      <c r="W594" s="301"/>
      <c r="X594" s="301"/>
      <c r="Y594" s="301"/>
      <c r="Z594" s="301"/>
    </row>
    <row r="595" spans="1:26" ht="21.75" customHeight="1">
      <c r="A595" s="301"/>
      <c r="B595" s="301"/>
      <c r="C595" s="301"/>
      <c r="D595" s="301"/>
      <c r="E595" s="301"/>
      <c r="F595" s="301"/>
      <c r="G595" s="301"/>
      <c r="H595" s="301"/>
      <c r="I595" s="301"/>
      <c r="J595" s="301"/>
      <c r="K595" s="301"/>
      <c r="L595" s="301"/>
      <c r="M595" s="301"/>
      <c r="N595" s="301"/>
      <c r="O595" s="301"/>
      <c r="P595" s="301"/>
      <c r="Q595" s="301"/>
      <c r="R595" s="301"/>
      <c r="S595" s="301"/>
      <c r="T595" s="301"/>
      <c r="U595" s="301"/>
      <c r="V595" s="301"/>
      <c r="W595" s="301"/>
      <c r="X595" s="301"/>
      <c r="Y595" s="301"/>
      <c r="Z595" s="301"/>
    </row>
    <row r="596" spans="1:26" ht="21.75" customHeight="1">
      <c r="A596" s="301"/>
      <c r="B596" s="301"/>
      <c r="C596" s="301"/>
      <c r="D596" s="301"/>
      <c r="E596" s="301"/>
      <c r="F596" s="301"/>
      <c r="G596" s="301"/>
      <c r="H596" s="301"/>
      <c r="I596" s="301"/>
      <c r="J596" s="301"/>
      <c r="K596" s="301"/>
      <c r="L596" s="301"/>
      <c r="M596" s="301"/>
      <c r="N596" s="301"/>
      <c r="O596" s="301"/>
      <c r="P596" s="301"/>
      <c r="Q596" s="301"/>
      <c r="R596" s="301"/>
      <c r="S596" s="301"/>
      <c r="T596" s="301"/>
      <c r="U596" s="301"/>
      <c r="V596" s="301"/>
      <c r="W596" s="301"/>
      <c r="X596" s="301"/>
      <c r="Y596" s="301"/>
      <c r="Z596" s="301"/>
    </row>
    <row r="597" spans="1:26" ht="21.75" customHeight="1">
      <c r="A597" s="301"/>
      <c r="B597" s="301"/>
      <c r="C597" s="301"/>
      <c r="D597" s="301"/>
      <c r="E597" s="301"/>
      <c r="F597" s="301"/>
      <c r="G597" s="301"/>
      <c r="H597" s="301"/>
      <c r="I597" s="301"/>
      <c r="J597" s="301"/>
      <c r="K597" s="301"/>
      <c r="L597" s="301"/>
      <c r="M597" s="301"/>
      <c r="N597" s="301"/>
      <c r="O597" s="301"/>
      <c r="P597" s="301"/>
      <c r="Q597" s="301"/>
      <c r="R597" s="301"/>
      <c r="S597" s="301"/>
      <c r="T597" s="301"/>
      <c r="U597" s="301"/>
      <c r="V597" s="301"/>
      <c r="W597" s="301"/>
      <c r="X597" s="301"/>
      <c r="Y597" s="301"/>
      <c r="Z597" s="301"/>
    </row>
    <row r="598" spans="1:26" ht="21.75" customHeight="1">
      <c r="A598" s="301"/>
      <c r="B598" s="301"/>
      <c r="C598" s="301"/>
      <c r="D598" s="301"/>
      <c r="E598" s="301"/>
      <c r="F598" s="301"/>
      <c r="G598" s="301"/>
      <c r="H598" s="301"/>
      <c r="I598" s="301"/>
      <c r="J598" s="301"/>
      <c r="K598" s="301"/>
      <c r="L598" s="301"/>
      <c r="M598" s="301"/>
      <c r="N598" s="301"/>
      <c r="O598" s="301"/>
      <c r="P598" s="301"/>
      <c r="Q598" s="301"/>
      <c r="R598" s="301"/>
      <c r="S598" s="301"/>
      <c r="T598" s="301"/>
      <c r="U598" s="301"/>
      <c r="V598" s="301"/>
      <c r="W598" s="301"/>
      <c r="X598" s="301"/>
      <c r="Y598" s="301"/>
      <c r="Z598" s="301"/>
    </row>
    <row r="599" spans="1:26" ht="21.75" customHeight="1">
      <c r="A599" s="301"/>
      <c r="B599" s="301"/>
      <c r="C599" s="301"/>
      <c r="D599" s="301"/>
      <c r="E599" s="301"/>
      <c r="F599" s="301"/>
      <c r="G599" s="301"/>
      <c r="H599" s="301"/>
      <c r="I599" s="301"/>
      <c r="J599" s="301"/>
      <c r="K599" s="301"/>
      <c r="L599" s="301"/>
      <c r="M599" s="301"/>
      <c r="N599" s="301"/>
      <c r="O599" s="301"/>
      <c r="P599" s="301"/>
      <c r="Q599" s="301"/>
      <c r="R599" s="301"/>
      <c r="S599" s="301"/>
      <c r="T599" s="301"/>
      <c r="U599" s="301"/>
      <c r="V599" s="301"/>
      <c r="W599" s="301"/>
      <c r="X599" s="301"/>
      <c r="Y599" s="301"/>
      <c r="Z599" s="301"/>
    </row>
    <row r="600" spans="1:26" ht="21.75" customHeight="1">
      <c r="A600" s="301"/>
      <c r="B600" s="301"/>
      <c r="C600" s="301"/>
      <c r="D600" s="301"/>
      <c r="E600" s="301"/>
      <c r="F600" s="301"/>
      <c r="G600" s="301"/>
      <c r="H600" s="301"/>
      <c r="I600" s="301"/>
      <c r="J600" s="301"/>
      <c r="K600" s="301"/>
      <c r="L600" s="301"/>
      <c r="M600" s="301"/>
      <c r="N600" s="301"/>
      <c r="O600" s="301"/>
      <c r="P600" s="301"/>
      <c r="Q600" s="301"/>
      <c r="R600" s="301"/>
      <c r="S600" s="301"/>
      <c r="T600" s="301"/>
      <c r="U600" s="301"/>
      <c r="V600" s="301"/>
      <c r="W600" s="301"/>
      <c r="X600" s="301"/>
      <c r="Y600" s="301"/>
      <c r="Z600" s="301"/>
    </row>
    <row r="601" spans="1:26" ht="21.75" customHeight="1">
      <c r="A601" s="301"/>
      <c r="B601" s="301"/>
      <c r="C601" s="301"/>
      <c r="D601" s="301"/>
      <c r="E601" s="301"/>
      <c r="F601" s="301"/>
      <c r="G601" s="301"/>
      <c r="H601" s="301"/>
      <c r="I601" s="301"/>
      <c r="J601" s="301"/>
      <c r="K601" s="301"/>
      <c r="L601" s="301"/>
      <c r="M601" s="301"/>
      <c r="N601" s="301"/>
      <c r="O601" s="301"/>
      <c r="P601" s="301"/>
      <c r="Q601" s="301"/>
      <c r="R601" s="301"/>
      <c r="S601" s="301"/>
      <c r="T601" s="301"/>
      <c r="U601" s="301"/>
      <c r="V601" s="301"/>
      <c r="W601" s="301"/>
      <c r="X601" s="301"/>
      <c r="Y601" s="301"/>
      <c r="Z601" s="301"/>
    </row>
    <row r="602" spans="1:26" ht="21.75" customHeight="1">
      <c r="A602" s="301"/>
      <c r="B602" s="301"/>
      <c r="C602" s="301"/>
      <c r="D602" s="301"/>
      <c r="E602" s="301"/>
      <c r="F602" s="301"/>
      <c r="G602" s="301"/>
      <c r="H602" s="301"/>
      <c r="I602" s="301"/>
      <c r="J602" s="301"/>
      <c r="K602" s="301"/>
      <c r="L602" s="301"/>
      <c r="M602" s="301"/>
      <c r="N602" s="301"/>
      <c r="O602" s="301"/>
      <c r="P602" s="301"/>
      <c r="Q602" s="301"/>
      <c r="R602" s="301"/>
      <c r="S602" s="301"/>
      <c r="T602" s="301"/>
      <c r="U602" s="301"/>
      <c r="V602" s="301"/>
      <c r="W602" s="301"/>
      <c r="X602" s="301"/>
      <c r="Y602" s="301"/>
      <c r="Z602" s="301"/>
    </row>
    <row r="603" spans="1:26" ht="21.75" customHeight="1">
      <c r="A603" s="301"/>
      <c r="B603" s="301"/>
      <c r="C603" s="301"/>
      <c r="D603" s="301"/>
      <c r="E603" s="301"/>
      <c r="F603" s="301"/>
      <c r="G603" s="301"/>
      <c r="H603" s="301"/>
      <c r="I603" s="301"/>
      <c r="J603" s="301"/>
      <c r="K603" s="301"/>
      <c r="L603" s="301"/>
      <c r="M603" s="301"/>
      <c r="N603" s="301"/>
      <c r="O603" s="301"/>
      <c r="P603" s="301"/>
      <c r="Q603" s="301"/>
      <c r="R603" s="301"/>
      <c r="S603" s="301"/>
      <c r="T603" s="301"/>
      <c r="U603" s="301"/>
      <c r="V603" s="301"/>
      <c r="W603" s="301"/>
      <c r="X603" s="301"/>
      <c r="Y603" s="301"/>
      <c r="Z603" s="301"/>
    </row>
    <row r="604" spans="1:26" ht="21.75" customHeight="1">
      <c r="A604" s="301"/>
      <c r="B604" s="301"/>
      <c r="C604" s="301"/>
      <c r="D604" s="301"/>
      <c r="E604" s="301"/>
      <c r="F604" s="301"/>
      <c r="G604" s="301"/>
      <c r="H604" s="301"/>
      <c r="I604" s="301"/>
      <c r="J604" s="301"/>
      <c r="K604" s="301"/>
      <c r="L604" s="301"/>
      <c r="M604" s="301"/>
      <c r="N604" s="301"/>
      <c r="O604" s="301"/>
      <c r="P604" s="301"/>
      <c r="Q604" s="301"/>
      <c r="R604" s="301"/>
      <c r="S604" s="301"/>
      <c r="T604" s="301"/>
      <c r="U604" s="301"/>
      <c r="V604" s="301"/>
      <c r="W604" s="301"/>
      <c r="X604" s="301"/>
      <c r="Y604" s="301"/>
      <c r="Z604" s="301"/>
    </row>
    <row r="605" spans="1:26" ht="21.75" customHeight="1">
      <c r="A605" s="301"/>
      <c r="B605" s="301"/>
      <c r="C605" s="301"/>
      <c r="D605" s="301"/>
      <c r="E605" s="301"/>
      <c r="F605" s="301"/>
      <c r="G605" s="301"/>
      <c r="H605" s="301"/>
      <c r="I605" s="301"/>
      <c r="J605" s="301"/>
      <c r="K605" s="301"/>
      <c r="L605" s="301"/>
      <c r="M605" s="301"/>
      <c r="N605" s="301"/>
      <c r="O605" s="301"/>
      <c r="P605" s="301"/>
      <c r="Q605" s="301"/>
      <c r="R605" s="301"/>
      <c r="S605" s="301"/>
      <c r="T605" s="301"/>
      <c r="U605" s="301"/>
      <c r="V605" s="301"/>
      <c r="W605" s="301"/>
      <c r="X605" s="301"/>
      <c r="Y605" s="301"/>
      <c r="Z605" s="301"/>
    </row>
    <row r="606" spans="1:26" ht="21.75" customHeight="1">
      <c r="A606" s="301"/>
      <c r="B606" s="301"/>
      <c r="C606" s="301"/>
      <c r="D606" s="301"/>
      <c r="E606" s="301"/>
      <c r="F606" s="301"/>
      <c r="G606" s="301"/>
      <c r="H606" s="301"/>
      <c r="I606" s="301"/>
      <c r="J606" s="301"/>
      <c r="K606" s="301"/>
      <c r="L606" s="301"/>
      <c r="M606" s="301"/>
      <c r="N606" s="301"/>
      <c r="O606" s="301"/>
      <c r="P606" s="301"/>
      <c r="Q606" s="301"/>
      <c r="R606" s="301"/>
      <c r="S606" s="301"/>
      <c r="T606" s="301"/>
      <c r="U606" s="301"/>
      <c r="V606" s="301"/>
      <c r="W606" s="301"/>
      <c r="X606" s="301"/>
      <c r="Y606" s="301"/>
      <c r="Z606" s="301"/>
    </row>
    <row r="607" spans="1:26" ht="21.75" customHeight="1">
      <c r="A607" s="301"/>
      <c r="B607" s="301"/>
      <c r="C607" s="301"/>
      <c r="D607" s="301"/>
      <c r="E607" s="301"/>
      <c r="F607" s="301"/>
      <c r="G607" s="301"/>
      <c r="H607" s="301"/>
      <c r="I607" s="301"/>
      <c r="J607" s="301"/>
      <c r="K607" s="301"/>
      <c r="L607" s="301"/>
      <c r="M607" s="301"/>
      <c r="N607" s="301"/>
      <c r="O607" s="301"/>
      <c r="P607" s="301"/>
      <c r="Q607" s="301"/>
      <c r="R607" s="301"/>
      <c r="S607" s="301"/>
      <c r="T607" s="301"/>
      <c r="U607" s="301"/>
      <c r="V607" s="301"/>
      <c r="W607" s="301"/>
      <c r="X607" s="301"/>
      <c r="Y607" s="301"/>
      <c r="Z607" s="301"/>
    </row>
    <row r="608" spans="1:26" ht="21.75" customHeight="1">
      <c r="A608" s="301"/>
      <c r="B608" s="301"/>
      <c r="C608" s="301"/>
      <c r="D608" s="301"/>
      <c r="E608" s="301"/>
      <c r="F608" s="301"/>
      <c r="G608" s="301"/>
      <c r="H608" s="301"/>
      <c r="I608" s="301"/>
      <c r="J608" s="301"/>
      <c r="K608" s="301"/>
      <c r="L608" s="301"/>
      <c r="M608" s="301"/>
      <c r="N608" s="301"/>
      <c r="O608" s="301"/>
      <c r="P608" s="301"/>
      <c r="Q608" s="301"/>
      <c r="R608" s="301"/>
      <c r="S608" s="301"/>
      <c r="T608" s="301"/>
      <c r="U608" s="301"/>
      <c r="V608" s="301"/>
      <c r="W608" s="301"/>
      <c r="X608" s="301"/>
      <c r="Y608" s="301"/>
      <c r="Z608" s="301"/>
    </row>
    <row r="609" spans="1:26" ht="21.75" customHeight="1">
      <c r="A609" s="301"/>
      <c r="B609" s="301"/>
      <c r="C609" s="301"/>
      <c r="D609" s="301"/>
      <c r="E609" s="301"/>
      <c r="F609" s="301"/>
      <c r="G609" s="301"/>
      <c r="H609" s="301"/>
      <c r="I609" s="301"/>
      <c r="J609" s="301"/>
      <c r="K609" s="301"/>
      <c r="L609" s="301"/>
      <c r="M609" s="301"/>
      <c r="N609" s="301"/>
      <c r="O609" s="301"/>
      <c r="P609" s="301"/>
      <c r="Q609" s="301"/>
      <c r="R609" s="301"/>
      <c r="S609" s="301"/>
      <c r="T609" s="301"/>
      <c r="U609" s="301"/>
      <c r="V609" s="301"/>
      <c r="W609" s="301"/>
      <c r="X609" s="301"/>
      <c r="Y609" s="301"/>
      <c r="Z609" s="301"/>
    </row>
    <row r="610" spans="1:26" ht="21.75" customHeight="1">
      <c r="A610" s="301"/>
      <c r="B610" s="301"/>
      <c r="C610" s="301"/>
      <c r="D610" s="301"/>
      <c r="E610" s="301"/>
      <c r="F610" s="301"/>
      <c r="G610" s="301"/>
      <c r="H610" s="301"/>
      <c r="I610" s="301"/>
      <c r="J610" s="301"/>
      <c r="K610" s="301"/>
      <c r="L610" s="301"/>
      <c r="M610" s="301"/>
      <c r="N610" s="301"/>
      <c r="O610" s="301"/>
      <c r="P610" s="301"/>
      <c r="Q610" s="301"/>
      <c r="R610" s="301"/>
      <c r="S610" s="301"/>
      <c r="T610" s="301"/>
      <c r="U610" s="301"/>
      <c r="V610" s="301"/>
      <c r="W610" s="301"/>
      <c r="X610" s="301"/>
      <c r="Y610" s="301"/>
      <c r="Z610" s="301"/>
    </row>
    <row r="611" spans="1:26" ht="21.75" customHeight="1">
      <c r="A611" s="301"/>
      <c r="B611" s="301"/>
      <c r="C611" s="301"/>
      <c r="D611" s="301"/>
      <c r="E611" s="301"/>
      <c r="F611" s="301"/>
      <c r="G611" s="301"/>
      <c r="H611" s="301"/>
      <c r="I611" s="301"/>
      <c r="J611" s="301"/>
      <c r="K611" s="301"/>
      <c r="L611" s="301"/>
      <c r="M611" s="301"/>
      <c r="N611" s="301"/>
      <c r="O611" s="301"/>
      <c r="P611" s="301"/>
      <c r="Q611" s="301"/>
      <c r="R611" s="301"/>
      <c r="S611" s="301"/>
      <c r="T611" s="301"/>
      <c r="U611" s="301"/>
      <c r="V611" s="301"/>
      <c r="W611" s="301"/>
      <c r="X611" s="301"/>
      <c r="Y611" s="301"/>
      <c r="Z611" s="301"/>
    </row>
    <row r="612" spans="1:26" ht="21.75" customHeight="1">
      <c r="A612" s="301"/>
      <c r="B612" s="301"/>
      <c r="C612" s="301"/>
      <c r="D612" s="301"/>
      <c r="E612" s="301"/>
      <c r="F612" s="301"/>
      <c r="G612" s="301"/>
      <c r="H612" s="301"/>
      <c r="I612" s="301"/>
      <c r="J612" s="301"/>
      <c r="K612" s="301"/>
      <c r="L612" s="301"/>
      <c r="M612" s="301"/>
      <c r="N612" s="301"/>
      <c r="O612" s="301"/>
      <c r="P612" s="301"/>
      <c r="Q612" s="301"/>
      <c r="R612" s="301"/>
      <c r="S612" s="301"/>
      <c r="T612" s="301"/>
      <c r="U612" s="301"/>
      <c r="V612" s="301"/>
      <c r="W612" s="301"/>
      <c r="X612" s="301"/>
      <c r="Y612" s="301"/>
      <c r="Z612" s="301"/>
    </row>
    <row r="613" spans="1:26" ht="21.75" customHeight="1">
      <c r="A613" s="301"/>
      <c r="B613" s="301"/>
      <c r="C613" s="301"/>
      <c r="D613" s="301"/>
      <c r="E613" s="301"/>
      <c r="F613" s="301"/>
      <c r="G613" s="301"/>
      <c r="H613" s="301"/>
      <c r="I613" s="301"/>
      <c r="J613" s="301"/>
      <c r="K613" s="301"/>
      <c r="L613" s="301"/>
      <c r="M613" s="301"/>
      <c r="N613" s="301"/>
      <c r="O613" s="301"/>
      <c r="P613" s="301"/>
      <c r="Q613" s="301"/>
      <c r="R613" s="301"/>
      <c r="S613" s="301"/>
      <c r="T613" s="301"/>
      <c r="U613" s="301"/>
      <c r="V613" s="301"/>
      <c r="W613" s="301"/>
      <c r="X613" s="301"/>
      <c r="Y613" s="301"/>
      <c r="Z613" s="301"/>
    </row>
    <row r="614" spans="1:26" ht="21.75" customHeight="1">
      <c r="A614" s="301"/>
      <c r="B614" s="301"/>
      <c r="C614" s="301"/>
      <c r="D614" s="301"/>
      <c r="E614" s="301"/>
      <c r="F614" s="301"/>
      <c r="G614" s="301"/>
      <c r="H614" s="301"/>
      <c r="I614" s="301"/>
      <c r="J614" s="301"/>
      <c r="K614" s="301"/>
      <c r="L614" s="301"/>
      <c r="M614" s="301"/>
      <c r="N614" s="301"/>
      <c r="O614" s="301"/>
      <c r="P614" s="301"/>
      <c r="Q614" s="301"/>
      <c r="R614" s="301"/>
      <c r="S614" s="301"/>
      <c r="T614" s="301"/>
      <c r="U614" s="301"/>
      <c r="V614" s="301"/>
      <c r="W614" s="301"/>
      <c r="X614" s="301"/>
      <c r="Y614" s="301"/>
      <c r="Z614" s="301"/>
    </row>
    <row r="615" spans="1:26" ht="21.75" customHeight="1">
      <c r="A615" s="301"/>
      <c r="B615" s="301"/>
      <c r="C615" s="301"/>
      <c r="D615" s="301"/>
      <c r="E615" s="301"/>
      <c r="F615" s="301"/>
      <c r="G615" s="301"/>
      <c r="H615" s="301"/>
      <c r="I615" s="301"/>
      <c r="J615" s="301"/>
      <c r="K615" s="301"/>
      <c r="L615" s="301"/>
      <c r="M615" s="301"/>
      <c r="N615" s="301"/>
      <c r="O615" s="301"/>
      <c r="P615" s="301"/>
      <c r="Q615" s="301"/>
      <c r="R615" s="301"/>
      <c r="S615" s="301"/>
      <c r="T615" s="301"/>
      <c r="U615" s="301"/>
      <c r="V615" s="301"/>
      <c r="W615" s="301"/>
      <c r="X615" s="301"/>
      <c r="Y615" s="301"/>
      <c r="Z615" s="301"/>
    </row>
    <row r="616" spans="1:26" ht="21.75" customHeight="1">
      <c r="A616" s="301"/>
      <c r="B616" s="301"/>
      <c r="C616" s="301"/>
      <c r="D616" s="301"/>
      <c r="E616" s="301"/>
      <c r="F616" s="301"/>
      <c r="G616" s="301"/>
      <c r="H616" s="301"/>
      <c r="I616" s="301"/>
      <c r="J616" s="301"/>
      <c r="K616" s="301"/>
      <c r="L616" s="301"/>
      <c r="M616" s="301"/>
      <c r="N616" s="301"/>
      <c r="O616" s="301"/>
      <c r="P616" s="301"/>
      <c r="Q616" s="301"/>
      <c r="R616" s="301"/>
      <c r="S616" s="301"/>
      <c r="T616" s="301"/>
      <c r="U616" s="301"/>
      <c r="V616" s="301"/>
      <c r="W616" s="301"/>
      <c r="X616" s="301"/>
      <c r="Y616" s="301"/>
      <c r="Z616" s="301"/>
    </row>
    <row r="617" spans="1:26" ht="21.75" customHeight="1">
      <c r="A617" s="301"/>
      <c r="B617" s="301"/>
      <c r="C617" s="301"/>
      <c r="D617" s="301"/>
      <c r="E617" s="301"/>
      <c r="F617" s="301"/>
      <c r="G617" s="301"/>
      <c r="H617" s="301"/>
      <c r="I617" s="301"/>
      <c r="J617" s="301"/>
      <c r="K617" s="301"/>
      <c r="L617" s="301"/>
      <c r="M617" s="301"/>
      <c r="N617" s="301"/>
      <c r="O617" s="301"/>
      <c r="P617" s="301"/>
      <c r="Q617" s="301"/>
      <c r="R617" s="301"/>
      <c r="S617" s="301"/>
      <c r="T617" s="301"/>
      <c r="U617" s="301"/>
      <c r="V617" s="301"/>
      <c r="W617" s="301"/>
      <c r="X617" s="301"/>
      <c r="Y617" s="301"/>
      <c r="Z617" s="301"/>
    </row>
    <row r="618" spans="1:26" ht="21.75" customHeight="1">
      <c r="A618" s="301"/>
      <c r="B618" s="301"/>
      <c r="C618" s="301"/>
      <c r="D618" s="301"/>
      <c r="E618" s="301"/>
      <c r="F618" s="301"/>
      <c r="G618" s="301"/>
      <c r="H618" s="301"/>
      <c r="I618" s="301"/>
      <c r="J618" s="301"/>
      <c r="K618" s="301"/>
      <c r="L618" s="301"/>
      <c r="M618" s="301"/>
      <c r="N618" s="301"/>
      <c r="O618" s="301"/>
      <c r="P618" s="301"/>
      <c r="Q618" s="301"/>
      <c r="R618" s="301"/>
      <c r="S618" s="301"/>
      <c r="T618" s="301"/>
      <c r="U618" s="301"/>
      <c r="V618" s="301"/>
      <c r="W618" s="301"/>
      <c r="X618" s="301"/>
      <c r="Y618" s="301"/>
      <c r="Z618" s="301"/>
    </row>
    <row r="619" spans="1:26" ht="21.75" customHeight="1">
      <c r="A619" s="301"/>
      <c r="B619" s="301"/>
      <c r="C619" s="301"/>
      <c r="D619" s="301"/>
      <c r="E619" s="301"/>
      <c r="F619" s="301"/>
      <c r="G619" s="301"/>
      <c r="H619" s="301"/>
      <c r="I619" s="301"/>
      <c r="J619" s="301"/>
      <c r="K619" s="301"/>
      <c r="L619" s="301"/>
      <c r="M619" s="301"/>
      <c r="N619" s="301"/>
      <c r="O619" s="301"/>
      <c r="P619" s="301"/>
      <c r="Q619" s="301"/>
      <c r="R619" s="301"/>
      <c r="S619" s="301"/>
      <c r="T619" s="301"/>
      <c r="U619" s="301"/>
      <c r="V619" s="301"/>
      <c r="W619" s="301"/>
      <c r="X619" s="301"/>
      <c r="Y619" s="301"/>
      <c r="Z619" s="301"/>
    </row>
    <row r="620" spans="1:26" ht="21.75" customHeight="1">
      <c r="A620" s="301"/>
      <c r="B620" s="301"/>
      <c r="C620" s="301"/>
      <c r="D620" s="301"/>
      <c r="E620" s="301"/>
      <c r="F620" s="301"/>
      <c r="G620" s="301"/>
      <c r="H620" s="301"/>
      <c r="I620" s="301"/>
      <c r="J620" s="301"/>
      <c r="K620" s="301"/>
      <c r="L620" s="301"/>
      <c r="M620" s="301"/>
      <c r="N620" s="301"/>
      <c r="O620" s="301"/>
      <c r="P620" s="301"/>
      <c r="Q620" s="301"/>
      <c r="R620" s="301"/>
      <c r="S620" s="301"/>
      <c r="T620" s="301"/>
      <c r="U620" s="301"/>
      <c r="V620" s="301"/>
      <c r="W620" s="301"/>
      <c r="X620" s="301"/>
      <c r="Y620" s="301"/>
      <c r="Z620" s="301"/>
    </row>
    <row r="621" spans="1:26" ht="21.75" customHeight="1">
      <c r="A621" s="301"/>
      <c r="B621" s="301"/>
      <c r="C621" s="301"/>
      <c r="D621" s="301"/>
      <c r="E621" s="301"/>
      <c r="F621" s="301"/>
      <c r="G621" s="301"/>
      <c r="H621" s="301"/>
      <c r="I621" s="301"/>
      <c r="J621" s="301"/>
      <c r="K621" s="301"/>
      <c r="L621" s="301"/>
      <c r="M621" s="301"/>
      <c r="N621" s="301"/>
      <c r="O621" s="301"/>
      <c r="P621" s="301"/>
      <c r="Q621" s="301"/>
      <c r="R621" s="301"/>
      <c r="S621" s="301"/>
      <c r="T621" s="301"/>
      <c r="U621" s="301"/>
      <c r="V621" s="301"/>
      <c r="W621" s="301"/>
      <c r="X621" s="301"/>
      <c r="Y621" s="301"/>
      <c r="Z621" s="301"/>
    </row>
    <row r="622" spans="1:26" ht="21.75" customHeight="1">
      <c r="A622" s="301"/>
      <c r="B622" s="301"/>
      <c r="C622" s="301"/>
      <c r="D622" s="301"/>
      <c r="E622" s="301"/>
      <c r="F622" s="301"/>
      <c r="G622" s="301"/>
      <c r="H622" s="301"/>
      <c r="I622" s="301"/>
      <c r="J622" s="301"/>
      <c r="K622" s="301"/>
      <c r="L622" s="301"/>
      <c r="M622" s="301"/>
      <c r="N622" s="301"/>
      <c r="O622" s="301"/>
      <c r="P622" s="301"/>
      <c r="Q622" s="301"/>
      <c r="R622" s="301"/>
      <c r="S622" s="301"/>
      <c r="T622" s="301"/>
      <c r="U622" s="301"/>
      <c r="V622" s="301"/>
      <c r="W622" s="301"/>
      <c r="X622" s="301"/>
      <c r="Y622" s="301"/>
      <c r="Z622" s="301"/>
    </row>
    <row r="623" spans="1:26" ht="21.75" customHeight="1">
      <c r="A623" s="301"/>
      <c r="B623" s="301"/>
      <c r="C623" s="301"/>
      <c r="D623" s="301"/>
      <c r="E623" s="301"/>
      <c r="F623" s="301"/>
      <c r="G623" s="301"/>
      <c r="H623" s="301"/>
      <c r="I623" s="301"/>
      <c r="J623" s="301"/>
      <c r="K623" s="301"/>
      <c r="L623" s="301"/>
      <c r="M623" s="301"/>
      <c r="N623" s="301"/>
      <c r="O623" s="301"/>
      <c r="P623" s="301"/>
      <c r="Q623" s="301"/>
      <c r="R623" s="301"/>
      <c r="S623" s="301"/>
      <c r="T623" s="301"/>
      <c r="U623" s="301"/>
      <c r="V623" s="301"/>
      <c r="W623" s="301"/>
      <c r="X623" s="301"/>
      <c r="Y623" s="301"/>
      <c r="Z623" s="301"/>
    </row>
    <row r="624" spans="1:26" ht="21.75" customHeight="1">
      <c r="A624" s="301"/>
      <c r="B624" s="301"/>
      <c r="C624" s="301"/>
      <c r="D624" s="301"/>
      <c r="E624" s="301"/>
      <c r="F624" s="301"/>
      <c r="G624" s="301"/>
      <c r="H624" s="301"/>
      <c r="I624" s="301"/>
      <c r="J624" s="301"/>
      <c r="K624" s="301"/>
      <c r="L624" s="301"/>
      <c r="M624" s="301"/>
      <c r="N624" s="301"/>
      <c r="O624" s="301"/>
      <c r="P624" s="301"/>
      <c r="Q624" s="301"/>
      <c r="R624" s="301"/>
      <c r="S624" s="301"/>
      <c r="T624" s="301"/>
      <c r="U624" s="301"/>
      <c r="V624" s="301"/>
      <c r="W624" s="301"/>
      <c r="X624" s="301"/>
      <c r="Y624" s="301"/>
      <c r="Z624" s="301"/>
    </row>
    <row r="625" spans="1:26" ht="21.75" customHeight="1">
      <c r="A625" s="301"/>
      <c r="B625" s="301"/>
      <c r="C625" s="301"/>
      <c r="D625" s="301"/>
      <c r="E625" s="301"/>
      <c r="F625" s="301"/>
      <c r="G625" s="301"/>
      <c r="H625" s="301"/>
      <c r="I625" s="301"/>
      <c r="J625" s="301"/>
      <c r="K625" s="301"/>
      <c r="L625" s="301"/>
      <c r="M625" s="301"/>
      <c r="N625" s="301"/>
      <c r="O625" s="301"/>
      <c r="P625" s="301"/>
      <c r="Q625" s="301"/>
      <c r="R625" s="301"/>
      <c r="S625" s="301"/>
      <c r="T625" s="301"/>
      <c r="U625" s="301"/>
      <c r="V625" s="301"/>
      <c r="W625" s="301"/>
      <c r="X625" s="301"/>
      <c r="Y625" s="301"/>
      <c r="Z625" s="301"/>
    </row>
    <row r="626" spans="1:26" ht="21.75" customHeight="1">
      <c r="A626" s="301"/>
      <c r="B626" s="301"/>
      <c r="C626" s="301"/>
      <c r="D626" s="301"/>
      <c r="E626" s="301"/>
      <c r="F626" s="301"/>
      <c r="G626" s="301"/>
      <c r="H626" s="301"/>
      <c r="I626" s="301"/>
      <c r="J626" s="301"/>
      <c r="K626" s="301"/>
      <c r="L626" s="301"/>
      <c r="M626" s="301"/>
      <c r="N626" s="301"/>
      <c r="O626" s="301"/>
      <c r="P626" s="301"/>
      <c r="Q626" s="301"/>
      <c r="R626" s="301"/>
      <c r="S626" s="301"/>
      <c r="T626" s="301"/>
      <c r="U626" s="301"/>
      <c r="V626" s="301"/>
      <c r="W626" s="301"/>
      <c r="X626" s="301"/>
      <c r="Y626" s="301"/>
      <c r="Z626" s="301"/>
    </row>
    <row r="627" spans="1:26" ht="21.75" customHeight="1">
      <c r="A627" s="301"/>
      <c r="B627" s="301"/>
      <c r="C627" s="301"/>
      <c r="D627" s="301"/>
      <c r="E627" s="301"/>
      <c r="F627" s="301"/>
      <c r="G627" s="301"/>
      <c r="H627" s="301"/>
      <c r="I627" s="301"/>
      <c r="J627" s="301"/>
      <c r="K627" s="301"/>
      <c r="L627" s="301"/>
      <c r="M627" s="301"/>
      <c r="N627" s="301"/>
      <c r="O627" s="301"/>
      <c r="P627" s="301"/>
      <c r="Q627" s="301"/>
      <c r="R627" s="301"/>
      <c r="S627" s="301"/>
      <c r="T627" s="301"/>
      <c r="U627" s="301"/>
      <c r="V627" s="301"/>
      <c r="W627" s="301"/>
      <c r="X627" s="301"/>
      <c r="Y627" s="301"/>
      <c r="Z627" s="301"/>
    </row>
    <row r="628" spans="1:26" ht="21.75" customHeight="1">
      <c r="A628" s="301"/>
      <c r="B628" s="301"/>
      <c r="C628" s="301"/>
      <c r="D628" s="301"/>
      <c r="E628" s="301"/>
      <c r="F628" s="301"/>
      <c r="G628" s="301"/>
      <c r="H628" s="301"/>
      <c r="I628" s="301"/>
      <c r="J628" s="301"/>
      <c r="K628" s="301"/>
      <c r="L628" s="301"/>
      <c r="M628" s="301"/>
      <c r="N628" s="301"/>
      <c r="O628" s="301"/>
      <c r="P628" s="301"/>
      <c r="Q628" s="301"/>
      <c r="R628" s="301"/>
      <c r="S628" s="301"/>
      <c r="T628" s="301"/>
      <c r="U628" s="301"/>
      <c r="V628" s="301"/>
      <c r="W628" s="301"/>
      <c r="X628" s="301"/>
      <c r="Y628" s="301"/>
      <c r="Z628" s="301"/>
    </row>
    <row r="629" spans="1:26" ht="21.75" customHeight="1">
      <c r="A629" s="301"/>
      <c r="B629" s="301"/>
      <c r="C629" s="301"/>
      <c r="D629" s="301"/>
      <c r="E629" s="301"/>
      <c r="F629" s="301"/>
      <c r="G629" s="301"/>
      <c r="H629" s="301"/>
      <c r="I629" s="301"/>
      <c r="J629" s="301"/>
      <c r="K629" s="301"/>
      <c r="L629" s="301"/>
      <c r="M629" s="301"/>
      <c r="N629" s="301"/>
      <c r="O629" s="301"/>
      <c r="P629" s="301"/>
      <c r="Q629" s="301"/>
      <c r="R629" s="301"/>
      <c r="S629" s="301"/>
      <c r="T629" s="301"/>
      <c r="U629" s="301"/>
      <c r="V629" s="301"/>
      <c r="W629" s="301"/>
      <c r="X629" s="301"/>
      <c r="Y629" s="301"/>
      <c r="Z629" s="301"/>
    </row>
    <row r="630" spans="1:26" ht="21.75" customHeight="1">
      <c r="A630" s="301"/>
      <c r="B630" s="301"/>
      <c r="C630" s="301"/>
      <c r="D630" s="301"/>
      <c r="E630" s="301"/>
      <c r="F630" s="301"/>
      <c r="G630" s="301"/>
      <c r="H630" s="301"/>
      <c r="I630" s="301"/>
      <c r="J630" s="301"/>
      <c r="K630" s="301"/>
      <c r="L630" s="301"/>
      <c r="M630" s="301"/>
      <c r="N630" s="301"/>
      <c r="O630" s="301"/>
      <c r="P630" s="301"/>
      <c r="Q630" s="301"/>
      <c r="R630" s="301"/>
      <c r="S630" s="301"/>
      <c r="T630" s="301"/>
      <c r="U630" s="301"/>
      <c r="V630" s="301"/>
      <c r="W630" s="301"/>
      <c r="X630" s="301"/>
      <c r="Y630" s="301"/>
      <c r="Z630" s="301"/>
    </row>
    <row r="631" spans="1:26" ht="21.75" customHeight="1">
      <c r="A631" s="301"/>
      <c r="B631" s="301"/>
      <c r="C631" s="301"/>
      <c r="D631" s="301"/>
      <c r="E631" s="301"/>
      <c r="F631" s="301"/>
      <c r="G631" s="301"/>
      <c r="H631" s="301"/>
      <c r="I631" s="301"/>
      <c r="J631" s="301"/>
      <c r="K631" s="301"/>
      <c r="L631" s="301"/>
      <c r="M631" s="301"/>
      <c r="N631" s="301"/>
      <c r="O631" s="301"/>
      <c r="P631" s="301"/>
      <c r="Q631" s="301"/>
      <c r="R631" s="301"/>
      <c r="S631" s="301"/>
      <c r="T631" s="301"/>
      <c r="U631" s="301"/>
      <c r="V631" s="301"/>
      <c r="W631" s="301"/>
      <c r="X631" s="301"/>
      <c r="Y631" s="301"/>
      <c r="Z631" s="301"/>
    </row>
    <row r="632" spans="1:26" ht="21.75" customHeight="1">
      <c r="A632" s="301"/>
      <c r="B632" s="301"/>
      <c r="C632" s="301"/>
      <c r="D632" s="301"/>
      <c r="E632" s="301"/>
      <c r="F632" s="301"/>
      <c r="G632" s="301"/>
      <c r="H632" s="301"/>
      <c r="I632" s="301"/>
      <c r="J632" s="301"/>
      <c r="K632" s="301"/>
      <c r="L632" s="301"/>
      <c r="M632" s="301"/>
      <c r="N632" s="301"/>
      <c r="O632" s="301"/>
      <c r="P632" s="301"/>
      <c r="Q632" s="301"/>
      <c r="R632" s="301"/>
      <c r="S632" s="301"/>
      <c r="T632" s="301"/>
      <c r="U632" s="301"/>
      <c r="V632" s="301"/>
      <c r="W632" s="301"/>
      <c r="X632" s="301"/>
      <c r="Y632" s="301"/>
      <c r="Z632" s="301"/>
    </row>
    <row r="633" spans="1:26" ht="21.75" customHeight="1">
      <c r="A633" s="301"/>
      <c r="B633" s="301"/>
      <c r="C633" s="301"/>
      <c r="D633" s="301"/>
      <c r="E633" s="301"/>
      <c r="F633" s="301"/>
      <c r="G633" s="301"/>
      <c r="H633" s="301"/>
      <c r="I633" s="301"/>
      <c r="J633" s="301"/>
      <c r="K633" s="301"/>
      <c r="L633" s="301"/>
      <c r="M633" s="301"/>
      <c r="N633" s="301"/>
      <c r="O633" s="301"/>
      <c r="P633" s="301"/>
      <c r="Q633" s="301"/>
      <c r="R633" s="301"/>
      <c r="S633" s="301"/>
      <c r="T633" s="301"/>
      <c r="U633" s="301"/>
      <c r="V633" s="301"/>
      <c r="W633" s="301"/>
      <c r="X633" s="301"/>
      <c r="Y633" s="301"/>
      <c r="Z633" s="301"/>
    </row>
    <row r="634" spans="1:26" ht="21.75" customHeight="1">
      <c r="A634" s="301"/>
      <c r="B634" s="301"/>
      <c r="C634" s="301"/>
      <c r="D634" s="301"/>
      <c r="E634" s="301"/>
      <c r="F634" s="301"/>
      <c r="G634" s="301"/>
      <c r="H634" s="301"/>
      <c r="I634" s="301"/>
      <c r="J634" s="301"/>
      <c r="K634" s="301"/>
      <c r="L634" s="301"/>
      <c r="M634" s="301"/>
      <c r="N634" s="301"/>
      <c r="O634" s="301"/>
      <c r="P634" s="301"/>
      <c r="Q634" s="301"/>
      <c r="R634" s="301"/>
      <c r="S634" s="301"/>
      <c r="T634" s="301"/>
      <c r="U634" s="301"/>
      <c r="V634" s="301"/>
      <c r="W634" s="301"/>
      <c r="X634" s="301"/>
      <c r="Y634" s="301"/>
      <c r="Z634" s="301"/>
    </row>
    <row r="635" spans="1:26" ht="21.75" customHeight="1">
      <c r="A635" s="301"/>
      <c r="B635" s="301"/>
      <c r="C635" s="301"/>
      <c r="D635" s="301"/>
      <c r="E635" s="301"/>
      <c r="F635" s="301"/>
      <c r="G635" s="301"/>
      <c r="H635" s="301"/>
      <c r="I635" s="301"/>
      <c r="J635" s="301"/>
      <c r="K635" s="301"/>
      <c r="L635" s="301"/>
      <c r="M635" s="301"/>
      <c r="N635" s="301"/>
      <c r="O635" s="301"/>
      <c r="P635" s="301"/>
      <c r="Q635" s="301"/>
      <c r="R635" s="301"/>
      <c r="S635" s="301"/>
      <c r="T635" s="301"/>
      <c r="U635" s="301"/>
      <c r="V635" s="301"/>
      <c r="W635" s="301"/>
      <c r="X635" s="301"/>
      <c r="Y635" s="301"/>
      <c r="Z635" s="301"/>
    </row>
    <row r="636" spans="1:26" ht="21.75" customHeight="1">
      <c r="A636" s="301"/>
      <c r="B636" s="301"/>
      <c r="C636" s="301"/>
      <c r="D636" s="301"/>
      <c r="E636" s="301"/>
      <c r="F636" s="301"/>
      <c r="G636" s="301"/>
      <c r="H636" s="301"/>
      <c r="I636" s="301"/>
      <c r="J636" s="301"/>
      <c r="K636" s="301"/>
      <c r="L636" s="301"/>
      <c r="M636" s="301"/>
      <c r="N636" s="301"/>
      <c r="O636" s="301"/>
      <c r="P636" s="301"/>
      <c r="Q636" s="301"/>
      <c r="R636" s="301"/>
      <c r="S636" s="301"/>
      <c r="T636" s="301"/>
      <c r="U636" s="301"/>
      <c r="V636" s="301"/>
      <c r="W636" s="301"/>
      <c r="X636" s="301"/>
      <c r="Y636" s="301"/>
      <c r="Z636" s="301"/>
    </row>
    <row r="637" spans="1:26" ht="21.75" customHeight="1">
      <c r="A637" s="301"/>
      <c r="B637" s="301"/>
      <c r="C637" s="301"/>
      <c r="D637" s="301"/>
      <c r="E637" s="301"/>
      <c r="F637" s="301"/>
      <c r="G637" s="301"/>
      <c r="H637" s="301"/>
      <c r="I637" s="301"/>
      <c r="J637" s="301"/>
      <c r="K637" s="301"/>
      <c r="L637" s="301"/>
      <c r="M637" s="301"/>
      <c r="N637" s="301"/>
      <c r="O637" s="301"/>
      <c r="P637" s="301"/>
      <c r="Q637" s="301"/>
      <c r="R637" s="301"/>
      <c r="S637" s="301"/>
      <c r="T637" s="301"/>
      <c r="U637" s="301"/>
      <c r="V637" s="301"/>
      <c r="W637" s="301"/>
      <c r="X637" s="301"/>
      <c r="Y637" s="301"/>
      <c r="Z637" s="301"/>
    </row>
    <row r="638" spans="1:26" ht="21.75" customHeight="1">
      <c r="A638" s="301"/>
      <c r="B638" s="301"/>
      <c r="C638" s="301"/>
      <c r="D638" s="301"/>
      <c r="E638" s="301"/>
      <c r="F638" s="301"/>
      <c r="G638" s="301"/>
      <c r="H638" s="301"/>
      <c r="I638" s="301"/>
      <c r="J638" s="301"/>
      <c r="K638" s="301"/>
      <c r="L638" s="301"/>
      <c r="M638" s="301"/>
      <c r="N638" s="301"/>
      <c r="O638" s="301"/>
      <c r="P638" s="301"/>
      <c r="Q638" s="301"/>
      <c r="R638" s="301"/>
      <c r="S638" s="301"/>
      <c r="T638" s="301"/>
      <c r="U638" s="301"/>
      <c r="V638" s="301"/>
      <c r="W638" s="301"/>
      <c r="X638" s="301"/>
      <c r="Y638" s="301"/>
      <c r="Z638" s="301"/>
    </row>
    <row r="639" spans="1:26" ht="21.75" customHeight="1">
      <c r="A639" s="301"/>
      <c r="B639" s="301"/>
      <c r="C639" s="301"/>
      <c r="D639" s="301"/>
      <c r="E639" s="301"/>
      <c r="F639" s="301"/>
      <c r="G639" s="301"/>
      <c r="H639" s="301"/>
      <c r="I639" s="301"/>
      <c r="J639" s="301"/>
      <c r="K639" s="301"/>
      <c r="L639" s="301"/>
      <c r="M639" s="301"/>
      <c r="N639" s="301"/>
      <c r="O639" s="301"/>
      <c r="P639" s="301"/>
      <c r="Q639" s="301"/>
      <c r="R639" s="301"/>
      <c r="S639" s="301"/>
      <c r="T639" s="301"/>
      <c r="U639" s="301"/>
      <c r="V639" s="301"/>
      <c r="W639" s="301"/>
      <c r="X639" s="301"/>
      <c r="Y639" s="301"/>
      <c r="Z639" s="301"/>
    </row>
    <row r="640" spans="1:26" ht="21.75" customHeight="1">
      <c r="A640" s="301"/>
      <c r="B640" s="301"/>
      <c r="C640" s="301"/>
      <c r="D640" s="301"/>
      <c r="E640" s="301"/>
      <c r="F640" s="301"/>
      <c r="G640" s="301"/>
      <c r="H640" s="301"/>
      <c r="I640" s="301"/>
      <c r="J640" s="301"/>
      <c r="K640" s="301"/>
      <c r="L640" s="301"/>
      <c r="M640" s="301"/>
      <c r="N640" s="301"/>
      <c r="O640" s="301"/>
      <c r="P640" s="301"/>
      <c r="Q640" s="301"/>
      <c r="R640" s="301"/>
      <c r="S640" s="301"/>
      <c r="T640" s="301"/>
      <c r="U640" s="301"/>
      <c r="V640" s="301"/>
      <c r="W640" s="301"/>
      <c r="X640" s="301"/>
      <c r="Y640" s="301"/>
      <c r="Z640" s="301"/>
    </row>
    <row r="641" spans="1:26" ht="21.75" customHeight="1">
      <c r="A641" s="301"/>
      <c r="B641" s="301"/>
      <c r="C641" s="301"/>
      <c r="D641" s="301"/>
      <c r="E641" s="301"/>
      <c r="F641" s="301"/>
      <c r="G641" s="301"/>
      <c r="H641" s="301"/>
      <c r="I641" s="301"/>
      <c r="J641" s="301"/>
      <c r="K641" s="301"/>
      <c r="L641" s="301"/>
      <c r="M641" s="301"/>
      <c r="N641" s="301"/>
      <c r="O641" s="301"/>
      <c r="P641" s="301"/>
      <c r="Q641" s="301"/>
      <c r="R641" s="301"/>
      <c r="S641" s="301"/>
      <c r="T641" s="301"/>
      <c r="U641" s="301"/>
      <c r="V641" s="301"/>
      <c r="W641" s="301"/>
      <c r="X641" s="301"/>
      <c r="Y641" s="301"/>
      <c r="Z641" s="301"/>
    </row>
    <row r="642" spans="1:26" ht="21.75" customHeight="1">
      <c r="A642" s="301"/>
      <c r="B642" s="301"/>
      <c r="C642" s="301"/>
      <c r="D642" s="301"/>
      <c r="E642" s="301"/>
      <c r="F642" s="301"/>
      <c r="G642" s="301"/>
      <c r="H642" s="301"/>
      <c r="I642" s="301"/>
      <c r="J642" s="301"/>
      <c r="K642" s="301"/>
      <c r="L642" s="301"/>
      <c r="M642" s="301"/>
      <c r="N642" s="301"/>
      <c r="O642" s="301"/>
      <c r="P642" s="301"/>
      <c r="Q642" s="301"/>
      <c r="R642" s="301"/>
      <c r="S642" s="301"/>
      <c r="T642" s="301"/>
      <c r="U642" s="301"/>
      <c r="V642" s="301"/>
      <c r="W642" s="301"/>
      <c r="X642" s="301"/>
      <c r="Y642" s="301"/>
      <c r="Z642" s="301"/>
    </row>
    <row r="643" spans="1:26" ht="21.75" customHeight="1">
      <c r="A643" s="301"/>
      <c r="B643" s="301"/>
      <c r="C643" s="301"/>
      <c r="D643" s="301"/>
      <c r="E643" s="301"/>
      <c r="F643" s="301"/>
      <c r="G643" s="301"/>
      <c r="H643" s="301"/>
      <c r="I643" s="301"/>
      <c r="J643" s="301"/>
      <c r="K643" s="301"/>
      <c r="L643" s="301"/>
      <c r="M643" s="301"/>
      <c r="N643" s="301"/>
      <c r="O643" s="301"/>
      <c r="P643" s="301"/>
      <c r="Q643" s="301"/>
      <c r="R643" s="301"/>
      <c r="S643" s="301"/>
      <c r="T643" s="301"/>
      <c r="U643" s="301"/>
      <c r="V643" s="301"/>
      <c r="W643" s="301"/>
      <c r="X643" s="301"/>
      <c r="Y643" s="301"/>
      <c r="Z643" s="301"/>
    </row>
    <row r="644" spans="1:26" ht="21.75" customHeight="1">
      <c r="A644" s="301"/>
      <c r="B644" s="301"/>
      <c r="C644" s="301"/>
      <c r="D644" s="301"/>
      <c r="E644" s="301"/>
      <c r="F644" s="301"/>
      <c r="G644" s="301"/>
      <c r="H644" s="301"/>
      <c r="I644" s="301"/>
      <c r="J644" s="301"/>
      <c r="K644" s="301"/>
      <c r="L644" s="301"/>
      <c r="M644" s="301"/>
      <c r="N644" s="301"/>
      <c r="O644" s="301"/>
      <c r="P644" s="301"/>
      <c r="Q644" s="301"/>
      <c r="R644" s="301"/>
      <c r="S644" s="301"/>
      <c r="T644" s="301"/>
      <c r="U644" s="301"/>
      <c r="V644" s="301"/>
      <c r="W644" s="301"/>
      <c r="X644" s="301"/>
      <c r="Y644" s="301"/>
      <c r="Z644" s="301"/>
    </row>
    <row r="645" spans="1:26" ht="21.75" customHeight="1">
      <c r="A645" s="301"/>
      <c r="B645" s="301"/>
      <c r="C645" s="301"/>
      <c r="D645" s="301"/>
      <c r="E645" s="301"/>
      <c r="F645" s="301"/>
      <c r="G645" s="301"/>
      <c r="H645" s="301"/>
      <c r="I645" s="301"/>
      <c r="J645" s="301"/>
      <c r="K645" s="301"/>
      <c r="L645" s="301"/>
      <c r="M645" s="301"/>
      <c r="N645" s="301"/>
      <c r="O645" s="301"/>
      <c r="P645" s="301"/>
      <c r="Q645" s="301"/>
      <c r="R645" s="301"/>
      <c r="S645" s="301"/>
      <c r="T645" s="301"/>
      <c r="U645" s="301"/>
      <c r="V645" s="301"/>
      <c r="W645" s="301"/>
      <c r="X645" s="301"/>
      <c r="Y645" s="301"/>
      <c r="Z645" s="301"/>
    </row>
    <row r="646" spans="1:26" ht="21.75" customHeight="1">
      <c r="A646" s="301"/>
      <c r="B646" s="301"/>
      <c r="C646" s="301"/>
      <c r="D646" s="301"/>
      <c r="E646" s="301"/>
      <c r="F646" s="301"/>
      <c r="G646" s="301"/>
      <c r="H646" s="301"/>
      <c r="I646" s="301"/>
      <c r="J646" s="301"/>
      <c r="K646" s="301"/>
      <c r="L646" s="301"/>
      <c r="M646" s="301"/>
      <c r="N646" s="301"/>
      <c r="O646" s="301"/>
      <c r="P646" s="301"/>
      <c r="Q646" s="301"/>
      <c r="R646" s="301"/>
      <c r="S646" s="301"/>
      <c r="T646" s="301"/>
      <c r="U646" s="301"/>
      <c r="V646" s="301"/>
      <c r="W646" s="301"/>
      <c r="X646" s="301"/>
      <c r="Y646" s="301"/>
      <c r="Z646" s="301"/>
    </row>
    <row r="647" spans="1:26" ht="21.75" customHeight="1">
      <c r="A647" s="301"/>
      <c r="B647" s="301"/>
      <c r="C647" s="301"/>
      <c r="D647" s="301"/>
      <c r="E647" s="301"/>
      <c r="F647" s="301"/>
      <c r="G647" s="301"/>
      <c r="H647" s="301"/>
      <c r="I647" s="301"/>
      <c r="J647" s="301"/>
      <c r="K647" s="301"/>
      <c r="L647" s="301"/>
      <c r="M647" s="301"/>
      <c r="N647" s="301"/>
      <c r="O647" s="301"/>
      <c r="P647" s="301"/>
      <c r="Q647" s="301"/>
      <c r="R647" s="301"/>
      <c r="S647" s="301"/>
      <c r="T647" s="301"/>
      <c r="U647" s="301"/>
      <c r="V647" s="301"/>
      <c r="W647" s="301"/>
      <c r="X647" s="301"/>
      <c r="Y647" s="301"/>
      <c r="Z647" s="301"/>
    </row>
    <row r="648" spans="1:26" ht="21.75" customHeight="1">
      <c r="A648" s="301"/>
      <c r="B648" s="301"/>
      <c r="C648" s="301"/>
      <c r="D648" s="301"/>
      <c r="E648" s="301"/>
      <c r="F648" s="301"/>
      <c r="G648" s="301"/>
      <c r="H648" s="301"/>
      <c r="I648" s="301"/>
      <c r="J648" s="301"/>
      <c r="K648" s="301"/>
      <c r="L648" s="301"/>
      <c r="M648" s="301"/>
      <c r="N648" s="301"/>
      <c r="O648" s="301"/>
      <c r="P648" s="301"/>
      <c r="Q648" s="301"/>
      <c r="R648" s="301"/>
      <c r="S648" s="301"/>
      <c r="T648" s="301"/>
      <c r="U648" s="301"/>
      <c r="V648" s="301"/>
      <c r="W648" s="301"/>
      <c r="X648" s="301"/>
      <c r="Y648" s="301"/>
      <c r="Z648" s="301"/>
    </row>
    <row r="649" spans="1:26" ht="21.75" customHeight="1">
      <c r="A649" s="301"/>
      <c r="B649" s="301"/>
      <c r="C649" s="301"/>
      <c r="D649" s="301"/>
      <c r="E649" s="301"/>
      <c r="F649" s="301"/>
      <c r="G649" s="301"/>
      <c r="H649" s="301"/>
      <c r="I649" s="301"/>
      <c r="J649" s="301"/>
      <c r="K649" s="301"/>
      <c r="L649" s="301"/>
      <c r="M649" s="301"/>
      <c r="N649" s="301"/>
      <c r="O649" s="301"/>
      <c r="P649" s="301"/>
      <c r="Q649" s="301"/>
      <c r="R649" s="301"/>
      <c r="S649" s="301"/>
      <c r="T649" s="301"/>
      <c r="U649" s="301"/>
      <c r="V649" s="301"/>
      <c r="W649" s="301"/>
      <c r="X649" s="301"/>
      <c r="Y649" s="301"/>
      <c r="Z649" s="301"/>
    </row>
    <row r="650" spans="1:26" ht="21.75" customHeight="1">
      <c r="A650" s="301"/>
      <c r="B650" s="301"/>
      <c r="C650" s="301"/>
      <c r="D650" s="301"/>
      <c r="E650" s="301"/>
      <c r="F650" s="301"/>
      <c r="G650" s="301"/>
      <c r="H650" s="301"/>
      <c r="I650" s="301"/>
      <c r="J650" s="301"/>
      <c r="K650" s="301"/>
      <c r="L650" s="301"/>
      <c r="M650" s="301"/>
      <c r="N650" s="301"/>
      <c r="O650" s="301"/>
      <c r="P650" s="301"/>
      <c r="Q650" s="301"/>
      <c r="R650" s="301"/>
      <c r="S650" s="301"/>
      <c r="T650" s="301"/>
      <c r="U650" s="301"/>
      <c r="V650" s="301"/>
      <c r="W650" s="301"/>
      <c r="X650" s="301"/>
      <c r="Y650" s="301"/>
      <c r="Z650" s="301"/>
    </row>
    <row r="651" spans="1:26" ht="21.75" customHeight="1">
      <c r="A651" s="301"/>
      <c r="B651" s="301"/>
      <c r="C651" s="301"/>
      <c r="D651" s="301"/>
      <c r="E651" s="301"/>
      <c r="F651" s="301"/>
      <c r="G651" s="301"/>
      <c r="H651" s="301"/>
      <c r="I651" s="301"/>
      <c r="J651" s="301"/>
      <c r="K651" s="301"/>
      <c r="L651" s="301"/>
      <c r="M651" s="301"/>
      <c r="N651" s="301"/>
      <c r="O651" s="301"/>
      <c r="P651" s="301"/>
      <c r="Q651" s="301"/>
      <c r="R651" s="301"/>
      <c r="S651" s="301"/>
      <c r="T651" s="301"/>
      <c r="U651" s="301"/>
      <c r="V651" s="301"/>
      <c r="W651" s="301"/>
      <c r="X651" s="301"/>
      <c r="Y651" s="301"/>
      <c r="Z651" s="301"/>
    </row>
    <row r="652" spans="1:26" ht="21.75" customHeight="1">
      <c r="A652" s="301"/>
      <c r="B652" s="301"/>
      <c r="C652" s="301"/>
      <c r="D652" s="301"/>
      <c r="E652" s="301"/>
      <c r="F652" s="301"/>
      <c r="G652" s="301"/>
      <c r="H652" s="301"/>
      <c r="I652" s="301"/>
      <c r="J652" s="301"/>
      <c r="K652" s="301"/>
      <c r="L652" s="301"/>
      <c r="M652" s="301"/>
      <c r="N652" s="301"/>
      <c r="O652" s="301"/>
      <c r="P652" s="301"/>
      <c r="Q652" s="301"/>
      <c r="R652" s="301"/>
      <c r="S652" s="301"/>
      <c r="T652" s="301"/>
      <c r="U652" s="301"/>
      <c r="V652" s="301"/>
      <c r="W652" s="301"/>
      <c r="X652" s="301"/>
      <c r="Y652" s="301"/>
      <c r="Z652" s="301"/>
    </row>
    <row r="653" spans="1:26" ht="21.75" customHeight="1">
      <c r="A653" s="301"/>
      <c r="B653" s="301"/>
      <c r="C653" s="301"/>
      <c r="D653" s="301"/>
      <c r="E653" s="301"/>
      <c r="F653" s="301"/>
      <c r="G653" s="301"/>
      <c r="H653" s="301"/>
      <c r="I653" s="301"/>
      <c r="J653" s="301"/>
      <c r="K653" s="301"/>
      <c r="L653" s="301"/>
      <c r="M653" s="301"/>
      <c r="N653" s="301"/>
      <c r="O653" s="301"/>
      <c r="P653" s="301"/>
      <c r="Q653" s="301"/>
      <c r="R653" s="301"/>
      <c r="S653" s="301"/>
      <c r="T653" s="301"/>
      <c r="U653" s="301"/>
      <c r="V653" s="301"/>
      <c r="W653" s="301"/>
      <c r="X653" s="301"/>
      <c r="Y653" s="301"/>
      <c r="Z653" s="301"/>
    </row>
    <row r="654" spans="1:26" ht="21.75" customHeight="1">
      <c r="A654" s="301"/>
      <c r="B654" s="301"/>
      <c r="C654" s="301"/>
      <c r="D654" s="301"/>
      <c r="E654" s="301"/>
      <c r="F654" s="301"/>
      <c r="G654" s="301"/>
      <c r="H654" s="301"/>
      <c r="I654" s="301"/>
      <c r="J654" s="301"/>
      <c r="K654" s="301"/>
      <c r="L654" s="301"/>
      <c r="M654" s="301"/>
      <c r="N654" s="301"/>
      <c r="O654" s="301"/>
      <c r="P654" s="301"/>
      <c r="Q654" s="301"/>
      <c r="R654" s="301"/>
      <c r="S654" s="301"/>
      <c r="T654" s="301"/>
      <c r="U654" s="301"/>
      <c r="V654" s="301"/>
      <c r="W654" s="301"/>
      <c r="X654" s="301"/>
      <c r="Y654" s="301"/>
      <c r="Z654" s="301"/>
    </row>
    <row r="655" spans="1:26" ht="21.75" customHeight="1">
      <c r="A655" s="301"/>
      <c r="B655" s="301"/>
      <c r="C655" s="301"/>
      <c r="D655" s="301"/>
      <c r="E655" s="301"/>
      <c r="F655" s="301"/>
      <c r="G655" s="301"/>
      <c r="H655" s="301"/>
      <c r="I655" s="301"/>
      <c r="J655" s="301"/>
      <c r="K655" s="301"/>
      <c r="L655" s="301"/>
      <c r="M655" s="301"/>
      <c r="N655" s="301"/>
      <c r="O655" s="301"/>
      <c r="P655" s="301"/>
      <c r="Q655" s="301"/>
      <c r="R655" s="301"/>
      <c r="S655" s="301"/>
      <c r="T655" s="301"/>
      <c r="U655" s="301"/>
      <c r="V655" s="301"/>
      <c r="W655" s="301"/>
      <c r="X655" s="301"/>
      <c r="Y655" s="301"/>
      <c r="Z655" s="301"/>
    </row>
    <row r="656" spans="1:26" ht="21.75" customHeight="1">
      <c r="A656" s="301"/>
      <c r="B656" s="301"/>
      <c r="C656" s="301"/>
      <c r="D656" s="301"/>
      <c r="E656" s="301"/>
      <c r="F656" s="301"/>
      <c r="G656" s="301"/>
      <c r="H656" s="301"/>
      <c r="I656" s="301"/>
      <c r="J656" s="301"/>
      <c r="K656" s="301"/>
      <c r="L656" s="301"/>
      <c r="M656" s="301"/>
      <c r="N656" s="301"/>
      <c r="O656" s="301"/>
      <c r="P656" s="301"/>
      <c r="Q656" s="301"/>
      <c r="R656" s="301"/>
      <c r="S656" s="301"/>
      <c r="T656" s="301"/>
      <c r="U656" s="301"/>
      <c r="V656" s="301"/>
      <c r="W656" s="301"/>
      <c r="X656" s="301"/>
      <c r="Y656" s="301"/>
      <c r="Z656" s="301"/>
    </row>
    <row r="657" spans="1:26" ht="21.75" customHeight="1">
      <c r="A657" s="301"/>
      <c r="B657" s="301"/>
      <c r="C657" s="301"/>
      <c r="D657" s="301"/>
      <c r="E657" s="301"/>
      <c r="F657" s="301"/>
      <c r="G657" s="301"/>
      <c r="H657" s="301"/>
      <c r="I657" s="301"/>
      <c r="J657" s="301"/>
      <c r="K657" s="301"/>
      <c r="L657" s="301"/>
      <c r="M657" s="301"/>
      <c r="N657" s="301"/>
      <c r="O657" s="301"/>
      <c r="P657" s="301"/>
      <c r="Q657" s="301"/>
      <c r="R657" s="301"/>
      <c r="S657" s="301"/>
      <c r="T657" s="301"/>
      <c r="U657" s="301"/>
      <c r="V657" s="301"/>
      <c r="W657" s="301"/>
      <c r="X657" s="301"/>
      <c r="Y657" s="301"/>
      <c r="Z657" s="301"/>
    </row>
    <row r="658" spans="1:26" ht="21.75" customHeight="1">
      <c r="A658" s="301"/>
      <c r="B658" s="301"/>
      <c r="C658" s="301"/>
      <c r="D658" s="301"/>
      <c r="E658" s="301"/>
      <c r="F658" s="301"/>
      <c r="G658" s="301"/>
      <c r="H658" s="301"/>
      <c r="I658" s="301"/>
      <c r="J658" s="301"/>
      <c r="K658" s="301"/>
      <c r="L658" s="301"/>
      <c r="M658" s="301"/>
      <c r="N658" s="301"/>
      <c r="O658" s="301"/>
      <c r="P658" s="301"/>
      <c r="Q658" s="301"/>
      <c r="R658" s="301"/>
      <c r="S658" s="301"/>
      <c r="T658" s="301"/>
      <c r="U658" s="301"/>
      <c r="V658" s="301"/>
      <c r="W658" s="301"/>
      <c r="X658" s="301"/>
      <c r="Y658" s="301"/>
      <c r="Z658" s="301"/>
    </row>
    <row r="659" spans="1:26" ht="21.75" customHeight="1">
      <c r="A659" s="301"/>
      <c r="B659" s="301"/>
      <c r="C659" s="301"/>
      <c r="D659" s="301"/>
      <c r="E659" s="301"/>
      <c r="F659" s="301"/>
      <c r="G659" s="301"/>
      <c r="H659" s="301"/>
      <c r="I659" s="301"/>
      <c r="J659" s="301"/>
      <c r="K659" s="301"/>
      <c r="L659" s="301"/>
      <c r="M659" s="301"/>
      <c r="N659" s="301"/>
      <c r="O659" s="301"/>
      <c r="P659" s="301"/>
      <c r="Q659" s="301"/>
      <c r="R659" s="301"/>
      <c r="S659" s="301"/>
      <c r="T659" s="301"/>
      <c r="U659" s="301"/>
      <c r="V659" s="301"/>
      <c r="W659" s="301"/>
      <c r="X659" s="301"/>
      <c r="Y659" s="301"/>
      <c r="Z659" s="301"/>
    </row>
    <row r="660" spans="1:26" ht="21.75" customHeight="1">
      <c r="A660" s="301"/>
      <c r="B660" s="301"/>
      <c r="C660" s="301"/>
      <c r="D660" s="301"/>
      <c r="E660" s="301"/>
      <c r="F660" s="301"/>
      <c r="G660" s="301"/>
      <c r="H660" s="301"/>
      <c r="I660" s="301"/>
      <c r="J660" s="301"/>
      <c r="K660" s="301"/>
      <c r="L660" s="301"/>
      <c r="M660" s="301"/>
      <c r="N660" s="301"/>
      <c r="O660" s="301"/>
      <c r="P660" s="301"/>
      <c r="Q660" s="301"/>
      <c r="R660" s="301"/>
      <c r="S660" s="301"/>
      <c r="T660" s="301"/>
      <c r="U660" s="301"/>
      <c r="V660" s="301"/>
      <c r="W660" s="301"/>
      <c r="X660" s="301"/>
      <c r="Y660" s="301"/>
      <c r="Z660" s="301"/>
    </row>
    <row r="661" spans="1:26" ht="21.75" customHeight="1">
      <c r="A661" s="301"/>
      <c r="B661" s="301"/>
      <c r="C661" s="301"/>
      <c r="D661" s="301"/>
      <c r="E661" s="301"/>
      <c r="F661" s="301"/>
      <c r="G661" s="301"/>
      <c r="H661" s="301"/>
      <c r="I661" s="301"/>
      <c r="J661" s="301"/>
      <c r="K661" s="301"/>
      <c r="L661" s="301"/>
      <c r="M661" s="301"/>
      <c r="N661" s="301"/>
      <c r="O661" s="301"/>
      <c r="P661" s="301"/>
      <c r="Q661" s="301"/>
      <c r="R661" s="301"/>
      <c r="S661" s="301"/>
      <c r="T661" s="301"/>
      <c r="U661" s="301"/>
      <c r="V661" s="301"/>
      <c r="W661" s="301"/>
      <c r="X661" s="301"/>
      <c r="Y661" s="301"/>
      <c r="Z661" s="301"/>
    </row>
    <row r="662" spans="1:26" ht="21.75" customHeight="1">
      <c r="A662" s="301"/>
      <c r="B662" s="301"/>
      <c r="C662" s="301"/>
      <c r="D662" s="301"/>
      <c r="E662" s="301"/>
      <c r="F662" s="301"/>
      <c r="G662" s="301"/>
      <c r="H662" s="301"/>
      <c r="I662" s="301"/>
      <c r="J662" s="301"/>
      <c r="K662" s="301"/>
      <c r="L662" s="301"/>
      <c r="M662" s="301"/>
      <c r="N662" s="301"/>
      <c r="O662" s="301"/>
      <c r="P662" s="301"/>
      <c r="Q662" s="301"/>
      <c r="R662" s="301"/>
      <c r="S662" s="301"/>
      <c r="T662" s="301"/>
      <c r="U662" s="301"/>
      <c r="V662" s="301"/>
      <c r="W662" s="301"/>
      <c r="X662" s="301"/>
      <c r="Y662" s="301"/>
      <c r="Z662" s="301"/>
    </row>
    <row r="663" spans="1:26" ht="21.75" customHeight="1">
      <c r="A663" s="301"/>
      <c r="B663" s="301"/>
      <c r="C663" s="301"/>
      <c r="D663" s="301"/>
      <c r="E663" s="301"/>
      <c r="F663" s="301"/>
      <c r="G663" s="301"/>
      <c r="H663" s="301"/>
      <c r="I663" s="301"/>
      <c r="J663" s="301"/>
      <c r="K663" s="301"/>
      <c r="L663" s="301"/>
      <c r="M663" s="301"/>
      <c r="N663" s="301"/>
      <c r="O663" s="301"/>
      <c r="P663" s="301"/>
      <c r="Q663" s="301"/>
      <c r="R663" s="301"/>
      <c r="S663" s="301"/>
      <c r="T663" s="301"/>
      <c r="U663" s="301"/>
      <c r="V663" s="301"/>
      <c r="W663" s="301"/>
      <c r="X663" s="301"/>
      <c r="Y663" s="301"/>
      <c r="Z663" s="301"/>
    </row>
    <row r="664" spans="1:26" ht="21.75" customHeight="1">
      <c r="A664" s="301"/>
      <c r="B664" s="301"/>
      <c r="C664" s="301"/>
      <c r="D664" s="301"/>
      <c r="E664" s="301"/>
      <c r="F664" s="301"/>
      <c r="G664" s="301"/>
      <c r="H664" s="301"/>
      <c r="I664" s="301"/>
      <c r="J664" s="301"/>
      <c r="K664" s="301"/>
      <c r="L664" s="301"/>
      <c r="M664" s="301"/>
      <c r="N664" s="301"/>
      <c r="O664" s="301"/>
      <c r="P664" s="301"/>
      <c r="Q664" s="301"/>
      <c r="R664" s="301"/>
      <c r="S664" s="301"/>
      <c r="T664" s="301"/>
      <c r="U664" s="301"/>
      <c r="V664" s="301"/>
      <c r="W664" s="301"/>
      <c r="X664" s="301"/>
      <c r="Y664" s="301"/>
      <c r="Z664" s="301"/>
    </row>
    <row r="665" spans="1:26" ht="21.75" customHeight="1">
      <c r="A665" s="301"/>
      <c r="B665" s="301"/>
      <c r="C665" s="301"/>
      <c r="D665" s="301"/>
      <c r="E665" s="301"/>
      <c r="F665" s="301"/>
      <c r="G665" s="301"/>
      <c r="H665" s="301"/>
      <c r="I665" s="301"/>
      <c r="J665" s="301"/>
      <c r="K665" s="301"/>
      <c r="L665" s="301"/>
      <c r="M665" s="301"/>
      <c r="N665" s="301"/>
      <c r="O665" s="301"/>
      <c r="P665" s="301"/>
      <c r="Q665" s="301"/>
      <c r="R665" s="301"/>
      <c r="S665" s="301"/>
      <c r="T665" s="301"/>
      <c r="U665" s="301"/>
      <c r="V665" s="301"/>
      <c r="W665" s="301"/>
      <c r="X665" s="301"/>
      <c r="Y665" s="301"/>
      <c r="Z665" s="301"/>
    </row>
    <row r="666" spans="1:26" ht="21.75" customHeight="1">
      <c r="A666" s="301"/>
      <c r="B666" s="301"/>
      <c r="C666" s="301"/>
      <c r="D666" s="301"/>
      <c r="E666" s="301"/>
      <c r="F666" s="301"/>
      <c r="G666" s="301"/>
      <c r="H666" s="301"/>
      <c r="I666" s="301"/>
      <c r="J666" s="301"/>
      <c r="K666" s="301"/>
      <c r="L666" s="301"/>
      <c r="M666" s="301"/>
      <c r="N666" s="301"/>
      <c r="O666" s="301"/>
      <c r="P666" s="301"/>
      <c r="Q666" s="301"/>
      <c r="R666" s="301"/>
      <c r="S666" s="301"/>
      <c r="T666" s="301"/>
      <c r="U666" s="301"/>
      <c r="V666" s="301"/>
      <c r="W666" s="301"/>
      <c r="X666" s="301"/>
      <c r="Y666" s="301"/>
      <c r="Z666" s="301"/>
    </row>
    <row r="667" spans="1:26" ht="21.75" customHeight="1">
      <c r="A667" s="301"/>
      <c r="B667" s="301"/>
      <c r="C667" s="301"/>
      <c r="D667" s="301"/>
      <c r="E667" s="301"/>
      <c r="F667" s="301"/>
      <c r="G667" s="301"/>
      <c r="H667" s="301"/>
      <c r="I667" s="301"/>
      <c r="J667" s="301"/>
      <c r="K667" s="301"/>
      <c r="L667" s="301"/>
      <c r="M667" s="301"/>
      <c r="N667" s="301"/>
      <c r="O667" s="301"/>
      <c r="P667" s="301"/>
      <c r="Q667" s="301"/>
      <c r="R667" s="301"/>
      <c r="S667" s="301"/>
      <c r="T667" s="301"/>
      <c r="U667" s="301"/>
      <c r="V667" s="301"/>
      <c r="W667" s="301"/>
      <c r="X667" s="301"/>
      <c r="Y667" s="301"/>
      <c r="Z667" s="301"/>
    </row>
    <row r="668" spans="1:26" ht="21.75" customHeight="1">
      <c r="A668" s="301"/>
      <c r="B668" s="301"/>
      <c r="C668" s="301"/>
      <c r="D668" s="301"/>
      <c r="E668" s="301"/>
      <c r="F668" s="301"/>
      <c r="G668" s="301"/>
      <c r="H668" s="301"/>
      <c r="I668" s="301"/>
      <c r="J668" s="301"/>
      <c r="K668" s="301"/>
      <c r="L668" s="301"/>
      <c r="M668" s="301"/>
      <c r="N668" s="301"/>
      <c r="O668" s="301"/>
      <c r="P668" s="301"/>
      <c r="Q668" s="301"/>
      <c r="R668" s="301"/>
      <c r="S668" s="301"/>
      <c r="T668" s="301"/>
      <c r="U668" s="301"/>
      <c r="V668" s="301"/>
      <c r="W668" s="301"/>
      <c r="X668" s="301"/>
      <c r="Y668" s="301"/>
      <c r="Z668" s="301"/>
    </row>
    <row r="669" spans="1:26" ht="21.75" customHeight="1">
      <c r="A669" s="301"/>
      <c r="B669" s="301"/>
      <c r="C669" s="301"/>
      <c r="D669" s="301"/>
      <c r="E669" s="301"/>
      <c r="F669" s="301"/>
      <c r="G669" s="301"/>
      <c r="H669" s="301"/>
      <c r="I669" s="301"/>
      <c r="J669" s="301"/>
      <c r="K669" s="301"/>
      <c r="L669" s="301"/>
      <c r="M669" s="301"/>
      <c r="N669" s="301"/>
      <c r="O669" s="301"/>
      <c r="P669" s="301"/>
      <c r="Q669" s="301"/>
      <c r="R669" s="301"/>
      <c r="S669" s="301"/>
      <c r="T669" s="301"/>
      <c r="U669" s="301"/>
      <c r="V669" s="301"/>
      <c r="W669" s="301"/>
      <c r="X669" s="301"/>
      <c r="Y669" s="301"/>
      <c r="Z669" s="301"/>
    </row>
    <row r="670" spans="1:26" ht="21.75" customHeight="1">
      <c r="A670" s="301"/>
      <c r="B670" s="301"/>
      <c r="C670" s="301"/>
      <c r="D670" s="301"/>
      <c r="E670" s="301"/>
      <c r="F670" s="301"/>
      <c r="G670" s="301"/>
      <c r="H670" s="301"/>
      <c r="I670" s="301"/>
      <c r="J670" s="301"/>
      <c r="K670" s="301"/>
      <c r="L670" s="301"/>
      <c r="M670" s="301"/>
      <c r="N670" s="301"/>
      <c r="O670" s="301"/>
      <c r="P670" s="301"/>
      <c r="Q670" s="301"/>
      <c r="R670" s="301"/>
      <c r="S670" s="301"/>
      <c r="T670" s="301"/>
      <c r="U670" s="301"/>
      <c r="V670" s="301"/>
      <c r="W670" s="301"/>
      <c r="X670" s="301"/>
      <c r="Y670" s="301"/>
      <c r="Z670" s="301"/>
    </row>
    <row r="671" spans="1:26" ht="21.75" customHeight="1">
      <c r="A671" s="301"/>
      <c r="B671" s="301"/>
      <c r="C671" s="301"/>
      <c r="D671" s="301"/>
      <c r="E671" s="301"/>
      <c r="F671" s="301"/>
      <c r="G671" s="301"/>
      <c r="H671" s="301"/>
      <c r="I671" s="301"/>
      <c r="J671" s="301"/>
      <c r="K671" s="301"/>
      <c r="L671" s="301"/>
      <c r="M671" s="301"/>
      <c r="N671" s="301"/>
      <c r="O671" s="301"/>
      <c r="P671" s="301"/>
      <c r="Q671" s="301"/>
      <c r="R671" s="301"/>
      <c r="S671" s="301"/>
      <c r="T671" s="301"/>
      <c r="U671" s="301"/>
      <c r="V671" s="301"/>
      <c r="W671" s="301"/>
      <c r="X671" s="301"/>
      <c r="Y671" s="301"/>
      <c r="Z671" s="301"/>
    </row>
    <row r="672" spans="1:26" ht="21.75" customHeight="1">
      <c r="A672" s="301"/>
      <c r="B672" s="301"/>
      <c r="C672" s="301"/>
      <c r="D672" s="301"/>
      <c r="E672" s="301"/>
      <c r="F672" s="301"/>
      <c r="G672" s="301"/>
      <c r="H672" s="301"/>
      <c r="I672" s="301"/>
      <c r="J672" s="301"/>
      <c r="K672" s="301"/>
      <c r="L672" s="301"/>
      <c r="M672" s="301"/>
      <c r="N672" s="301"/>
      <c r="O672" s="301"/>
      <c r="P672" s="301"/>
      <c r="Q672" s="301"/>
      <c r="R672" s="301"/>
      <c r="S672" s="301"/>
      <c r="T672" s="301"/>
      <c r="U672" s="301"/>
      <c r="V672" s="301"/>
      <c r="W672" s="301"/>
      <c r="X672" s="301"/>
      <c r="Y672" s="301"/>
      <c r="Z672" s="301"/>
    </row>
    <row r="673" spans="1:26" ht="21.75" customHeight="1">
      <c r="A673" s="301"/>
      <c r="B673" s="301"/>
      <c r="C673" s="301"/>
      <c r="D673" s="301"/>
      <c r="E673" s="301"/>
      <c r="F673" s="301"/>
      <c r="G673" s="301"/>
      <c r="H673" s="301"/>
      <c r="I673" s="301"/>
      <c r="J673" s="301"/>
      <c r="K673" s="301"/>
      <c r="L673" s="301"/>
      <c r="M673" s="301"/>
      <c r="N673" s="301"/>
      <c r="O673" s="301"/>
      <c r="P673" s="301"/>
      <c r="Q673" s="301"/>
      <c r="R673" s="301"/>
      <c r="S673" s="301"/>
      <c r="T673" s="301"/>
      <c r="U673" s="301"/>
      <c r="V673" s="301"/>
      <c r="W673" s="301"/>
      <c r="X673" s="301"/>
      <c r="Y673" s="301"/>
      <c r="Z673" s="301"/>
    </row>
    <row r="674" spans="1:26" ht="21.75" customHeight="1">
      <c r="A674" s="301"/>
      <c r="B674" s="301"/>
      <c r="C674" s="301"/>
      <c r="D674" s="301"/>
      <c r="E674" s="301"/>
      <c r="F674" s="301"/>
      <c r="G674" s="301"/>
      <c r="H674" s="301"/>
      <c r="I674" s="301"/>
      <c r="J674" s="301"/>
      <c r="K674" s="301"/>
      <c r="L674" s="301"/>
      <c r="M674" s="301"/>
      <c r="N674" s="301"/>
      <c r="O674" s="301"/>
      <c r="P674" s="301"/>
      <c r="Q674" s="301"/>
      <c r="R674" s="301"/>
      <c r="S674" s="301"/>
      <c r="T674" s="301"/>
      <c r="U674" s="301"/>
      <c r="V674" s="301"/>
      <c r="W674" s="301"/>
      <c r="X674" s="301"/>
      <c r="Y674" s="301"/>
      <c r="Z674" s="301"/>
    </row>
    <row r="675" spans="1:26" ht="21.75" customHeight="1">
      <c r="A675" s="301"/>
      <c r="B675" s="301"/>
      <c r="C675" s="301"/>
      <c r="D675" s="301"/>
      <c r="E675" s="301"/>
      <c r="F675" s="301"/>
      <c r="G675" s="301"/>
      <c r="H675" s="301"/>
      <c r="I675" s="301"/>
      <c r="J675" s="301"/>
      <c r="K675" s="301"/>
      <c r="L675" s="301"/>
      <c r="M675" s="301"/>
      <c r="N675" s="301"/>
      <c r="O675" s="301"/>
      <c r="P675" s="301"/>
      <c r="Q675" s="301"/>
      <c r="R675" s="301"/>
      <c r="S675" s="301"/>
      <c r="T675" s="301"/>
      <c r="U675" s="301"/>
      <c r="V675" s="301"/>
      <c r="W675" s="301"/>
      <c r="X675" s="301"/>
      <c r="Y675" s="301"/>
      <c r="Z675" s="301"/>
    </row>
    <row r="676" spans="1:26" ht="21.75" customHeight="1">
      <c r="A676" s="301"/>
      <c r="B676" s="301"/>
      <c r="C676" s="301"/>
      <c r="D676" s="301"/>
      <c r="E676" s="301"/>
      <c r="F676" s="301"/>
      <c r="G676" s="301"/>
      <c r="H676" s="301"/>
      <c r="I676" s="301"/>
      <c r="J676" s="301"/>
      <c r="K676" s="301"/>
      <c r="L676" s="301"/>
      <c r="M676" s="301"/>
      <c r="N676" s="301"/>
      <c r="O676" s="301"/>
      <c r="P676" s="301"/>
      <c r="Q676" s="301"/>
      <c r="R676" s="301"/>
      <c r="S676" s="301"/>
      <c r="T676" s="301"/>
      <c r="U676" s="301"/>
      <c r="V676" s="301"/>
      <c r="W676" s="301"/>
      <c r="X676" s="301"/>
      <c r="Y676" s="301"/>
      <c r="Z676" s="301"/>
    </row>
    <row r="677" spans="1:26" ht="21.75" customHeight="1">
      <c r="A677" s="301"/>
      <c r="B677" s="301"/>
      <c r="C677" s="301"/>
      <c r="D677" s="301"/>
      <c r="E677" s="301"/>
      <c r="F677" s="301"/>
      <c r="G677" s="301"/>
      <c r="H677" s="301"/>
      <c r="I677" s="301"/>
      <c r="J677" s="301"/>
      <c r="K677" s="301"/>
      <c r="L677" s="301"/>
      <c r="M677" s="301"/>
      <c r="N677" s="301"/>
      <c r="O677" s="301"/>
      <c r="P677" s="301"/>
      <c r="Q677" s="301"/>
      <c r="R677" s="301"/>
      <c r="S677" s="301"/>
      <c r="T677" s="301"/>
      <c r="U677" s="301"/>
      <c r="V677" s="301"/>
      <c r="W677" s="301"/>
      <c r="X677" s="301"/>
      <c r="Y677" s="301"/>
      <c r="Z677" s="301"/>
    </row>
    <row r="678" spans="1:26" ht="21.75" customHeight="1">
      <c r="A678" s="301"/>
      <c r="B678" s="301"/>
      <c r="C678" s="301"/>
      <c r="D678" s="301"/>
      <c r="E678" s="301"/>
      <c r="F678" s="301"/>
      <c r="G678" s="301"/>
      <c r="H678" s="301"/>
      <c r="I678" s="301"/>
      <c r="J678" s="301"/>
      <c r="K678" s="301"/>
      <c r="L678" s="301"/>
      <c r="M678" s="301"/>
      <c r="N678" s="301"/>
      <c r="O678" s="301"/>
      <c r="P678" s="301"/>
      <c r="Q678" s="301"/>
      <c r="R678" s="301"/>
      <c r="S678" s="301"/>
      <c r="T678" s="301"/>
      <c r="U678" s="301"/>
      <c r="V678" s="301"/>
      <c r="W678" s="301"/>
      <c r="X678" s="301"/>
      <c r="Y678" s="301"/>
      <c r="Z678" s="301"/>
    </row>
    <row r="679" spans="1:26" ht="21.75" customHeight="1">
      <c r="A679" s="301"/>
      <c r="B679" s="301"/>
      <c r="C679" s="301"/>
      <c r="D679" s="301"/>
      <c r="E679" s="301"/>
      <c r="F679" s="301"/>
      <c r="G679" s="301"/>
      <c r="H679" s="301"/>
      <c r="I679" s="301"/>
      <c r="J679" s="301"/>
      <c r="K679" s="301"/>
      <c r="L679" s="301"/>
      <c r="M679" s="301"/>
      <c r="N679" s="301"/>
      <c r="O679" s="301"/>
      <c r="P679" s="301"/>
      <c r="Q679" s="301"/>
      <c r="R679" s="301"/>
      <c r="S679" s="301"/>
      <c r="T679" s="301"/>
      <c r="U679" s="301"/>
      <c r="V679" s="301"/>
      <c r="W679" s="301"/>
      <c r="X679" s="301"/>
      <c r="Y679" s="301"/>
      <c r="Z679" s="301"/>
    </row>
    <row r="680" spans="1:26" ht="21.75" customHeight="1">
      <c r="A680" s="301"/>
      <c r="B680" s="301"/>
      <c r="C680" s="301"/>
      <c r="D680" s="301"/>
      <c r="E680" s="301"/>
      <c r="F680" s="301"/>
      <c r="G680" s="301"/>
      <c r="H680" s="301"/>
      <c r="I680" s="301"/>
      <c r="J680" s="301"/>
      <c r="K680" s="301"/>
      <c r="L680" s="301"/>
      <c r="M680" s="301"/>
      <c r="N680" s="301"/>
      <c r="O680" s="301"/>
      <c r="P680" s="301"/>
      <c r="Q680" s="301"/>
      <c r="R680" s="301"/>
      <c r="S680" s="301"/>
      <c r="T680" s="301"/>
      <c r="U680" s="301"/>
      <c r="V680" s="301"/>
      <c r="W680" s="301"/>
      <c r="X680" s="301"/>
      <c r="Y680" s="301"/>
      <c r="Z680" s="301"/>
    </row>
    <row r="681" spans="1:26" ht="21.75" customHeight="1">
      <c r="A681" s="301"/>
      <c r="B681" s="301"/>
      <c r="C681" s="301"/>
      <c r="D681" s="301"/>
      <c r="E681" s="301"/>
      <c r="F681" s="301"/>
      <c r="G681" s="301"/>
      <c r="H681" s="301"/>
      <c r="I681" s="301"/>
      <c r="J681" s="301"/>
      <c r="K681" s="301"/>
      <c r="L681" s="301"/>
      <c r="M681" s="301"/>
      <c r="N681" s="301"/>
      <c r="O681" s="301"/>
      <c r="P681" s="301"/>
      <c r="Q681" s="301"/>
      <c r="R681" s="301"/>
      <c r="S681" s="301"/>
      <c r="T681" s="301"/>
      <c r="U681" s="301"/>
      <c r="V681" s="301"/>
      <c r="W681" s="301"/>
      <c r="X681" s="301"/>
      <c r="Y681" s="301"/>
      <c r="Z681" s="301"/>
    </row>
    <row r="682" spans="1:26" ht="21.75" customHeight="1">
      <c r="A682" s="301"/>
      <c r="B682" s="301"/>
      <c r="C682" s="301"/>
      <c r="D682" s="301"/>
      <c r="E682" s="301"/>
      <c r="F682" s="301"/>
      <c r="G682" s="301"/>
      <c r="H682" s="301"/>
      <c r="I682" s="301"/>
      <c r="J682" s="301"/>
      <c r="K682" s="301"/>
      <c r="L682" s="301"/>
      <c r="M682" s="301"/>
      <c r="N682" s="301"/>
      <c r="O682" s="301"/>
      <c r="P682" s="301"/>
      <c r="Q682" s="301"/>
      <c r="R682" s="301"/>
      <c r="S682" s="301"/>
      <c r="T682" s="301"/>
      <c r="U682" s="301"/>
      <c r="V682" s="301"/>
      <c r="W682" s="301"/>
      <c r="X682" s="301"/>
      <c r="Y682" s="301"/>
      <c r="Z682" s="301"/>
    </row>
    <row r="683" spans="1:26" ht="21.75" customHeight="1">
      <c r="A683" s="301"/>
      <c r="B683" s="301"/>
      <c r="C683" s="301"/>
      <c r="D683" s="301"/>
      <c r="E683" s="301"/>
      <c r="F683" s="301"/>
      <c r="G683" s="301"/>
      <c r="H683" s="301"/>
      <c r="I683" s="301"/>
      <c r="J683" s="301"/>
      <c r="K683" s="301"/>
      <c r="L683" s="301"/>
      <c r="M683" s="301"/>
      <c r="N683" s="301"/>
      <c r="O683" s="301"/>
      <c r="P683" s="301"/>
      <c r="Q683" s="301"/>
      <c r="R683" s="301"/>
      <c r="S683" s="301"/>
      <c r="T683" s="301"/>
      <c r="U683" s="301"/>
      <c r="V683" s="301"/>
      <c r="W683" s="301"/>
      <c r="X683" s="301"/>
      <c r="Y683" s="301"/>
      <c r="Z683" s="301"/>
    </row>
    <row r="684" spans="1:26" ht="21.75" customHeight="1">
      <c r="A684" s="301"/>
      <c r="B684" s="301"/>
      <c r="C684" s="301"/>
      <c r="D684" s="301"/>
      <c r="E684" s="301"/>
      <c r="F684" s="301"/>
      <c r="G684" s="301"/>
      <c r="H684" s="301"/>
      <c r="I684" s="301"/>
      <c r="J684" s="301"/>
      <c r="K684" s="301"/>
      <c r="L684" s="301"/>
      <c r="M684" s="301"/>
      <c r="N684" s="301"/>
      <c r="O684" s="301"/>
      <c r="P684" s="301"/>
      <c r="Q684" s="301"/>
      <c r="R684" s="301"/>
      <c r="S684" s="301"/>
      <c r="T684" s="301"/>
      <c r="U684" s="301"/>
      <c r="V684" s="301"/>
      <c r="W684" s="301"/>
      <c r="X684" s="301"/>
      <c r="Y684" s="301"/>
      <c r="Z684" s="301"/>
    </row>
    <row r="685" spans="1:26" ht="21.75" customHeight="1">
      <c r="A685" s="301"/>
      <c r="B685" s="301"/>
      <c r="C685" s="301"/>
      <c r="D685" s="301"/>
      <c r="E685" s="301"/>
      <c r="F685" s="301"/>
      <c r="G685" s="301"/>
      <c r="H685" s="301"/>
      <c r="I685" s="301"/>
      <c r="J685" s="301"/>
      <c r="K685" s="301"/>
      <c r="L685" s="301"/>
      <c r="M685" s="301"/>
      <c r="N685" s="301"/>
      <c r="O685" s="301"/>
      <c r="P685" s="301"/>
      <c r="Q685" s="301"/>
      <c r="R685" s="301"/>
      <c r="S685" s="301"/>
      <c r="T685" s="301"/>
      <c r="U685" s="301"/>
      <c r="V685" s="301"/>
      <c r="W685" s="301"/>
      <c r="X685" s="301"/>
      <c r="Y685" s="301"/>
      <c r="Z685" s="301"/>
    </row>
    <row r="686" spans="1:26" ht="21.75" customHeight="1">
      <c r="A686" s="301"/>
      <c r="B686" s="301"/>
      <c r="C686" s="301"/>
      <c r="D686" s="301"/>
      <c r="E686" s="301"/>
      <c r="F686" s="301"/>
      <c r="G686" s="301"/>
      <c r="H686" s="301"/>
      <c r="I686" s="301"/>
      <c r="J686" s="301"/>
      <c r="K686" s="301"/>
      <c r="L686" s="301"/>
      <c r="M686" s="301"/>
      <c r="N686" s="301"/>
      <c r="O686" s="301"/>
      <c r="P686" s="301"/>
      <c r="Q686" s="301"/>
      <c r="R686" s="301"/>
      <c r="S686" s="301"/>
      <c r="T686" s="301"/>
      <c r="U686" s="301"/>
      <c r="V686" s="301"/>
      <c r="W686" s="301"/>
      <c r="X686" s="301"/>
      <c r="Y686" s="301"/>
      <c r="Z686" s="301"/>
    </row>
    <row r="687" spans="1:26" ht="21.75" customHeight="1">
      <c r="A687" s="301"/>
      <c r="B687" s="301"/>
      <c r="C687" s="301"/>
      <c r="D687" s="301"/>
      <c r="E687" s="301"/>
      <c r="F687" s="301"/>
      <c r="G687" s="301"/>
      <c r="H687" s="301"/>
      <c r="I687" s="301"/>
      <c r="J687" s="301"/>
      <c r="K687" s="301"/>
      <c r="L687" s="301"/>
      <c r="M687" s="301"/>
      <c r="N687" s="301"/>
      <c r="O687" s="301"/>
      <c r="P687" s="301"/>
      <c r="Q687" s="301"/>
      <c r="R687" s="301"/>
      <c r="S687" s="301"/>
      <c r="T687" s="301"/>
      <c r="U687" s="301"/>
      <c r="V687" s="301"/>
      <c r="W687" s="301"/>
      <c r="X687" s="301"/>
      <c r="Y687" s="301"/>
      <c r="Z687" s="301"/>
    </row>
    <row r="688" spans="1:26" ht="21.75" customHeight="1">
      <c r="A688" s="301"/>
      <c r="B688" s="301"/>
      <c r="C688" s="301"/>
      <c r="D688" s="301"/>
      <c r="E688" s="301"/>
      <c r="F688" s="301"/>
      <c r="G688" s="301"/>
      <c r="H688" s="301"/>
      <c r="I688" s="301"/>
      <c r="J688" s="301"/>
      <c r="K688" s="301"/>
      <c r="L688" s="301"/>
      <c r="M688" s="301"/>
      <c r="N688" s="301"/>
      <c r="O688" s="301"/>
      <c r="P688" s="301"/>
      <c r="Q688" s="301"/>
      <c r="R688" s="301"/>
      <c r="S688" s="301"/>
      <c r="T688" s="301"/>
      <c r="U688" s="301"/>
      <c r="V688" s="301"/>
      <c r="W688" s="301"/>
      <c r="X688" s="301"/>
      <c r="Y688" s="301"/>
      <c r="Z688" s="301"/>
    </row>
    <row r="689" spans="1:26" ht="21.75" customHeight="1">
      <c r="A689" s="301"/>
      <c r="B689" s="301"/>
      <c r="C689" s="301"/>
      <c r="D689" s="301"/>
      <c r="E689" s="301"/>
      <c r="F689" s="301"/>
      <c r="G689" s="301"/>
      <c r="H689" s="301"/>
      <c r="I689" s="301"/>
      <c r="J689" s="301"/>
      <c r="K689" s="301"/>
      <c r="L689" s="301"/>
      <c r="M689" s="301"/>
      <c r="N689" s="301"/>
      <c r="O689" s="301"/>
      <c r="P689" s="301"/>
      <c r="Q689" s="301"/>
      <c r="R689" s="301"/>
      <c r="S689" s="301"/>
      <c r="T689" s="301"/>
      <c r="U689" s="301"/>
      <c r="V689" s="301"/>
      <c r="W689" s="301"/>
      <c r="X689" s="301"/>
      <c r="Y689" s="301"/>
      <c r="Z689" s="301"/>
    </row>
    <row r="690" spans="1:26" ht="21.75" customHeight="1">
      <c r="A690" s="301"/>
      <c r="B690" s="301"/>
      <c r="C690" s="301"/>
      <c r="D690" s="301"/>
      <c r="E690" s="301"/>
      <c r="F690" s="301"/>
      <c r="G690" s="301"/>
      <c r="H690" s="301"/>
      <c r="I690" s="301"/>
      <c r="J690" s="301"/>
      <c r="K690" s="301"/>
      <c r="L690" s="301"/>
      <c r="M690" s="301"/>
      <c r="N690" s="301"/>
      <c r="O690" s="301"/>
      <c r="P690" s="301"/>
      <c r="Q690" s="301"/>
      <c r="R690" s="301"/>
      <c r="S690" s="301"/>
      <c r="T690" s="301"/>
      <c r="U690" s="301"/>
      <c r="V690" s="301"/>
      <c r="W690" s="301"/>
      <c r="X690" s="301"/>
      <c r="Y690" s="301"/>
      <c r="Z690" s="301"/>
    </row>
    <row r="691" spans="1:26" ht="21.75" customHeight="1">
      <c r="A691" s="301"/>
      <c r="B691" s="301"/>
      <c r="C691" s="301"/>
      <c r="D691" s="301"/>
      <c r="E691" s="301"/>
      <c r="F691" s="301"/>
      <c r="G691" s="301"/>
      <c r="H691" s="301"/>
      <c r="I691" s="301"/>
      <c r="J691" s="301"/>
      <c r="K691" s="301"/>
      <c r="L691" s="301"/>
      <c r="M691" s="301"/>
      <c r="N691" s="301"/>
      <c r="O691" s="301"/>
      <c r="P691" s="301"/>
      <c r="Q691" s="301"/>
      <c r="R691" s="301"/>
      <c r="S691" s="301"/>
      <c r="T691" s="301"/>
      <c r="U691" s="301"/>
      <c r="V691" s="301"/>
      <c r="W691" s="301"/>
      <c r="X691" s="301"/>
      <c r="Y691" s="301"/>
      <c r="Z691" s="301"/>
    </row>
    <row r="692" spans="1:26" ht="21.75" customHeight="1">
      <c r="A692" s="301"/>
      <c r="B692" s="301"/>
      <c r="C692" s="301"/>
      <c r="D692" s="301"/>
      <c r="E692" s="301"/>
      <c r="F692" s="301"/>
      <c r="G692" s="301"/>
      <c r="H692" s="301"/>
      <c r="I692" s="301"/>
      <c r="J692" s="301"/>
      <c r="K692" s="301"/>
      <c r="L692" s="301"/>
      <c r="M692" s="301"/>
      <c r="N692" s="301"/>
      <c r="O692" s="301"/>
      <c r="P692" s="301"/>
      <c r="Q692" s="301"/>
      <c r="R692" s="301"/>
      <c r="S692" s="301"/>
      <c r="T692" s="301"/>
      <c r="U692" s="301"/>
      <c r="V692" s="301"/>
      <c r="W692" s="301"/>
      <c r="X692" s="301"/>
      <c r="Y692" s="301"/>
      <c r="Z692" s="301"/>
    </row>
    <row r="693" spans="1:26" ht="21.75" customHeight="1">
      <c r="A693" s="301"/>
      <c r="B693" s="301"/>
      <c r="C693" s="301"/>
      <c r="D693" s="301"/>
      <c r="E693" s="301"/>
      <c r="F693" s="301"/>
      <c r="G693" s="301"/>
      <c r="H693" s="301"/>
      <c r="I693" s="301"/>
      <c r="J693" s="301"/>
      <c r="K693" s="301"/>
      <c r="L693" s="301"/>
      <c r="M693" s="301"/>
      <c r="N693" s="301"/>
      <c r="O693" s="301"/>
      <c r="P693" s="301"/>
      <c r="Q693" s="301"/>
      <c r="R693" s="301"/>
      <c r="S693" s="301"/>
      <c r="T693" s="301"/>
      <c r="U693" s="301"/>
      <c r="V693" s="301"/>
      <c r="W693" s="301"/>
      <c r="X693" s="301"/>
      <c r="Y693" s="301"/>
      <c r="Z693" s="301"/>
    </row>
    <row r="694" spans="1:26" ht="21.75" customHeight="1">
      <c r="A694" s="301"/>
      <c r="B694" s="301"/>
      <c r="C694" s="301"/>
      <c r="D694" s="301"/>
      <c r="E694" s="301"/>
      <c r="F694" s="301"/>
      <c r="G694" s="301"/>
      <c r="H694" s="301"/>
      <c r="I694" s="301"/>
      <c r="J694" s="301"/>
      <c r="K694" s="301"/>
      <c r="L694" s="301"/>
      <c r="M694" s="301"/>
      <c r="N694" s="301"/>
      <c r="O694" s="301"/>
      <c r="P694" s="301"/>
      <c r="Q694" s="301"/>
      <c r="R694" s="301"/>
      <c r="S694" s="301"/>
      <c r="T694" s="301"/>
      <c r="U694" s="301"/>
      <c r="V694" s="301"/>
      <c r="W694" s="301"/>
      <c r="X694" s="301"/>
      <c r="Y694" s="301"/>
      <c r="Z694" s="301"/>
    </row>
    <row r="695" spans="1:26" ht="21.75" customHeight="1">
      <c r="A695" s="301"/>
      <c r="B695" s="301"/>
      <c r="C695" s="301"/>
      <c r="D695" s="301"/>
      <c r="E695" s="301"/>
      <c r="F695" s="301"/>
      <c r="G695" s="301"/>
      <c r="H695" s="301"/>
      <c r="I695" s="301"/>
      <c r="J695" s="301"/>
      <c r="K695" s="301"/>
      <c r="L695" s="301"/>
      <c r="M695" s="301"/>
      <c r="N695" s="301"/>
      <c r="O695" s="301"/>
      <c r="P695" s="301"/>
      <c r="Q695" s="301"/>
      <c r="R695" s="301"/>
      <c r="S695" s="301"/>
      <c r="T695" s="301"/>
      <c r="U695" s="301"/>
      <c r="V695" s="301"/>
      <c r="W695" s="301"/>
      <c r="X695" s="301"/>
      <c r="Y695" s="301"/>
      <c r="Z695" s="301"/>
    </row>
    <row r="696" spans="1:26" ht="21.75" customHeight="1">
      <c r="A696" s="301"/>
      <c r="B696" s="301"/>
      <c r="C696" s="301"/>
      <c r="D696" s="301"/>
      <c r="E696" s="301"/>
      <c r="F696" s="301"/>
      <c r="G696" s="301"/>
      <c r="H696" s="301"/>
      <c r="I696" s="301"/>
      <c r="J696" s="301"/>
      <c r="K696" s="301"/>
      <c r="L696" s="301"/>
      <c r="M696" s="301"/>
      <c r="N696" s="301"/>
      <c r="O696" s="301"/>
      <c r="P696" s="301"/>
      <c r="Q696" s="301"/>
      <c r="R696" s="301"/>
      <c r="S696" s="301"/>
      <c r="T696" s="301"/>
      <c r="U696" s="301"/>
      <c r="V696" s="301"/>
      <c r="W696" s="301"/>
      <c r="X696" s="301"/>
      <c r="Y696" s="301"/>
      <c r="Z696" s="301"/>
    </row>
    <row r="697" spans="1:26" ht="21.75" customHeight="1">
      <c r="A697" s="301"/>
      <c r="B697" s="301"/>
      <c r="C697" s="301"/>
      <c r="D697" s="301"/>
      <c r="E697" s="301"/>
      <c r="F697" s="301"/>
      <c r="G697" s="301"/>
      <c r="H697" s="301"/>
      <c r="I697" s="301"/>
      <c r="J697" s="301"/>
      <c r="K697" s="301"/>
      <c r="L697" s="301"/>
      <c r="M697" s="301"/>
      <c r="N697" s="301"/>
      <c r="O697" s="301"/>
      <c r="P697" s="301"/>
      <c r="Q697" s="301"/>
      <c r="R697" s="301"/>
      <c r="S697" s="301"/>
      <c r="T697" s="301"/>
      <c r="U697" s="301"/>
      <c r="V697" s="301"/>
      <c r="W697" s="301"/>
      <c r="X697" s="301"/>
      <c r="Y697" s="301"/>
      <c r="Z697" s="301"/>
    </row>
    <row r="698" spans="1:26" ht="21.75" customHeight="1">
      <c r="A698" s="301"/>
      <c r="B698" s="301"/>
      <c r="C698" s="301"/>
      <c r="D698" s="301"/>
      <c r="E698" s="301"/>
      <c r="F698" s="301"/>
      <c r="G698" s="301"/>
      <c r="H698" s="301"/>
      <c r="I698" s="301"/>
      <c r="J698" s="301"/>
      <c r="K698" s="301"/>
      <c r="L698" s="301"/>
      <c r="M698" s="301"/>
      <c r="N698" s="301"/>
      <c r="O698" s="301"/>
      <c r="P698" s="301"/>
      <c r="Q698" s="301"/>
      <c r="R698" s="301"/>
      <c r="S698" s="301"/>
      <c r="T698" s="301"/>
      <c r="U698" s="301"/>
      <c r="V698" s="301"/>
      <c r="W698" s="301"/>
      <c r="X698" s="301"/>
      <c r="Y698" s="301"/>
      <c r="Z698" s="301"/>
    </row>
    <row r="699" spans="1:26" ht="21.75" customHeight="1">
      <c r="A699" s="301"/>
      <c r="B699" s="301"/>
      <c r="C699" s="301"/>
      <c r="D699" s="301"/>
      <c r="E699" s="301"/>
      <c r="F699" s="301"/>
      <c r="G699" s="301"/>
      <c r="H699" s="301"/>
      <c r="I699" s="301"/>
      <c r="J699" s="301"/>
      <c r="K699" s="301"/>
      <c r="L699" s="301"/>
      <c r="M699" s="301"/>
      <c r="N699" s="301"/>
      <c r="O699" s="301"/>
      <c r="P699" s="301"/>
      <c r="Q699" s="301"/>
      <c r="R699" s="301"/>
      <c r="S699" s="301"/>
      <c r="T699" s="301"/>
      <c r="U699" s="301"/>
      <c r="V699" s="301"/>
      <c r="W699" s="301"/>
      <c r="X699" s="301"/>
      <c r="Y699" s="301"/>
      <c r="Z699" s="301"/>
    </row>
    <row r="700" spans="1:26" ht="21.75" customHeight="1">
      <c r="A700" s="301"/>
      <c r="B700" s="301"/>
      <c r="C700" s="301"/>
      <c r="D700" s="301"/>
      <c r="E700" s="301"/>
      <c r="F700" s="301"/>
      <c r="G700" s="301"/>
      <c r="H700" s="301"/>
      <c r="I700" s="301"/>
      <c r="J700" s="301"/>
      <c r="K700" s="301"/>
      <c r="L700" s="301"/>
      <c r="M700" s="301"/>
      <c r="N700" s="301"/>
      <c r="O700" s="301"/>
      <c r="P700" s="301"/>
      <c r="Q700" s="301"/>
      <c r="R700" s="301"/>
      <c r="S700" s="301"/>
      <c r="T700" s="301"/>
      <c r="U700" s="301"/>
      <c r="V700" s="301"/>
      <c r="W700" s="301"/>
      <c r="X700" s="301"/>
      <c r="Y700" s="301"/>
      <c r="Z700" s="301"/>
    </row>
    <row r="701" spans="1:26" ht="21.75" customHeight="1">
      <c r="A701" s="301"/>
      <c r="B701" s="301"/>
      <c r="C701" s="301"/>
      <c r="D701" s="301"/>
      <c r="E701" s="301"/>
      <c r="F701" s="301"/>
      <c r="G701" s="301"/>
      <c r="H701" s="301"/>
      <c r="I701" s="301"/>
      <c r="J701" s="301"/>
      <c r="K701" s="301"/>
      <c r="L701" s="301"/>
      <c r="M701" s="301"/>
      <c r="N701" s="301"/>
      <c r="O701" s="301"/>
      <c r="P701" s="301"/>
      <c r="Q701" s="301"/>
      <c r="R701" s="301"/>
      <c r="S701" s="301"/>
      <c r="T701" s="301"/>
      <c r="U701" s="301"/>
      <c r="V701" s="301"/>
      <c r="W701" s="301"/>
      <c r="X701" s="301"/>
      <c r="Y701" s="301"/>
      <c r="Z701" s="301"/>
    </row>
    <row r="702" spans="1:26" ht="21.75" customHeight="1">
      <c r="A702" s="301"/>
      <c r="B702" s="301"/>
      <c r="C702" s="301"/>
      <c r="D702" s="301"/>
      <c r="E702" s="301"/>
      <c r="F702" s="301"/>
      <c r="G702" s="301"/>
      <c r="H702" s="301"/>
      <c r="I702" s="301"/>
      <c r="J702" s="301"/>
      <c r="K702" s="301"/>
      <c r="L702" s="301"/>
      <c r="M702" s="301"/>
      <c r="N702" s="301"/>
      <c r="O702" s="301"/>
      <c r="P702" s="301"/>
      <c r="Q702" s="301"/>
      <c r="R702" s="301"/>
      <c r="S702" s="301"/>
      <c r="T702" s="301"/>
      <c r="U702" s="301"/>
      <c r="V702" s="301"/>
      <c r="W702" s="301"/>
      <c r="X702" s="301"/>
      <c r="Y702" s="301"/>
      <c r="Z702" s="301"/>
    </row>
    <row r="703" spans="1:26" ht="21.75" customHeight="1">
      <c r="A703" s="301"/>
      <c r="B703" s="301"/>
      <c r="C703" s="301"/>
      <c r="D703" s="301"/>
      <c r="E703" s="301"/>
      <c r="F703" s="301"/>
      <c r="G703" s="301"/>
      <c r="H703" s="301"/>
      <c r="I703" s="301"/>
      <c r="J703" s="301"/>
      <c r="K703" s="301"/>
      <c r="L703" s="301"/>
      <c r="M703" s="301"/>
      <c r="N703" s="301"/>
      <c r="O703" s="301"/>
      <c r="P703" s="301"/>
      <c r="Q703" s="301"/>
      <c r="R703" s="301"/>
      <c r="S703" s="301"/>
      <c r="T703" s="301"/>
      <c r="U703" s="301"/>
      <c r="V703" s="301"/>
      <c r="W703" s="301"/>
      <c r="X703" s="301"/>
      <c r="Y703" s="301"/>
      <c r="Z703" s="301"/>
    </row>
    <row r="704" spans="1:26" ht="21.75" customHeight="1">
      <c r="A704" s="301"/>
      <c r="B704" s="301"/>
      <c r="C704" s="301"/>
      <c r="D704" s="301"/>
      <c r="E704" s="301"/>
      <c r="F704" s="301"/>
      <c r="G704" s="301"/>
      <c r="H704" s="301"/>
      <c r="I704" s="301"/>
      <c r="J704" s="301"/>
      <c r="K704" s="301"/>
      <c r="L704" s="301"/>
      <c r="M704" s="301"/>
      <c r="N704" s="301"/>
      <c r="O704" s="301"/>
      <c r="P704" s="301"/>
      <c r="Q704" s="301"/>
      <c r="R704" s="301"/>
      <c r="S704" s="301"/>
      <c r="T704" s="301"/>
      <c r="U704" s="301"/>
      <c r="V704" s="301"/>
      <c r="W704" s="301"/>
      <c r="X704" s="301"/>
      <c r="Y704" s="301"/>
      <c r="Z704" s="301"/>
    </row>
    <row r="705" spans="1:26" ht="21.75" customHeight="1">
      <c r="A705" s="301"/>
      <c r="B705" s="301"/>
      <c r="C705" s="301"/>
      <c r="D705" s="301"/>
      <c r="E705" s="301"/>
      <c r="F705" s="301"/>
      <c r="G705" s="301"/>
      <c r="H705" s="301"/>
      <c r="I705" s="301"/>
      <c r="J705" s="301"/>
      <c r="K705" s="301"/>
      <c r="L705" s="301"/>
      <c r="M705" s="301"/>
      <c r="N705" s="301"/>
      <c r="O705" s="301"/>
      <c r="P705" s="301"/>
      <c r="Q705" s="301"/>
      <c r="R705" s="301"/>
      <c r="S705" s="301"/>
      <c r="T705" s="301"/>
      <c r="U705" s="301"/>
      <c r="V705" s="301"/>
      <c r="W705" s="301"/>
      <c r="X705" s="301"/>
      <c r="Y705" s="301"/>
      <c r="Z705" s="301"/>
    </row>
    <row r="706" spans="1:26" ht="21.75" customHeight="1">
      <c r="A706" s="301"/>
      <c r="B706" s="301"/>
      <c r="C706" s="301"/>
      <c r="D706" s="301"/>
      <c r="E706" s="301"/>
      <c r="F706" s="301"/>
      <c r="G706" s="301"/>
      <c r="H706" s="301"/>
      <c r="I706" s="301"/>
      <c r="J706" s="301"/>
      <c r="K706" s="301"/>
      <c r="L706" s="301"/>
      <c r="M706" s="301"/>
      <c r="N706" s="301"/>
      <c r="O706" s="301"/>
      <c r="P706" s="301"/>
      <c r="Q706" s="301"/>
      <c r="R706" s="301"/>
      <c r="S706" s="301"/>
      <c r="T706" s="301"/>
      <c r="U706" s="301"/>
      <c r="V706" s="301"/>
      <c r="W706" s="301"/>
      <c r="X706" s="301"/>
      <c r="Y706" s="301"/>
      <c r="Z706" s="301"/>
    </row>
    <row r="707" spans="1:26" ht="21.75" customHeight="1">
      <c r="A707" s="301"/>
      <c r="B707" s="301"/>
      <c r="C707" s="301"/>
      <c r="D707" s="301"/>
      <c r="E707" s="301"/>
      <c r="F707" s="301"/>
      <c r="G707" s="301"/>
      <c r="H707" s="301"/>
      <c r="I707" s="301"/>
      <c r="J707" s="301"/>
      <c r="K707" s="301"/>
      <c r="L707" s="301"/>
      <c r="M707" s="301"/>
      <c r="N707" s="301"/>
      <c r="O707" s="301"/>
      <c r="P707" s="301"/>
      <c r="Q707" s="301"/>
      <c r="R707" s="301"/>
      <c r="S707" s="301"/>
      <c r="T707" s="301"/>
      <c r="U707" s="301"/>
      <c r="V707" s="301"/>
      <c r="W707" s="301"/>
      <c r="X707" s="301"/>
      <c r="Y707" s="301"/>
      <c r="Z707" s="301"/>
    </row>
    <row r="708" spans="1:26" ht="21.75" customHeight="1">
      <c r="A708" s="301"/>
      <c r="B708" s="301"/>
      <c r="C708" s="301"/>
      <c r="D708" s="301"/>
      <c r="E708" s="301"/>
      <c r="F708" s="301"/>
      <c r="G708" s="301"/>
      <c r="H708" s="301"/>
      <c r="I708" s="301"/>
      <c r="J708" s="301"/>
      <c r="K708" s="301"/>
      <c r="L708" s="301"/>
      <c r="M708" s="301"/>
      <c r="N708" s="301"/>
      <c r="O708" s="301"/>
      <c r="P708" s="301"/>
      <c r="Q708" s="301"/>
      <c r="R708" s="301"/>
      <c r="S708" s="301"/>
      <c r="T708" s="301"/>
      <c r="U708" s="301"/>
      <c r="V708" s="301"/>
      <c r="W708" s="301"/>
      <c r="X708" s="301"/>
      <c r="Y708" s="301"/>
      <c r="Z708" s="301"/>
    </row>
    <row r="709" spans="1:26" ht="21.75" customHeight="1">
      <c r="A709" s="301"/>
      <c r="B709" s="301"/>
      <c r="C709" s="301"/>
      <c r="D709" s="301"/>
      <c r="E709" s="301"/>
      <c r="F709" s="301"/>
      <c r="G709" s="301"/>
      <c r="H709" s="301"/>
      <c r="I709" s="301"/>
      <c r="J709" s="301"/>
      <c r="K709" s="301"/>
      <c r="L709" s="301"/>
      <c r="M709" s="301"/>
      <c r="N709" s="301"/>
      <c r="O709" s="301"/>
      <c r="P709" s="301"/>
      <c r="Q709" s="301"/>
      <c r="R709" s="301"/>
      <c r="S709" s="301"/>
      <c r="T709" s="301"/>
      <c r="U709" s="301"/>
      <c r="V709" s="301"/>
      <c r="W709" s="301"/>
      <c r="X709" s="301"/>
      <c r="Y709" s="301"/>
      <c r="Z709" s="301"/>
    </row>
    <row r="710" spans="1:26" ht="21.75" customHeight="1">
      <c r="A710" s="301"/>
      <c r="B710" s="301"/>
      <c r="C710" s="301"/>
      <c r="D710" s="301"/>
      <c r="E710" s="301"/>
      <c r="F710" s="301"/>
      <c r="G710" s="301"/>
      <c r="H710" s="301"/>
      <c r="I710" s="301"/>
      <c r="J710" s="301"/>
      <c r="K710" s="301"/>
      <c r="L710" s="301"/>
      <c r="M710" s="301"/>
      <c r="N710" s="301"/>
      <c r="O710" s="301"/>
      <c r="P710" s="301"/>
      <c r="Q710" s="301"/>
      <c r="R710" s="301"/>
      <c r="S710" s="301"/>
      <c r="T710" s="301"/>
      <c r="U710" s="301"/>
      <c r="V710" s="301"/>
      <c r="W710" s="301"/>
      <c r="X710" s="301"/>
      <c r="Y710" s="301"/>
      <c r="Z710" s="301"/>
    </row>
    <row r="711" spans="1:26" ht="21.75" customHeight="1">
      <c r="A711" s="301"/>
      <c r="B711" s="301"/>
      <c r="C711" s="301"/>
      <c r="D711" s="301"/>
      <c r="E711" s="301"/>
      <c r="F711" s="301"/>
      <c r="G711" s="301"/>
      <c r="H711" s="301"/>
      <c r="I711" s="301"/>
      <c r="J711" s="301"/>
      <c r="K711" s="301"/>
      <c r="L711" s="301"/>
      <c r="M711" s="301"/>
      <c r="N711" s="301"/>
      <c r="O711" s="301"/>
      <c r="P711" s="301"/>
      <c r="Q711" s="301"/>
      <c r="R711" s="301"/>
      <c r="S711" s="301"/>
      <c r="T711" s="301"/>
      <c r="U711" s="301"/>
      <c r="V711" s="301"/>
      <c r="W711" s="301"/>
      <c r="X711" s="301"/>
      <c r="Y711" s="301"/>
      <c r="Z711" s="301"/>
    </row>
    <row r="712" spans="1:26" ht="21.75" customHeight="1">
      <c r="A712" s="301"/>
      <c r="B712" s="301"/>
      <c r="C712" s="301"/>
      <c r="D712" s="301"/>
      <c r="E712" s="301"/>
      <c r="F712" s="301"/>
      <c r="G712" s="301"/>
      <c r="H712" s="301"/>
      <c r="I712" s="301"/>
      <c r="J712" s="301"/>
      <c r="K712" s="301"/>
      <c r="L712" s="301"/>
      <c r="M712" s="301"/>
      <c r="N712" s="301"/>
      <c r="O712" s="301"/>
      <c r="P712" s="301"/>
      <c r="Q712" s="301"/>
      <c r="R712" s="301"/>
      <c r="S712" s="301"/>
      <c r="T712" s="301"/>
      <c r="U712" s="301"/>
      <c r="V712" s="301"/>
      <c r="W712" s="301"/>
      <c r="X712" s="301"/>
      <c r="Y712" s="301"/>
      <c r="Z712" s="301"/>
    </row>
    <row r="713" spans="1:26" ht="21.75" customHeight="1">
      <c r="A713" s="301"/>
      <c r="B713" s="301"/>
      <c r="C713" s="301"/>
      <c r="D713" s="301"/>
      <c r="E713" s="301"/>
      <c r="F713" s="301"/>
      <c r="G713" s="301"/>
      <c r="H713" s="301"/>
      <c r="I713" s="301"/>
      <c r="J713" s="301"/>
      <c r="K713" s="301"/>
      <c r="L713" s="301"/>
      <c r="M713" s="301"/>
      <c r="N713" s="301"/>
      <c r="O713" s="301"/>
      <c r="P713" s="301"/>
      <c r="Q713" s="301"/>
      <c r="R713" s="301"/>
      <c r="S713" s="301"/>
      <c r="T713" s="301"/>
      <c r="U713" s="301"/>
      <c r="V713" s="301"/>
      <c r="W713" s="301"/>
      <c r="X713" s="301"/>
      <c r="Y713" s="301"/>
      <c r="Z713" s="301"/>
    </row>
    <row r="714" spans="1:26" ht="21.75" customHeight="1">
      <c r="A714" s="301"/>
      <c r="B714" s="301"/>
      <c r="C714" s="301"/>
      <c r="D714" s="301"/>
      <c r="E714" s="301"/>
      <c r="F714" s="301"/>
      <c r="G714" s="301"/>
      <c r="H714" s="301"/>
      <c r="I714" s="301"/>
      <c r="J714" s="301"/>
      <c r="K714" s="301"/>
      <c r="L714" s="301"/>
      <c r="M714" s="301"/>
      <c r="N714" s="301"/>
      <c r="O714" s="301"/>
      <c r="P714" s="301"/>
      <c r="Q714" s="301"/>
      <c r="R714" s="301"/>
      <c r="S714" s="301"/>
      <c r="T714" s="301"/>
      <c r="U714" s="301"/>
      <c r="V714" s="301"/>
      <c r="W714" s="301"/>
      <c r="X714" s="301"/>
      <c r="Y714" s="301"/>
      <c r="Z714" s="301"/>
    </row>
    <row r="715" spans="1:26" ht="21.75" customHeight="1">
      <c r="A715" s="301"/>
      <c r="B715" s="301"/>
      <c r="C715" s="301"/>
      <c r="D715" s="301"/>
      <c r="E715" s="301"/>
      <c r="F715" s="301"/>
      <c r="G715" s="301"/>
      <c r="H715" s="301"/>
      <c r="I715" s="301"/>
      <c r="J715" s="301"/>
      <c r="K715" s="301"/>
      <c r="L715" s="301"/>
      <c r="M715" s="301"/>
      <c r="N715" s="301"/>
      <c r="O715" s="301"/>
      <c r="P715" s="301"/>
      <c r="Q715" s="301"/>
      <c r="R715" s="301"/>
      <c r="S715" s="301"/>
      <c r="T715" s="301"/>
      <c r="U715" s="301"/>
      <c r="V715" s="301"/>
      <c r="W715" s="301"/>
      <c r="X715" s="301"/>
      <c r="Y715" s="301"/>
      <c r="Z715" s="301"/>
    </row>
    <row r="716" spans="1:26" ht="21.75" customHeight="1">
      <c r="A716" s="301"/>
      <c r="B716" s="301"/>
      <c r="C716" s="301"/>
      <c r="D716" s="301"/>
      <c r="E716" s="301"/>
      <c r="F716" s="301"/>
      <c r="G716" s="301"/>
      <c r="H716" s="301"/>
      <c r="I716" s="301"/>
      <c r="J716" s="301"/>
      <c r="K716" s="301"/>
      <c r="L716" s="301"/>
      <c r="M716" s="301"/>
      <c r="N716" s="301"/>
      <c r="O716" s="301"/>
      <c r="P716" s="301"/>
      <c r="Q716" s="301"/>
      <c r="R716" s="301"/>
      <c r="S716" s="301"/>
      <c r="T716" s="301"/>
      <c r="U716" s="301"/>
      <c r="V716" s="301"/>
      <c r="W716" s="301"/>
      <c r="X716" s="301"/>
      <c r="Y716" s="301"/>
      <c r="Z716" s="301"/>
    </row>
    <row r="717" spans="1:26" ht="21.75" customHeight="1">
      <c r="A717" s="301"/>
      <c r="B717" s="301"/>
      <c r="C717" s="301"/>
      <c r="D717" s="301"/>
      <c r="E717" s="301"/>
      <c r="F717" s="301"/>
      <c r="G717" s="301"/>
      <c r="H717" s="301"/>
      <c r="I717" s="301"/>
      <c r="J717" s="301"/>
      <c r="K717" s="301"/>
      <c r="L717" s="301"/>
      <c r="M717" s="301"/>
      <c r="N717" s="301"/>
      <c r="O717" s="301"/>
      <c r="P717" s="301"/>
      <c r="Q717" s="301"/>
      <c r="R717" s="301"/>
      <c r="S717" s="301"/>
      <c r="T717" s="301"/>
      <c r="U717" s="301"/>
      <c r="V717" s="301"/>
      <c r="W717" s="301"/>
      <c r="X717" s="301"/>
      <c r="Y717" s="301"/>
      <c r="Z717" s="301"/>
    </row>
    <row r="718" spans="1:26" ht="21.75" customHeight="1">
      <c r="A718" s="301"/>
      <c r="B718" s="301"/>
      <c r="C718" s="301"/>
      <c r="D718" s="301"/>
      <c r="E718" s="301"/>
      <c r="F718" s="301"/>
      <c r="G718" s="301"/>
      <c r="H718" s="301"/>
      <c r="I718" s="301"/>
      <c r="J718" s="301"/>
      <c r="K718" s="301"/>
      <c r="L718" s="301"/>
      <c r="M718" s="301"/>
      <c r="N718" s="301"/>
      <c r="O718" s="301"/>
      <c r="P718" s="301"/>
      <c r="Q718" s="301"/>
      <c r="R718" s="301"/>
      <c r="S718" s="301"/>
      <c r="T718" s="301"/>
      <c r="U718" s="301"/>
      <c r="V718" s="301"/>
      <c r="W718" s="301"/>
      <c r="X718" s="301"/>
      <c r="Y718" s="301"/>
      <c r="Z718" s="301"/>
    </row>
    <row r="719" spans="1:26" ht="21.75" customHeight="1">
      <c r="A719" s="301"/>
      <c r="B719" s="301"/>
      <c r="C719" s="301"/>
      <c r="D719" s="301"/>
      <c r="E719" s="301"/>
      <c r="F719" s="301"/>
      <c r="G719" s="301"/>
      <c r="H719" s="301"/>
      <c r="I719" s="301"/>
      <c r="J719" s="301"/>
      <c r="K719" s="301"/>
      <c r="L719" s="301"/>
      <c r="M719" s="301"/>
      <c r="N719" s="301"/>
      <c r="O719" s="301"/>
      <c r="P719" s="301"/>
      <c r="Q719" s="301"/>
      <c r="R719" s="301"/>
      <c r="S719" s="301"/>
      <c r="T719" s="301"/>
      <c r="U719" s="301"/>
      <c r="V719" s="301"/>
      <c r="W719" s="301"/>
      <c r="X719" s="301"/>
      <c r="Y719" s="301"/>
      <c r="Z719" s="301"/>
    </row>
    <row r="720" spans="1:26" ht="21.75" customHeight="1">
      <c r="A720" s="301"/>
      <c r="B720" s="301"/>
      <c r="C720" s="301"/>
      <c r="D720" s="301"/>
      <c r="E720" s="301"/>
      <c r="F720" s="301"/>
      <c r="G720" s="301"/>
      <c r="H720" s="301"/>
      <c r="I720" s="301"/>
      <c r="J720" s="301"/>
      <c r="K720" s="301"/>
      <c r="L720" s="301"/>
      <c r="M720" s="301"/>
      <c r="N720" s="301"/>
      <c r="O720" s="301"/>
      <c r="P720" s="301"/>
      <c r="Q720" s="301"/>
      <c r="R720" s="301"/>
      <c r="S720" s="301"/>
      <c r="T720" s="301"/>
      <c r="U720" s="301"/>
      <c r="V720" s="301"/>
      <c r="W720" s="301"/>
      <c r="X720" s="301"/>
      <c r="Y720" s="301"/>
      <c r="Z720" s="301"/>
    </row>
    <row r="721" spans="1:26" ht="21.75" customHeight="1">
      <c r="A721" s="301"/>
      <c r="B721" s="301"/>
      <c r="C721" s="301"/>
      <c r="D721" s="301"/>
      <c r="E721" s="301"/>
      <c r="F721" s="301"/>
      <c r="G721" s="301"/>
      <c r="H721" s="301"/>
      <c r="I721" s="301"/>
      <c r="J721" s="301"/>
      <c r="K721" s="301"/>
      <c r="L721" s="301"/>
      <c r="M721" s="301"/>
      <c r="N721" s="301"/>
      <c r="O721" s="301"/>
      <c r="P721" s="301"/>
      <c r="Q721" s="301"/>
      <c r="R721" s="301"/>
      <c r="S721" s="301"/>
      <c r="T721" s="301"/>
      <c r="U721" s="301"/>
      <c r="V721" s="301"/>
      <c r="W721" s="301"/>
      <c r="X721" s="301"/>
      <c r="Y721" s="301"/>
      <c r="Z721" s="301"/>
    </row>
    <row r="722" spans="1:26" ht="21.75" customHeight="1">
      <c r="A722" s="301"/>
      <c r="B722" s="301"/>
      <c r="C722" s="301"/>
      <c r="D722" s="301"/>
      <c r="E722" s="301"/>
      <c r="F722" s="301"/>
      <c r="G722" s="301"/>
      <c r="H722" s="301"/>
      <c r="I722" s="301"/>
      <c r="J722" s="301"/>
      <c r="K722" s="301"/>
      <c r="L722" s="301"/>
      <c r="M722" s="301"/>
      <c r="N722" s="301"/>
      <c r="O722" s="301"/>
      <c r="P722" s="301"/>
      <c r="Q722" s="301"/>
      <c r="R722" s="301"/>
      <c r="S722" s="301"/>
      <c r="T722" s="301"/>
      <c r="U722" s="301"/>
      <c r="V722" s="301"/>
      <c r="W722" s="301"/>
      <c r="X722" s="301"/>
      <c r="Y722" s="301"/>
      <c r="Z722" s="301"/>
    </row>
    <row r="723" spans="1:26" ht="21.75" customHeight="1">
      <c r="A723" s="301"/>
      <c r="B723" s="301"/>
      <c r="C723" s="301"/>
      <c r="D723" s="301"/>
      <c r="E723" s="301"/>
      <c r="F723" s="301"/>
      <c r="G723" s="301"/>
      <c r="H723" s="301"/>
      <c r="I723" s="301"/>
      <c r="J723" s="301"/>
      <c r="K723" s="301"/>
      <c r="L723" s="301"/>
      <c r="M723" s="301"/>
      <c r="N723" s="301"/>
      <c r="O723" s="301"/>
      <c r="P723" s="301"/>
      <c r="Q723" s="301"/>
      <c r="R723" s="301"/>
      <c r="S723" s="301"/>
      <c r="T723" s="301"/>
      <c r="U723" s="301"/>
      <c r="V723" s="301"/>
      <c r="W723" s="301"/>
      <c r="X723" s="301"/>
      <c r="Y723" s="301"/>
      <c r="Z723" s="301"/>
    </row>
    <row r="724" spans="1:26" ht="21.75" customHeight="1">
      <c r="A724" s="301"/>
      <c r="B724" s="301"/>
      <c r="C724" s="301"/>
      <c r="D724" s="301"/>
      <c r="E724" s="301"/>
      <c r="F724" s="301"/>
      <c r="G724" s="301"/>
      <c r="H724" s="301"/>
      <c r="I724" s="301"/>
      <c r="J724" s="301"/>
      <c r="K724" s="301"/>
      <c r="L724" s="301"/>
      <c r="M724" s="301"/>
      <c r="N724" s="301"/>
      <c r="O724" s="301"/>
      <c r="P724" s="301"/>
      <c r="Q724" s="301"/>
      <c r="R724" s="301"/>
      <c r="S724" s="301"/>
      <c r="T724" s="301"/>
      <c r="U724" s="301"/>
      <c r="V724" s="301"/>
      <c r="W724" s="301"/>
      <c r="X724" s="301"/>
      <c r="Y724" s="301"/>
      <c r="Z724" s="301"/>
    </row>
    <row r="725" spans="1:26" ht="21.75" customHeight="1">
      <c r="A725" s="301"/>
      <c r="B725" s="301"/>
      <c r="C725" s="301"/>
      <c r="D725" s="301"/>
      <c r="E725" s="301"/>
      <c r="F725" s="301"/>
      <c r="G725" s="301"/>
      <c r="H725" s="301"/>
      <c r="I725" s="301"/>
      <c r="J725" s="301"/>
      <c r="K725" s="301"/>
      <c r="L725" s="301"/>
      <c r="M725" s="301"/>
      <c r="N725" s="301"/>
      <c r="O725" s="301"/>
      <c r="P725" s="301"/>
      <c r="Q725" s="301"/>
      <c r="R725" s="301"/>
      <c r="S725" s="301"/>
      <c r="T725" s="301"/>
      <c r="U725" s="301"/>
      <c r="V725" s="301"/>
      <c r="W725" s="301"/>
      <c r="X725" s="301"/>
      <c r="Y725" s="301"/>
      <c r="Z725" s="301"/>
    </row>
    <row r="726" spans="1:26" ht="21.75" customHeight="1">
      <c r="A726" s="301"/>
      <c r="B726" s="301"/>
      <c r="C726" s="301"/>
      <c r="D726" s="301"/>
      <c r="E726" s="301"/>
      <c r="F726" s="301"/>
      <c r="G726" s="301"/>
      <c r="H726" s="301"/>
      <c r="I726" s="301"/>
      <c r="J726" s="301"/>
      <c r="K726" s="301"/>
      <c r="L726" s="301"/>
      <c r="M726" s="301"/>
      <c r="N726" s="301"/>
      <c r="O726" s="301"/>
      <c r="P726" s="301"/>
      <c r="Q726" s="301"/>
      <c r="R726" s="301"/>
      <c r="S726" s="301"/>
      <c r="T726" s="301"/>
      <c r="U726" s="301"/>
      <c r="V726" s="301"/>
      <c r="W726" s="301"/>
      <c r="X726" s="301"/>
      <c r="Y726" s="301"/>
      <c r="Z726" s="301"/>
    </row>
    <row r="727" spans="1:26" ht="21.75" customHeight="1">
      <c r="A727" s="301"/>
      <c r="B727" s="301"/>
      <c r="C727" s="301"/>
      <c r="D727" s="301"/>
      <c r="E727" s="301"/>
      <c r="F727" s="301"/>
      <c r="G727" s="301"/>
      <c r="H727" s="301"/>
      <c r="I727" s="301"/>
      <c r="J727" s="301"/>
      <c r="K727" s="301"/>
      <c r="L727" s="301"/>
      <c r="M727" s="301"/>
      <c r="N727" s="301"/>
      <c r="O727" s="301"/>
      <c r="P727" s="301"/>
      <c r="Q727" s="301"/>
      <c r="R727" s="301"/>
      <c r="S727" s="301"/>
      <c r="T727" s="301"/>
      <c r="U727" s="301"/>
      <c r="V727" s="301"/>
      <c r="W727" s="301"/>
      <c r="X727" s="301"/>
      <c r="Y727" s="301"/>
      <c r="Z727" s="301"/>
    </row>
    <row r="728" spans="1:26" ht="21.75" customHeight="1">
      <c r="A728" s="301"/>
      <c r="B728" s="301"/>
      <c r="C728" s="301"/>
      <c r="D728" s="301"/>
      <c r="E728" s="301"/>
      <c r="F728" s="301"/>
      <c r="G728" s="301"/>
      <c r="H728" s="301"/>
      <c r="I728" s="301"/>
      <c r="J728" s="301"/>
      <c r="K728" s="301"/>
      <c r="L728" s="301"/>
      <c r="M728" s="301"/>
      <c r="N728" s="301"/>
      <c r="O728" s="301"/>
      <c r="P728" s="301"/>
      <c r="Q728" s="301"/>
      <c r="R728" s="301"/>
      <c r="S728" s="301"/>
      <c r="T728" s="301"/>
      <c r="U728" s="301"/>
      <c r="V728" s="301"/>
      <c r="W728" s="301"/>
      <c r="X728" s="301"/>
      <c r="Y728" s="301"/>
      <c r="Z728" s="301"/>
    </row>
    <row r="729" spans="1:26" ht="21.75" customHeight="1">
      <c r="A729" s="301"/>
      <c r="B729" s="301"/>
      <c r="C729" s="301"/>
      <c r="D729" s="301"/>
      <c r="E729" s="301"/>
      <c r="F729" s="301"/>
      <c r="G729" s="301"/>
      <c r="H729" s="301"/>
      <c r="I729" s="301"/>
      <c r="J729" s="301"/>
      <c r="K729" s="301"/>
      <c r="L729" s="301"/>
      <c r="M729" s="301"/>
      <c r="N729" s="301"/>
      <c r="O729" s="301"/>
      <c r="P729" s="301"/>
      <c r="Q729" s="301"/>
      <c r="R729" s="301"/>
      <c r="S729" s="301"/>
      <c r="T729" s="301"/>
      <c r="U729" s="301"/>
      <c r="V729" s="301"/>
      <c r="W729" s="301"/>
      <c r="X729" s="301"/>
      <c r="Y729" s="301"/>
      <c r="Z729" s="301"/>
    </row>
    <row r="730" spans="1:26" ht="21.75" customHeight="1">
      <c r="A730" s="301"/>
      <c r="B730" s="301"/>
      <c r="C730" s="301"/>
      <c r="D730" s="301"/>
      <c r="E730" s="301"/>
      <c r="F730" s="301"/>
      <c r="G730" s="301"/>
      <c r="H730" s="301"/>
      <c r="I730" s="301"/>
      <c r="J730" s="301"/>
      <c r="K730" s="301"/>
      <c r="L730" s="301"/>
      <c r="M730" s="301"/>
      <c r="N730" s="301"/>
      <c r="O730" s="301"/>
      <c r="P730" s="301"/>
      <c r="Q730" s="301"/>
      <c r="R730" s="301"/>
      <c r="S730" s="301"/>
      <c r="T730" s="301"/>
      <c r="U730" s="301"/>
      <c r="V730" s="301"/>
      <c r="W730" s="301"/>
      <c r="X730" s="301"/>
      <c r="Y730" s="301"/>
      <c r="Z730" s="301"/>
    </row>
    <row r="731" spans="1:26" ht="21.75" customHeight="1">
      <c r="A731" s="301"/>
      <c r="B731" s="301"/>
      <c r="C731" s="301"/>
      <c r="D731" s="301"/>
      <c r="E731" s="301"/>
      <c r="F731" s="301"/>
      <c r="G731" s="301"/>
      <c r="H731" s="301"/>
      <c r="I731" s="301"/>
      <c r="J731" s="301"/>
      <c r="K731" s="301"/>
      <c r="L731" s="301"/>
      <c r="M731" s="301"/>
      <c r="N731" s="301"/>
      <c r="O731" s="301"/>
      <c r="P731" s="301"/>
      <c r="Q731" s="301"/>
      <c r="R731" s="301"/>
      <c r="S731" s="301"/>
      <c r="T731" s="301"/>
      <c r="U731" s="301"/>
      <c r="V731" s="301"/>
      <c r="W731" s="301"/>
      <c r="X731" s="301"/>
      <c r="Y731" s="301"/>
      <c r="Z731" s="301"/>
    </row>
    <row r="732" spans="1:26" ht="21.75" customHeight="1">
      <c r="A732" s="301"/>
      <c r="B732" s="301"/>
      <c r="C732" s="301"/>
      <c r="D732" s="301"/>
      <c r="E732" s="301"/>
      <c r="F732" s="301"/>
      <c r="G732" s="301"/>
      <c r="H732" s="301"/>
      <c r="I732" s="301"/>
      <c r="J732" s="301"/>
      <c r="K732" s="301"/>
      <c r="L732" s="301"/>
      <c r="M732" s="301"/>
      <c r="N732" s="301"/>
      <c r="O732" s="301"/>
      <c r="P732" s="301"/>
      <c r="Q732" s="301"/>
      <c r="R732" s="301"/>
      <c r="S732" s="301"/>
      <c r="T732" s="301"/>
      <c r="U732" s="301"/>
      <c r="V732" s="301"/>
      <c r="W732" s="301"/>
      <c r="X732" s="301"/>
      <c r="Y732" s="301"/>
      <c r="Z732" s="301"/>
    </row>
    <row r="733" spans="1:26" ht="21.75" customHeight="1">
      <c r="A733" s="301"/>
      <c r="B733" s="301"/>
      <c r="C733" s="301"/>
      <c r="D733" s="301"/>
      <c r="E733" s="301"/>
      <c r="F733" s="301"/>
      <c r="G733" s="301"/>
      <c r="H733" s="301"/>
      <c r="I733" s="301"/>
      <c r="J733" s="301"/>
      <c r="K733" s="301"/>
      <c r="L733" s="301"/>
      <c r="M733" s="301"/>
      <c r="N733" s="301"/>
      <c r="O733" s="301"/>
      <c r="P733" s="301"/>
      <c r="Q733" s="301"/>
      <c r="R733" s="301"/>
      <c r="S733" s="301"/>
      <c r="T733" s="301"/>
      <c r="U733" s="301"/>
      <c r="V733" s="301"/>
      <c r="W733" s="301"/>
      <c r="X733" s="301"/>
      <c r="Y733" s="301"/>
      <c r="Z733" s="301"/>
    </row>
    <row r="734" spans="1:26" ht="21.75" customHeight="1">
      <c r="A734" s="301"/>
      <c r="B734" s="301"/>
      <c r="C734" s="301"/>
      <c r="D734" s="301"/>
      <c r="E734" s="301"/>
      <c r="F734" s="301"/>
      <c r="G734" s="301"/>
      <c r="H734" s="301"/>
      <c r="I734" s="301"/>
      <c r="J734" s="301"/>
      <c r="K734" s="301"/>
      <c r="L734" s="301"/>
      <c r="M734" s="301"/>
      <c r="N734" s="301"/>
      <c r="O734" s="301"/>
      <c r="P734" s="301"/>
      <c r="Q734" s="301"/>
      <c r="R734" s="301"/>
      <c r="S734" s="301"/>
      <c r="T734" s="301"/>
      <c r="U734" s="301"/>
      <c r="V734" s="301"/>
      <c r="W734" s="301"/>
      <c r="X734" s="301"/>
      <c r="Y734" s="301"/>
      <c r="Z734" s="301"/>
    </row>
    <row r="735" spans="1:26" ht="21.75" customHeight="1">
      <c r="A735" s="301"/>
      <c r="B735" s="301"/>
      <c r="C735" s="301"/>
      <c r="D735" s="301"/>
      <c r="E735" s="301"/>
      <c r="F735" s="301"/>
      <c r="G735" s="301"/>
      <c r="H735" s="301"/>
      <c r="I735" s="301"/>
      <c r="J735" s="301"/>
      <c r="K735" s="301"/>
      <c r="L735" s="301"/>
      <c r="M735" s="301"/>
      <c r="N735" s="301"/>
      <c r="O735" s="301"/>
      <c r="P735" s="301"/>
      <c r="Q735" s="301"/>
      <c r="R735" s="301"/>
      <c r="S735" s="301"/>
      <c r="T735" s="301"/>
      <c r="U735" s="301"/>
      <c r="V735" s="301"/>
      <c r="W735" s="301"/>
      <c r="X735" s="301"/>
      <c r="Y735" s="301"/>
      <c r="Z735" s="301"/>
    </row>
    <row r="736" spans="1:26" ht="21.75" customHeight="1">
      <c r="A736" s="301"/>
      <c r="B736" s="301"/>
      <c r="C736" s="301"/>
      <c r="D736" s="301"/>
      <c r="E736" s="301"/>
      <c r="F736" s="301"/>
      <c r="G736" s="301"/>
      <c r="H736" s="301"/>
      <c r="I736" s="301"/>
      <c r="J736" s="301"/>
      <c r="K736" s="301"/>
      <c r="L736" s="301"/>
      <c r="M736" s="301"/>
      <c r="N736" s="301"/>
      <c r="O736" s="301"/>
      <c r="P736" s="301"/>
      <c r="Q736" s="301"/>
      <c r="R736" s="301"/>
      <c r="S736" s="301"/>
      <c r="T736" s="301"/>
      <c r="U736" s="301"/>
      <c r="V736" s="301"/>
      <c r="W736" s="301"/>
      <c r="X736" s="301"/>
      <c r="Y736" s="301"/>
      <c r="Z736" s="301"/>
    </row>
    <row r="737" spans="1:26" ht="21.75" customHeight="1">
      <c r="A737" s="301"/>
      <c r="B737" s="301"/>
      <c r="C737" s="301"/>
      <c r="D737" s="301"/>
      <c r="E737" s="301"/>
      <c r="F737" s="301"/>
      <c r="G737" s="301"/>
      <c r="H737" s="301"/>
      <c r="I737" s="301"/>
      <c r="J737" s="301"/>
      <c r="K737" s="301"/>
      <c r="L737" s="301"/>
      <c r="M737" s="301"/>
      <c r="N737" s="301"/>
      <c r="O737" s="301"/>
      <c r="P737" s="301"/>
      <c r="Q737" s="301"/>
      <c r="R737" s="301"/>
      <c r="S737" s="301"/>
      <c r="T737" s="301"/>
      <c r="U737" s="301"/>
      <c r="V737" s="301"/>
      <c r="W737" s="301"/>
      <c r="X737" s="301"/>
      <c r="Y737" s="301"/>
      <c r="Z737" s="301"/>
    </row>
    <row r="738" spans="1:26" ht="21.75" customHeight="1">
      <c r="A738" s="301"/>
      <c r="B738" s="301"/>
      <c r="C738" s="301"/>
      <c r="D738" s="301"/>
      <c r="E738" s="301"/>
      <c r="F738" s="301"/>
      <c r="G738" s="301"/>
      <c r="H738" s="301"/>
      <c r="I738" s="301"/>
      <c r="J738" s="301"/>
      <c r="K738" s="301"/>
      <c r="L738" s="301"/>
      <c r="M738" s="301"/>
      <c r="N738" s="301"/>
      <c r="O738" s="301"/>
      <c r="P738" s="301"/>
      <c r="Q738" s="301"/>
      <c r="R738" s="301"/>
      <c r="S738" s="301"/>
      <c r="T738" s="301"/>
      <c r="U738" s="301"/>
      <c r="V738" s="301"/>
      <c r="W738" s="301"/>
      <c r="X738" s="301"/>
      <c r="Y738" s="301"/>
      <c r="Z738" s="301"/>
    </row>
    <row r="739" spans="1:26" ht="21.75" customHeight="1">
      <c r="A739" s="301"/>
      <c r="B739" s="301"/>
      <c r="C739" s="301"/>
      <c r="D739" s="301"/>
      <c r="E739" s="301"/>
      <c r="F739" s="301"/>
      <c r="G739" s="301"/>
      <c r="H739" s="301"/>
      <c r="I739" s="301"/>
      <c r="J739" s="301"/>
      <c r="K739" s="301"/>
      <c r="L739" s="301"/>
      <c r="M739" s="301"/>
      <c r="N739" s="301"/>
      <c r="O739" s="301"/>
      <c r="P739" s="301"/>
      <c r="Q739" s="301"/>
      <c r="R739" s="301"/>
      <c r="S739" s="301"/>
      <c r="T739" s="301"/>
      <c r="U739" s="301"/>
      <c r="V739" s="301"/>
      <c r="W739" s="301"/>
      <c r="X739" s="301"/>
      <c r="Y739" s="301"/>
      <c r="Z739" s="301"/>
    </row>
    <row r="740" spans="1:26" ht="21.75" customHeight="1">
      <c r="A740" s="301"/>
      <c r="B740" s="301"/>
      <c r="C740" s="301"/>
      <c r="D740" s="301"/>
      <c r="E740" s="301"/>
      <c r="F740" s="301"/>
      <c r="G740" s="301"/>
      <c r="H740" s="301"/>
      <c r="I740" s="301"/>
      <c r="J740" s="301"/>
      <c r="K740" s="301"/>
      <c r="L740" s="301"/>
      <c r="M740" s="301"/>
      <c r="N740" s="301"/>
      <c r="O740" s="301"/>
      <c r="P740" s="301"/>
      <c r="Q740" s="301"/>
      <c r="R740" s="301"/>
      <c r="S740" s="301"/>
      <c r="T740" s="301"/>
      <c r="U740" s="301"/>
      <c r="V740" s="301"/>
      <c r="W740" s="301"/>
      <c r="X740" s="301"/>
      <c r="Y740" s="301"/>
      <c r="Z740" s="301"/>
    </row>
    <row r="741" spans="1:26" ht="21.75" customHeight="1">
      <c r="A741" s="301"/>
      <c r="B741" s="301"/>
      <c r="C741" s="301"/>
      <c r="D741" s="301"/>
      <c r="E741" s="301"/>
      <c r="F741" s="301"/>
      <c r="G741" s="301"/>
      <c r="H741" s="301"/>
      <c r="I741" s="301"/>
      <c r="J741" s="301"/>
      <c r="K741" s="301"/>
      <c r="L741" s="301"/>
      <c r="M741" s="301"/>
      <c r="N741" s="301"/>
      <c r="O741" s="301"/>
      <c r="P741" s="301"/>
      <c r="Q741" s="301"/>
      <c r="R741" s="301"/>
      <c r="S741" s="301"/>
      <c r="T741" s="301"/>
      <c r="U741" s="301"/>
      <c r="V741" s="301"/>
      <c r="W741" s="301"/>
      <c r="X741" s="301"/>
      <c r="Y741" s="301"/>
      <c r="Z741" s="301"/>
    </row>
    <row r="742" spans="1:26" ht="21.75" customHeight="1">
      <c r="A742" s="301"/>
      <c r="B742" s="301"/>
      <c r="C742" s="301"/>
      <c r="D742" s="301"/>
      <c r="E742" s="301"/>
      <c r="F742" s="301"/>
      <c r="G742" s="301"/>
      <c r="H742" s="301"/>
      <c r="I742" s="301"/>
      <c r="J742" s="301"/>
      <c r="K742" s="301"/>
      <c r="L742" s="301"/>
      <c r="M742" s="301"/>
      <c r="N742" s="301"/>
      <c r="O742" s="301"/>
      <c r="P742" s="301"/>
      <c r="Q742" s="301"/>
      <c r="R742" s="301"/>
      <c r="S742" s="301"/>
      <c r="T742" s="301"/>
      <c r="U742" s="301"/>
      <c r="V742" s="301"/>
      <c r="W742" s="301"/>
      <c r="X742" s="301"/>
      <c r="Y742" s="301"/>
      <c r="Z742" s="301"/>
    </row>
    <row r="743" spans="1:26" ht="21.75" customHeight="1">
      <c r="A743" s="301"/>
      <c r="B743" s="301"/>
      <c r="C743" s="301"/>
      <c r="D743" s="301"/>
      <c r="E743" s="301"/>
      <c r="F743" s="301"/>
      <c r="G743" s="301"/>
      <c r="H743" s="301"/>
      <c r="I743" s="301"/>
      <c r="J743" s="301"/>
      <c r="K743" s="301"/>
      <c r="L743" s="301"/>
      <c r="M743" s="301"/>
      <c r="N743" s="301"/>
      <c r="O743" s="301"/>
      <c r="P743" s="301"/>
      <c r="Q743" s="301"/>
      <c r="R743" s="301"/>
      <c r="S743" s="301"/>
      <c r="T743" s="301"/>
      <c r="U743" s="301"/>
      <c r="V743" s="301"/>
      <c r="W743" s="301"/>
      <c r="X743" s="301"/>
      <c r="Y743" s="301"/>
      <c r="Z743" s="301"/>
    </row>
    <row r="744" spans="1:26" ht="21.75" customHeight="1">
      <c r="A744" s="301"/>
      <c r="B744" s="301"/>
      <c r="C744" s="301"/>
      <c r="D744" s="301"/>
      <c r="E744" s="301"/>
      <c r="F744" s="301"/>
      <c r="G744" s="301"/>
      <c r="H744" s="301"/>
      <c r="I744" s="301"/>
      <c r="J744" s="301"/>
      <c r="K744" s="301"/>
      <c r="L744" s="301"/>
      <c r="M744" s="301"/>
      <c r="N744" s="301"/>
      <c r="O744" s="301"/>
      <c r="P744" s="301"/>
      <c r="Q744" s="301"/>
      <c r="R744" s="301"/>
      <c r="S744" s="301"/>
      <c r="T744" s="301"/>
      <c r="U744" s="301"/>
      <c r="V744" s="301"/>
      <c r="W744" s="301"/>
      <c r="X744" s="301"/>
      <c r="Y744" s="301"/>
      <c r="Z744" s="301"/>
    </row>
    <row r="745" spans="1:26" ht="21.75" customHeight="1">
      <c r="A745" s="301"/>
      <c r="B745" s="301"/>
      <c r="C745" s="301"/>
      <c r="D745" s="301"/>
      <c r="E745" s="301"/>
      <c r="F745" s="301"/>
      <c r="G745" s="301"/>
      <c r="H745" s="301"/>
      <c r="I745" s="301"/>
      <c r="J745" s="301"/>
      <c r="K745" s="301"/>
      <c r="L745" s="301"/>
      <c r="M745" s="301"/>
      <c r="N745" s="301"/>
      <c r="O745" s="301"/>
      <c r="P745" s="301"/>
      <c r="Q745" s="301"/>
      <c r="R745" s="301"/>
      <c r="S745" s="301"/>
      <c r="T745" s="301"/>
      <c r="U745" s="301"/>
      <c r="V745" s="301"/>
      <c r="W745" s="301"/>
      <c r="X745" s="301"/>
      <c r="Y745" s="301"/>
      <c r="Z745" s="301"/>
    </row>
    <row r="746" spans="1:26" ht="21.75" customHeight="1">
      <c r="A746" s="301"/>
      <c r="B746" s="301"/>
      <c r="C746" s="301"/>
      <c r="D746" s="301"/>
      <c r="E746" s="301"/>
      <c r="F746" s="301"/>
      <c r="G746" s="301"/>
      <c r="H746" s="301"/>
      <c r="I746" s="301"/>
      <c r="J746" s="301"/>
      <c r="K746" s="301"/>
      <c r="L746" s="301"/>
      <c r="M746" s="301"/>
      <c r="N746" s="301"/>
      <c r="O746" s="301"/>
      <c r="P746" s="301"/>
      <c r="Q746" s="301"/>
      <c r="R746" s="301"/>
      <c r="S746" s="301"/>
      <c r="T746" s="301"/>
      <c r="U746" s="301"/>
      <c r="V746" s="301"/>
      <c r="W746" s="301"/>
      <c r="X746" s="301"/>
      <c r="Y746" s="301"/>
      <c r="Z746" s="301"/>
    </row>
    <row r="747" spans="1:26" ht="21.75" customHeight="1">
      <c r="A747" s="301"/>
      <c r="B747" s="301"/>
      <c r="C747" s="301"/>
      <c r="D747" s="301"/>
      <c r="E747" s="301"/>
      <c r="F747" s="301"/>
      <c r="G747" s="301"/>
      <c r="H747" s="301"/>
      <c r="I747" s="301"/>
      <c r="J747" s="301"/>
      <c r="K747" s="301"/>
      <c r="L747" s="301"/>
      <c r="M747" s="301"/>
      <c r="N747" s="301"/>
      <c r="O747" s="301"/>
      <c r="P747" s="301"/>
      <c r="Q747" s="301"/>
      <c r="R747" s="301"/>
      <c r="S747" s="301"/>
      <c r="T747" s="301"/>
      <c r="U747" s="301"/>
      <c r="V747" s="301"/>
      <c r="W747" s="301"/>
      <c r="X747" s="301"/>
      <c r="Y747" s="301"/>
      <c r="Z747" s="301"/>
    </row>
    <row r="748" spans="1:26" ht="21.75" customHeight="1">
      <c r="A748" s="301"/>
      <c r="B748" s="301"/>
      <c r="C748" s="301"/>
      <c r="D748" s="301"/>
      <c r="E748" s="301"/>
      <c r="F748" s="301"/>
      <c r="G748" s="301"/>
      <c r="H748" s="301"/>
      <c r="I748" s="301"/>
      <c r="J748" s="301"/>
      <c r="K748" s="301"/>
      <c r="L748" s="301"/>
      <c r="M748" s="301"/>
      <c r="N748" s="301"/>
      <c r="O748" s="301"/>
      <c r="P748" s="301"/>
      <c r="Q748" s="301"/>
      <c r="R748" s="301"/>
      <c r="S748" s="301"/>
      <c r="T748" s="301"/>
      <c r="U748" s="301"/>
      <c r="V748" s="301"/>
      <c r="W748" s="301"/>
      <c r="X748" s="301"/>
      <c r="Y748" s="301"/>
      <c r="Z748" s="301"/>
    </row>
    <row r="749" spans="1:26" ht="21.75" customHeight="1">
      <c r="A749" s="301"/>
      <c r="B749" s="301"/>
      <c r="C749" s="301"/>
      <c r="D749" s="301"/>
      <c r="E749" s="301"/>
      <c r="F749" s="301"/>
      <c r="G749" s="301"/>
      <c r="H749" s="301"/>
      <c r="I749" s="301"/>
      <c r="J749" s="301"/>
      <c r="K749" s="301"/>
      <c r="L749" s="301"/>
      <c r="M749" s="301"/>
      <c r="N749" s="301"/>
      <c r="O749" s="301"/>
      <c r="P749" s="301"/>
      <c r="Q749" s="301"/>
      <c r="R749" s="301"/>
      <c r="S749" s="301"/>
      <c r="T749" s="301"/>
      <c r="U749" s="301"/>
      <c r="V749" s="301"/>
      <c r="W749" s="301"/>
      <c r="X749" s="301"/>
      <c r="Y749" s="301"/>
      <c r="Z749" s="301"/>
    </row>
    <row r="750" spans="1:26" ht="21.75" customHeight="1">
      <c r="A750" s="301"/>
      <c r="B750" s="301"/>
      <c r="C750" s="301"/>
      <c r="D750" s="301"/>
      <c r="E750" s="301"/>
      <c r="F750" s="301"/>
      <c r="G750" s="301"/>
      <c r="H750" s="301"/>
      <c r="I750" s="301"/>
      <c r="J750" s="301"/>
      <c r="K750" s="301"/>
      <c r="L750" s="301"/>
      <c r="M750" s="301"/>
      <c r="N750" s="301"/>
      <c r="O750" s="301"/>
      <c r="P750" s="301"/>
      <c r="Q750" s="301"/>
      <c r="R750" s="301"/>
      <c r="S750" s="301"/>
      <c r="T750" s="301"/>
      <c r="U750" s="301"/>
      <c r="V750" s="301"/>
      <c r="W750" s="301"/>
      <c r="X750" s="301"/>
      <c r="Y750" s="301"/>
      <c r="Z750" s="301"/>
    </row>
    <row r="751" spans="1:26" ht="21.75" customHeight="1">
      <c r="A751" s="301"/>
      <c r="B751" s="301"/>
      <c r="C751" s="301"/>
      <c r="D751" s="301"/>
      <c r="E751" s="301"/>
      <c r="F751" s="301"/>
      <c r="G751" s="301"/>
      <c r="H751" s="301"/>
      <c r="I751" s="301"/>
      <c r="J751" s="301"/>
      <c r="K751" s="301"/>
      <c r="L751" s="301"/>
      <c r="M751" s="301"/>
      <c r="N751" s="301"/>
      <c r="O751" s="301"/>
      <c r="P751" s="301"/>
      <c r="Q751" s="301"/>
      <c r="R751" s="301"/>
      <c r="S751" s="301"/>
      <c r="T751" s="301"/>
      <c r="U751" s="301"/>
      <c r="V751" s="301"/>
      <c r="W751" s="301"/>
      <c r="X751" s="301"/>
      <c r="Y751" s="301"/>
      <c r="Z751" s="301"/>
    </row>
    <row r="752" spans="1:26" ht="21.75" customHeight="1">
      <c r="A752" s="301"/>
      <c r="B752" s="301"/>
      <c r="C752" s="301"/>
      <c r="D752" s="301"/>
      <c r="E752" s="301"/>
      <c r="F752" s="301"/>
      <c r="G752" s="301"/>
      <c r="H752" s="301"/>
      <c r="I752" s="301"/>
      <c r="J752" s="301"/>
      <c r="K752" s="301"/>
      <c r="L752" s="301"/>
      <c r="M752" s="301"/>
      <c r="N752" s="301"/>
      <c r="O752" s="301"/>
      <c r="P752" s="301"/>
      <c r="Q752" s="301"/>
      <c r="R752" s="301"/>
      <c r="S752" s="301"/>
      <c r="T752" s="301"/>
      <c r="U752" s="301"/>
      <c r="V752" s="301"/>
      <c r="W752" s="301"/>
      <c r="X752" s="301"/>
      <c r="Y752" s="301"/>
      <c r="Z752" s="301"/>
    </row>
    <row r="753" spans="1:26" ht="21.75" customHeight="1">
      <c r="A753" s="301"/>
      <c r="B753" s="301"/>
      <c r="C753" s="301"/>
      <c r="D753" s="301"/>
      <c r="E753" s="301"/>
      <c r="F753" s="301"/>
      <c r="G753" s="301"/>
      <c r="H753" s="301"/>
      <c r="I753" s="301"/>
      <c r="J753" s="301"/>
      <c r="K753" s="301"/>
      <c r="L753" s="301"/>
      <c r="M753" s="301"/>
      <c r="N753" s="301"/>
      <c r="O753" s="301"/>
      <c r="P753" s="301"/>
      <c r="Q753" s="301"/>
      <c r="R753" s="301"/>
      <c r="S753" s="301"/>
      <c r="T753" s="301"/>
      <c r="U753" s="301"/>
      <c r="V753" s="301"/>
      <c r="W753" s="301"/>
      <c r="X753" s="301"/>
      <c r="Y753" s="301"/>
      <c r="Z753" s="301"/>
    </row>
    <row r="754" spans="1:26" ht="21.75" customHeight="1">
      <c r="A754" s="301"/>
      <c r="B754" s="301"/>
      <c r="C754" s="301"/>
      <c r="D754" s="301"/>
      <c r="E754" s="301"/>
      <c r="F754" s="301"/>
      <c r="G754" s="301"/>
      <c r="H754" s="301"/>
      <c r="I754" s="301"/>
      <c r="J754" s="301"/>
      <c r="K754" s="301"/>
      <c r="L754" s="301"/>
      <c r="M754" s="301"/>
      <c r="N754" s="301"/>
      <c r="O754" s="301"/>
      <c r="P754" s="301"/>
      <c r="Q754" s="301"/>
      <c r="R754" s="301"/>
      <c r="S754" s="301"/>
      <c r="T754" s="301"/>
      <c r="U754" s="301"/>
      <c r="V754" s="301"/>
      <c r="W754" s="301"/>
      <c r="X754" s="301"/>
      <c r="Y754" s="301"/>
      <c r="Z754" s="301"/>
    </row>
    <row r="755" spans="1:26" ht="21.75" customHeight="1">
      <c r="A755" s="301"/>
      <c r="B755" s="301"/>
      <c r="C755" s="301"/>
      <c r="D755" s="301"/>
      <c r="E755" s="301"/>
      <c r="F755" s="301"/>
      <c r="G755" s="301"/>
      <c r="H755" s="301"/>
      <c r="I755" s="301"/>
      <c r="J755" s="301"/>
      <c r="K755" s="301"/>
      <c r="L755" s="301"/>
      <c r="M755" s="301"/>
      <c r="N755" s="301"/>
      <c r="O755" s="301"/>
      <c r="P755" s="301"/>
      <c r="Q755" s="301"/>
      <c r="R755" s="301"/>
      <c r="S755" s="301"/>
      <c r="T755" s="301"/>
      <c r="U755" s="301"/>
      <c r="V755" s="301"/>
      <c r="W755" s="301"/>
      <c r="X755" s="301"/>
      <c r="Y755" s="301"/>
      <c r="Z755" s="301"/>
    </row>
    <row r="756" spans="1:26" ht="21.75" customHeight="1">
      <c r="A756" s="301"/>
      <c r="B756" s="301"/>
      <c r="C756" s="301"/>
      <c r="D756" s="301"/>
      <c r="E756" s="301"/>
      <c r="F756" s="301"/>
      <c r="G756" s="301"/>
      <c r="H756" s="301"/>
      <c r="I756" s="301"/>
      <c r="J756" s="301"/>
      <c r="K756" s="301"/>
      <c r="L756" s="301"/>
      <c r="M756" s="301"/>
      <c r="N756" s="301"/>
      <c r="O756" s="301"/>
      <c r="P756" s="301"/>
      <c r="Q756" s="301"/>
      <c r="R756" s="301"/>
      <c r="S756" s="301"/>
      <c r="T756" s="301"/>
      <c r="U756" s="301"/>
      <c r="V756" s="301"/>
      <c r="W756" s="301"/>
      <c r="X756" s="301"/>
      <c r="Y756" s="301"/>
      <c r="Z756" s="301"/>
    </row>
    <row r="757" spans="1:26" ht="21.75" customHeight="1">
      <c r="A757" s="301"/>
      <c r="B757" s="301"/>
      <c r="C757" s="301"/>
      <c r="D757" s="301"/>
      <c r="E757" s="301"/>
      <c r="F757" s="301"/>
      <c r="G757" s="301"/>
      <c r="H757" s="301"/>
      <c r="I757" s="301"/>
      <c r="J757" s="301"/>
      <c r="K757" s="301"/>
      <c r="L757" s="301"/>
      <c r="M757" s="301"/>
      <c r="N757" s="301"/>
      <c r="O757" s="301"/>
      <c r="P757" s="301"/>
      <c r="Q757" s="301"/>
      <c r="R757" s="301"/>
      <c r="S757" s="301"/>
      <c r="T757" s="301"/>
      <c r="U757" s="301"/>
      <c r="V757" s="301"/>
      <c r="W757" s="301"/>
      <c r="X757" s="301"/>
      <c r="Y757" s="301"/>
      <c r="Z757" s="301"/>
    </row>
    <row r="758" spans="1:26" ht="21.75" customHeight="1">
      <c r="A758" s="301"/>
      <c r="B758" s="301"/>
      <c r="C758" s="301"/>
      <c r="D758" s="301"/>
      <c r="E758" s="301"/>
      <c r="F758" s="301"/>
      <c r="G758" s="301"/>
      <c r="H758" s="301"/>
      <c r="I758" s="301"/>
      <c r="J758" s="301"/>
      <c r="K758" s="301"/>
      <c r="L758" s="301"/>
      <c r="M758" s="301"/>
      <c r="N758" s="301"/>
      <c r="O758" s="301"/>
      <c r="P758" s="301"/>
      <c r="Q758" s="301"/>
      <c r="R758" s="301"/>
      <c r="S758" s="301"/>
      <c r="T758" s="301"/>
      <c r="U758" s="301"/>
      <c r="V758" s="301"/>
      <c r="W758" s="301"/>
      <c r="X758" s="301"/>
      <c r="Y758" s="301"/>
      <c r="Z758" s="301"/>
    </row>
    <row r="759" spans="1:26" ht="21.75" customHeight="1">
      <c r="A759" s="301"/>
      <c r="B759" s="301"/>
      <c r="C759" s="301"/>
      <c r="D759" s="301"/>
      <c r="E759" s="301"/>
      <c r="F759" s="301"/>
      <c r="G759" s="301"/>
      <c r="H759" s="301"/>
      <c r="I759" s="301"/>
      <c r="J759" s="301"/>
      <c r="K759" s="301"/>
      <c r="L759" s="301"/>
      <c r="M759" s="301"/>
      <c r="N759" s="301"/>
      <c r="O759" s="301"/>
      <c r="P759" s="301"/>
      <c r="Q759" s="301"/>
      <c r="R759" s="301"/>
      <c r="S759" s="301"/>
      <c r="T759" s="301"/>
      <c r="U759" s="301"/>
      <c r="V759" s="301"/>
      <c r="W759" s="301"/>
      <c r="X759" s="301"/>
      <c r="Y759" s="301"/>
      <c r="Z759" s="301"/>
    </row>
    <row r="760" spans="1:26" ht="21.75" customHeight="1">
      <c r="A760" s="301"/>
      <c r="B760" s="301"/>
      <c r="C760" s="301"/>
      <c r="D760" s="301"/>
      <c r="E760" s="301"/>
      <c r="F760" s="301"/>
      <c r="G760" s="301"/>
      <c r="H760" s="301"/>
      <c r="I760" s="301"/>
      <c r="J760" s="301"/>
      <c r="K760" s="301"/>
      <c r="L760" s="301"/>
      <c r="M760" s="301"/>
      <c r="N760" s="301"/>
      <c r="O760" s="301"/>
      <c r="P760" s="301"/>
      <c r="Q760" s="301"/>
      <c r="R760" s="301"/>
      <c r="S760" s="301"/>
      <c r="T760" s="301"/>
      <c r="U760" s="301"/>
      <c r="V760" s="301"/>
      <c r="W760" s="301"/>
      <c r="X760" s="301"/>
      <c r="Y760" s="301"/>
      <c r="Z760" s="301"/>
    </row>
    <row r="761" spans="1:26" ht="21.75" customHeight="1">
      <c r="A761" s="301"/>
      <c r="B761" s="301"/>
      <c r="C761" s="301"/>
      <c r="D761" s="301"/>
      <c r="E761" s="301"/>
      <c r="F761" s="301"/>
      <c r="G761" s="301"/>
      <c r="H761" s="301"/>
      <c r="I761" s="301"/>
      <c r="J761" s="301"/>
      <c r="K761" s="301"/>
      <c r="L761" s="301"/>
      <c r="M761" s="301"/>
      <c r="N761" s="301"/>
      <c r="O761" s="301"/>
      <c r="P761" s="301"/>
      <c r="Q761" s="301"/>
      <c r="R761" s="301"/>
      <c r="S761" s="301"/>
      <c r="T761" s="301"/>
      <c r="U761" s="301"/>
      <c r="V761" s="301"/>
      <c r="W761" s="301"/>
      <c r="X761" s="301"/>
      <c r="Y761" s="301"/>
      <c r="Z761" s="301"/>
    </row>
    <row r="762" spans="1:26" ht="21.75" customHeight="1">
      <c r="A762" s="301"/>
      <c r="B762" s="301"/>
      <c r="C762" s="301"/>
      <c r="D762" s="301"/>
      <c r="E762" s="301"/>
      <c r="F762" s="301"/>
      <c r="G762" s="301"/>
      <c r="H762" s="301"/>
      <c r="I762" s="301"/>
      <c r="J762" s="301"/>
      <c r="K762" s="301"/>
      <c r="L762" s="301"/>
      <c r="M762" s="301"/>
      <c r="N762" s="301"/>
      <c r="O762" s="301"/>
      <c r="P762" s="301"/>
      <c r="Q762" s="301"/>
      <c r="R762" s="301"/>
      <c r="S762" s="301"/>
      <c r="T762" s="301"/>
      <c r="U762" s="301"/>
      <c r="V762" s="301"/>
      <c r="W762" s="301"/>
      <c r="X762" s="301"/>
      <c r="Y762" s="301"/>
      <c r="Z762" s="301"/>
    </row>
    <row r="763" spans="1:26" ht="21.75" customHeight="1">
      <c r="A763" s="301"/>
      <c r="B763" s="301"/>
      <c r="C763" s="301"/>
      <c r="D763" s="301"/>
      <c r="E763" s="301"/>
      <c r="F763" s="301"/>
      <c r="G763" s="301"/>
      <c r="H763" s="301"/>
      <c r="I763" s="301"/>
      <c r="J763" s="301"/>
      <c r="K763" s="301"/>
      <c r="L763" s="301"/>
      <c r="M763" s="301"/>
      <c r="N763" s="301"/>
      <c r="O763" s="301"/>
      <c r="P763" s="301"/>
      <c r="Q763" s="301"/>
      <c r="R763" s="301"/>
      <c r="S763" s="301"/>
      <c r="T763" s="301"/>
      <c r="U763" s="301"/>
      <c r="V763" s="301"/>
      <c r="W763" s="301"/>
      <c r="X763" s="301"/>
      <c r="Y763" s="301"/>
      <c r="Z763" s="301"/>
    </row>
    <row r="764" spans="1:26" ht="21.75" customHeight="1">
      <c r="A764" s="301"/>
      <c r="B764" s="301"/>
      <c r="C764" s="301"/>
      <c r="D764" s="301"/>
      <c r="E764" s="301"/>
      <c r="F764" s="301"/>
      <c r="G764" s="301"/>
      <c r="H764" s="301"/>
      <c r="I764" s="301"/>
      <c r="J764" s="301"/>
      <c r="K764" s="301"/>
      <c r="L764" s="301"/>
      <c r="M764" s="301"/>
      <c r="N764" s="301"/>
      <c r="O764" s="301"/>
      <c r="P764" s="301"/>
      <c r="Q764" s="301"/>
      <c r="R764" s="301"/>
      <c r="S764" s="301"/>
      <c r="T764" s="301"/>
      <c r="U764" s="301"/>
      <c r="V764" s="301"/>
      <c r="W764" s="301"/>
      <c r="X764" s="301"/>
      <c r="Y764" s="301"/>
      <c r="Z764" s="301"/>
    </row>
    <row r="765" spans="1:26" ht="21.75" customHeight="1">
      <c r="A765" s="301"/>
      <c r="B765" s="301"/>
      <c r="C765" s="301"/>
      <c r="D765" s="301"/>
      <c r="E765" s="301"/>
      <c r="F765" s="301"/>
      <c r="G765" s="301"/>
      <c r="H765" s="301"/>
      <c r="I765" s="301"/>
      <c r="J765" s="301"/>
      <c r="K765" s="301"/>
      <c r="L765" s="301"/>
      <c r="M765" s="301"/>
      <c r="N765" s="301"/>
      <c r="O765" s="301"/>
      <c r="P765" s="301"/>
      <c r="Q765" s="301"/>
      <c r="R765" s="301"/>
      <c r="S765" s="301"/>
      <c r="T765" s="301"/>
      <c r="U765" s="301"/>
      <c r="V765" s="301"/>
      <c r="W765" s="301"/>
      <c r="X765" s="301"/>
      <c r="Y765" s="301"/>
      <c r="Z765" s="301"/>
    </row>
    <row r="766" spans="1:26" ht="21.75" customHeight="1">
      <c r="A766" s="301"/>
      <c r="B766" s="301"/>
      <c r="C766" s="301"/>
      <c r="D766" s="301"/>
      <c r="E766" s="301"/>
      <c r="F766" s="301"/>
      <c r="G766" s="301"/>
      <c r="H766" s="301"/>
      <c r="I766" s="301"/>
      <c r="J766" s="301"/>
      <c r="K766" s="301"/>
      <c r="L766" s="301"/>
      <c r="M766" s="301"/>
      <c r="N766" s="301"/>
      <c r="O766" s="301"/>
      <c r="P766" s="301"/>
      <c r="Q766" s="301"/>
      <c r="R766" s="301"/>
      <c r="S766" s="301"/>
      <c r="T766" s="301"/>
      <c r="U766" s="301"/>
      <c r="V766" s="301"/>
      <c r="W766" s="301"/>
      <c r="X766" s="301"/>
      <c r="Y766" s="301"/>
      <c r="Z766" s="301"/>
    </row>
    <row r="767" spans="1:26" ht="21.75" customHeight="1">
      <c r="A767" s="301"/>
      <c r="B767" s="301"/>
      <c r="C767" s="301"/>
      <c r="D767" s="301"/>
      <c r="E767" s="301"/>
      <c r="F767" s="301"/>
      <c r="G767" s="301"/>
      <c r="H767" s="301"/>
      <c r="I767" s="301"/>
      <c r="J767" s="301"/>
      <c r="K767" s="301"/>
      <c r="L767" s="301"/>
      <c r="M767" s="301"/>
      <c r="N767" s="301"/>
      <c r="O767" s="301"/>
      <c r="P767" s="301"/>
      <c r="Q767" s="301"/>
      <c r="R767" s="301"/>
      <c r="S767" s="301"/>
      <c r="T767" s="301"/>
      <c r="U767" s="301"/>
      <c r="V767" s="301"/>
      <c r="W767" s="301"/>
      <c r="X767" s="301"/>
      <c r="Y767" s="301"/>
      <c r="Z767" s="301"/>
    </row>
    <row r="768" spans="1:26" ht="21.75" customHeight="1">
      <c r="A768" s="301"/>
      <c r="B768" s="301"/>
      <c r="C768" s="301"/>
      <c r="D768" s="301"/>
      <c r="E768" s="301"/>
      <c r="F768" s="301"/>
      <c r="G768" s="301"/>
      <c r="H768" s="301"/>
      <c r="I768" s="301"/>
      <c r="J768" s="301"/>
      <c r="K768" s="301"/>
      <c r="L768" s="301"/>
      <c r="M768" s="301"/>
      <c r="N768" s="301"/>
      <c r="O768" s="301"/>
      <c r="P768" s="301"/>
      <c r="Q768" s="301"/>
      <c r="R768" s="301"/>
      <c r="S768" s="301"/>
      <c r="T768" s="301"/>
      <c r="U768" s="301"/>
      <c r="V768" s="301"/>
      <c r="W768" s="301"/>
      <c r="X768" s="301"/>
      <c r="Y768" s="301"/>
      <c r="Z768" s="301"/>
    </row>
    <row r="769" spans="1:26" ht="21.75" customHeight="1">
      <c r="A769" s="301"/>
      <c r="B769" s="301"/>
      <c r="C769" s="301"/>
      <c r="D769" s="301"/>
      <c r="E769" s="301"/>
      <c r="F769" s="301"/>
      <c r="G769" s="301"/>
      <c r="H769" s="301"/>
      <c r="I769" s="301"/>
      <c r="J769" s="301"/>
      <c r="K769" s="301"/>
      <c r="L769" s="301"/>
      <c r="M769" s="301"/>
      <c r="N769" s="301"/>
      <c r="O769" s="301"/>
      <c r="P769" s="301"/>
      <c r="Q769" s="301"/>
      <c r="R769" s="301"/>
      <c r="S769" s="301"/>
      <c r="T769" s="301"/>
      <c r="U769" s="301"/>
      <c r="V769" s="301"/>
      <c r="W769" s="301"/>
      <c r="X769" s="301"/>
      <c r="Y769" s="301"/>
      <c r="Z769" s="301"/>
    </row>
    <row r="770" spans="1:26" ht="21.75" customHeight="1">
      <c r="A770" s="301"/>
      <c r="B770" s="301"/>
      <c r="C770" s="301"/>
      <c r="D770" s="301"/>
      <c r="E770" s="301"/>
      <c r="F770" s="301"/>
      <c r="G770" s="301"/>
      <c r="H770" s="301"/>
      <c r="I770" s="301"/>
      <c r="J770" s="301"/>
      <c r="K770" s="301"/>
      <c r="L770" s="301"/>
      <c r="M770" s="301"/>
      <c r="N770" s="301"/>
      <c r="O770" s="301"/>
      <c r="P770" s="301"/>
      <c r="Q770" s="301"/>
      <c r="R770" s="301"/>
      <c r="S770" s="301"/>
      <c r="T770" s="301"/>
      <c r="U770" s="301"/>
      <c r="V770" s="301"/>
      <c r="W770" s="301"/>
      <c r="X770" s="301"/>
      <c r="Y770" s="301"/>
      <c r="Z770" s="301"/>
    </row>
    <row r="771" spans="1:26" ht="21.75" customHeight="1">
      <c r="A771" s="301"/>
      <c r="B771" s="301"/>
      <c r="C771" s="301"/>
      <c r="D771" s="301"/>
      <c r="E771" s="301"/>
      <c r="F771" s="301"/>
      <c r="G771" s="301"/>
      <c r="H771" s="301"/>
      <c r="I771" s="301"/>
      <c r="J771" s="301"/>
      <c r="K771" s="301"/>
      <c r="L771" s="301"/>
      <c r="M771" s="301"/>
      <c r="N771" s="301"/>
      <c r="O771" s="301"/>
      <c r="P771" s="301"/>
      <c r="Q771" s="301"/>
      <c r="R771" s="301"/>
      <c r="S771" s="301"/>
      <c r="T771" s="301"/>
      <c r="U771" s="301"/>
      <c r="V771" s="301"/>
      <c r="W771" s="301"/>
      <c r="X771" s="301"/>
      <c r="Y771" s="301"/>
      <c r="Z771" s="301"/>
    </row>
    <row r="772" spans="1:26" ht="21.75" customHeight="1">
      <c r="A772" s="301"/>
      <c r="B772" s="301"/>
      <c r="C772" s="301"/>
      <c r="D772" s="301"/>
      <c r="E772" s="301"/>
      <c r="F772" s="301"/>
      <c r="G772" s="301"/>
      <c r="H772" s="301"/>
      <c r="I772" s="301"/>
      <c r="J772" s="301"/>
      <c r="K772" s="301"/>
      <c r="L772" s="301"/>
      <c r="M772" s="301"/>
      <c r="N772" s="301"/>
      <c r="O772" s="301"/>
      <c r="P772" s="301"/>
      <c r="Q772" s="301"/>
      <c r="R772" s="301"/>
      <c r="S772" s="301"/>
      <c r="T772" s="301"/>
      <c r="U772" s="301"/>
      <c r="V772" s="301"/>
      <c r="W772" s="301"/>
      <c r="X772" s="301"/>
      <c r="Y772" s="301"/>
      <c r="Z772" s="301"/>
    </row>
    <row r="773" spans="1:26" ht="21.75" customHeight="1">
      <c r="A773" s="301"/>
      <c r="B773" s="301"/>
      <c r="C773" s="301"/>
      <c r="D773" s="301"/>
      <c r="E773" s="301"/>
      <c r="F773" s="301"/>
      <c r="G773" s="301"/>
      <c r="H773" s="301"/>
      <c r="I773" s="301"/>
      <c r="J773" s="301"/>
      <c r="K773" s="301"/>
      <c r="L773" s="301"/>
      <c r="M773" s="301"/>
      <c r="N773" s="301"/>
      <c r="O773" s="301"/>
      <c r="P773" s="301"/>
      <c r="Q773" s="301"/>
      <c r="R773" s="301"/>
      <c r="S773" s="301"/>
      <c r="T773" s="301"/>
      <c r="U773" s="301"/>
      <c r="V773" s="301"/>
      <c r="W773" s="301"/>
      <c r="X773" s="301"/>
      <c r="Y773" s="301"/>
      <c r="Z773" s="301"/>
    </row>
    <row r="774" spans="1:26" ht="21.75" customHeight="1">
      <c r="A774" s="301"/>
      <c r="B774" s="301"/>
      <c r="C774" s="301"/>
      <c r="D774" s="301"/>
      <c r="E774" s="301"/>
      <c r="F774" s="301"/>
      <c r="G774" s="301"/>
      <c r="H774" s="301"/>
      <c r="I774" s="301"/>
      <c r="J774" s="301"/>
      <c r="K774" s="301"/>
      <c r="L774" s="301"/>
      <c r="M774" s="301"/>
      <c r="N774" s="301"/>
      <c r="O774" s="301"/>
      <c r="P774" s="301"/>
      <c r="Q774" s="301"/>
      <c r="R774" s="301"/>
      <c r="S774" s="301"/>
      <c r="T774" s="301"/>
      <c r="U774" s="301"/>
      <c r="V774" s="301"/>
      <c r="W774" s="301"/>
      <c r="X774" s="301"/>
      <c r="Y774" s="301"/>
      <c r="Z774" s="301"/>
    </row>
    <row r="775" spans="1:26" ht="21.75" customHeight="1">
      <c r="A775" s="301"/>
      <c r="B775" s="301"/>
      <c r="C775" s="301"/>
      <c r="D775" s="301"/>
      <c r="E775" s="301"/>
      <c r="F775" s="301"/>
      <c r="G775" s="301"/>
      <c r="H775" s="301"/>
      <c r="I775" s="301"/>
      <c r="J775" s="301"/>
      <c r="K775" s="301"/>
      <c r="L775" s="301"/>
      <c r="M775" s="301"/>
      <c r="N775" s="301"/>
      <c r="O775" s="301"/>
      <c r="P775" s="301"/>
      <c r="Q775" s="301"/>
      <c r="R775" s="301"/>
      <c r="S775" s="301"/>
      <c r="T775" s="301"/>
      <c r="U775" s="301"/>
      <c r="V775" s="301"/>
      <c r="W775" s="301"/>
      <c r="X775" s="301"/>
      <c r="Y775" s="301"/>
      <c r="Z775" s="301"/>
    </row>
    <row r="776" spans="1:26" ht="21.75" customHeight="1">
      <c r="A776" s="301"/>
      <c r="B776" s="301"/>
      <c r="C776" s="301"/>
      <c r="D776" s="301"/>
      <c r="E776" s="301"/>
      <c r="F776" s="301"/>
      <c r="G776" s="301"/>
      <c r="H776" s="301"/>
      <c r="I776" s="301"/>
      <c r="J776" s="301"/>
      <c r="K776" s="301"/>
      <c r="L776" s="301"/>
      <c r="M776" s="301"/>
      <c r="N776" s="301"/>
      <c r="O776" s="301"/>
      <c r="P776" s="301"/>
      <c r="Q776" s="301"/>
      <c r="R776" s="301"/>
      <c r="S776" s="301"/>
      <c r="T776" s="301"/>
      <c r="U776" s="301"/>
      <c r="V776" s="301"/>
      <c r="W776" s="301"/>
      <c r="X776" s="301"/>
      <c r="Y776" s="301"/>
      <c r="Z776" s="301"/>
    </row>
    <row r="777" spans="1:26" ht="21.75" customHeight="1">
      <c r="A777" s="301"/>
      <c r="B777" s="301"/>
      <c r="C777" s="301"/>
      <c r="D777" s="301"/>
      <c r="E777" s="301"/>
      <c r="F777" s="301"/>
      <c r="G777" s="301"/>
      <c r="H777" s="301"/>
      <c r="I777" s="301"/>
      <c r="J777" s="301"/>
      <c r="K777" s="301"/>
      <c r="L777" s="301"/>
      <c r="M777" s="301"/>
      <c r="N777" s="301"/>
      <c r="O777" s="301"/>
      <c r="P777" s="301"/>
      <c r="Q777" s="301"/>
      <c r="R777" s="301"/>
      <c r="S777" s="301"/>
      <c r="T777" s="301"/>
      <c r="U777" s="301"/>
      <c r="V777" s="301"/>
      <c r="W777" s="301"/>
      <c r="X777" s="301"/>
      <c r="Y777" s="301"/>
      <c r="Z777" s="301"/>
    </row>
    <row r="778" spans="1:26" ht="21.75" customHeight="1">
      <c r="A778" s="301"/>
      <c r="B778" s="301"/>
      <c r="C778" s="301"/>
      <c r="D778" s="301"/>
      <c r="E778" s="301"/>
      <c r="F778" s="301"/>
      <c r="G778" s="301"/>
      <c r="H778" s="301"/>
      <c r="I778" s="301"/>
      <c r="J778" s="301"/>
      <c r="K778" s="301"/>
      <c r="L778" s="301"/>
      <c r="M778" s="301"/>
      <c r="N778" s="301"/>
      <c r="O778" s="301"/>
      <c r="P778" s="301"/>
      <c r="Q778" s="301"/>
      <c r="R778" s="301"/>
      <c r="S778" s="301"/>
      <c r="T778" s="301"/>
      <c r="U778" s="301"/>
      <c r="V778" s="301"/>
      <c r="W778" s="301"/>
      <c r="X778" s="301"/>
      <c r="Y778" s="301"/>
      <c r="Z778" s="301"/>
    </row>
    <row r="779" spans="1:26" ht="21.75" customHeight="1">
      <c r="A779" s="301"/>
      <c r="B779" s="301"/>
      <c r="C779" s="301"/>
      <c r="D779" s="301"/>
      <c r="E779" s="301"/>
      <c r="F779" s="301"/>
      <c r="G779" s="301"/>
      <c r="H779" s="301"/>
      <c r="I779" s="301"/>
      <c r="J779" s="301"/>
      <c r="K779" s="301"/>
      <c r="L779" s="301"/>
      <c r="M779" s="301"/>
      <c r="N779" s="301"/>
      <c r="O779" s="301"/>
      <c r="P779" s="301"/>
      <c r="Q779" s="301"/>
      <c r="R779" s="301"/>
      <c r="S779" s="301"/>
      <c r="T779" s="301"/>
      <c r="U779" s="301"/>
      <c r="V779" s="301"/>
      <c r="W779" s="301"/>
      <c r="X779" s="301"/>
      <c r="Y779" s="301"/>
      <c r="Z779" s="301"/>
    </row>
    <row r="780" spans="1:26" ht="21.75" customHeight="1">
      <c r="A780" s="301"/>
      <c r="B780" s="301"/>
      <c r="C780" s="301"/>
      <c r="D780" s="301"/>
      <c r="E780" s="301"/>
      <c r="F780" s="301"/>
      <c r="G780" s="301"/>
      <c r="H780" s="301"/>
      <c r="I780" s="301"/>
      <c r="J780" s="301"/>
      <c r="K780" s="301"/>
      <c r="L780" s="301"/>
      <c r="M780" s="301"/>
      <c r="N780" s="301"/>
      <c r="O780" s="301"/>
      <c r="P780" s="301"/>
      <c r="Q780" s="301"/>
      <c r="R780" s="301"/>
      <c r="S780" s="301"/>
      <c r="T780" s="301"/>
      <c r="U780" s="301"/>
      <c r="V780" s="301"/>
      <c r="W780" s="301"/>
      <c r="X780" s="301"/>
      <c r="Y780" s="301"/>
      <c r="Z780" s="301"/>
    </row>
    <row r="781" spans="1:26" ht="21.75" customHeight="1">
      <c r="A781" s="301"/>
      <c r="B781" s="301"/>
      <c r="C781" s="301"/>
      <c r="D781" s="301"/>
      <c r="E781" s="301"/>
      <c r="F781" s="301"/>
      <c r="G781" s="301"/>
      <c r="H781" s="301"/>
      <c r="I781" s="301"/>
      <c r="J781" s="301"/>
      <c r="K781" s="301"/>
      <c r="L781" s="301"/>
      <c r="M781" s="301"/>
      <c r="N781" s="301"/>
      <c r="O781" s="301"/>
      <c r="P781" s="301"/>
      <c r="Q781" s="301"/>
      <c r="R781" s="301"/>
      <c r="S781" s="301"/>
      <c r="T781" s="301"/>
      <c r="U781" s="301"/>
      <c r="V781" s="301"/>
      <c r="W781" s="301"/>
      <c r="X781" s="301"/>
      <c r="Y781" s="301"/>
      <c r="Z781" s="301"/>
    </row>
    <row r="782" spans="1:26" ht="21.75" customHeight="1">
      <c r="A782" s="301"/>
      <c r="B782" s="301"/>
      <c r="C782" s="301"/>
      <c r="D782" s="301"/>
      <c r="E782" s="301"/>
      <c r="F782" s="301"/>
      <c r="G782" s="301"/>
      <c r="H782" s="301"/>
      <c r="I782" s="301"/>
      <c r="J782" s="301"/>
      <c r="K782" s="301"/>
      <c r="L782" s="301"/>
      <c r="M782" s="301"/>
      <c r="N782" s="301"/>
      <c r="O782" s="301"/>
      <c r="P782" s="301"/>
      <c r="Q782" s="301"/>
      <c r="R782" s="301"/>
      <c r="S782" s="301"/>
      <c r="T782" s="301"/>
      <c r="U782" s="301"/>
      <c r="V782" s="301"/>
      <c r="W782" s="301"/>
      <c r="X782" s="301"/>
      <c r="Y782" s="301"/>
      <c r="Z782" s="301"/>
    </row>
    <row r="783" spans="1:26" ht="21.75" customHeight="1">
      <c r="A783" s="301"/>
      <c r="B783" s="301"/>
      <c r="C783" s="301"/>
      <c r="D783" s="301"/>
      <c r="E783" s="301"/>
      <c r="F783" s="301"/>
      <c r="G783" s="301"/>
      <c r="H783" s="301"/>
      <c r="I783" s="301"/>
      <c r="J783" s="301"/>
      <c r="K783" s="301"/>
      <c r="L783" s="301"/>
      <c r="M783" s="301"/>
      <c r="N783" s="301"/>
      <c r="O783" s="301"/>
      <c r="P783" s="301"/>
      <c r="Q783" s="301"/>
      <c r="R783" s="301"/>
      <c r="S783" s="301"/>
      <c r="T783" s="301"/>
      <c r="U783" s="301"/>
      <c r="V783" s="301"/>
      <c r="W783" s="301"/>
      <c r="X783" s="301"/>
      <c r="Y783" s="301"/>
      <c r="Z783" s="301"/>
    </row>
    <row r="784" spans="1:26" ht="21.75" customHeight="1">
      <c r="A784" s="301"/>
      <c r="B784" s="301"/>
      <c r="C784" s="301"/>
      <c r="D784" s="301"/>
      <c r="E784" s="301"/>
      <c r="F784" s="301"/>
      <c r="G784" s="301"/>
      <c r="H784" s="301"/>
      <c r="I784" s="301"/>
      <c r="J784" s="301"/>
      <c r="K784" s="301"/>
      <c r="L784" s="301"/>
      <c r="M784" s="301"/>
      <c r="N784" s="301"/>
      <c r="O784" s="301"/>
      <c r="P784" s="301"/>
      <c r="Q784" s="301"/>
      <c r="R784" s="301"/>
      <c r="S784" s="301"/>
      <c r="T784" s="301"/>
      <c r="U784" s="301"/>
      <c r="V784" s="301"/>
      <c r="W784" s="301"/>
      <c r="X784" s="301"/>
      <c r="Y784" s="301"/>
      <c r="Z784" s="301"/>
    </row>
    <row r="785" spans="1:26" ht="21.75" customHeight="1">
      <c r="A785" s="301"/>
      <c r="B785" s="301"/>
      <c r="C785" s="301"/>
      <c r="D785" s="301"/>
      <c r="E785" s="301"/>
      <c r="F785" s="301"/>
      <c r="G785" s="301"/>
      <c r="H785" s="301"/>
      <c r="I785" s="301"/>
      <c r="J785" s="301"/>
      <c r="K785" s="301"/>
      <c r="L785" s="301"/>
      <c r="M785" s="301"/>
      <c r="N785" s="301"/>
      <c r="O785" s="301"/>
      <c r="P785" s="301"/>
      <c r="Q785" s="301"/>
      <c r="R785" s="301"/>
      <c r="S785" s="301"/>
      <c r="T785" s="301"/>
      <c r="U785" s="301"/>
      <c r="V785" s="301"/>
      <c r="W785" s="301"/>
      <c r="X785" s="301"/>
      <c r="Y785" s="301"/>
      <c r="Z785" s="301"/>
    </row>
    <row r="786" spans="1:26" ht="21.75" customHeight="1">
      <c r="A786" s="301"/>
      <c r="B786" s="301"/>
      <c r="C786" s="301"/>
      <c r="D786" s="301"/>
      <c r="E786" s="301"/>
      <c r="F786" s="301"/>
      <c r="G786" s="301"/>
      <c r="H786" s="301"/>
      <c r="I786" s="301"/>
      <c r="J786" s="301"/>
      <c r="K786" s="301"/>
      <c r="L786" s="301"/>
      <c r="M786" s="301"/>
      <c r="N786" s="301"/>
      <c r="O786" s="301"/>
      <c r="P786" s="301"/>
      <c r="Q786" s="301"/>
      <c r="R786" s="301"/>
      <c r="S786" s="301"/>
      <c r="T786" s="301"/>
      <c r="U786" s="301"/>
      <c r="V786" s="301"/>
      <c r="W786" s="301"/>
      <c r="X786" s="301"/>
      <c r="Y786" s="301"/>
      <c r="Z786" s="301"/>
    </row>
    <row r="787" spans="1:26" ht="21.75" customHeight="1">
      <c r="A787" s="301"/>
      <c r="B787" s="301"/>
      <c r="C787" s="301"/>
      <c r="D787" s="301"/>
      <c r="E787" s="301"/>
      <c r="F787" s="301"/>
      <c r="G787" s="301"/>
      <c r="H787" s="301"/>
      <c r="I787" s="301"/>
      <c r="J787" s="301"/>
      <c r="K787" s="301"/>
      <c r="L787" s="301"/>
      <c r="M787" s="301"/>
      <c r="N787" s="301"/>
      <c r="O787" s="301"/>
      <c r="P787" s="301"/>
      <c r="Q787" s="301"/>
      <c r="R787" s="301"/>
      <c r="S787" s="301"/>
      <c r="T787" s="301"/>
      <c r="U787" s="301"/>
      <c r="V787" s="301"/>
      <c r="W787" s="301"/>
      <c r="X787" s="301"/>
      <c r="Y787" s="301"/>
      <c r="Z787" s="301"/>
    </row>
    <row r="788" spans="1:26" ht="21.75" customHeight="1">
      <c r="A788" s="301"/>
      <c r="B788" s="301"/>
      <c r="C788" s="301"/>
      <c r="D788" s="301"/>
      <c r="E788" s="301"/>
      <c r="F788" s="301"/>
      <c r="G788" s="301"/>
      <c r="H788" s="301"/>
      <c r="I788" s="301"/>
      <c r="J788" s="301"/>
      <c r="K788" s="301"/>
      <c r="L788" s="301"/>
      <c r="M788" s="301"/>
      <c r="N788" s="301"/>
      <c r="O788" s="301"/>
      <c r="P788" s="301"/>
      <c r="Q788" s="301"/>
      <c r="R788" s="301"/>
      <c r="S788" s="301"/>
      <c r="T788" s="301"/>
      <c r="U788" s="301"/>
      <c r="V788" s="301"/>
      <c r="W788" s="301"/>
      <c r="X788" s="301"/>
      <c r="Y788" s="301"/>
      <c r="Z788" s="301"/>
    </row>
    <row r="789" spans="1:26" ht="21.75" customHeight="1">
      <c r="A789" s="301"/>
      <c r="B789" s="301"/>
      <c r="C789" s="301"/>
      <c r="D789" s="301"/>
      <c r="E789" s="301"/>
      <c r="F789" s="301"/>
      <c r="G789" s="301"/>
      <c r="H789" s="301"/>
      <c r="I789" s="301"/>
      <c r="J789" s="301"/>
      <c r="K789" s="301"/>
      <c r="L789" s="301"/>
      <c r="M789" s="301"/>
      <c r="N789" s="301"/>
      <c r="O789" s="301"/>
      <c r="P789" s="301"/>
      <c r="Q789" s="301"/>
      <c r="R789" s="301"/>
      <c r="S789" s="301"/>
      <c r="T789" s="301"/>
      <c r="U789" s="301"/>
      <c r="V789" s="301"/>
      <c r="W789" s="301"/>
      <c r="X789" s="301"/>
      <c r="Y789" s="301"/>
      <c r="Z789" s="301"/>
    </row>
    <row r="790" spans="1:26" ht="21.75" customHeight="1">
      <c r="A790" s="301"/>
      <c r="B790" s="301"/>
      <c r="C790" s="301"/>
      <c r="D790" s="301"/>
      <c r="E790" s="301"/>
      <c r="F790" s="301"/>
      <c r="G790" s="301"/>
      <c r="H790" s="301"/>
      <c r="I790" s="301"/>
      <c r="J790" s="301"/>
      <c r="K790" s="301"/>
      <c r="L790" s="301"/>
      <c r="M790" s="301"/>
      <c r="N790" s="301"/>
      <c r="O790" s="301"/>
      <c r="P790" s="301"/>
      <c r="Q790" s="301"/>
      <c r="R790" s="301"/>
      <c r="S790" s="301"/>
      <c r="T790" s="301"/>
      <c r="U790" s="301"/>
      <c r="V790" s="301"/>
      <c r="W790" s="301"/>
      <c r="X790" s="301"/>
      <c r="Y790" s="301"/>
      <c r="Z790" s="301"/>
    </row>
    <row r="791" spans="1:26" ht="21.75" customHeight="1">
      <c r="A791" s="301"/>
      <c r="B791" s="301"/>
      <c r="C791" s="301"/>
      <c r="D791" s="301"/>
      <c r="E791" s="301"/>
      <c r="F791" s="301"/>
      <c r="G791" s="301"/>
      <c r="H791" s="301"/>
      <c r="I791" s="301"/>
      <c r="J791" s="301"/>
      <c r="K791" s="301"/>
      <c r="L791" s="301"/>
      <c r="M791" s="301"/>
      <c r="N791" s="301"/>
      <c r="O791" s="301"/>
      <c r="P791" s="301"/>
      <c r="Q791" s="301"/>
      <c r="R791" s="301"/>
      <c r="S791" s="301"/>
      <c r="T791" s="301"/>
      <c r="U791" s="301"/>
      <c r="V791" s="301"/>
      <c r="W791" s="301"/>
      <c r="X791" s="301"/>
      <c r="Y791" s="301"/>
      <c r="Z791" s="301"/>
    </row>
    <row r="792" spans="1:26" ht="21.75" customHeight="1">
      <c r="A792" s="301"/>
      <c r="B792" s="301"/>
      <c r="C792" s="301"/>
      <c r="D792" s="301"/>
      <c r="E792" s="301"/>
      <c r="F792" s="301"/>
      <c r="G792" s="301"/>
      <c r="H792" s="301"/>
      <c r="I792" s="301"/>
      <c r="J792" s="301"/>
      <c r="K792" s="301"/>
      <c r="L792" s="301"/>
      <c r="M792" s="301"/>
      <c r="N792" s="301"/>
      <c r="O792" s="301"/>
      <c r="P792" s="301"/>
      <c r="Q792" s="301"/>
      <c r="R792" s="301"/>
      <c r="S792" s="301"/>
      <c r="T792" s="301"/>
      <c r="U792" s="301"/>
      <c r="V792" s="301"/>
      <c r="W792" s="301"/>
      <c r="X792" s="301"/>
      <c r="Y792" s="301"/>
      <c r="Z792" s="301"/>
    </row>
    <row r="793" spans="1:26" ht="21.75" customHeight="1">
      <c r="A793" s="301"/>
      <c r="B793" s="301"/>
      <c r="C793" s="301"/>
      <c r="D793" s="301"/>
      <c r="E793" s="301"/>
      <c r="F793" s="301"/>
      <c r="G793" s="301"/>
      <c r="H793" s="301"/>
      <c r="I793" s="301"/>
      <c r="J793" s="301"/>
      <c r="K793" s="301"/>
      <c r="L793" s="301"/>
      <c r="M793" s="301"/>
      <c r="N793" s="301"/>
      <c r="O793" s="301"/>
      <c r="P793" s="301"/>
      <c r="Q793" s="301"/>
      <c r="R793" s="301"/>
      <c r="S793" s="301"/>
      <c r="T793" s="301"/>
      <c r="U793" s="301"/>
      <c r="V793" s="301"/>
      <c r="W793" s="301"/>
      <c r="X793" s="301"/>
      <c r="Y793" s="301"/>
      <c r="Z793" s="301"/>
    </row>
    <row r="794" spans="1:26" ht="21.75" customHeight="1">
      <c r="A794" s="301"/>
      <c r="B794" s="301"/>
      <c r="C794" s="301"/>
      <c r="D794" s="301"/>
      <c r="E794" s="301"/>
      <c r="F794" s="301"/>
      <c r="G794" s="301"/>
      <c r="H794" s="301"/>
      <c r="I794" s="301"/>
      <c r="J794" s="301"/>
      <c r="K794" s="301"/>
      <c r="L794" s="301"/>
      <c r="M794" s="301"/>
      <c r="N794" s="301"/>
      <c r="O794" s="301"/>
      <c r="P794" s="301"/>
      <c r="Q794" s="301"/>
      <c r="R794" s="301"/>
      <c r="S794" s="301"/>
      <c r="T794" s="301"/>
      <c r="U794" s="301"/>
      <c r="V794" s="301"/>
      <c r="W794" s="301"/>
      <c r="X794" s="301"/>
      <c r="Y794" s="301"/>
      <c r="Z794" s="301"/>
    </row>
    <row r="795" spans="1:26" ht="21.75" customHeight="1">
      <c r="A795" s="301"/>
      <c r="B795" s="301"/>
      <c r="C795" s="301"/>
      <c r="D795" s="301"/>
      <c r="E795" s="301"/>
      <c r="F795" s="301"/>
      <c r="G795" s="301"/>
      <c r="H795" s="301"/>
      <c r="I795" s="301"/>
      <c r="J795" s="301"/>
      <c r="K795" s="301"/>
      <c r="L795" s="301"/>
      <c r="M795" s="301"/>
      <c r="N795" s="301"/>
      <c r="O795" s="301"/>
      <c r="P795" s="301"/>
      <c r="Q795" s="301"/>
      <c r="R795" s="301"/>
      <c r="S795" s="301"/>
      <c r="T795" s="301"/>
      <c r="U795" s="301"/>
      <c r="V795" s="301"/>
      <c r="W795" s="301"/>
      <c r="X795" s="301"/>
      <c r="Y795" s="301"/>
      <c r="Z795" s="301"/>
    </row>
    <row r="796" spans="1:26" ht="21.75" customHeight="1">
      <c r="A796" s="301"/>
      <c r="B796" s="301"/>
      <c r="C796" s="301"/>
      <c r="D796" s="301"/>
      <c r="E796" s="301"/>
      <c r="F796" s="301"/>
      <c r="G796" s="301"/>
      <c r="H796" s="301"/>
      <c r="I796" s="301"/>
      <c r="J796" s="301"/>
      <c r="K796" s="301"/>
      <c r="L796" s="301"/>
      <c r="M796" s="301"/>
      <c r="N796" s="301"/>
      <c r="O796" s="301"/>
      <c r="P796" s="301"/>
      <c r="Q796" s="301"/>
      <c r="R796" s="301"/>
      <c r="S796" s="301"/>
      <c r="T796" s="301"/>
      <c r="U796" s="301"/>
      <c r="V796" s="301"/>
      <c r="W796" s="301"/>
      <c r="X796" s="301"/>
      <c r="Y796" s="301"/>
      <c r="Z796" s="301"/>
    </row>
    <row r="797" spans="1:26" ht="21.75" customHeight="1">
      <c r="A797" s="301"/>
      <c r="B797" s="301"/>
      <c r="C797" s="301"/>
      <c r="D797" s="301"/>
      <c r="E797" s="301"/>
      <c r="F797" s="301"/>
      <c r="G797" s="301"/>
      <c r="H797" s="301"/>
      <c r="I797" s="301"/>
      <c r="J797" s="301"/>
      <c r="K797" s="301"/>
      <c r="L797" s="301"/>
      <c r="M797" s="301"/>
      <c r="N797" s="301"/>
      <c r="O797" s="301"/>
      <c r="P797" s="301"/>
      <c r="Q797" s="301"/>
      <c r="R797" s="301"/>
      <c r="S797" s="301"/>
      <c r="T797" s="301"/>
      <c r="U797" s="301"/>
      <c r="V797" s="301"/>
      <c r="W797" s="301"/>
      <c r="X797" s="301"/>
      <c r="Y797" s="301"/>
      <c r="Z797" s="301"/>
    </row>
    <row r="798" spans="1:26" ht="21.75" customHeight="1">
      <c r="A798" s="301"/>
      <c r="B798" s="301"/>
      <c r="C798" s="301"/>
      <c r="D798" s="301"/>
      <c r="E798" s="301"/>
      <c r="F798" s="301"/>
      <c r="G798" s="301"/>
      <c r="H798" s="301"/>
      <c r="I798" s="301"/>
      <c r="J798" s="301"/>
      <c r="K798" s="301"/>
      <c r="L798" s="301"/>
      <c r="M798" s="301"/>
      <c r="N798" s="301"/>
      <c r="O798" s="301"/>
      <c r="P798" s="301"/>
      <c r="Q798" s="301"/>
      <c r="R798" s="301"/>
      <c r="S798" s="301"/>
      <c r="T798" s="301"/>
      <c r="U798" s="301"/>
      <c r="V798" s="301"/>
      <c r="W798" s="301"/>
      <c r="X798" s="301"/>
      <c r="Y798" s="301"/>
      <c r="Z798" s="301"/>
    </row>
    <row r="799" spans="1:26" ht="21.75" customHeight="1">
      <c r="A799" s="301"/>
      <c r="B799" s="301"/>
      <c r="C799" s="301"/>
      <c r="D799" s="301"/>
      <c r="E799" s="301"/>
      <c r="F799" s="301"/>
      <c r="G799" s="301"/>
      <c r="H799" s="301"/>
      <c r="I799" s="301"/>
      <c r="J799" s="301"/>
      <c r="K799" s="301"/>
      <c r="L799" s="301"/>
      <c r="M799" s="301"/>
      <c r="N799" s="301"/>
      <c r="O799" s="301"/>
      <c r="P799" s="301"/>
      <c r="Q799" s="301"/>
      <c r="R799" s="301"/>
      <c r="S799" s="301"/>
      <c r="T799" s="301"/>
      <c r="U799" s="301"/>
      <c r="V799" s="301"/>
      <c r="W799" s="301"/>
      <c r="X799" s="301"/>
      <c r="Y799" s="301"/>
      <c r="Z799" s="301"/>
    </row>
    <row r="800" spans="1:26" ht="21.75" customHeight="1">
      <c r="A800" s="301"/>
      <c r="B800" s="301"/>
      <c r="C800" s="301"/>
      <c r="D800" s="301"/>
      <c r="E800" s="301"/>
      <c r="F800" s="301"/>
      <c r="G800" s="301"/>
      <c r="H800" s="301"/>
      <c r="I800" s="301"/>
      <c r="J800" s="301"/>
      <c r="K800" s="301"/>
      <c r="L800" s="301"/>
      <c r="M800" s="301"/>
      <c r="N800" s="301"/>
      <c r="O800" s="301"/>
      <c r="P800" s="301"/>
      <c r="Q800" s="301"/>
      <c r="R800" s="301"/>
      <c r="S800" s="301"/>
      <c r="T800" s="301"/>
      <c r="U800" s="301"/>
      <c r="V800" s="301"/>
      <c r="W800" s="301"/>
      <c r="X800" s="301"/>
      <c r="Y800" s="301"/>
      <c r="Z800" s="301"/>
    </row>
    <row r="801" spans="1:26" ht="21.75" customHeight="1">
      <c r="A801" s="301"/>
      <c r="B801" s="301"/>
      <c r="C801" s="301"/>
      <c r="D801" s="301"/>
      <c r="E801" s="301"/>
      <c r="F801" s="301"/>
      <c r="G801" s="301"/>
      <c r="H801" s="301"/>
      <c r="I801" s="301"/>
      <c r="J801" s="301"/>
      <c r="K801" s="301"/>
      <c r="L801" s="301"/>
      <c r="M801" s="301"/>
      <c r="N801" s="301"/>
      <c r="O801" s="301"/>
      <c r="P801" s="301"/>
      <c r="Q801" s="301"/>
      <c r="R801" s="301"/>
      <c r="S801" s="301"/>
      <c r="T801" s="301"/>
      <c r="U801" s="301"/>
      <c r="V801" s="301"/>
      <c r="W801" s="301"/>
      <c r="X801" s="301"/>
      <c r="Y801" s="301"/>
      <c r="Z801" s="301"/>
    </row>
    <row r="802" spans="1:26" ht="21.75" customHeight="1">
      <c r="A802" s="301"/>
      <c r="B802" s="301"/>
      <c r="C802" s="301"/>
      <c r="D802" s="301"/>
      <c r="E802" s="301"/>
      <c r="F802" s="301"/>
      <c r="G802" s="301"/>
      <c r="H802" s="301"/>
      <c r="I802" s="301"/>
      <c r="J802" s="301"/>
      <c r="K802" s="301"/>
      <c r="L802" s="301"/>
      <c r="M802" s="301"/>
      <c r="N802" s="301"/>
      <c r="O802" s="301"/>
      <c r="P802" s="301"/>
      <c r="Q802" s="301"/>
      <c r="R802" s="301"/>
      <c r="S802" s="301"/>
      <c r="T802" s="301"/>
      <c r="U802" s="301"/>
      <c r="V802" s="301"/>
      <c r="W802" s="301"/>
      <c r="X802" s="301"/>
      <c r="Y802" s="301"/>
      <c r="Z802" s="301"/>
    </row>
    <row r="803" spans="1:26" ht="21.75" customHeight="1">
      <c r="A803" s="301"/>
      <c r="B803" s="301"/>
      <c r="C803" s="301"/>
      <c r="D803" s="301"/>
      <c r="E803" s="301"/>
      <c r="F803" s="301"/>
      <c r="G803" s="301"/>
      <c r="H803" s="301"/>
      <c r="I803" s="301"/>
      <c r="J803" s="301"/>
      <c r="K803" s="301"/>
      <c r="L803" s="301"/>
      <c r="M803" s="301"/>
      <c r="N803" s="301"/>
      <c r="O803" s="301"/>
      <c r="P803" s="301"/>
      <c r="Q803" s="301"/>
      <c r="R803" s="301"/>
      <c r="S803" s="301"/>
      <c r="T803" s="301"/>
      <c r="U803" s="301"/>
      <c r="V803" s="301"/>
      <c r="W803" s="301"/>
      <c r="X803" s="301"/>
      <c r="Y803" s="301"/>
      <c r="Z803" s="301"/>
    </row>
    <row r="804" spans="1:26" ht="21.75" customHeight="1">
      <c r="A804" s="301"/>
      <c r="B804" s="301"/>
      <c r="C804" s="301"/>
      <c r="D804" s="301"/>
      <c r="E804" s="301"/>
      <c r="F804" s="301"/>
      <c r="G804" s="301"/>
      <c r="H804" s="301"/>
      <c r="I804" s="301"/>
      <c r="J804" s="301"/>
      <c r="K804" s="301"/>
      <c r="L804" s="301"/>
      <c r="M804" s="301"/>
      <c r="N804" s="301"/>
      <c r="O804" s="301"/>
      <c r="P804" s="301"/>
      <c r="Q804" s="301"/>
      <c r="R804" s="301"/>
      <c r="S804" s="301"/>
      <c r="T804" s="301"/>
      <c r="U804" s="301"/>
      <c r="V804" s="301"/>
      <c r="W804" s="301"/>
      <c r="X804" s="301"/>
      <c r="Y804" s="301"/>
      <c r="Z804" s="301"/>
    </row>
    <row r="805" spans="1:26" ht="21.75" customHeight="1">
      <c r="A805" s="301"/>
      <c r="B805" s="301"/>
      <c r="C805" s="301"/>
      <c r="D805" s="301"/>
      <c r="E805" s="301"/>
      <c r="F805" s="301"/>
      <c r="G805" s="301"/>
      <c r="H805" s="301"/>
      <c r="I805" s="301"/>
      <c r="J805" s="301"/>
      <c r="K805" s="301"/>
      <c r="L805" s="301"/>
      <c r="M805" s="301"/>
      <c r="N805" s="301"/>
      <c r="O805" s="301"/>
      <c r="P805" s="301"/>
      <c r="Q805" s="301"/>
      <c r="R805" s="301"/>
      <c r="S805" s="301"/>
      <c r="T805" s="301"/>
      <c r="U805" s="301"/>
      <c r="V805" s="301"/>
      <c r="W805" s="301"/>
      <c r="X805" s="301"/>
      <c r="Y805" s="301"/>
      <c r="Z805" s="301"/>
    </row>
    <row r="806" spans="1:26" ht="21.75" customHeight="1">
      <c r="A806" s="301"/>
      <c r="B806" s="301"/>
      <c r="C806" s="301"/>
      <c r="D806" s="301"/>
      <c r="E806" s="301"/>
      <c r="F806" s="301"/>
      <c r="G806" s="301"/>
      <c r="H806" s="301"/>
      <c r="I806" s="301"/>
      <c r="J806" s="301"/>
      <c r="K806" s="301"/>
      <c r="L806" s="301"/>
      <c r="M806" s="301"/>
      <c r="N806" s="301"/>
      <c r="O806" s="301"/>
      <c r="P806" s="301"/>
      <c r="Q806" s="301"/>
      <c r="R806" s="301"/>
      <c r="S806" s="301"/>
      <c r="T806" s="301"/>
      <c r="U806" s="301"/>
      <c r="V806" s="301"/>
      <c r="W806" s="301"/>
      <c r="X806" s="301"/>
      <c r="Y806" s="301"/>
      <c r="Z806" s="301"/>
    </row>
    <row r="807" spans="1:26" ht="21.75" customHeight="1">
      <c r="A807" s="301"/>
      <c r="B807" s="301"/>
      <c r="C807" s="301"/>
      <c r="D807" s="301"/>
      <c r="E807" s="301"/>
      <c r="F807" s="301"/>
      <c r="G807" s="301"/>
      <c r="H807" s="301"/>
      <c r="I807" s="301"/>
      <c r="J807" s="301"/>
      <c r="K807" s="301"/>
      <c r="L807" s="301"/>
      <c r="M807" s="301"/>
      <c r="N807" s="301"/>
      <c r="O807" s="301"/>
      <c r="P807" s="301"/>
      <c r="Q807" s="301"/>
      <c r="R807" s="301"/>
      <c r="S807" s="301"/>
      <c r="T807" s="301"/>
      <c r="U807" s="301"/>
      <c r="V807" s="301"/>
      <c r="W807" s="301"/>
      <c r="X807" s="301"/>
      <c r="Y807" s="301"/>
      <c r="Z807" s="301"/>
    </row>
    <row r="808" spans="1:26" ht="21.75" customHeight="1">
      <c r="A808" s="301"/>
      <c r="B808" s="301"/>
      <c r="C808" s="301"/>
      <c r="D808" s="301"/>
      <c r="E808" s="301"/>
      <c r="F808" s="301"/>
      <c r="G808" s="301"/>
      <c r="H808" s="301"/>
      <c r="I808" s="301"/>
      <c r="J808" s="301"/>
      <c r="K808" s="301"/>
      <c r="L808" s="301"/>
      <c r="M808" s="301"/>
      <c r="N808" s="301"/>
      <c r="O808" s="301"/>
      <c r="P808" s="301"/>
      <c r="Q808" s="301"/>
      <c r="R808" s="301"/>
      <c r="S808" s="301"/>
      <c r="T808" s="301"/>
      <c r="U808" s="301"/>
      <c r="V808" s="301"/>
      <c r="W808" s="301"/>
      <c r="X808" s="301"/>
      <c r="Y808" s="301"/>
      <c r="Z808" s="301"/>
    </row>
    <row r="809" spans="1:26" ht="21.75" customHeight="1">
      <c r="A809" s="301"/>
      <c r="B809" s="301"/>
      <c r="C809" s="301"/>
      <c r="D809" s="301"/>
      <c r="E809" s="301"/>
      <c r="F809" s="301"/>
      <c r="G809" s="301"/>
      <c r="H809" s="301"/>
      <c r="I809" s="301"/>
      <c r="J809" s="301"/>
      <c r="K809" s="301"/>
      <c r="L809" s="301"/>
      <c r="M809" s="301"/>
      <c r="N809" s="301"/>
      <c r="O809" s="301"/>
      <c r="P809" s="301"/>
      <c r="Q809" s="301"/>
      <c r="R809" s="301"/>
      <c r="S809" s="301"/>
      <c r="T809" s="301"/>
      <c r="U809" s="301"/>
      <c r="V809" s="301"/>
      <c r="W809" s="301"/>
      <c r="X809" s="301"/>
      <c r="Y809" s="301"/>
      <c r="Z809" s="301"/>
    </row>
    <row r="810" spans="1:26" ht="21.75" customHeight="1">
      <c r="A810" s="301"/>
      <c r="B810" s="301"/>
      <c r="C810" s="301"/>
      <c r="D810" s="301"/>
      <c r="E810" s="301"/>
      <c r="F810" s="301"/>
      <c r="G810" s="301"/>
      <c r="H810" s="301"/>
      <c r="I810" s="301"/>
      <c r="J810" s="301"/>
      <c r="K810" s="301"/>
      <c r="L810" s="301"/>
      <c r="M810" s="301"/>
      <c r="N810" s="301"/>
      <c r="O810" s="301"/>
      <c r="P810" s="301"/>
      <c r="Q810" s="301"/>
      <c r="R810" s="301"/>
      <c r="S810" s="301"/>
      <c r="T810" s="301"/>
      <c r="U810" s="301"/>
      <c r="V810" s="301"/>
      <c r="W810" s="301"/>
      <c r="X810" s="301"/>
      <c r="Y810" s="301"/>
      <c r="Z810" s="301"/>
    </row>
    <row r="811" spans="1:26" ht="21.75" customHeight="1">
      <c r="A811" s="301"/>
      <c r="B811" s="301"/>
      <c r="C811" s="301"/>
      <c r="D811" s="301"/>
      <c r="E811" s="301"/>
      <c r="F811" s="301"/>
      <c r="G811" s="301"/>
      <c r="H811" s="301"/>
      <c r="I811" s="301"/>
      <c r="J811" s="301"/>
      <c r="K811" s="301"/>
      <c r="L811" s="301"/>
      <c r="M811" s="301"/>
      <c r="N811" s="301"/>
      <c r="O811" s="301"/>
      <c r="P811" s="301"/>
      <c r="Q811" s="301"/>
      <c r="R811" s="301"/>
      <c r="S811" s="301"/>
      <c r="T811" s="301"/>
      <c r="U811" s="301"/>
      <c r="V811" s="301"/>
      <c r="W811" s="301"/>
      <c r="X811" s="301"/>
      <c r="Y811" s="301"/>
      <c r="Z811" s="301"/>
    </row>
    <row r="812" spans="1:26" ht="21.75" customHeight="1">
      <c r="A812" s="301"/>
      <c r="B812" s="301"/>
      <c r="C812" s="301"/>
      <c r="D812" s="301"/>
      <c r="E812" s="301"/>
      <c r="F812" s="301"/>
      <c r="G812" s="301"/>
      <c r="H812" s="301"/>
      <c r="I812" s="301"/>
      <c r="J812" s="301"/>
      <c r="K812" s="301"/>
      <c r="L812" s="301"/>
      <c r="M812" s="301"/>
      <c r="N812" s="301"/>
      <c r="O812" s="301"/>
      <c r="P812" s="301"/>
      <c r="Q812" s="301"/>
      <c r="R812" s="301"/>
      <c r="S812" s="301"/>
      <c r="T812" s="301"/>
      <c r="U812" s="301"/>
      <c r="V812" s="301"/>
      <c r="W812" s="301"/>
      <c r="X812" s="301"/>
      <c r="Y812" s="301"/>
      <c r="Z812" s="301"/>
    </row>
    <row r="813" spans="1:26" ht="21.75" customHeight="1">
      <c r="A813" s="301"/>
      <c r="B813" s="301"/>
      <c r="C813" s="301"/>
      <c r="D813" s="301"/>
      <c r="E813" s="301"/>
      <c r="F813" s="301"/>
      <c r="G813" s="301"/>
      <c r="H813" s="301"/>
      <c r="I813" s="301"/>
      <c r="J813" s="301"/>
      <c r="K813" s="301"/>
      <c r="L813" s="301"/>
      <c r="M813" s="301"/>
      <c r="N813" s="301"/>
      <c r="O813" s="301"/>
      <c r="P813" s="301"/>
      <c r="Q813" s="301"/>
      <c r="R813" s="301"/>
      <c r="S813" s="301"/>
      <c r="T813" s="301"/>
      <c r="U813" s="301"/>
      <c r="V813" s="301"/>
      <c r="W813" s="301"/>
      <c r="X813" s="301"/>
      <c r="Y813" s="301"/>
      <c r="Z813" s="301"/>
    </row>
    <row r="814" spans="1:26" ht="21.75" customHeight="1">
      <c r="A814" s="301"/>
      <c r="B814" s="301"/>
      <c r="C814" s="301"/>
      <c r="D814" s="301"/>
      <c r="E814" s="301"/>
      <c r="F814" s="301"/>
      <c r="G814" s="301"/>
      <c r="H814" s="301"/>
      <c r="I814" s="301"/>
      <c r="J814" s="301"/>
      <c r="K814" s="301"/>
      <c r="L814" s="301"/>
      <c r="M814" s="301"/>
      <c r="N814" s="301"/>
      <c r="O814" s="301"/>
      <c r="P814" s="301"/>
      <c r="Q814" s="301"/>
      <c r="R814" s="301"/>
      <c r="S814" s="301"/>
      <c r="T814" s="301"/>
      <c r="U814" s="301"/>
      <c r="V814" s="301"/>
      <c r="W814" s="301"/>
      <c r="X814" s="301"/>
      <c r="Y814" s="301"/>
      <c r="Z814" s="301"/>
    </row>
    <row r="815" spans="1:26" ht="21.75" customHeight="1">
      <c r="A815" s="301"/>
      <c r="B815" s="301"/>
      <c r="C815" s="301"/>
      <c r="D815" s="301"/>
      <c r="E815" s="301"/>
      <c r="F815" s="301"/>
      <c r="G815" s="301"/>
      <c r="H815" s="301"/>
      <c r="I815" s="301"/>
      <c r="J815" s="301"/>
      <c r="K815" s="301"/>
      <c r="L815" s="301"/>
      <c r="M815" s="301"/>
      <c r="N815" s="301"/>
      <c r="O815" s="301"/>
      <c r="P815" s="301"/>
      <c r="Q815" s="301"/>
      <c r="R815" s="301"/>
      <c r="S815" s="301"/>
      <c r="T815" s="301"/>
      <c r="U815" s="301"/>
      <c r="V815" s="301"/>
      <c r="W815" s="301"/>
      <c r="X815" s="301"/>
      <c r="Y815" s="301"/>
      <c r="Z815" s="301"/>
    </row>
    <row r="816" spans="1:26" ht="21.75" customHeight="1">
      <c r="A816" s="301"/>
      <c r="B816" s="301"/>
      <c r="C816" s="301"/>
      <c r="D816" s="301"/>
      <c r="E816" s="301"/>
      <c r="F816" s="301"/>
      <c r="G816" s="301"/>
      <c r="H816" s="301"/>
      <c r="I816" s="301"/>
      <c r="J816" s="301"/>
      <c r="K816" s="301"/>
      <c r="L816" s="301"/>
      <c r="M816" s="301"/>
      <c r="N816" s="301"/>
      <c r="O816" s="301"/>
      <c r="P816" s="301"/>
      <c r="Q816" s="301"/>
      <c r="R816" s="301"/>
      <c r="S816" s="301"/>
      <c r="T816" s="301"/>
      <c r="U816" s="301"/>
      <c r="V816" s="301"/>
      <c r="W816" s="301"/>
      <c r="X816" s="301"/>
      <c r="Y816" s="301"/>
      <c r="Z816" s="301"/>
    </row>
    <row r="817" spans="1:26" ht="21.75" customHeight="1">
      <c r="A817" s="301"/>
      <c r="B817" s="301"/>
      <c r="C817" s="301"/>
      <c r="D817" s="301"/>
      <c r="E817" s="301"/>
      <c r="F817" s="301"/>
      <c r="G817" s="301"/>
      <c r="H817" s="301"/>
      <c r="I817" s="301"/>
      <c r="J817" s="301"/>
      <c r="K817" s="301"/>
      <c r="L817" s="301"/>
      <c r="M817" s="301"/>
      <c r="N817" s="301"/>
      <c r="O817" s="301"/>
      <c r="P817" s="301"/>
      <c r="Q817" s="301"/>
      <c r="R817" s="301"/>
      <c r="S817" s="301"/>
      <c r="T817" s="301"/>
      <c r="U817" s="301"/>
      <c r="V817" s="301"/>
      <c r="W817" s="301"/>
      <c r="X817" s="301"/>
      <c r="Y817" s="301"/>
      <c r="Z817" s="301"/>
    </row>
    <row r="818" spans="1:26" ht="21.75" customHeight="1">
      <c r="A818" s="301"/>
      <c r="B818" s="301"/>
      <c r="C818" s="301"/>
      <c r="D818" s="301"/>
      <c r="E818" s="301"/>
      <c r="F818" s="301"/>
      <c r="G818" s="301"/>
      <c r="H818" s="301"/>
      <c r="I818" s="301"/>
      <c r="J818" s="301"/>
      <c r="K818" s="301"/>
      <c r="L818" s="301"/>
      <c r="M818" s="301"/>
      <c r="N818" s="301"/>
      <c r="O818" s="301"/>
      <c r="P818" s="301"/>
      <c r="Q818" s="301"/>
      <c r="R818" s="301"/>
      <c r="S818" s="301"/>
      <c r="T818" s="301"/>
      <c r="U818" s="301"/>
      <c r="V818" s="301"/>
      <c r="W818" s="301"/>
      <c r="X818" s="301"/>
      <c r="Y818" s="301"/>
      <c r="Z818" s="301"/>
    </row>
    <row r="819" spans="1:26" ht="21.75" customHeight="1">
      <c r="A819" s="301"/>
      <c r="B819" s="301"/>
      <c r="C819" s="301"/>
      <c r="D819" s="301"/>
      <c r="E819" s="301"/>
      <c r="F819" s="301"/>
      <c r="G819" s="301"/>
      <c r="H819" s="301"/>
      <c r="I819" s="301"/>
      <c r="J819" s="301"/>
      <c r="K819" s="301"/>
      <c r="L819" s="301"/>
      <c r="M819" s="301"/>
      <c r="N819" s="301"/>
      <c r="O819" s="301"/>
      <c r="P819" s="301"/>
      <c r="Q819" s="301"/>
      <c r="R819" s="301"/>
      <c r="S819" s="301"/>
      <c r="T819" s="301"/>
      <c r="U819" s="301"/>
      <c r="V819" s="301"/>
      <c r="W819" s="301"/>
      <c r="X819" s="301"/>
      <c r="Y819" s="301"/>
      <c r="Z819" s="301"/>
    </row>
    <row r="820" spans="1:26" ht="21.75" customHeight="1">
      <c r="A820" s="301"/>
      <c r="B820" s="301"/>
      <c r="C820" s="301"/>
      <c r="D820" s="301"/>
      <c r="E820" s="301"/>
      <c r="F820" s="301"/>
      <c r="G820" s="301"/>
      <c r="H820" s="301"/>
      <c r="I820" s="301"/>
      <c r="J820" s="301"/>
      <c r="K820" s="301"/>
      <c r="L820" s="301"/>
      <c r="M820" s="301"/>
      <c r="N820" s="301"/>
      <c r="O820" s="301"/>
      <c r="P820" s="301"/>
      <c r="Q820" s="301"/>
      <c r="R820" s="301"/>
      <c r="S820" s="301"/>
      <c r="T820" s="301"/>
      <c r="U820" s="301"/>
      <c r="V820" s="301"/>
      <c r="W820" s="301"/>
      <c r="X820" s="301"/>
      <c r="Y820" s="301"/>
      <c r="Z820" s="301"/>
    </row>
    <row r="821" spans="1:26" ht="21.75" customHeight="1">
      <c r="A821" s="301"/>
      <c r="B821" s="301"/>
      <c r="C821" s="301"/>
      <c r="D821" s="301"/>
      <c r="E821" s="301"/>
      <c r="F821" s="301"/>
      <c r="G821" s="301"/>
      <c r="H821" s="301"/>
      <c r="I821" s="301"/>
      <c r="J821" s="301"/>
      <c r="K821" s="301"/>
      <c r="L821" s="301"/>
      <c r="M821" s="301"/>
      <c r="N821" s="301"/>
      <c r="O821" s="301"/>
      <c r="P821" s="301"/>
      <c r="Q821" s="301"/>
      <c r="R821" s="301"/>
      <c r="S821" s="301"/>
      <c r="T821" s="301"/>
      <c r="U821" s="301"/>
      <c r="V821" s="301"/>
      <c r="W821" s="301"/>
      <c r="X821" s="301"/>
      <c r="Y821" s="301"/>
      <c r="Z821" s="301"/>
    </row>
    <row r="822" spans="1:26" ht="21.75" customHeight="1">
      <c r="A822" s="301"/>
      <c r="B822" s="301"/>
      <c r="C822" s="301"/>
      <c r="D822" s="301"/>
      <c r="E822" s="301"/>
      <c r="F822" s="301"/>
      <c r="G822" s="301"/>
      <c r="H822" s="301"/>
      <c r="I822" s="301"/>
      <c r="J822" s="301"/>
      <c r="K822" s="301"/>
      <c r="L822" s="301"/>
      <c r="M822" s="301"/>
      <c r="N822" s="301"/>
      <c r="O822" s="301"/>
      <c r="P822" s="301"/>
      <c r="Q822" s="301"/>
      <c r="R822" s="301"/>
      <c r="S822" s="301"/>
      <c r="T822" s="301"/>
      <c r="U822" s="301"/>
      <c r="V822" s="301"/>
      <c r="W822" s="301"/>
      <c r="X822" s="301"/>
      <c r="Y822" s="301"/>
      <c r="Z822" s="301"/>
    </row>
    <row r="823" spans="1:26" ht="21.75" customHeight="1">
      <c r="A823" s="301"/>
      <c r="B823" s="301"/>
      <c r="C823" s="301"/>
      <c r="D823" s="301"/>
      <c r="E823" s="301"/>
      <c r="F823" s="301"/>
      <c r="G823" s="301"/>
      <c r="H823" s="301"/>
      <c r="I823" s="301"/>
      <c r="J823" s="301"/>
      <c r="K823" s="301"/>
      <c r="L823" s="301"/>
      <c r="M823" s="301"/>
      <c r="N823" s="301"/>
      <c r="O823" s="301"/>
      <c r="P823" s="301"/>
      <c r="Q823" s="301"/>
      <c r="R823" s="301"/>
      <c r="S823" s="301"/>
      <c r="T823" s="301"/>
      <c r="U823" s="301"/>
      <c r="V823" s="301"/>
      <c r="W823" s="301"/>
      <c r="X823" s="301"/>
      <c r="Y823" s="301"/>
      <c r="Z823" s="301"/>
    </row>
    <row r="824" spans="1:26" ht="21.75" customHeight="1">
      <c r="A824" s="301"/>
      <c r="B824" s="301"/>
      <c r="C824" s="301"/>
      <c r="D824" s="301"/>
      <c r="E824" s="301"/>
      <c r="F824" s="301"/>
      <c r="G824" s="301"/>
      <c r="H824" s="301"/>
      <c r="I824" s="301"/>
      <c r="J824" s="301"/>
      <c r="K824" s="301"/>
      <c r="L824" s="301"/>
      <c r="M824" s="301"/>
      <c r="N824" s="301"/>
      <c r="O824" s="301"/>
      <c r="P824" s="301"/>
      <c r="Q824" s="301"/>
      <c r="R824" s="301"/>
      <c r="S824" s="301"/>
      <c r="T824" s="301"/>
      <c r="U824" s="301"/>
      <c r="V824" s="301"/>
      <c r="W824" s="301"/>
      <c r="X824" s="301"/>
      <c r="Y824" s="301"/>
      <c r="Z824" s="301"/>
    </row>
    <row r="825" spans="1:26" ht="21.75" customHeight="1">
      <c r="A825" s="301"/>
      <c r="B825" s="301"/>
      <c r="C825" s="301"/>
      <c r="D825" s="301"/>
      <c r="E825" s="301"/>
      <c r="F825" s="301"/>
      <c r="G825" s="301"/>
      <c r="H825" s="301"/>
      <c r="I825" s="301"/>
      <c r="J825" s="301"/>
      <c r="K825" s="301"/>
      <c r="L825" s="301"/>
      <c r="M825" s="301"/>
      <c r="N825" s="301"/>
      <c r="O825" s="301"/>
      <c r="P825" s="301"/>
      <c r="Q825" s="301"/>
      <c r="R825" s="301"/>
      <c r="S825" s="301"/>
      <c r="T825" s="301"/>
      <c r="U825" s="301"/>
      <c r="V825" s="301"/>
      <c r="W825" s="301"/>
      <c r="X825" s="301"/>
      <c r="Y825" s="301"/>
      <c r="Z825" s="301"/>
    </row>
    <row r="826" spans="1:26" ht="21.75" customHeight="1">
      <c r="A826" s="301"/>
      <c r="B826" s="301"/>
      <c r="C826" s="301"/>
      <c r="D826" s="301"/>
      <c r="E826" s="301"/>
      <c r="F826" s="301"/>
      <c r="G826" s="301"/>
      <c r="H826" s="301"/>
      <c r="I826" s="301"/>
      <c r="J826" s="301"/>
      <c r="K826" s="301"/>
      <c r="L826" s="301"/>
      <c r="M826" s="301"/>
      <c r="N826" s="301"/>
      <c r="O826" s="301"/>
      <c r="P826" s="301"/>
      <c r="Q826" s="301"/>
      <c r="R826" s="301"/>
      <c r="S826" s="301"/>
      <c r="T826" s="301"/>
      <c r="U826" s="301"/>
      <c r="V826" s="301"/>
      <c r="W826" s="301"/>
      <c r="X826" s="301"/>
      <c r="Y826" s="301"/>
      <c r="Z826" s="301"/>
    </row>
    <row r="827" spans="1:26" ht="21.75" customHeight="1">
      <c r="A827" s="301"/>
      <c r="B827" s="301"/>
      <c r="C827" s="301"/>
      <c r="D827" s="301"/>
      <c r="E827" s="301"/>
      <c r="F827" s="301"/>
      <c r="G827" s="301"/>
      <c r="H827" s="301"/>
      <c r="I827" s="301"/>
      <c r="J827" s="301"/>
      <c r="K827" s="301"/>
      <c r="L827" s="301"/>
      <c r="M827" s="301"/>
      <c r="N827" s="301"/>
      <c r="O827" s="301"/>
      <c r="P827" s="301"/>
      <c r="Q827" s="301"/>
      <c r="R827" s="301"/>
      <c r="S827" s="301"/>
      <c r="T827" s="301"/>
      <c r="U827" s="301"/>
      <c r="V827" s="301"/>
      <c r="W827" s="301"/>
      <c r="X827" s="301"/>
      <c r="Y827" s="301"/>
      <c r="Z827" s="301"/>
    </row>
    <row r="828" spans="1:26" ht="21.75" customHeight="1">
      <c r="A828" s="301"/>
      <c r="B828" s="301"/>
      <c r="C828" s="301"/>
      <c r="D828" s="301"/>
      <c r="E828" s="301"/>
      <c r="F828" s="301"/>
      <c r="G828" s="301"/>
      <c r="H828" s="301"/>
      <c r="I828" s="301"/>
      <c r="J828" s="301"/>
      <c r="K828" s="301"/>
      <c r="L828" s="301"/>
      <c r="M828" s="301"/>
      <c r="N828" s="301"/>
      <c r="O828" s="301"/>
      <c r="P828" s="301"/>
      <c r="Q828" s="301"/>
      <c r="R828" s="301"/>
      <c r="S828" s="301"/>
      <c r="T828" s="301"/>
      <c r="U828" s="301"/>
      <c r="V828" s="301"/>
      <c r="W828" s="301"/>
      <c r="X828" s="301"/>
      <c r="Y828" s="301"/>
      <c r="Z828" s="301"/>
    </row>
    <row r="829" spans="1:26" ht="21.75" customHeight="1">
      <c r="A829" s="301"/>
      <c r="B829" s="301"/>
      <c r="C829" s="301"/>
      <c r="D829" s="301"/>
      <c r="E829" s="301"/>
      <c r="F829" s="301"/>
      <c r="G829" s="301"/>
      <c r="H829" s="301"/>
      <c r="I829" s="301"/>
      <c r="J829" s="301"/>
      <c r="K829" s="301"/>
      <c r="L829" s="301"/>
      <c r="M829" s="301"/>
      <c r="N829" s="301"/>
      <c r="O829" s="301"/>
      <c r="P829" s="301"/>
      <c r="Q829" s="301"/>
      <c r="R829" s="301"/>
      <c r="S829" s="301"/>
      <c r="T829" s="301"/>
      <c r="U829" s="301"/>
      <c r="V829" s="301"/>
      <c r="W829" s="301"/>
      <c r="X829" s="301"/>
      <c r="Y829" s="301"/>
      <c r="Z829" s="301"/>
    </row>
    <row r="830" spans="1:26" ht="21.75" customHeight="1">
      <c r="A830" s="301"/>
      <c r="B830" s="301"/>
      <c r="C830" s="301"/>
      <c r="D830" s="301"/>
      <c r="E830" s="301"/>
      <c r="F830" s="301"/>
      <c r="G830" s="301"/>
      <c r="H830" s="301"/>
      <c r="I830" s="301"/>
      <c r="J830" s="301"/>
      <c r="K830" s="301"/>
      <c r="L830" s="301"/>
      <c r="M830" s="301"/>
      <c r="N830" s="301"/>
      <c r="O830" s="301"/>
      <c r="P830" s="301"/>
      <c r="Q830" s="301"/>
      <c r="R830" s="301"/>
      <c r="S830" s="301"/>
      <c r="T830" s="301"/>
      <c r="U830" s="301"/>
      <c r="V830" s="301"/>
      <c r="W830" s="301"/>
      <c r="X830" s="301"/>
      <c r="Y830" s="301"/>
      <c r="Z830" s="301"/>
    </row>
    <row r="831" spans="1:26" ht="21.75" customHeight="1">
      <c r="A831" s="301"/>
      <c r="B831" s="301"/>
      <c r="C831" s="301"/>
      <c r="D831" s="301"/>
      <c r="E831" s="301"/>
      <c r="F831" s="301"/>
      <c r="G831" s="301"/>
      <c r="H831" s="301"/>
      <c r="I831" s="301"/>
      <c r="J831" s="301"/>
      <c r="K831" s="301"/>
      <c r="L831" s="301"/>
      <c r="M831" s="301"/>
      <c r="N831" s="301"/>
      <c r="O831" s="301"/>
      <c r="P831" s="301"/>
      <c r="Q831" s="301"/>
      <c r="R831" s="301"/>
      <c r="S831" s="301"/>
      <c r="T831" s="301"/>
      <c r="U831" s="301"/>
      <c r="V831" s="301"/>
      <c r="W831" s="301"/>
      <c r="X831" s="301"/>
      <c r="Y831" s="301"/>
      <c r="Z831" s="301"/>
    </row>
    <row r="832" spans="1:26" ht="21.75" customHeight="1">
      <c r="A832" s="301"/>
      <c r="B832" s="301"/>
      <c r="C832" s="301"/>
      <c r="D832" s="301"/>
      <c r="E832" s="301"/>
      <c r="F832" s="301"/>
      <c r="G832" s="301"/>
      <c r="H832" s="301"/>
      <c r="I832" s="301"/>
      <c r="J832" s="301"/>
      <c r="K832" s="301"/>
      <c r="L832" s="301"/>
      <c r="M832" s="301"/>
      <c r="N832" s="301"/>
      <c r="O832" s="301"/>
      <c r="P832" s="301"/>
      <c r="Q832" s="301"/>
      <c r="R832" s="301"/>
      <c r="S832" s="301"/>
      <c r="T832" s="301"/>
      <c r="U832" s="301"/>
      <c r="V832" s="301"/>
      <c r="W832" s="301"/>
      <c r="X832" s="301"/>
      <c r="Y832" s="301"/>
      <c r="Z832" s="301"/>
    </row>
    <row r="833" spans="1:26" ht="21.75" customHeight="1">
      <c r="A833" s="301"/>
      <c r="B833" s="301"/>
      <c r="C833" s="301"/>
      <c r="D833" s="301"/>
      <c r="E833" s="301"/>
      <c r="F833" s="301"/>
      <c r="G833" s="301"/>
      <c r="H833" s="301"/>
      <c r="I833" s="301"/>
      <c r="J833" s="301"/>
      <c r="K833" s="301"/>
      <c r="L833" s="301"/>
      <c r="M833" s="301"/>
      <c r="N833" s="301"/>
      <c r="O833" s="301"/>
      <c r="P833" s="301"/>
      <c r="Q833" s="301"/>
      <c r="R833" s="301"/>
      <c r="S833" s="301"/>
      <c r="T833" s="301"/>
      <c r="U833" s="301"/>
      <c r="V833" s="301"/>
      <c r="W833" s="301"/>
      <c r="X833" s="301"/>
      <c r="Y833" s="301"/>
      <c r="Z833" s="301"/>
    </row>
    <row r="834" spans="1:26" ht="21.75" customHeight="1">
      <c r="A834" s="301"/>
      <c r="B834" s="301"/>
      <c r="C834" s="301"/>
      <c r="D834" s="301"/>
      <c r="E834" s="301"/>
      <c r="F834" s="301"/>
      <c r="G834" s="301"/>
      <c r="H834" s="301"/>
      <c r="I834" s="301"/>
      <c r="J834" s="301"/>
      <c r="K834" s="301"/>
      <c r="L834" s="301"/>
      <c r="M834" s="301"/>
      <c r="N834" s="301"/>
      <c r="O834" s="301"/>
      <c r="P834" s="301"/>
      <c r="Q834" s="301"/>
      <c r="R834" s="301"/>
      <c r="S834" s="301"/>
      <c r="T834" s="301"/>
      <c r="U834" s="301"/>
      <c r="V834" s="301"/>
      <c r="W834" s="301"/>
      <c r="X834" s="301"/>
      <c r="Y834" s="301"/>
      <c r="Z834" s="301"/>
    </row>
    <row r="835" spans="1:26" ht="21.75" customHeight="1">
      <c r="A835" s="301"/>
      <c r="B835" s="301"/>
      <c r="C835" s="301"/>
      <c r="D835" s="301"/>
      <c r="E835" s="301"/>
      <c r="F835" s="301"/>
      <c r="G835" s="301"/>
      <c r="H835" s="301"/>
      <c r="I835" s="301"/>
      <c r="J835" s="301"/>
      <c r="K835" s="301"/>
      <c r="L835" s="301"/>
      <c r="M835" s="301"/>
      <c r="N835" s="301"/>
      <c r="O835" s="301"/>
      <c r="P835" s="301"/>
      <c r="Q835" s="301"/>
      <c r="R835" s="301"/>
      <c r="S835" s="301"/>
      <c r="T835" s="301"/>
      <c r="U835" s="301"/>
      <c r="V835" s="301"/>
      <c r="W835" s="301"/>
      <c r="X835" s="301"/>
      <c r="Y835" s="301"/>
      <c r="Z835" s="301"/>
    </row>
    <row r="836" spans="1:26" ht="21.75" customHeight="1">
      <c r="A836" s="301"/>
      <c r="B836" s="301"/>
      <c r="C836" s="301"/>
      <c r="D836" s="301"/>
      <c r="E836" s="301"/>
      <c r="F836" s="301"/>
      <c r="G836" s="301"/>
      <c r="H836" s="301"/>
      <c r="I836" s="301"/>
      <c r="J836" s="301"/>
      <c r="K836" s="301"/>
      <c r="L836" s="301"/>
      <c r="M836" s="301"/>
      <c r="N836" s="301"/>
      <c r="O836" s="301"/>
      <c r="P836" s="301"/>
      <c r="Q836" s="301"/>
      <c r="R836" s="301"/>
      <c r="S836" s="301"/>
      <c r="T836" s="301"/>
      <c r="U836" s="301"/>
      <c r="V836" s="301"/>
      <c r="W836" s="301"/>
      <c r="X836" s="301"/>
      <c r="Y836" s="301"/>
      <c r="Z836" s="301"/>
    </row>
    <row r="837" spans="1:26" ht="21.75" customHeight="1">
      <c r="A837" s="301"/>
      <c r="B837" s="301"/>
      <c r="C837" s="301"/>
      <c r="D837" s="301"/>
      <c r="E837" s="301"/>
      <c r="F837" s="301"/>
      <c r="G837" s="301"/>
      <c r="H837" s="301"/>
      <c r="I837" s="301"/>
      <c r="J837" s="301"/>
      <c r="K837" s="301"/>
      <c r="L837" s="301"/>
      <c r="M837" s="301"/>
      <c r="N837" s="301"/>
      <c r="O837" s="301"/>
      <c r="P837" s="301"/>
      <c r="Q837" s="301"/>
      <c r="R837" s="301"/>
      <c r="S837" s="301"/>
      <c r="T837" s="301"/>
      <c r="U837" s="301"/>
      <c r="V837" s="301"/>
      <c r="W837" s="301"/>
      <c r="X837" s="301"/>
      <c r="Y837" s="301"/>
      <c r="Z837" s="301"/>
    </row>
    <row r="838" spans="1:26" ht="21.75" customHeight="1">
      <c r="A838" s="301"/>
      <c r="B838" s="301"/>
      <c r="C838" s="301"/>
      <c r="D838" s="301"/>
      <c r="E838" s="301"/>
      <c r="F838" s="301"/>
      <c r="G838" s="301"/>
      <c r="H838" s="301"/>
      <c r="I838" s="301"/>
      <c r="J838" s="301"/>
      <c r="K838" s="301"/>
      <c r="L838" s="301"/>
      <c r="M838" s="301"/>
      <c r="N838" s="301"/>
      <c r="O838" s="301"/>
      <c r="P838" s="301"/>
      <c r="Q838" s="301"/>
      <c r="R838" s="301"/>
      <c r="S838" s="301"/>
      <c r="T838" s="301"/>
      <c r="U838" s="301"/>
      <c r="V838" s="301"/>
      <c r="W838" s="301"/>
      <c r="X838" s="301"/>
      <c r="Y838" s="301"/>
      <c r="Z838" s="301"/>
    </row>
    <row r="839" spans="1:26" ht="21.75" customHeight="1">
      <c r="A839" s="301"/>
      <c r="B839" s="301"/>
      <c r="C839" s="301"/>
      <c r="D839" s="301"/>
      <c r="E839" s="301"/>
      <c r="F839" s="301"/>
      <c r="G839" s="301"/>
      <c r="H839" s="301"/>
      <c r="I839" s="301"/>
      <c r="J839" s="301"/>
      <c r="K839" s="301"/>
      <c r="L839" s="301"/>
      <c r="M839" s="301"/>
      <c r="N839" s="301"/>
      <c r="O839" s="301"/>
      <c r="P839" s="301"/>
      <c r="Q839" s="301"/>
      <c r="R839" s="301"/>
      <c r="S839" s="301"/>
      <c r="T839" s="301"/>
      <c r="U839" s="301"/>
      <c r="V839" s="301"/>
      <c r="W839" s="301"/>
      <c r="X839" s="301"/>
      <c r="Y839" s="301"/>
      <c r="Z839" s="301"/>
    </row>
    <row r="840" spans="1:26" ht="21.75" customHeight="1">
      <c r="A840" s="301"/>
      <c r="B840" s="301"/>
      <c r="C840" s="301"/>
      <c r="D840" s="301"/>
      <c r="E840" s="301"/>
      <c r="F840" s="301"/>
      <c r="G840" s="301"/>
      <c r="H840" s="301"/>
      <c r="I840" s="301"/>
      <c r="J840" s="301"/>
      <c r="K840" s="301"/>
      <c r="L840" s="301"/>
      <c r="M840" s="301"/>
      <c r="N840" s="301"/>
      <c r="O840" s="301"/>
      <c r="P840" s="301"/>
      <c r="Q840" s="301"/>
      <c r="R840" s="301"/>
      <c r="S840" s="301"/>
      <c r="T840" s="301"/>
      <c r="U840" s="301"/>
      <c r="V840" s="301"/>
      <c r="W840" s="301"/>
      <c r="X840" s="301"/>
      <c r="Y840" s="301"/>
      <c r="Z840" s="301"/>
    </row>
    <row r="841" spans="1:26" ht="21.75" customHeight="1">
      <c r="A841" s="301"/>
      <c r="B841" s="301"/>
      <c r="C841" s="301"/>
      <c r="D841" s="301"/>
      <c r="E841" s="301"/>
      <c r="F841" s="301"/>
      <c r="G841" s="301"/>
      <c r="H841" s="301"/>
      <c r="I841" s="301"/>
      <c r="J841" s="301"/>
      <c r="K841" s="301"/>
      <c r="L841" s="301"/>
      <c r="M841" s="301"/>
      <c r="N841" s="301"/>
      <c r="O841" s="301"/>
      <c r="P841" s="301"/>
      <c r="Q841" s="301"/>
      <c r="R841" s="301"/>
      <c r="S841" s="301"/>
      <c r="T841" s="301"/>
      <c r="U841" s="301"/>
      <c r="V841" s="301"/>
      <c r="W841" s="301"/>
      <c r="X841" s="301"/>
      <c r="Y841" s="301"/>
      <c r="Z841" s="301"/>
    </row>
    <row r="842" spans="1:26" ht="21.75" customHeight="1">
      <c r="A842" s="301"/>
      <c r="B842" s="301"/>
      <c r="C842" s="301"/>
      <c r="D842" s="301"/>
      <c r="E842" s="301"/>
      <c r="F842" s="301"/>
      <c r="G842" s="301"/>
      <c r="H842" s="301"/>
      <c r="I842" s="301"/>
      <c r="J842" s="301"/>
      <c r="K842" s="301"/>
      <c r="L842" s="301"/>
      <c r="M842" s="301"/>
      <c r="N842" s="301"/>
      <c r="O842" s="301"/>
      <c r="P842" s="301"/>
      <c r="Q842" s="301"/>
      <c r="R842" s="301"/>
      <c r="S842" s="301"/>
      <c r="T842" s="301"/>
      <c r="U842" s="301"/>
      <c r="V842" s="301"/>
      <c r="W842" s="301"/>
      <c r="X842" s="301"/>
      <c r="Y842" s="301"/>
      <c r="Z842" s="301"/>
    </row>
    <row r="843" spans="1:26" ht="21.75" customHeight="1">
      <c r="A843" s="301"/>
      <c r="B843" s="301"/>
      <c r="C843" s="301"/>
      <c r="D843" s="301"/>
      <c r="E843" s="301"/>
      <c r="F843" s="301"/>
      <c r="G843" s="301"/>
      <c r="H843" s="301"/>
      <c r="I843" s="301"/>
      <c r="J843" s="301"/>
      <c r="K843" s="301"/>
      <c r="L843" s="301"/>
      <c r="M843" s="301"/>
      <c r="N843" s="301"/>
      <c r="O843" s="301"/>
      <c r="P843" s="301"/>
      <c r="Q843" s="301"/>
      <c r="R843" s="301"/>
      <c r="S843" s="301"/>
      <c r="T843" s="301"/>
      <c r="U843" s="301"/>
      <c r="V843" s="301"/>
      <c r="W843" s="301"/>
      <c r="X843" s="301"/>
      <c r="Y843" s="301"/>
      <c r="Z843" s="301"/>
    </row>
    <row r="844" spans="1:26" ht="21.75" customHeight="1">
      <c r="A844" s="301"/>
      <c r="B844" s="301"/>
      <c r="C844" s="301"/>
      <c r="D844" s="301"/>
      <c r="E844" s="301"/>
      <c r="F844" s="301"/>
      <c r="G844" s="301"/>
      <c r="H844" s="301"/>
      <c r="I844" s="301"/>
      <c r="J844" s="301"/>
      <c r="K844" s="301"/>
      <c r="L844" s="301"/>
      <c r="M844" s="301"/>
      <c r="N844" s="301"/>
      <c r="O844" s="301"/>
      <c r="P844" s="301"/>
      <c r="Q844" s="301"/>
      <c r="R844" s="301"/>
      <c r="S844" s="301"/>
      <c r="T844" s="301"/>
      <c r="U844" s="301"/>
      <c r="V844" s="301"/>
      <c r="W844" s="301"/>
      <c r="X844" s="301"/>
      <c r="Y844" s="301"/>
      <c r="Z844" s="301"/>
    </row>
    <row r="845" spans="1:26" ht="21.75" customHeight="1">
      <c r="A845" s="301"/>
      <c r="B845" s="301"/>
      <c r="C845" s="301"/>
      <c r="D845" s="301"/>
      <c r="E845" s="301"/>
      <c r="F845" s="301"/>
      <c r="G845" s="301"/>
      <c r="H845" s="301"/>
      <c r="I845" s="301"/>
      <c r="J845" s="301"/>
      <c r="K845" s="301"/>
      <c r="L845" s="301"/>
      <c r="M845" s="301"/>
      <c r="N845" s="301"/>
      <c r="O845" s="301"/>
      <c r="P845" s="301"/>
      <c r="Q845" s="301"/>
      <c r="R845" s="301"/>
      <c r="S845" s="301"/>
      <c r="T845" s="301"/>
      <c r="U845" s="301"/>
      <c r="V845" s="301"/>
      <c r="W845" s="301"/>
      <c r="X845" s="301"/>
      <c r="Y845" s="301"/>
      <c r="Z845" s="301"/>
    </row>
    <row r="846" spans="1:26" ht="21.75" customHeight="1">
      <c r="A846" s="301"/>
      <c r="B846" s="301"/>
      <c r="C846" s="301"/>
      <c r="D846" s="301"/>
      <c r="E846" s="301"/>
      <c r="F846" s="301"/>
      <c r="G846" s="301"/>
      <c r="H846" s="301"/>
      <c r="I846" s="301"/>
      <c r="J846" s="301"/>
      <c r="K846" s="301"/>
      <c r="L846" s="301"/>
      <c r="M846" s="301"/>
      <c r="N846" s="301"/>
      <c r="O846" s="301"/>
      <c r="P846" s="301"/>
      <c r="Q846" s="301"/>
      <c r="R846" s="301"/>
      <c r="S846" s="301"/>
      <c r="T846" s="301"/>
      <c r="U846" s="301"/>
      <c r="V846" s="301"/>
      <c r="W846" s="301"/>
      <c r="X846" s="301"/>
      <c r="Y846" s="301"/>
      <c r="Z846" s="301"/>
    </row>
    <row r="847" spans="1:26" ht="21.75" customHeight="1">
      <c r="A847" s="301"/>
      <c r="B847" s="301"/>
      <c r="C847" s="301"/>
      <c r="D847" s="301"/>
      <c r="E847" s="301"/>
      <c r="F847" s="301"/>
      <c r="G847" s="301"/>
      <c r="H847" s="301"/>
      <c r="I847" s="301"/>
      <c r="J847" s="301"/>
      <c r="K847" s="301"/>
      <c r="L847" s="301"/>
      <c r="M847" s="301"/>
      <c r="N847" s="301"/>
      <c r="O847" s="301"/>
      <c r="P847" s="301"/>
      <c r="Q847" s="301"/>
      <c r="R847" s="301"/>
      <c r="S847" s="301"/>
      <c r="T847" s="301"/>
      <c r="U847" s="301"/>
      <c r="V847" s="301"/>
      <c r="W847" s="301"/>
      <c r="X847" s="301"/>
      <c r="Y847" s="301"/>
      <c r="Z847" s="301"/>
    </row>
    <row r="848" spans="1:26" ht="21.75" customHeight="1">
      <c r="A848" s="301"/>
      <c r="B848" s="301"/>
      <c r="C848" s="301"/>
      <c r="D848" s="301"/>
      <c r="E848" s="301"/>
      <c r="F848" s="301"/>
      <c r="G848" s="301"/>
      <c r="H848" s="301"/>
      <c r="I848" s="301"/>
      <c r="J848" s="301"/>
      <c r="K848" s="301"/>
      <c r="L848" s="301"/>
      <c r="M848" s="301"/>
      <c r="N848" s="301"/>
      <c r="O848" s="301"/>
      <c r="P848" s="301"/>
      <c r="Q848" s="301"/>
      <c r="R848" s="301"/>
      <c r="S848" s="301"/>
      <c r="T848" s="301"/>
      <c r="U848" s="301"/>
      <c r="V848" s="301"/>
      <c r="W848" s="301"/>
      <c r="X848" s="301"/>
      <c r="Y848" s="301"/>
      <c r="Z848" s="301"/>
    </row>
    <row r="849" spans="1:26" ht="21.75" customHeight="1">
      <c r="A849" s="301"/>
      <c r="B849" s="301"/>
      <c r="C849" s="301"/>
      <c r="D849" s="301"/>
      <c r="E849" s="301"/>
      <c r="F849" s="301"/>
      <c r="G849" s="301"/>
      <c r="H849" s="301"/>
      <c r="I849" s="301"/>
      <c r="J849" s="301"/>
      <c r="K849" s="301"/>
      <c r="L849" s="301"/>
      <c r="M849" s="301"/>
      <c r="N849" s="301"/>
      <c r="O849" s="301"/>
      <c r="P849" s="301"/>
      <c r="Q849" s="301"/>
      <c r="R849" s="301"/>
      <c r="S849" s="301"/>
      <c r="T849" s="301"/>
      <c r="U849" s="301"/>
      <c r="V849" s="301"/>
      <c r="W849" s="301"/>
      <c r="X849" s="301"/>
      <c r="Y849" s="301"/>
      <c r="Z849" s="301"/>
    </row>
    <row r="850" spans="1:26" ht="21.75" customHeight="1">
      <c r="A850" s="301"/>
      <c r="B850" s="301"/>
      <c r="C850" s="301"/>
      <c r="D850" s="301"/>
      <c r="E850" s="301"/>
      <c r="F850" s="301"/>
      <c r="G850" s="301"/>
      <c r="H850" s="301"/>
      <c r="I850" s="301"/>
      <c r="J850" s="301"/>
      <c r="K850" s="301"/>
      <c r="L850" s="301"/>
      <c r="M850" s="301"/>
      <c r="N850" s="301"/>
      <c r="O850" s="301"/>
      <c r="P850" s="301"/>
      <c r="Q850" s="301"/>
      <c r="R850" s="301"/>
      <c r="S850" s="301"/>
      <c r="T850" s="301"/>
      <c r="U850" s="301"/>
      <c r="V850" s="301"/>
      <c r="W850" s="301"/>
      <c r="X850" s="301"/>
      <c r="Y850" s="301"/>
      <c r="Z850" s="301"/>
    </row>
    <row r="851" spans="1:26" ht="21.75" customHeight="1">
      <c r="A851" s="301"/>
      <c r="B851" s="301"/>
      <c r="C851" s="301"/>
      <c r="D851" s="301"/>
      <c r="E851" s="301"/>
      <c r="F851" s="301"/>
      <c r="G851" s="301"/>
      <c r="H851" s="301"/>
      <c r="I851" s="301"/>
      <c r="J851" s="301"/>
      <c r="K851" s="301"/>
      <c r="L851" s="301"/>
      <c r="M851" s="301"/>
      <c r="N851" s="301"/>
      <c r="O851" s="301"/>
      <c r="P851" s="301"/>
      <c r="Q851" s="301"/>
      <c r="R851" s="301"/>
      <c r="S851" s="301"/>
      <c r="T851" s="301"/>
      <c r="U851" s="301"/>
      <c r="V851" s="301"/>
      <c r="W851" s="301"/>
      <c r="X851" s="301"/>
      <c r="Y851" s="301"/>
      <c r="Z851" s="301"/>
    </row>
    <row r="852" spans="1:26" ht="21.75" customHeight="1">
      <c r="A852" s="301"/>
      <c r="B852" s="301"/>
      <c r="C852" s="301"/>
      <c r="D852" s="301"/>
      <c r="E852" s="301"/>
      <c r="F852" s="301"/>
      <c r="G852" s="301"/>
      <c r="H852" s="301"/>
      <c r="I852" s="301"/>
      <c r="J852" s="301"/>
      <c r="K852" s="301"/>
      <c r="L852" s="301"/>
      <c r="M852" s="301"/>
      <c r="N852" s="301"/>
      <c r="O852" s="301"/>
      <c r="P852" s="301"/>
      <c r="Q852" s="301"/>
      <c r="R852" s="301"/>
      <c r="S852" s="301"/>
      <c r="T852" s="301"/>
      <c r="U852" s="301"/>
      <c r="V852" s="301"/>
      <c r="W852" s="301"/>
      <c r="X852" s="301"/>
      <c r="Y852" s="301"/>
      <c r="Z852" s="301"/>
    </row>
    <row r="853" spans="1:26" ht="21.75" customHeight="1">
      <c r="A853" s="301"/>
      <c r="B853" s="301"/>
      <c r="C853" s="301"/>
      <c r="D853" s="301"/>
      <c r="E853" s="301"/>
      <c r="F853" s="301"/>
      <c r="G853" s="301"/>
      <c r="H853" s="301"/>
      <c r="I853" s="301"/>
      <c r="J853" s="301"/>
      <c r="K853" s="301"/>
      <c r="L853" s="301"/>
      <c r="M853" s="301"/>
      <c r="N853" s="301"/>
      <c r="O853" s="301"/>
      <c r="P853" s="301"/>
      <c r="Q853" s="301"/>
      <c r="R853" s="301"/>
      <c r="S853" s="301"/>
      <c r="T853" s="301"/>
      <c r="U853" s="301"/>
      <c r="V853" s="301"/>
      <c r="W853" s="301"/>
      <c r="X853" s="301"/>
      <c r="Y853" s="301"/>
      <c r="Z853" s="301"/>
    </row>
    <row r="854" spans="1:26" ht="21.75" customHeight="1">
      <c r="A854" s="301"/>
      <c r="B854" s="301"/>
      <c r="C854" s="301"/>
      <c r="D854" s="301"/>
      <c r="E854" s="301"/>
      <c r="F854" s="301"/>
      <c r="G854" s="301"/>
      <c r="H854" s="301"/>
      <c r="I854" s="301"/>
      <c r="J854" s="301"/>
      <c r="K854" s="301"/>
      <c r="L854" s="301"/>
      <c r="M854" s="301"/>
      <c r="N854" s="301"/>
      <c r="O854" s="301"/>
      <c r="P854" s="301"/>
      <c r="Q854" s="301"/>
      <c r="R854" s="301"/>
      <c r="S854" s="301"/>
      <c r="T854" s="301"/>
      <c r="U854" s="301"/>
      <c r="V854" s="301"/>
      <c r="W854" s="301"/>
      <c r="X854" s="301"/>
      <c r="Y854" s="301"/>
      <c r="Z854" s="301"/>
    </row>
    <row r="855" spans="1:26" ht="21.75" customHeight="1">
      <c r="A855" s="301"/>
      <c r="B855" s="301"/>
      <c r="C855" s="301"/>
      <c r="D855" s="301"/>
      <c r="E855" s="301"/>
      <c r="F855" s="301"/>
      <c r="G855" s="301"/>
      <c r="H855" s="301"/>
      <c r="I855" s="301"/>
      <c r="J855" s="301"/>
      <c r="K855" s="301"/>
      <c r="L855" s="301"/>
      <c r="M855" s="301"/>
      <c r="N855" s="301"/>
      <c r="O855" s="301"/>
      <c r="P855" s="301"/>
      <c r="Q855" s="301"/>
      <c r="R855" s="301"/>
      <c r="S855" s="301"/>
      <c r="T855" s="301"/>
      <c r="U855" s="301"/>
      <c r="V855" s="301"/>
      <c r="W855" s="301"/>
      <c r="X855" s="301"/>
      <c r="Y855" s="301"/>
      <c r="Z855" s="301"/>
    </row>
    <row r="856" spans="1:26" ht="21.75" customHeight="1">
      <c r="A856" s="301"/>
      <c r="B856" s="301"/>
      <c r="C856" s="301"/>
      <c r="D856" s="301"/>
      <c r="E856" s="301"/>
      <c r="F856" s="301"/>
      <c r="G856" s="301"/>
      <c r="H856" s="301"/>
      <c r="I856" s="301"/>
      <c r="J856" s="301"/>
      <c r="K856" s="301"/>
      <c r="L856" s="301"/>
      <c r="M856" s="301"/>
      <c r="N856" s="301"/>
      <c r="O856" s="301"/>
      <c r="P856" s="301"/>
      <c r="Q856" s="301"/>
      <c r="R856" s="301"/>
      <c r="S856" s="301"/>
      <c r="T856" s="301"/>
      <c r="U856" s="301"/>
      <c r="V856" s="301"/>
      <c r="W856" s="301"/>
      <c r="X856" s="301"/>
      <c r="Y856" s="301"/>
      <c r="Z856" s="301"/>
    </row>
    <row r="857" spans="1:26" ht="21.75" customHeight="1">
      <c r="A857" s="301"/>
      <c r="B857" s="301"/>
      <c r="C857" s="301"/>
      <c r="D857" s="301"/>
      <c r="E857" s="301"/>
      <c r="F857" s="301"/>
      <c r="G857" s="301"/>
      <c r="H857" s="301"/>
      <c r="I857" s="301"/>
      <c r="J857" s="301"/>
      <c r="K857" s="301"/>
      <c r="L857" s="301"/>
      <c r="M857" s="301"/>
      <c r="N857" s="301"/>
      <c r="O857" s="301"/>
      <c r="P857" s="301"/>
      <c r="Q857" s="301"/>
      <c r="R857" s="301"/>
      <c r="S857" s="301"/>
      <c r="T857" s="301"/>
      <c r="U857" s="301"/>
      <c r="V857" s="301"/>
      <c r="W857" s="301"/>
      <c r="X857" s="301"/>
      <c r="Y857" s="301"/>
      <c r="Z857" s="301"/>
    </row>
    <row r="858" spans="1:26" ht="21.75" customHeight="1">
      <c r="A858" s="301"/>
      <c r="B858" s="301"/>
      <c r="C858" s="301"/>
      <c r="D858" s="301"/>
      <c r="E858" s="301"/>
      <c r="F858" s="301"/>
      <c r="G858" s="301"/>
      <c r="H858" s="301"/>
      <c r="I858" s="301"/>
      <c r="J858" s="301"/>
      <c r="K858" s="301"/>
      <c r="L858" s="301"/>
      <c r="M858" s="301"/>
      <c r="N858" s="301"/>
      <c r="O858" s="301"/>
      <c r="P858" s="301"/>
      <c r="Q858" s="301"/>
      <c r="R858" s="301"/>
      <c r="S858" s="301"/>
      <c r="T858" s="301"/>
      <c r="U858" s="301"/>
      <c r="V858" s="301"/>
      <c r="W858" s="301"/>
      <c r="X858" s="301"/>
      <c r="Y858" s="301"/>
      <c r="Z858" s="301"/>
    </row>
    <row r="859" spans="1:26" ht="21.75" customHeight="1">
      <c r="A859" s="301"/>
      <c r="B859" s="301"/>
      <c r="C859" s="301"/>
      <c r="D859" s="301"/>
      <c r="E859" s="301"/>
      <c r="F859" s="301"/>
      <c r="G859" s="301"/>
      <c r="H859" s="301"/>
      <c r="I859" s="301"/>
      <c r="J859" s="301"/>
      <c r="K859" s="301"/>
      <c r="L859" s="301"/>
      <c r="M859" s="301"/>
      <c r="N859" s="301"/>
      <c r="O859" s="301"/>
      <c r="P859" s="301"/>
      <c r="Q859" s="301"/>
      <c r="R859" s="301"/>
      <c r="S859" s="301"/>
      <c r="T859" s="301"/>
      <c r="U859" s="301"/>
      <c r="V859" s="301"/>
      <c r="W859" s="301"/>
      <c r="X859" s="301"/>
      <c r="Y859" s="301"/>
      <c r="Z859" s="301"/>
    </row>
    <row r="860" spans="1:26" ht="21.75" customHeight="1">
      <c r="A860" s="301"/>
      <c r="B860" s="301"/>
      <c r="C860" s="301"/>
      <c r="D860" s="301"/>
      <c r="E860" s="301"/>
      <c r="F860" s="301"/>
      <c r="G860" s="301"/>
      <c r="H860" s="301"/>
      <c r="I860" s="301"/>
      <c r="J860" s="301"/>
      <c r="K860" s="301"/>
      <c r="L860" s="301"/>
      <c r="M860" s="301"/>
      <c r="N860" s="301"/>
      <c r="O860" s="301"/>
      <c r="P860" s="301"/>
      <c r="Q860" s="301"/>
      <c r="R860" s="301"/>
      <c r="S860" s="301"/>
      <c r="T860" s="301"/>
      <c r="U860" s="301"/>
      <c r="V860" s="301"/>
      <c r="W860" s="301"/>
      <c r="X860" s="301"/>
      <c r="Y860" s="301"/>
      <c r="Z860" s="301"/>
    </row>
    <row r="861" spans="1:26" ht="21.75" customHeight="1">
      <c r="A861" s="301"/>
      <c r="B861" s="301"/>
      <c r="C861" s="301"/>
      <c r="D861" s="301"/>
      <c r="E861" s="301"/>
      <c r="F861" s="301"/>
      <c r="G861" s="301"/>
      <c r="H861" s="301"/>
      <c r="I861" s="301"/>
      <c r="J861" s="301"/>
      <c r="K861" s="301"/>
      <c r="L861" s="301"/>
      <c r="M861" s="301"/>
      <c r="N861" s="301"/>
      <c r="O861" s="301"/>
      <c r="P861" s="301"/>
      <c r="Q861" s="301"/>
      <c r="R861" s="301"/>
      <c r="S861" s="301"/>
      <c r="T861" s="301"/>
      <c r="U861" s="301"/>
      <c r="V861" s="301"/>
      <c r="W861" s="301"/>
      <c r="X861" s="301"/>
      <c r="Y861" s="301"/>
      <c r="Z861" s="301"/>
    </row>
    <row r="862" spans="1:26" ht="21.75" customHeight="1">
      <c r="A862" s="301"/>
      <c r="B862" s="301"/>
      <c r="C862" s="301"/>
      <c r="D862" s="301"/>
      <c r="E862" s="301"/>
      <c r="F862" s="301"/>
      <c r="G862" s="301"/>
      <c r="H862" s="301"/>
      <c r="I862" s="301"/>
      <c r="J862" s="301"/>
      <c r="K862" s="301"/>
      <c r="L862" s="301"/>
      <c r="M862" s="301"/>
      <c r="N862" s="301"/>
      <c r="O862" s="301"/>
      <c r="P862" s="301"/>
      <c r="Q862" s="301"/>
      <c r="R862" s="301"/>
      <c r="S862" s="301"/>
      <c r="T862" s="301"/>
      <c r="U862" s="301"/>
      <c r="V862" s="301"/>
      <c r="W862" s="301"/>
      <c r="X862" s="301"/>
      <c r="Y862" s="301"/>
      <c r="Z862" s="301"/>
    </row>
    <row r="863" spans="1:26" ht="21.75" customHeight="1">
      <c r="A863" s="301"/>
      <c r="B863" s="301"/>
      <c r="C863" s="301"/>
      <c r="D863" s="301"/>
      <c r="E863" s="301"/>
      <c r="F863" s="301"/>
      <c r="G863" s="301"/>
      <c r="H863" s="301"/>
      <c r="I863" s="301"/>
      <c r="J863" s="301"/>
      <c r="K863" s="301"/>
      <c r="L863" s="301"/>
      <c r="M863" s="301"/>
      <c r="N863" s="301"/>
      <c r="O863" s="301"/>
      <c r="P863" s="301"/>
      <c r="Q863" s="301"/>
      <c r="R863" s="301"/>
      <c r="S863" s="301"/>
      <c r="T863" s="301"/>
      <c r="U863" s="301"/>
      <c r="V863" s="301"/>
      <c r="W863" s="301"/>
      <c r="X863" s="301"/>
      <c r="Y863" s="301"/>
      <c r="Z863" s="301"/>
    </row>
    <row r="864" spans="1:26" ht="21.75" customHeight="1">
      <c r="A864" s="301"/>
      <c r="B864" s="301"/>
      <c r="C864" s="301"/>
      <c r="D864" s="301"/>
      <c r="E864" s="301"/>
      <c r="F864" s="301"/>
      <c r="G864" s="301"/>
      <c r="H864" s="301"/>
      <c r="I864" s="301"/>
      <c r="J864" s="301"/>
      <c r="K864" s="301"/>
      <c r="L864" s="301"/>
      <c r="M864" s="301"/>
      <c r="N864" s="301"/>
      <c r="O864" s="301"/>
      <c r="P864" s="301"/>
      <c r="Q864" s="301"/>
      <c r="R864" s="301"/>
      <c r="S864" s="301"/>
      <c r="T864" s="301"/>
      <c r="U864" s="301"/>
      <c r="V864" s="301"/>
      <c r="W864" s="301"/>
      <c r="X864" s="301"/>
      <c r="Y864" s="301"/>
      <c r="Z864" s="301"/>
    </row>
    <row r="865" spans="1:26" ht="21.75" customHeight="1">
      <c r="A865" s="301"/>
      <c r="B865" s="301"/>
      <c r="C865" s="301"/>
      <c r="D865" s="301"/>
      <c r="E865" s="301"/>
      <c r="F865" s="301"/>
      <c r="G865" s="301"/>
      <c r="H865" s="301"/>
      <c r="I865" s="301"/>
      <c r="J865" s="301"/>
      <c r="K865" s="301"/>
      <c r="L865" s="301"/>
      <c r="M865" s="301"/>
      <c r="N865" s="301"/>
      <c r="O865" s="301"/>
      <c r="P865" s="301"/>
      <c r="Q865" s="301"/>
      <c r="R865" s="301"/>
      <c r="S865" s="301"/>
      <c r="T865" s="301"/>
      <c r="U865" s="301"/>
      <c r="V865" s="301"/>
      <c r="W865" s="301"/>
      <c r="X865" s="301"/>
      <c r="Y865" s="301"/>
      <c r="Z865" s="301"/>
    </row>
    <row r="866" spans="1:26" ht="21.75" customHeight="1">
      <c r="A866" s="301"/>
      <c r="B866" s="301"/>
      <c r="C866" s="301"/>
      <c r="D866" s="301"/>
      <c r="E866" s="301"/>
      <c r="F866" s="301"/>
      <c r="G866" s="301"/>
      <c r="H866" s="301"/>
      <c r="I866" s="301"/>
      <c r="J866" s="301"/>
      <c r="K866" s="301"/>
      <c r="L866" s="301"/>
      <c r="M866" s="301"/>
      <c r="N866" s="301"/>
      <c r="O866" s="301"/>
      <c r="P866" s="301"/>
      <c r="Q866" s="301"/>
      <c r="R866" s="301"/>
      <c r="S866" s="301"/>
      <c r="T866" s="301"/>
      <c r="U866" s="301"/>
      <c r="V866" s="301"/>
      <c r="W866" s="301"/>
      <c r="X866" s="301"/>
      <c r="Y866" s="301"/>
      <c r="Z866" s="301"/>
    </row>
    <row r="867" spans="1:26" ht="21.75" customHeight="1">
      <c r="A867" s="301"/>
      <c r="B867" s="301"/>
      <c r="C867" s="301"/>
      <c r="D867" s="301"/>
      <c r="E867" s="301"/>
      <c r="F867" s="301"/>
      <c r="G867" s="301"/>
      <c r="H867" s="301"/>
      <c r="I867" s="301"/>
      <c r="J867" s="301"/>
      <c r="K867" s="301"/>
      <c r="L867" s="301"/>
      <c r="M867" s="301"/>
      <c r="N867" s="301"/>
      <c r="O867" s="301"/>
      <c r="P867" s="301"/>
      <c r="Q867" s="301"/>
      <c r="R867" s="301"/>
      <c r="S867" s="301"/>
      <c r="T867" s="301"/>
      <c r="U867" s="301"/>
      <c r="V867" s="301"/>
      <c r="W867" s="301"/>
      <c r="X867" s="301"/>
      <c r="Y867" s="301"/>
      <c r="Z867" s="301"/>
    </row>
    <row r="868" spans="1:26" ht="21.75" customHeight="1">
      <c r="A868" s="301"/>
      <c r="B868" s="301"/>
      <c r="C868" s="301"/>
      <c r="D868" s="301"/>
      <c r="E868" s="301"/>
      <c r="F868" s="301"/>
      <c r="G868" s="301"/>
      <c r="H868" s="301"/>
      <c r="I868" s="301"/>
      <c r="J868" s="301"/>
      <c r="K868" s="301"/>
      <c r="L868" s="301"/>
      <c r="M868" s="301"/>
      <c r="N868" s="301"/>
      <c r="O868" s="301"/>
      <c r="P868" s="301"/>
      <c r="Q868" s="301"/>
      <c r="R868" s="301"/>
      <c r="S868" s="301"/>
      <c r="T868" s="301"/>
      <c r="U868" s="301"/>
      <c r="V868" s="301"/>
      <c r="W868" s="301"/>
      <c r="X868" s="301"/>
      <c r="Y868" s="301"/>
      <c r="Z868" s="301"/>
    </row>
    <row r="869" spans="1:26" ht="21.75" customHeight="1">
      <c r="A869" s="301"/>
      <c r="B869" s="301"/>
      <c r="C869" s="301"/>
      <c r="D869" s="301"/>
      <c r="E869" s="301"/>
      <c r="F869" s="301"/>
      <c r="G869" s="301"/>
      <c r="H869" s="301"/>
      <c r="I869" s="301"/>
      <c r="J869" s="301"/>
      <c r="K869" s="301"/>
      <c r="L869" s="301"/>
      <c r="M869" s="301"/>
      <c r="N869" s="301"/>
      <c r="O869" s="301"/>
      <c r="P869" s="301"/>
      <c r="Q869" s="301"/>
      <c r="R869" s="301"/>
      <c r="S869" s="301"/>
      <c r="T869" s="301"/>
      <c r="U869" s="301"/>
      <c r="V869" s="301"/>
      <c r="W869" s="301"/>
      <c r="X869" s="301"/>
      <c r="Y869" s="301"/>
      <c r="Z869" s="301"/>
    </row>
    <row r="870" spans="1:26" ht="21.75" customHeight="1">
      <c r="A870" s="301"/>
      <c r="B870" s="301"/>
      <c r="C870" s="301"/>
      <c r="D870" s="301"/>
      <c r="E870" s="301"/>
      <c r="F870" s="301"/>
      <c r="G870" s="301"/>
      <c r="H870" s="301"/>
      <c r="I870" s="301"/>
      <c r="J870" s="301"/>
      <c r="K870" s="301"/>
      <c r="L870" s="301"/>
      <c r="M870" s="301"/>
      <c r="N870" s="301"/>
      <c r="O870" s="301"/>
      <c r="P870" s="301"/>
      <c r="Q870" s="301"/>
      <c r="R870" s="301"/>
      <c r="S870" s="301"/>
      <c r="T870" s="301"/>
      <c r="U870" s="301"/>
      <c r="V870" s="301"/>
      <c r="W870" s="301"/>
      <c r="X870" s="301"/>
      <c r="Y870" s="301"/>
      <c r="Z870" s="301"/>
    </row>
    <row r="871" spans="1:26" ht="21.75" customHeight="1">
      <c r="A871" s="301"/>
      <c r="B871" s="301"/>
      <c r="C871" s="301"/>
      <c r="D871" s="301"/>
      <c r="E871" s="301"/>
      <c r="F871" s="301"/>
      <c r="G871" s="301"/>
      <c r="H871" s="301"/>
      <c r="I871" s="301"/>
      <c r="J871" s="301"/>
      <c r="K871" s="301"/>
      <c r="L871" s="301"/>
      <c r="M871" s="301"/>
      <c r="N871" s="301"/>
      <c r="O871" s="301"/>
      <c r="P871" s="301"/>
      <c r="Q871" s="301"/>
      <c r="R871" s="301"/>
      <c r="S871" s="301"/>
      <c r="T871" s="301"/>
      <c r="U871" s="301"/>
      <c r="V871" s="301"/>
      <c r="W871" s="301"/>
      <c r="X871" s="301"/>
      <c r="Y871" s="301"/>
      <c r="Z871" s="301"/>
    </row>
    <row r="872" spans="1:26" ht="21.75" customHeight="1">
      <c r="A872" s="301"/>
      <c r="B872" s="301"/>
      <c r="C872" s="301"/>
      <c r="D872" s="301"/>
      <c r="E872" s="301"/>
      <c r="F872" s="301"/>
      <c r="G872" s="301"/>
      <c r="H872" s="301"/>
      <c r="I872" s="301"/>
      <c r="J872" s="301"/>
      <c r="K872" s="301"/>
      <c r="L872" s="301"/>
      <c r="M872" s="301"/>
      <c r="N872" s="301"/>
      <c r="O872" s="301"/>
      <c r="P872" s="301"/>
      <c r="Q872" s="301"/>
      <c r="R872" s="301"/>
      <c r="S872" s="301"/>
      <c r="T872" s="301"/>
      <c r="U872" s="301"/>
      <c r="V872" s="301"/>
      <c r="W872" s="301"/>
      <c r="X872" s="301"/>
      <c r="Y872" s="301"/>
      <c r="Z872" s="301"/>
    </row>
    <row r="873" spans="1:26" ht="21.75" customHeight="1">
      <c r="A873" s="301"/>
      <c r="B873" s="301"/>
      <c r="C873" s="301"/>
      <c r="D873" s="301"/>
      <c r="E873" s="301"/>
      <c r="F873" s="301"/>
      <c r="G873" s="301"/>
      <c r="H873" s="301"/>
      <c r="I873" s="301"/>
      <c r="J873" s="301"/>
      <c r="K873" s="301"/>
      <c r="L873" s="301"/>
      <c r="M873" s="301"/>
      <c r="N873" s="301"/>
      <c r="O873" s="301"/>
      <c r="P873" s="301"/>
      <c r="Q873" s="301"/>
      <c r="R873" s="301"/>
      <c r="S873" s="301"/>
      <c r="T873" s="301"/>
      <c r="U873" s="301"/>
      <c r="V873" s="301"/>
      <c r="W873" s="301"/>
      <c r="X873" s="301"/>
      <c r="Y873" s="301"/>
      <c r="Z873" s="301"/>
    </row>
    <row r="874" spans="1:26" ht="21.75" customHeight="1">
      <c r="A874" s="301"/>
      <c r="B874" s="301"/>
      <c r="C874" s="301"/>
      <c r="D874" s="301"/>
      <c r="E874" s="301"/>
      <c r="F874" s="301"/>
      <c r="G874" s="301"/>
      <c r="H874" s="301"/>
      <c r="I874" s="301"/>
      <c r="J874" s="301"/>
      <c r="K874" s="301"/>
      <c r="L874" s="301"/>
      <c r="M874" s="301"/>
      <c r="N874" s="301"/>
      <c r="O874" s="301"/>
      <c r="P874" s="301"/>
      <c r="Q874" s="301"/>
      <c r="R874" s="301"/>
      <c r="S874" s="301"/>
      <c r="T874" s="301"/>
      <c r="U874" s="301"/>
      <c r="V874" s="301"/>
      <c r="W874" s="301"/>
      <c r="X874" s="301"/>
      <c r="Y874" s="301"/>
      <c r="Z874" s="301"/>
    </row>
    <row r="875" spans="1:26" ht="21.75" customHeight="1">
      <c r="A875" s="301"/>
      <c r="B875" s="301"/>
      <c r="C875" s="301"/>
      <c r="D875" s="301"/>
      <c r="E875" s="301"/>
      <c r="F875" s="301"/>
      <c r="G875" s="301"/>
      <c r="H875" s="301"/>
      <c r="I875" s="301"/>
      <c r="J875" s="301"/>
      <c r="K875" s="301"/>
      <c r="L875" s="301"/>
      <c r="M875" s="301"/>
      <c r="N875" s="301"/>
      <c r="O875" s="301"/>
      <c r="P875" s="301"/>
      <c r="Q875" s="301"/>
      <c r="R875" s="301"/>
      <c r="S875" s="301"/>
      <c r="T875" s="301"/>
      <c r="U875" s="301"/>
      <c r="V875" s="301"/>
      <c r="W875" s="301"/>
      <c r="X875" s="301"/>
      <c r="Y875" s="301"/>
      <c r="Z875" s="301"/>
    </row>
    <row r="876" spans="1:26" ht="21.75" customHeight="1">
      <c r="A876" s="301"/>
      <c r="B876" s="301"/>
      <c r="C876" s="301"/>
      <c r="D876" s="301"/>
      <c r="E876" s="301"/>
      <c r="F876" s="301"/>
      <c r="G876" s="301"/>
      <c r="H876" s="301"/>
      <c r="I876" s="301"/>
      <c r="J876" s="301"/>
      <c r="K876" s="301"/>
      <c r="L876" s="301"/>
      <c r="M876" s="301"/>
      <c r="N876" s="301"/>
      <c r="O876" s="301"/>
      <c r="P876" s="301"/>
      <c r="Q876" s="301"/>
      <c r="R876" s="301"/>
      <c r="S876" s="301"/>
      <c r="T876" s="301"/>
      <c r="U876" s="301"/>
      <c r="V876" s="301"/>
      <c r="W876" s="301"/>
      <c r="X876" s="301"/>
      <c r="Y876" s="301"/>
      <c r="Z876" s="301"/>
    </row>
    <row r="877" spans="1:26" ht="21.75" customHeight="1">
      <c r="A877" s="301"/>
      <c r="B877" s="301"/>
      <c r="C877" s="301"/>
      <c r="D877" s="301"/>
      <c r="E877" s="301"/>
      <c r="F877" s="301"/>
      <c r="G877" s="301"/>
      <c r="H877" s="301"/>
      <c r="I877" s="301"/>
      <c r="J877" s="301"/>
      <c r="K877" s="301"/>
      <c r="L877" s="301"/>
      <c r="M877" s="301"/>
      <c r="N877" s="301"/>
      <c r="O877" s="301"/>
      <c r="P877" s="301"/>
      <c r="Q877" s="301"/>
      <c r="R877" s="301"/>
      <c r="S877" s="301"/>
      <c r="T877" s="301"/>
      <c r="U877" s="301"/>
      <c r="V877" s="301"/>
      <c r="W877" s="301"/>
      <c r="X877" s="301"/>
      <c r="Y877" s="301"/>
      <c r="Z877" s="301"/>
    </row>
    <row r="878" spans="1:26" ht="21.75" customHeight="1">
      <c r="A878" s="301"/>
      <c r="B878" s="301"/>
      <c r="C878" s="301"/>
      <c r="D878" s="301"/>
      <c r="E878" s="301"/>
      <c r="F878" s="301"/>
      <c r="G878" s="301"/>
      <c r="H878" s="301"/>
      <c r="I878" s="301"/>
      <c r="J878" s="301"/>
      <c r="K878" s="301"/>
      <c r="L878" s="301"/>
      <c r="M878" s="301"/>
      <c r="N878" s="301"/>
      <c r="O878" s="301"/>
      <c r="P878" s="301"/>
      <c r="Q878" s="301"/>
      <c r="R878" s="301"/>
      <c r="S878" s="301"/>
      <c r="T878" s="301"/>
      <c r="U878" s="301"/>
      <c r="V878" s="301"/>
      <c r="W878" s="301"/>
      <c r="X878" s="301"/>
      <c r="Y878" s="301"/>
      <c r="Z878" s="301"/>
    </row>
    <row r="879" spans="1:26" ht="21.75" customHeight="1">
      <c r="A879" s="301"/>
      <c r="B879" s="301"/>
      <c r="C879" s="301"/>
      <c r="D879" s="301"/>
      <c r="E879" s="301"/>
      <c r="F879" s="301"/>
      <c r="G879" s="301"/>
      <c r="H879" s="301"/>
      <c r="I879" s="301"/>
      <c r="J879" s="301"/>
      <c r="K879" s="301"/>
      <c r="L879" s="301"/>
      <c r="M879" s="301"/>
      <c r="N879" s="301"/>
      <c r="O879" s="301"/>
      <c r="P879" s="301"/>
      <c r="Q879" s="301"/>
      <c r="R879" s="301"/>
      <c r="S879" s="301"/>
      <c r="T879" s="301"/>
      <c r="U879" s="301"/>
      <c r="V879" s="301"/>
      <c r="W879" s="301"/>
      <c r="X879" s="301"/>
      <c r="Y879" s="301"/>
      <c r="Z879" s="301"/>
    </row>
    <row r="880" spans="1:26" ht="21.75" customHeight="1">
      <c r="A880" s="301"/>
      <c r="B880" s="301"/>
      <c r="C880" s="301"/>
      <c r="D880" s="301"/>
      <c r="E880" s="301"/>
      <c r="F880" s="301"/>
      <c r="G880" s="301"/>
      <c r="H880" s="301"/>
      <c r="I880" s="301"/>
      <c r="J880" s="301"/>
      <c r="K880" s="301"/>
      <c r="L880" s="301"/>
      <c r="M880" s="301"/>
      <c r="N880" s="301"/>
      <c r="O880" s="301"/>
      <c r="P880" s="301"/>
      <c r="Q880" s="301"/>
      <c r="R880" s="301"/>
      <c r="S880" s="301"/>
      <c r="T880" s="301"/>
      <c r="U880" s="301"/>
      <c r="V880" s="301"/>
      <c r="W880" s="301"/>
      <c r="X880" s="301"/>
      <c r="Y880" s="301"/>
      <c r="Z880" s="301"/>
    </row>
    <row r="881" spans="1:26" ht="21.75" customHeight="1">
      <c r="A881" s="301"/>
      <c r="B881" s="301"/>
      <c r="C881" s="301"/>
      <c r="D881" s="301"/>
      <c r="E881" s="301"/>
      <c r="F881" s="301"/>
      <c r="G881" s="301"/>
      <c r="H881" s="301"/>
      <c r="I881" s="301"/>
      <c r="J881" s="301"/>
      <c r="K881" s="301"/>
      <c r="L881" s="301"/>
      <c r="M881" s="301"/>
      <c r="N881" s="301"/>
      <c r="O881" s="301"/>
      <c r="P881" s="301"/>
      <c r="Q881" s="301"/>
      <c r="R881" s="301"/>
      <c r="S881" s="301"/>
      <c r="T881" s="301"/>
      <c r="U881" s="301"/>
      <c r="V881" s="301"/>
      <c r="W881" s="301"/>
      <c r="X881" s="301"/>
      <c r="Y881" s="301"/>
      <c r="Z881" s="301"/>
    </row>
    <row r="882" spans="1:26" ht="21.75" customHeight="1">
      <c r="A882" s="301"/>
      <c r="B882" s="301"/>
      <c r="C882" s="301"/>
      <c r="D882" s="301"/>
      <c r="E882" s="301"/>
      <c r="F882" s="301"/>
      <c r="G882" s="301"/>
      <c r="H882" s="301"/>
      <c r="I882" s="301"/>
      <c r="J882" s="301"/>
      <c r="K882" s="301"/>
      <c r="L882" s="301"/>
      <c r="M882" s="301"/>
      <c r="N882" s="301"/>
      <c r="O882" s="301"/>
      <c r="P882" s="301"/>
      <c r="Q882" s="301"/>
      <c r="R882" s="301"/>
      <c r="S882" s="301"/>
      <c r="T882" s="301"/>
      <c r="U882" s="301"/>
      <c r="V882" s="301"/>
      <c r="W882" s="301"/>
      <c r="X882" s="301"/>
      <c r="Y882" s="301"/>
      <c r="Z882" s="301"/>
    </row>
    <row r="883" spans="1:26" ht="21.75" customHeight="1">
      <c r="A883" s="301"/>
      <c r="B883" s="301"/>
      <c r="C883" s="301"/>
      <c r="D883" s="301"/>
      <c r="E883" s="301"/>
      <c r="F883" s="301"/>
      <c r="G883" s="301"/>
      <c r="H883" s="301"/>
      <c r="I883" s="301"/>
      <c r="J883" s="301"/>
      <c r="K883" s="301"/>
      <c r="L883" s="301"/>
      <c r="M883" s="301"/>
      <c r="N883" s="301"/>
      <c r="O883" s="301"/>
      <c r="P883" s="301"/>
      <c r="Q883" s="301"/>
      <c r="R883" s="301"/>
      <c r="S883" s="301"/>
      <c r="T883" s="301"/>
      <c r="U883" s="301"/>
      <c r="V883" s="301"/>
      <c r="W883" s="301"/>
      <c r="X883" s="301"/>
      <c r="Y883" s="301"/>
      <c r="Z883" s="301"/>
    </row>
    <row r="884" spans="1:26" ht="21.75" customHeight="1">
      <c r="A884" s="301"/>
      <c r="B884" s="301"/>
      <c r="C884" s="301"/>
      <c r="D884" s="301"/>
      <c r="E884" s="301"/>
      <c r="F884" s="301"/>
      <c r="G884" s="301"/>
      <c r="H884" s="301"/>
      <c r="I884" s="301"/>
      <c r="J884" s="301"/>
      <c r="K884" s="301"/>
      <c r="L884" s="301"/>
      <c r="M884" s="301"/>
      <c r="N884" s="301"/>
      <c r="O884" s="301"/>
      <c r="P884" s="301"/>
      <c r="Q884" s="301"/>
      <c r="R884" s="301"/>
      <c r="S884" s="301"/>
      <c r="T884" s="301"/>
      <c r="U884" s="301"/>
      <c r="V884" s="301"/>
      <c r="W884" s="301"/>
      <c r="X884" s="301"/>
      <c r="Y884" s="301"/>
      <c r="Z884" s="301"/>
    </row>
    <row r="885" spans="1:26" ht="21.75" customHeight="1">
      <c r="A885" s="301"/>
      <c r="B885" s="301"/>
      <c r="C885" s="301"/>
      <c r="D885" s="301"/>
      <c r="E885" s="301"/>
      <c r="F885" s="301"/>
      <c r="G885" s="301"/>
      <c r="H885" s="301"/>
      <c r="I885" s="301"/>
      <c r="J885" s="301"/>
      <c r="K885" s="301"/>
      <c r="L885" s="301"/>
      <c r="M885" s="301"/>
      <c r="N885" s="301"/>
      <c r="O885" s="301"/>
      <c r="P885" s="301"/>
      <c r="Q885" s="301"/>
      <c r="R885" s="301"/>
      <c r="S885" s="301"/>
      <c r="T885" s="301"/>
      <c r="U885" s="301"/>
      <c r="V885" s="301"/>
      <c r="W885" s="301"/>
      <c r="X885" s="301"/>
      <c r="Y885" s="301"/>
      <c r="Z885" s="301"/>
    </row>
    <row r="886" spans="1:26" ht="21.75" customHeight="1">
      <c r="A886" s="301"/>
      <c r="B886" s="301"/>
      <c r="C886" s="301"/>
      <c r="D886" s="301"/>
      <c r="E886" s="301"/>
      <c r="F886" s="301"/>
      <c r="G886" s="301"/>
      <c r="H886" s="301"/>
      <c r="I886" s="301"/>
      <c r="J886" s="301"/>
      <c r="K886" s="301"/>
      <c r="L886" s="301"/>
      <c r="M886" s="301"/>
      <c r="N886" s="301"/>
      <c r="O886" s="301"/>
      <c r="P886" s="301"/>
      <c r="Q886" s="301"/>
      <c r="R886" s="301"/>
      <c r="S886" s="301"/>
      <c r="T886" s="301"/>
      <c r="U886" s="301"/>
      <c r="V886" s="301"/>
      <c r="W886" s="301"/>
      <c r="X886" s="301"/>
      <c r="Y886" s="301"/>
      <c r="Z886" s="301"/>
    </row>
    <row r="887" spans="1:26" ht="21.75" customHeight="1">
      <c r="A887" s="301"/>
      <c r="B887" s="301"/>
      <c r="C887" s="301"/>
      <c r="D887" s="301"/>
      <c r="E887" s="301"/>
      <c r="F887" s="301"/>
      <c r="G887" s="301"/>
      <c r="H887" s="301"/>
      <c r="I887" s="301"/>
      <c r="J887" s="301"/>
      <c r="K887" s="301"/>
      <c r="L887" s="301"/>
      <c r="M887" s="301"/>
      <c r="N887" s="301"/>
      <c r="O887" s="301"/>
      <c r="P887" s="301"/>
      <c r="Q887" s="301"/>
      <c r="R887" s="301"/>
      <c r="S887" s="301"/>
      <c r="T887" s="301"/>
      <c r="U887" s="301"/>
      <c r="V887" s="301"/>
      <c r="W887" s="301"/>
      <c r="X887" s="301"/>
      <c r="Y887" s="301"/>
      <c r="Z887" s="301"/>
    </row>
    <row r="888" spans="1:26" ht="21.75" customHeight="1">
      <c r="A888" s="301"/>
      <c r="B888" s="301"/>
      <c r="C888" s="301"/>
      <c r="D888" s="301"/>
      <c r="E888" s="301"/>
      <c r="F888" s="301"/>
      <c r="G888" s="301"/>
      <c r="H888" s="301"/>
      <c r="I888" s="301"/>
      <c r="J888" s="301"/>
      <c r="K888" s="301"/>
      <c r="L888" s="301"/>
      <c r="M888" s="301"/>
      <c r="N888" s="301"/>
      <c r="O888" s="301"/>
      <c r="P888" s="301"/>
      <c r="Q888" s="301"/>
      <c r="R888" s="301"/>
      <c r="S888" s="301"/>
      <c r="T888" s="301"/>
      <c r="U888" s="301"/>
      <c r="V888" s="301"/>
      <c r="W888" s="301"/>
      <c r="X888" s="301"/>
      <c r="Y888" s="301"/>
      <c r="Z888" s="301"/>
    </row>
    <row r="889" spans="1:26" ht="21.75" customHeight="1">
      <c r="A889" s="301"/>
      <c r="B889" s="301"/>
      <c r="C889" s="301"/>
      <c r="D889" s="301"/>
      <c r="E889" s="301"/>
      <c r="F889" s="301"/>
      <c r="G889" s="301"/>
      <c r="H889" s="301"/>
      <c r="I889" s="301"/>
      <c r="J889" s="301"/>
      <c r="K889" s="301"/>
      <c r="L889" s="301"/>
      <c r="M889" s="301"/>
      <c r="N889" s="301"/>
      <c r="O889" s="301"/>
      <c r="P889" s="301"/>
      <c r="Q889" s="301"/>
      <c r="R889" s="301"/>
      <c r="S889" s="301"/>
      <c r="T889" s="301"/>
      <c r="U889" s="301"/>
      <c r="V889" s="301"/>
      <c r="W889" s="301"/>
      <c r="X889" s="301"/>
      <c r="Y889" s="301"/>
      <c r="Z889" s="301"/>
    </row>
    <row r="890" spans="1:26" ht="21.75" customHeight="1">
      <c r="A890" s="301"/>
      <c r="B890" s="301"/>
      <c r="C890" s="301"/>
      <c r="D890" s="301"/>
      <c r="E890" s="301"/>
      <c r="F890" s="301"/>
      <c r="G890" s="301"/>
      <c r="H890" s="301"/>
      <c r="I890" s="301"/>
      <c r="J890" s="301"/>
      <c r="K890" s="301"/>
      <c r="L890" s="301"/>
      <c r="M890" s="301"/>
      <c r="N890" s="301"/>
      <c r="O890" s="301"/>
      <c r="P890" s="301"/>
      <c r="Q890" s="301"/>
      <c r="R890" s="301"/>
      <c r="S890" s="301"/>
      <c r="T890" s="301"/>
      <c r="U890" s="301"/>
      <c r="V890" s="301"/>
      <c r="W890" s="301"/>
      <c r="X890" s="301"/>
      <c r="Y890" s="301"/>
      <c r="Z890" s="301"/>
    </row>
    <row r="891" spans="1:26" ht="21.75" customHeight="1">
      <c r="A891" s="301"/>
      <c r="B891" s="301"/>
      <c r="C891" s="301"/>
      <c r="D891" s="301"/>
      <c r="E891" s="301"/>
      <c r="F891" s="301"/>
      <c r="G891" s="301"/>
      <c r="H891" s="301"/>
      <c r="I891" s="301"/>
      <c r="J891" s="301"/>
      <c r="K891" s="301"/>
      <c r="L891" s="301"/>
      <c r="M891" s="301"/>
      <c r="N891" s="301"/>
      <c r="O891" s="301"/>
      <c r="P891" s="301"/>
      <c r="Q891" s="301"/>
      <c r="R891" s="301"/>
      <c r="S891" s="301"/>
      <c r="T891" s="301"/>
      <c r="U891" s="301"/>
      <c r="V891" s="301"/>
      <c r="W891" s="301"/>
      <c r="X891" s="301"/>
      <c r="Y891" s="301"/>
      <c r="Z891" s="301"/>
    </row>
    <row r="892" spans="1:26" ht="21.75" customHeight="1">
      <c r="A892" s="301"/>
      <c r="B892" s="301"/>
      <c r="C892" s="301"/>
      <c r="D892" s="301"/>
      <c r="E892" s="301"/>
      <c r="F892" s="301"/>
      <c r="G892" s="301"/>
      <c r="H892" s="301"/>
      <c r="I892" s="301"/>
      <c r="J892" s="301"/>
      <c r="K892" s="301"/>
      <c r="L892" s="301"/>
      <c r="M892" s="301"/>
      <c r="N892" s="301"/>
      <c r="O892" s="301"/>
      <c r="P892" s="301"/>
      <c r="Q892" s="301"/>
      <c r="R892" s="301"/>
      <c r="S892" s="301"/>
      <c r="T892" s="301"/>
      <c r="U892" s="301"/>
      <c r="V892" s="301"/>
      <c r="W892" s="301"/>
      <c r="X892" s="301"/>
      <c r="Y892" s="301"/>
      <c r="Z892" s="301"/>
    </row>
    <row r="893" spans="1:26" ht="21.75" customHeight="1">
      <c r="A893" s="301"/>
      <c r="B893" s="301"/>
      <c r="C893" s="301"/>
      <c r="D893" s="301"/>
      <c r="E893" s="301"/>
      <c r="F893" s="301"/>
      <c r="G893" s="301"/>
      <c r="H893" s="301"/>
      <c r="I893" s="301"/>
      <c r="J893" s="301"/>
      <c r="K893" s="301"/>
      <c r="L893" s="301"/>
      <c r="M893" s="301"/>
      <c r="N893" s="301"/>
      <c r="O893" s="301"/>
      <c r="P893" s="301"/>
      <c r="Q893" s="301"/>
      <c r="R893" s="301"/>
      <c r="S893" s="301"/>
      <c r="T893" s="301"/>
      <c r="U893" s="301"/>
      <c r="V893" s="301"/>
      <c r="W893" s="301"/>
      <c r="X893" s="301"/>
      <c r="Y893" s="301"/>
      <c r="Z893" s="301"/>
    </row>
    <row r="894" spans="1:26" ht="21.75" customHeight="1">
      <c r="A894" s="301"/>
      <c r="B894" s="301"/>
      <c r="C894" s="301"/>
      <c r="D894" s="301"/>
      <c r="E894" s="301"/>
      <c r="F894" s="301"/>
      <c r="G894" s="301"/>
      <c r="H894" s="301"/>
      <c r="I894" s="301"/>
      <c r="J894" s="301"/>
      <c r="K894" s="301"/>
      <c r="L894" s="301"/>
      <c r="M894" s="301"/>
      <c r="N894" s="301"/>
      <c r="O894" s="301"/>
      <c r="P894" s="301"/>
      <c r="Q894" s="301"/>
      <c r="R894" s="301"/>
      <c r="S894" s="301"/>
      <c r="T894" s="301"/>
      <c r="U894" s="301"/>
      <c r="V894" s="301"/>
      <c r="W894" s="301"/>
      <c r="X894" s="301"/>
      <c r="Y894" s="301"/>
      <c r="Z894" s="301"/>
    </row>
    <row r="895" spans="1:26" ht="21.75" customHeight="1">
      <c r="A895" s="301"/>
      <c r="B895" s="301"/>
      <c r="C895" s="301"/>
      <c r="D895" s="301"/>
      <c r="E895" s="301"/>
      <c r="F895" s="301"/>
      <c r="G895" s="301"/>
      <c r="H895" s="301"/>
      <c r="I895" s="301"/>
      <c r="J895" s="301"/>
      <c r="K895" s="301"/>
      <c r="L895" s="301"/>
      <c r="M895" s="301"/>
      <c r="N895" s="301"/>
      <c r="O895" s="301"/>
      <c r="P895" s="301"/>
      <c r="Q895" s="301"/>
      <c r="R895" s="301"/>
      <c r="S895" s="301"/>
      <c r="T895" s="301"/>
      <c r="U895" s="301"/>
      <c r="V895" s="301"/>
      <c r="W895" s="301"/>
      <c r="X895" s="301"/>
      <c r="Y895" s="301"/>
      <c r="Z895" s="301"/>
    </row>
    <row r="896" spans="1:26" ht="21.75" customHeight="1">
      <c r="A896" s="301"/>
      <c r="B896" s="301"/>
      <c r="C896" s="301"/>
      <c r="D896" s="301"/>
      <c r="E896" s="301"/>
      <c r="F896" s="301"/>
      <c r="G896" s="301"/>
      <c r="H896" s="301"/>
      <c r="I896" s="301"/>
      <c r="J896" s="301"/>
      <c r="K896" s="301"/>
      <c r="L896" s="301"/>
      <c r="M896" s="301"/>
      <c r="N896" s="301"/>
      <c r="O896" s="301"/>
      <c r="P896" s="301"/>
      <c r="Q896" s="301"/>
      <c r="R896" s="301"/>
      <c r="S896" s="301"/>
      <c r="T896" s="301"/>
      <c r="U896" s="301"/>
      <c r="V896" s="301"/>
      <c r="W896" s="301"/>
      <c r="X896" s="301"/>
      <c r="Y896" s="301"/>
      <c r="Z896" s="301"/>
    </row>
    <row r="897" spans="1:26" ht="21.75" customHeight="1">
      <c r="A897" s="301"/>
      <c r="B897" s="301"/>
      <c r="C897" s="301"/>
      <c r="D897" s="301"/>
      <c r="E897" s="301"/>
      <c r="F897" s="301"/>
      <c r="G897" s="301"/>
      <c r="H897" s="301"/>
      <c r="I897" s="301"/>
      <c r="J897" s="301"/>
      <c r="K897" s="301"/>
      <c r="L897" s="301"/>
      <c r="M897" s="301"/>
      <c r="N897" s="301"/>
      <c r="O897" s="301"/>
      <c r="P897" s="301"/>
      <c r="Q897" s="301"/>
      <c r="R897" s="301"/>
      <c r="S897" s="301"/>
      <c r="T897" s="301"/>
      <c r="U897" s="301"/>
      <c r="V897" s="301"/>
      <c r="W897" s="301"/>
      <c r="X897" s="301"/>
      <c r="Y897" s="301"/>
      <c r="Z897" s="301"/>
    </row>
    <row r="898" spans="1:26" ht="21.75" customHeight="1">
      <c r="A898" s="301"/>
      <c r="B898" s="301"/>
      <c r="C898" s="301"/>
      <c r="D898" s="301"/>
      <c r="E898" s="301"/>
      <c r="F898" s="301"/>
      <c r="G898" s="301"/>
      <c r="H898" s="301"/>
      <c r="I898" s="301"/>
      <c r="J898" s="301"/>
      <c r="K898" s="301"/>
      <c r="L898" s="301"/>
      <c r="M898" s="301"/>
      <c r="N898" s="301"/>
      <c r="O898" s="301"/>
      <c r="P898" s="301"/>
      <c r="Q898" s="301"/>
      <c r="R898" s="301"/>
      <c r="S898" s="301"/>
      <c r="T898" s="301"/>
      <c r="U898" s="301"/>
      <c r="V898" s="301"/>
      <c r="W898" s="301"/>
      <c r="X898" s="301"/>
      <c r="Y898" s="301"/>
      <c r="Z898" s="301"/>
    </row>
    <row r="899" spans="1:26" ht="21.75" customHeight="1">
      <c r="A899" s="301"/>
      <c r="B899" s="301"/>
      <c r="C899" s="301"/>
      <c r="D899" s="301"/>
      <c r="E899" s="301"/>
      <c r="F899" s="301"/>
      <c r="G899" s="301"/>
      <c r="H899" s="301"/>
      <c r="I899" s="301"/>
      <c r="J899" s="301"/>
      <c r="K899" s="301"/>
      <c r="L899" s="301"/>
      <c r="M899" s="301"/>
      <c r="N899" s="301"/>
      <c r="O899" s="301"/>
      <c r="P899" s="301"/>
      <c r="Q899" s="301"/>
      <c r="R899" s="301"/>
      <c r="S899" s="301"/>
      <c r="T899" s="301"/>
      <c r="U899" s="301"/>
      <c r="V899" s="301"/>
      <c r="W899" s="301"/>
      <c r="X899" s="301"/>
      <c r="Y899" s="301"/>
      <c r="Z899" s="301"/>
    </row>
    <row r="900" spans="1:26" ht="21.75" customHeight="1">
      <c r="A900" s="301"/>
      <c r="B900" s="301"/>
      <c r="C900" s="301"/>
      <c r="D900" s="301"/>
      <c r="E900" s="301"/>
      <c r="F900" s="301"/>
      <c r="G900" s="301"/>
      <c r="H900" s="301"/>
      <c r="I900" s="301"/>
      <c r="J900" s="301"/>
      <c r="K900" s="301"/>
      <c r="L900" s="301"/>
      <c r="M900" s="301"/>
      <c r="N900" s="301"/>
      <c r="O900" s="301"/>
      <c r="P900" s="301"/>
      <c r="Q900" s="301"/>
      <c r="R900" s="301"/>
      <c r="S900" s="301"/>
      <c r="T900" s="301"/>
      <c r="U900" s="301"/>
      <c r="V900" s="301"/>
      <c r="W900" s="301"/>
      <c r="X900" s="301"/>
      <c r="Y900" s="301"/>
      <c r="Z900" s="301"/>
    </row>
    <row r="901" spans="1:26" ht="21.75" customHeight="1">
      <c r="A901" s="301"/>
      <c r="B901" s="301"/>
      <c r="C901" s="301"/>
      <c r="D901" s="301"/>
      <c r="E901" s="301"/>
      <c r="F901" s="301"/>
      <c r="G901" s="301"/>
      <c r="H901" s="301"/>
      <c r="I901" s="301"/>
      <c r="J901" s="301"/>
      <c r="K901" s="301"/>
      <c r="L901" s="301"/>
      <c r="M901" s="301"/>
      <c r="N901" s="301"/>
      <c r="O901" s="301"/>
      <c r="P901" s="301"/>
      <c r="Q901" s="301"/>
      <c r="R901" s="301"/>
      <c r="S901" s="301"/>
      <c r="T901" s="301"/>
      <c r="U901" s="301"/>
      <c r="V901" s="301"/>
      <c r="W901" s="301"/>
      <c r="X901" s="301"/>
      <c r="Y901" s="301"/>
      <c r="Z901" s="301"/>
    </row>
    <row r="902" spans="1:26" ht="21.75" customHeight="1">
      <c r="A902" s="301"/>
      <c r="B902" s="301"/>
      <c r="C902" s="301"/>
      <c r="D902" s="301"/>
      <c r="E902" s="301"/>
      <c r="F902" s="301"/>
      <c r="G902" s="301"/>
      <c r="H902" s="301"/>
      <c r="I902" s="301"/>
      <c r="J902" s="301"/>
      <c r="K902" s="301"/>
      <c r="L902" s="301"/>
      <c r="M902" s="301"/>
      <c r="N902" s="301"/>
      <c r="O902" s="301"/>
      <c r="P902" s="301"/>
      <c r="Q902" s="301"/>
      <c r="R902" s="301"/>
      <c r="S902" s="301"/>
      <c r="T902" s="301"/>
      <c r="U902" s="301"/>
      <c r="V902" s="301"/>
      <c r="W902" s="301"/>
      <c r="X902" s="301"/>
      <c r="Y902" s="301"/>
      <c r="Z902" s="301"/>
    </row>
    <row r="903" spans="1:26" ht="21.75" customHeight="1">
      <c r="A903" s="301"/>
      <c r="B903" s="301"/>
      <c r="C903" s="301"/>
      <c r="D903" s="301"/>
      <c r="E903" s="301"/>
      <c r="F903" s="301"/>
      <c r="G903" s="301"/>
      <c r="H903" s="301"/>
      <c r="I903" s="301"/>
      <c r="J903" s="301"/>
      <c r="K903" s="301"/>
      <c r="L903" s="301"/>
      <c r="M903" s="301"/>
      <c r="N903" s="301"/>
      <c r="O903" s="301"/>
      <c r="P903" s="301"/>
      <c r="Q903" s="301"/>
      <c r="R903" s="301"/>
      <c r="S903" s="301"/>
      <c r="T903" s="301"/>
      <c r="U903" s="301"/>
      <c r="V903" s="301"/>
      <c r="W903" s="301"/>
      <c r="X903" s="301"/>
      <c r="Y903" s="301"/>
      <c r="Z903" s="301"/>
    </row>
    <row r="904" spans="1:26" ht="21.75" customHeight="1">
      <c r="A904" s="301"/>
      <c r="B904" s="301"/>
      <c r="C904" s="301"/>
      <c r="D904" s="301"/>
      <c r="E904" s="301"/>
      <c r="F904" s="301"/>
      <c r="G904" s="301"/>
      <c r="H904" s="301"/>
      <c r="I904" s="301"/>
      <c r="J904" s="301"/>
      <c r="K904" s="301"/>
      <c r="L904" s="301"/>
      <c r="M904" s="301"/>
      <c r="N904" s="301"/>
      <c r="O904" s="301"/>
      <c r="P904" s="301"/>
      <c r="Q904" s="301"/>
      <c r="R904" s="301"/>
      <c r="S904" s="301"/>
      <c r="T904" s="301"/>
      <c r="U904" s="301"/>
      <c r="V904" s="301"/>
      <c r="W904" s="301"/>
      <c r="X904" s="301"/>
      <c r="Y904" s="301"/>
      <c r="Z904" s="301"/>
    </row>
    <row r="905" spans="1:26" ht="21.75" customHeight="1">
      <c r="A905" s="301"/>
      <c r="B905" s="301"/>
      <c r="C905" s="301"/>
      <c r="D905" s="301"/>
      <c r="E905" s="301"/>
      <c r="F905" s="301"/>
      <c r="G905" s="301"/>
      <c r="H905" s="301"/>
      <c r="I905" s="301"/>
      <c r="J905" s="301"/>
      <c r="K905" s="301"/>
      <c r="L905" s="301"/>
      <c r="M905" s="301"/>
      <c r="N905" s="301"/>
      <c r="O905" s="301"/>
      <c r="P905" s="301"/>
      <c r="Q905" s="301"/>
      <c r="R905" s="301"/>
      <c r="S905" s="301"/>
      <c r="T905" s="301"/>
      <c r="U905" s="301"/>
      <c r="V905" s="301"/>
      <c r="W905" s="301"/>
      <c r="X905" s="301"/>
      <c r="Y905" s="301"/>
      <c r="Z905" s="301"/>
    </row>
    <row r="906" spans="1:26" ht="21.75" customHeight="1">
      <c r="A906" s="301"/>
      <c r="B906" s="301"/>
      <c r="C906" s="301"/>
      <c r="D906" s="301"/>
      <c r="E906" s="301"/>
      <c r="F906" s="301"/>
      <c r="G906" s="301"/>
      <c r="H906" s="301"/>
      <c r="I906" s="301"/>
      <c r="J906" s="301"/>
      <c r="K906" s="301"/>
      <c r="L906" s="301"/>
      <c r="M906" s="301"/>
      <c r="N906" s="301"/>
      <c r="O906" s="301"/>
      <c r="P906" s="301"/>
      <c r="Q906" s="301"/>
      <c r="R906" s="301"/>
      <c r="S906" s="301"/>
      <c r="T906" s="301"/>
      <c r="U906" s="301"/>
      <c r="V906" s="301"/>
      <c r="W906" s="301"/>
      <c r="X906" s="301"/>
      <c r="Y906" s="301"/>
      <c r="Z906" s="301"/>
    </row>
    <row r="907" spans="1:26" ht="21.75" customHeight="1">
      <c r="A907" s="301"/>
      <c r="B907" s="301"/>
      <c r="C907" s="301"/>
      <c r="D907" s="301"/>
      <c r="E907" s="301"/>
      <c r="F907" s="301"/>
      <c r="G907" s="301"/>
      <c r="H907" s="301"/>
      <c r="I907" s="301"/>
      <c r="J907" s="301"/>
      <c r="K907" s="301"/>
      <c r="L907" s="301"/>
      <c r="M907" s="301"/>
      <c r="N907" s="301"/>
      <c r="O907" s="301"/>
      <c r="P907" s="301"/>
      <c r="Q907" s="301"/>
      <c r="R907" s="301"/>
      <c r="S907" s="301"/>
      <c r="T907" s="301"/>
      <c r="U907" s="301"/>
      <c r="V907" s="301"/>
      <c r="W907" s="301"/>
      <c r="X907" s="301"/>
      <c r="Y907" s="301"/>
      <c r="Z907" s="301"/>
    </row>
    <row r="908" spans="1:26" ht="21.75" customHeight="1">
      <c r="A908" s="301"/>
      <c r="B908" s="301"/>
      <c r="C908" s="301"/>
      <c r="D908" s="301"/>
      <c r="E908" s="301"/>
      <c r="F908" s="301"/>
      <c r="G908" s="301"/>
      <c r="H908" s="301"/>
      <c r="I908" s="301"/>
      <c r="J908" s="301"/>
      <c r="K908" s="301"/>
      <c r="L908" s="301"/>
      <c r="M908" s="301"/>
      <c r="N908" s="301"/>
      <c r="O908" s="301"/>
      <c r="P908" s="301"/>
      <c r="Q908" s="301"/>
      <c r="R908" s="301"/>
      <c r="S908" s="301"/>
      <c r="T908" s="301"/>
      <c r="U908" s="301"/>
      <c r="V908" s="301"/>
      <c r="W908" s="301"/>
      <c r="X908" s="301"/>
      <c r="Y908" s="301"/>
      <c r="Z908" s="301"/>
    </row>
    <row r="909" spans="1:26" ht="21.75" customHeight="1">
      <c r="A909" s="301"/>
      <c r="B909" s="301"/>
      <c r="C909" s="301"/>
      <c r="D909" s="301"/>
      <c r="E909" s="301"/>
      <c r="F909" s="301"/>
      <c r="G909" s="301"/>
      <c r="H909" s="301"/>
      <c r="I909" s="301"/>
      <c r="J909" s="301"/>
      <c r="K909" s="301"/>
      <c r="L909" s="301"/>
      <c r="M909" s="301"/>
      <c r="N909" s="301"/>
      <c r="O909" s="301"/>
      <c r="P909" s="301"/>
      <c r="Q909" s="301"/>
      <c r="R909" s="301"/>
      <c r="S909" s="301"/>
      <c r="T909" s="301"/>
      <c r="U909" s="301"/>
      <c r="V909" s="301"/>
      <c r="W909" s="301"/>
      <c r="X909" s="301"/>
      <c r="Y909" s="301"/>
      <c r="Z909" s="301"/>
    </row>
    <row r="910" spans="1:26" ht="21.75" customHeight="1">
      <c r="A910" s="301"/>
      <c r="B910" s="301"/>
      <c r="C910" s="301"/>
      <c r="D910" s="301"/>
      <c r="E910" s="301"/>
      <c r="F910" s="301"/>
      <c r="G910" s="301"/>
      <c r="H910" s="301"/>
      <c r="I910" s="301"/>
      <c r="J910" s="301"/>
      <c r="K910" s="301"/>
      <c r="L910" s="301"/>
      <c r="M910" s="301"/>
      <c r="N910" s="301"/>
      <c r="O910" s="301"/>
      <c r="P910" s="301"/>
      <c r="Q910" s="301"/>
      <c r="R910" s="301"/>
      <c r="S910" s="301"/>
      <c r="T910" s="301"/>
      <c r="U910" s="301"/>
      <c r="V910" s="301"/>
      <c r="W910" s="301"/>
      <c r="X910" s="301"/>
      <c r="Y910" s="301"/>
      <c r="Z910" s="301"/>
    </row>
    <row r="911" spans="1:26" ht="21.75" customHeight="1">
      <c r="A911" s="301"/>
      <c r="B911" s="301"/>
      <c r="C911" s="301"/>
      <c r="D911" s="301"/>
      <c r="E911" s="301"/>
      <c r="F911" s="301"/>
      <c r="G911" s="301"/>
      <c r="H911" s="301"/>
      <c r="I911" s="301"/>
      <c r="J911" s="301"/>
      <c r="K911" s="301"/>
      <c r="L911" s="301"/>
      <c r="M911" s="301"/>
      <c r="N911" s="301"/>
      <c r="O911" s="301"/>
      <c r="P911" s="301"/>
      <c r="Q911" s="301"/>
      <c r="R911" s="301"/>
      <c r="S911" s="301"/>
      <c r="T911" s="301"/>
      <c r="U911" s="301"/>
      <c r="V911" s="301"/>
      <c r="W911" s="301"/>
      <c r="X911" s="301"/>
      <c r="Y911" s="301"/>
      <c r="Z911" s="301"/>
    </row>
    <row r="912" spans="1:26" ht="21.75" customHeight="1">
      <c r="A912" s="301"/>
      <c r="B912" s="301"/>
      <c r="C912" s="301"/>
      <c r="D912" s="301"/>
      <c r="E912" s="301"/>
      <c r="F912" s="301"/>
      <c r="G912" s="301"/>
      <c r="H912" s="301"/>
      <c r="I912" s="301"/>
      <c r="J912" s="301"/>
      <c r="K912" s="301"/>
      <c r="L912" s="301"/>
      <c r="M912" s="301"/>
      <c r="N912" s="301"/>
      <c r="O912" s="301"/>
      <c r="P912" s="301"/>
      <c r="Q912" s="301"/>
      <c r="R912" s="301"/>
      <c r="S912" s="301"/>
      <c r="T912" s="301"/>
      <c r="U912" s="301"/>
      <c r="V912" s="301"/>
      <c r="W912" s="301"/>
      <c r="X912" s="301"/>
      <c r="Y912" s="301"/>
      <c r="Z912" s="301"/>
    </row>
    <row r="913" spans="1:26" ht="21.75" customHeight="1">
      <c r="A913" s="301"/>
      <c r="B913" s="301"/>
      <c r="C913" s="301"/>
      <c r="D913" s="301"/>
      <c r="E913" s="301"/>
      <c r="F913" s="301"/>
      <c r="G913" s="301"/>
      <c r="H913" s="301"/>
      <c r="I913" s="301"/>
      <c r="J913" s="301"/>
      <c r="K913" s="301"/>
      <c r="L913" s="301"/>
      <c r="M913" s="301"/>
      <c r="N913" s="301"/>
      <c r="O913" s="301"/>
      <c r="P913" s="301"/>
      <c r="Q913" s="301"/>
      <c r="R913" s="301"/>
      <c r="S913" s="301"/>
      <c r="T913" s="301"/>
      <c r="U913" s="301"/>
      <c r="V913" s="301"/>
      <c r="W913" s="301"/>
      <c r="X913" s="301"/>
      <c r="Y913" s="301"/>
      <c r="Z913" s="301"/>
    </row>
    <row r="914" spans="1:26" ht="21.75" customHeight="1">
      <c r="A914" s="301"/>
      <c r="B914" s="301"/>
      <c r="C914" s="301"/>
      <c r="D914" s="301"/>
      <c r="E914" s="301"/>
      <c r="F914" s="301"/>
      <c r="G914" s="301"/>
      <c r="H914" s="301"/>
      <c r="I914" s="301"/>
      <c r="J914" s="301"/>
      <c r="K914" s="301"/>
      <c r="L914" s="301"/>
      <c r="M914" s="301"/>
      <c r="N914" s="301"/>
      <c r="O914" s="301"/>
      <c r="P914" s="301"/>
      <c r="Q914" s="301"/>
      <c r="R914" s="301"/>
      <c r="S914" s="301"/>
      <c r="T914" s="301"/>
      <c r="U914" s="301"/>
      <c r="V914" s="301"/>
      <c r="W914" s="301"/>
      <c r="X914" s="301"/>
      <c r="Y914" s="301"/>
      <c r="Z914" s="301"/>
    </row>
    <row r="915" spans="1:26" ht="21.75" customHeight="1">
      <c r="A915" s="301"/>
      <c r="B915" s="301"/>
      <c r="C915" s="301"/>
      <c r="D915" s="301"/>
      <c r="E915" s="301"/>
      <c r="F915" s="301"/>
      <c r="G915" s="301"/>
      <c r="H915" s="301"/>
      <c r="I915" s="301"/>
      <c r="J915" s="301"/>
      <c r="K915" s="301"/>
      <c r="L915" s="301"/>
      <c r="M915" s="301"/>
      <c r="N915" s="301"/>
      <c r="O915" s="301"/>
      <c r="P915" s="301"/>
      <c r="Q915" s="301"/>
      <c r="R915" s="301"/>
      <c r="S915" s="301"/>
      <c r="T915" s="301"/>
      <c r="U915" s="301"/>
      <c r="V915" s="301"/>
      <c r="W915" s="301"/>
      <c r="X915" s="301"/>
      <c r="Y915" s="301"/>
      <c r="Z915" s="301"/>
    </row>
    <row r="916" spans="1:26" ht="21.75" customHeight="1">
      <c r="A916" s="301"/>
      <c r="B916" s="301"/>
      <c r="C916" s="301"/>
      <c r="D916" s="301"/>
      <c r="E916" s="301"/>
      <c r="F916" s="301"/>
      <c r="G916" s="301"/>
      <c r="H916" s="301"/>
      <c r="I916" s="301"/>
      <c r="J916" s="301"/>
      <c r="K916" s="301"/>
      <c r="L916" s="301"/>
      <c r="M916" s="301"/>
      <c r="N916" s="301"/>
      <c r="O916" s="301"/>
      <c r="P916" s="301"/>
      <c r="Q916" s="301"/>
      <c r="R916" s="301"/>
      <c r="S916" s="301"/>
      <c r="T916" s="301"/>
      <c r="U916" s="301"/>
      <c r="V916" s="301"/>
      <c r="W916" s="301"/>
      <c r="X916" s="301"/>
      <c r="Y916" s="301"/>
      <c r="Z916" s="301"/>
    </row>
    <row r="917" spans="1:26" ht="21.75" customHeight="1">
      <c r="A917" s="301"/>
      <c r="B917" s="301"/>
      <c r="C917" s="301"/>
      <c r="D917" s="301"/>
      <c r="E917" s="301"/>
      <c r="F917" s="301"/>
      <c r="G917" s="301"/>
      <c r="H917" s="301"/>
      <c r="I917" s="301"/>
      <c r="J917" s="301"/>
      <c r="K917" s="301"/>
      <c r="L917" s="301"/>
      <c r="M917" s="301"/>
      <c r="N917" s="301"/>
      <c r="O917" s="301"/>
      <c r="P917" s="301"/>
      <c r="Q917" s="301"/>
      <c r="R917" s="301"/>
      <c r="S917" s="301"/>
      <c r="T917" s="301"/>
      <c r="U917" s="301"/>
      <c r="V917" s="301"/>
      <c r="W917" s="301"/>
      <c r="X917" s="301"/>
      <c r="Y917" s="301"/>
      <c r="Z917" s="301"/>
    </row>
    <row r="918" spans="1:26" ht="21.75" customHeight="1">
      <c r="A918" s="301"/>
      <c r="B918" s="301"/>
      <c r="C918" s="301"/>
      <c r="D918" s="301"/>
      <c r="E918" s="301"/>
      <c r="F918" s="301"/>
      <c r="G918" s="301"/>
      <c r="H918" s="301"/>
      <c r="I918" s="301"/>
      <c r="J918" s="301"/>
      <c r="K918" s="301"/>
      <c r="L918" s="301"/>
      <c r="M918" s="301"/>
      <c r="N918" s="301"/>
      <c r="O918" s="301"/>
      <c r="P918" s="301"/>
      <c r="Q918" s="301"/>
      <c r="R918" s="301"/>
      <c r="S918" s="301"/>
      <c r="T918" s="301"/>
      <c r="U918" s="301"/>
      <c r="V918" s="301"/>
      <c r="W918" s="301"/>
      <c r="X918" s="301"/>
      <c r="Y918" s="301"/>
      <c r="Z918" s="301"/>
    </row>
    <row r="919" spans="1:26" ht="21.75" customHeight="1">
      <c r="A919" s="301"/>
      <c r="B919" s="301"/>
      <c r="C919" s="301"/>
      <c r="D919" s="301"/>
      <c r="E919" s="301"/>
      <c r="F919" s="301"/>
      <c r="G919" s="301"/>
      <c r="H919" s="301"/>
      <c r="I919" s="301"/>
      <c r="J919" s="301"/>
      <c r="K919" s="301"/>
      <c r="L919" s="301"/>
      <c r="M919" s="301"/>
      <c r="N919" s="301"/>
      <c r="O919" s="301"/>
      <c r="P919" s="301"/>
      <c r="Q919" s="301"/>
      <c r="R919" s="301"/>
      <c r="S919" s="301"/>
      <c r="T919" s="301"/>
      <c r="U919" s="301"/>
      <c r="V919" s="301"/>
      <c r="W919" s="301"/>
      <c r="X919" s="301"/>
      <c r="Y919" s="301"/>
      <c r="Z919" s="301"/>
    </row>
    <row r="920" spans="1:26" ht="21.75" customHeight="1">
      <c r="A920" s="301"/>
      <c r="B920" s="301"/>
      <c r="C920" s="301"/>
      <c r="D920" s="301"/>
      <c r="E920" s="301"/>
      <c r="F920" s="301"/>
      <c r="G920" s="301"/>
      <c r="H920" s="301"/>
      <c r="I920" s="301"/>
      <c r="J920" s="301"/>
      <c r="K920" s="301"/>
      <c r="L920" s="301"/>
      <c r="M920" s="301"/>
      <c r="N920" s="301"/>
      <c r="O920" s="301"/>
      <c r="P920" s="301"/>
      <c r="Q920" s="301"/>
      <c r="R920" s="301"/>
      <c r="S920" s="301"/>
      <c r="T920" s="301"/>
      <c r="U920" s="301"/>
      <c r="V920" s="301"/>
      <c r="W920" s="301"/>
      <c r="X920" s="301"/>
      <c r="Y920" s="301"/>
      <c r="Z920" s="301"/>
    </row>
    <row r="921" spans="1:26" ht="21.75" customHeight="1">
      <c r="A921" s="301"/>
      <c r="B921" s="301"/>
      <c r="C921" s="301"/>
      <c r="D921" s="301"/>
      <c r="E921" s="301"/>
      <c r="F921" s="301"/>
      <c r="G921" s="301"/>
      <c r="H921" s="301"/>
      <c r="I921" s="301"/>
      <c r="J921" s="301"/>
      <c r="K921" s="301"/>
      <c r="L921" s="301"/>
      <c r="M921" s="301"/>
      <c r="N921" s="301"/>
      <c r="O921" s="301"/>
      <c r="P921" s="301"/>
      <c r="Q921" s="301"/>
      <c r="R921" s="301"/>
      <c r="S921" s="301"/>
      <c r="T921" s="301"/>
      <c r="U921" s="301"/>
      <c r="V921" s="301"/>
      <c r="W921" s="301"/>
      <c r="X921" s="301"/>
      <c r="Y921" s="301"/>
      <c r="Z921" s="301"/>
    </row>
    <row r="922" spans="1:26" ht="21.75" customHeight="1">
      <c r="A922" s="301"/>
      <c r="B922" s="301"/>
      <c r="C922" s="301"/>
      <c r="D922" s="301"/>
      <c r="E922" s="301"/>
      <c r="F922" s="301"/>
      <c r="G922" s="301"/>
      <c r="H922" s="301"/>
      <c r="I922" s="301"/>
      <c r="J922" s="301"/>
      <c r="K922" s="301"/>
      <c r="L922" s="301"/>
      <c r="M922" s="301"/>
      <c r="N922" s="301"/>
      <c r="O922" s="301"/>
      <c r="P922" s="301"/>
      <c r="Q922" s="301"/>
      <c r="R922" s="301"/>
      <c r="S922" s="301"/>
      <c r="T922" s="301"/>
      <c r="U922" s="301"/>
      <c r="V922" s="301"/>
      <c r="W922" s="301"/>
      <c r="X922" s="301"/>
      <c r="Y922" s="301"/>
      <c r="Z922" s="301"/>
    </row>
    <row r="923" spans="1:26" ht="21.75" customHeight="1">
      <c r="A923" s="301"/>
      <c r="B923" s="301"/>
      <c r="C923" s="301"/>
      <c r="D923" s="301"/>
      <c r="E923" s="301"/>
      <c r="F923" s="301"/>
      <c r="G923" s="301"/>
      <c r="H923" s="301"/>
      <c r="I923" s="301"/>
      <c r="J923" s="301"/>
      <c r="K923" s="301"/>
      <c r="L923" s="301"/>
      <c r="M923" s="301"/>
      <c r="N923" s="301"/>
      <c r="O923" s="301"/>
      <c r="P923" s="301"/>
      <c r="Q923" s="301"/>
      <c r="R923" s="301"/>
      <c r="S923" s="301"/>
      <c r="T923" s="301"/>
      <c r="U923" s="301"/>
      <c r="V923" s="301"/>
      <c r="W923" s="301"/>
      <c r="X923" s="301"/>
      <c r="Y923" s="301"/>
      <c r="Z923" s="301"/>
    </row>
    <row r="924" spans="1:26" ht="21.75" customHeight="1">
      <c r="A924" s="301"/>
      <c r="B924" s="301"/>
      <c r="C924" s="301"/>
      <c r="D924" s="301"/>
      <c r="E924" s="301"/>
      <c r="F924" s="301"/>
      <c r="G924" s="301"/>
      <c r="H924" s="301"/>
      <c r="I924" s="301"/>
      <c r="J924" s="301"/>
      <c r="K924" s="301"/>
      <c r="L924" s="301"/>
      <c r="M924" s="301"/>
      <c r="N924" s="301"/>
      <c r="O924" s="301"/>
      <c r="P924" s="301"/>
      <c r="Q924" s="301"/>
      <c r="R924" s="301"/>
      <c r="S924" s="301"/>
      <c r="T924" s="301"/>
      <c r="U924" s="301"/>
      <c r="V924" s="301"/>
      <c r="W924" s="301"/>
      <c r="X924" s="301"/>
      <c r="Y924" s="301"/>
      <c r="Z924" s="301"/>
    </row>
    <row r="925" spans="1:26" ht="21.75" customHeight="1">
      <c r="A925" s="301"/>
      <c r="B925" s="301"/>
      <c r="C925" s="301"/>
      <c r="D925" s="301"/>
      <c r="E925" s="301"/>
      <c r="F925" s="301"/>
      <c r="G925" s="301"/>
      <c r="H925" s="301"/>
      <c r="I925" s="301"/>
      <c r="J925" s="301"/>
      <c r="K925" s="301"/>
      <c r="L925" s="301"/>
      <c r="M925" s="301"/>
      <c r="N925" s="301"/>
      <c r="O925" s="301"/>
      <c r="P925" s="301"/>
      <c r="Q925" s="301"/>
      <c r="R925" s="301"/>
      <c r="S925" s="301"/>
      <c r="T925" s="301"/>
      <c r="U925" s="301"/>
      <c r="V925" s="301"/>
      <c r="W925" s="301"/>
      <c r="X925" s="301"/>
      <c r="Y925" s="301"/>
      <c r="Z925" s="301"/>
    </row>
    <row r="926" spans="1:26" ht="21.75" customHeight="1">
      <c r="A926" s="301"/>
      <c r="B926" s="301"/>
      <c r="C926" s="301"/>
      <c r="D926" s="301"/>
      <c r="E926" s="301"/>
      <c r="F926" s="301"/>
      <c r="G926" s="301"/>
      <c r="H926" s="301"/>
      <c r="I926" s="301"/>
      <c r="J926" s="301"/>
      <c r="K926" s="301"/>
      <c r="L926" s="301"/>
      <c r="M926" s="301"/>
      <c r="N926" s="301"/>
      <c r="O926" s="301"/>
      <c r="P926" s="301"/>
      <c r="Q926" s="301"/>
      <c r="R926" s="301"/>
      <c r="S926" s="301"/>
      <c r="T926" s="301"/>
      <c r="U926" s="301"/>
      <c r="V926" s="301"/>
      <c r="W926" s="301"/>
      <c r="X926" s="301"/>
      <c r="Y926" s="301"/>
      <c r="Z926" s="301"/>
    </row>
    <row r="927" spans="1:26" ht="21.75" customHeight="1">
      <c r="A927" s="301"/>
      <c r="B927" s="301"/>
      <c r="C927" s="301"/>
      <c r="D927" s="301"/>
      <c r="E927" s="301"/>
      <c r="F927" s="301"/>
      <c r="G927" s="301"/>
      <c r="H927" s="301"/>
      <c r="I927" s="301"/>
      <c r="J927" s="301"/>
      <c r="K927" s="301"/>
      <c r="L927" s="301"/>
      <c r="M927" s="301"/>
      <c r="N927" s="301"/>
      <c r="O927" s="301"/>
      <c r="P927" s="301"/>
      <c r="Q927" s="301"/>
      <c r="R927" s="301"/>
      <c r="S927" s="301"/>
      <c r="T927" s="301"/>
      <c r="U927" s="301"/>
      <c r="V927" s="301"/>
      <c r="W927" s="301"/>
      <c r="X927" s="301"/>
      <c r="Y927" s="301"/>
      <c r="Z927" s="301"/>
    </row>
    <row r="928" spans="1:26" ht="21.75" customHeight="1">
      <c r="A928" s="301"/>
      <c r="B928" s="301"/>
      <c r="C928" s="301"/>
      <c r="D928" s="301"/>
      <c r="E928" s="301"/>
      <c r="F928" s="301"/>
      <c r="G928" s="301"/>
      <c r="H928" s="301"/>
      <c r="I928" s="301"/>
      <c r="J928" s="301"/>
      <c r="K928" s="301"/>
      <c r="L928" s="301"/>
      <c r="M928" s="301"/>
      <c r="N928" s="301"/>
      <c r="O928" s="301"/>
      <c r="P928" s="301"/>
      <c r="Q928" s="301"/>
      <c r="R928" s="301"/>
      <c r="S928" s="301"/>
      <c r="T928" s="301"/>
      <c r="U928" s="301"/>
      <c r="V928" s="301"/>
      <c r="W928" s="301"/>
      <c r="X928" s="301"/>
      <c r="Y928" s="301"/>
      <c r="Z928" s="301"/>
    </row>
    <row r="929" spans="1:26" ht="21.75" customHeight="1">
      <c r="A929" s="301"/>
      <c r="B929" s="301"/>
      <c r="C929" s="301"/>
      <c r="D929" s="301"/>
      <c r="E929" s="301"/>
      <c r="F929" s="301"/>
      <c r="G929" s="301"/>
      <c r="H929" s="301"/>
      <c r="I929" s="301"/>
      <c r="J929" s="301"/>
      <c r="K929" s="301"/>
      <c r="L929" s="301"/>
      <c r="M929" s="301"/>
      <c r="N929" s="301"/>
      <c r="O929" s="301"/>
      <c r="P929" s="301"/>
      <c r="Q929" s="301"/>
      <c r="R929" s="301"/>
      <c r="S929" s="301"/>
      <c r="T929" s="301"/>
      <c r="U929" s="301"/>
      <c r="V929" s="301"/>
      <c r="W929" s="301"/>
      <c r="X929" s="301"/>
      <c r="Y929" s="301"/>
      <c r="Z929" s="301"/>
    </row>
    <row r="930" spans="1:26" ht="21.75" customHeight="1">
      <c r="A930" s="301"/>
      <c r="B930" s="301"/>
      <c r="C930" s="301"/>
      <c r="D930" s="301"/>
      <c r="E930" s="301"/>
      <c r="F930" s="301"/>
      <c r="G930" s="301"/>
      <c r="H930" s="301"/>
      <c r="I930" s="301"/>
      <c r="J930" s="301"/>
      <c r="K930" s="301"/>
      <c r="L930" s="301"/>
      <c r="M930" s="301"/>
      <c r="N930" s="301"/>
      <c r="O930" s="301"/>
      <c r="P930" s="301"/>
      <c r="Q930" s="301"/>
      <c r="R930" s="301"/>
      <c r="S930" s="301"/>
      <c r="T930" s="301"/>
      <c r="U930" s="301"/>
      <c r="V930" s="301"/>
      <c r="W930" s="301"/>
      <c r="X930" s="301"/>
      <c r="Y930" s="301"/>
      <c r="Z930" s="301"/>
    </row>
    <row r="931" spans="1:26" ht="21.75" customHeight="1">
      <c r="A931" s="301"/>
      <c r="B931" s="301"/>
      <c r="C931" s="301"/>
      <c r="D931" s="301"/>
      <c r="E931" s="301"/>
      <c r="F931" s="301"/>
      <c r="G931" s="301"/>
      <c r="H931" s="301"/>
      <c r="I931" s="301"/>
      <c r="J931" s="301"/>
      <c r="K931" s="301"/>
      <c r="L931" s="301"/>
      <c r="M931" s="301"/>
      <c r="N931" s="301"/>
      <c r="O931" s="301"/>
      <c r="P931" s="301"/>
      <c r="Q931" s="301"/>
      <c r="R931" s="301"/>
      <c r="S931" s="301"/>
      <c r="T931" s="301"/>
      <c r="U931" s="301"/>
      <c r="V931" s="301"/>
      <c r="W931" s="301"/>
      <c r="X931" s="301"/>
      <c r="Y931" s="301"/>
      <c r="Z931" s="301"/>
    </row>
    <row r="932" spans="1:26" ht="21.75" customHeight="1">
      <c r="A932" s="301"/>
      <c r="B932" s="301"/>
      <c r="C932" s="301"/>
      <c r="D932" s="301"/>
      <c r="E932" s="301"/>
      <c r="F932" s="301"/>
      <c r="G932" s="301"/>
      <c r="H932" s="301"/>
      <c r="I932" s="301"/>
      <c r="J932" s="301"/>
      <c r="K932" s="301"/>
      <c r="L932" s="301"/>
      <c r="M932" s="301"/>
      <c r="N932" s="301"/>
      <c r="O932" s="301"/>
      <c r="P932" s="301"/>
      <c r="Q932" s="301"/>
      <c r="R932" s="301"/>
      <c r="S932" s="301"/>
      <c r="T932" s="301"/>
      <c r="U932" s="301"/>
      <c r="V932" s="301"/>
      <c r="W932" s="301"/>
      <c r="X932" s="301"/>
      <c r="Y932" s="301"/>
      <c r="Z932" s="301"/>
    </row>
    <row r="933" spans="1:26" ht="21.75" customHeight="1">
      <c r="A933" s="301"/>
      <c r="B933" s="301"/>
      <c r="C933" s="301"/>
      <c r="D933" s="301"/>
      <c r="E933" s="301"/>
      <c r="F933" s="301"/>
      <c r="G933" s="301"/>
      <c r="H933" s="301"/>
      <c r="I933" s="301"/>
      <c r="J933" s="301"/>
      <c r="K933" s="301"/>
      <c r="L933" s="301"/>
      <c r="M933" s="301"/>
      <c r="N933" s="301"/>
      <c r="O933" s="301"/>
      <c r="P933" s="301"/>
      <c r="Q933" s="301"/>
      <c r="R933" s="301"/>
      <c r="S933" s="301"/>
      <c r="T933" s="301"/>
      <c r="U933" s="301"/>
      <c r="V933" s="301"/>
      <c r="W933" s="301"/>
      <c r="X933" s="301"/>
      <c r="Y933" s="301"/>
      <c r="Z933" s="301"/>
    </row>
    <row r="934" spans="1:26" ht="21.75" customHeight="1">
      <c r="A934" s="301"/>
      <c r="B934" s="301"/>
      <c r="C934" s="301"/>
      <c r="D934" s="301"/>
      <c r="E934" s="301"/>
      <c r="F934" s="301"/>
      <c r="G934" s="301"/>
      <c r="H934" s="301"/>
      <c r="I934" s="301"/>
      <c r="J934" s="301"/>
      <c r="K934" s="301"/>
      <c r="L934" s="301"/>
      <c r="M934" s="301"/>
      <c r="N934" s="301"/>
      <c r="O934" s="301"/>
      <c r="P934" s="301"/>
      <c r="Q934" s="301"/>
      <c r="R934" s="301"/>
      <c r="S934" s="301"/>
      <c r="T934" s="301"/>
      <c r="U934" s="301"/>
      <c r="V934" s="301"/>
      <c r="W934" s="301"/>
      <c r="X934" s="301"/>
      <c r="Y934" s="301"/>
      <c r="Z934" s="301"/>
    </row>
    <row r="935" spans="1:26" ht="21.75" customHeight="1">
      <c r="A935" s="301"/>
      <c r="B935" s="301"/>
      <c r="C935" s="301"/>
      <c r="D935" s="301"/>
      <c r="E935" s="301"/>
      <c r="F935" s="301"/>
      <c r="G935" s="301"/>
      <c r="H935" s="301"/>
      <c r="I935" s="301"/>
      <c r="J935" s="301"/>
      <c r="K935" s="301"/>
      <c r="L935" s="301"/>
      <c r="M935" s="301"/>
      <c r="N935" s="301"/>
      <c r="O935" s="301"/>
      <c r="P935" s="301"/>
      <c r="Q935" s="301"/>
      <c r="R935" s="301"/>
      <c r="S935" s="301"/>
      <c r="T935" s="301"/>
      <c r="U935" s="301"/>
      <c r="V935" s="301"/>
      <c r="W935" s="301"/>
      <c r="X935" s="301"/>
      <c r="Y935" s="301"/>
      <c r="Z935" s="301"/>
    </row>
    <row r="936" spans="1:26" ht="21.75" customHeight="1">
      <c r="A936" s="301"/>
      <c r="B936" s="301"/>
      <c r="C936" s="301"/>
      <c r="D936" s="301"/>
      <c r="E936" s="301"/>
      <c r="F936" s="301"/>
      <c r="G936" s="301"/>
      <c r="H936" s="301"/>
      <c r="I936" s="301"/>
      <c r="J936" s="301"/>
      <c r="K936" s="301"/>
      <c r="L936" s="301"/>
      <c r="M936" s="301"/>
      <c r="N936" s="301"/>
      <c r="O936" s="301"/>
      <c r="P936" s="301"/>
      <c r="Q936" s="301"/>
      <c r="R936" s="301"/>
      <c r="S936" s="301"/>
      <c r="T936" s="301"/>
      <c r="U936" s="301"/>
      <c r="V936" s="301"/>
      <c r="W936" s="301"/>
      <c r="X936" s="301"/>
      <c r="Y936" s="301"/>
      <c r="Z936" s="301"/>
    </row>
    <row r="937" spans="1:26" ht="21.75" customHeight="1">
      <c r="A937" s="301"/>
      <c r="B937" s="301"/>
      <c r="C937" s="301"/>
      <c r="D937" s="301"/>
      <c r="E937" s="301"/>
      <c r="F937" s="301"/>
      <c r="G937" s="301"/>
      <c r="H937" s="301"/>
      <c r="I937" s="301"/>
      <c r="J937" s="301"/>
      <c r="K937" s="301"/>
      <c r="L937" s="301"/>
      <c r="M937" s="301"/>
      <c r="N937" s="301"/>
      <c r="O937" s="301"/>
      <c r="P937" s="301"/>
      <c r="Q937" s="301"/>
      <c r="R937" s="301"/>
      <c r="S937" s="301"/>
      <c r="T937" s="301"/>
      <c r="U937" s="301"/>
      <c r="V937" s="301"/>
      <c r="W937" s="301"/>
      <c r="X937" s="301"/>
      <c r="Y937" s="301"/>
      <c r="Z937" s="301"/>
    </row>
    <row r="938" spans="1:26" ht="21.75" customHeight="1">
      <c r="A938" s="301"/>
      <c r="B938" s="301"/>
      <c r="C938" s="301"/>
      <c r="D938" s="301"/>
      <c r="E938" s="301"/>
      <c r="F938" s="301"/>
      <c r="G938" s="301"/>
      <c r="H938" s="301"/>
      <c r="I938" s="301"/>
      <c r="J938" s="301"/>
      <c r="K938" s="301"/>
      <c r="L938" s="301"/>
      <c r="M938" s="301"/>
      <c r="N938" s="301"/>
      <c r="O938" s="301"/>
      <c r="P938" s="301"/>
      <c r="Q938" s="301"/>
      <c r="R938" s="301"/>
      <c r="S938" s="301"/>
      <c r="T938" s="301"/>
      <c r="U938" s="301"/>
      <c r="V938" s="301"/>
      <c r="W938" s="301"/>
      <c r="X938" s="301"/>
      <c r="Y938" s="301"/>
      <c r="Z938" s="301"/>
    </row>
    <row r="939" spans="1:26" ht="21.75" customHeight="1">
      <c r="A939" s="301"/>
      <c r="B939" s="301"/>
      <c r="C939" s="301"/>
      <c r="D939" s="301"/>
      <c r="E939" s="301"/>
      <c r="F939" s="301"/>
      <c r="G939" s="301"/>
      <c r="H939" s="301"/>
      <c r="I939" s="301"/>
      <c r="J939" s="301"/>
      <c r="K939" s="301"/>
      <c r="L939" s="301"/>
      <c r="M939" s="301"/>
      <c r="N939" s="301"/>
      <c r="O939" s="301"/>
      <c r="P939" s="301"/>
      <c r="Q939" s="301"/>
      <c r="R939" s="301"/>
      <c r="S939" s="301"/>
      <c r="T939" s="301"/>
      <c r="U939" s="301"/>
      <c r="V939" s="301"/>
      <c r="W939" s="301"/>
      <c r="X939" s="301"/>
      <c r="Y939" s="301"/>
      <c r="Z939" s="301"/>
    </row>
    <row r="940" spans="1:26" ht="21.75" customHeight="1">
      <c r="A940" s="301"/>
      <c r="B940" s="301"/>
      <c r="C940" s="301"/>
      <c r="D940" s="301"/>
      <c r="E940" s="301"/>
      <c r="F940" s="301"/>
      <c r="G940" s="301"/>
      <c r="H940" s="301"/>
      <c r="I940" s="301"/>
      <c r="J940" s="301"/>
      <c r="K940" s="301"/>
      <c r="L940" s="301"/>
      <c r="M940" s="301"/>
      <c r="N940" s="301"/>
      <c r="O940" s="301"/>
      <c r="P940" s="301"/>
      <c r="Q940" s="301"/>
      <c r="R940" s="301"/>
      <c r="S940" s="301"/>
      <c r="T940" s="301"/>
      <c r="U940" s="301"/>
      <c r="V940" s="301"/>
      <c r="W940" s="301"/>
      <c r="X940" s="301"/>
      <c r="Y940" s="301"/>
      <c r="Z940" s="301"/>
    </row>
    <row r="941" spans="1:26" ht="21.75" customHeight="1">
      <c r="A941" s="301"/>
      <c r="B941" s="301"/>
      <c r="C941" s="301"/>
      <c r="D941" s="301"/>
      <c r="E941" s="301"/>
      <c r="F941" s="301"/>
      <c r="G941" s="301"/>
      <c r="H941" s="301"/>
      <c r="I941" s="301"/>
      <c r="J941" s="301"/>
      <c r="K941" s="301"/>
      <c r="L941" s="301"/>
      <c r="M941" s="301"/>
      <c r="N941" s="301"/>
      <c r="O941" s="301"/>
      <c r="P941" s="301"/>
      <c r="Q941" s="301"/>
      <c r="R941" s="301"/>
      <c r="S941" s="301"/>
      <c r="T941" s="301"/>
      <c r="U941" s="301"/>
      <c r="V941" s="301"/>
      <c r="W941" s="301"/>
      <c r="X941" s="301"/>
      <c r="Y941" s="301"/>
      <c r="Z941" s="301"/>
    </row>
    <row r="942" spans="1:26" ht="21.75" customHeight="1">
      <c r="A942" s="301"/>
      <c r="B942" s="301"/>
      <c r="C942" s="301"/>
      <c r="D942" s="301"/>
      <c r="E942" s="301"/>
      <c r="F942" s="301"/>
      <c r="G942" s="301"/>
      <c r="H942" s="301"/>
      <c r="I942" s="301"/>
      <c r="J942" s="301"/>
      <c r="K942" s="301"/>
      <c r="L942" s="301"/>
      <c r="M942" s="301"/>
      <c r="N942" s="301"/>
      <c r="O942" s="301"/>
      <c r="P942" s="301"/>
      <c r="Q942" s="301"/>
      <c r="R942" s="301"/>
      <c r="S942" s="301"/>
      <c r="T942" s="301"/>
      <c r="U942" s="301"/>
      <c r="V942" s="301"/>
      <c r="W942" s="301"/>
      <c r="X942" s="301"/>
      <c r="Y942" s="301"/>
      <c r="Z942" s="301"/>
    </row>
    <row r="943" spans="1:26" ht="21.75" customHeight="1">
      <c r="A943" s="301"/>
      <c r="B943" s="301"/>
      <c r="C943" s="301"/>
      <c r="D943" s="301"/>
      <c r="E943" s="301"/>
      <c r="F943" s="301"/>
      <c r="G943" s="301"/>
      <c r="H943" s="301"/>
      <c r="I943" s="301"/>
      <c r="J943" s="301"/>
      <c r="K943" s="301"/>
      <c r="L943" s="301"/>
      <c r="M943" s="301"/>
      <c r="N943" s="301"/>
      <c r="O943" s="301"/>
      <c r="P943" s="301"/>
      <c r="Q943" s="301"/>
      <c r="R943" s="301"/>
      <c r="S943" s="301"/>
      <c r="T943" s="301"/>
      <c r="U943" s="301"/>
      <c r="V943" s="301"/>
      <c r="W943" s="301"/>
      <c r="X943" s="301"/>
      <c r="Y943" s="301"/>
      <c r="Z943" s="301"/>
    </row>
    <row r="944" spans="1:26" ht="21.75" customHeight="1">
      <c r="A944" s="301"/>
      <c r="B944" s="301"/>
      <c r="C944" s="301"/>
      <c r="D944" s="301"/>
      <c r="E944" s="301"/>
      <c r="F944" s="301"/>
      <c r="G944" s="301"/>
      <c r="H944" s="301"/>
      <c r="I944" s="301"/>
      <c r="J944" s="301"/>
      <c r="K944" s="301"/>
      <c r="L944" s="301"/>
      <c r="M944" s="301"/>
      <c r="N944" s="301"/>
      <c r="O944" s="301"/>
      <c r="P944" s="301"/>
      <c r="Q944" s="301"/>
      <c r="R944" s="301"/>
      <c r="S944" s="301"/>
      <c r="T944" s="301"/>
      <c r="U944" s="301"/>
      <c r="V944" s="301"/>
      <c r="W944" s="301"/>
      <c r="X944" s="301"/>
      <c r="Y944" s="301"/>
      <c r="Z944" s="301"/>
    </row>
    <row r="945" spans="1:26" ht="21.75" customHeight="1">
      <c r="A945" s="301"/>
      <c r="B945" s="301"/>
      <c r="C945" s="301"/>
      <c r="D945" s="301"/>
      <c r="E945" s="301"/>
      <c r="F945" s="301"/>
      <c r="G945" s="301"/>
      <c r="H945" s="301"/>
      <c r="I945" s="301"/>
      <c r="J945" s="301"/>
      <c r="K945" s="301"/>
      <c r="L945" s="301"/>
      <c r="M945" s="301"/>
      <c r="N945" s="301"/>
      <c r="O945" s="301"/>
      <c r="P945" s="301"/>
      <c r="Q945" s="301"/>
      <c r="R945" s="301"/>
      <c r="S945" s="301"/>
      <c r="T945" s="301"/>
      <c r="U945" s="301"/>
      <c r="V945" s="301"/>
      <c r="W945" s="301"/>
      <c r="X945" s="301"/>
      <c r="Y945" s="301"/>
      <c r="Z945" s="301"/>
    </row>
    <row r="946" spans="1:26" ht="21.75" customHeight="1">
      <c r="A946" s="301"/>
      <c r="B946" s="301"/>
      <c r="C946" s="301"/>
      <c r="D946" s="301"/>
      <c r="E946" s="301"/>
      <c r="F946" s="301"/>
      <c r="G946" s="301"/>
      <c r="H946" s="301"/>
      <c r="I946" s="301"/>
      <c r="J946" s="301"/>
      <c r="K946" s="301"/>
      <c r="L946" s="301"/>
      <c r="M946" s="301"/>
      <c r="N946" s="301"/>
      <c r="O946" s="301"/>
      <c r="P946" s="301"/>
      <c r="Q946" s="301"/>
      <c r="R946" s="301"/>
      <c r="S946" s="301"/>
      <c r="T946" s="301"/>
      <c r="U946" s="301"/>
      <c r="V946" s="301"/>
      <c r="W946" s="301"/>
      <c r="X946" s="301"/>
      <c r="Y946" s="301"/>
      <c r="Z946" s="301"/>
    </row>
    <row r="947" spans="1:26" ht="21.75" customHeight="1">
      <c r="A947" s="301"/>
      <c r="B947" s="301"/>
      <c r="C947" s="301"/>
      <c r="D947" s="301"/>
      <c r="E947" s="301"/>
      <c r="F947" s="301"/>
      <c r="G947" s="301"/>
      <c r="H947" s="301"/>
      <c r="I947" s="301"/>
      <c r="J947" s="301"/>
      <c r="K947" s="301"/>
      <c r="L947" s="301"/>
      <c r="M947" s="301"/>
      <c r="N947" s="301"/>
      <c r="O947" s="301"/>
      <c r="P947" s="301"/>
      <c r="Q947" s="301"/>
      <c r="R947" s="301"/>
      <c r="S947" s="301"/>
      <c r="T947" s="301"/>
      <c r="U947" s="301"/>
      <c r="V947" s="301"/>
      <c r="W947" s="301"/>
      <c r="X947" s="301"/>
      <c r="Y947" s="301"/>
      <c r="Z947" s="301"/>
    </row>
    <row r="948" spans="1:26" ht="21.75" customHeight="1">
      <c r="A948" s="301"/>
      <c r="B948" s="301"/>
      <c r="C948" s="301"/>
      <c r="D948" s="301"/>
      <c r="E948" s="301"/>
      <c r="F948" s="301"/>
      <c r="G948" s="301"/>
      <c r="H948" s="301"/>
      <c r="I948" s="301"/>
      <c r="J948" s="301"/>
      <c r="K948" s="301"/>
      <c r="L948" s="301"/>
      <c r="M948" s="301"/>
      <c r="N948" s="301"/>
      <c r="O948" s="301"/>
      <c r="P948" s="301"/>
      <c r="Q948" s="301"/>
      <c r="R948" s="301"/>
      <c r="S948" s="301"/>
      <c r="T948" s="301"/>
      <c r="U948" s="301"/>
      <c r="V948" s="301"/>
      <c r="W948" s="301"/>
      <c r="X948" s="301"/>
      <c r="Y948" s="301"/>
      <c r="Z948" s="301"/>
    </row>
    <row r="949" spans="1:26" ht="21.75" customHeight="1">
      <c r="A949" s="301"/>
      <c r="B949" s="301"/>
      <c r="C949" s="301"/>
      <c r="D949" s="301"/>
      <c r="E949" s="301"/>
      <c r="F949" s="301"/>
      <c r="G949" s="301"/>
      <c r="H949" s="301"/>
      <c r="I949" s="301"/>
      <c r="J949" s="301"/>
      <c r="K949" s="301"/>
      <c r="L949" s="301"/>
      <c r="M949" s="301"/>
      <c r="N949" s="301"/>
      <c r="O949" s="301"/>
      <c r="P949" s="301"/>
      <c r="Q949" s="301"/>
      <c r="R949" s="301"/>
      <c r="S949" s="301"/>
      <c r="T949" s="301"/>
      <c r="U949" s="301"/>
      <c r="V949" s="301"/>
      <c r="W949" s="301"/>
      <c r="X949" s="301"/>
      <c r="Y949" s="301"/>
      <c r="Z949" s="301"/>
    </row>
    <row r="950" spans="1:26" ht="21.75" customHeight="1">
      <c r="A950" s="301"/>
      <c r="B950" s="301"/>
      <c r="C950" s="301"/>
      <c r="D950" s="301"/>
      <c r="E950" s="301"/>
      <c r="F950" s="301"/>
      <c r="G950" s="301"/>
      <c r="H950" s="301"/>
      <c r="I950" s="301"/>
      <c r="J950" s="301"/>
      <c r="K950" s="301"/>
      <c r="L950" s="301"/>
      <c r="M950" s="301"/>
      <c r="N950" s="301"/>
      <c r="O950" s="301"/>
      <c r="P950" s="301"/>
      <c r="Q950" s="301"/>
      <c r="R950" s="301"/>
      <c r="S950" s="301"/>
      <c r="T950" s="301"/>
      <c r="U950" s="301"/>
      <c r="V950" s="301"/>
      <c r="W950" s="301"/>
      <c r="X950" s="301"/>
      <c r="Y950" s="301"/>
      <c r="Z950" s="301"/>
    </row>
    <row r="951" spans="1:26" ht="21.75" customHeight="1">
      <c r="A951" s="301"/>
      <c r="B951" s="301"/>
      <c r="C951" s="301"/>
      <c r="D951" s="301"/>
      <c r="E951" s="301"/>
      <c r="F951" s="301"/>
      <c r="G951" s="301"/>
      <c r="H951" s="301"/>
      <c r="I951" s="301"/>
      <c r="J951" s="301"/>
      <c r="K951" s="301"/>
      <c r="L951" s="301"/>
      <c r="M951" s="301"/>
      <c r="N951" s="301"/>
      <c r="O951" s="301"/>
      <c r="P951" s="301"/>
      <c r="Q951" s="301"/>
      <c r="R951" s="301"/>
      <c r="S951" s="301"/>
      <c r="T951" s="301"/>
      <c r="U951" s="301"/>
      <c r="V951" s="301"/>
      <c r="W951" s="301"/>
      <c r="X951" s="301"/>
      <c r="Y951" s="301"/>
      <c r="Z951" s="301"/>
    </row>
    <row r="952" spans="1:26" ht="21.75" customHeight="1">
      <c r="A952" s="301"/>
      <c r="B952" s="301"/>
      <c r="C952" s="301"/>
      <c r="D952" s="301"/>
      <c r="E952" s="301"/>
      <c r="F952" s="301"/>
      <c r="G952" s="301"/>
      <c r="H952" s="301"/>
      <c r="I952" s="301"/>
      <c r="J952" s="301"/>
      <c r="K952" s="301"/>
      <c r="L952" s="301"/>
      <c r="M952" s="301"/>
      <c r="N952" s="301"/>
      <c r="O952" s="301"/>
      <c r="P952" s="301"/>
      <c r="Q952" s="301"/>
      <c r="R952" s="301"/>
      <c r="S952" s="301"/>
      <c r="T952" s="301"/>
      <c r="U952" s="301"/>
      <c r="V952" s="301"/>
      <c r="W952" s="301"/>
      <c r="X952" s="301"/>
      <c r="Y952" s="301"/>
      <c r="Z952" s="301"/>
    </row>
    <row r="953" spans="1:26" ht="21.75" customHeight="1">
      <c r="A953" s="301"/>
      <c r="B953" s="301"/>
      <c r="C953" s="301"/>
      <c r="D953" s="301"/>
      <c r="E953" s="301"/>
      <c r="F953" s="301"/>
      <c r="G953" s="301"/>
      <c r="H953" s="301"/>
      <c r="I953" s="301"/>
      <c r="J953" s="301"/>
      <c r="K953" s="301"/>
      <c r="L953" s="301"/>
      <c r="M953" s="301"/>
      <c r="N953" s="301"/>
      <c r="O953" s="301"/>
      <c r="P953" s="301"/>
      <c r="Q953" s="301"/>
      <c r="R953" s="301"/>
      <c r="S953" s="301"/>
      <c r="T953" s="301"/>
      <c r="U953" s="301"/>
      <c r="V953" s="301"/>
      <c r="W953" s="301"/>
      <c r="X953" s="301"/>
      <c r="Y953" s="301"/>
      <c r="Z953" s="301"/>
    </row>
    <row r="954" spans="1:26" ht="21.75" customHeight="1">
      <c r="A954" s="301"/>
      <c r="B954" s="301"/>
      <c r="C954" s="301"/>
      <c r="D954" s="301"/>
      <c r="E954" s="301"/>
      <c r="F954" s="301"/>
      <c r="G954" s="301"/>
      <c r="H954" s="301"/>
      <c r="I954" s="301"/>
      <c r="J954" s="301"/>
      <c r="K954" s="301"/>
      <c r="L954" s="301"/>
      <c r="M954" s="301"/>
      <c r="N954" s="301"/>
      <c r="O954" s="301"/>
      <c r="P954" s="301"/>
      <c r="Q954" s="301"/>
      <c r="R954" s="301"/>
      <c r="S954" s="301"/>
      <c r="T954" s="301"/>
      <c r="U954" s="301"/>
      <c r="V954" s="301"/>
      <c r="W954" s="301"/>
      <c r="X954" s="301"/>
      <c r="Y954" s="301"/>
      <c r="Z954" s="301"/>
    </row>
    <row r="955" spans="1:26" ht="21.75" customHeight="1">
      <c r="A955" s="301"/>
      <c r="B955" s="301"/>
      <c r="C955" s="301"/>
      <c r="D955" s="301"/>
      <c r="E955" s="301"/>
      <c r="F955" s="301"/>
      <c r="G955" s="301"/>
      <c r="H955" s="301"/>
      <c r="I955" s="301"/>
      <c r="J955" s="301"/>
      <c r="K955" s="301"/>
      <c r="L955" s="301"/>
      <c r="M955" s="301"/>
      <c r="N955" s="301"/>
      <c r="O955" s="301"/>
      <c r="P955" s="301"/>
      <c r="Q955" s="301"/>
      <c r="R955" s="301"/>
      <c r="S955" s="301"/>
      <c r="T955" s="301"/>
      <c r="U955" s="301"/>
      <c r="V955" s="301"/>
      <c r="W955" s="301"/>
      <c r="X955" s="301"/>
      <c r="Y955" s="301"/>
      <c r="Z955" s="301"/>
    </row>
    <row r="956" spans="1:26" ht="21.75" customHeight="1">
      <c r="A956" s="301"/>
      <c r="B956" s="301"/>
      <c r="C956" s="301"/>
      <c r="D956" s="301"/>
      <c r="E956" s="301"/>
      <c r="F956" s="301"/>
      <c r="G956" s="301"/>
      <c r="H956" s="301"/>
      <c r="I956" s="301"/>
      <c r="J956" s="301"/>
      <c r="K956" s="301"/>
      <c r="L956" s="301"/>
      <c r="M956" s="301"/>
      <c r="N956" s="301"/>
      <c r="O956" s="301"/>
      <c r="P956" s="301"/>
      <c r="Q956" s="301"/>
      <c r="R956" s="301"/>
      <c r="S956" s="301"/>
      <c r="T956" s="301"/>
      <c r="U956" s="301"/>
      <c r="V956" s="301"/>
      <c r="W956" s="301"/>
      <c r="X956" s="301"/>
      <c r="Y956" s="301"/>
      <c r="Z956" s="301"/>
    </row>
    <row r="957" spans="1:26" ht="21.75" customHeight="1">
      <c r="A957" s="301"/>
      <c r="B957" s="301"/>
      <c r="C957" s="301"/>
      <c r="D957" s="301"/>
      <c r="E957" s="301"/>
      <c r="F957" s="301"/>
      <c r="G957" s="301"/>
      <c r="H957" s="301"/>
      <c r="I957" s="301"/>
      <c r="J957" s="301"/>
      <c r="K957" s="301"/>
      <c r="L957" s="301"/>
      <c r="M957" s="301"/>
      <c r="N957" s="301"/>
      <c r="O957" s="301"/>
      <c r="P957" s="301"/>
      <c r="Q957" s="301"/>
      <c r="R957" s="301"/>
      <c r="S957" s="301"/>
      <c r="T957" s="301"/>
      <c r="U957" s="301"/>
      <c r="V957" s="301"/>
      <c r="W957" s="301"/>
      <c r="X957" s="301"/>
      <c r="Y957" s="301"/>
      <c r="Z957" s="301"/>
    </row>
    <row r="958" spans="1:26" ht="21.75" customHeight="1">
      <c r="A958" s="301"/>
      <c r="B958" s="301"/>
      <c r="C958" s="301"/>
      <c r="D958" s="301"/>
      <c r="E958" s="301"/>
      <c r="F958" s="301"/>
      <c r="G958" s="301"/>
      <c r="H958" s="301"/>
      <c r="I958" s="301"/>
      <c r="J958" s="301"/>
      <c r="K958" s="301"/>
      <c r="L958" s="301"/>
      <c r="M958" s="301"/>
      <c r="N958" s="301"/>
      <c r="O958" s="301"/>
      <c r="P958" s="301"/>
      <c r="Q958" s="301"/>
      <c r="R958" s="301"/>
      <c r="S958" s="301"/>
      <c r="T958" s="301"/>
      <c r="U958" s="301"/>
      <c r="V958" s="301"/>
      <c r="W958" s="301"/>
      <c r="X958" s="301"/>
      <c r="Y958" s="301"/>
      <c r="Z958" s="301"/>
    </row>
    <row r="959" spans="1:26" ht="21.75" customHeight="1">
      <c r="A959" s="301"/>
      <c r="B959" s="301"/>
      <c r="C959" s="301"/>
      <c r="D959" s="301"/>
      <c r="E959" s="301"/>
      <c r="F959" s="301"/>
      <c r="G959" s="301"/>
      <c r="H959" s="301"/>
      <c r="I959" s="301"/>
      <c r="J959" s="301"/>
      <c r="K959" s="301"/>
      <c r="L959" s="301"/>
      <c r="M959" s="301"/>
      <c r="N959" s="301"/>
      <c r="O959" s="301"/>
      <c r="P959" s="301"/>
      <c r="Q959" s="301"/>
      <c r="R959" s="301"/>
      <c r="S959" s="301"/>
      <c r="T959" s="301"/>
      <c r="U959" s="301"/>
      <c r="V959" s="301"/>
      <c r="W959" s="301"/>
      <c r="X959" s="301"/>
      <c r="Y959" s="301"/>
      <c r="Z959" s="301"/>
    </row>
    <row r="960" spans="1:26" ht="21.75" customHeight="1">
      <c r="A960" s="301"/>
      <c r="B960" s="301"/>
      <c r="C960" s="301"/>
      <c r="D960" s="301"/>
      <c r="E960" s="301"/>
      <c r="F960" s="301"/>
      <c r="G960" s="301"/>
      <c r="H960" s="301"/>
      <c r="I960" s="301"/>
      <c r="J960" s="301"/>
      <c r="K960" s="301"/>
      <c r="L960" s="301"/>
      <c r="M960" s="301"/>
      <c r="N960" s="301"/>
      <c r="O960" s="301"/>
      <c r="P960" s="301"/>
      <c r="Q960" s="301"/>
      <c r="R960" s="301"/>
      <c r="S960" s="301"/>
      <c r="T960" s="301"/>
      <c r="U960" s="301"/>
      <c r="V960" s="301"/>
      <c r="W960" s="301"/>
      <c r="X960" s="301"/>
      <c r="Y960" s="301"/>
      <c r="Z960" s="301"/>
    </row>
    <row r="961" spans="1:26" ht="21.75" customHeight="1">
      <c r="A961" s="301"/>
      <c r="B961" s="301"/>
      <c r="C961" s="301"/>
      <c r="D961" s="301"/>
      <c r="E961" s="301"/>
      <c r="F961" s="301"/>
      <c r="G961" s="301"/>
      <c r="H961" s="301"/>
      <c r="I961" s="301"/>
      <c r="J961" s="301"/>
      <c r="K961" s="301"/>
      <c r="L961" s="301"/>
      <c r="M961" s="301"/>
      <c r="N961" s="301"/>
      <c r="O961" s="301"/>
      <c r="P961" s="301"/>
      <c r="Q961" s="301"/>
      <c r="R961" s="301"/>
      <c r="S961" s="301"/>
      <c r="T961" s="301"/>
      <c r="U961" s="301"/>
      <c r="V961" s="301"/>
      <c r="W961" s="301"/>
      <c r="X961" s="301"/>
      <c r="Y961" s="301"/>
      <c r="Z961" s="301"/>
    </row>
    <row r="962" spans="1:26" ht="21.75" customHeight="1">
      <c r="A962" s="301"/>
      <c r="B962" s="301"/>
      <c r="C962" s="301"/>
      <c r="D962" s="301"/>
      <c r="E962" s="301"/>
      <c r="F962" s="301"/>
      <c r="G962" s="301"/>
      <c r="H962" s="301"/>
      <c r="I962" s="301"/>
      <c r="J962" s="301"/>
      <c r="K962" s="301"/>
      <c r="L962" s="301"/>
      <c r="M962" s="301"/>
      <c r="N962" s="301"/>
      <c r="O962" s="301"/>
      <c r="P962" s="301"/>
      <c r="Q962" s="301"/>
      <c r="R962" s="301"/>
      <c r="S962" s="301"/>
      <c r="T962" s="301"/>
      <c r="U962" s="301"/>
      <c r="V962" s="301"/>
      <c r="W962" s="301"/>
      <c r="X962" s="301"/>
      <c r="Y962" s="301"/>
      <c r="Z962" s="301"/>
    </row>
    <row r="963" spans="1:26" ht="21.75" customHeight="1">
      <c r="A963" s="301"/>
      <c r="B963" s="301"/>
      <c r="C963" s="301"/>
      <c r="D963" s="301"/>
      <c r="E963" s="301"/>
      <c r="F963" s="301"/>
      <c r="G963" s="301"/>
      <c r="H963" s="301"/>
      <c r="I963" s="301"/>
      <c r="J963" s="301"/>
      <c r="K963" s="301"/>
      <c r="L963" s="301"/>
      <c r="M963" s="301"/>
      <c r="N963" s="301"/>
      <c r="O963" s="301"/>
      <c r="P963" s="301"/>
      <c r="Q963" s="301"/>
      <c r="R963" s="301"/>
      <c r="S963" s="301"/>
      <c r="T963" s="301"/>
      <c r="U963" s="301"/>
      <c r="V963" s="301"/>
      <c r="W963" s="301"/>
      <c r="X963" s="301"/>
      <c r="Y963" s="301"/>
      <c r="Z963" s="301"/>
    </row>
    <row r="964" spans="1:26" ht="21.75" customHeight="1">
      <c r="A964" s="301"/>
      <c r="B964" s="301"/>
      <c r="C964" s="301"/>
      <c r="D964" s="301"/>
      <c r="E964" s="301"/>
      <c r="F964" s="301"/>
      <c r="G964" s="301"/>
      <c r="H964" s="301"/>
      <c r="I964" s="301"/>
      <c r="J964" s="301"/>
      <c r="K964" s="301"/>
      <c r="L964" s="301"/>
      <c r="M964" s="301"/>
      <c r="N964" s="301"/>
      <c r="O964" s="301"/>
      <c r="P964" s="301"/>
      <c r="Q964" s="301"/>
      <c r="R964" s="301"/>
      <c r="S964" s="301"/>
      <c r="T964" s="301"/>
      <c r="U964" s="301"/>
      <c r="V964" s="301"/>
      <c r="W964" s="301"/>
      <c r="X964" s="301"/>
      <c r="Y964" s="301"/>
      <c r="Z964" s="301"/>
    </row>
    <row r="965" spans="1:26" ht="21.75" customHeight="1">
      <c r="A965" s="301"/>
      <c r="B965" s="301"/>
      <c r="C965" s="301"/>
      <c r="D965" s="301"/>
      <c r="E965" s="301"/>
      <c r="F965" s="301"/>
      <c r="G965" s="301"/>
      <c r="H965" s="301"/>
      <c r="I965" s="301"/>
      <c r="J965" s="301"/>
      <c r="K965" s="301"/>
      <c r="L965" s="301"/>
      <c r="M965" s="301"/>
      <c r="N965" s="301"/>
      <c r="O965" s="301"/>
      <c r="P965" s="301"/>
      <c r="Q965" s="301"/>
      <c r="R965" s="301"/>
      <c r="S965" s="301"/>
      <c r="T965" s="301"/>
      <c r="U965" s="301"/>
      <c r="V965" s="301"/>
      <c r="W965" s="301"/>
      <c r="X965" s="301"/>
      <c r="Y965" s="301"/>
      <c r="Z965" s="301"/>
    </row>
    <row r="966" spans="1:26" ht="21.75" customHeight="1">
      <c r="A966" s="301"/>
      <c r="B966" s="301"/>
      <c r="C966" s="301"/>
      <c r="D966" s="301"/>
      <c r="E966" s="301"/>
      <c r="F966" s="301"/>
      <c r="G966" s="301"/>
      <c r="H966" s="301"/>
      <c r="I966" s="301"/>
      <c r="J966" s="301"/>
      <c r="K966" s="301"/>
      <c r="L966" s="301"/>
      <c r="M966" s="301"/>
      <c r="N966" s="301"/>
      <c r="O966" s="301"/>
      <c r="P966" s="301"/>
      <c r="Q966" s="301"/>
      <c r="R966" s="301"/>
      <c r="S966" s="301"/>
      <c r="T966" s="301"/>
      <c r="U966" s="301"/>
      <c r="V966" s="301"/>
      <c r="W966" s="301"/>
      <c r="X966" s="301"/>
      <c r="Y966" s="301"/>
      <c r="Z966" s="301"/>
    </row>
    <row r="967" spans="1:26" ht="21.75" customHeight="1">
      <c r="A967" s="301"/>
      <c r="B967" s="301"/>
      <c r="C967" s="301"/>
      <c r="D967" s="301"/>
      <c r="E967" s="301"/>
      <c r="F967" s="301"/>
      <c r="G967" s="301"/>
      <c r="H967" s="301"/>
      <c r="I967" s="301"/>
      <c r="J967" s="301"/>
      <c r="K967" s="301"/>
      <c r="L967" s="301"/>
      <c r="M967" s="301"/>
      <c r="N967" s="301"/>
      <c r="O967" s="301"/>
      <c r="P967" s="301"/>
      <c r="Q967" s="301"/>
      <c r="R967" s="301"/>
      <c r="S967" s="301"/>
      <c r="T967" s="301"/>
      <c r="U967" s="301"/>
      <c r="V967" s="301"/>
      <c r="W967" s="301"/>
      <c r="X967" s="301"/>
      <c r="Y967" s="301"/>
      <c r="Z967" s="301"/>
    </row>
    <row r="968" spans="1:26" ht="21.75" customHeight="1">
      <c r="A968" s="301"/>
      <c r="B968" s="301"/>
      <c r="C968" s="301"/>
      <c r="D968" s="301"/>
      <c r="E968" s="301"/>
      <c r="F968" s="301"/>
      <c r="G968" s="301"/>
      <c r="H968" s="301"/>
      <c r="I968" s="301"/>
      <c r="J968" s="301"/>
      <c r="K968" s="301"/>
      <c r="L968" s="301"/>
      <c r="M968" s="301"/>
      <c r="N968" s="301"/>
      <c r="O968" s="301"/>
      <c r="P968" s="301"/>
      <c r="Q968" s="301"/>
      <c r="R968" s="301"/>
      <c r="S968" s="301"/>
      <c r="T968" s="301"/>
      <c r="U968" s="301"/>
      <c r="V968" s="301"/>
      <c r="W968" s="301"/>
      <c r="X968" s="301"/>
      <c r="Y968" s="301"/>
      <c r="Z968" s="301"/>
    </row>
    <row r="969" spans="1:26" ht="21.75" customHeight="1">
      <c r="A969" s="301"/>
      <c r="B969" s="301"/>
      <c r="C969" s="301"/>
      <c r="D969" s="301"/>
      <c r="E969" s="301"/>
      <c r="F969" s="301"/>
      <c r="G969" s="301"/>
      <c r="H969" s="301"/>
      <c r="I969" s="301"/>
      <c r="J969" s="301"/>
      <c r="K969" s="301"/>
      <c r="L969" s="301"/>
      <c r="M969" s="301"/>
      <c r="N969" s="301"/>
      <c r="O969" s="301"/>
      <c r="P969" s="301"/>
      <c r="Q969" s="301"/>
      <c r="R969" s="301"/>
      <c r="S969" s="301"/>
      <c r="T969" s="301"/>
      <c r="U969" s="301"/>
      <c r="V969" s="301"/>
      <c r="W969" s="301"/>
      <c r="X969" s="301"/>
      <c r="Y969" s="301"/>
      <c r="Z969" s="301"/>
    </row>
    <row r="970" spans="1:26" ht="21.75" customHeight="1">
      <c r="A970" s="301"/>
      <c r="B970" s="301"/>
      <c r="C970" s="301"/>
      <c r="D970" s="301"/>
      <c r="E970" s="301"/>
      <c r="F970" s="301"/>
      <c r="G970" s="301"/>
      <c r="H970" s="301"/>
      <c r="I970" s="301"/>
      <c r="J970" s="301"/>
      <c r="K970" s="301"/>
      <c r="L970" s="301"/>
      <c r="M970" s="301"/>
      <c r="N970" s="301"/>
      <c r="O970" s="301"/>
      <c r="P970" s="301"/>
      <c r="Q970" s="301"/>
      <c r="R970" s="301"/>
      <c r="S970" s="301"/>
      <c r="T970" s="301"/>
      <c r="U970" s="301"/>
      <c r="V970" s="301"/>
      <c r="W970" s="301"/>
      <c r="X970" s="301"/>
      <c r="Y970" s="301"/>
      <c r="Z970" s="301"/>
    </row>
    <row r="971" spans="1:26" ht="21.75" customHeight="1">
      <c r="A971" s="301"/>
      <c r="B971" s="301"/>
      <c r="C971" s="301"/>
      <c r="D971" s="301"/>
      <c r="E971" s="301"/>
      <c r="F971" s="301"/>
      <c r="G971" s="301"/>
      <c r="H971" s="301"/>
      <c r="I971" s="301"/>
      <c r="J971" s="301"/>
      <c r="K971" s="301"/>
      <c r="L971" s="301"/>
      <c r="M971" s="301"/>
      <c r="N971" s="301"/>
      <c r="O971" s="301"/>
      <c r="P971" s="301"/>
      <c r="Q971" s="301"/>
      <c r="R971" s="301"/>
      <c r="S971" s="301"/>
      <c r="T971" s="301"/>
      <c r="U971" s="301"/>
      <c r="V971" s="301"/>
      <c r="W971" s="301"/>
      <c r="X971" s="301"/>
      <c r="Y971" s="301"/>
      <c r="Z971" s="301"/>
    </row>
    <row r="972" spans="1:26" ht="21.75" customHeight="1">
      <c r="A972" s="301"/>
      <c r="B972" s="301"/>
      <c r="C972" s="301"/>
      <c r="D972" s="301"/>
      <c r="E972" s="301"/>
      <c r="F972" s="301"/>
      <c r="G972" s="301"/>
      <c r="H972" s="301"/>
      <c r="I972" s="301"/>
      <c r="J972" s="301"/>
      <c r="K972" s="301"/>
      <c r="L972" s="301"/>
      <c r="M972" s="301"/>
      <c r="N972" s="301"/>
      <c r="O972" s="301"/>
      <c r="P972" s="301"/>
      <c r="Q972" s="301"/>
      <c r="R972" s="301"/>
      <c r="S972" s="301"/>
      <c r="T972" s="301"/>
      <c r="U972" s="301"/>
      <c r="V972" s="301"/>
      <c r="W972" s="301"/>
      <c r="X972" s="301"/>
      <c r="Y972" s="301"/>
      <c r="Z972" s="301"/>
    </row>
    <row r="973" spans="1:26" ht="21.75" customHeight="1">
      <c r="A973" s="301"/>
      <c r="B973" s="301"/>
      <c r="C973" s="301"/>
      <c r="D973" s="301"/>
      <c r="E973" s="301"/>
      <c r="F973" s="301"/>
      <c r="G973" s="301"/>
      <c r="H973" s="301"/>
      <c r="I973" s="301"/>
      <c r="J973" s="301"/>
      <c r="K973" s="301"/>
      <c r="L973" s="301"/>
      <c r="M973" s="301"/>
      <c r="N973" s="301"/>
      <c r="O973" s="301"/>
      <c r="P973" s="301"/>
      <c r="Q973" s="301"/>
      <c r="R973" s="301"/>
      <c r="S973" s="301"/>
      <c r="T973" s="301"/>
      <c r="U973" s="301"/>
      <c r="V973" s="301"/>
      <c r="W973" s="301"/>
      <c r="X973" s="301"/>
      <c r="Y973" s="301"/>
      <c r="Z973" s="301"/>
    </row>
    <row r="974" spans="1:26" ht="21.75" customHeight="1">
      <c r="A974" s="301"/>
      <c r="B974" s="301"/>
      <c r="C974" s="301"/>
      <c r="D974" s="301"/>
      <c r="E974" s="301"/>
      <c r="F974" s="301"/>
      <c r="G974" s="301"/>
      <c r="H974" s="301"/>
      <c r="I974" s="301"/>
      <c r="J974" s="301"/>
      <c r="K974" s="301"/>
      <c r="L974" s="301"/>
      <c r="M974" s="301"/>
      <c r="N974" s="301"/>
      <c r="O974" s="301"/>
      <c r="P974" s="301"/>
      <c r="Q974" s="301"/>
      <c r="R974" s="301"/>
      <c r="S974" s="301"/>
      <c r="T974" s="301"/>
      <c r="U974" s="301"/>
      <c r="V974" s="301"/>
      <c r="W974" s="301"/>
      <c r="X974" s="301"/>
      <c r="Y974" s="301"/>
      <c r="Z974" s="301"/>
    </row>
    <row r="975" spans="1:26" ht="21.75" customHeight="1">
      <c r="A975" s="301"/>
      <c r="B975" s="301"/>
      <c r="C975" s="301"/>
      <c r="D975" s="301"/>
      <c r="E975" s="301"/>
      <c r="F975" s="301"/>
      <c r="G975" s="301"/>
      <c r="H975" s="301"/>
      <c r="I975" s="301"/>
      <c r="J975" s="301"/>
      <c r="K975" s="301"/>
      <c r="L975" s="301"/>
      <c r="M975" s="301"/>
      <c r="N975" s="301"/>
      <c r="O975" s="301"/>
      <c r="P975" s="301"/>
      <c r="Q975" s="301"/>
      <c r="R975" s="301"/>
      <c r="S975" s="301"/>
      <c r="T975" s="301"/>
      <c r="U975" s="301"/>
      <c r="V975" s="301"/>
      <c r="W975" s="301"/>
      <c r="X975" s="301"/>
      <c r="Y975" s="301"/>
      <c r="Z975" s="301"/>
    </row>
    <row r="976" spans="1:26" ht="21.75" customHeight="1">
      <c r="A976" s="301"/>
      <c r="B976" s="301"/>
      <c r="C976" s="301"/>
      <c r="D976" s="301"/>
      <c r="E976" s="301"/>
      <c r="F976" s="301"/>
      <c r="G976" s="301"/>
      <c r="H976" s="301"/>
      <c r="I976" s="301"/>
      <c r="J976" s="301"/>
      <c r="K976" s="301"/>
      <c r="L976" s="301"/>
      <c r="M976" s="301"/>
      <c r="N976" s="301"/>
      <c r="O976" s="301"/>
      <c r="P976" s="301"/>
      <c r="Q976" s="301"/>
      <c r="R976" s="301"/>
      <c r="S976" s="301"/>
      <c r="T976" s="301"/>
      <c r="U976" s="301"/>
      <c r="V976" s="301"/>
      <c r="W976" s="301"/>
      <c r="X976" s="301"/>
      <c r="Y976" s="301"/>
      <c r="Z976" s="301"/>
    </row>
    <row r="977" spans="1:26" ht="21.75" customHeight="1">
      <c r="A977" s="301"/>
      <c r="B977" s="301"/>
      <c r="C977" s="301"/>
      <c r="D977" s="301"/>
      <c r="E977" s="301"/>
      <c r="F977" s="301"/>
      <c r="G977" s="301"/>
      <c r="H977" s="301"/>
      <c r="I977" s="301"/>
      <c r="J977" s="301"/>
      <c r="K977" s="301"/>
      <c r="L977" s="301"/>
      <c r="M977" s="301"/>
      <c r="N977" s="301"/>
      <c r="O977" s="301"/>
      <c r="P977" s="301"/>
      <c r="Q977" s="301"/>
      <c r="R977" s="301"/>
      <c r="S977" s="301"/>
      <c r="T977" s="301"/>
      <c r="U977" s="301"/>
      <c r="V977" s="301"/>
      <c r="W977" s="301"/>
      <c r="X977" s="301"/>
      <c r="Y977" s="301"/>
      <c r="Z977" s="301"/>
    </row>
    <row r="978" spans="1:26" ht="21.75" customHeight="1">
      <c r="A978" s="301"/>
      <c r="B978" s="301"/>
      <c r="C978" s="301"/>
      <c r="D978" s="301"/>
      <c r="E978" s="301"/>
      <c r="F978" s="301"/>
      <c r="G978" s="301"/>
      <c r="H978" s="301"/>
      <c r="I978" s="301"/>
      <c r="J978" s="301"/>
      <c r="K978" s="301"/>
      <c r="L978" s="301"/>
      <c r="M978" s="301"/>
      <c r="N978" s="301"/>
      <c r="O978" s="301"/>
      <c r="P978" s="301"/>
      <c r="Q978" s="301"/>
      <c r="R978" s="301"/>
      <c r="S978" s="301"/>
      <c r="T978" s="301"/>
      <c r="U978" s="301"/>
      <c r="V978" s="301"/>
      <c r="W978" s="301"/>
      <c r="X978" s="301"/>
      <c r="Y978" s="301"/>
      <c r="Z978" s="301"/>
    </row>
    <row r="979" spans="1:26" ht="21.75" customHeight="1">
      <c r="A979" s="301"/>
      <c r="B979" s="301"/>
      <c r="C979" s="301"/>
      <c r="D979" s="301"/>
      <c r="E979" s="301"/>
      <c r="F979" s="301"/>
      <c r="G979" s="301"/>
      <c r="H979" s="301"/>
      <c r="I979" s="301"/>
      <c r="J979" s="301"/>
      <c r="K979" s="301"/>
      <c r="L979" s="301"/>
      <c r="M979" s="301"/>
      <c r="N979" s="301"/>
      <c r="O979" s="301"/>
      <c r="P979" s="301"/>
      <c r="Q979" s="301"/>
      <c r="R979" s="301"/>
      <c r="S979" s="301"/>
      <c r="T979" s="301"/>
      <c r="U979" s="301"/>
      <c r="V979" s="301"/>
      <c r="W979" s="301"/>
      <c r="X979" s="301"/>
      <c r="Y979" s="301"/>
      <c r="Z979" s="301"/>
    </row>
    <row r="980" spans="1:26" ht="21.75" customHeight="1">
      <c r="A980" s="301"/>
      <c r="B980" s="301"/>
      <c r="C980" s="301"/>
      <c r="D980" s="301"/>
      <c r="E980" s="301"/>
      <c r="F980" s="301"/>
      <c r="G980" s="301"/>
      <c r="H980" s="301"/>
      <c r="I980" s="301"/>
      <c r="J980" s="301"/>
      <c r="K980" s="301"/>
      <c r="L980" s="301"/>
      <c r="M980" s="301"/>
      <c r="N980" s="301"/>
      <c r="O980" s="301"/>
      <c r="P980" s="301"/>
      <c r="Q980" s="301"/>
      <c r="R980" s="301"/>
      <c r="S980" s="301"/>
      <c r="T980" s="301"/>
      <c r="U980" s="301"/>
      <c r="V980" s="301"/>
      <c r="W980" s="301"/>
      <c r="X980" s="301"/>
      <c r="Y980" s="301"/>
      <c r="Z980" s="301"/>
    </row>
    <row r="981" spans="1:26" ht="21.75" customHeight="1">
      <c r="A981" s="301"/>
      <c r="B981" s="301"/>
      <c r="C981" s="301"/>
      <c r="D981" s="301"/>
      <c r="E981" s="301"/>
      <c r="F981" s="301"/>
      <c r="G981" s="301"/>
      <c r="H981" s="301"/>
      <c r="I981" s="301"/>
      <c r="J981" s="301"/>
      <c r="K981" s="301"/>
      <c r="L981" s="301"/>
      <c r="M981" s="301"/>
      <c r="N981" s="301"/>
      <c r="O981" s="301"/>
      <c r="P981" s="301"/>
      <c r="Q981" s="301"/>
      <c r="R981" s="301"/>
      <c r="S981" s="301"/>
      <c r="T981" s="301"/>
      <c r="U981" s="301"/>
      <c r="V981" s="301"/>
      <c r="W981" s="301"/>
      <c r="X981" s="301"/>
      <c r="Y981" s="301"/>
      <c r="Z981" s="301"/>
    </row>
    <row r="982" spans="1:26" ht="21.75" customHeight="1">
      <c r="A982" s="301"/>
      <c r="B982" s="301"/>
      <c r="C982" s="301"/>
      <c r="D982" s="301"/>
      <c r="E982" s="301"/>
      <c r="F982" s="301"/>
      <c r="G982" s="301"/>
      <c r="H982" s="301"/>
      <c r="I982" s="301"/>
      <c r="J982" s="301"/>
      <c r="K982" s="301"/>
      <c r="L982" s="301"/>
      <c r="M982" s="301"/>
      <c r="N982" s="301"/>
      <c r="O982" s="301"/>
      <c r="P982" s="301"/>
      <c r="Q982" s="301"/>
      <c r="R982" s="301"/>
      <c r="S982" s="301"/>
      <c r="T982" s="301"/>
      <c r="U982" s="301"/>
      <c r="V982" s="301"/>
      <c r="W982" s="301"/>
      <c r="X982" s="301"/>
      <c r="Y982" s="301"/>
      <c r="Z982" s="301"/>
    </row>
    <row r="983" spans="1:26" ht="21.75" customHeight="1">
      <c r="A983" s="301"/>
      <c r="B983" s="301"/>
      <c r="C983" s="301"/>
      <c r="D983" s="301"/>
      <c r="E983" s="301"/>
      <c r="F983" s="301"/>
      <c r="G983" s="301"/>
      <c r="H983" s="301"/>
      <c r="I983" s="301"/>
      <c r="J983" s="301"/>
      <c r="K983" s="301"/>
      <c r="L983" s="301"/>
      <c r="M983" s="301"/>
      <c r="N983" s="301"/>
      <c r="O983" s="301"/>
      <c r="P983" s="301"/>
      <c r="Q983" s="301"/>
      <c r="R983" s="301"/>
      <c r="S983" s="301"/>
      <c r="T983" s="301"/>
      <c r="U983" s="301"/>
      <c r="V983" s="301"/>
      <c r="W983" s="301"/>
      <c r="X983" s="301"/>
      <c r="Y983" s="301"/>
      <c r="Z983" s="301"/>
    </row>
    <row r="984" spans="1:26" ht="21.75" customHeight="1">
      <c r="A984" s="301"/>
      <c r="B984" s="301"/>
      <c r="C984" s="301"/>
      <c r="D984" s="301"/>
      <c r="E984" s="301"/>
      <c r="F984" s="301"/>
      <c r="G984" s="301"/>
      <c r="H984" s="301"/>
      <c r="I984" s="301"/>
      <c r="J984" s="301"/>
      <c r="K984" s="301"/>
      <c r="L984" s="301"/>
      <c r="M984" s="301"/>
      <c r="N984" s="301"/>
      <c r="O984" s="301"/>
      <c r="P984" s="301"/>
      <c r="Q984" s="301"/>
      <c r="R984" s="301"/>
      <c r="S984" s="301"/>
      <c r="T984" s="301"/>
      <c r="U984" s="301"/>
      <c r="V984" s="301"/>
      <c r="W984" s="301"/>
      <c r="X984" s="301"/>
      <c r="Y984" s="301"/>
      <c r="Z984" s="301"/>
    </row>
    <row r="985" spans="1:26" ht="21.75" customHeight="1">
      <c r="A985" s="301"/>
      <c r="B985" s="301"/>
      <c r="C985" s="301"/>
      <c r="D985" s="301"/>
      <c r="E985" s="301"/>
      <c r="F985" s="301"/>
      <c r="G985" s="301"/>
      <c r="H985" s="301"/>
      <c r="I985" s="301"/>
      <c r="J985" s="301"/>
      <c r="K985" s="301"/>
      <c r="L985" s="301"/>
      <c r="M985" s="301"/>
      <c r="N985" s="301"/>
      <c r="O985" s="301"/>
      <c r="P985" s="301"/>
      <c r="Q985" s="301"/>
      <c r="R985" s="301"/>
      <c r="S985" s="301"/>
      <c r="T985" s="301"/>
      <c r="U985" s="301"/>
      <c r="V985" s="301"/>
      <c r="W985" s="301"/>
      <c r="X985" s="301"/>
      <c r="Y985" s="301"/>
      <c r="Z985" s="301"/>
    </row>
    <row r="986" spans="1:26" ht="21.75" customHeight="1">
      <c r="A986" s="301"/>
      <c r="B986" s="301"/>
      <c r="C986" s="301"/>
      <c r="D986" s="301"/>
      <c r="E986" s="301"/>
      <c r="F986" s="301"/>
      <c r="G986" s="301"/>
      <c r="H986" s="301"/>
      <c r="I986" s="301"/>
      <c r="J986" s="301"/>
      <c r="K986" s="301"/>
      <c r="L986" s="301"/>
      <c r="M986" s="301"/>
      <c r="N986" s="301"/>
      <c r="O986" s="301"/>
      <c r="P986" s="301"/>
      <c r="Q986" s="301"/>
      <c r="R986" s="301"/>
      <c r="S986" s="301"/>
      <c r="T986" s="301"/>
      <c r="U986" s="301"/>
      <c r="V986" s="301"/>
      <c r="W986" s="301"/>
      <c r="X986" s="301"/>
      <c r="Y986" s="301"/>
      <c r="Z986" s="301"/>
    </row>
    <row r="987" spans="1:26" ht="21.75" customHeight="1">
      <c r="A987" s="301"/>
      <c r="B987" s="301"/>
      <c r="C987" s="301"/>
      <c r="D987" s="301"/>
      <c r="E987" s="301"/>
      <c r="F987" s="301"/>
      <c r="G987" s="301"/>
      <c r="H987" s="301"/>
      <c r="I987" s="301"/>
      <c r="J987" s="301"/>
      <c r="K987" s="301"/>
      <c r="L987" s="301"/>
      <c r="M987" s="301"/>
      <c r="N987" s="301"/>
      <c r="O987" s="301"/>
      <c r="P987" s="301"/>
      <c r="Q987" s="301"/>
      <c r="R987" s="301"/>
      <c r="S987" s="301"/>
      <c r="T987" s="301"/>
      <c r="U987" s="301"/>
      <c r="V987" s="301"/>
      <c r="W987" s="301"/>
      <c r="X987" s="301"/>
      <c r="Y987" s="301"/>
      <c r="Z987" s="301"/>
    </row>
    <row r="988" spans="1:26" ht="21.75" customHeight="1">
      <c r="A988" s="301"/>
      <c r="B988" s="301"/>
      <c r="C988" s="301"/>
      <c r="D988" s="301"/>
      <c r="E988" s="301"/>
      <c r="F988" s="301"/>
      <c r="G988" s="301"/>
      <c r="H988" s="301"/>
      <c r="I988" s="301"/>
      <c r="J988" s="301"/>
      <c r="K988" s="301"/>
      <c r="L988" s="301"/>
      <c r="M988" s="301"/>
      <c r="N988" s="301"/>
      <c r="O988" s="301"/>
      <c r="P988" s="301"/>
      <c r="Q988" s="301"/>
      <c r="R988" s="301"/>
      <c r="S988" s="301"/>
      <c r="T988" s="301"/>
      <c r="U988" s="301"/>
      <c r="V988" s="301"/>
      <c r="W988" s="301"/>
      <c r="X988" s="301"/>
      <c r="Y988" s="301"/>
      <c r="Z988" s="301"/>
    </row>
    <row r="989" spans="1:26" ht="21.75" customHeight="1">
      <c r="A989" s="301"/>
      <c r="B989" s="301"/>
      <c r="C989" s="301"/>
      <c r="D989" s="301"/>
      <c r="E989" s="301"/>
      <c r="F989" s="301"/>
      <c r="G989" s="301"/>
      <c r="H989" s="301"/>
      <c r="I989" s="301"/>
      <c r="J989" s="301"/>
      <c r="K989" s="301"/>
      <c r="L989" s="301"/>
      <c r="M989" s="301"/>
      <c r="N989" s="301"/>
      <c r="O989" s="301"/>
      <c r="P989" s="301"/>
      <c r="Q989" s="301"/>
      <c r="R989" s="301"/>
      <c r="S989" s="301"/>
      <c r="T989" s="301"/>
      <c r="U989" s="301"/>
      <c r="V989" s="301"/>
      <c r="W989" s="301"/>
      <c r="X989" s="301"/>
      <c r="Y989" s="301"/>
      <c r="Z989" s="301"/>
    </row>
    <row r="990" spans="1:26" ht="21.75" customHeight="1">
      <c r="A990" s="301"/>
      <c r="B990" s="301"/>
      <c r="C990" s="301"/>
      <c r="D990" s="301"/>
      <c r="E990" s="301"/>
      <c r="F990" s="301"/>
      <c r="G990" s="301"/>
      <c r="H990" s="301"/>
      <c r="I990" s="301"/>
      <c r="J990" s="301"/>
      <c r="K990" s="301"/>
      <c r="L990" s="301"/>
      <c r="M990" s="301"/>
      <c r="N990" s="301"/>
      <c r="O990" s="301"/>
      <c r="P990" s="301"/>
      <c r="Q990" s="301"/>
      <c r="R990" s="301"/>
      <c r="S990" s="301"/>
      <c r="T990" s="301"/>
      <c r="U990" s="301"/>
      <c r="V990" s="301"/>
      <c r="W990" s="301"/>
      <c r="X990" s="301"/>
      <c r="Y990" s="301"/>
      <c r="Z990" s="301"/>
    </row>
    <row r="991" spans="1:26" ht="21.75" customHeight="1">
      <c r="A991" s="301"/>
      <c r="B991" s="301"/>
      <c r="C991" s="301"/>
      <c r="D991" s="301"/>
      <c r="E991" s="301"/>
      <c r="F991" s="301"/>
      <c r="G991" s="301"/>
      <c r="H991" s="301"/>
      <c r="I991" s="301"/>
      <c r="J991" s="301"/>
      <c r="K991" s="301"/>
      <c r="L991" s="301"/>
      <c r="M991" s="301"/>
      <c r="N991" s="301"/>
      <c r="O991" s="301"/>
      <c r="P991" s="301"/>
      <c r="Q991" s="301"/>
      <c r="R991" s="301"/>
      <c r="S991" s="301"/>
      <c r="T991" s="301"/>
      <c r="U991" s="301"/>
      <c r="V991" s="301"/>
      <c r="W991" s="301"/>
      <c r="X991" s="301"/>
      <c r="Y991" s="301"/>
      <c r="Z991" s="301"/>
    </row>
    <row r="992" spans="1:26" ht="21.75" customHeight="1">
      <c r="A992" s="301"/>
      <c r="B992" s="301"/>
      <c r="C992" s="301"/>
      <c r="D992" s="301"/>
      <c r="E992" s="301"/>
      <c r="F992" s="301"/>
      <c r="G992" s="301"/>
      <c r="H992" s="301"/>
      <c r="I992" s="301"/>
      <c r="J992" s="301"/>
      <c r="K992" s="301"/>
      <c r="L992" s="301"/>
      <c r="M992" s="301"/>
      <c r="N992" s="301"/>
      <c r="O992" s="301"/>
      <c r="P992" s="301"/>
      <c r="Q992" s="301"/>
      <c r="R992" s="301"/>
      <c r="S992" s="301"/>
      <c r="T992" s="301"/>
      <c r="U992" s="301"/>
      <c r="V992" s="301"/>
      <c r="W992" s="301"/>
      <c r="X992" s="301"/>
      <c r="Y992" s="301"/>
      <c r="Z992" s="301"/>
    </row>
    <row r="993" spans="1:26" ht="21.75" customHeight="1">
      <c r="A993" s="301"/>
      <c r="B993" s="301"/>
      <c r="C993" s="301"/>
      <c r="D993" s="301"/>
      <c r="E993" s="301"/>
      <c r="F993" s="301"/>
      <c r="G993" s="301"/>
      <c r="H993" s="301"/>
      <c r="I993" s="301"/>
      <c r="J993" s="301"/>
      <c r="K993" s="301"/>
      <c r="L993" s="301"/>
      <c r="M993" s="301"/>
      <c r="N993" s="301"/>
      <c r="O993" s="301"/>
      <c r="P993" s="301"/>
      <c r="Q993" s="301"/>
      <c r="R993" s="301"/>
      <c r="S993" s="301"/>
      <c r="T993" s="301"/>
      <c r="U993" s="301"/>
      <c r="V993" s="301"/>
      <c r="W993" s="301"/>
      <c r="X993" s="301"/>
      <c r="Y993" s="301"/>
      <c r="Z993" s="301"/>
    </row>
    <row r="994" spans="1:26" ht="21.75" customHeight="1">
      <c r="A994" s="301"/>
      <c r="B994" s="301"/>
      <c r="C994" s="301"/>
      <c r="D994" s="301"/>
      <c r="E994" s="301"/>
      <c r="F994" s="301"/>
      <c r="G994" s="301"/>
      <c r="H994" s="301"/>
      <c r="I994" s="301"/>
      <c r="J994" s="301"/>
      <c r="K994" s="301"/>
      <c r="L994" s="301"/>
      <c r="M994" s="301"/>
      <c r="N994" s="301"/>
      <c r="O994" s="301"/>
      <c r="P994" s="301"/>
      <c r="Q994" s="301"/>
      <c r="R994" s="301"/>
      <c r="S994" s="301"/>
      <c r="T994" s="301"/>
      <c r="U994" s="301"/>
      <c r="V994" s="301"/>
      <c r="W994" s="301"/>
      <c r="X994" s="301"/>
      <c r="Y994" s="301"/>
      <c r="Z994" s="301"/>
    </row>
    <row r="995" spans="1:26" ht="21.75" customHeight="1">
      <c r="A995" s="301"/>
      <c r="B995" s="301"/>
      <c r="C995" s="301"/>
      <c r="D995" s="301"/>
      <c r="E995" s="301"/>
      <c r="F995" s="301"/>
      <c r="G995" s="301"/>
      <c r="H995" s="301"/>
      <c r="I995" s="301"/>
      <c r="J995" s="301"/>
      <c r="K995" s="301"/>
      <c r="L995" s="301"/>
      <c r="M995" s="301"/>
      <c r="N995" s="301"/>
      <c r="O995" s="301"/>
      <c r="P995" s="301"/>
      <c r="Q995" s="301"/>
      <c r="R995" s="301"/>
      <c r="S995" s="301"/>
      <c r="T995" s="301"/>
      <c r="U995" s="301"/>
      <c r="V995" s="301"/>
      <c r="W995" s="301"/>
      <c r="X995" s="301"/>
      <c r="Y995" s="301"/>
      <c r="Z995" s="301"/>
    </row>
    <row r="996" spans="1:26" ht="21.75" customHeight="1">
      <c r="A996" s="301"/>
      <c r="B996" s="301"/>
      <c r="C996" s="301"/>
      <c r="D996" s="301"/>
      <c r="E996" s="301"/>
      <c r="F996" s="301"/>
      <c r="G996" s="301"/>
      <c r="H996" s="301"/>
      <c r="I996" s="301"/>
      <c r="J996" s="301"/>
      <c r="K996" s="301"/>
      <c r="L996" s="301"/>
      <c r="M996" s="301"/>
      <c r="N996" s="301"/>
      <c r="O996" s="301"/>
      <c r="P996" s="301"/>
      <c r="Q996" s="301"/>
      <c r="R996" s="301"/>
      <c r="S996" s="301"/>
      <c r="T996" s="301"/>
      <c r="U996" s="301"/>
      <c r="V996" s="301"/>
      <c r="W996" s="301"/>
      <c r="X996" s="301"/>
      <c r="Y996" s="301"/>
      <c r="Z996" s="301"/>
    </row>
    <row r="997" spans="1:26" ht="21.75" customHeight="1">
      <c r="A997" s="301"/>
      <c r="B997" s="301"/>
      <c r="C997" s="301"/>
      <c r="D997" s="301"/>
      <c r="E997" s="301"/>
      <c r="F997" s="301"/>
      <c r="G997" s="301"/>
      <c r="H997" s="301"/>
      <c r="I997" s="301"/>
      <c r="J997" s="301"/>
      <c r="K997" s="301"/>
      <c r="L997" s="301"/>
      <c r="M997" s="301"/>
      <c r="N997" s="301"/>
      <c r="O997" s="301"/>
      <c r="P997" s="301"/>
      <c r="Q997" s="301"/>
      <c r="R997" s="301"/>
      <c r="S997" s="301"/>
      <c r="T997" s="301"/>
      <c r="U997" s="301"/>
      <c r="V997" s="301"/>
      <c r="W997" s="301"/>
      <c r="X997" s="301"/>
      <c r="Y997" s="301"/>
      <c r="Z997" s="301"/>
    </row>
    <row r="998" spans="1:26" ht="21.75" customHeight="1">
      <c r="A998" s="301"/>
      <c r="B998" s="301"/>
      <c r="C998" s="301"/>
      <c r="D998" s="301"/>
      <c r="E998" s="301"/>
      <c r="F998" s="301"/>
      <c r="G998" s="301"/>
      <c r="H998" s="301"/>
      <c r="I998" s="301"/>
      <c r="J998" s="301"/>
      <c r="K998" s="301"/>
      <c r="L998" s="301"/>
      <c r="M998" s="301"/>
      <c r="N998" s="301"/>
      <c r="O998" s="301"/>
      <c r="P998" s="301"/>
      <c r="Q998" s="301"/>
      <c r="R998" s="301"/>
      <c r="S998" s="301"/>
      <c r="T998" s="301"/>
      <c r="U998" s="301"/>
      <c r="V998" s="301"/>
      <c r="W998" s="301"/>
      <c r="X998" s="301"/>
      <c r="Y998" s="301"/>
      <c r="Z998" s="301"/>
    </row>
    <row r="999" spans="1:26" ht="21.75" customHeight="1">
      <c r="A999" s="301"/>
      <c r="B999" s="301"/>
      <c r="C999" s="301"/>
      <c r="D999" s="301"/>
      <c r="E999" s="301"/>
      <c r="F999" s="301"/>
      <c r="G999" s="301"/>
      <c r="H999" s="301"/>
      <c r="I999" s="301"/>
      <c r="J999" s="301"/>
      <c r="K999" s="301"/>
      <c r="L999" s="301"/>
      <c r="M999" s="301"/>
      <c r="N999" s="301"/>
      <c r="O999" s="301"/>
      <c r="P999" s="301"/>
      <c r="Q999" s="301"/>
      <c r="R999" s="301"/>
      <c r="S999" s="301"/>
      <c r="T999" s="301"/>
      <c r="U999" s="301"/>
      <c r="V999" s="301"/>
      <c r="W999" s="301"/>
      <c r="X999" s="301"/>
      <c r="Y999" s="301"/>
      <c r="Z999" s="301"/>
    </row>
    <row r="1000" spans="1:26" ht="21.75" customHeight="1">
      <c r="A1000" s="301"/>
      <c r="B1000" s="301"/>
      <c r="C1000" s="301"/>
      <c r="D1000" s="301"/>
      <c r="E1000" s="301"/>
      <c r="F1000" s="301"/>
      <c r="G1000" s="301"/>
      <c r="H1000" s="301"/>
      <c r="I1000" s="301"/>
      <c r="J1000" s="301"/>
      <c r="K1000" s="301"/>
      <c r="L1000" s="301"/>
      <c r="M1000" s="301"/>
      <c r="N1000" s="301"/>
      <c r="O1000" s="301"/>
      <c r="P1000" s="301"/>
      <c r="Q1000" s="301"/>
      <c r="R1000" s="301"/>
      <c r="S1000" s="301"/>
      <c r="T1000" s="301"/>
      <c r="U1000" s="301"/>
      <c r="V1000" s="301"/>
      <c r="W1000" s="301"/>
      <c r="X1000" s="301"/>
      <c r="Y1000" s="301"/>
      <c r="Z1000" s="301"/>
    </row>
  </sheetData>
  <mergeCells count="95">
    <mergeCell ref="J189:J190"/>
    <mergeCell ref="D189:D190"/>
    <mergeCell ref="F189:F190"/>
    <mergeCell ref="G189:G190"/>
    <mergeCell ref="I214:K214"/>
    <mergeCell ref="I208:K208"/>
    <mergeCell ref="I211:K211"/>
    <mergeCell ref="B189:C190"/>
    <mergeCell ref="B196:C196"/>
    <mergeCell ref="B204:C204"/>
    <mergeCell ref="B209:C209"/>
    <mergeCell ref="B212:C212"/>
    <mergeCell ref="A1:K1"/>
    <mergeCell ref="A2:K2"/>
    <mergeCell ref="A3:K3"/>
    <mergeCell ref="B4:C5"/>
    <mergeCell ref="D4:D5"/>
    <mergeCell ref="F4:F5"/>
    <mergeCell ref="J184:K184"/>
    <mergeCell ref="A187:K187"/>
    <mergeCell ref="A188:K188"/>
    <mergeCell ref="A186:K186"/>
    <mergeCell ref="J4:J5"/>
    <mergeCell ref="B49:C49"/>
    <mergeCell ref="B47:C48"/>
    <mergeCell ref="B53:C53"/>
    <mergeCell ref="B57:C57"/>
    <mergeCell ref="D47:D48"/>
    <mergeCell ref="F47:F48"/>
    <mergeCell ref="D31:D32"/>
    <mergeCell ref="B31:C32"/>
    <mergeCell ref="F31:F32"/>
    <mergeCell ref="B33:C33"/>
    <mergeCell ref="J181:K181"/>
    <mergeCell ref="H167:J167"/>
    <mergeCell ref="J172:K172"/>
    <mergeCell ref="D160:D161"/>
    <mergeCell ref="B170:C170"/>
    <mergeCell ref="B162:C162"/>
    <mergeCell ref="J173:K173"/>
    <mergeCell ref="J174:K174"/>
    <mergeCell ref="J175:K175"/>
    <mergeCell ref="J177:K177"/>
    <mergeCell ref="J179:K179"/>
    <mergeCell ref="A70:K70"/>
    <mergeCell ref="A157:K157"/>
    <mergeCell ref="A158:K158"/>
    <mergeCell ref="A159:K159"/>
    <mergeCell ref="G160:G161"/>
    <mergeCell ref="J160:J161"/>
    <mergeCell ref="A108:K108"/>
    <mergeCell ref="A71:K71"/>
    <mergeCell ref="B72:C73"/>
    <mergeCell ref="D72:D73"/>
    <mergeCell ref="F72:F73"/>
    <mergeCell ref="G72:G73"/>
    <mergeCell ref="J72:J73"/>
    <mergeCell ref="A109:K109"/>
    <mergeCell ref="A110:K110"/>
    <mergeCell ref="D111:D112"/>
    <mergeCell ref="B111:C112"/>
    <mergeCell ref="F111:F112"/>
    <mergeCell ref="G111:G112"/>
    <mergeCell ref="J111:J112"/>
    <mergeCell ref="J146:K146"/>
    <mergeCell ref="A129:K129"/>
    <mergeCell ref="A130:K130"/>
    <mergeCell ref="A131:K131"/>
    <mergeCell ref="B132:C133"/>
    <mergeCell ref="D132:D133"/>
    <mergeCell ref="G132:G133"/>
    <mergeCell ref="J132:J133"/>
    <mergeCell ref="F132:F133"/>
    <mergeCell ref="B134:C134"/>
    <mergeCell ref="J148:K148"/>
    <mergeCell ref="J149:K149"/>
    <mergeCell ref="F160:F161"/>
    <mergeCell ref="B160:C161"/>
    <mergeCell ref="J147:K147"/>
    <mergeCell ref="A29:K29"/>
    <mergeCell ref="A30:K30"/>
    <mergeCell ref="B25:C25"/>
    <mergeCell ref="A28:K28"/>
    <mergeCell ref="G4:G5"/>
    <mergeCell ref="B12:C12"/>
    <mergeCell ref="B15:C15"/>
    <mergeCell ref="B21:C21"/>
    <mergeCell ref="G31:G32"/>
    <mergeCell ref="J47:J48"/>
    <mergeCell ref="A44:K44"/>
    <mergeCell ref="A45:K45"/>
    <mergeCell ref="A69:K69"/>
    <mergeCell ref="A46:K46"/>
    <mergeCell ref="G47:G48"/>
    <mergeCell ref="J31:J32"/>
  </mergeCells>
  <pageMargins left="0.70866141732283472" right="0.70866141732283472" top="0.74803149606299213" bottom="0.74803149606299213" header="0" footer="0"/>
  <pageSetup paperSize="9" orientation="landscape"/>
  <rowBreaks count="1" manualBreakCount="1">
    <brk id="27" man="1"/>
  </rowBreaks>
  <colBreaks count="1" manualBreakCount="1">
    <brk id="1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Z1000"/>
  <sheetViews>
    <sheetView workbookViewId="0"/>
  </sheetViews>
  <sheetFormatPr defaultColWidth="14.42578125" defaultRowHeight="15" customHeight="1"/>
  <cols>
    <col min="1" max="1" width="5.140625" customWidth="1"/>
    <col min="2" max="2" width="21" customWidth="1"/>
    <col min="3" max="3" width="20" customWidth="1"/>
    <col min="4" max="4" width="12.85546875" customWidth="1"/>
    <col min="5" max="5" width="13.28515625" customWidth="1"/>
    <col min="6" max="6" width="14.140625" customWidth="1"/>
    <col min="7" max="7" width="9.5703125" customWidth="1"/>
    <col min="8" max="9" width="9.140625" customWidth="1"/>
    <col min="10" max="10" width="21.5703125" customWidth="1"/>
    <col min="11" max="11" width="16.140625" customWidth="1"/>
    <col min="12" max="12" width="9.140625" customWidth="1"/>
    <col min="13" max="13" width="25.140625" customWidth="1"/>
    <col min="14" max="14" width="9.140625" customWidth="1"/>
    <col min="15" max="15" width="13.5703125" customWidth="1"/>
    <col min="16" max="17" width="9.140625" customWidth="1"/>
    <col min="18" max="18" width="21.85546875" customWidth="1"/>
    <col min="19" max="19" width="16.140625" customWidth="1"/>
    <col min="20" max="20" width="9.140625" customWidth="1"/>
    <col min="21" max="21" width="15.7109375" customWidth="1"/>
    <col min="22" max="23" width="9.140625" customWidth="1"/>
    <col min="24" max="26" width="8.7109375" customWidth="1"/>
  </cols>
  <sheetData>
    <row r="1" spans="1:26" ht="12.75" customHeight="1">
      <c r="A1" s="405"/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405"/>
      <c r="U1" s="405"/>
      <c r="V1" s="405"/>
      <c r="W1" s="405"/>
      <c r="X1" s="405"/>
      <c r="Y1" s="405"/>
      <c r="Z1" s="405"/>
    </row>
    <row r="2" spans="1:26" ht="12.75" customHeight="1">
      <c r="A2" s="711" t="s">
        <v>1644</v>
      </c>
      <c r="B2" s="635"/>
      <c r="C2" s="635"/>
      <c r="D2" s="635"/>
      <c r="E2" s="635"/>
      <c r="F2" s="635"/>
      <c r="G2" s="635"/>
      <c r="H2" s="407"/>
      <c r="I2" s="711" t="s">
        <v>1644</v>
      </c>
      <c r="J2" s="635"/>
      <c r="K2" s="635"/>
      <c r="L2" s="635"/>
      <c r="M2" s="635"/>
      <c r="N2" s="635"/>
      <c r="O2" s="635"/>
      <c r="P2" s="407"/>
      <c r="Q2" s="711" t="s">
        <v>1644</v>
      </c>
      <c r="R2" s="635"/>
      <c r="S2" s="635"/>
      <c r="T2" s="635"/>
      <c r="U2" s="635"/>
      <c r="V2" s="635"/>
      <c r="W2" s="635"/>
      <c r="X2" s="407"/>
      <c r="Y2" s="407"/>
      <c r="Z2" s="407"/>
    </row>
    <row r="3" spans="1:26" ht="12.75" customHeight="1">
      <c r="A3" s="711" t="s">
        <v>1645</v>
      </c>
      <c r="B3" s="635"/>
      <c r="C3" s="635"/>
      <c r="D3" s="635"/>
      <c r="E3" s="635"/>
      <c r="F3" s="635"/>
      <c r="G3" s="635"/>
      <c r="H3" s="407"/>
      <c r="I3" s="711" t="s">
        <v>1646</v>
      </c>
      <c r="J3" s="635"/>
      <c r="K3" s="635"/>
      <c r="L3" s="635"/>
      <c r="M3" s="635"/>
      <c r="N3" s="635"/>
      <c r="O3" s="635"/>
      <c r="P3" s="407"/>
      <c r="Q3" s="711" t="s">
        <v>1647</v>
      </c>
      <c r="R3" s="635"/>
      <c r="S3" s="635"/>
      <c r="T3" s="635"/>
      <c r="U3" s="635"/>
      <c r="V3" s="635"/>
      <c r="W3" s="635"/>
      <c r="X3" s="407"/>
      <c r="Y3" s="407"/>
      <c r="Z3" s="407"/>
    </row>
    <row r="4" spans="1:26" ht="12.75" customHeight="1">
      <c r="A4" s="711" t="s">
        <v>1648</v>
      </c>
      <c r="B4" s="635"/>
      <c r="C4" s="635"/>
      <c r="D4" s="635"/>
      <c r="E4" s="635"/>
      <c r="F4" s="635"/>
      <c r="G4" s="635"/>
      <c r="H4" s="407"/>
      <c r="I4" s="711" t="s">
        <v>1648</v>
      </c>
      <c r="J4" s="635"/>
      <c r="K4" s="635"/>
      <c r="L4" s="635"/>
      <c r="M4" s="635"/>
      <c r="N4" s="635"/>
      <c r="O4" s="635"/>
      <c r="P4" s="407"/>
      <c r="Q4" s="711" t="s">
        <v>1648</v>
      </c>
      <c r="R4" s="635"/>
      <c r="S4" s="635"/>
      <c r="T4" s="635"/>
      <c r="U4" s="635"/>
      <c r="V4" s="635"/>
      <c r="W4" s="635"/>
      <c r="X4" s="407"/>
      <c r="Y4" s="407"/>
      <c r="Z4" s="407"/>
    </row>
    <row r="5" spans="1:26" ht="12.75" customHeight="1">
      <c r="A5" s="717"/>
      <c r="B5" s="640"/>
      <c r="C5" s="640"/>
      <c r="D5" s="640"/>
      <c r="E5" s="640"/>
      <c r="F5" s="640"/>
      <c r="G5" s="640"/>
      <c r="H5" s="407"/>
      <c r="I5" s="717"/>
      <c r="J5" s="640"/>
      <c r="K5" s="640"/>
      <c r="L5" s="640"/>
      <c r="M5" s="640"/>
      <c r="N5" s="640"/>
      <c r="O5" s="640"/>
      <c r="P5" s="407"/>
      <c r="Q5" s="717"/>
      <c r="R5" s="640"/>
      <c r="S5" s="640"/>
      <c r="T5" s="640"/>
      <c r="U5" s="640"/>
      <c r="V5" s="640"/>
      <c r="W5" s="640"/>
      <c r="X5" s="407"/>
      <c r="Y5" s="407"/>
      <c r="Z5" s="407"/>
    </row>
    <row r="6" spans="1:26" ht="12.75" customHeight="1">
      <c r="A6" s="708" t="s">
        <v>3</v>
      </c>
      <c r="B6" s="708" t="s">
        <v>1037</v>
      </c>
      <c r="C6" s="708" t="s">
        <v>1045</v>
      </c>
      <c r="D6" s="713" t="s">
        <v>1656</v>
      </c>
      <c r="E6" s="714"/>
      <c r="F6" s="713" t="s">
        <v>1659</v>
      </c>
      <c r="G6" s="714"/>
      <c r="H6" s="407"/>
      <c r="I6" s="708" t="s">
        <v>3</v>
      </c>
      <c r="J6" s="708" t="s">
        <v>1037</v>
      </c>
      <c r="K6" s="708" t="s">
        <v>1045</v>
      </c>
      <c r="L6" s="713" t="s">
        <v>1656</v>
      </c>
      <c r="M6" s="714"/>
      <c r="N6" s="713" t="s">
        <v>1659</v>
      </c>
      <c r="O6" s="714"/>
      <c r="P6" s="407"/>
      <c r="Q6" s="708" t="s">
        <v>3</v>
      </c>
      <c r="R6" s="708" t="s">
        <v>1037</v>
      </c>
      <c r="S6" s="708" t="s">
        <v>1045</v>
      </c>
      <c r="T6" s="713" t="s">
        <v>1656</v>
      </c>
      <c r="U6" s="714"/>
      <c r="V6" s="713" t="s">
        <v>1659</v>
      </c>
      <c r="W6" s="714"/>
      <c r="X6" s="407"/>
      <c r="Y6" s="407"/>
      <c r="Z6" s="407"/>
    </row>
    <row r="7" spans="1:26" ht="12.75" customHeight="1">
      <c r="A7" s="643"/>
      <c r="B7" s="643"/>
      <c r="C7" s="643"/>
      <c r="D7" s="715"/>
      <c r="E7" s="716"/>
      <c r="F7" s="715"/>
      <c r="G7" s="716"/>
      <c r="H7" s="407"/>
      <c r="I7" s="643"/>
      <c r="J7" s="643"/>
      <c r="K7" s="643"/>
      <c r="L7" s="715"/>
      <c r="M7" s="716"/>
      <c r="N7" s="715"/>
      <c r="O7" s="716"/>
      <c r="P7" s="407"/>
      <c r="Q7" s="643"/>
      <c r="R7" s="643"/>
      <c r="S7" s="643"/>
      <c r="T7" s="715"/>
      <c r="U7" s="716"/>
      <c r="V7" s="715"/>
      <c r="W7" s="716"/>
      <c r="X7" s="407"/>
      <c r="Y7" s="407"/>
      <c r="Z7" s="407"/>
    </row>
    <row r="8" spans="1:26" ht="12.75" customHeight="1">
      <c r="A8" s="415"/>
      <c r="B8" s="709" t="s">
        <v>1678</v>
      </c>
      <c r="C8" s="710"/>
      <c r="D8" s="710"/>
      <c r="E8" s="416"/>
      <c r="F8" s="417"/>
      <c r="G8" s="416"/>
      <c r="H8" s="407"/>
      <c r="I8" s="415"/>
      <c r="J8" s="709" t="s">
        <v>1689</v>
      </c>
      <c r="K8" s="710"/>
      <c r="L8" s="710"/>
      <c r="M8" s="419"/>
      <c r="N8" s="420"/>
      <c r="O8" s="419"/>
      <c r="P8" s="407"/>
      <c r="Q8" s="415"/>
      <c r="R8" s="709" t="s">
        <v>1696</v>
      </c>
      <c r="S8" s="710"/>
      <c r="T8" s="710"/>
      <c r="U8" s="732"/>
      <c r="V8" s="731"/>
      <c r="W8" s="732"/>
      <c r="X8" s="407"/>
      <c r="Y8" s="407"/>
      <c r="Z8" s="407"/>
    </row>
    <row r="9" spans="1:26" ht="12.75" customHeight="1">
      <c r="A9" s="422">
        <v>1</v>
      </c>
      <c r="B9" s="424" t="s">
        <v>820</v>
      </c>
      <c r="C9" s="425" t="s">
        <v>1703</v>
      </c>
      <c r="D9" s="718" t="s">
        <v>331</v>
      </c>
      <c r="E9" s="676"/>
      <c r="F9" s="712" t="s">
        <v>490</v>
      </c>
      <c r="G9" s="676"/>
      <c r="H9" s="407"/>
      <c r="I9" s="422">
        <v>1</v>
      </c>
      <c r="J9" s="424" t="s">
        <v>1704</v>
      </c>
      <c r="K9" s="424" t="s">
        <v>1159</v>
      </c>
      <c r="L9" s="712" t="s">
        <v>28</v>
      </c>
      <c r="M9" s="676"/>
      <c r="N9" s="730" t="s">
        <v>1705</v>
      </c>
      <c r="O9" s="676"/>
      <c r="P9" s="407"/>
      <c r="Q9" s="422">
        <v>1</v>
      </c>
      <c r="R9" s="427" t="s">
        <v>194</v>
      </c>
      <c r="S9" s="425" t="s">
        <v>1703</v>
      </c>
      <c r="T9" s="712" t="s">
        <v>28</v>
      </c>
      <c r="U9" s="676"/>
      <c r="V9" s="712" t="s">
        <v>1512</v>
      </c>
      <c r="W9" s="676"/>
      <c r="X9" s="407"/>
      <c r="Y9" s="407"/>
      <c r="Z9" s="407"/>
    </row>
    <row r="10" spans="1:26" ht="12.75" customHeight="1">
      <c r="A10" s="422">
        <v>2</v>
      </c>
      <c r="B10" s="424" t="s">
        <v>675</v>
      </c>
      <c r="C10" s="425" t="s">
        <v>1159</v>
      </c>
      <c r="D10" s="712" t="s">
        <v>496</v>
      </c>
      <c r="E10" s="676"/>
      <c r="F10" s="712" t="s">
        <v>679</v>
      </c>
      <c r="G10" s="676"/>
      <c r="H10" s="407"/>
      <c r="I10" s="422">
        <v>2</v>
      </c>
      <c r="J10" s="428" t="s">
        <v>498</v>
      </c>
      <c r="K10" s="425" t="s">
        <v>1542</v>
      </c>
      <c r="L10" s="712" t="s">
        <v>496</v>
      </c>
      <c r="M10" s="676"/>
      <c r="N10" s="712" t="s">
        <v>477</v>
      </c>
      <c r="O10" s="676"/>
      <c r="P10" s="407"/>
      <c r="Q10" s="422">
        <v>2</v>
      </c>
      <c r="R10" s="428" t="s">
        <v>1706</v>
      </c>
      <c r="S10" s="425" t="s">
        <v>1542</v>
      </c>
      <c r="T10" s="712" t="s">
        <v>28</v>
      </c>
      <c r="U10" s="676"/>
      <c r="V10" s="712" t="s">
        <v>1705</v>
      </c>
      <c r="W10" s="676"/>
      <c r="X10" s="407"/>
      <c r="Y10" s="407"/>
      <c r="Z10" s="407"/>
    </row>
    <row r="11" spans="1:26" ht="12.75" customHeight="1">
      <c r="A11" s="422">
        <v>3</v>
      </c>
      <c r="B11" s="424" t="s">
        <v>615</v>
      </c>
      <c r="C11" s="425" t="s">
        <v>1159</v>
      </c>
      <c r="D11" s="426" t="s">
        <v>496</v>
      </c>
      <c r="E11" s="429"/>
      <c r="F11" s="712" t="s">
        <v>1462</v>
      </c>
      <c r="G11" s="676"/>
      <c r="H11" s="407"/>
      <c r="I11" s="422">
        <v>3</v>
      </c>
      <c r="J11" s="428" t="s">
        <v>681</v>
      </c>
      <c r="K11" s="425" t="s">
        <v>1542</v>
      </c>
      <c r="L11" s="712" t="s">
        <v>259</v>
      </c>
      <c r="M11" s="676"/>
      <c r="N11" s="712" t="s">
        <v>1707</v>
      </c>
      <c r="O11" s="676"/>
      <c r="P11" s="407"/>
      <c r="Q11" s="422">
        <v>3</v>
      </c>
      <c r="R11" s="428" t="s">
        <v>1708</v>
      </c>
      <c r="S11" s="425" t="s">
        <v>1542</v>
      </c>
      <c r="T11" s="718" t="s">
        <v>331</v>
      </c>
      <c r="U11" s="676"/>
      <c r="V11" s="712" t="s">
        <v>358</v>
      </c>
      <c r="W11" s="676"/>
      <c r="X11" s="407"/>
      <c r="Y11" s="407"/>
      <c r="Z11" s="407"/>
    </row>
    <row r="12" spans="1:26" ht="12.75" customHeight="1">
      <c r="A12" s="422">
        <v>4</v>
      </c>
      <c r="B12" s="424" t="s">
        <v>733</v>
      </c>
      <c r="C12" s="425" t="s">
        <v>1703</v>
      </c>
      <c r="D12" s="426" t="s">
        <v>191</v>
      </c>
      <c r="E12" s="429"/>
      <c r="F12" s="712" t="s">
        <v>233</v>
      </c>
      <c r="G12" s="676"/>
      <c r="H12" s="407"/>
      <c r="I12" s="422"/>
      <c r="J12" s="428"/>
      <c r="K12" s="430"/>
      <c r="L12" s="431"/>
      <c r="M12" s="432"/>
      <c r="N12" s="431"/>
      <c r="O12" s="432"/>
      <c r="P12" s="407"/>
      <c r="Q12" s="422">
        <v>4</v>
      </c>
      <c r="R12" s="428" t="s">
        <v>1709</v>
      </c>
      <c r="S12" s="425" t="s">
        <v>1542</v>
      </c>
      <c r="T12" s="718" t="s">
        <v>496</v>
      </c>
      <c r="U12" s="676"/>
      <c r="V12" s="712" t="s">
        <v>1462</v>
      </c>
      <c r="W12" s="676"/>
      <c r="X12" s="407"/>
      <c r="Y12" s="407"/>
      <c r="Z12" s="407"/>
    </row>
    <row r="13" spans="1:26" ht="12.75" customHeight="1">
      <c r="A13" s="422"/>
      <c r="B13" s="424"/>
      <c r="C13" s="430"/>
      <c r="D13" s="431"/>
      <c r="E13" s="432"/>
      <c r="F13" s="431"/>
      <c r="G13" s="432"/>
      <c r="H13" s="407"/>
      <c r="I13" s="422"/>
      <c r="J13" s="428"/>
      <c r="K13" s="430"/>
      <c r="L13" s="431"/>
      <c r="M13" s="432"/>
      <c r="N13" s="431"/>
      <c r="O13" s="432"/>
      <c r="P13" s="407"/>
      <c r="Q13" s="422">
        <v>5</v>
      </c>
      <c r="R13" s="428" t="s">
        <v>830</v>
      </c>
      <c r="S13" s="425" t="s">
        <v>1542</v>
      </c>
      <c r="T13" s="712" t="s">
        <v>496</v>
      </c>
      <c r="U13" s="676"/>
      <c r="V13" s="712" t="s">
        <v>163</v>
      </c>
      <c r="W13" s="676"/>
      <c r="X13" s="407"/>
      <c r="Y13" s="407"/>
      <c r="Z13" s="407"/>
    </row>
    <row r="14" spans="1:26" ht="12.75" customHeight="1">
      <c r="A14" s="422"/>
      <c r="B14" s="424" t="s">
        <v>1710</v>
      </c>
      <c r="C14" s="725" t="s">
        <v>1711</v>
      </c>
      <c r="D14" s="726"/>
      <c r="E14" s="727"/>
      <c r="F14" s="431"/>
      <c r="G14" s="432"/>
      <c r="H14" s="407"/>
      <c r="I14" s="422"/>
      <c r="J14" s="428"/>
      <c r="K14" s="430"/>
      <c r="L14" s="431"/>
      <c r="M14" s="432"/>
      <c r="N14" s="431"/>
      <c r="O14" s="432"/>
      <c r="P14" s="407"/>
      <c r="Q14" s="422">
        <v>6</v>
      </c>
      <c r="R14" s="428" t="s">
        <v>737</v>
      </c>
      <c r="S14" s="425" t="s">
        <v>1542</v>
      </c>
      <c r="T14" s="712" t="s">
        <v>191</v>
      </c>
      <c r="U14" s="676"/>
      <c r="V14" s="712" t="s">
        <v>233</v>
      </c>
      <c r="W14" s="676"/>
      <c r="X14" s="407"/>
      <c r="Y14" s="407"/>
      <c r="Z14" s="407"/>
    </row>
    <row r="15" spans="1:26" ht="12.75" customHeight="1">
      <c r="A15" s="422"/>
      <c r="B15" s="424" t="s">
        <v>1712</v>
      </c>
      <c r="C15" s="728"/>
      <c r="D15" s="729"/>
      <c r="E15" s="706"/>
      <c r="F15" s="431"/>
      <c r="G15" s="433"/>
      <c r="H15" s="407"/>
      <c r="I15" s="422"/>
      <c r="J15" s="428"/>
      <c r="K15" s="422"/>
      <c r="L15" s="431"/>
      <c r="M15" s="432"/>
      <c r="N15" s="431"/>
      <c r="O15" s="432"/>
      <c r="P15" s="407"/>
      <c r="Q15" s="422"/>
      <c r="R15" s="428"/>
      <c r="S15" s="430"/>
      <c r="T15" s="431"/>
      <c r="U15" s="432"/>
      <c r="V15" s="431"/>
      <c r="W15" s="432"/>
      <c r="X15" s="407"/>
      <c r="Y15" s="407"/>
      <c r="Z15" s="407"/>
    </row>
    <row r="16" spans="1:26" ht="12.75" customHeight="1">
      <c r="A16" s="422"/>
      <c r="B16" s="424"/>
      <c r="C16" s="430"/>
      <c r="D16" s="431"/>
      <c r="E16" s="432"/>
      <c r="F16" s="434"/>
      <c r="G16" s="433"/>
      <c r="H16" s="407"/>
      <c r="I16" s="435"/>
      <c r="J16" s="719" t="s">
        <v>1713</v>
      </c>
      <c r="K16" s="675"/>
      <c r="L16" s="720"/>
      <c r="M16" s="436"/>
      <c r="N16" s="437"/>
      <c r="O16" s="436"/>
      <c r="P16" s="407"/>
      <c r="Q16" s="422"/>
      <c r="R16" s="428"/>
      <c r="S16" s="430"/>
      <c r="T16" s="431"/>
      <c r="U16" s="432"/>
      <c r="V16" s="431"/>
      <c r="W16" s="432"/>
      <c r="X16" s="407"/>
      <c r="Y16" s="407"/>
      <c r="Z16" s="407"/>
    </row>
    <row r="17" spans="1:26" ht="12.75" customHeight="1">
      <c r="A17" s="422"/>
      <c r="B17" s="428"/>
      <c r="C17" s="430"/>
      <c r="D17" s="431"/>
      <c r="E17" s="432"/>
      <c r="F17" s="431"/>
      <c r="G17" s="433"/>
      <c r="H17" s="407"/>
      <c r="I17" s="435"/>
      <c r="J17" s="435" t="s">
        <v>1714</v>
      </c>
      <c r="K17" s="435"/>
      <c r="L17" s="437"/>
      <c r="M17" s="436"/>
      <c r="N17" s="437"/>
      <c r="O17" s="436"/>
      <c r="P17" s="407"/>
      <c r="Q17" s="422"/>
      <c r="R17" s="428"/>
      <c r="S17" s="430"/>
      <c r="T17" s="431"/>
      <c r="U17" s="432"/>
      <c r="V17" s="431"/>
      <c r="W17" s="432"/>
      <c r="X17" s="407"/>
      <c r="Y17" s="407"/>
      <c r="Z17" s="407"/>
    </row>
    <row r="18" spans="1:26" ht="12.75" customHeight="1">
      <c r="A18" s="435"/>
      <c r="B18" s="719" t="s">
        <v>1715</v>
      </c>
      <c r="C18" s="675"/>
      <c r="D18" s="720"/>
      <c r="E18" s="436"/>
      <c r="F18" s="437"/>
      <c r="G18" s="438"/>
      <c r="H18" s="407"/>
      <c r="I18" s="435"/>
      <c r="J18" s="439"/>
      <c r="K18" s="435"/>
      <c r="L18" s="437"/>
      <c r="M18" s="436"/>
      <c r="N18" s="437"/>
      <c r="O18" s="436"/>
      <c r="P18" s="407"/>
      <c r="Q18" s="422"/>
      <c r="R18" s="428"/>
      <c r="S18" s="430"/>
      <c r="T18" s="431"/>
      <c r="U18" s="432"/>
      <c r="V18" s="431"/>
      <c r="W18" s="432"/>
      <c r="X18" s="407"/>
      <c r="Y18" s="407"/>
      <c r="Z18" s="407"/>
    </row>
    <row r="19" spans="1:26" ht="12.75" customHeight="1">
      <c r="A19" s="435">
        <v>1</v>
      </c>
      <c r="B19" s="439" t="s">
        <v>1716</v>
      </c>
      <c r="C19" s="440" t="s">
        <v>1717</v>
      </c>
      <c r="D19" s="724" t="s">
        <v>331</v>
      </c>
      <c r="E19" s="676"/>
      <c r="F19" s="722" t="s">
        <v>1718</v>
      </c>
      <c r="G19" s="676"/>
      <c r="H19" s="407"/>
      <c r="I19" s="435"/>
      <c r="J19" s="439"/>
      <c r="K19" s="435"/>
      <c r="L19" s="437"/>
      <c r="M19" s="436"/>
      <c r="N19" s="437"/>
      <c r="O19" s="436"/>
      <c r="P19" s="407"/>
      <c r="Q19" s="422"/>
      <c r="R19" s="428"/>
      <c r="S19" s="430"/>
      <c r="T19" s="431"/>
      <c r="U19" s="432"/>
      <c r="V19" s="431"/>
      <c r="W19" s="432"/>
      <c r="X19" s="407"/>
      <c r="Y19" s="407"/>
      <c r="Z19" s="407"/>
    </row>
    <row r="20" spans="1:26" ht="12.75" customHeight="1">
      <c r="A20" s="435"/>
      <c r="B20" s="439"/>
      <c r="C20" s="441"/>
      <c r="D20" s="437"/>
      <c r="E20" s="436"/>
      <c r="F20" s="437"/>
      <c r="G20" s="438"/>
      <c r="H20" s="407"/>
      <c r="I20" s="435"/>
      <c r="J20" s="439"/>
      <c r="K20" s="435"/>
      <c r="L20" s="437"/>
      <c r="M20" s="436"/>
      <c r="N20" s="437"/>
      <c r="O20" s="436"/>
      <c r="P20" s="407"/>
      <c r="Q20" s="422"/>
      <c r="R20" s="428"/>
      <c r="S20" s="430"/>
      <c r="T20" s="431"/>
      <c r="U20" s="432"/>
      <c r="V20" s="431"/>
      <c r="W20" s="432"/>
      <c r="X20" s="407"/>
      <c r="Y20" s="407"/>
      <c r="Z20" s="407"/>
    </row>
    <row r="21" spans="1:26" ht="12.75" customHeight="1">
      <c r="A21" s="435"/>
      <c r="B21" s="439"/>
      <c r="C21" s="441"/>
      <c r="D21" s="437"/>
      <c r="E21" s="436"/>
      <c r="F21" s="437"/>
      <c r="G21" s="438"/>
      <c r="H21" s="407"/>
      <c r="I21" s="435"/>
      <c r="J21" s="439"/>
      <c r="K21" s="435"/>
      <c r="L21" s="437"/>
      <c r="M21" s="436"/>
      <c r="N21" s="437"/>
      <c r="O21" s="436"/>
      <c r="P21" s="407"/>
      <c r="Q21" s="422"/>
      <c r="R21" s="428"/>
      <c r="S21" s="430"/>
      <c r="T21" s="431"/>
      <c r="U21" s="432"/>
      <c r="V21" s="431"/>
      <c r="W21" s="432"/>
      <c r="X21" s="407"/>
      <c r="Y21" s="407"/>
      <c r="Z21" s="407"/>
    </row>
    <row r="22" spans="1:26" ht="12.75" customHeight="1">
      <c r="A22" s="435"/>
      <c r="B22" s="439"/>
      <c r="C22" s="441"/>
      <c r="D22" s="437"/>
      <c r="E22" s="436"/>
      <c r="F22" s="437"/>
      <c r="G22" s="438"/>
      <c r="H22" s="407"/>
      <c r="I22" s="435"/>
      <c r="J22" s="439"/>
      <c r="K22" s="435"/>
      <c r="L22" s="437"/>
      <c r="M22" s="436"/>
      <c r="N22" s="437"/>
      <c r="O22" s="436"/>
      <c r="P22" s="407"/>
      <c r="Q22" s="422"/>
      <c r="R22" s="723" t="s">
        <v>1719</v>
      </c>
      <c r="S22" s="675"/>
      <c r="T22" s="675"/>
      <c r="U22" s="676"/>
      <c r="V22" s="431"/>
      <c r="W22" s="432"/>
      <c r="X22" s="407"/>
      <c r="Y22" s="407"/>
      <c r="Z22" s="407"/>
    </row>
    <row r="23" spans="1:26" ht="12.75" customHeight="1">
      <c r="A23" s="435"/>
      <c r="B23" s="439"/>
      <c r="C23" s="441"/>
      <c r="D23" s="437"/>
      <c r="E23" s="436"/>
      <c r="F23" s="437"/>
      <c r="G23" s="438"/>
      <c r="H23" s="407"/>
      <c r="I23" s="435"/>
      <c r="J23" s="439"/>
      <c r="K23" s="435"/>
      <c r="L23" s="437"/>
      <c r="M23" s="436"/>
      <c r="N23" s="437"/>
      <c r="O23" s="436"/>
      <c r="P23" s="407"/>
      <c r="Q23" s="422"/>
      <c r="R23" s="422" t="s">
        <v>1714</v>
      </c>
      <c r="S23" s="430"/>
      <c r="T23" s="431"/>
      <c r="U23" s="432"/>
      <c r="V23" s="431"/>
      <c r="W23" s="442"/>
      <c r="X23" s="407"/>
      <c r="Y23" s="407"/>
      <c r="Z23" s="407"/>
    </row>
    <row r="24" spans="1:26" ht="12.75" customHeight="1">
      <c r="A24" s="435"/>
      <c r="B24" s="443" t="s">
        <v>1720</v>
      </c>
      <c r="C24" s="444"/>
      <c r="D24" s="445"/>
      <c r="E24" s="436"/>
      <c r="F24" s="437"/>
      <c r="G24" s="438"/>
      <c r="H24" s="407"/>
      <c r="I24" s="435"/>
      <c r="J24" s="443" t="s">
        <v>1720</v>
      </c>
      <c r="K24" s="439"/>
      <c r="L24" s="437"/>
      <c r="M24" s="436"/>
      <c r="N24" s="437"/>
      <c r="O24" s="436"/>
      <c r="P24" s="407"/>
      <c r="Q24" s="422"/>
      <c r="R24" s="446"/>
      <c r="S24" s="430"/>
      <c r="T24" s="431"/>
      <c r="U24" s="432"/>
      <c r="V24" s="431"/>
      <c r="W24" s="442"/>
      <c r="X24" s="407"/>
      <c r="Y24" s="407"/>
      <c r="Z24" s="407"/>
    </row>
    <row r="25" spans="1:26" ht="12.75" customHeight="1">
      <c r="A25" s="435">
        <v>1</v>
      </c>
      <c r="B25" s="447" t="s">
        <v>1721</v>
      </c>
      <c r="C25" s="448" t="s">
        <v>1722</v>
      </c>
      <c r="D25" s="722" t="s">
        <v>1361</v>
      </c>
      <c r="E25" s="676"/>
      <c r="F25" s="721" t="s">
        <v>1723</v>
      </c>
      <c r="G25" s="676"/>
      <c r="H25" s="407"/>
      <c r="I25" s="435">
        <v>1</v>
      </c>
      <c r="J25" s="447" t="s">
        <v>1724</v>
      </c>
      <c r="K25" s="448" t="s">
        <v>1722</v>
      </c>
      <c r="L25" s="722" t="s">
        <v>1361</v>
      </c>
      <c r="M25" s="676"/>
      <c r="N25" s="724" t="s">
        <v>1725</v>
      </c>
      <c r="O25" s="676"/>
      <c r="P25" s="407"/>
      <c r="Q25" s="422"/>
      <c r="R25" s="424"/>
      <c r="S25" s="430"/>
      <c r="T25" s="431"/>
      <c r="U25" s="432"/>
      <c r="V25" s="431"/>
      <c r="W25" s="432"/>
      <c r="X25" s="407"/>
      <c r="Y25" s="407"/>
      <c r="Z25" s="407"/>
    </row>
    <row r="26" spans="1:26" ht="12.75" customHeight="1">
      <c r="A26" s="422"/>
      <c r="B26" s="424"/>
      <c r="C26" s="430"/>
      <c r="D26" s="431"/>
      <c r="E26" s="432"/>
      <c r="F26" s="449"/>
      <c r="G26" s="433"/>
      <c r="H26" s="407"/>
      <c r="I26" s="422"/>
      <c r="J26" s="424"/>
      <c r="K26" s="430"/>
      <c r="L26" s="431"/>
      <c r="M26" s="432"/>
      <c r="N26" s="431"/>
      <c r="O26" s="432"/>
      <c r="P26" s="407"/>
      <c r="Q26" s="422"/>
      <c r="R26" s="424"/>
      <c r="S26" s="430"/>
      <c r="T26" s="431"/>
      <c r="U26" s="432"/>
      <c r="V26" s="431"/>
      <c r="W26" s="432"/>
      <c r="X26" s="407"/>
      <c r="Y26" s="407"/>
      <c r="Z26" s="407"/>
    </row>
    <row r="27" spans="1:26" ht="12.75" customHeight="1">
      <c r="A27" s="428"/>
      <c r="B27" s="428"/>
      <c r="C27" s="430"/>
      <c r="D27" s="431"/>
      <c r="E27" s="432"/>
      <c r="F27" s="450"/>
      <c r="G27" s="451"/>
      <c r="H27" s="407"/>
      <c r="I27" s="428"/>
      <c r="J27" s="428"/>
      <c r="K27" s="430"/>
      <c r="L27" s="431"/>
      <c r="M27" s="432"/>
      <c r="N27" s="431"/>
      <c r="O27" s="432"/>
      <c r="P27" s="407"/>
      <c r="Q27" s="428"/>
      <c r="R27" s="428"/>
      <c r="S27" s="430"/>
      <c r="T27" s="431"/>
      <c r="U27" s="432"/>
      <c r="V27" s="431"/>
      <c r="W27" s="432"/>
      <c r="X27" s="407"/>
      <c r="Y27" s="407"/>
      <c r="Z27" s="407"/>
    </row>
    <row r="28" spans="1:26" ht="12.75" customHeight="1">
      <c r="A28" s="428"/>
      <c r="B28" s="452" t="s">
        <v>6</v>
      </c>
      <c r="C28" s="453"/>
      <c r="D28" s="450"/>
      <c r="E28" s="451"/>
      <c r="F28" s="450"/>
      <c r="G28" s="451"/>
      <c r="H28" s="407"/>
      <c r="I28" s="428"/>
      <c r="J28" s="428"/>
      <c r="K28" s="428"/>
      <c r="L28" s="431"/>
      <c r="M28" s="432"/>
      <c r="N28" s="431"/>
      <c r="O28" s="432"/>
      <c r="P28" s="407"/>
      <c r="Q28" s="428"/>
      <c r="R28" s="428"/>
      <c r="S28" s="430"/>
      <c r="T28" s="431"/>
      <c r="U28" s="432"/>
      <c r="V28" s="431"/>
      <c r="W28" s="432"/>
      <c r="X28" s="407"/>
      <c r="Y28" s="407"/>
      <c r="Z28" s="407"/>
    </row>
    <row r="29" spans="1:26" ht="12.75" customHeight="1">
      <c r="A29" s="422">
        <v>1</v>
      </c>
      <c r="B29" s="428" t="s">
        <v>810</v>
      </c>
      <c r="C29" s="453" t="s">
        <v>1542</v>
      </c>
      <c r="D29" s="712" t="s">
        <v>373</v>
      </c>
      <c r="E29" s="676"/>
      <c r="F29" s="450" t="s">
        <v>487</v>
      </c>
      <c r="G29" s="451"/>
      <c r="H29" s="407"/>
      <c r="I29" s="428"/>
      <c r="J29" s="428"/>
      <c r="K29" s="428"/>
      <c r="L29" s="431"/>
      <c r="M29" s="432"/>
      <c r="N29" s="431"/>
      <c r="O29" s="432"/>
      <c r="P29" s="407"/>
      <c r="Q29" s="428"/>
      <c r="R29" s="452" t="s">
        <v>1720</v>
      </c>
      <c r="S29" s="430"/>
      <c r="T29" s="431"/>
      <c r="U29" s="432"/>
      <c r="V29" s="431"/>
      <c r="W29" s="432"/>
      <c r="X29" s="407"/>
      <c r="Y29" s="407"/>
      <c r="Z29" s="407"/>
    </row>
    <row r="30" spans="1:26" ht="12.75" customHeight="1">
      <c r="A30" s="428"/>
      <c r="B30" s="428"/>
      <c r="C30" s="453"/>
      <c r="D30" s="450"/>
      <c r="E30" s="451"/>
      <c r="F30" s="450"/>
      <c r="G30" s="451"/>
      <c r="H30" s="407"/>
      <c r="I30" s="428"/>
      <c r="J30" s="428"/>
      <c r="K30" s="428"/>
      <c r="L30" s="431"/>
      <c r="M30" s="432"/>
      <c r="N30" s="431"/>
      <c r="O30" s="432"/>
      <c r="P30" s="407"/>
      <c r="Q30" s="428"/>
      <c r="R30" s="422" t="s">
        <v>1714</v>
      </c>
      <c r="S30" s="430"/>
      <c r="T30" s="431"/>
      <c r="U30" s="432"/>
      <c r="V30" s="431"/>
      <c r="W30" s="432"/>
      <c r="X30" s="407"/>
      <c r="Y30" s="407"/>
      <c r="Z30" s="407"/>
    </row>
    <row r="31" spans="1:26" ht="12.75" customHeight="1">
      <c r="A31" s="428"/>
      <c r="B31" s="428"/>
      <c r="C31" s="453"/>
      <c r="D31" s="450"/>
      <c r="E31" s="451"/>
      <c r="F31" s="450"/>
      <c r="G31" s="451"/>
      <c r="H31" s="407"/>
      <c r="I31" s="428"/>
      <c r="J31" s="428"/>
      <c r="K31" s="428"/>
      <c r="L31" s="431"/>
      <c r="M31" s="432"/>
      <c r="N31" s="431"/>
      <c r="O31" s="432"/>
      <c r="P31" s="407"/>
      <c r="Q31" s="428"/>
      <c r="R31" s="428"/>
      <c r="S31" s="430"/>
      <c r="T31" s="431"/>
      <c r="U31" s="432"/>
      <c r="V31" s="431"/>
      <c r="W31" s="432"/>
      <c r="X31" s="407"/>
      <c r="Y31" s="407"/>
      <c r="Z31" s="407"/>
    </row>
    <row r="32" spans="1:26" ht="12.75" customHeight="1">
      <c r="A32" s="454"/>
      <c r="B32" s="454"/>
      <c r="C32" s="455"/>
      <c r="D32" s="456"/>
      <c r="E32" s="457"/>
      <c r="F32" s="456"/>
      <c r="G32" s="457"/>
      <c r="H32" s="407"/>
      <c r="I32" s="454"/>
      <c r="J32" s="454"/>
      <c r="K32" s="454"/>
      <c r="L32" s="456"/>
      <c r="M32" s="457"/>
      <c r="N32" s="456"/>
      <c r="O32" s="457"/>
      <c r="P32" s="407"/>
      <c r="Q32" s="428"/>
      <c r="R32" s="428"/>
      <c r="S32" s="430"/>
      <c r="T32" s="431"/>
      <c r="U32" s="432"/>
      <c r="V32" s="431"/>
      <c r="W32" s="432"/>
      <c r="X32" s="407"/>
      <c r="Y32" s="407"/>
      <c r="Z32" s="407"/>
    </row>
    <row r="33" spans="1:26" ht="12.75" customHeight="1">
      <c r="A33" s="407"/>
      <c r="B33" s="407"/>
      <c r="C33" s="407"/>
      <c r="D33" s="407"/>
      <c r="E33" s="407"/>
      <c r="F33" s="407"/>
      <c r="G33" s="407"/>
      <c r="H33" s="407"/>
      <c r="I33" s="405"/>
      <c r="J33" s="405"/>
      <c r="K33" s="405"/>
      <c r="L33" s="405"/>
      <c r="M33" s="405"/>
      <c r="N33" s="405"/>
      <c r="O33" s="405"/>
      <c r="P33" s="407"/>
      <c r="Q33" s="454"/>
      <c r="R33" s="454"/>
      <c r="S33" s="458"/>
      <c r="T33" s="459"/>
      <c r="U33" s="460"/>
      <c r="V33" s="459"/>
      <c r="W33" s="460"/>
      <c r="X33" s="407"/>
      <c r="Y33" s="407"/>
      <c r="Z33" s="407"/>
    </row>
    <row r="34" spans="1:26" ht="12.75" customHeight="1">
      <c r="A34" s="405"/>
      <c r="B34" s="405"/>
      <c r="C34" s="405"/>
      <c r="D34" s="405"/>
      <c r="E34" s="405"/>
      <c r="F34" s="405"/>
      <c r="G34" s="405"/>
      <c r="H34" s="407"/>
      <c r="I34" s="711" t="s">
        <v>1644</v>
      </c>
      <c r="J34" s="635"/>
      <c r="K34" s="635"/>
      <c r="L34" s="635"/>
      <c r="M34" s="635"/>
      <c r="N34" s="635"/>
      <c r="O34" s="635"/>
      <c r="P34" s="407"/>
      <c r="Q34" s="407"/>
      <c r="R34" s="407"/>
      <c r="S34" s="407"/>
      <c r="T34" s="407"/>
      <c r="U34" s="407"/>
      <c r="V34" s="407"/>
      <c r="W34" s="407"/>
      <c r="X34" s="407"/>
      <c r="Y34" s="407"/>
      <c r="Z34" s="407"/>
    </row>
    <row r="35" spans="1:26" ht="12.75" customHeight="1">
      <c r="A35" s="405"/>
      <c r="B35" s="405"/>
      <c r="C35" s="405"/>
      <c r="D35" s="405"/>
      <c r="E35" s="405"/>
      <c r="F35" s="405"/>
      <c r="G35" s="405"/>
      <c r="H35" s="405"/>
      <c r="I35" s="711" t="s">
        <v>1726</v>
      </c>
      <c r="J35" s="635"/>
      <c r="K35" s="635"/>
      <c r="L35" s="635"/>
      <c r="M35" s="635"/>
      <c r="N35" s="635"/>
      <c r="O35" s="635"/>
      <c r="P35" s="405"/>
      <c r="Q35" s="405"/>
      <c r="R35" s="405"/>
      <c r="S35" s="405"/>
      <c r="T35" s="405"/>
      <c r="U35" s="405"/>
      <c r="V35" s="405"/>
      <c r="W35" s="405"/>
      <c r="X35" s="405"/>
      <c r="Y35" s="405"/>
      <c r="Z35" s="405"/>
    </row>
    <row r="36" spans="1:26" ht="12.75" customHeight="1">
      <c r="A36" s="405"/>
      <c r="B36" s="405"/>
      <c r="C36" s="405"/>
      <c r="D36" s="405"/>
      <c r="E36" s="405"/>
      <c r="F36" s="405"/>
      <c r="G36" s="405"/>
      <c r="H36" s="405"/>
      <c r="I36" s="711" t="s">
        <v>1648</v>
      </c>
      <c r="J36" s="635"/>
      <c r="K36" s="635"/>
      <c r="L36" s="635"/>
      <c r="M36" s="635"/>
      <c r="N36" s="635"/>
      <c r="O36" s="635"/>
      <c r="P36" s="405"/>
      <c r="Q36" s="405"/>
      <c r="R36" s="405"/>
      <c r="S36" s="405"/>
      <c r="T36" s="405"/>
      <c r="U36" s="405"/>
      <c r="V36" s="405"/>
      <c r="W36" s="405"/>
      <c r="X36" s="405"/>
      <c r="Y36" s="405"/>
      <c r="Z36" s="405"/>
    </row>
    <row r="37" spans="1:26" ht="12.75" customHeight="1">
      <c r="A37" s="405"/>
      <c r="B37" s="405"/>
      <c r="C37" s="405"/>
      <c r="D37" s="405"/>
      <c r="E37" s="405"/>
      <c r="F37" s="405"/>
      <c r="G37" s="405"/>
      <c r="H37" s="405"/>
      <c r="I37" s="717"/>
      <c r="J37" s="640"/>
      <c r="K37" s="640"/>
      <c r="L37" s="640"/>
      <c r="M37" s="640"/>
      <c r="N37" s="640"/>
      <c r="O37" s="640"/>
      <c r="P37" s="405"/>
      <c r="Q37" s="405"/>
      <c r="R37" s="405"/>
      <c r="S37" s="405"/>
      <c r="T37" s="405"/>
      <c r="U37" s="405"/>
      <c r="V37" s="405"/>
      <c r="W37" s="405"/>
      <c r="X37" s="405"/>
      <c r="Y37" s="405"/>
      <c r="Z37" s="405"/>
    </row>
    <row r="38" spans="1:26" ht="12.75" customHeight="1">
      <c r="A38" s="405"/>
      <c r="B38" s="405"/>
      <c r="C38" s="405"/>
      <c r="D38" s="405"/>
      <c r="E38" s="405"/>
      <c r="F38" s="405"/>
      <c r="G38" s="405"/>
      <c r="H38" s="405"/>
      <c r="I38" s="708" t="s">
        <v>3</v>
      </c>
      <c r="J38" s="708" t="s">
        <v>1037</v>
      </c>
      <c r="K38" s="708" t="s">
        <v>1045</v>
      </c>
      <c r="L38" s="713" t="s">
        <v>1656</v>
      </c>
      <c r="M38" s="714"/>
      <c r="N38" s="713" t="s">
        <v>1659</v>
      </c>
      <c r="O38" s="714"/>
      <c r="P38" s="405"/>
      <c r="Q38" s="405"/>
      <c r="R38" s="405"/>
      <c r="S38" s="405"/>
      <c r="T38" s="405"/>
      <c r="U38" s="405"/>
      <c r="V38" s="405"/>
      <c r="W38" s="405"/>
      <c r="X38" s="405"/>
      <c r="Y38" s="405"/>
      <c r="Z38" s="405"/>
    </row>
    <row r="39" spans="1:26" ht="12.75" customHeight="1">
      <c r="A39" s="405"/>
      <c r="B39" s="405"/>
      <c r="C39" s="405"/>
      <c r="D39" s="405"/>
      <c r="E39" s="405"/>
      <c r="F39" s="405"/>
      <c r="G39" s="405"/>
      <c r="H39" s="405"/>
      <c r="I39" s="643"/>
      <c r="J39" s="643"/>
      <c r="K39" s="643"/>
      <c r="L39" s="715"/>
      <c r="M39" s="716"/>
      <c r="N39" s="715"/>
      <c r="O39" s="716"/>
      <c r="P39" s="405"/>
      <c r="Q39" s="405"/>
      <c r="R39" s="405"/>
      <c r="S39" s="405"/>
      <c r="T39" s="405"/>
      <c r="U39" s="405"/>
      <c r="V39" s="405"/>
      <c r="W39" s="405"/>
      <c r="X39" s="405"/>
      <c r="Y39" s="405"/>
      <c r="Z39" s="405"/>
    </row>
    <row r="40" spans="1:26" ht="12.75" customHeight="1">
      <c r="A40" s="405"/>
      <c r="B40" s="405"/>
      <c r="C40" s="405"/>
      <c r="D40" s="405"/>
      <c r="E40" s="405"/>
      <c r="F40" s="405"/>
      <c r="G40" s="405"/>
      <c r="H40" s="405"/>
      <c r="I40" s="415"/>
      <c r="J40" s="709" t="s">
        <v>1727</v>
      </c>
      <c r="K40" s="710"/>
      <c r="L40" s="710"/>
      <c r="M40" s="416"/>
      <c r="N40" s="417"/>
      <c r="O40" s="416"/>
      <c r="P40" s="405"/>
      <c r="Q40" s="405"/>
      <c r="R40" s="405"/>
      <c r="S40" s="405"/>
      <c r="T40" s="405"/>
      <c r="U40" s="405"/>
      <c r="V40" s="405"/>
      <c r="W40" s="405"/>
      <c r="X40" s="405"/>
      <c r="Y40" s="405"/>
      <c r="Z40" s="405"/>
    </row>
    <row r="41" spans="1:26" ht="12.75" customHeight="1">
      <c r="A41" s="405"/>
      <c r="B41" s="405"/>
      <c r="C41" s="405"/>
      <c r="D41" s="405"/>
      <c r="E41" s="405"/>
      <c r="F41" s="405"/>
      <c r="G41" s="405"/>
      <c r="H41" s="405"/>
      <c r="I41" s="422">
        <v>1</v>
      </c>
      <c r="J41" s="424" t="s">
        <v>74</v>
      </c>
      <c r="K41" s="428" t="s">
        <v>1159</v>
      </c>
      <c r="L41" s="712" t="s">
        <v>28</v>
      </c>
      <c r="M41" s="676"/>
      <c r="N41" s="712" t="s">
        <v>77</v>
      </c>
      <c r="O41" s="676"/>
      <c r="P41" s="405"/>
      <c r="Q41" s="405"/>
      <c r="R41" s="405"/>
      <c r="S41" s="405"/>
      <c r="T41" s="405"/>
      <c r="U41" s="405"/>
      <c r="V41" s="405"/>
      <c r="W41" s="405"/>
      <c r="X41" s="405"/>
      <c r="Y41" s="405"/>
      <c r="Z41" s="405"/>
    </row>
    <row r="42" spans="1:26" ht="12.75" customHeight="1">
      <c r="A42" s="405"/>
      <c r="B42" s="405"/>
      <c r="C42" s="405"/>
      <c r="D42" s="405"/>
      <c r="E42" s="405"/>
      <c r="F42" s="405"/>
      <c r="G42" s="405"/>
      <c r="H42" s="405"/>
      <c r="I42" s="422">
        <v>2</v>
      </c>
      <c r="J42" s="428" t="s">
        <v>598</v>
      </c>
      <c r="K42" s="425" t="s">
        <v>1703</v>
      </c>
      <c r="L42" s="712" t="s">
        <v>28</v>
      </c>
      <c r="M42" s="676"/>
      <c r="N42" s="718" t="s">
        <v>1728</v>
      </c>
      <c r="O42" s="676"/>
      <c r="P42" s="405"/>
      <c r="Q42" s="405"/>
      <c r="R42" s="405"/>
      <c r="S42" s="405"/>
      <c r="T42" s="405"/>
      <c r="U42" s="405"/>
      <c r="V42" s="405"/>
      <c r="W42" s="405"/>
      <c r="X42" s="405"/>
      <c r="Y42" s="405"/>
      <c r="Z42" s="405"/>
    </row>
    <row r="43" spans="1:26" ht="12.75" customHeight="1">
      <c r="A43" s="405"/>
      <c r="B43" s="405"/>
      <c r="C43" s="405"/>
      <c r="D43" s="405"/>
      <c r="E43" s="405"/>
      <c r="F43" s="405"/>
      <c r="G43" s="405"/>
      <c r="H43" s="405"/>
      <c r="I43" s="422">
        <v>3</v>
      </c>
      <c r="J43" s="428" t="s">
        <v>196</v>
      </c>
      <c r="K43" s="425" t="s">
        <v>1542</v>
      </c>
      <c r="L43" s="712" t="s">
        <v>28</v>
      </c>
      <c r="M43" s="676"/>
      <c r="N43" s="718" t="s">
        <v>1728</v>
      </c>
      <c r="O43" s="676"/>
      <c r="P43" s="405"/>
      <c r="Q43" s="405"/>
      <c r="R43" s="405"/>
      <c r="S43" s="405"/>
      <c r="T43" s="405"/>
      <c r="U43" s="405"/>
      <c r="V43" s="405"/>
      <c r="W43" s="405"/>
      <c r="X43" s="405"/>
      <c r="Y43" s="405"/>
      <c r="Z43" s="405"/>
    </row>
    <row r="44" spans="1:26" ht="12.75" customHeight="1">
      <c r="A44" s="405"/>
      <c r="B44" s="405"/>
      <c r="C44" s="405"/>
      <c r="D44" s="405"/>
      <c r="E44" s="405"/>
      <c r="F44" s="405"/>
      <c r="G44" s="405"/>
      <c r="H44" s="405"/>
      <c r="I44" s="422">
        <v>4</v>
      </c>
      <c r="J44" s="428" t="s">
        <v>1729</v>
      </c>
      <c r="K44" s="425" t="s">
        <v>1542</v>
      </c>
      <c r="L44" s="718" t="s">
        <v>331</v>
      </c>
      <c r="M44" s="676"/>
      <c r="N44" s="712" t="s">
        <v>1730</v>
      </c>
      <c r="O44" s="676"/>
      <c r="P44" s="405"/>
      <c r="Q44" s="405"/>
      <c r="R44" s="405"/>
      <c r="S44" s="405"/>
      <c r="T44" s="405"/>
      <c r="U44" s="405"/>
      <c r="V44" s="405"/>
      <c r="W44" s="405"/>
      <c r="X44" s="405"/>
      <c r="Y44" s="405"/>
      <c r="Z44" s="405"/>
    </row>
    <row r="45" spans="1:26" ht="12.75" customHeight="1">
      <c r="A45" s="405"/>
      <c r="B45" s="405"/>
      <c r="C45" s="405"/>
      <c r="D45" s="405"/>
      <c r="E45" s="405"/>
      <c r="F45" s="405"/>
      <c r="G45" s="405"/>
      <c r="H45" s="405"/>
      <c r="I45" s="422">
        <v>5</v>
      </c>
      <c r="J45" s="428" t="s">
        <v>370</v>
      </c>
      <c r="K45" s="425" t="s">
        <v>1159</v>
      </c>
      <c r="L45" s="718" t="s">
        <v>331</v>
      </c>
      <c r="M45" s="676"/>
      <c r="N45" s="712" t="s">
        <v>1731</v>
      </c>
      <c r="O45" s="676"/>
      <c r="P45" s="405"/>
      <c r="Q45" s="405"/>
      <c r="R45" s="405"/>
      <c r="S45" s="405"/>
      <c r="T45" s="405"/>
      <c r="U45" s="405"/>
      <c r="V45" s="405"/>
      <c r="W45" s="405"/>
      <c r="X45" s="405"/>
      <c r="Y45" s="405"/>
      <c r="Z45" s="405"/>
    </row>
    <row r="46" spans="1:26" ht="12.75" customHeight="1">
      <c r="A46" s="405"/>
      <c r="B46" s="405"/>
      <c r="C46" s="405"/>
      <c r="D46" s="405"/>
      <c r="E46" s="405"/>
      <c r="F46" s="405"/>
      <c r="G46" s="405"/>
      <c r="H46" s="405"/>
      <c r="I46" s="422">
        <v>6</v>
      </c>
      <c r="J46" s="428" t="s">
        <v>193</v>
      </c>
      <c r="K46" s="425" t="s">
        <v>1542</v>
      </c>
      <c r="L46" s="718" t="s">
        <v>331</v>
      </c>
      <c r="M46" s="676"/>
      <c r="N46" s="718" t="s">
        <v>1732</v>
      </c>
      <c r="O46" s="676"/>
      <c r="P46" s="405"/>
      <c r="Q46" s="405"/>
      <c r="R46" s="405"/>
      <c r="S46" s="405"/>
      <c r="T46" s="405"/>
      <c r="U46" s="405"/>
      <c r="V46" s="405"/>
      <c r="W46" s="405"/>
      <c r="X46" s="405"/>
      <c r="Y46" s="405"/>
      <c r="Z46" s="405"/>
    </row>
    <row r="47" spans="1:26" ht="12.75" customHeight="1">
      <c r="A47" s="405"/>
      <c r="B47" s="405"/>
      <c r="C47" s="405"/>
      <c r="D47" s="405"/>
      <c r="E47" s="405"/>
      <c r="F47" s="405"/>
      <c r="G47" s="405"/>
      <c r="H47" s="405"/>
      <c r="I47" s="422">
        <v>7</v>
      </c>
      <c r="J47" s="428" t="s">
        <v>342</v>
      </c>
      <c r="K47" s="425" t="s">
        <v>1159</v>
      </c>
      <c r="L47" s="718" t="s">
        <v>331</v>
      </c>
      <c r="M47" s="676"/>
      <c r="N47" s="712" t="s">
        <v>347</v>
      </c>
      <c r="O47" s="676"/>
      <c r="P47" s="405"/>
      <c r="Q47" s="405"/>
      <c r="R47" s="405"/>
      <c r="S47" s="405"/>
      <c r="T47" s="405"/>
      <c r="U47" s="405"/>
      <c r="V47" s="405"/>
      <c r="W47" s="405"/>
      <c r="X47" s="405"/>
      <c r="Y47" s="405"/>
      <c r="Z47" s="405"/>
    </row>
    <row r="48" spans="1:26" ht="12.75" customHeight="1">
      <c r="A48" s="405"/>
      <c r="B48" s="405"/>
      <c r="C48" s="405"/>
      <c r="D48" s="405"/>
      <c r="E48" s="405"/>
      <c r="F48" s="405"/>
      <c r="G48" s="405"/>
      <c r="H48" s="405"/>
      <c r="I48" s="422">
        <v>8</v>
      </c>
      <c r="J48" s="428" t="s">
        <v>1733</v>
      </c>
      <c r="K48" s="425" t="s">
        <v>1542</v>
      </c>
      <c r="L48" s="712" t="s">
        <v>496</v>
      </c>
      <c r="M48" s="676"/>
      <c r="N48" s="712" t="s">
        <v>1734</v>
      </c>
      <c r="O48" s="676"/>
      <c r="P48" s="405"/>
      <c r="Q48" s="405"/>
      <c r="R48" s="405"/>
      <c r="S48" s="405"/>
      <c r="T48" s="405"/>
      <c r="U48" s="405"/>
      <c r="V48" s="405"/>
      <c r="W48" s="405"/>
      <c r="X48" s="405"/>
      <c r="Y48" s="405"/>
      <c r="Z48" s="405"/>
    </row>
    <row r="49" spans="1:26" ht="12.75" customHeight="1">
      <c r="A49" s="405"/>
      <c r="B49" s="405"/>
      <c r="C49" s="405"/>
      <c r="D49" s="405"/>
      <c r="E49" s="405"/>
      <c r="F49" s="405"/>
      <c r="G49" s="405"/>
      <c r="H49" s="405"/>
      <c r="I49" s="422">
        <v>9</v>
      </c>
      <c r="J49" s="428" t="s">
        <v>686</v>
      </c>
      <c r="K49" s="425" t="s">
        <v>1542</v>
      </c>
      <c r="L49" s="712" t="s">
        <v>259</v>
      </c>
      <c r="M49" s="676"/>
      <c r="N49" s="712" t="s">
        <v>1707</v>
      </c>
      <c r="O49" s="676"/>
      <c r="P49" s="405"/>
      <c r="Q49" s="405"/>
      <c r="R49" s="405"/>
      <c r="S49" s="405"/>
      <c r="T49" s="405"/>
      <c r="U49" s="405"/>
      <c r="V49" s="405"/>
      <c r="W49" s="405"/>
      <c r="X49" s="405"/>
      <c r="Y49" s="405"/>
      <c r="Z49" s="405"/>
    </row>
    <row r="50" spans="1:26" ht="12.75" customHeight="1">
      <c r="A50" s="405"/>
      <c r="B50" s="405"/>
      <c r="C50" s="405"/>
      <c r="D50" s="405"/>
      <c r="E50" s="405"/>
      <c r="F50" s="405"/>
      <c r="G50" s="405"/>
      <c r="H50" s="405"/>
      <c r="I50" s="422">
        <v>10</v>
      </c>
      <c r="J50" s="428" t="s">
        <v>689</v>
      </c>
      <c r="K50" s="425" t="s">
        <v>1542</v>
      </c>
      <c r="L50" s="712" t="s">
        <v>259</v>
      </c>
      <c r="M50" s="676"/>
      <c r="N50" s="712" t="s">
        <v>1707</v>
      </c>
      <c r="O50" s="676"/>
      <c r="P50" s="405"/>
      <c r="Q50" s="405"/>
      <c r="R50" s="405"/>
      <c r="S50" s="405"/>
      <c r="T50" s="405"/>
      <c r="U50" s="405"/>
      <c r="V50" s="405"/>
      <c r="W50" s="405"/>
      <c r="X50" s="405"/>
      <c r="Y50" s="405"/>
      <c r="Z50" s="405"/>
    </row>
    <row r="51" spans="1:26" ht="12.75" customHeight="1">
      <c r="A51" s="405"/>
      <c r="B51" s="405"/>
      <c r="C51" s="405"/>
      <c r="D51" s="405"/>
      <c r="E51" s="405"/>
      <c r="F51" s="405"/>
      <c r="G51" s="405"/>
      <c r="H51" s="405"/>
      <c r="I51" s="422">
        <v>11</v>
      </c>
      <c r="J51" s="428" t="s">
        <v>595</v>
      </c>
      <c r="K51" s="425" t="s">
        <v>1159</v>
      </c>
      <c r="L51" s="712" t="s">
        <v>373</v>
      </c>
      <c r="M51" s="676"/>
      <c r="N51" s="712" t="s">
        <v>514</v>
      </c>
      <c r="O51" s="676"/>
      <c r="P51" s="405"/>
      <c r="Q51" s="405"/>
      <c r="R51" s="405"/>
      <c r="S51" s="405"/>
      <c r="T51" s="405"/>
      <c r="U51" s="405"/>
      <c r="V51" s="405"/>
      <c r="W51" s="405"/>
      <c r="X51" s="405"/>
      <c r="Y51" s="405"/>
      <c r="Z51" s="405"/>
    </row>
    <row r="52" spans="1:26" ht="12.75" customHeight="1">
      <c r="A52" s="405"/>
      <c r="B52" s="405"/>
      <c r="C52" s="405"/>
      <c r="D52" s="405"/>
      <c r="E52" s="405"/>
      <c r="F52" s="405"/>
      <c r="G52" s="405"/>
      <c r="H52" s="405"/>
      <c r="I52" s="422"/>
      <c r="J52" s="428"/>
      <c r="K52" s="422"/>
      <c r="L52" s="431"/>
      <c r="M52" s="432"/>
      <c r="N52" s="431"/>
      <c r="O52" s="432"/>
      <c r="P52" s="405"/>
      <c r="Q52" s="405"/>
      <c r="R52" s="405"/>
      <c r="S52" s="405"/>
      <c r="T52" s="405"/>
      <c r="U52" s="405"/>
      <c r="V52" s="405"/>
      <c r="W52" s="405"/>
      <c r="X52" s="405"/>
      <c r="Y52" s="405"/>
      <c r="Z52" s="405"/>
    </row>
    <row r="53" spans="1:26" ht="12.75" customHeight="1">
      <c r="A53" s="405"/>
      <c r="B53" s="405"/>
      <c r="C53" s="405"/>
      <c r="D53" s="405"/>
      <c r="E53" s="405"/>
      <c r="F53" s="405"/>
      <c r="G53" s="405"/>
      <c r="H53" s="405"/>
      <c r="I53" s="422"/>
      <c r="J53" s="428"/>
      <c r="K53" s="422"/>
      <c r="L53" s="431"/>
      <c r="M53" s="432"/>
      <c r="N53" s="431"/>
      <c r="O53" s="432"/>
      <c r="P53" s="405"/>
      <c r="Q53" s="405"/>
      <c r="R53" s="405"/>
      <c r="S53" s="405"/>
      <c r="T53" s="405"/>
      <c r="U53" s="405"/>
      <c r="V53" s="405"/>
      <c r="W53" s="405"/>
      <c r="X53" s="405"/>
      <c r="Y53" s="405"/>
      <c r="Z53" s="405"/>
    </row>
    <row r="54" spans="1:26" ht="12.75" customHeight="1">
      <c r="A54" s="405"/>
      <c r="B54" s="405"/>
      <c r="C54" s="405"/>
      <c r="D54" s="405"/>
      <c r="E54" s="405"/>
      <c r="F54" s="405"/>
      <c r="G54" s="405"/>
      <c r="H54" s="405"/>
      <c r="I54" s="435"/>
      <c r="J54" s="719" t="s">
        <v>1735</v>
      </c>
      <c r="K54" s="675"/>
      <c r="L54" s="720"/>
      <c r="M54" s="436"/>
      <c r="N54" s="437"/>
      <c r="O54" s="436"/>
      <c r="P54" s="405"/>
      <c r="Q54" s="405"/>
      <c r="R54" s="405"/>
      <c r="S54" s="405"/>
      <c r="T54" s="405"/>
      <c r="U54" s="405"/>
      <c r="V54" s="405"/>
      <c r="W54" s="405"/>
      <c r="X54" s="405"/>
      <c r="Y54" s="405"/>
      <c r="Z54" s="405"/>
    </row>
    <row r="55" spans="1:26" ht="12.75" customHeight="1">
      <c r="A55" s="405"/>
      <c r="B55" s="405"/>
      <c r="C55" s="405"/>
      <c r="D55" s="405"/>
      <c r="E55" s="405"/>
      <c r="F55" s="405"/>
      <c r="G55" s="405"/>
      <c r="H55" s="405"/>
      <c r="I55" s="435"/>
      <c r="J55" s="445" t="s">
        <v>1714</v>
      </c>
      <c r="K55" s="461"/>
      <c r="L55" s="461"/>
      <c r="M55" s="436"/>
      <c r="N55" s="437"/>
      <c r="O55" s="436"/>
      <c r="P55" s="405"/>
      <c r="Q55" s="405"/>
      <c r="R55" s="405"/>
      <c r="S55" s="405"/>
      <c r="T55" s="405"/>
      <c r="U55" s="405"/>
      <c r="V55" s="405"/>
      <c r="W55" s="405"/>
      <c r="X55" s="405"/>
      <c r="Y55" s="405"/>
      <c r="Z55" s="405"/>
    </row>
    <row r="56" spans="1:26" ht="12.75" customHeight="1">
      <c r="A56" s="405"/>
      <c r="B56" s="405"/>
      <c r="C56" s="405"/>
      <c r="D56" s="405"/>
      <c r="E56" s="405"/>
      <c r="F56" s="405"/>
      <c r="G56" s="405"/>
      <c r="H56" s="405"/>
      <c r="I56" s="435"/>
      <c r="J56" s="461"/>
      <c r="K56" s="461"/>
      <c r="L56" s="461"/>
      <c r="M56" s="436"/>
      <c r="N56" s="437"/>
      <c r="O56" s="436"/>
      <c r="P56" s="405"/>
      <c r="Q56" s="405"/>
      <c r="R56" s="405"/>
      <c r="S56" s="405"/>
      <c r="T56" s="405"/>
      <c r="U56" s="405"/>
      <c r="V56" s="405"/>
      <c r="W56" s="405"/>
      <c r="X56" s="405"/>
      <c r="Y56" s="405"/>
      <c r="Z56" s="405"/>
    </row>
    <row r="57" spans="1:26" ht="12.75" customHeight="1">
      <c r="A57" s="405"/>
      <c r="B57" s="405"/>
      <c r="C57" s="405"/>
      <c r="D57" s="405"/>
      <c r="E57" s="405"/>
      <c r="F57" s="405"/>
      <c r="G57" s="405"/>
      <c r="H57" s="405"/>
      <c r="I57" s="435"/>
      <c r="J57" s="461"/>
      <c r="K57" s="461"/>
      <c r="L57" s="461"/>
      <c r="M57" s="436"/>
      <c r="N57" s="437"/>
      <c r="O57" s="436"/>
      <c r="P57" s="405"/>
      <c r="Q57" s="405"/>
      <c r="R57" s="405"/>
      <c r="S57" s="405"/>
      <c r="T57" s="405"/>
      <c r="U57" s="405"/>
      <c r="V57" s="405"/>
      <c r="W57" s="405"/>
      <c r="X57" s="405"/>
      <c r="Y57" s="405"/>
      <c r="Z57" s="405"/>
    </row>
    <row r="58" spans="1:26" ht="12.75" customHeight="1">
      <c r="A58" s="405"/>
      <c r="B58" s="405"/>
      <c r="C58" s="405"/>
      <c r="D58" s="405"/>
      <c r="E58" s="405"/>
      <c r="F58" s="405"/>
      <c r="G58" s="405"/>
      <c r="H58" s="405"/>
      <c r="I58" s="435"/>
      <c r="J58" s="443" t="s">
        <v>1720</v>
      </c>
      <c r="K58" s="439"/>
      <c r="L58" s="437"/>
      <c r="M58" s="436"/>
      <c r="N58" s="437"/>
      <c r="O58" s="436"/>
      <c r="P58" s="405"/>
      <c r="Q58" s="405"/>
      <c r="R58" s="405"/>
      <c r="S58" s="405"/>
      <c r="T58" s="405"/>
      <c r="U58" s="405"/>
      <c r="V58" s="405"/>
      <c r="W58" s="405"/>
      <c r="X58" s="405"/>
      <c r="Y58" s="405"/>
      <c r="Z58" s="405"/>
    </row>
    <row r="59" spans="1:26" ht="12.75" customHeight="1">
      <c r="A59" s="405"/>
      <c r="B59" s="405"/>
      <c r="C59" s="405"/>
      <c r="D59" s="405"/>
      <c r="E59" s="405"/>
      <c r="F59" s="405"/>
      <c r="G59" s="405"/>
      <c r="H59" s="405"/>
      <c r="I59" s="435">
        <v>1</v>
      </c>
      <c r="J59" s="447" t="s">
        <v>1736</v>
      </c>
      <c r="K59" s="441" t="s">
        <v>1737</v>
      </c>
      <c r="L59" s="722" t="s">
        <v>28</v>
      </c>
      <c r="M59" s="676"/>
      <c r="N59" s="722" t="s">
        <v>1738</v>
      </c>
      <c r="O59" s="676"/>
      <c r="P59" s="405"/>
      <c r="Q59" s="405"/>
      <c r="R59" s="405"/>
      <c r="S59" s="405"/>
      <c r="T59" s="405"/>
      <c r="U59" s="405"/>
      <c r="V59" s="405"/>
      <c r="W59" s="405"/>
      <c r="X59" s="405"/>
      <c r="Y59" s="405"/>
      <c r="Z59" s="405"/>
    </row>
    <row r="60" spans="1:26" ht="12.75" customHeight="1">
      <c r="A60" s="405"/>
      <c r="B60" s="405"/>
      <c r="C60" s="405"/>
      <c r="D60" s="405"/>
      <c r="E60" s="405"/>
      <c r="F60" s="405"/>
      <c r="G60" s="405"/>
      <c r="H60" s="405"/>
      <c r="I60" s="422"/>
      <c r="J60" s="424"/>
      <c r="K60" s="430"/>
      <c r="L60" s="431"/>
      <c r="M60" s="432"/>
      <c r="N60" s="431"/>
      <c r="O60" s="432"/>
      <c r="P60" s="405"/>
      <c r="Q60" s="405"/>
      <c r="R60" s="405"/>
      <c r="S60" s="405"/>
      <c r="T60" s="405"/>
      <c r="U60" s="405"/>
      <c r="V60" s="405"/>
      <c r="W60" s="405"/>
      <c r="X60" s="405"/>
      <c r="Y60" s="405"/>
      <c r="Z60" s="405"/>
    </row>
    <row r="61" spans="1:26" ht="12.75" customHeight="1">
      <c r="A61" s="405"/>
      <c r="B61" s="405"/>
      <c r="C61" s="405"/>
      <c r="D61" s="405"/>
      <c r="E61" s="405"/>
      <c r="F61" s="405"/>
      <c r="G61" s="405"/>
      <c r="H61" s="405"/>
      <c r="I61" s="428"/>
      <c r="J61" s="428"/>
      <c r="K61" s="430"/>
      <c r="L61" s="431"/>
      <c r="M61" s="432"/>
      <c r="N61" s="431"/>
      <c r="O61" s="432"/>
      <c r="P61" s="405"/>
      <c r="Q61" s="405"/>
      <c r="R61" s="405"/>
      <c r="S61" s="405"/>
      <c r="T61" s="405"/>
      <c r="U61" s="405"/>
      <c r="V61" s="405"/>
      <c r="W61" s="405"/>
      <c r="X61" s="405"/>
      <c r="Y61" s="405"/>
      <c r="Z61" s="405"/>
    </row>
    <row r="62" spans="1:26" ht="12.75" customHeight="1">
      <c r="A62" s="405"/>
      <c r="B62" s="405"/>
      <c r="C62" s="405"/>
      <c r="D62" s="405"/>
      <c r="E62" s="405"/>
      <c r="F62" s="405"/>
      <c r="G62" s="405"/>
      <c r="H62" s="405"/>
      <c r="I62" s="428"/>
      <c r="J62" s="428"/>
      <c r="K62" s="428"/>
      <c r="L62" s="431"/>
      <c r="M62" s="432"/>
      <c r="N62" s="431"/>
      <c r="O62" s="432"/>
      <c r="P62" s="405"/>
      <c r="Q62" s="405"/>
      <c r="R62" s="405"/>
      <c r="S62" s="405"/>
      <c r="T62" s="405"/>
      <c r="U62" s="405"/>
      <c r="V62" s="405"/>
      <c r="W62" s="405"/>
      <c r="X62" s="405"/>
      <c r="Y62" s="405"/>
      <c r="Z62" s="405"/>
    </row>
    <row r="63" spans="1:26" ht="12.75" customHeight="1">
      <c r="A63" s="405"/>
      <c r="B63" s="405"/>
      <c r="C63" s="405"/>
      <c r="D63" s="405"/>
      <c r="E63" s="405"/>
      <c r="F63" s="405"/>
      <c r="G63" s="405"/>
      <c r="H63" s="405"/>
      <c r="I63" s="454"/>
      <c r="J63" s="454"/>
      <c r="K63" s="454"/>
      <c r="L63" s="459"/>
      <c r="M63" s="460"/>
      <c r="N63" s="459"/>
      <c r="O63" s="460"/>
      <c r="P63" s="405"/>
      <c r="Q63" s="405"/>
      <c r="R63" s="405"/>
      <c r="S63" s="405"/>
      <c r="T63" s="405"/>
      <c r="U63" s="405"/>
      <c r="V63" s="405"/>
      <c r="W63" s="405"/>
      <c r="X63" s="405"/>
      <c r="Y63" s="405"/>
      <c r="Z63" s="405"/>
    </row>
    <row r="64" spans="1:26" ht="12.75" customHeight="1">
      <c r="A64" s="405"/>
      <c r="B64" s="405"/>
      <c r="C64" s="405"/>
      <c r="D64" s="405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5"/>
      <c r="Q64" s="405"/>
      <c r="R64" s="405"/>
      <c r="S64" s="405"/>
      <c r="T64" s="405"/>
      <c r="U64" s="405"/>
      <c r="V64" s="405"/>
      <c r="W64" s="405"/>
      <c r="X64" s="405"/>
      <c r="Y64" s="405"/>
      <c r="Z64" s="405"/>
    </row>
    <row r="65" spans="1:26" ht="12.75" customHeight="1">
      <c r="A65" s="405"/>
      <c r="B65" s="405"/>
      <c r="C65" s="405"/>
      <c r="D65" s="405"/>
      <c r="E65" s="405"/>
      <c r="F65" s="405"/>
      <c r="G65" s="405"/>
      <c r="H65" s="405"/>
      <c r="I65" s="405"/>
      <c r="J65" s="405"/>
      <c r="K65" s="405"/>
      <c r="L65" s="405"/>
      <c r="M65" s="405"/>
      <c r="N65" s="405"/>
      <c r="O65" s="405"/>
      <c r="P65" s="405"/>
      <c r="Q65" s="405"/>
      <c r="R65" s="405"/>
      <c r="S65" s="405"/>
      <c r="T65" s="405"/>
      <c r="U65" s="405"/>
      <c r="V65" s="405"/>
      <c r="W65" s="405"/>
      <c r="X65" s="405"/>
      <c r="Y65" s="405"/>
      <c r="Z65" s="405"/>
    </row>
    <row r="66" spans="1:26" ht="12.75" customHeight="1">
      <c r="A66" s="405"/>
      <c r="B66" s="405"/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05"/>
      <c r="V66" s="405"/>
      <c r="W66" s="405"/>
      <c r="X66" s="405"/>
      <c r="Y66" s="405"/>
      <c r="Z66" s="405"/>
    </row>
    <row r="67" spans="1:26" ht="12.75" customHeight="1">
      <c r="A67" s="405"/>
      <c r="B67" s="405"/>
      <c r="C67" s="405"/>
      <c r="D67" s="405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5"/>
      <c r="Q67" s="405"/>
      <c r="R67" s="405"/>
      <c r="S67" s="405"/>
      <c r="T67" s="405"/>
      <c r="U67" s="405"/>
      <c r="V67" s="405"/>
      <c r="W67" s="405"/>
      <c r="X67" s="405"/>
      <c r="Y67" s="405"/>
      <c r="Z67" s="405"/>
    </row>
    <row r="68" spans="1:26" ht="12.75" customHeight="1">
      <c r="A68" s="405"/>
      <c r="B68" s="405"/>
      <c r="C68" s="405"/>
      <c r="D68" s="405"/>
      <c r="E68" s="405"/>
      <c r="F68" s="405"/>
      <c r="G68" s="405"/>
      <c r="H68" s="405"/>
      <c r="I68" s="405"/>
      <c r="J68" s="405"/>
      <c r="K68" s="405"/>
      <c r="L68" s="405"/>
      <c r="M68" s="405"/>
      <c r="N68" s="405"/>
      <c r="O68" s="405"/>
      <c r="P68" s="405"/>
      <c r="Q68" s="405"/>
      <c r="R68" s="405"/>
      <c r="S68" s="405"/>
      <c r="T68" s="405"/>
      <c r="U68" s="405"/>
      <c r="V68" s="405"/>
      <c r="W68" s="405"/>
      <c r="X68" s="405"/>
      <c r="Y68" s="405"/>
      <c r="Z68" s="405"/>
    </row>
    <row r="69" spans="1:26" ht="12.75" customHeight="1">
      <c r="A69" s="405"/>
      <c r="B69" s="405"/>
      <c r="C69" s="405"/>
      <c r="D69" s="405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5"/>
      <c r="Q69" s="405"/>
      <c r="R69" s="405"/>
      <c r="S69" s="405"/>
      <c r="T69" s="405"/>
      <c r="U69" s="405"/>
      <c r="V69" s="405"/>
      <c r="W69" s="405"/>
      <c r="X69" s="405"/>
      <c r="Y69" s="405"/>
      <c r="Z69" s="405"/>
    </row>
    <row r="70" spans="1:26" ht="12.75" customHeight="1">
      <c r="A70" s="405"/>
      <c r="B70" s="405"/>
      <c r="C70" s="405"/>
      <c r="D70" s="405"/>
      <c r="E70" s="405"/>
      <c r="F70" s="405"/>
      <c r="G70" s="405"/>
      <c r="H70" s="405"/>
      <c r="I70" s="405"/>
      <c r="J70" s="405"/>
      <c r="K70" s="405"/>
      <c r="L70" s="405"/>
      <c r="M70" s="405"/>
      <c r="N70" s="405"/>
      <c r="O70" s="405"/>
      <c r="P70" s="405"/>
      <c r="Q70" s="405"/>
      <c r="R70" s="405"/>
      <c r="S70" s="405"/>
      <c r="T70" s="405"/>
      <c r="U70" s="405"/>
      <c r="V70" s="405"/>
      <c r="W70" s="405"/>
      <c r="X70" s="405"/>
      <c r="Y70" s="405"/>
      <c r="Z70" s="405"/>
    </row>
    <row r="71" spans="1:26" ht="12.75" customHeight="1">
      <c r="A71" s="405"/>
      <c r="B71" s="405"/>
      <c r="C71" s="405"/>
      <c r="D71" s="405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5"/>
      <c r="Q71" s="405"/>
      <c r="R71" s="405"/>
      <c r="S71" s="405"/>
      <c r="T71" s="405"/>
      <c r="U71" s="405"/>
      <c r="V71" s="405"/>
      <c r="W71" s="405"/>
      <c r="X71" s="405"/>
      <c r="Y71" s="405"/>
      <c r="Z71" s="405"/>
    </row>
    <row r="72" spans="1:26" ht="12.75" customHeight="1">
      <c r="A72" s="405"/>
      <c r="B72" s="405"/>
      <c r="C72" s="405"/>
      <c r="D72" s="405"/>
      <c r="E72" s="405"/>
      <c r="F72" s="405"/>
      <c r="G72" s="405"/>
      <c r="H72" s="405"/>
      <c r="I72" s="405"/>
      <c r="J72" s="405"/>
      <c r="K72" s="405"/>
      <c r="L72" s="405"/>
      <c r="M72" s="405"/>
      <c r="N72" s="405"/>
      <c r="O72" s="405"/>
      <c r="P72" s="405"/>
      <c r="Q72" s="405"/>
      <c r="R72" s="405"/>
      <c r="S72" s="405"/>
      <c r="T72" s="405"/>
      <c r="U72" s="405"/>
      <c r="V72" s="405"/>
      <c r="W72" s="405"/>
      <c r="X72" s="405"/>
      <c r="Y72" s="405"/>
      <c r="Z72" s="405"/>
    </row>
    <row r="73" spans="1:26" ht="12.75" customHeight="1">
      <c r="A73" s="405"/>
      <c r="B73" s="405"/>
      <c r="C73" s="405"/>
      <c r="D73" s="405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5"/>
      <c r="Q73" s="405"/>
      <c r="R73" s="405"/>
      <c r="S73" s="405"/>
      <c r="T73" s="405"/>
      <c r="U73" s="405"/>
      <c r="V73" s="405"/>
      <c r="W73" s="405"/>
      <c r="X73" s="405"/>
      <c r="Y73" s="405"/>
      <c r="Z73" s="405"/>
    </row>
    <row r="74" spans="1:26" ht="12.75" customHeight="1">
      <c r="A74" s="405"/>
      <c r="B74" s="405"/>
      <c r="C74" s="405"/>
      <c r="D74" s="405"/>
      <c r="E74" s="405"/>
      <c r="F74" s="405"/>
      <c r="G74" s="405"/>
      <c r="H74" s="405"/>
      <c r="I74" s="405"/>
      <c r="J74" s="405"/>
      <c r="K74" s="405"/>
      <c r="L74" s="405"/>
      <c r="M74" s="405"/>
      <c r="N74" s="405"/>
      <c r="O74" s="405"/>
      <c r="P74" s="405"/>
      <c r="Q74" s="405"/>
      <c r="R74" s="405"/>
      <c r="S74" s="405"/>
      <c r="T74" s="405"/>
      <c r="U74" s="405"/>
      <c r="V74" s="405"/>
      <c r="W74" s="405"/>
      <c r="X74" s="405"/>
      <c r="Y74" s="405"/>
      <c r="Z74" s="405"/>
    </row>
    <row r="75" spans="1:26" ht="12.75" customHeight="1">
      <c r="A75" s="405"/>
      <c r="B75" s="405"/>
      <c r="C75" s="405"/>
      <c r="D75" s="405"/>
      <c r="E75" s="405"/>
      <c r="F75" s="405"/>
      <c r="G75" s="405"/>
      <c r="H75" s="405"/>
      <c r="I75" s="405"/>
      <c r="J75" s="405"/>
      <c r="K75" s="405"/>
      <c r="L75" s="405"/>
      <c r="M75" s="405"/>
      <c r="N75" s="405"/>
      <c r="O75" s="405"/>
      <c r="P75" s="405"/>
      <c r="Q75" s="405"/>
      <c r="R75" s="405"/>
      <c r="S75" s="405"/>
      <c r="T75" s="405"/>
      <c r="U75" s="405"/>
      <c r="V75" s="405"/>
      <c r="W75" s="405"/>
      <c r="X75" s="405"/>
      <c r="Y75" s="405"/>
      <c r="Z75" s="405"/>
    </row>
    <row r="76" spans="1:26" ht="12.75" customHeight="1">
      <c r="A76" s="405"/>
      <c r="B76" s="405"/>
      <c r="C76" s="405"/>
      <c r="D76" s="405"/>
      <c r="E76" s="405"/>
      <c r="F76" s="405"/>
      <c r="G76" s="405"/>
      <c r="H76" s="405"/>
      <c r="I76" s="405"/>
      <c r="J76" s="405"/>
      <c r="K76" s="405"/>
      <c r="L76" s="405"/>
      <c r="M76" s="405"/>
      <c r="N76" s="405"/>
      <c r="O76" s="405"/>
      <c r="P76" s="405"/>
      <c r="Q76" s="405"/>
      <c r="R76" s="405"/>
      <c r="S76" s="405"/>
      <c r="T76" s="405"/>
      <c r="U76" s="405"/>
      <c r="V76" s="405"/>
      <c r="W76" s="405"/>
      <c r="X76" s="405"/>
      <c r="Y76" s="405"/>
      <c r="Z76" s="405"/>
    </row>
    <row r="77" spans="1:26" ht="12.75" customHeight="1">
      <c r="A77" s="405"/>
      <c r="B77" s="405"/>
      <c r="C77" s="405"/>
      <c r="D77" s="405"/>
      <c r="E77" s="405"/>
      <c r="F77" s="405"/>
      <c r="G77" s="405"/>
      <c r="H77" s="405"/>
      <c r="I77" s="405"/>
      <c r="J77" s="405"/>
      <c r="K77" s="405"/>
      <c r="L77" s="405"/>
      <c r="M77" s="405"/>
      <c r="N77" s="405"/>
      <c r="O77" s="405"/>
      <c r="P77" s="405"/>
      <c r="Q77" s="405"/>
      <c r="R77" s="405"/>
      <c r="S77" s="405"/>
      <c r="T77" s="405"/>
      <c r="U77" s="405"/>
      <c r="V77" s="405"/>
      <c r="W77" s="405"/>
      <c r="X77" s="405"/>
      <c r="Y77" s="405"/>
      <c r="Z77" s="405"/>
    </row>
    <row r="78" spans="1:26" ht="12.75" customHeight="1">
      <c r="A78" s="405"/>
      <c r="B78" s="405"/>
      <c r="C78" s="405"/>
      <c r="D78" s="405"/>
      <c r="E78" s="405"/>
      <c r="F78" s="405"/>
      <c r="G78" s="405"/>
      <c r="H78" s="405"/>
      <c r="I78" s="405"/>
      <c r="J78" s="405"/>
      <c r="K78" s="405"/>
      <c r="L78" s="405"/>
      <c r="M78" s="405"/>
      <c r="N78" s="405"/>
      <c r="O78" s="405"/>
      <c r="P78" s="405"/>
      <c r="Q78" s="405"/>
      <c r="R78" s="405"/>
      <c r="S78" s="405"/>
      <c r="T78" s="405"/>
      <c r="U78" s="405"/>
      <c r="V78" s="405"/>
      <c r="W78" s="405"/>
      <c r="X78" s="405"/>
      <c r="Y78" s="405"/>
      <c r="Z78" s="405"/>
    </row>
    <row r="79" spans="1:26" ht="12.75" customHeight="1">
      <c r="A79" s="405"/>
      <c r="B79" s="405"/>
      <c r="C79" s="405"/>
      <c r="D79" s="405"/>
      <c r="E79" s="405"/>
      <c r="F79" s="405"/>
      <c r="G79" s="405"/>
      <c r="H79" s="405"/>
      <c r="I79" s="405"/>
      <c r="J79" s="405"/>
      <c r="K79" s="405"/>
      <c r="L79" s="405"/>
      <c r="M79" s="405"/>
      <c r="N79" s="405"/>
      <c r="O79" s="405"/>
      <c r="P79" s="405"/>
      <c r="Q79" s="405"/>
      <c r="R79" s="405"/>
      <c r="S79" s="405"/>
      <c r="T79" s="405"/>
      <c r="U79" s="405"/>
      <c r="V79" s="405"/>
      <c r="W79" s="405"/>
      <c r="X79" s="405"/>
      <c r="Y79" s="405"/>
      <c r="Z79" s="405"/>
    </row>
    <row r="80" spans="1:26" ht="12.75" customHeight="1">
      <c r="A80" s="405"/>
      <c r="B80" s="405"/>
      <c r="C80" s="405"/>
      <c r="D80" s="405"/>
      <c r="E80" s="405"/>
      <c r="F80" s="405"/>
      <c r="G80" s="405"/>
      <c r="H80" s="405"/>
      <c r="I80" s="405"/>
      <c r="J80" s="405"/>
      <c r="K80" s="405"/>
      <c r="L80" s="405"/>
      <c r="M80" s="405"/>
      <c r="N80" s="405"/>
      <c r="O80" s="405"/>
      <c r="P80" s="405"/>
      <c r="Q80" s="405"/>
      <c r="R80" s="405"/>
      <c r="S80" s="405"/>
      <c r="T80" s="405"/>
      <c r="U80" s="405"/>
      <c r="V80" s="405"/>
      <c r="W80" s="405"/>
      <c r="X80" s="405"/>
      <c r="Y80" s="405"/>
      <c r="Z80" s="405"/>
    </row>
    <row r="81" spans="1:26" ht="12.75" customHeight="1">
      <c r="A81" s="405"/>
      <c r="B81" s="405"/>
      <c r="C81" s="405"/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  <c r="S81" s="405"/>
      <c r="T81" s="405"/>
      <c r="U81" s="405"/>
      <c r="V81" s="405"/>
      <c r="W81" s="405"/>
      <c r="X81" s="405"/>
      <c r="Y81" s="405"/>
      <c r="Z81" s="405"/>
    </row>
    <row r="82" spans="1:26" ht="12.75" customHeight="1">
      <c r="A82" s="405"/>
      <c r="B82" s="405"/>
      <c r="C82" s="405"/>
      <c r="D82" s="405"/>
      <c r="E82" s="405"/>
      <c r="F82" s="405"/>
      <c r="G82" s="405"/>
      <c r="H82" s="405"/>
      <c r="I82" s="405"/>
      <c r="J82" s="405"/>
      <c r="K82" s="405"/>
      <c r="L82" s="405"/>
      <c r="M82" s="405"/>
      <c r="N82" s="405"/>
      <c r="O82" s="405"/>
      <c r="P82" s="405"/>
      <c r="Q82" s="405"/>
      <c r="R82" s="405"/>
      <c r="S82" s="405"/>
      <c r="T82" s="405"/>
      <c r="U82" s="405"/>
      <c r="V82" s="405"/>
      <c r="W82" s="405"/>
      <c r="X82" s="405"/>
      <c r="Y82" s="405"/>
      <c r="Z82" s="405"/>
    </row>
    <row r="83" spans="1:26" ht="12.75" customHeight="1">
      <c r="A83" s="405"/>
      <c r="B83" s="405"/>
      <c r="C83" s="405"/>
      <c r="D83" s="405"/>
      <c r="E83" s="405"/>
      <c r="F83" s="405"/>
      <c r="G83" s="405"/>
      <c r="H83" s="405"/>
      <c r="I83" s="405"/>
      <c r="J83" s="405"/>
      <c r="K83" s="405"/>
      <c r="L83" s="405"/>
      <c r="M83" s="405"/>
      <c r="N83" s="405"/>
      <c r="O83" s="405"/>
      <c r="P83" s="405"/>
      <c r="Q83" s="405"/>
      <c r="R83" s="405"/>
      <c r="S83" s="405"/>
      <c r="T83" s="405"/>
      <c r="U83" s="405"/>
      <c r="V83" s="405"/>
      <c r="W83" s="405"/>
      <c r="X83" s="405"/>
      <c r="Y83" s="405"/>
      <c r="Z83" s="405"/>
    </row>
    <row r="84" spans="1:26" ht="12.75" customHeight="1">
      <c r="A84" s="405"/>
      <c r="B84" s="405"/>
      <c r="C84" s="405"/>
      <c r="D84" s="405"/>
      <c r="E84" s="405"/>
      <c r="F84" s="405"/>
      <c r="G84" s="405"/>
      <c r="H84" s="405"/>
      <c r="I84" s="405"/>
      <c r="J84" s="405"/>
      <c r="K84" s="405"/>
      <c r="L84" s="405"/>
      <c r="M84" s="405"/>
      <c r="N84" s="405"/>
      <c r="O84" s="405"/>
      <c r="P84" s="405"/>
      <c r="Q84" s="405"/>
      <c r="R84" s="405"/>
      <c r="S84" s="405"/>
      <c r="T84" s="405"/>
      <c r="U84" s="405"/>
      <c r="V84" s="405"/>
      <c r="W84" s="405"/>
      <c r="X84" s="405"/>
      <c r="Y84" s="405"/>
      <c r="Z84" s="405"/>
    </row>
    <row r="85" spans="1:26" ht="12.75" customHeight="1">
      <c r="A85" s="405"/>
      <c r="B85" s="405"/>
      <c r="C85" s="405"/>
      <c r="D85" s="405"/>
      <c r="E85" s="405"/>
      <c r="F85" s="405"/>
      <c r="G85" s="405"/>
      <c r="H85" s="405"/>
      <c r="I85" s="405"/>
      <c r="J85" s="405"/>
      <c r="K85" s="405"/>
      <c r="L85" s="405"/>
      <c r="M85" s="405"/>
      <c r="N85" s="405"/>
      <c r="O85" s="405"/>
      <c r="P85" s="405"/>
      <c r="Q85" s="405"/>
      <c r="R85" s="405"/>
      <c r="S85" s="405"/>
      <c r="T85" s="405"/>
      <c r="U85" s="405"/>
      <c r="V85" s="405"/>
      <c r="W85" s="405"/>
      <c r="X85" s="405"/>
      <c r="Y85" s="405"/>
      <c r="Z85" s="405"/>
    </row>
    <row r="86" spans="1:26" ht="12.75" customHeight="1">
      <c r="A86" s="405"/>
      <c r="B86" s="405"/>
      <c r="C86" s="405"/>
      <c r="D86" s="405"/>
      <c r="E86" s="405"/>
      <c r="F86" s="405"/>
      <c r="G86" s="405"/>
      <c r="H86" s="405"/>
      <c r="I86" s="405"/>
      <c r="J86" s="405"/>
      <c r="K86" s="405"/>
      <c r="L86" s="405"/>
      <c r="M86" s="405"/>
      <c r="N86" s="405"/>
      <c r="O86" s="405"/>
      <c r="P86" s="405"/>
      <c r="Q86" s="405"/>
      <c r="R86" s="405"/>
      <c r="S86" s="405"/>
      <c r="T86" s="405"/>
      <c r="U86" s="405"/>
      <c r="V86" s="405"/>
      <c r="W86" s="405"/>
      <c r="X86" s="405"/>
      <c r="Y86" s="405"/>
      <c r="Z86" s="405"/>
    </row>
    <row r="87" spans="1:26" ht="12.75" customHeight="1">
      <c r="A87" s="405"/>
      <c r="B87" s="405"/>
      <c r="C87" s="405"/>
      <c r="D87" s="405"/>
      <c r="E87" s="405"/>
      <c r="F87" s="405"/>
      <c r="G87" s="405"/>
      <c r="H87" s="405"/>
      <c r="I87" s="405"/>
      <c r="J87" s="405"/>
      <c r="K87" s="405"/>
      <c r="L87" s="405"/>
      <c r="M87" s="405"/>
      <c r="N87" s="405"/>
      <c r="O87" s="405"/>
      <c r="P87" s="405"/>
      <c r="Q87" s="405"/>
      <c r="R87" s="405"/>
      <c r="S87" s="405"/>
      <c r="T87" s="405"/>
      <c r="U87" s="405"/>
      <c r="V87" s="405"/>
      <c r="W87" s="405"/>
      <c r="X87" s="405"/>
      <c r="Y87" s="405"/>
      <c r="Z87" s="405"/>
    </row>
    <row r="88" spans="1:26" ht="12.75" customHeight="1">
      <c r="A88" s="405"/>
      <c r="B88" s="405"/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  <c r="W88" s="405"/>
      <c r="X88" s="405"/>
      <c r="Y88" s="405"/>
      <c r="Z88" s="405"/>
    </row>
    <row r="89" spans="1:26" ht="12.75" customHeight="1">
      <c r="A89" s="405"/>
      <c r="B89" s="405"/>
      <c r="C89" s="405"/>
      <c r="D89" s="405"/>
      <c r="E89" s="405"/>
      <c r="F89" s="405"/>
      <c r="G89" s="405"/>
      <c r="H89" s="405"/>
      <c r="I89" s="405"/>
      <c r="J89" s="405"/>
      <c r="K89" s="405"/>
      <c r="L89" s="405"/>
      <c r="M89" s="405"/>
      <c r="N89" s="405"/>
      <c r="O89" s="405"/>
      <c r="P89" s="405"/>
      <c r="Q89" s="405"/>
      <c r="R89" s="405"/>
      <c r="S89" s="405"/>
      <c r="T89" s="405"/>
      <c r="U89" s="405"/>
      <c r="V89" s="405"/>
      <c r="W89" s="405"/>
      <c r="X89" s="405"/>
      <c r="Y89" s="405"/>
      <c r="Z89" s="405"/>
    </row>
    <row r="90" spans="1:26" ht="12.75" customHeight="1">
      <c r="A90" s="405"/>
      <c r="B90" s="405"/>
      <c r="C90" s="405"/>
      <c r="D90" s="405"/>
      <c r="E90" s="405"/>
      <c r="F90" s="405"/>
      <c r="G90" s="405"/>
      <c r="H90" s="405"/>
      <c r="I90" s="405"/>
      <c r="J90" s="405"/>
      <c r="K90" s="405"/>
      <c r="L90" s="405"/>
      <c r="M90" s="405"/>
      <c r="N90" s="405"/>
      <c r="O90" s="405"/>
      <c r="P90" s="405"/>
      <c r="Q90" s="405"/>
      <c r="R90" s="405"/>
      <c r="S90" s="405"/>
      <c r="T90" s="405"/>
      <c r="U90" s="405"/>
      <c r="V90" s="405"/>
      <c r="W90" s="405"/>
      <c r="X90" s="405"/>
      <c r="Y90" s="405"/>
      <c r="Z90" s="405"/>
    </row>
    <row r="91" spans="1:26" ht="12.75" customHeight="1">
      <c r="A91" s="405"/>
      <c r="B91" s="405"/>
      <c r="C91" s="405"/>
      <c r="D91" s="405"/>
      <c r="E91" s="405"/>
      <c r="F91" s="405"/>
      <c r="G91" s="405"/>
      <c r="H91" s="405"/>
      <c r="I91" s="405"/>
      <c r="J91" s="405"/>
      <c r="K91" s="405"/>
      <c r="L91" s="405"/>
      <c r="M91" s="405"/>
      <c r="N91" s="405"/>
      <c r="O91" s="405"/>
      <c r="P91" s="405"/>
      <c r="Q91" s="405"/>
      <c r="R91" s="405"/>
      <c r="S91" s="405"/>
      <c r="T91" s="405"/>
      <c r="U91" s="405"/>
      <c r="V91" s="405"/>
      <c r="W91" s="405"/>
      <c r="X91" s="405"/>
      <c r="Y91" s="405"/>
      <c r="Z91" s="405"/>
    </row>
    <row r="92" spans="1:26" ht="12.75" customHeight="1">
      <c r="A92" s="405"/>
      <c r="B92" s="405"/>
      <c r="C92" s="405"/>
      <c r="D92" s="405"/>
      <c r="E92" s="405"/>
      <c r="F92" s="405"/>
      <c r="G92" s="405"/>
      <c r="H92" s="405"/>
      <c r="I92" s="405"/>
      <c r="J92" s="405"/>
      <c r="K92" s="405"/>
      <c r="L92" s="405"/>
      <c r="M92" s="405"/>
      <c r="N92" s="405"/>
      <c r="O92" s="405"/>
      <c r="P92" s="405"/>
      <c r="Q92" s="405"/>
      <c r="R92" s="405"/>
      <c r="S92" s="405"/>
      <c r="T92" s="405"/>
      <c r="U92" s="405"/>
      <c r="V92" s="405"/>
      <c r="W92" s="405"/>
      <c r="X92" s="405"/>
      <c r="Y92" s="405"/>
      <c r="Z92" s="405"/>
    </row>
    <row r="93" spans="1:26" ht="12.75" customHeight="1">
      <c r="A93" s="405"/>
      <c r="B93" s="405"/>
      <c r="C93" s="405"/>
      <c r="D93" s="405"/>
      <c r="E93" s="405"/>
      <c r="F93" s="405"/>
      <c r="G93" s="405"/>
      <c r="H93" s="405"/>
      <c r="I93" s="405"/>
      <c r="J93" s="405"/>
      <c r="K93" s="405"/>
      <c r="L93" s="405"/>
      <c r="M93" s="405"/>
      <c r="N93" s="405"/>
      <c r="O93" s="405"/>
      <c r="P93" s="405"/>
      <c r="Q93" s="405"/>
      <c r="R93" s="405"/>
      <c r="S93" s="405"/>
      <c r="T93" s="405"/>
      <c r="U93" s="405"/>
      <c r="V93" s="405"/>
      <c r="W93" s="405"/>
      <c r="X93" s="405"/>
      <c r="Y93" s="405"/>
      <c r="Z93" s="405"/>
    </row>
    <row r="94" spans="1:26" ht="12.75" customHeight="1">
      <c r="A94" s="405"/>
      <c r="B94" s="405"/>
      <c r="C94" s="405"/>
      <c r="D94" s="405"/>
      <c r="E94" s="405"/>
      <c r="F94" s="405"/>
      <c r="G94" s="405"/>
      <c r="H94" s="405"/>
      <c r="I94" s="405"/>
      <c r="J94" s="405"/>
      <c r="K94" s="405"/>
      <c r="L94" s="405"/>
      <c r="M94" s="405"/>
      <c r="N94" s="405"/>
      <c r="O94" s="405"/>
      <c r="P94" s="405"/>
      <c r="Q94" s="405"/>
      <c r="R94" s="405"/>
      <c r="S94" s="405"/>
      <c r="T94" s="405"/>
      <c r="U94" s="405"/>
      <c r="V94" s="405"/>
      <c r="W94" s="405"/>
      <c r="X94" s="405"/>
      <c r="Y94" s="405"/>
      <c r="Z94" s="405"/>
    </row>
    <row r="95" spans="1:26" ht="12.75" customHeight="1">
      <c r="A95" s="405"/>
      <c r="B95" s="405"/>
      <c r="C95" s="405"/>
      <c r="D95" s="405"/>
      <c r="E95" s="405"/>
      <c r="F95" s="405"/>
      <c r="G95" s="405"/>
      <c r="H95" s="405"/>
      <c r="I95" s="405"/>
      <c r="J95" s="405"/>
      <c r="K95" s="405"/>
      <c r="L95" s="405"/>
      <c r="M95" s="405"/>
      <c r="N95" s="405"/>
      <c r="O95" s="405"/>
      <c r="P95" s="405"/>
      <c r="Q95" s="405"/>
      <c r="R95" s="405"/>
      <c r="S95" s="405"/>
      <c r="T95" s="405"/>
      <c r="U95" s="405"/>
      <c r="V95" s="405"/>
      <c r="W95" s="405"/>
      <c r="X95" s="405"/>
      <c r="Y95" s="405"/>
      <c r="Z95" s="405"/>
    </row>
    <row r="96" spans="1:26" ht="12.75" customHeight="1">
      <c r="A96" s="405"/>
      <c r="B96" s="405"/>
      <c r="C96" s="405"/>
      <c r="D96" s="405"/>
      <c r="E96" s="405"/>
      <c r="F96" s="405"/>
      <c r="G96" s="405"/>
      <c r="H96" s="405"/>
      <c r="I96" s="405"/>
      <c r="J96" s="405"/>
      <c r="K96" s="405"/>
      <c r="L96" s="405"/>
      <c r="M96" s="405"/>
      <c r="N96" s="405"/>
      <c r="O96" s="405"/>
      <c r="P96" s="405"/>
      <c r="Q96" s="405"/>
      <c r="R96" s="405"/>
      <c r="S96" s="405"/>
      <c r="T96" s="405"/>
      <c r="U96" s="405"/>
      <c r="V96" s="405"/>
      <c r="W96" s="405"/>
      <c r="X96" s="405"/>
      <c r="Y96" s="405"/>
      <c r="Z96" s="405"/>
    </row>
    <row r="97" spans="1:26" ht="12.75" customHeight="1">
      <c r="A97" s="405"/>
      <c r="B97" s="405"/>
      <c r="C97" s="405"/>
      <c r="D97" s="405"/>
      <c r="E97" s="405"/>
      <c r="F97" s="405"/>
      <c r="G97" s="405"/>
      <c r="H97" s="405"/>
      <c r="I97" s="405"/>
      <c r="J97" s="405"/>
      <c r="K97" s="405"/>
      <c r="L97" s="405"/>
      <c r="M97" s="405"/>
      <c r="N97" s="405"/>
      <c r="O97" s="405"/>
      <c r="P97" s="405"/>
      <c r="Q97" s="405"/>
      <c r="R97" s="405"/>
      <c r="S97" s="405"/>
      <c r="T97" s="405"/>
      <c r="U97" s="405"/>
      <c r="V97" s="405"/>
      <c r="W97" s="405"/>
      <c r="X97" s="405"/>
      <c r="Y97" s="405"/>
      <c r="Z97" s="405"/>
    </row>
    <row r="98" spans="1:26" ht="12.75" customHeight="1">
      <c r="A98" s="405"/>
      <c r="B98" s="405"/>
      <c r="C98" s="405"/>
      <c r="D98" s="405"/>
      <c r="E98" s="405"/>
      <c r="F98" s="405"/>
      <c r="G98" s="405"/>
      <c r="H98" s="405"/>
      <c r="I98" s="405"/>
      <c r="J98" s="405"/>
      <c r="K98" s="405"/>
      <c r="L98" s="405"/>
      <c r="M98" s="405"/>
      <c r="N98" s="405"/>
      <c r="O98" s="405"/>
      <c r="P98" s="405"/>
      <c r="Q98" s="405"/>
      <c r="R98" s="405"/>
      <c r="S98" s="405"/>
      <c r="T98" s="405"/>
      <c r="U98" s="405"/>
      <c r="V98" s="405"/>
      <c r="W98" s="405"/>
      <c r="X98" s="405"/>
      <c r="Y98" s="405"/>
      <c r="Z98" s="405"/>
    </row>
    <row r="99" spans="1:26" ht="12.75" customHeight="1">
      <c r="A99" s="405"/>
      <c r="B99" s="405"/>
      <c r="C99" s="405"/>
      <c r="D99" s="405"/>
      <c r="E99" s="405"/>
      <c r="F99" s="405"/>
      <c r="G99" s="405"/>
      <c r="H99" s="405"/>
      <c r="I99" s="405"/>
      <c r="J99" s="405"/>
      <c r="K99" s="405"/>
      <c r="L99" s="405"/>
      <c r="M99" s="405"/>
      <c r="N99" s="405"/>
      <c r="O99" s="405"/>
      <c r="P99" s="405"/>
      <c r="Q99" s="405"/>
      <c r="R99" s="405"/>
      <c r="S99" s="405"/>
      <c r="T99" s="405"/>
      <c r="U99" s="405"/>
      <c r="V99" s="405"/>
      <c r="W99" s="405"/>
      <c r="X99" s="405"/>
      <c r="Y99" s="405"/>
      <c r="Z99" s="405"/>
    </row>
    <row r="100" spans="1:26" ht="12.75" customHeight="1">
      <c r="A100" s="405"/>
      <c r="B100" s="405"/>
      <c r="C100" s="405"/>
      <c r="D100" s="405"/>
      <c r="E100" s="405"/>
      <c r="F100" s="405"/>
      <c r="G100" s="405"/>
      <c r="H100" s="405"/>
      <c r="I100" s="405"/>
      <c r="J100" s="405"/>
      <c r="K100" s="405"/>
      <c r="L100" s="405"/>
      <c r="M100" s="405"/>
      <c r="N100" s="405"/>
      <c r="O100" s="405"/>
      <c r="P100" s="405"/>
      <c r="Q100" s="405"/>
      <c r="R100" s="405"/>
      <c r="S100" s="405"/>
      <c r="T100" s="405"/>
      <c r="U100" s="405"/>
      <c r="V100" s="405"/>
      <c r="W100" s="405"/>
      <c r="X100" s="405"/>
      <c r="Y100" s="405"/>
      <c r="Z100" s="405"/>
    </row>
    <row r="101" spans="1:26" ht="12.75" customHeight="1">
      <c r="A101" s="405"/>
      <c r="B101" s="405"/>
      <c r="C101" s="405"/>
      <c r="D101" s="405"/>
      <c r="E101" s="405"/>
      <c r="F101" s="405"/>
      <c r="G101" s="405"/>
      <c r="H101" s="405"/>
      <c r="I101" s="405"/>
      <c r="J101" s="405"/>
      <c r="K101" s="405"/>
      <c r="L101" s="405"/>
      <c r="M101" s="405"/>
      <c r="N101" s="405"/>
      <c r="O101" s="405"/>
      <c r="P101" s="405"/>
      <c r="Q101" s="405"/>
      <c r="R101" s="405"/>
      <c r="S101" s="405"/>
      <c r="T101" s="405"/>
      <c r="U101" s="405"/>
      <c r="V101" s="405"/>
      <c r="W101" s="405"/>
      <c r="X101" s="405"/>
      <c r="Y101" s="405"/>
      <c r="Z101" s="405"/>
    </row>
    <row r="102" spans="1:26" ht="12.75" customHeight="1">
      <c r="A102" s="405"/>
      <c r="B102" s="405"/>
      <c r="C102" s="405"/>
      <c r="D102" s="405"/>
      <c r="E102" s="405"/>
      <c r="F102" s="405"/>
      <c r="G102" s="405"/>
      <c r="H102" s="405"/>
      <c r="I102" s="405"/>
      <c r="J102" s="405"/>
      <c r="K102" s="405"/>
      <c r="L102" s="405"/>
      <c r="M102" s="405"/>
      <c r="N102" s="405"/>
      <c r="O102" s="405"/>
      <c r="P102" s="405"/>
      <c r="Q102" s="405"/>
      <c r="R102" s="405"/>
      <c r="S102" s="405"/>
      <c r="T102" s="405"/>
      <c r="U102" s="405"/>
      <c r="V102" s="405"/>
      <c r="W102" s="405"/>
      <c r="X102" s="405"/>
      <c r="Y102" s="405"/>
      <c r="Z102" s="405"/>
    </row>
    <row r="103" spans="1:26" ht="12.75" customHeight="1">
      <c r="A103" s="405"/>
      <c r="B103" s="405"/>
      <c r="C103" s="405"/>
      <c r="D103" s="405"/>
      <c r="E103" s="405"/>
      <c r="F103" s="405"/>
      <c r="G103" s="405"/>
      <c r="H103" s="405"/>
      <c r="I103" s="405"/>
      <c r="J103" s="405"/>
      <c r="K103" s="405"/>
      <c r="L103" s="405"/>
      <c r="M103" s="405"/>
      <c r="N103" s="405"/>
      <c r="O103" s="405"/>
      <c r="P103" s="405"/>
      <c r="Q103" s="405"/>
      <c r="R103" s="405"/>
      <c r="S103" s="405"/>
      <c r="T103" s="405"/>
      <c r="U103" s="405"/>
      <c r="V103" s="405"/>
      <c r="W103" s="405"/>
      <c r="X103" s="405"/>
      <c r="Y103" s="405"/>
      <c r="Z103" s="405"/>
    </row>
    <row r="104" spans="1:26" ht="12.75" customHeight="1">
      <c r="A104" s="405"/>
      <c r="B104" s="405"/>
      <c r="C104" s="405"/>
      <c r="D104" s="405"/>
      <c r="E104" s="405"/>
      <c r="F104" s="405"/>
      <c r="G104" s="405"/>
      <c r="H104" s="405"/>
      <c r="I104" s="405"/>
      <c r="J104" s="405"/>
      <c r="K104" s="405"/>
      <c r="L104" s="405"/>
      <c r="M104" s="405"/>
      <c r="N104" s="405"/>
      <c r="O104" s="405"/>
      <c r="P104" s="405"/>
      <c r="Q104" s="405"/>
      <c r="R104" s="405"/>
      <c r="S104" s="405"/>
      <c r="T104" s="405"/>
      <c r="U104" s="405"/>
      <c r="V104" s="405"/>
      <c r="W104" s="405"/>
      <c r="X104" s="405"/>
      <c r="Y104" s="405"/>
      <c r="Z104" s="405"/>
    </row>
    <row r="105" spans="1:26" ht="12.75" customHeight="1">
      <c r="A105" s="405"/>
      <c r="B105" s="405"/>
      <c r="C105" s="405"/>
      <c r="D105" s="405"/>
      <c r="E105" s="405"/>
      <c r="F105" s="405"/>
      <c r="G105" s="405"/>
      <c r="H105" s="405"/>
      <c r="I105" s="405"/>
      <c r="J105" s="405"/>
      <c r="K105" s="405"/>
      <c r="L105" s="405"/>
      <c r="M105" s="405"/>
      <c r="N105" s="405"/>
      <c r="O105" s="405"/>
      <c r="P105" s="405"/>
      <c r="Q105" s="405"/>
      <c r="R105" s="405"/>
      <c r="S105" s="405"/>
      <c r="T105" s="405"/>
      <c r="U105" s="405"/>
      <c r="V105" s="405"/>
      <c r="W105" s="405"/>
      <c r="X105" s="405"/>
      <c r="Y105" s="405"/>
      <c r="Z105" s="405"/>
    </row>
    <row r="106" spans="1:26" ht="12.75" customHeight="1">
      <c r="A106" s="405"/>
      <c r="B106" s="405"/>
      <c r="C106" s="405"/>
      <c r="D106" s="405"/>
      <c r="E106" s="405"/>
      <c r="F106" s="405"/>
      <c r="G106" s="405"/>
      <c r="H106" s="405"/>
      <c r="I106" s="405"/>
      <c r="J106" s="405"/>
      <c r="K106" s="405"/>
      <c r="L106" s="405"/>
      <c r="M106" s="405"/>
      <c r="N106" s="405"/>
      <c r="O106" s="405"/>
      <c r="P106" s="405"/>
      <c r="Q106" s="405"/>
      <c r="R106" s="405"/>
      <c r="S106" s="405"/>
      <c r="T106" s="405"/>
      <c r="U106" s="405"/>
      <c r="V106" s="405"/>
      <c r="W106" s="405"/>
      <c r="X106" s="405"/>
      <c r="Y106" s="405"/>
      <c r="Z106" s="405"/>
    </row>
    <row r="107" spans="1:26" ht="12.75" customHeight="1">
      <c r="A107" s="405"/>
      <c r="B107" s="405"/>
      <c r="C107" s="405"/>
      <c r="D107" s="405"/>
      <c r="E107" s="405"/>
      <c r="F107" s="405"/>
      <c r="G107" s="405"/>
      <c r="H107" s="405"/>
      <c r="I107" s="405"/>
      <c r="J107" s="405"/>
      <c r="K107" s="405"/>
      <c r="L107" s="405"/>
      <c r="M107" s="405"/>
      <c r="N107" s="405"/>
      <c r="O107" s="405"/>
      <c r="P107" s="405"/>
      <c r="Q107" s="405"/>
      <c r="R107" s="405"/>
      <c r="S107" s="405"/>
      <c r="T107" s="405"/>
      <c r="U107" s="405"/>
      <c r="V107" s="405"/>
      <c r="W107" s="405"/>
      <c r="X107" s="405"/>
      <c r="Y107" s="405"/>
      <c r="Z107" s="405"/>
    </row>
    <row r="108" spans="1:26" ht="12.75" customHeight="1">
      <c r="A108" s="405"/>
      <c r="B108" s="405"/>
      <c r="C108" s="405"/>
      <c r="D108" s="405"/>
      <c r="E108" s="405"/>
      <c r="F108" s="405"/>
      <c r="G108" s="405"/>
      <c r="H108" s="405"/>
      <c r="I108" s="405"/>
      <c r="J108" s="405"/>
      <c r="K108" s="405"/>
      <c r="L108" s="405"/>
      <c r="M108" s="405"/>
      <c r="N108" s="405"/>
      <c r="O108" s="405"/>
      <c r="P108" s="405"/>
      <c r="Q108" s="405"/>
      <c r="R108" s="405"/>
      <c r="S108" s="405"/>
      <c r="T108" s="405"/>
      <c r="U108" s="405"/>
      <c r="V108" s="405"/>
      <c r="W108" s="405"/>
      <c r="X108" s="405"/>
      <c r="Y108" s="405"/>
      <c r="Z108" s="405"/>
    </row>
    <row r="109" spans="1:26" ht="12.75" customHeight="1">
      <c r="A109" s="405"/>
      <c r="B109" s="405"/>
      <c r="C109" s="405"/>
      <c r="D109" s="405"/>
      <c r="E109" s="405"/>
      <c r="F109" s="405"/>
      <c r="G109" s="405"/>
      <c r="H109" s="405"/>
      <c r="I109" s="405"/>
      <c r="J109" s="405"/>
      <c r="K109" s="405"/>
      <c r="L109" s="405"/>
      <c r="M109" s="405"/>
      <c r="N109" s="405"/>
      <c r="O109" s="405"/>
      <c r="P109" s="405"/>
      <c r="Q109" s="405"/>
      <c r="R109" s="405"/>
      <c r="S109" s="405"/>
      <c r="T109" s="405"/>
      <c r="U109" s="405"/>
      <c r="V109" s="405"/>
      <c r="W109" s="405"/>
      <c r="X109" s="405"/>
      <c r="Y109" s="405"/>
      <c r="Z109" s="405"/>
    </row>
    <row r="110" spans="1:26" ht="12.75" customHeight="1">
      <c r="A110" s="405"/>
      <c r="B110" s="405"/>
      <c r="C110" s="405"/>
      <c r="D110" s="405"/>
      <c r="E110" s="405"/>
      <c r="F110" s="405"/>
      <c r="G110" s="405"/>
      <c r="H110" s="405"/>
      <c r="I110" s="405"/>
      <c r="J110" s="405"/>
      <c r="K110" s="405"/>
      <c r="L110" s="405"/>
      <c r="M110" s="405"/>
      <c r="N110" s="405"/>
      <c r="O110" s="405"/>
      <c r="P110" s="405"/>
      <c r="Q110" s="405"/>
      <c r="R110" s="405"/>
      <c r="S110" s="405"/>
      <c r="T110" s="405"/>
      <c r="U110" s="405"/>
      <c r="V110" s="405"/>
      <c r="W110" s="405"/>
      <c r="X110" s="405"/>
      <c r="Y110" s="405"/>
      <c r="Z110" s="405"/>
    </row>
    <row r="111" spans="1:26" ht="12.75" customHeight="1">
      <c r="A111" s="405"/>
      <c r="B111" s="405"/>
      <c r="C111" s="405"/>
      <c r="D111" s="405"/>
      <c r="E111" s="405"/>
      <c r="F111" s="405"/>
      <c r="G111" s="405"/>
      <c r="H111" s="405"/>
      <c r="I111" s="405"/>
      <c r="J111" s="405"/>
      <c r="K111" s="405"/>
      <c r="L111" s="405"/>
      <c r="M111" s="405"/>
      <c r="N111" s="405"/>
      <c r="O111" s="405"/>
      <c r="P111" s="405"/>
      <c r="Q111" s="405"/>
      <c r="R111" s="405"/>
      <c r="S111" s="405"/>
      <c r="T111" s="405"/>
      <c r="U111" s="405"/>
      <c r="V111" s="405"/>
      <c r="W111" s="405"/>
      <c r="X111" s="405"/>
      <c r="Y111" s="405"/>
      <c r="Z111" s="405"/>
    </row>
    <row r="112" spans="1:26" ht="12.75" customHeight="1">
      <c r="A112" s="405"/>
      <c r="B112" s="405"/>
      <c r="C112" s="405"/>
      <c r="D112" s="405"/>
      <c r="E112" s="405"/>
      <c r="F112" s="405"/>
      <c r="G112" s="405"/>
      <c r="H112" s="405"/>
      <c r="I112" s="405"/>
      <c r="J112" s="405"/>
      <c r="K112" s="405"/>
      <c r="L112" s="405"/>
      <c r="M112" s="405"/>
      <c r="N112" s="405"/>
      <c r="O112" s="405"/>
      <c r="P112" s="405"/>
      <c r="Q112" s="405"/>
      <c r="R112" s="405"/>
      <c r="S112" s="405"/>
      <c r="T112" s="405"/>
      <c r="U112" s="405"/>
      <c r="V112" s="405"/>
      <c r="W112" s="405"/>
      <c r="X112" s="405"/>
      <c r="Y112" s="405"/>
      <c r="Z112" s="405"/>
    </row>
    <row r="113" spans="1:26" ht="12.75" customHeight="1">
      <c r="A113" s="405"/>
      <c r="B113" s="405"/>
      <c r="C113" s="405"/>
      <c r="D113" s="405"/>
      <c r="E113" s="405"/>
      <c r="F113" s="405"/>
      <c r="G113" s="405"/>
      <c r="H113" s="405"/>
      <c r="I113" s="405"/>
      <c r="J113" s="405"/>
      <c r="K113" s="405"/>
      <c r="L113" s="405"/>
      <c r="M113" s="405"/>
      <c r="N113" s="405"/>
      <c r="O113" s="405"/>
      <c r="P113" s="405"/>
      <c r="Q113" s="405"/>
      <c r="R113" s="405"/>
      <c r="S113" s="405"/>
      <c r="T113" s="405"/>
      <c r="U113" s="405"/>
      <c r="V113" s="405"/>
      <c r="W113" s="405"/>
      <c r="X113" s="405"/>
      <c r="Y113" s="405"/>
      <c r="Z113" s="405"/>
    </row>
    <row r="114" spans="1:26" ht="12.75" customHeight="1">
      <c r="A114" s="405"/>
      <c r="B114" s="405"/>
      <c r="C114" s="405"/>
      <c r="D114" s="405"/>
      <c r="E114" s="405"/>
      <c r="F114" s="405"/>
      <c r="G114" s="405"/>
      <c r="H114" s="405"/>
      <c r="I114" s="405"/>
      <c r="J114" s="405"/>
      <c r="K114" s="405"/>
      <c r="L114" s="405"/>
      <c r="M114" s="405"/>
      <c r="N114" s="405"/>
      <c r="O114" s="405"/>
      <c r="P114" s="405"/>
      <c r="Q114" s="405"/>
      <c r="R114" s="405"/>
      <c r="S114" s="405"/>
      <c r="T114" s="405"/>
      <c r="U114" s="405"/>
      <c r="V114" s="405"/>
      <c r="W114" s="405"/>
      <c r="X114" s="405"/>
      <c r="Y114" s="405"/>
      <c r="Z114" s="405"/>
    </row>
    <row r="115" spans="1:26" ht="12.75" customHeight="1">
      <c r="A115" s="405"/>
      <c r="B115" s="405"/>
      <c r="C115" s="405"/>
      <c r="D115" s="405"/>
      <c r="E115" s="405"/>
      <c r="F115" s="405"/>
      <c r="G115" s="405"/>
      <c r="H115" s="405"/>
      <c r="I115" s="405"/>
      <c r="J115" s="405"/>
      <c r="K115" s="405"/>
      <c r="L115" s="405"/>
      <c r="M115" s="405"/>
      <c r="N115" s="405"/>
      <c r="O115" s="405"/>
      <c r="P115" s="405"/>
      <c r="Q115" s="405"/>
      <c r="R115" s="405"/>
      <c r="S115" s="405"/>
      <c r="T115" s="405"/>
      <c r="U115" s="405"/>
      <c r="V115" s="405"/>
      <c r="W115" s="405"/>
      <c r="X115" s="405"/>
      <c r="Y115" s="405"/>
      <c r="Z115" s="405"/>
    </row>
    <row r="116" spans="1:26" ht="12.75" customHeight="1">
      <c r="A116" s="405"/>
      <c r="B116" s="405"/>
      <c r="C116" s="405"/>
      <c r="D116" s="405"/>
      <c r="E116" s="405"/>
      <c r="F116" s="405"/>
      <c r="G116" s="405"/>
      <c r="H116" s="405"/>
      <c r="I116" s="405"/>
      <c r="J116" s="405"/>
      <c r="K116" s="405"/>
      <c r="L116" s="405"/>
      <c r="M116" s="405"/>
      <c r="N116" s="405"/>
      <c r="O116" s="405"/>
      <c r="P116" s="405"/>
      <c r="Q116" s="405"/>
      <c r="R116" s="405"/>
      <c r="S116" s="405"/>
      <c r="T116" s="405"/>
      <c r="U116" s="405"/>
      <c r="V116" s="405"/>
      <c r="W116" s="405"/>
      <c r="X116" s="405"/>
      <c r="Y116" s="405"/>
      <c r="Z116" s="405"/>
    </row>
    <row r="117" spans="1:26" ht="12.75" customHeight="1">
      <c r="A117" s="405"/>
      <c r="B117" s="405"/>
      <c r="C117" s="405"/>
      <c r="D117" s="405"/>
      <c r="E117" s="405"/>
      <c r="F117" s="405"/>
      <c r="G117" s="405"/>
      <c r="H117" s="405"/>
      <c r="I117" s="405"/>
      <c r="J117" s="405"/>
      <c r="K117" s="405"/>
      <c r="L117" s="405"/>
      <c r="M117" s="405"/>
      <c r="N117" s="405"/>
      <c r="O117" s="405"/>
      <c r="P117" s="405"/>
      <c r="Q117" s="405"/>
      <c r="R117" s="405"/>
      <c r="S117" s="405"/>
      <c r="T117" s="405"/>
      <c r="U117" s="405"/>
      <c r="V117" s="405"/>
      <c r="W117" s="405"/>
      <c r="X117" s="405"/>
      <c r="Y117" s="405"/>
      <c r="Z117" s="405"/>
    </row>
    <row r="118" spans="1:26" ht="12.75" customHeight="1">
      <c r="A118" s="405"/>
      <c r="B118" s="405"/>
      <c r="C118" s="405"/>
      <c r="D118" s="405"/>
      <c r="E118" s="405"/>
      <c r="F118" s="405"/>
      <c r="G118" s="405"/>
      <c r="H118" s="405"/>
      <c r="I118" s="405"/>
      <c r="J118" s="405"/>
      <c r="K118" s="405"/>
      <c r="L118" s="405"/>
      <c r="M118" s="405"/>
      <c r="N118" s="405"/>
      <c r="O118" s="405"/>
      <c r="P118" s="405"/>
      <c r="Q118" s="405"/>
      <c r="R118" s="405"/>
      <c r="S118" s="405"/>
      <c r="T118" s="405"/>
      <c r="U118" s="405"/>
      <c r="V118" s="405"/>
      <c r="W118" s="405"/>
      <c r="X118" s="405"/>
      <c r="Y118" s="405"/>
      <c r="Z118" s="405"/>
    </row>
    <row r="119" spans="1:26" ht="12.75" customHeight="1">
      <c r="A119" s="405"/>
      <c r="B119" s="405"/>
      <c r="C119" s="405"/>
      <c r="D119" s="405"/>
      <c r="E119" s="405"/>
      <c r="F119" s="405"/>
      <c r="G119" s="405"/>
      <c r="H119" s="405"/>
      <c r="I119" s="405"/>
      <c r="J119" s="405"/>
      <c r="K119" s="405"/>
      <c r="L119" s="405"/>
      <c r="M119" s="405"/>
      <c r="N119" s="405"/>
      <c r="O119" s="405"/>
      <c r="P119" s="405"/>
      <c r="Q119" s="405"/>
      <c r="R119" s="405"/>
      <c r="S119" s="405"/>
      <c r="T119" s="405"/>
      <c r="U119" s="405"/>
      <c r="V119" s="405"/>
      <c r="W119" s="405"/>
      <c r="X119" s="405"/>
      <c r="Y119" s="405"/>
      <c r="Z119" s="405"/>
    </row>
    <row r="120" spans="1:26" ht="12.75" customHeight="1">
      <c r="A120" s="405"/>
      <c r="B120" s="405"/>
      <c r="C120" s="405"/>
      <c r="D120" s="405"/>
      <c r="E120" s="405"/>
      <c r="F120" s="405"/>
      <c r="G120" s="405"/>
      <c r="H120" s="405"/>
      <c r="I120" s="405"/>
      <c r="J120" s="405"/>
      <c r="K120" s="405"/>
      <c r="L120" s="405"/>
      <c r="M120" s="405"/>
      <c r="N120" s="405"/>
      <c r="O120" s="405"/>
      <c r="P120" s="405"/>
      <c r="Q120" s="405"/>
      <c r="R120" s="405"/>
      <c r="S120" s="405"/>
      <c r="T120" s="405"/>
      <c r="U120" s="405"/>
      <c r="V120" s="405"/>
      <c r="W120" s="405"/>
      <c r="X120" s="405"/>
      <c r="Y120" s="405"/>
      <c r="Z120" s="405"/>
    </row>
    <row r="121" spans="1:26" ht="12.75" customHeight="1">
      <c r="A121" s="405"/>
      <c r="B121" s="405"/>
      <c r="C121" s="405"/>
      <c r="D121" s="405"/>
      <c r="E121" s="405"/>
      <c r="F121" s="405"/>
      <c r="G121" s="405"/>
      <c r="H121" s="405"/>
      <c r="I121" s="405"/>
      <c r="J121" s="405"/>
      <c r="K121" s="405"/>
      <c r="L121" s="405"/>
      <c r="M121" s="405"/>
      <c r="N121" s="405"/>
      <c r="O121" s="405"/>
      <c r="P121" s="405"/>
      <c r="Q121" s="405"/>
      <c r="R121" s="405"/>
      <c r="S121" s="405"/>
      <c r="T121" s="405"/>
      <c r="U121" s="405"/>
      <c r="V121" s="405"/>
      <c r="W121" s="405"/>
      <c r="X121" s="405"/>
      <c r="Y121" s="405"/>
      <c r="Z121" s="405"/>
    </row>
    <row r="122" spans="1:26" ht="12.75" customHeight="1">
      <c r="A122" s="405"/>
      <c r="B122" s="405"/>
      <c r="C122" s="405"/>
      <c r="D122" s="405"/>
      <c r="E122" s="405"/>
      <c r="F122" s="405"/>
      <c r="G122" s="405"/>
      <c r="H122" s="405"/>
      <c r="I122" s="405"/>
      <c r="J122" s="405"/>
      <c r="K122" s="405"/>
      <c r="L122" s="405"/>
      <c r="M122" s="405"/>
      <c r="N122" s="405"/>
      <c r="O122" s="405"/>
      <c r="P122" s="405"/>
      <c r="Q122" s="405"/>
      <c r="R122" s="405"/>
      <c r="S122" s="405"/>
      <c r="T122" s="405"/>
      <c r="U122" s="405"/>
      <c r="V122" s="405"/>
      <c r="W122" s="405"/>
      <c r="X122" s="405"/>
      <c r="Y122" s="405"/>
      <c r="Z122" s="405"/>
    </row>
    <row r="123" spans="1:26" ht="12.75" customHeight="1">
      <c r="A123" s="405"/>
      <c r="B123" s="405"/>
      <c r="C123" s="405"/>
      <c r="D123" s="405"/>
      <c r="E123" s="405"/>
      <c r="F123" s="405"/>
      <c r="G123" s="405"/>
      <c r="H123" s="405"/>
      <c r="I123" s="405"/>
      <c r="J123" s="405"/>
      <c r="K123" s="405"/>
      <c r="L123" s="405"/>
      <c r="M123" s="405"/>
      <c r="N123" s="405"/>
      <c r="O123" s="405"/>
      <c r="P123" s="405"/>
      <c r="Q123" s="405"/>
      <c r="R123" s="405"/>
      <c r="S123" s="405"/>
      <c r="T123" s="405"/>
      <c r="U123" s="405"/>
      <c r="V123" s="405"/>
      <c r="W123" s="405"/>
      <c r="X123" s="405"/>
      <c r="Y123" s="405"/>
      <c r="Z123" s="405"/>
    </row>
    <row r="124" spans="1:26" ht="12.75" customHeight="1">
      <c r="A124" s="405"/>
      <c r="B124" s="405"/>
      <c r="C124" s="405"/>
      <c r="D124" s="405"/>
      <c r="E124" s="405"/>
      <c r="F124" s="405"/>
      <c r="G124" s="405"/>
      <c r="H124" s="405"/>
      <c r="I124" s="405"/>
      <c r="J124" s="405"/>
      <c r="K124" s="405"/>
      <c r="L124" s="405"/>
      <c r="M124" s="405"/>
      <c r="N124" s="405"/>
      <c r="O124" s="405"/>
      <c r="P124" s="405"/>
      <c r="Q124" s="405"/>
      <c r="R124" s="405"/>
      <c r="S124" s="405"/>
      <c r="T124" s="405"/>
      <c r="U124" s="405"/>
      <c r="V124" s="405"/>
      <c r="W124" s="405"/>
      <c r="X124" s="405"/>
      <c r="Y124" s="405"/>
      <c r="Z124" s="405"/>
    </row>
    <row r="125" spans="1:26" ht="12.75" customHeight="1">
      <c r="A125" s="405"/>
      <c r="B125" s="405"/>
      <c r="C125" s="405"/>
      <c r="D125" s="405"/>
      <c r="E125" s="405"/>
      <c r="F125" s="405"/>
      <c r="G125" s="405"/>
      <c r="H125" s="405"/>
      <c r="I125" s="405"/>
      <c r="J125" s="405"/>
      <c r="K125" s="405"/>
      <c r="L125" s="405"/>
      <c r="M125" s="405"/>
      <c r="N125" s="405"/>
      <c r="O125" s="405"/>
      <c r="P125" s="405"/>
      <c r="Q125" s="405"/>
      <c r="R125" s="405"/>
      <c r="S125" s="405"/>
      <c r="T125" s="405"/>
      <c r="U125" s="405"/>
      <c r="V125" s="405"/>
      <c r="W125" s="405"/>
      <c r="X125" s="405"/>
      <c r="Y125" s="405"/>
      <c r="Z125" s="405"/>
    </row>
    <row r="126" spans="1:26" ht="12.75" customHeight="1">
      <c r="A126" s="405"/>
      <c r="B126" s="405"/>
      <c r="C126" s="405"/>
      <c r="D126" s="405"/>
      <c r="E126" s="405"/>
      <c r="F126" s="405"/>
      <c r="G126" s="405"/>
      <c r="H126" s="405"/>
      <c r="I126" s="405"/>
      <c r="J126" s="405"/>
      <c r="K126" s="405"/>
      <c r="L126" s="405"/>
      <c r="M126" s="405"/>
      <c r="N126" s="405"/>
      <c r="O126" s="405"/>
      <c r="P126" s="405"/>
      <c r="Q126" s="405"/>
      <c r="R126" s="405"/>
      <c r="S126" s="405"/>
      <c r="T126" s="405"/>
      <c r="U126" s="405"/>
      <c r="V126" s="405"/>
      <c r="W126" s="405"/>
      <c r="X126" s="405"/>
      <c r="Y126" s="405"/>
      <c r="Z126" s="405"/>
    </row>
    <row r="127" spans="1:26" ht="12.75" customHeight="1">
      <c r="A127" s="405"/>
      <c r="B127" s="405"/>
      <c r="C127" s="405"/>
      <c r="D127" s="405"/>
      <c r="E127" s="405"/>
      <c r="F127" s="405"/>
      <c r="G127" s="405"/>
      <c r="H127" s="405"/>
      <c r="I127" s="405"/>
      <c r="J127" s="405"/>
      <c r="K127" s="405"/>
      <c r="L127" s="405"/>
      <c r="M127" s="405"/>
      <c r="N127" s="405"/>
      <c r="O127" s="405"/>
      <c r="P127" s="405"/>
      <c r="Q127" s="405"/>
      <c r="R127" s="405"/>
      <c r="S127" s="405"/>
      <c r="T127" s="405"/>
      <c r="U127" s="405"/>
      <c r="V127" s="405"/>
      <c r="W127" s="405"/>
      <c r="X127" s="405"/>
      <c r="Y127" s="405"/>
      <c r="Z127" s="405"/>
    </row>
    <row r="128" spans="1:26" ht="12.75" customHeight="1">
      <c r="A128" s="405"/>
      <c r="B128" s="405"/>
      <c r="C128" s="405"/>
      <c r="D128" s="405"/>
      <c r="E128" s="405"/>
      <c r="F128" s="405"/>
      <c r="G128" s="405"/>
      <c r="H128" s="405"/>
      <c r="I128" s="405"/>
      <c r="J128" s="405"/>
      <c r="K128" s="405"/>
      <c r="L128" s="405"/>
      <c r="M128" s="405"/>
      <c r="N128" s="405"/>
      <c r="O128" s="405"/>
      <c r="P128" s="405"/>
      <c r="Q128" s="405"/>
      <c r="R128" s="405"/>
      <c r="S128" s="405"/>
      <c r="T128" s="405"/>
      <c r="U128" s="405"/>
      <c r="V128" s="405"/>
      <c r="W128" s="405"/>
      <c r="X128" s="405"/>
      <c r="Y128" s="405"/>
      <c r="Z128" s="405"/>
    </row>
    <row r="129" spans="1:26" ht="12.75" customHeight="1">
      <c r="A129" s="405"/>
      <c r="B129" s="405"/>
      <c r="C129" s="405"/>
      <c r="D129" s="405"/>
      <c r="E129" s="405"/>
      <c r="F129" s="405"/>
      <c r="G129" s="405"/>
      <c r="H129" s="405"/>
      <c r="I129" s="405"/>
      <c r="J129" s="405"/>
      <c r="K129" s="405"/>
      <c r="L129" s="405"/>
      <c r="M129" s="405"/>
      <c r="N129" s="405"/>
      <c r="O129" s="405"/>
      <c r="P129" s="405"/>
      <c r="Q129" s="405"/>
      <c r="R129" s="405"/>
      <c r="S129" s="405"/>
      <c r="T129" s="405"/>
      <c r="U129" s="405"/>
      <c r="V129" s="405"/>
      <c r="W129" s="405"/>
      <c r="X129" s="405"/>
      <c r="Y129" s="405"/>
      <c r="Z129" s="405"/>
    </row>
    <row r="130" spans="1:26" ht="12.75" customHeight="1">
      <c r="A130" s="405"/>
      <c r="B130" s="405"/>
      <c r="C130" s="405"/>
      <c r="D130" s="405"/>
      <c r="E130" s="405"/>
      <c r="F130" s="405"/>
      <c r="G130" s="405"/>
      <c r="H130" s="405"/>
      <c r="I130" s="405"/>
      <c r="J130" s="405"/>
      <c r="K130" s="405"/>
      <c r="L130" s="405"/>
      <c r="M130" s="405"/>
      <c r="N130" s="405"/>
      <c r="O130" s="405"/>
      <c r="P130" s="405"/>
      <c r="Q130" s="405"/>
      <c r="R130" s="405"/>
      <c r="S130" s="405"/>
      <c r="T130" s="405"/>
      <c r="U130" s="405"/>
      <c r="V130" s="405"/>
      <c r="W130" s="405"/>
      <c r="X130" s="405"/>
      <c r="Y130" s="405"/>
      <c r="Z130" s="405"/>
    </row>
    <row r="131" spans="1:26" ht="12.75" customHeight="1">
      <c r="A131" s="405"/>
      <c r="B131" s="405"/>
      <c r="C131" s="405"/>
      <c r="D131" s="405"/>
      <c r="E131" s="405"/>
      <c r="F131" s="405"/>
      <c r="G131" s="405"/>
      <c r="H131" s="405"/>
      <c r="I131" s="405"/>
      <c r="J131" s="405"/>
      <c r="K131" s="405"/>
      <c r="L131" s="405"/>
      <c r="M131" s="405"/>
      <c r="N131" s="405"/>
      <c r="O131" s="405"/>
      <c r="P131" s="405"/>
      <c r="Q131" s="405"/>
      <c r="R131" s="405"/>
      <c r="S131" s="405"/>
      <c r="T131" s="405"/>
      <c r="U131" s="405"/>
      <c r="V131" s="405"/>
      <c r="W131" s="405"/>
      <c r="X131" s="405"/>
      <c r="Y131" s="405"/>
      <c r="Z131" s="405"/>
    </row>
    <row r="132" spans="1:26" ht="12.75" customHeight="1">
      <c r="A132" s="405"/>
      <c r="B132" s="405"/>
      <c r="C132" s="405"/>
      <c r="D132" s="405"/>
      <c r="E132" s="405"/>
      <c r="F132" s="405"/>
      <c r="G132" s="405"/>
      <c r="H132" s="405"/>
      <c r="I132" s="405"/>
      <c r="J132" s="405"/>
      <c r="K132" s="405"/>
      <c r="L132" s="405"/>
      <c r="M132" s="405"/>
      <c r="N132" s="405"/>
      <c r="O132" s="405"/>
      <c r="P132" s="405"/>
      <c r="Q132" s="405"/>
      <c r="R132" s="405"/>
      <c r="S132" s="405"/>
      <c r="T132" s="405"/>
      <c r="U132" s="405"/>
      <c r="V132" s="405"/>
      <c r="W132" s="405"/>
      <c r="X132" s="405"/>
      <c r="Y132" s="405"/>
      <c r="Z132" s="405"/>
    </row>
    <row r="133" spans="1:26" ht="12.75" customHeight="1">
      <c r="A133" s="405"/>
      <c r="B133" s="405"/>
      <c r="C133" s="405"/>
      <c r="D133" s="405"/>
      <c r="E133" s="405"/>
      <c r="F133" s="405"/>
      <c r="G133" s="405"/>
      <c r="H133" s="405"/>
      <c r="I133" s="405"/>
      <c r="J133" s="405"/>
      <c r="K133" s="405"/>
      <c r="L133" s="405"/>
      <c r="M133" s="405"/>
      <c r="N133" s="405"/>
      <c r="O133" s="405"/>
      <c r="P133" s="405"/>
      <c r="Q133" s="405"/>
      <c r="R133" s="405"/>
      <c r="S133" s="405"/>
      <c r="T133" s="405"/>
      <c r="U133" s="405"/>
      <c r="V133" s="405"/>
      <c r="W133" s="405"/>
      <c r="X133" s="405"/>
      <c r="Y133" s="405"/>
      <c r="Z133" s="405"/>
    </row>
    <row r="134" spans="1:26" ht="12.75" customHeight="1">
      <c r="A134" s="405"/>
      <c r="B134" s="405"/>
      <c r="C134" s="405"/>
      <c r="D134" s="405"/>
      <c r="E134" s="405"/>
      <c r="F134" s="405"/>
      <c r="G134" s="405"/>
      <c r="H134" s="405"/>
      <c r="I134" s="405"/>
      <c r="J134" s="405"/>
      <c r="K134" s="405"/>
      <c r="L134" s="405"/>
      <c r="M134" s="405"/>
      <c r="N134" s="405"/>
      <c r="O134" s="405"/>
      <c r="P134" s="405"/>
      <c r="Q134" s="405"/>
      <c r="R134" s="405"/>
      <c r="S134" s="405"/>
      <c r="T134" s="405"/>
      <c r="U134" s="405"/>
      <c r="V134" s="405"/>
      <c r="W134" s="405"/>
      <c r="X134" s="405"/>
      <c r="Y134" s="405"/>
      <c r="Z134" s="405"/>
    </row>
    <row r="135" spans="1:26" ht="12.75" customHeight="1">
      <c r="A135" s="405"/>
      <c r="B135" s="405"/>
      <c r="C135" s="405"/>
      <c r="D135" s="405"/>
      <c r="E135" s="405"/>
      <c r="F135" s="405"/>
      <c r="G135" s="405"/>
      <c r="H135" s="405"/>
      <c r="I135" s="405"/>
      <c r="J135" s="405"/>
      <c r="K135" s="405"/>
      <c r="L135" s="405"/>
      <c r="M135" s="405"/>
      <c r="N135" s="405"/>
      <c r="O135" s="405"/>
      <c r="P135" s="405"/>
      <c r="Q135" s="405"/>
      <c r="R135" s="405"/>
      <c r="S135" s="405"/>
      <c r="T135" s="405"/>
      <c r="U135" s="405"/>
      <c r="V135" s="405"/>
      <c r="W135" s="405"/>
      <c r="X135" s="405"/>
      <c r="Y135" s="405"/>
      <c r="Z135" s="405"/>
    </row>
    <row r="136" spans="1:26" ht="12.75" customHeight="1">
      <c r="A136" s="405"/>
      <c r="B136" s="405"/>
      <c r="C136" s="405"/>
      <c r="D136" s="405"/>
      <c r="E136" s="405"/>
      <c r="F136" s="405"/>
      <c r="G136" s="405"/>
      <c r="H136" s="405"/>
      <c r="I136" s="405"/>
      <c r="J136" s="405"/>
      <c r="K136" s="405"/>
      <c r="L136" s="405"/>
      <c r="M136" s="405"/>
      <c r="N136" s="405"/>
      <c r="O136" s="405"/>
      <c r="P136" s="405"/>
      <c r="Q136" s="405"/>
      <c r="R136" s="405"/>
      <c r="S136" s="405"/>
      <c r="T136" s="405"/>
      <c r="U136" s="405"/>
      <c r="V136" s="405"/>
      <c r="W136" s="405"/>
      <c r="X136" s="405"/>
      <c r="Y136" s="405"/>
      <c r="Z136" s="405"/>
    </row>
    <row r="137" spans="1:26" ht="12.75" customHeight="1">
      <c r="A137" s="405"/>
      <c r="B137" s="405"/>
      <c r="C137" s="405"/>
      <c r="D137" s="405"/>
      <c r="E137" s="405"/>
      <c r="F137" s="405"/>
      <c r="G137" s="405"/>
      <c r="H137" s="405"/>
      <c r="I137" s="405"/>
      <c r="J137" s="405"/>
      <c r="K137" s="405"/>
      <c r="L137" s="405"/>
      <c r="M137" s="405"/>
      <c r="N137" s="405"/>
      <c r="O137" s="405"/>
      <c r="P137" s="405"/>
      <c r="Q137" s="405"/>
      <c r="R137" s="405"/>
      <c r="S137" s="405"/>
      <c r="T137" s="405"/>
      <c r="U137" s="405"/>
      <c r="V137" s="405"/>
      <c r="W137" s="405"/>
      <c r="X137" s="405"/>
      <c r="Y137" s="405"/>
      <c r="Z137" s="405"/>
    </row>
    <row r="138" spans="1:26" ht="12.75" customHeight="1">
      <c r="A138" s="405"/>
      <c r="B138" s="405"/>
      <c r="C138" s="405"/>
      <c r="D138" s="405"/>
      <c r="E138" s="405"/>
      <c r="F138" s="405"/>
      <c r="G138" s="405"/>
      <c r="H138" s="405"/>
      <c r="I138" s="405"/>
      <c r="J138" s="405"/>
      <c r="K138" s="405"/>
      <c r="L138" s="405"/>
      <c r="M138" s="405"/>
      <c r="N138" s="405"/>
      <c r="O138" s="405"/>
      <c r="P138" s="405"/>
      <c r="Q138" s="405"/>
      <c r="R138" s="405"/>
      <c r="S138" s="405"/>
      <c r="T138" s="405"/>
      <c r="U138" s="405"/>
      <c r="V138" s="405"/>
      <c r="W138" s="405"/>
      <c r="X138" s="405"/>
      <c r="Y138" s="405"/>
      <c r="Z138" s="405"/>
    </row>
    <row r="139" spans="1:26" ht="12.75" customHeight="1">
      <c r="A139" s="405"/>
      <c r="B139" s="405"/>
      <c r="C139" s="405"/>
      <c r="D139" s="405"/>
      <c r="E139" s="405"/>
      <c r="F139" s="405"/>
      <c r="G139" s="405"/>
      <c r="H139" s="405"/>
      <c r="I139" s="405"/>
      <c r="J139" s="405"/>
      <c r="K139" s="405"/>
      <c r="L139" s="405"/>
      <c r="M139" s="405"/>
      <c r="N139" s="405"/>
      <c r="O139" s="405"/>
      <c r="P139" s="405"/>
      <c r="Q139" s="405"/>
      <c r="R139" s="405"/>
      <c r="S139" s="405"/>
      <c r="T139" s="405"/>
      <c r="U139" s="405"/>
      <c r="V139" s="405"/>
      <c r="W139" s="405"/>
      <c r="X139" s="405"/>
      <c r="Y139" s="405"/>
      <c r="Z139" s="405"/>
    </row>
    <row r="140" spans="1:26" ht="12.75" customHeight="1">
      <c r="A140" s="405"/>
      <c r="B140" s="405"/>
      <c r="C140" s="405"/>
      <c r="D140" s="405"/>
      <c r="E140" s="405"/>
      <c r="F140" s="405"/>
      <c r="G140" s="405"/>
      <c r="H140" s="405"/>
      <c r="I140" s="405"/>
      <c r="J140" s="405"/>
      <c r="K140" s="405"/>
      <c r="L140" s="405"/>
      <c r="M140" s="405"/>
      <c r="N140" s="405"/>
      <c r="O140" s="405"/>
      <c r="P140" s="405"/>
      <c r="Q140" s="405"/>
      <c r="R140" s="405"/>
      <c r="S140" s="405"/>
      <c r="T140" s="405"/>
      <c r="U140" s="405"/>
      <c r="V140" s="405"/>
      <c r="W140" s="405"/>
      <c r="X140" s="405"/>
      <c r="Y140" s="405"/>
      <c r="Z140" s="405"/>
    </row>
    <row r="141" spans="1:26" ht="12.75" customHeight="1">
      <c r="A141" s="405"/>
      <c r="B141" s="405"/>
      <c r="C141" s="405"/>
      <c r="D141" s="405"/>
      <c r="E141" s="405"/>
      <c r="F141" s="405"/>
      <c r="G141" s="405"/>
      <c r="H141" s="405"/>
      <c r="I141" s="405"/>
      <c r="J141" s="405"/>
      <c r="K141" s="405"/>
      <c r="L141" s="405"/>
      <c r="M141" s="405"/>
      <c r="N141" s="405"/>
      <c r="O141" s="405"/>
      <c r="P141" s="405"/>
      <c r="Q141" s="405"/>
      <c r="R141" s="405"/>
      <c r="S141" s="405"/>
      <c r="T141" s="405"/>
      <c r="U141" s="405"/>
      <c r="V141" s="405"/>
      <c r="W141" s="405"/>
      <c r="X141" s="405"/>
      <c r="Y141" s="405"/>
      <c r="Z141" s="405"/>
    </row>
    <row r="142" spans="1:26" ht="12.75" customHeight="1">
      <c r="A142" s="405"/>
      <c r="B142" s="405"/>
      <c r="C142" s="405"/>
      <c r="D142" s="405"/>
      <c r="E142" s="405"/>
      <c r="F142" s="405"/>
      <c r="G142" s="405"/>
      <c r="H142" s="405"/>
      <c r="I142" s="405"/>
      <c r="J142" s="405"/>
      <c r="K142" s="405"/>
      <c r="L142" s="405"/>
      <c r="M142" s="405"/>
      <c r="N142" s="405"/>
      <c r="O142" s="405"/>
      <c r="P142" s="405"/>
      <c r="Q142" s="405"/>
      <c r="R142" s="405"/>
      <c r="S142" s="405"/>
      <c r="T142" s="405"/>
      <c r="U142" s="405"/>
      <c r="V142" s="405"/>
      <c r="W142" s="405"/>
      <c r="X142" s="405"/>
      <c r="Y142" s="405"/>
      <c r="Z142" s="405"/>
    </row>
    <row r="143" spans="1:26" ht="12.75" customHeight="1">
      <c r="A143" s="405"/>
      <c r="B143" s="405"/>
      <c r="C143" s="405"/>
      <c r="D143" s="405"/>
      <c r="E143" s="405"/>
      <c r="F143" s="405"/>
      <c r="G143" s="405"/>
      <c r="H143" s="405"/>
      <c r="I143" s="405"/>
      <c r="J143" s="405"/>
      <c r="K143" s="405"/>
      <c r="L143" s="405"/>
      <c r="M143" s="405"/>
      <c r="N143" s="405"/>
      <c r="O143" s="405"/>
      <c r="P143" s="405"/>
      <c r="Q143" s="405"/>
      <c r="R143" s="405"/>
      <c r="S143" s="405"/>
      <c r="T143" s="405"/>
      <c r="U143" s="405"/>
      <c r="V143" s="405"/>
      <c r="W143" s="405"/>
      <c r="X143" s="405"/>
      <c r="Y143" s="405"/>
      <c r="Z143" s="405"/>
    </row>
    <row r="144" spans="1:26" ht="12.75" customHeight="1">
      <c r="A144" s="405"/>
      <c r="B144" s="405"/>
      <c r="C144" s="405"/>
      <c r="D144" s="405"/>
      <c r="E144" s="405"/>
      <c r="F144" s="405"/>
      <c r="G144" s="405"/>
      <c r="H144" s="405"/>
      <c r="I144" s="405"/>
      <c r="J144" s="405"/>
      <c r="K144" s="405"/>
      <c r="L144" s="405"/>
      <c r="M144" s="405"/>
      <c r="N144" s="405"/>
      <c r="O144" s="405"/>
      <c r="P144" s="405"/>
      <c r="Q144" s="405"/>
      <c r="R144" s="405"/>
      <c r="S144" s="405"/>
      <c r="T144" s="405"/>
      <c r="U144" s="405"/>
      <c r="V144" s="405"/>
      <c r="W144" s="405"/>
      <c r="X144" s="405"/>
      <c r="Y144" s="405"/>
      <c r="Z144" s="405"/>
    </row>
    <row r="145" spans="1:26" ht="12.75" customHeight="1">
      <c r="A145" s="405"/>
      <c r="B145" s="405"/>
      <c r="C145" s="405"/>
      <c r="D145" s="405"/>
      <c r="E145" s="405"/>
      <c r="F145" s="405"/>
      <c r="G145" s="405"/>
      <c r="H145" s="405"/>
      <c r="I145" s="405"/>
      <c r="J145" s="405"/>
      <c r="K145" s="405"/>
      <c r="L145" s="405"/>
      <c r="M145" s="405"/>
      <c r="N145" s="405"/>
      <c r="O145" s="405"/>
      <c r="P145" s="405"/>
      <c r="Q145" s="405"/>
      <c r="R145" s="405"/>
      <c r="S145" s="405"/>
      <c r="T145" s="405"/>
      <c r="U145" s="405"/>
      <c r="V145" s="405"/>
      <c r="W145" s="405"/>
      <c r="X145" s="405"/>
      <c r="Y145" s="405"/>
      <c r="Z145" s="405"/>
    </row>
    <row r="146" spans="1:26" ht="12.75" customHeight="1">
      <c r="A146" s="405"/>
      <c r="B146" s="405"/>
      <c r="C146" s="405"/>
      <c r="D146" s="405"/>
      <c r="E146" s="405"/>
      <c r="F146" s="405"/>
      <c r="G146" s="405"/>
      <c r="H146" s="405"/>
      <c r="I146" s="405"/>
      <c r="J146" s="405"/>
      <c r="K146" s="405"/>
      <c r="L146" s="405"/>
      <c r="M146" s="405"/>
      <c r="N146" s="405"/>
      <c r="O146" s="405"/>
      <c r="P146" s="405"/>
      <c r="Q146" s="405"/>
      <c r="R146" s="405"/>
      <c r="S146" s="405"/>
      <c r="T146" s="405"/>
      <c r="U146" s="405"/>
      <c r="V146" s="405"/>
      <c r="W146" s="405"/>
      <c r="X146" s="405"/>
      <c r="Y146" s="405"/>
      <c r="Z146" s="405"/>
    </row>
    <row r="147" spans="1:26" ht="12.75" customHeight="1">
      <c r="A147" s="405"/>
      <c r="B147" s="405"/>
      <c r="C147" s="405"/>
      <c r="D147" s="405"/>
      <c r="E147" s="405"/>
      <c r="F147" s="405"/>
      <c r="G147" s="405"/>
      <c r="H147" s="405"/>
      <c r="I147" s="405"/>
      <c r="J147" s="405"/>
      <c r="K147" s="405"/>
      <c r="L147" s="405"/>
      <c r="M147" s="405"/>
      <c r="N147" s="405"/>
      <c r="O147" s="405"/>
      <c r="P147" s="405"/>
      <c r="Q147" s="405"/>
      <c r="R147" s="405"/>
      <c r="S147" s="405"/>
      <c r="T147" s="405"/>
      <c r="U147" s="405"/>
      <c r="V147" s="405"/>
      <c r="W147" s="405"/>
      <c r="X147" s="405"/>
      <c r="Y147" s="405"/>
      <c r="Z147" s="405"/>
    </row>
    <row r="148" spans="1:26" ht="12.75" customHeight="1">
      <c r="A148" s="405"/>
      <c r="B148" s="405"/>
      <c r="C148" s="405"/>
      <c r="D148" s="405"/>
      <c r="E148" s="405"/>
      <c r="F148" s="405"/>
      <c r="G148" s="405"/>
      <c r="H148" s="405"/>
      <c r="I148" s="405"/>
      <c r="J148" s="405"/>
      <c r="K148" s="405"/>
      <c r="L148" s="405"/>
      <c r="M148" s="405"/>
      <c r="N148" s="405"/>
      <c r="O148" s="405"/>
      <c r="P148" s="405"/>
      <c r="Q148" s="405"/>
      <c r="R148" s="405"/>
      <c r="S148" s="405"/>
      <c r="T148" s="405"/>
      <c r="U148" s="405"/>
      <c r="V148" s="405"/>
      <c r="W148" s="405"/>
      <c r="X148" s="405"/>
      <c r="Y148" s="405"/>
      <c r="Z148" s="405"/>
    </row>
    <row r="149" spans="1:26" ht="12.75" customHeight="1">
      <c r="A149" s="405"/>
      <c r="B149" s="405"/>
      <c r="C149" s="405"/>
      <c r="D149" s="405"/>
      <c r="E149" s="405"/>
      <c r="F149" s="405"/>
      <c r="G149" s="405"/>
      <c r="H149" s="405"/>
      <c r="I149" s="405"/>
      <c r="J149" s="405"/>
      <c r="K149" s="405"/>
      <c r="L149" s="405"/>
      <c r="M149" s="405"/>
      <c r="N149" s="405"/>
      <c r="O149" s="405"/>
      <c r="P149" s="405"/>
      <c r="Q149" s="405"/>
      <c r="R149" s="405"/>
      <c r="S149" s="405"/>
      <c r="T149" s="405"/>
      <c r="U149" s="405"/>
      <c r="V149" s="405"/>
      <c r="W149" s="405"/>
      <c r="X149" s="405"/>
      <c r="Y149" s="405"/>
      <c r="Z149" s="405"/>
    </row>
    <row r="150" spans="1:26" ht="12.75" customHeight="1">
      <c r="A150" s="405"/>
      <c r="B150" s="405"/>
      <c r="C150" s="405"/>
      <c r="D150" s="405"/>
      <c r="E150" s="405"/>
      <c r="F150" s="405"/>
      <c r="G150" s="405"/>
      <c r="H150" s="405"/>
      <c r="I150" s="405"/>
      <c r="J150" s="405"/>
      <c r="K150" s="405"/>
      <c r="L150" s="405"/>
      <c r="M150" s="405"/>
      <c r="N150" s="405"/>
      <c r="O150" s="405"/>
      <c r="P150" s="405"/>
      <c r="Q150" s="405"/>
      <c r="R150" s="405"/>
      <c r="S150" s="405"/>
      <c r="T150" s="405"/>
      <c r="U150" s="405"/>
      <c r="V150" s="405"/>
      <c r="W150" s="405"/>
      <c r="X150" s="405"/>
      <c r="Y150" s="405"/>
      <c r="Z150" s="405"/>
    </row>
    <row r="151" spans="1:26" ht="12.75" customHeight="1">
      <c r="A151" s="405"/>
      <c r="B151" s="405"/>
      <c r="C151" s="405"/>
      <c r="D151" s="405"/>
      <c r="E151" s="405"/>
      <c r="F151" s="405"/>
      <c r="G151" s="405"/>
      <c r="H151" s="405"/>
      <c r="I151" s="405"/>
      <c r="J151" s="405"/>
      <c r="K151" s="405"/>
      <c r="L151" s="405"/>
      <c r="M151" s="405"/>
      <c r="N151" s="405"/>
      <c r="O151" s="405"/>
      <c r="P151" s="405"/>
      <c r="Q151" s="405"/>
      <c r="R151" s="405"/>
      <c r="S151" s="405"/>
      <c r="T151" s="405"/>
      <c r="U151" s="405"/>
      <c r="V151" s="405"/>
      <c r="W151" s="405"/>
      <c r="X151" s="405"/>
      <c r="Y151" s="405"/>
      <c r="Z151" s="405"/>
    </row>
    <row r="152" spans="1:26" ht="12.75" customHeight="1">
      <c r="A152" s="405"/>
      <c r="B152" s="405"/>
      <c r="C152" s="405"/>
      <c r="D152" s="405"/>
      <c r="E152" s="405"/>
      <c r="F152" s="405"/>
      <c r="G152" s="405"/>
      <c r="H152" s="405"/>
      <c r="I152" s="405"/>
      <c r="J152" s="405"/>
      <c r="K152" s="405"/>
      <c r="L152" s="405"/>
      <c r="M152" s="405"/>
      <c r="N152" s="405"/>
      <c r="O152" s="405"/>
      <c r="P152" s="405"/>
      <c r="Q152" s="405"/>
      <c r="R152" s="405"/>
      <c r="S152" s="405"/>
      <c r="T152" s="405"/>
      <c r="U152" s="405"/>
      <c r="V152" s="405"/>
      <c r="W152" s="405"/>
      <c r="X152" s="405"/>
      <c r="Y152" s="405"/>
      <c r="Z152" s="405"/>
    </row>
    <row r="153" spans="1:26" ht="12.75" customHeight="1">
      <c r="A153" s="405"/>
      <c r="B153" s="405"/>
      <c r="C153" s="405"/>
      <c r="D153" s="405"/>
      <c r="E153" s="405"/>
      <c r="F153" s="405"/>
      <c r="G153" s="405"/>
      <c r="H153" s="405"/>
      <c r="I153" s="405"/>
      <c r="J153" s="405"/>
      <c r="K153" s="405"/>
      <c r="L153" s="405"/>
      <c r="M153" s="405"/>
      <c r="N153" s="405"/>
      <c r="O153" s="405"/>
      <c r="P153" s="405"/>
      <c r="Q153" s="405"/>
      <c r="R153" s="405"/>
      <c r="S153" s="405"/>
      <c r="T153" s="405"/>
      <c r="U153" s="405"/>
      <c r="V153" s="405"/>
      <c r="W153" s="405"/>
      <c r="X153" s="405"/>
      <c r="Y153" s="405"/>
      <c r="Z153" s="405"/>
    </row>
    <row r="154" spans="1:26" ht="12.75" customHeight="1">
      <c r="A154" s="405"/>
      <c r="B154" s="405"/>
      <c r="C154" s="405"/>
      <c r="D154" s="405"/>
      <c r="E154" s="405"/>
      <c r="F154" s="405"/>
      <c r="G154" s="405"/>
      <c r="H154" s="405"/>
      <c r="I154" s="405"/>
      <c r="J154" s="405"/>
      <c r="K154" s="405"/>
      <c r="L154" s="405"/>
      <c r="M154" s="405"/>
      <c r="N154" s="405"/>
      <c r="O154" s="405"/>
      <c r="P154" s="405"/>
      <c r="Q154" s="405"/>
      <c r="R154" s="405"/>
      <c r="S154" s="405"/>
      <c r="T154" s="405"/>
      <c r="U154" s="405"/>
      <c r="V154" s="405"/>
      <c r="W154" s="405"/>
      <c r="X154" s="405"/>
      <c r="Y154" s="405"/>
      <c r="Z154" s="405"/>
    </row>
    <row r="155" spans="1:26" ht="12.75" customHeight="1">
      <c r="A155" s="405"/>
      <c r="B155" s="405"/>
      <c r="C155" s="405"/>
      <c r="D155" s="405"/>
      <c r="E155" s="405"/>
      <c r="F155" s="405"/>
      <c r="G155" s="405"/>
      <c r="H155" s="405"/>
      <c r="I155" s="405"/>
      <c r="J155" s="405"/>
      <c r="K155" s="405"/>
      <c r="L155" s="405"/>
      <c r="M155" s="405"/>
      <c r="N155" s="405"/>
      <c r="O155" s="405"/>
      <c r="P155" s="405"/>
      <c r="Q155" s="405"/>
      <c r="R155" s="405"/>
      <c r="S155" s="405"/>
      <c r="T155" s="405"/>
      <c r="U155" s="405"/>
      <c r="V155" s="405"/>
      <c r="W155" s="405"/>
      <c r="X155" s="405"/>
      <c r="Y155" s="405"/>
      <c r="Z155" s="405"/>
    </row>
    <row r="156" spans="1:26" ht="12.75" customHeight="1">
      <c r="A156" s="405"/>
      <c r="B156" s="405"/>
      <c r="C156" s="405"/>
      <c r="D156" s="405"/>
      <c r="E156" s="405"/>
      <c r="F156" s="405"/>
      <c r="G156" s="405"/>
      <c r="H156" s="405"/>
      <c r="I156" s="405"/>
      <c r="J156" s="405"/>
      <c r="K156" s="405"/>
      <c r="L156" s="405"/>
      <c r="M156" s="405"/>
      <c r="N156" s="405"/>
      <c r="O156" s="405"/>
      <c r="P156" s="405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</row>
    <row r="157" spans="1:26" ht="12.75" customHeight="1">
      <c r="A157" s="405"/>
      <c r="B157" s="405"/>
      <c r="C157" s="405"/>
      <c r="D157" s="405"/>
      <c r="E157" s="405"/>
      <c r="F157" s="405"/>
      <c r="G157" s="405"/>
      <c r="H157" s="405"/>
      <c r="I157" s="405"/>
      <c r="J157" s="405"/>
      <c r="K157" s="405"/>
      <c r="L157" s="405"/>
      <c r="M157" s="405"/>
      <c r="N157" s="405"/>
      <c r="O157" s="405"/>
      <c r="P157" s="405"/>
      <c r="Q157" s="405"/>
      <c r="R157" s="405"/>
      <c r="S157" s="405"/>
      <c r="T157" s="405"/>
      <c r="U157" s="405"/>
      <c r="V157" s="405"/>
      <c r="W157" s="405"/>
      <c r="X157" s="405"/>
      <c r="Y157" s="405"/>
      <c r="Z157" s="405"/>
    </row>
    <row r="158" spans="1:26" ht="12.75" customHeight="1">
      <c r="A158" s="405"/>
      <c r="B158" s="405"/>
      <c r="C158" s="405"/>
      <c r="D158" s="405"/>
      <c r="E158" s="405"/>
      <c r="F158" s="405"/>
      <c r="G158" s="405"/>
      <c r="H158" s="405"/>
      <c r="I158" s="405"/>
      <c r="J158" s="405"/>
      <c r="K158" s="405"/>
      <c r="L158" s="405"/>
      <c r="M158" s="405"/>
      <c r="N158" s="405"/>
      <c r="O158" s="405"/>
      <c r="P158" s="405"/>
      <c r="Q158" s="405"/>
      <c r="R158" s="405"/>
      <c r="S158" s="405"/>
      <c r="T158" s="405"/>
      <c r="U158" s="405"/>
      <c r="V158" s="405"/>
      <c r="W158" s="405"/>
      <c r="X158" s="405"/>
      <c r="Y158" s="405"/>
      <c r="Z158" s="405"/>
    </row>
    <row r="159" spans="1:26" ht="12.75" customHeight="1">
      <c r="A159" s="405"/>
      <c r="B159" s="405"/>
      <c r="C159" s="405"/>
      <c r="D159" s="405"/>
      <c r="E159" s="405"/>
      <c r="F159" s="405"/>
      <c r="G159" s="405"/>
      <c r="H159" s="405"/>
      <c r="I159" s="405"/>
      <c r="J159" s="405"/>
      <c r="K159" s="405"/>
      <c r="L159" s="405"/>
      <c r="M159" s="405"/>
      <c r="N159" s="405"/>
      <c r="O159" s="405"/>
      <c r="P159" s="405"/>
      <c r="Q159" s="405"/>
      <c r="R159" s="405"/>
      <c r="S159" s="405"/>
      <c r="T159" s="405"/>
      <c r="U159" s="405"/>
      <c r="V159" s="405"/>
      <c r="W159" s="405"/>
      <c r="X159" s="405"/>
      <c r="Y159" s="405"/>
      <c r="Z159" s="405"/>
    </row>
    <row r="160" spans="1:26" ht="12.75" customHeight="1">
      <c r="A160" s="405"/>
      <c r="B160" s="405"/>
      <c r="C160" s="405"/>
      <c r="D160" s="405"/>
      <c r="E160" s="405"/>
      <c r="F160" s="405"/>
      <c r="G160" s="405"/>
      <c r="H160" s="405"/>
      <c r="I160" s="405"/>
      <c r="J160" s="405"/>
      <c r="K160" s="405"/>
      <c r="L160" s="405"/>
      <c r="M160" s="405"/>
      <c r="N160" s="405"/>
      <c r="O160" s="405"/>
      <c r="P160" s="405"/>
      <c r="Q160" s="405"/>
      <c r="R160" s="405"/>
      <c r="S160" s="405"/>
      <c r="T160" s="405"/>
      <c r="U160" s="405"/>
      <c r="V160" s="405"/>
      <c r="W160" s="405"/>
      <c r="X160" s="405"/>
      <c r="Y160" s="405"/>
      <c r="Z160" s="405"/>
    </row>
    <row r="161" spans="1:26" ht="12.75" customHeight="1">
      <c r="A161" s="405"/>
      <c r="B161" s="405"/>
      <c r="C161" s="405"/>
      <c r="D161" s="405"/>
      <c r="E161" s="405"/>
      <c r="F161" s="405"/>
      <c r="G161" s="405"/>
      <c r="H161" s="405"/>
      <c r="I161" s="405"/>
      <c r="J161" s="405"/>
      <c r="K161" s="405"/>
      <c r="L161" s="405"/>
      <c r="M161" s="405"/>
      <c r="N161" s="405"/>
      <c r="O161" s="405"/>
      <c r="P161" s="405"/>
      <c r="Q161" s="405"/>
      <c r="R161" s="405"/>
      <c r="S161" s="405"/>
      <c r="T161" s="405"/>
      <c r="U161" s="405"/>
      <c r="V161" s="405"/>
      <c r="W161" s="405"/>
      <c r="X161" s="405"/>
      <c r="Y161" s="405"/>
      <c r="Z161" s="405"/>
    </row>
    <row r="162" spans="1:26" ht="12.75" customHeight="1">
      <c r="A162" s="405"/>
      <c r="B162" s="405"/>
      <c r="C162" s="405"/>
      <c r="D162" s="405"/>
      <c r="E162" s="405"/>
      <c r="F162" s="405"/>
      <c r="G162" s="405"/>
      <c r="H162" s="405"/>
      <c r="I162" s="405"/>
      <c r="J162" s="405"/>
      <c r="K162" s="405"/>
      <c r="L162" s="405"/>
      <c r="M162" s="405"/>
      <c r="N162" s="405"/>
      <c r="O162" s="405"/>
      <c r="P162" s="405"/>
      <c r="Q162" s="405"/>
      <c r="R162" s="405"/>
      <c r="S162" s="405"/>
      <c r="T162" s="405"/>
      <c r="U162" s="405"/>
      <c r="V162" s="405"/>
      <c r="W162" s="405"/>
      <c r="X162" s="405"/>
      <c r="Y162" s="405"/>
      <c r="Z162" s="405"/>
    </row>
    <row r="163" spans="1:26" ht="12.75" customHeight="1">
      <c r="A163" s="405"/>
      <c r="B163" s="405"/>
      <c r="C163" s="405"/>
      <c r="D163" s="405"/>
      <c r="E163" s="405"/>
      <c r="F163" s="405"/>
      <c r="G163" s="405"/>
      <c r="H163" s="405"/>
      <c r="I163" s="405"/>
      <c r="J163" s="405"/>
      <c r="K163" s="405"/>
      <c r="L163" s="405"/>
      <c r="M163" s="405"/>
      <c r="N163" s="405"/>
      <c r="O163" s="405"/>
      <c r="P163" s="405"/>
      <c r="Q163" s="405"/>
      <c r="R163" s="405"/>
      <c r="S163" s="405"/>
      <c r="T163" s="405"/>
      <c r="U163" s="405"/>
      <c r="V163" s="405"/>
      <c r="W163" s="405"/>
      <c r="X163" s="405"/>
      <c r="Y163" s="405"/>
      <c r="Z163" s="405"/>
    </row>
    <row r="164" spans="1:26" ht="12.75" customHeight="1">
      <c r="A164" s="405"/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405"/>
      <c r="M164" s="405"/>
      <c r="N164" s="405"/>
      <c r="O164" s="405"/>
      <c r="P164" s="405"/>
      <c r="Q164" s="405"/>
      <c r="R164" s="405"/>
      <c r="S164" s="405"/>
      <c r="T164" s="405"/>
      <c r="U164" s="405"/>
      <c r="V164" s="405"/>
      <c r="W164" s="405"/>
      <c r="X164" s="405"/>
      <c r="Y164" s="405"/>
      <c r="Z164" s="405"/>
    </row>
    <row r="165" spans="1:26" ht="12.75" customHeight="1">
      <c r="A165" s="405"/>
      <c r="B165" s="405"/>
      <c r="C165" s="405"/>
      <c r="D165" s="405"/>
      <c r="E165" s="405"/>
      <c r="F165" s="405"/>
      <c r="G165" s="405"/>
      <c r="H165" s="405"/>
      <c r="I165" s="405"/>
      <c r="J165" s="405"/>
      <c r="K165" s="405"/>
      <c r="L165" s="405"/>
      <c r="M165" s="405"/>
      <c r="N165" s="405"/>
      <c r="O165" s="405"/>
      <c r="P165" s="405"/>
      <c r="Q165" s="405"/>
      <c r="R165" s="405"/>
      <c r="S165" s="405"/>
      <c r="T165" s="405"/>
      <c r="U165" s="405"/>
      <c r="V165" s="405"/>
      <c r="W165" s="405"/>
      <c r="X165" s="405"/>
      <c r="Y165" s="405"/>
      <c r="Z165" s="405"/>
    </row>
    <row r="166" spans="1:26" ht="12.75" customHeight="1">
      <c r="A166" s="405"/>
      <c r="B166" s="405"/>
      <c r="C166" s="405"/>
      <c r="D166" s="405"/>
      <c r="E166" s="405"/>
      <c r="F166" s="405"/>
      <c r="G166" s="405"/>
      <c r="H166" s="405"/>
      <c r="I166" s="405"/>
      <c r="J166" s="405"/>
      <c r="K166" s="405"/>
      <c r="L166" s="405"/>
      <c r="M166" s="405"/>
      <c r="N166" s="405"/>
      <c r="O166" s="405"/>
      <c r="P166" s="405"/>
      <c r="Q166" s="405"/>
      <c r="R166" s="405"/>
      <c r="S166" s="405"/>
      <c r="T166" s="405"/>
      <c r="U166" s="405"/>
      <c r="V166" s="405"/>
      <c r="W166" s="405"/>
      <c r="X166" s="405"/>
      <c r="Y166" s="405"/>
      <c r="Z166" s="405"/>
    </row>
    <row r="167" spans="1:26" ht="12.75" customHeight="1">
      <c r="A167" s="405"/>
      <c r="B167" s="405"/>
      <c r="C167" s="405"/>
      <c r="D167" s="405"/>
      <c r="E167" s="405"/>
      <c r="F167" s="405"/>
      <c r="G167" s="405"/>
      <c r="H167" s="405"/>
      <c r="I167" s="405"/>
      <c r="J167" s="405"/>
      <c r="K167" s="405"/>
      <c r="L167" s="405"/>
      <c r="M167" s="405"/>
      <c r="N167" s="405"/>
      <c r="O167" s="405"/>
      <c r="P167" s="405"/>
      <c r="Q167" s="405"/>
      <c r="R167" s="405"/>
      <c r="S167" s="405"/>
      <c r="T167" s="405"/>
      <c r="U167" s="405"/>
      <c r="V167" s="405"/>
      <c r="W167" s="405"/>
      <c r="X167" s="405"/>
      <c r="Y167" s="405"/>
      <c r="Z167" s="405"/>
    </row>
    <row r="168" spans="1:26" ht="12.75" customHeight="1">
      <c r="A168" s="405"/>
      <c r="B168" s="405"/>
      <c r="C168" s="405"/>
      <c r="D168" s="405"/>
      <c r="E168" s="405"/>
      <c r="F168" s="405"/>
      <c r="G168" s="405"/>
      <c r="H168" s="405"/>
      <c r="I168" s="405"/>
      <c r="J168" s="405"/>
      <c r="K168" s="405"/>
      <c r="L168" s="405"/>
      <c r="M168" s="405"/>
      <c r="N168" s="405"/>
      <c r="O168" s="405"/>
      <c r="P168" s="405"/>
      <c r="Q168" s="405"/>
      <c r="R168" s="405"/>
      <c r="S168" s="405"/>
      <c r="T168" s="405"/>
      <c r="U168" s="405"/>
      <c r="V168" s="405"/>
      <c r="W168" s="405"/>
      <c r="X168" s="405"/>
      <c r="Y168" s="405"/>
      <c r="Z168" s="405"/>
    </row>
    <row r="169" spans="1:26" ht="12.75" customHeight="1">
      <c r="A169" s="405"/>
      <c r="B169" s="405"/>
      <c r="C169" s="405"/>
      <c r="D169" s="405"/>
      <c r="E169" s="405"/>
      <c r="F169" s="405"/>
      <c r="G169" s="405"/>
      <c r="H169" s="405"/>
      <c r="I169" s="405"/>
      <c r="J169" s="405"/>
      <c r="K169" s="405"/>
      <c r="L169" s="405"/>
      <c r="M169" s="405"/>
      <c r="N169" s="405"/>
      <c r="O169" s="405"/>
      <c r="P169" s="405"/>
      <c r="Q169" s="405"/>
      <c r="R169" s="405"/>
      <c r="S169" s="405"/>
      <c r="T169" s="405"/>
      <c r="U169" s="405"/>
      <c r="V169" s="405"/>
      <c r="W169" s="405"/>
      <c r="X169" s="405"/>
      <c r="Y169" s="405"/>
      <c r="Z169" s="405"/>
    </row>
    <row r="170" spans="1:26" ht="12.75" customHeight="1">
      <c r="A170" s="405"/>
      <c r="B170" s="405"/>
      <c r="C170" s="405"/>
      <c r="D170" s="405"/>
      <c r="E170" s="405"/>
      <c r="F170" s="405"/>
      <c r="G170" s="405"/>
      <c r="H170" s="405"/>
      <c r="I170" s="405"/>
      <c r="J170" s="405"/>
      <c r="K170" s="405"/>
      <c r="L170" s="405"/>
      <c r="M170" s="405"/>
      <c r="N170" s="405"/>
      <c r="O170" s="405"/>
      <c r="P170" s="405"/>
      <c r="Q170" s="405"/>
      <c r="R170" s="405"/>
      <c r="S170" s="405"/>
      <c r="T170" s="405"/>
      <c r="U170" s="405"/>
      <c r="V170" s="405"/>
      <c r="W170" s="405"/>
      <c r="X170" s="405"/>
      <c r="Y170" s="405"/>
      <c r="Z170" s="405"/>
    </row>
    <row r="171" spans="1:26" ht="12.75" customHeight="1">
      <c r="A171" s="405"/>
      <c r="B171" s="405"/>
      <c r="C171" s="405"/>
      <c r="D171" s="405"/>
      <c r="E171" s="405"/>
      <c r="F171" s="405"/>
      <c r="G171" s="405"/>
      <c r="H171" s="405"/>
      <c r="I171" s="405"/>
      <c r="J171" s="405"/>
      <c r="K171" s="405"/>
      <c r="L171" s="405"/>
      <c r="M171" s="405"/>
      <c r="N171" s="405"/>
      <c r="O171" s="405"/>
      <c r="P171" s="405"/>
      <c r="Q171" s="405"/>
      <c r="R171" s="405"/>
      <c r="S171" s="405"/>
      <c r="T171" s="405"/>
      <c r="U171" s="405"/>
      <c r="V171" s="405"/>
      <c r="W171" s="405"/>
      <c r="X171" s="405"/>
      <c r="Y171" s="405"/>
      <c r="Z171" s="405"/>
    </row>
    <row r="172" spans="1:26" ht="12.75" customHeight="1">
      <c r="A172" s="405"/>
      <c r="B172" s="405"/>
      <c r="C172" s="405"/>
      <c r="D172" s="405"/>
      <c r="E172" s="405"/>
      <c r="F172" s="405"/>
      <c r="G172" s="405"/>
      <c r="H172" s="405"/>
      <c r="I172" s="405"/>
      <c r="J172" s="405"/>
      <c r="K172" s="405"/>
      <c r="L172" s="405"/>
      <c r="M172" s="405"/>
      <c r="N172" s="405"/>
      <c r="O172" s="405"/>
      <c r="P172" s="405"/>
      <c r="Q172" s="405"/>
      <c r="R172" s="405"/>
      <c r="S172" s="405"/>
      <c r="T172" s="405"/>
      <c r="U172" s="405"/>
      <c r="V172" s="405"/>
      <c r="W172" s="405"/>
      <c r="X172" s="405"/>
      <c r="Y172" s="405"/>
      <c r="Z172" s="405"/>
    </row>
    <row r="173" spans="1:26" ht="12.75" customHeight="1">
      <c r="A173" s="405"/>
      <c r="B173" s="405"/>
      <c r="C173" s="405"/>
      <c r="D173" s="405"/>
      <c r="E173" s="405"/>
      <c r="F173" s="405"/>
      <c r="G173" s="405"/>
      <c r="H173" s="405"/>
      <c r="I173" s="405"/>
      <c r="J173" s="405"/>
      <c r="K173" s="405"/>
      <c r="L173" s="405"/>
      <c r="M173" s="405"/>
      <c r="N173" s="405"/>
      <c r="O173" s="405"/>
      <c r="P173" s="405"/>
      <c r="Q173" s="405"/>
      <c r="R173" s="405"/>
      <c r="S173" s="405"/>
      <c r="T173" s="405"/>
      <c r="U173" s="405"/>
      <c r="V173" s="405"/>
      <c r="W173" s="405"/>
      <c r="X173" s="405"/>
      <c r="Y173" s="405"/>
      <c r="Z173" s="405"/>
    </row>
    <row r="174" spans="1:26" ht="12.75" customHeight="1">
      <c r="A174" s="405"/>
      <c r="B174" s="405"/>
      <c r="C174" s="405"/>
      <c r="D174" s="405"/>
      <c r="E174" s="405"/>
      <c r="F174" s="405"/>
      <c r="G174" s="405"/>
      <c r="H174" s="405"/>
      <c r="I174" s="405"/>
      <c r="J174" s="405"/>
      <c r="K174" s="405"/>
      <c r="L174" s="405"/>
      <c r="M174" s="405"/>
      <c r="N174" s="405"/>
      <c r="O174" s="405"/>
      <c r="P174" s="405"/>
      <c r="Q174" s="405"/>
      <c r="R174" s="405"/>
      <c r="S174" s="405"/>
      <c r="T174" s="405"/>
      <c r="U174" s="405"/>
      <c r="V174" s="405"/>
      <c r="W174" s="405"/>
      <c r="X174" s="405"/>
      <c r="Y174" s="405"/>
      <c r="Z174" s="405"/>
    </row>
    <row r="175" spans="1:26" ht="12.75" customHeight="1">
      <c r="A175" s="405"/>
      <c r="B175" s="405"/>
      <c r="C175" s="405"/>
      <c r="D175" s="405"/>
      <c r="E175" s="405"/>
      <c r="F175" s="405"/>
      <c r="G175" s="405"/>
      <c r="H175" s="405"/>
      <c r="I175" s="405"/>
      <c r="J175" s="405"/>
      <c r="K175" s="405"/>
      <c r="L175" s="405"/>
      <c r="M175" s="405"/>
      <c r="N175" s="405"/>
      <c r="O175" s="405"/>
      <c r="P175" s="405"/>
      <c r="Q175" s="405"/>
      <c r="R175" s="405"/>
      <c r="S175" s="405"/>
      <c r="T175" s="405"/>
      <c r="U175" s="405"/>
      <c r="V175" s="405"/>
      <c r="W175" s="405"/>
      <c r="X175" s="405"/>
      <c r="Y175" s="405"/>
      <c r="Z175" s="405"/>
    </row>
    <row r="176" spans="1:26" ht="12.75" customHeight="1">
      <c r="A176" s="405"/>
      <c r="B176" s="405"/>
      <c r="C176" s="405"/>
      <c r="D176" s="405"/>
      <c r="E176" s="405"/>
      <c r="F176" s="405"/>
      <c r="G176" s="405"/>
      <c r="H176" s="405"/>
      <c r="I176" s="405"/>
      <c r="J176" s="405"/>
      <c r="K176" s="405"/>
      <c r="L176" s="405"/>
      <c r="M176" s="405"/>
      <c r="N176" s="405"/>
      <c r="O176" s="405"/>
      <c r="P176" s="405"/>
      <c r="Q176" s="405"/>
      <c r="R176" s="405"/>
      <c r="S176" s="405"/>
      <c r="T176" s="405"/>
      <c r="U176" s="405"/>
      <c r="V176" s="405"/>
      <c r="W176" s="405"/>
      <c r="X176" s="405"/>
      <c r="Y176" s="405"/>
      <c r="Z176" s="405"/>
    </row>
    <row r="177" spans="1:26" ht="12.75" customHeight="1">
      <c r="A177" s="405"/>
      <c r="B177" s="405"/>
      <c r="C177" s="405"/>
      <c r="D177" s="405"/>
      <c r="E177" s="405"/>
      <c r="F177" s="405"/>
      <c r="G177" s="405"/>
      <c r="H177" s="405"/>
      <c r="I177" s="405"/>
      <c r="J177" s="405"/>
      <c r="K177" s="405"/>
      <c r="L177" s="405"/>
      <c r="M177" s="405"/>
      <c r="N177" s="405"/>
      <c r="O177" s="405"/>
      <c r="P177" s="405"/>
      <c r="Q177" s="405"/>
      <c r="R177" s="405"/>
      <c r="S177" s="405"/>
      <c r="T177" s="405"/>
      <c r="U177" s="405"/>
      <c r="V177" s="405"/>
      <c r="W177" s="405"/>
      <c r="X177" s="405"/>
      <c r="Y177" s="405"/>
      <c r="Z177" s="405"/>
    </row>
    <row r="178" spans="1:26" ht="12.75" customHeight="1">
      <c r="A178" s="405"/>
      <c r="B178" s="405"/>
      <c r="C178" s="405"/>
      <c r="D178" s="405"/>
      <c r="E178" s="405"/>
      <c r="F178" s="405"/>
      <c r="G178" s="405"/>
      <c r="H178" s="405"/>
      <c r="I178" s="405"/>
      <c r="J178" s="405"/>
      <c r="K178" s="405"/>
      <c r="L178" s="405"/>
      <c r="M178" s="405"/>
      <c r="N178" s="405"/>
      <c r="O178" s="405"/>
      <c r="P178" s="405"/>
      <c r="Q178" s="405"/>
      <c r="R178" s="405"/>
      <c r="S178" s="405"/>
      <c r="T178" s="405"/>
      <c r="U178" s="405"/>
      <c r="V178" s="405"/>
      <c r="W178" s="405"/>
      <c r="X178" s="405"/>
      <c r="Y178" s="405"/>
      <c r="Z178" s="405"/>
    </row>
    <row r="179" spans="1:26" ht="12.75" customHeight="1">
      <c r="A179" s="405"/>
      <c r="B179" s="405"/>
      <c r="C179" s="405"/>
      <c r="D179" s="405"/>
      <c r="E179" s="405"/>
      <c r="F179" s="405"/>
      <c r="G179" s="405"/>
      <c r="H179" s="405"/>
      <c r="I179" s="405"/>
      <c r="J179" s="405"/>
      <c r="K179" s="405"/>
      <c r="L179" s="405"/>
      <c r="M179" s="405"/>
      <c r="N179" s="405"/>
      <c r="O179" s="405"/>
      <c r="P179" s="405"/>
      <c r="Q179" s="405"/>
      <c r="R179" s="405"/>
      <c r="S179" s="405"/>
      <c r="T179" s="405"/>
      <c r="U179" s="405"/>
      <c r="V179" s="405"/>
      <c r="W179" s="405"/>
      <c r="X179" s="405"/>
      <c r="Y179" s="405"/>
      <c r="Z179" s="405"/>
    </row>
    <row r="180" spans="1:26" ht="12.75" customHeight="1">
      <c r="A180" s="405"/>
      <c r="B180" s="405"/>
      <c r="C180" s="405"/>
      <c r="D180" s="405"/>
      <c r="E180" s="405"/>
      <c r="F180" s="405"/>
      <c r="G180" s="405"/>
      <c r="H180" s="405"/>
      <c r="I180" s="405"/>
      <c r="J180" s="405"/>
      <c r="K180" s="405"/>
      <c r="L180" s="405"/>
      <c r="M180" s="405"/>
      <c r="N180" s="405"/>
      <c r="O180" s="405"/>
      <c r="P180" s="405"/>
      <c r="Q180" s="405"/>
      <c r="R180" s="405"/>
      <c r="S180" s="405"/>
      <c r="T180" s="405"/>
      <c r="U180" s="405"/>
      <c r="V180" s="405"/>
      <c r="W180" s="405"/>
      <c r="X180" s="405"/>
      <c r="Y180" s="405"/>
      <c r="Z180" s="405"/>
    </row>
    <row r="181" spans="1:26" ht="12.75" customHeight="1">
      <c r="A181" s="405"/>
      <c r="B181" s="405"/>
      <c r="C181" s="405"/>
      <c r="D181" s="405"/>
      <c r="E181" s="405"/>
      <c r="F181" s="405"/>
      <c r="G181" s="405"/>
      <c r="H181" s="405"/>
      <c r="I181" s="405"/>
      <c r="J181" s="405"/>
      <c r="K181" s="405"/>
      <c r="L181" s="405"/>
      <c r="M181" s="405"/>
      <c r="N181" s="405"/>
      <c r="O181" s="405"/>
      <c r="P181" s="405"/>
      <c r="Q181" s="405"/>
      <c r="R181" s="405"/>
      <c r="S181" s="405"/>
      <c r="T181" s="405"/>
      <c r="U181" s="405"/>
      <c r="V181" s="405"/>
      <c r="W181" s="405"/>
      <c r="X181" s="405"/>
      <c r="Y181" s="405"/>
      <c r="Z181" s="405"/>
    </row>
    <row r="182" spans="1:26" ht="12.75" customHeight="1">
      <c r="A182" s="405"/>
      <c r="B182" s="405"/>
      <c r="C182" s="405"/>
      <c r="D182" s="405"/>
      <c r="E182" s="405"/>
      <c r="F182" s="405"/>
      <c r="G182" s="405"/>
      <c r="H182" s="405"/>
      <c r="I182" s="405"/>
      <c r="J182" s="405"/>
      <c r="K182" s="405"/>
      <c r="L182" s="405"/>
      <c r="M182" s="405"/>
      <c r="N182" s="405"/>
      <c r="O182" s="405"/>
      <c r="P182" s="405"/>
      <c r="Q182" s="405"/>
      <c r="R182" s="405"/>
      <c r="S182" s="405"/>
      <c r="T182" s="405"/>
      <c r="U182" s="405"/>
      <c r="V182" s="405"/>
      <c r="W182" s="405"/>
      <c r="X182" s="405"/>
      <c r="Y182" s="405"/>
      <c r="Z182" s="405"/>
    </row>
    <row r="183" spans="1:26" ht="12.75" customHeight="1">
      <c r="A183" s="405"/>
      <c r="B183" s="405"/>
      <c r="C183" s="405"/>
      <c r="D183" s="405"/>
      <c r="E183" s="405"/>
      <c r="F183" s="405"/>
      <c r="G183" s="405"/>
      <c r="H183" s="405"/>
      <c r="I183" s="405"/>
      <c r="J183" s="405"/>
      <c r="K183" s="405"/>
      <c r="L183" s="405"/>
      <c r="M183" s="405"/>
      <c r="N183" s="405"/>
      <c r="O183" s="405"/>
      <c r="P183" s="405"/>
      <c r="Q183" s="405"/>
      <c r="R183" s="405"/>
      <c r="S183" s="405"/>
      <c r="T183" s="405"/>
      <c r="U183" s="405"/>
      <c r="V183" s="405"/>
      <c r="W183" s="405"/>
      <c r="X183" s="405"/>
      <c r="Y183" s="405"/>
      <c r="Z183" s="405"/>
    </row>
    <row r="184" spans="1:26" ht="12.75" customHeight="1">
      <c r="A184" s="405"/>
      <c r="B184" s="405"/>
      <c r="C184" s="405"/>
      <c r="D184" s="405"/>
      <c r="E184" s="405"/>
      <c r="F184" s="405"/>
      <c r="G184" s="405"/>
      <c r="H184" s="405"/>
      <c r="I184" s="405"/>
      <c r="J184" s="405"/>
      <c r="K184" s="405"/>
      <c r="L184" s="405"/>
      <c r="M184" s="405"/>
      <c r="N184" s="405"/>
      <c r="O184" s="405"/>
      <c r="P184" s="405"/>
      <c r="Q184" s="405"/>
      <c r="R184" s="405"/>
      <c r="S184" s="405"/>
      <c r="T184" s="405"/>
      <c r="U184" s="405"/>
      <c r="V184" s="405"/>
      <c r="W184" s="405"/>
      <c r="X184" s="405"/>
      <c r="Y184" s="405"/>
      <c r="Z184" s="405"/>
    </row>
    <row r="185" spans="1:26" ht="12.75" customHeight="1">
      <c r="A185" s="405"/>
      <c r="B185" s="405"/>
      <c r="C185" s="405"/>
      <c r="D185" s="405"/>
      <c r="E185" s="405"/>
      <c r="F185" s="405"/>
      <c r="G185" s="405"/>
      <c r="H185" s="405"/>
      <c r="I185" s="405"/>
      <c r="J185" s="405"/>
      <c r="K185" s="405"/>
      <c r="L185" s="405"/>
      <c r="M185" s="405"/>
      <c r="N185" s="405"/>
      <c r="O185" s="405"/>
      <c r="P185" s="405"/>
      <c r="Q185" s="405"/>
      <c r="R185" s="405"/>
      <c r="S185" s="405"/>
      <c r="T185" s="405"/>
      <c r="U185" s="405"/>
      <c r="V185" s="405"/>
      <c r="W185" s="405"/>
      <c r="X185" s="405"/>
      <c r="Y185" s="405"/>
      <c r="Z185" s="405"/>
    </row>
    <row r="186" spans="1:26" ht="12.75" customHeight="1">
      <c r="A186" s="405"/>
      <c r="B186" s="405"/>
      <c r="C186" s="405"/>
      <c r="D186" s="405"/>
      <c r="E186" s="405"/>
      <c r="F186" s="405"/>
      <c r="G186" s="405"/>
      <c r="H186" s="405"/>
      <c r="I186" s="405"/>
      <c r="J186" s="405"/>
      <c r="K186" s="405"/>
      <c r="L186" s="405"/>
      <c r="M186" s="405"/>
      <c r="N186" s="405"/>
      <c r="O186" s="405"/>
      <c r="P186" s="405"/>
      <c r="Q186" s="405"/>
      <c r="R186" s="405"/>
      <c r="S186" s="405"/>
      <c r="T186" s="405"/>
      <c r="U186" s="405"/>
      <c r="V186" s="405"/>
      <c r="W186" s="405"/>
      <c r="X186" s="405"/>
      <c r="Y186" s="405"/>
      <c r="Z186" s="405"/>
    </row>
    <row r="187" spans="1:26" ht="12.75" customHeight="1">
      <c r="A187" s="405"/>
      <c r="B187" s="405"/>
      <c r="C187" s="405"/>
      <c r="D187" s="405"/>
      <c r="E187" s="405"/>
      <c r="F187" s="405"/>
      <c r="G187" s="405"/>
      <c r="H187" s="405"/>
      <c r="I187" s="405"/>
      <c r="J187" s="405"/>
      <c r="K187" s="405"/>
      <c r="L187" s="405"/>
      <c r="M187" s="405"/>
      <c r="N187" s="405"/>
      <c r="O187" s="405"/>
      <c r="P187" s="405"/>
      <c r="Q187" s="405"/>
      <c r="R187" s="405"/>
      <c r="S187" s="405"/>
      <c r="T187" s="405"/>
      <c r="U187" s="405"/>
      <c r="V187" s="405"/>
      <c r="W187" s="405"/>
      <c r="X187" s="405"/>
      <c r="Y187" s="405"/>
      <c r="Z187" s="405"/>
    </row>
    <row r="188" spans="1:26" ht="12.75" customHeight="1">
      <c r="A188" s="405"/>
      <c r="B188" s="405"/>
      <c r="C188" s="405"/>
      <c r="D188" s="405"/>
      <c r="E188" s="405"/>
      <c r="F188" s="405"/>
      <c r="G188" s="405"/>
      <c r="H188" s="405"/>
      <c r="I188" s="405"/>
      <c r="J188" s="405"/>
      <c r="K188" s="405"/>
      <c r="L188" s="405"/>
      <c r="M188" s="405"/>
      <c r="N188" s="405"/>
      <c r="O188" s="405"/>
      <c r="P188" s="405"/>
      <c r="Q188" s="405"/>
      <c r="R188" s="405"/>
      <c r="S188" s="405"/>
      <c r="T188" s="405"/>
      <c r="U188" s="405"/>
      <c r="V188" s="405"/>
      <c r="W188" s="405"/>
      <c r="X188" s="405"/>
      <c r="Y188" s="405"/>
      <c r="Z188" s="405"/>
    </row>
    <row r="189" spans="1:26" ht="12.75" customHeight="1">
      <c r="A189" s="405"/>
      <c r="B189" s="405"/>
      <c r="C189" s="405"/>
      <c r="D189" s="405"/>
      <c r="E189" s="405"/>
      <c r="F189" s="405"/>
      <c r="G189" s="405"/>
      <c r="H189" s="405"/>
      <c r="I189" s="405"/>
      <c r="J189" s="405"/>
      <c r="K189" s="405"/>
      <c r="L189" s="405"/>
      <c r="M189" s="405"/>
      <c r="N189" s="405"/>
      <c r="O189" s="405"/>
      <c r="P189" s="405"/>
      <c r="Q189" s="405"/>
      <c r="R189" s="405"/>
      <c r="S189" s="405"/>
      <c r="T189" s="405"/>
      <c r="U189" s="405"/>
      <c r="V189" s="405"/>
      <c r="W189" s="405"/>
      <c r="X189" s="405"/>
      <c r="Y189" s="405"/>
      <c r="Z189" s="405"/>
    </row>
    <row r="190" spans="1:26" ht="12.75" customHeight="1">
      <c r="A190" s="405"/>
      <c r="B190" s="405"/>
      <c r="C190" s="405"/>
      <c r="D190" s="405"/>
      <c r="E190" s="405"/>
      <c r="F190" s="405"/>
      <c r="G190" s="405"/>
      <c r="H190" s="405"/>
      <c r="I190" s="405"/>
      <c r="J190" s="405"/>
      <c r="K190" s="405"/>
      <c r="L190" s="405"/>
      <c r="M190" s="405"/>
      <c r="N190" s="405"/>
      <c r="O190" s="405"/>
      <c r="P190" s="405"/>
      <c r="Q190" s="405"/>
      <c r="R190" s="405"/>
      <c r="S190" s="405"/>
      <c r="T190" s="405"/>
      <c r="U190" s="405"/>
      <c r="V190" s="405"/>
      <c r="W190" s="405"/>
      <c r="X190" s="405"/>
      <c r="Y190" s="405"/>
      <c r="Z190" s="405"/>
    </row>
    <row r="191" spans="1:26" ht="12.75" customHeight="1">
      <c r="A191" s="405"/>
      <c r="B191" s="405"/>
      <c r="C191" s="405"/>
      <c r="D191" s="405"/>
      <c r="E191" s="405"/>
      <c r="F191" s="405"/>
      <c r="G191" s="405"/>
      <c r="H191" s="405"/>
      <c r="I191" s="405"/>
      <c r="J191" s="405"/>
      <c r="K191" s="405"/>
      <c r="L191" s="405"/>
      <c r="M191" s="405"/>
      <c r="N191" s="405"/>
      <c r="O191" s="405"/>
      <c r="P191" s="405"/>
      <c r="Q191" s="405"/>
      <c r="R191" s="405"/>
      <c r="S191" s="405"/>
      <c r="T191" s="405"/>
      <c r="U191" s="405"/>
      <c r="V191" s="405"/>
      <c r="W191" s="405"/>
      <c r="X191" s="405"/>
      <c r="Y191" s="405"/>
      <c r="Z191" s="405"/>
    </row>
    <row r="192" spans="1:26" ht="12.75" customHeight="1">
      <c r="A192" s="405"/>
      <c r="B192" s="405"/>
      <c r="C192" s="405"/>
      <c r="D192" s="405"/>
      <c r="E192" s="405"/>
      <c r="F192" s="405"/>
      <c r="G192" s="405"/>
      <c r="H192" s="405"/>
      <c r="I192" s="405"/>
      <c r="J192" s="405"/>
      <c r="K192" s="405"/>
      <c r="L192" s="405"/>
      <c r="M192" s="405"/>
      <c r="N192" s="405"/>
      <c r="O192" s="405"/>
      <c r="P192" s="405"/>
      <c r="Q192" s="405"/>
      <c r="R192" s="405"/>
      <c r="S192" s="405"/>
      <c r="T192" s="405"/>
      <c r="U192" s="405"/>
      <c r="V192" s="405"/>
      <c r="W192" s="405"/>
      <c r="X192" s="405"/>
      <c r="Y192" s="405"/>
      <c r="Z192" s="405"/>
    </row>
    <row r="193" spans="1:26" ht="12.75" customHeight="1">
      <c r="A193" s="405"/>
      <c r="B193" s="405"/>
      <c r="C193" s="405"/>
      <c r="D193" s="405"/>
      <c r="E193" s="405"/>
      <c r="F193" s="405"/>
      <c r="G193" s="405"/>
      <c r="H193" s="405"/>
      <c r="I193" s="405"/>
      <c r="J193" s="405"/>
      <c r="K193" s="405"/>
      <c r="L193" s="405"/>
      <c r="M193" s="405"/>
      <c r="N193" s="405"/>
      <c r="O193" s="405"/>
      <c r="P193" s="405"/>
      <c r="Q193" s="405"/>
      <c r="R193" s="405"/>
      <c r="S193" s="405"/>
      <c r="T193" s="405"/>
      <c r="U193" s="405"/>
      <c r="V193" s="405"/>
      <c r="W193" s="405"/>
      <c r="X193" s="405"/>
      <c r="Y193" s="405"/>
      <c r="Z193" s="405"/>
    </row>
    <row r="194" spans="1:26" ht="12.75" customHeight="1">
      <c r="A194" s="405"/>
      <c r="B194" s="405"/>
      <c r="C194" s="405"/>
      <c r="D194" s="405"/>
      <c r="E194" s="405"/>
      <c r="F194" s="405"/>
      <c r="G194" s="405"/>
      <c r="H194" s="405"/>
      <c r="I194" s="405"/>
      <c r="J194" s="405"/>
      <c r="K194" s="405"/>
      <c r="L194" s="405"/>
      <c r="M194" s="405"/>
      <c r="N194" s="405"/>
      <c r="O194" s="405"/>
      <c r="P194" s="405"/>
      <c r="Q194" s="405"/>
      <c r="R194" s="405"/>
      <c r="S194" s="405"/>
      <c r="T194" s="405"/>
      <c r="U194" s="405"/>
      <c r="V194" s="405"/>
      <c r="W194" s="405"/>
      <c r="X194" s="405"/>
      <c r="Y194" s="405"/>
      <c r="Z194" s="405"/>
    </row>
    <row r="195" spans="1:26" ht="12.75" customHeight="1">
      <c r="A195" s="405"/>
      <c r="B195" s="405"/>
      <c r="C195" s="405"/>
      <c r="D195" s="405"/>
      <c r="E195" s="405"/>
      <c r="F195" s="405"/>
      <c r="G195" s="405"/>
      <c r="H195" s="405"/>
      <c r="I195" s="405"/>
      <c r="J195" s="405"/>
      <c r="K195" s="405"/>
      <c r="L195" s="405"/>
      <c r="M195" s="405"/>
      <c r="N195" s="405"/>
      <c r="O195" s="405"/>
      <c r="P195" s="405"/>
      <c r="Q195" s="405"/>
      <c r="R195" s="405"/>
      <c r="S195" s="405"/>
      <c r="T195" s="405"/>
      <c r="U195" s="405"/>
      <c r="V195" s="405"/>
      <c r="W195" s="405"/>
      <c r="X195" s="405"/>
      <c r="Y195" s="405"/>
      <c r="Z195" s="405"/>
    </row>
    <row r="196" spans="1:26" ht="12.75" customHeight="1">
      <c r="A196" s="405"/>
      <c r="B196" s="405"/>
      <c r="C196" s="405"/>
      <c r="D196" s="405"/>
      <c r="E196" s="405"/>
      <c r="F196" s="405"/>
      <c r="G196" s="405"/>
      <c r="H196" s="405"/>
      <c r="I196" s="405"/>
      <c r="J196" s="405"/>
      <c r="K196" s="405"/>
      <c r="L196" s="405"/>
      <c r="M196" s="405"/>
      <c r="N196" s="405"/>
      <c r="O196" s="405"/>
      <c r="P196" s="405"/>
      <c r="Q196" s="405"/>
      <c r="R196" s="405"/>
      <c r="S196" s="405"/>
      <c r="T196" s="405"/>
      <c r="U196" s="405"/>
      <c r="V196" s="405"/>
      <c r="W196" s="405"/>
      <c r="X196" s="405"/>
      <c r="Y196" s="405"/>
      <c r="Z196" s="405"/>
    </row>
    <row r="197" spans="1:26" ht="12.75" customHeight="1">
      <c r="A197" s="405"/>
      <c r="B197" s="405"/>
      <c r="C197" s="405"/>
      <c r="D197" s="405"/>
      <c r="E197" s="405"/>
      <c r="F197" s="405"/>
      <c r="G197" s="405"/>
      <c r="H197" s="405"/>
      <c r="I197" s="405"/>
      <c r="J197" s="405"/>
      <c r="K197" s="405"/>
      <c r="L197" s="405"/>
      <c r="M197" s="405"/>
      <c r="N197" s="405"/>
      <c r="O197" s="405"/>
      <c r="P197" s="405"/>
      <c r="Q197" s="405"/>
      <c r="R197" s="405"/>
      <c r="S197" s="405"/>
      <c r="T197" s="405"/>
      <c r="U197" s="405"/>
      <c r="V197" s="405"/>
      <c r="W197" s="405"/>
      <c r="X197" s="405"/>
      <c r="Y197" s="405"/>
      <c r="Z197" s="405"/>
    </row>
    <row r="198" spans="1:26" ht="12.75" customHeight="1">
      <c r="A198" s="405"/>
      <c r="B198" s="405"/>
      <c r="C198" s="405"/>
      <c r="D198" s="405"/>
      <c r="E198" s="405"/>
      <c r="F198" s="405"/>
      <c r="G198" s="405"/>
      <c r="H198" s="405"/>
      <c r="I198" s="405"/>
      <c r="J198" s="405"/>
      <c r="K198" s="405"/>
      <c r="L198" s="405"/>
      <c r="M198" s="405"/>
      <c r="N198" s="405"/>
      <c r="O198" s="405"/>
      <c r="P198" s="405"/>
      <c r="Q198" s="405"/>
      <c r="R198" s="405"/>
      <c r="S198" s="405"/>
      <c r="T198" s="405"/>
      <c r="U198" s="405"/>
      <c r="V198" s="405"/>
      <c r="W198" s="405"/>
      <c r="X198" s="405"/>
      <c r="Y198" s="405"/>
      <c r="Z198" s="405"/>
    </row>
    <row r="199" spans="1:26" ht="12.75" customHeight="1">
      <c r="A199" s="405"/>
      <c r="B199" s="405"/>
      <c r="C199" s="405"/>
      <c r="D199" s="405"/>
      <c r="E199" s="405"/>
      <c r="F199" s="405"/>
      <c r="G199" s="405"/>
      <c r="H199" s="405"/>
      <c r="I199" s="405"/>
      <c r="J199" s="405"/>
      <c r="K199" s="405"/>
      <c r="L199" s="405"/>
      <c r="M199" s="405"/>
      <c r="N199" s="405"/>
      <c r="O199" s="405"/>
      <c r="P199" s="405"/>
      <c r="Q199" s="405"/>
      <c r="R199" s="405"/>
      <c r="S199" s="405"/>
      <c r="T199" s="405"/>
      <c r="U199" s="405"/>
      <c r="V199" s="405"/>
      <c r="W199" s="405"/>
      <c r="X199" s="405"/>
      <c r="Y199" s="405"/>
      <c r="Z199" s="405"/>
    </row>
    <row r="200" spans="1:26" ht="12.75" customHeight="1">
      <c r="A200" s="405"/>
      <c r="B200" s="405"/>
      <c r="C200" s="405"/>
      <c r="D200" s="405"/>
      <c r="E200" s="405"/>
      <c r="F200" s="405"/>
      <c r="G200" s="405"/>
      <c r="H200" s="405"/>
      <c r="I200" s="405"/>
      <c r="J200" s="405"/>
      <c r="K200" s="405"/>
      <c r="L200" s="405"/>
      <c r="M200" s="405"/>
      <c r="N200" s="405"/>
      <c r="O200" s="405"/>
      <c r="P200" s="405"/>
      <c r="Q200" s="405"/>
      <c r="R200" s="405"/>
      <c r="S200" s="405"/>
      <c r="T200" s="405"/>
      <c r="U200" s="405"/>
      <c r="V200" s="405"/>
      <c r="W200" s="405"/>
      <c r="X200" s="405"/>
      <c r="Y200" s="405"/>
      <c r="Z200" s="405"/>
    </row>
    <row r="201" spans="1:26" ht="12.75" customHeight="1">
      <c r="A201" s="405"/>
      <c r="B201" s="405"/>
      <c r="C201" s="405"/>
      <c r="D201" s="405"/>
      <c r="E201" s="405"/>
      <c r="F201" s="405"/>
      <c r="G201" s="405"/>
      <c r="H201" s="405"/>
      <c r="I201" s="405"/>
      <c r="J201" s="405"/>
      <c r="K201" s="405"/>
      <c r="L201" s="405"/>
      <c r="M201" s="405"/>
      <c r="N201" s="405"/>
      <c r="O201" s="405"/>
      <c r="P201" s="405"/>
      <c r="Q201" s="405"/>
      <c r="R201" s="405"/>
      <c r="S201" s="405"/>
      <c r="T201" s="405"/>
      <c r="U201" s="405"/>
      <c r="V201" s="405"/>
      <c r="W201" s="405"/>
      <c r="X201" s="405"/>
      <c r="Y201" s="405"/>
      <c r="Z201" s="405"/>
    </row>
    <row r="202" spans="1:26" ht="12.75" customHeight="1">
      <c r="A202" s="405"/>
      <c r="B202" s="405"/>
      <c r="C202" s="405"/>
      <c r="D202" s="405"/>
      <c r="E202" s="405"/>
      <c r="F202" s="405"/>
      <c r="G202" s="405"/>
      <c r="H202" s="405"/>
      <c r="I202" s="405"/>
      <c r="J202" s="405"/>
      <c r="K202" s="405"/>
      <c r="L202" s="405"/>
      <c r="M202" s="405"/>
      <c r="N202" s="405"/>
      <c r="O202" s="405"/>
      <c r="P202" s="405"/>
      <c r="Q202" s="405"/>
      <c r="R202" s="405"/>
      <c r="S202" s="405"/>
      <c r="T202" s="405"/>
      <c r="U202" s="405"/>
      <c r="V202" s="405"/>
      <c r="W202" s="405"/>
      <c r="X202" s="405"/>
      <c r="Y202" s="405"/>
      <c r="Z202" s="405"/>
    </row>
    <row r="203" spans="1:26" ht="12.75" customHeight="1">
      <c r="A203" s="405"/>
      <c r="B203" s="405"/>
      <c r="C203" s="405"/>
      <c r="D203" s="405"/>
      <c r="E203" s="405"/>
      <c r="F203" s="405"/>
      <c r="G203" s="405"/>
      <c r="H203" s="405"/>
      <c r="I203" s="405"/>
      <c r="J203" s="405"/>
      <c r="K203" s="405"/>
      <c r="L203" s="405"/>
      <c r="M203" s="405"/>
      <c r="N203" s="405"/>
      <c r="O203" s="405"/>
      <c r="P203" s="405"/>
      <c r="Q203" s="405"/>
      <c r="R203" s="405"/>
      <c r="S203" s="405"/>
      <c r="T203" s="405"/>
      <c r="U203" s="405"/>
      <c r="V203" s="405"/>
      <c r="W203" s="405"/>
      <c r="X203" s="405"/>
      <c r="Y203" s="405"/>
      <c r="Z203" s="405"/>
    </row>
    <row r="204" spans="1:26" ht="12.75" customHeight="1">
      <c r="A204" s="405"/>
      <c r="B204" s="405"/>
      <c r="C204" s="405"/>
      <c r="D204" s="405"/>
      <c r="E204" s="405"/>
      <c r="F204" s="405"/>
      <c r="G204" s="405"/>
      <c r="H204" s="405"/>
      <c r="I204" s="405"/>
      <c r="J204" s="405"/>
      <c r="K204" s="405"/>
      <c r="L204" s="405"/>
      <c r="M204" s="405"/>
      <c r="N204" s="405"/>
      <c r="O204" s="405"/>
      <c r="P204" s="405"/>
      <c r="Q204" s="405"/>
      <c r="R204" s="405"/>
      <c r="S204" s="405"/>
      <c r="T204" s="405"/>
      <c r="U204" s="405"/>
      <c r="V204" s="405"/>
      <c r="W204" s="405"/>
      <c r="X204" s="405"/>
      <c r="Y204" s="405"/>
      <c r="Z204" s="405"/>
    </row>
    <row r="205" spans="1:26" ht="12.75" customHeight="1">
      <c r="A205" s="405"/>
      <c r="B205" s="405"/>
      <c r="C205" s="405"/>
      <c r="D205" s="405"/>
      <c r="E205" s="405"/>
      <c r="F205" s="405"/>
      <c r="G205" s="405"/>
      <c r="H205" s="405"/>
      <c r="I205" s="405"/>
      <c r="J205" s="405"/>
      <c r="K205" s="405"/>
      <c r="L205" s="405"/>
      <c r="M205" s="405"/>
      <c r="N205" s="405"/>
      <c r="O205" s="405"/>
      <c r="P205" s="405"/>
      <c r="Q205" s="405"/>
      <c r="R205" s="405"/>
      <c r="S205" s="405"/>
      <c r="T205" s="405"/>
      <c r="U205" s="405"/>
      <c r="V205" s="405"/>
      <c r="W205" s="405"/>
      <c r="X205" s="405"/>
      <c r="Y205" s="405"/>
      <c r="Z205" s="405"/>
    </row>
    <row r="206" spans="1:26" ht="12.75" customHeight="1">
      <c r="A206" s="405"/>
      <c r="B206" s="405"/>
      <c r="C206" s="405"/>
      <c r="D206" s="405"/>
      <c r="E206" s="405"/>
      <c r="F206" s="405"/>
      <c r="G206" s="405"/>
      <c r="H206" s="405"/>
      <c r="I206" s="405"/>
      <c r="J206" s="405"/>
      <c r="K206" s="405"/>
      <c r="L206" s="405"/>
      <c r="M206" s="405"/>
      <c r="N206" s="405"/>
      <c r="O206" s="405"/>
      <c r="P206" s="405"/>
      <c r="Q206" s="405"/>
      <c r="R206" s="405"/>
      <c r="S206" s="405"/>
      <c r="T206" s="405"/>
      <c r="U206" s="405"/>
      <c r="V206" s="405"/>
      <c r="W206" s="405"/>
      <c r="X206" s="405"/>
      <c r="Y206" s="405"/>
      <c r="Z206" s="405"/>
    </row>
    <row r="207" spans="1:26" ht="12.75" customHeight="1">
      <c r="A207" s="405"/>
      <c r="B207" s="405"/>
      <c r="C207" s="405"/>
      <c r="D207" s="405"/>
      <c r="E207" s="405"/>
      <c r="F207" s="405"/>
      <c r="G207" s="405"/>
      <c r="H207" s="405"/>
      <c r="I207" s="405"/>
      <c r="J207" s="405"/>
      <c r="K207" s="405"/>
      <c r="L207" s="405"/>
      <c r="M207" s="405"/>
      <c r="N207" s="405"/>
      <c r="O207" s="405"/>
      <c r="P207" s="405"/>
      <c r="Q207" s="405"/>
      <c r="R207" s="405"/>
      <c r="S207" s="405"/>
      <c r="T207" s="405"/>
      <c r="U207" s="405"/>
      <c r="V207" s="405"/>
      <c r="W207" s="405"/>
      <c r="X207" s="405"/>
      <c r="Y207" s="405"/>
      <c r="Z207" s="405"/>
    </row>
    <row r="208" spans="1:26" ht="12.75" customHeight="1">
      <c r="A208" s="405"/>
      <c r="B208" s="405"/>
      <c r="C208" s="405"/>
      <c r="D208" s="405"/>
      <c r="E208" s="405"/>
      <c r="F208" s="405"/>
      <c r="G208" s="405"/>
      <c r="H208" s="405"/>
      <c r="I208" s="405"/>
      <c r="J208" s="405"/>
      <c r="K208" s="405"/>
      <c r="L208" s="405"/>
      <c r="M208" s="405"/>
      <c r="N208" s="405"/>
      <c r="O208" s="405"/>
      <c r="P208" s="405"/>
      <c r="Q208" s="405"/>
      <c r="R208" s="405"/>
      <c r="S208" s="405"/>
      <c r="T208" s="405"/>
      <c r="U208" s="405"/>
      <c r="V208" s="405"/>
      <c r="W208" s="405"/>
      <c r="X208" s="405"/>
      <c r="Y208" s="405"/>
      <c r="Z208" s="405"/>
    </row>
    <row r="209" spans="1:26" ht="12.75" customHeight="1">
      <c r="A209" s="405"/>
      <c r="B209" s="405"/>
      <c r="C209" s="405"/>
      <c r="D209" s="405"/>
      <c r="E209" s="405"/>
      <c r="F209" s="405"/>
      <c r="G209" s="405"/>
      <c r="H209" s="405"/>
      <c r="I209" s="405"/>
      <c r="J209" s="405"/>
      <c r="K209" s="405"/>
      <c r="L209" s="405"/>
      <c r="M209" s="405"/>
      <c r="N209" s="405"/>
      <c r="O209" s="405"/>
      <c r="P209" s="405"/>
      <c r="Q209" s="405"/>
      <c r="R209" s="405"/>
      <c r="S209" s="405"/>
      <c r="T209" s="405"/>
      <c r="U209" s="405"/>
      <c r="V209" s="405"/>
      <c r="W209" s="405"/>
      <c r="X209" s="405"/>
      <c r="Y209" s="405"/>
      <c r="Z209" s="405"/>
    </row>
    <row r="210" spans="1:26" ht="12.75" customHeight="1">
      <c r="A210" s="405"/>
      <c r="B210" s="405"/>
      <c r="C210" s="405"/>
      <c r="D210" s="405"/>
      <c r="E210" s="405"/>
      <c r="F210" s="405"/>
      <c r="G210" s="405"/>
      <c r="H210" s="405"/>
      <c r="I210" s="405"/>
      <c r="J210" s="405"/>
      <c r="K210" s="405"/>
      <c r="L210" s="405"/>
      <c r="M210" s="405"/>
      <c r="N210" s="405"/>
      <c r="O210" s="405"/>
      <c r="P210" s="405"/>
      <c r="Q210" s="405"/>
      <c r="R210" s="405"/>
      <c r="S210" s="405"/>
      <c r="T210" s="405"/>
      <c r="U210" s="405"/>
      <c r="V210" s="405"/>
      <c r="W210" s="405"/>
      <c r="X210" s="405"/>
      <c r="Y210" s="405"/>
      <c r="Z210" s="405"/>
    </row>
    <row r="211" spans="1:26" ht="12.75" customHeight="1">
      <c r="A211" s="405"/>
      <c r="B211" s="405"/>
      <c r="C211" s="405"/>
      <c r="D211" s="405"/>
      <c r="E211" s="405"/>
      <c r="F211" s="405"/>
      <c r="G211" s="405"/>
      <c r="H211" s="405"/>
      <c r="I211" s="405"/>
      <c r="J211" s="405"/>
      <c r="K211" s="405"/>
      <c r="L211" s="405"/>
      <c r="M211" s="405"/>
      <c r="N211" s="405"/>
      <c r="O211" s="405"/>
      <c r="P211" s="405"/>
      <c r="Q211" s="405"/>
      <c r="R211" s="405"/>
      <c r="S211" s="405"/>
      <c r="T211" s="405"/>
      <c r="U211" s="405"/>
      <c r="V211" s="405"/>
      <c r="W211" s="405"/>
      <c r="X211" s="405"/>
      <c r="Y211" s="405"/>
      <c r="Z211" s="405"/>
    </row>
    <row r="212" spans="1:26" ht="12.75" customHeight="1">
      <c r="A212" s="405"/>
      <c r="B212" s="405"/>
      <c r="C212" s="405"/>
      <c r="D212" s="405"/>
      <c r="E212" s="405"/>
      <c r="F212" s="405"/>
      <c r="G212" s="405"/>
      <c r="H212" s="405"/>
      <c r="I212" s="405"/>
      <c r="J212" s="405"/>
      <c r="K212" s="405"/>
      <c r="L212" s="405"/>
      <c r="M212" s="405"/>
      <c r="N212" s="405"/>
      <c r="O212" s="405"/>
      <c r="P212" s="405"/>
      <c r="Q212" s="405"/>
      <c r="R212" s="405"/>
      <c r="S212" s="405"/>
      <c r="T212" s="405"/>
      <c r="U212" s="405"/>
      <c r="V212" s="405"/>
      <c r="W212" s="405"/>
      <c r="X212" s="405"/>
      <c r="Y212" s="405"/>
      <c r="Z212" s="405"/>
    </row>
    <row r="213" spans="1:26" ht="12.75" customHeight="1">
      <c r="A213" s="405"/>
      <c r="B213" s="405"/>
      <c r="C213" s="405"/>
      <c r="D213" s="405"/>
      <c r="E213" s="405"/>
      <c r="F213" s="405"/>
      <c r="G213" s="405"/>
      <c r="H213" s="405"/>
      <c r="I213" s="405"/>
      <c r="J213" s="405"/>
      <c r="K213" s="405"/>
      <c r="L213" s="405"/>
      <c r="M213" s="405"/>
      <c r="N213" s="405"/>
      <c r="O213" s="405"/>
      <c r="P213" s="405"/>
      <c r="Q213" s="405"/>
      <c r="R213" s="405"/>
      <c r="S213" s="405"/>
      <c r="T213" s="405"/>
      <c r="U213" s="405"/>
      <c r="V213" s="405"/>
      <c r="W213" s="405"/>
      <c r="X213" s="405"/>
      <c r="Y213" s="405"/>
      <c r="Z213" s="405"/>
    </row>
    <row r="214" spans="1:26" ht="12.75" customHeight="1">
      <c r="A214" s="405"/>
      <c r="B214" s="405"/>
      <c r="C214" s="405"/>
      <c r="D214" s="405"/>
      <c r="E214" s="405"/>
      <c r="F214" s="405"/>
      <c r="G214" s="405"/>
      <c r="H214" s="405"/>
      <c r="I214" s="405"/>
      <c r="J214" s="405"/>
      <c r="K214" s="405"/>
      <c r="L214" s="405"/>
      <c r="M214" s="405"/>
      <c r="N214" s="405"/>
      <c r="O214" s="405"/>
      <c r="P214" s="405"/>
      <c r="Q214" s="405"/>
      <c r="R214" s="405"/>
      <c r="S214" s="405"/>
      <c r="T214" s="405"/>
      <c r="U214" s="405"/>
      <c r="V214" s="405"/>
      <c r="W214" s="405"/>
      <c r="X214" s="405"/>
      <c r="Y214" s="405"/>
      <c r="Z214" s="405"/>
    </row>
    <row r="215" spans="1:26" ht="12.75" customHeight="1">
      <c r="A215" s="405"/>
      <c r="B215" s="405"/>
      <c r="C215" s="405"/>
      <c r="D215" s="405"/>
      <c r="E215" s="405"/>
      <c r="F215" s="405"/>
      <c r="G215" s="405"/>
      <c r="H215" s="405"/>
      <c r="I215" s="405"/>
      <c r="J215" s="405"/>
      <c r="K215" s="405"/>
      <c r="L215" s="405"/>
      <c r="M215" s="405"/>
      <c r="N215" s="405"/>
      <c r="O215" s="405"/>
      <c r="P215" s="405"/>
      <c r="Q215" s="405"/>
      <c r="R215" s="405"/>
      <c r="S215" s="405"/>
      <c r="T215" s="405"/>
      <c r="U215" s="405"/>
      <c r="V215" s="405"/>
      <c r="W215" s="405"/>
      <c r="X215" s="405"/>
      <c r="Y215" s="405"/>
      <c r="Z215" s="405"/>
    </row>
    <row r="216" spans="1:26" ht="12.75" customHeight="1">
      <c r="A216" s="405"/>
      <c r="B216" s="405"/>
      <c r="C216" s="405"/>
      <c r="D216" s="405"/>
      <c r="E216" s="405"/>
      <c r="F216" s="405"/>
      <c r="G216" s="405"/>
      <c r="H216" s="405"/>
      <c r="I216" s="405"/>
      <c r="J216" s="405"/>
      <c r="K216" s="405"/>
      <c r="L216" s="405"/>
      <c r="M216" s="405"/>
      <c r="N216" s="405"/>
      <c r="O216" s="405"/>
      <c r="P216" s="405"/>
      <c r="Q216" s="405"/>
      <c r="R216" s="405"/>
      <c r="S216" s="405"/>
      <c r="T216" s="405"/>
      <c r="U216" s="405"/>
      <c r="V216" s="405"/>
      <c r="W216" s="405"/>
      <c r="X216" s="405"/>
      <c r="Y216" s="405"/>
      <c r="Z216" s="405"/>
    </row>
    <row r="217" spans="1:26" ht="12.75" customHeight="1">
      <c r="A217" s="405"/>
      <c r="B217" s="405"/>
      <c r="C217" s="405"/>
      <c r="D217" s="405"/>
      <c r="E217" s="405"/>
      <c r="F217" s="405"/>
      <c r="G217" s="405"/>
      <c r="H217" s="405"/>
      <c r="I217" s="405"/>
      <c r="J217" s="405"/>
      <c r="K217" s="405"/>
      <c r="L217" s="405"/>
      <c r="M217" s="405"/>
      <c r="N217" s="405"/>
      <c r="O217" s="405"/>
      <c r="P217" s="405"/>
      <c r="Q217" s="405"/>
      <c r="R217" s="405"/>
      <c r="S217" s="405"/>
      <c r="T217" s="405"/>
      <c r="U217" s="405"/>
      <c r="V217" s="405"/>
      <c r="W217" s="405"/>
      <c r="X217" s="405"/>
      <c r="Y217" s="405"/>
      <c r="Z217" s="405"/>
    </row>
    <row r="218" spans="1:26" ht="12.75" customHeight="1">
      <c r="A218" s="405"/>
      <c r="B218" s="405"/>
      <c r="C218" s="405"/>
      <c r="D218" s="405"/>
      <c r="E218" s="405"/>
      <c r="F218" s="405"/>
      <c r="G218" s="405"/>
      <c r="H218" s="405"/>
      <c r="I218" s="405"/>
      <c r="J218" s="405"/>
      <c r="K218" s="405"/>
      <c r="L218" s="405"/>
      <c r="M218" s="405"/>
      <c r="N218" s="405"/>
      <c r="O218" s="405"/>
      <c r="P218" s="405"/>
      <c r="Q218" s="405"/>
      <c r="R218" s="405"/>
      <c r="S218" s="405"/>
      <c r="T218" s="405"/>
      <c r="U218" s="405"/>
      <c r="V218" s="405"/>
      <c r="W218" s="405"/>
      <c r="X218" s="405"/>
      <c r="Y218" s="405"/>
      <c r="Z218" s="405"/>
    </row>
    <row r="219" spans="1:26" ht="12.75" customHeight="1">
      <c r="A219" s="405"/>
      <c r="B219" s="405"/>
      <c r="C219" s="405"/>
      <c r="D219" s="405"/>
      <c r="E219" s="405"/>
      <c r="F219" s="405"/>
      <c r="G219" s="405"/>
      <c r="H219" s="405"/>
      <c r="I219" s="405"/>
      <c r="J219" s="405"/>
      <c r="K219" s="405"/>
      <c r="L219" s="405"/>
      <c r="M219" s="405"/>
      <c r="N219" s="405"/>
      <c r="O219" s="405"/>
      <c r="P219" s="405"/>
      <c r="Q219" s="405"/>
      <c r="R219" s="405"/>
      <c r="S219" s="405"/>
      <c r="T219" s="405"/>
      <c r="U219" s="405"/>
      <c r="V219" s="405"/>
      <c r="W219" s="405"/>
      <c r="X219" s="405"/>
      <c r="Y219" s="405"/>
      <c r="Z219" s="405"/>
    </row>
    <row r="220" spans="1:26" ht="12.75" customHeight="1">
      <c r="A220" s="405"/>
      <c r="B220" s="405"/>
      <c r="C220" s="405"/>
      <c r="D220" s="405"/>
      <c r="E220" s="405"/>
      <c r="F220" s="405"/>
      <c r="G220" s="405"/>
      <c r="H220" s="405"/>
      <c r="I220" s="405"/>
      <c r="J220" s="405"/>
      <c r="K220" s="405"/>
      <c r="L220" s="405"/>
      <c r="M220" s="405"/>
      <c r="N220" s="405"/>
      <c r="O220" s="405"/>
      <c r="P220" s="405"/>
      <c r="Q220" s="405"/>
      <c r="R220" s="405"/>
      <c r="S220" s="405"/>
      <c r="T220" s="405"/>
      <c r="U220" s="405"/>
      <c r="V220" s="405"/>
      <c r="W220" s="405"/>
      <c r="X220" s="405"/>
      <c r="Y220" s="405"/>
      <c r="Z220" s="405"/>
    </row>
    <row r="221" spans="1:26" ht="12.75" customHeight="1">
      <c r="A221" s="405"/>
      <c r="B221" s="405"/>
      <c r="C221" s="405"/>
      <c r="D221" s="405"/>
      <c r="E221" s="405"/>
      <c r="F221" s="405"/>
      <c r="G221" s="405"/>
      <c r="H221" s="405"/>
      <c r="I221" s="405"/>
      <c r="J221" s="405"/>
      <c r="K221" s="405"/>
      <c r="L221" s="405"/>
      <c r="M221" s="405"/>
      <c r="N221" s="405"/>
      <c r="O221" s="405"/>
      <c r="P221" s="405"/>
      <c r="Q221" s="405"/>
      <c r="R221" s="405"/>
      <c r="S221" s="405"/>
      <c r="T221" s="405"/>
      <c r="U221" s="405"/>
      <c r="V221" s="405"/>
      <c r="W221" s="405"/>
      <c r="X221" s="405"/>
      <c r="Y221" s="405"/>
      <c r="Z221" s="405"/>
    </row>
    <row r="222" spans="1:26" ht="12.75" customHeight="1">
      <c r="A222" s="405"/>
      <c r="B222" s="405"/>
      <c r="C222" s="405"/>
      <c r="D222" s="405"/>
      <c r="E222" s="405"/>
      <c r="F222" s="405"/>
      <c r="G222" s="405"/>
      <c r="H222" s="405"/>
      <c r="I222" s="405"/>
      <c r="J222" s="405"/>
      <c r="K222" s="405"/>
      <c r="L222" s="405"/>
      <c r="M222" s="405"/>
      <c r="N222" s="405"/>
      <c r="O222" s="405"/>
      <c r="P222" s="405"/>
      <c r="Q222" s="405"/>
      <c r="R222" s="405"/>
      <c r="S222" s="405"/>
      <c r="T222" s="405"/>
      <c r="U222" s="405"/>
      <c r="V222" s="405"/>
      <c r="W222" s="405"/>
      <c r="X222" s="405"/>
      <c r="Y222" s="405"/>
      <c r="Z222" s="405"/>
    </row>
    <row r="223" spans="1:26" ht="12.75" customHeight="1">
      <c r="A223" s="405"/>
      <c r="B223" s="405"/>
      <c r="C223" s="405"/>
      <c r="D223" s="405"/>
      <c r="E223" s="405"/>
      <c r="F223" s="405"/>
      <c r="G223" s="405"/>
      <c r="H223" s="405"/>
      <c r="I223" s="405"/>
      <c r="J223" s="405"/>
      <c r="K223" s="405"/>
      <c r="L223" s="405"/>
      <c r="M223" s="405"/>
      <c r="N223" s="405"/>
      <c r="O223" s="405"/>
      <c r="P223" s="405"/>
      <c r="Q223" s="405"/>
      <c r="R223" s="405"/>
      <c r="S223" s="405"/>
      <c r="T223" s="405"/>
      <c r="U223" s="405"/>
      <c r="V223" s="405"/>
      <c r="W223" s="405"/>
      <c r="X223" s="405"/>
      <c r="Y223" s="405"/>
      <c r="Z223" s="405"/>
    </row>
    <row r="224" spans="1:26" ht="12.75" customHeight="1">
      <c r="A224" s="405"/>
      <c r="B224" s="405"/>
      <c r="C224" s="405"/>
      <c r="D224" s="405"/>
      <c r="E224" s="405"/>
      <c r="F224" s="405"/>
      <c r="G224" s="405"/>
      <c r="H224" s="405"/>
      <c r="I224" s="405"/>
      <c r="J224" s="405"/>
      <c r="K224" s="405"/>
      <c r="L224" s="405"/>
      <c r="M224" s="405"/>
      <c r="N224" s="405"/>
      <c r="O224" s="405"/>
      <c r="P224" s="405"/>
      <c r="Q224" s="405"/>
      <c r="R224" s="405"/>
      <c r="S224" s="405"/>
      <c r="T224" s="405"/>
      <c r="U224" s="405"/>
      <c r="V224" s="405"/>
      <c r="W224" s="405"/>
      <c r="X224" s="405"/>
      <c r="Y224" s="405"/>
      <c r="Z224" s="405"/>
    </row>
    <row r="225" spans="1:26" ht="12.75" customHeight="1">
      <c r="A225" s="405"/>
      <c r="B225" s="405"/>
      <c r="C225" s="405"/>
      <c r="D225" s="405"/>
      <c r="E225" s="405"/>
      <c r="F225" s="405"/>
      <c r="G225" s="405"/>
      <c r="H225" s="405"/>
      <c r="I225" s="405"/>
      <c r="J225" s="405"/>
      <c r="K225" s="405"/>
      <c r="L225" s="405"/>
      <c r="M225" s="405"/>
      <c r="N225" s="405"/>
      <c r="O225" s="405"/>
      <c r="P225" s="405"/>
      <c r="Q225" s="405"/>
      <c r="R225" s="405"/>
      <c r="S225" s="405"/>
      <c r="T225" s="405"/>
      <c r="U225" s="405"/>
      <c r="V225" s="405"/>
      <c r="W225" s="405"/>
      <c r="X225" s="405"/>
      <c r="Y225" s="405"/>
      <c r="Z225" s="405"/>
    </row>
    <row r="226" spans="1:26" ht="12.75" customHeight="1">
      <c r="A226" s="405"/>
      <c r="B226" s="405"/>
      <c r="C226" s="405"/>
      <c r="D226" s="405"/>
      <c r="E226" s="405"/>
      <c r="F226" s="405"/>
      <c r="G226" s="405"/>
      <c r="H226" s="405"/>
      <c r="I226" s="405"/>
      <c r="J226" s="405"/>
      <c r="K226" s="405"/>
      <c r="L226" s="405"/>
      <c r="M226" s="405"/>
      <c r="N226" s="405"/>
      <c r="O226" s="405"/>
      <c r="P226" s="405"/>
      <c r="Q226" s="405"/>
      <c r="R226" s="405"/>
      <c r="S226" s="405"/>
      <c r="T226" s="405"/>
      <c r="U226" s="405"/>
      <c r="V226" s="405"/>
      <c r="W226" s="405"/>
      <c r="X226" s="405"/>
      <c r="Y226" s="405"/>
      <c r="Z226" s="405"/>
    </row>
    <row r="227" spans="1:26" ht="12.75" customHeight="1">
      <c r="A227" s="405"/>
      <c r="B227" s="405"/>
      <c r="C227" s="405"/>
      <c r="D227" s="405"/>
      <c r="E227" s="405"/>
      <c r="F227" s="405"/>
      <c r="G227" s="405"/>
      <c r="H227" s="405"/>
      <c r="I227" s="405"/>
      <c r="J227" s="405"/>
      <c r="K227" s="405"/>
      <c r="L227" s="405"/>
      <c r="M227" s="405"/>
      <c r="N227" s="405"/>
      <c r="O227" s="405"/>
      <c r="P227" s="405"/>
      <c r="Q227" s="405"/>
      <c r="R227" s="405"/>
      <c r="S227" s="405"/>
      <c r="T227" s="405"/>
      <c r="U227" s="405"/>
      <c r="V227" s="405"/>
      <c r="W227" s="405"/>
      <c r="X227" s="405"/>
      <c r="Y227" s="405"/>
      <c r="Z227" s="405"/>
    </row>
    <row r="228" spans="1:26" ht="12.75" customHeight="1">
      <c r="A228" s="405"/>
      <c r="B228" s="405"/>
      <c r="C228" s="405"/>
      <c r="D228" s="405"/>
      <c r="E228" s="405"/>
      <c r="F228" s="405"/>
      <c r="G228" s="405"/>
      <c r="H228" s="405"/>
      <c r="I228" s="405"/>
      <c r="J228" s="405"/>
      <c r="K228" s="405"/>
      <c r="L228" s="405"/>
      <c r="M228" s="405"/>
      <c r="N228" s="405"/>
      <c r="O228" s="405"/>
      <c r="P228" s="405"/>
      <c r="Q228" s="405"/>
      <c r="R228" s="405"/>
      <c r="S228" s="405"/>
      <c r="T228" s="405"/>
      <c r="U228" s="405"/>
      <c r="V228" s="405"/>
      <c r="W228" s="405"/>
      <c r="X228" s="405"/>
      <c r="Y228" s="405"/>
      <c r="Z228" s="405"/>
    </row>
    <row r="229" spans="1:26" ht="12.75" customHeight="1">
      <c r="A229" s="405"/>
      <c r="B229" s="405"/>
      <c r="C229" s="405"/>
      <c r="D229" s="405"/>
      <c r="E229" s="405"/>
      <c r="F229" s="405"/>
      <c r="G229" s="405"/>
      <c r="H229" s="405"/>
      <c r="I229" s="405"/>
      <c r="J229" s="405"/>
      <c r="K229" s="405"/>
      <c r="L229" s="405"/>
      <c r="M229" s="405"/>
      <c r="N229" s="405"/>
      <c r="O229" s="405"/>
      <c r="P229" s="405"/>
      <c r="Q229" s="405"/>
      <c r="R229" s="405"/>
      <c r="S229" s="405"/>
      <c r="T229" s="405"/>
      <c r="U229" s="405"/>
      <c r="V229" s="405"/>
      <c r="W229" s="405"/>
      <c r="X229" s="405"/>
      <c r="Y229" s="405"/>
      <c r="Z229" s="405"/>
    </row>
    <row r="230" spans="1:26" ht="12.75" customHeight="1">
      <c r="A230" s="405"/>
      <c r="B230" s="405"/>
      <c r="C230" s="405"/>
      <c r="D230" s="405"/>
      <c r="E230" s="405"/>
      <c r="F230" s="405"/>
      <c r="G230" s="405"/>
      <c r="H230" s="405"/>
      <c r="I230" s="405"/>
      <c r="J230" s="405"/>
      <c r="K230" s="405"/>
      <c r="L230" s="405"/>
      <c r="M230" s="405"/>
      <c r="N230" s="405"/>
      <c r="O230" s="405"/>
      <c r="P230" s="405"/>
      <c r="Q230" s="405"/>
      <c r="R230" s="405"/>
      <c r="S230" s="405"/>
      <c r="T230" s="405"/>
      <c r="U230" s="405"/>
      <c r="V230" s="405"/>
      <c r="W230" s="405"/>
      <c r="X230" s="405"/>
      <c r="Y230" s="405"/>
      <c r="Z230" s="405"/>
    </row>
    <row r="231" spans="1:26" ht="12.75" customHeight="1">
      <c r="A231" s="405"/>
      <c r="B231" s="405"/>
      <c r="C231" s="405"/>
      <c r="D231" s="405"/>
      <c r="E231" s="405"/>
      <c r="F231" s="405"/>
      <c r="G231" s="405"/>
      <c r="H231" s="405"/>
      <c r="I231" s="405"/>
      <c r="J231" s="405"/>
      <c r="K231" s="405"/>
      <c r="L231" s="405"/>
      <c r="M231" s="405"/>
      <c r="N231" s="405"/>
      <c r="O231" s="405"/>
      <c r="P231" s="405"/>
      <c r="Q231" s="405"/>
      <c r="R231" s="405"/>
      <c r="S231" s="405"/>
      <c r="T231" s="405"/>
      <c r="U231" s="405"/>
      <c r="V231" s="405"/>
      <c r="W231" s="405"/>
      <c r="X231" s="405"/>
      <c r="Y231" s="405"/>
      <c r="Z231" s="405"/>
    </row>
    <row r="232" spans="1:26" ht="12.75" customHeight="1">
      <c r="A232" s="405"/>
      <c r="B232" s="405"/>
      <c r="C232" s="405"/>
      <c r="D232" s="405"/>
      <c r="E232" s="405"/>
      <c r="F232" s="405"/>
      <c r="G232" s="405"/>
      <c r="H232" s="405"/>
      <c r="I232" s="405"/>
      <c r="J232" s="405"/>
      <c r="K232" s="405"/>
      <c r="L232" s="405"/>
      <c r="M232" s="405"/>
      <c r="N232" s="405"/>
      <c r="O232" s="405"/>
      <c r="P232" s="405"/>
      <c r="Q232" s="405"/>
      <c r="R232" s="405"/>
      <c r="S232" s="405"/>
      <c r="T232" s="405"/>
      <c r="U232" s="405"/>
      <c r="V232" s="405"/>
      <c r="W232" s="405"/>
      <c r="X232" s="405"/>
      <c r="Y232" s="405"/>
      <c r="Z232" s="405"/>
    </row>
    <row r="233" spans="1:26" ht="12.75" customHeight="1">
      <c r="A233" s="405"/>
      <c r="B233" s="405"/>
      <c r="C233" s="405"/>
      <c r="D233" s="405"/>
      <c r="E233" s="405"/>
      <c r="F233" s="405"/>
      <c r="G233" s="405"/>
      <c r="H233" s="405"/>
      <c r="I233" s="405"/>
      <c r="J233" s="405"/>
      <c r="K233" s="405"/>
      <c r="L233" s="405"/>
      <c r="M233" s="405"/>
      <c r="N233" s="405"/>
      <c r="O233" s="405"/>
      <c r="P233" s="405"/>
      <c r="Q233" s="405"/>
      <c r="R233" s="405"/>
      <c r="S233" s="405"/>
      <c r="T233" s="405"/>
      <c r="U233" s="405"/>
      <c r="V233" s="405"/>
      <c r="W233" s="405"/>
      <c r="X233" s="405"/>
      <c r="Y233" s="405"/>
      <c r="Z233" s="405"/>
    </row>
    <row r="234" spans="1:26" ht="12.75" customHeight="1">
      <c r="A234" s="405"/>
      <c r="B234" s="405"/>
      <c r="C234" s="405"/>
      <c r="D234" s="405"/>
      <c r="E234" s="405"/>
      <c r="F234" s="405"/>
      <c r="G234" s="405"/>
      <c r="H234" s="405"/>
      <c r="I234" s="405"/>
      <c r="J234" s="405"/>
      <c r="K234" s="405"/>
      <c r="L234" s="405"/>
      <c r="M234" s="405"/>
      <c r="N234" s="405"/>
      <c r="O234" s="405"/>
      <c r="P234" s="405"/>
      <c r="Q234" s="405"/>
      <c r="R234" s="405"/>
      <c r="S234" s="405"/>
      <c r="T234" s="405"/>
      <c r="U234" s="405"/>
      <c r="V234" s="405"/>
      <c r="W234" s="405"/>
      <c r="X234" s="405"/>
      <c r="Y234" s="405"/>
      <c r="Z234" s="405"/>
    </row>
    <row r="235" spans="1:26" ht="12.75" customHeight="1">
      <c r="A235" s="405"/>
      <c r="B235" s="405"/>
      <c r="C235" s="405"/>
      <c r="D235" s="405"/>
      <c r="E235" s="405"/>
      <c r="F235" s="405"/>
      <c r="G235" s="405"/>
      <c r="H235" s="405"/>
      <c r="I235" s="405"/>
      <c r="J235" s="405"/>
      <c r="K235" s="405"/>
      <c r="L235" s="405"/>
      <c r="M235" s="405"/>
      <c r="N235" s="405"/>
      <c r="O235" s="405"/>
      <c r="P235" s="405"/>
      <c r="Q235" s="405"/>
      <c r="R235" s="405"/>
      <c r="S235" s="405"/>
      <c r="T235" s="405"/>
      <c r="U235" s="405"/>
      <c r="V235" s="405"/>
      <c r="W235" s="405"/>
      <c r="X235" s="405"/>
      <c r="Y235" s="405"/>
      <c r="Z235" s="405"/>
    </row>
    <row r="236" spans="1:26" ht="12.75" customHeight="1">
      <c r="A236" s="405"/>
      <c r="B236" s="405"/>
      <c r="C236" s="405"/>
      <c r="D236" s="405"/>
      <c r="E236" s="405"/>
      <c r="F236" s="405"/>
      <c r="G236" s="405"/>
      <c r="H236" s="405"/>
      <c r="I236" s="405"/>
      <c r="J236" s="405"/>
      <c r="K236" s="405"/>
      <c r="L236" s="405"/>
      <c r="M236" s="405"/>
      <c r="N236" s="405"/>
      <c r="O236" s="405"/>
      <c r="P236" s="405"/>
      <c r="Q236" s="405"/>
      <c r="R236" s="405"/>
      <c r="S236" s="405"/>
      <c r="T236" s="405"/>
      <c r="U236" s="405"/>
      <c r="V236" s="405"/>
      <c r="W236" s="405"/>
      <c r="X236" s="405"/>
      <c r="Y236" s="405"/>
      <c r="Z236" s="405"/>
    </row>
    <row r="237" spans="1:26" ht="12.75" customHeight="1">
      <c r="A237" s="405"/>
      <c r="B237" s="405"/>
      <c r="C237" s="405"/>
      <c r="D237" s="405"/>
      <c r="E237" s="405"/>
      <c r="F237" s="405"/>
      <c r="G237" s="405"/>
      <c r="H237" s="405"/>
      <c r="I237" s="405"/>
      <c r="J237" s="405"/>
      <c r="K237" s="405"/>
      <c r="L237" s="405"/>
      <c r="M237" s="405"/>
      <c r="N237" s="405"/>
      <c r="O237" s="405"/>
      <c r="P237" s="405"/>
      <c r="Q237" s="405"/>
      <c r="R237" s="405"/>
      <c r="S237" s="405"/>
      <c r="T237" s="405"/>
      <c r="U237" s="405"/>
      <c r="V237" s="405"/>
      <c r="W237" s="405"/>
      <c r="X237" s="405"/>
      <c r="Y237" s="405"/>
      <c r="Z237" s="405"/>
    </row>
    <row r="238" spans="1:26" ht="12.75" customHeight="1">
      <c r="A238" s="405"/>
      <c r="B238" s="405"/>
      <c r="C238" s="405"/>
      <c r="D238" s="405"/>
      <c r="E238" s="405"/>
      <c r="F238" s="405"/>
      <c r="G238" s="405"/>
      <c r="H238" s="405"/>
      <c r="I238" s="405"/>
      <c r="J238" s="405"/>
      <c r="K238" s="405"/>
      <c r="L238" s="405"/>
      <c r="M238" s="405"/>
      <c r="N238" s="405"/>
      <c r="O238" s="405"/>
      <c r="P238" s="405"/>
      <c r="Q238" s="405"/>
      <c r="R238" s="405"/>
      <c r="S238" s="405"/>
      <c r="T238" s="405"/>
      <c r="U238" s="405"/>
      <c r="V238" s="405"/>
      <c r="W238" s="405"/>
      <c r="X238" s="405"/>
      <c r="Y238" s="405"/>
      <c r="Z238" s="405"/>
    </row>
    <row r="239" spans="1:26" ht="12.75" customHeight="1">
      <c r="A239" s="405"/>
      <c r="B239" s="405"/>
      <c r="C239" s="405"/>
      <c r="D239" s="405"/>
      <c r="E239" s="405"/>
      <c r="F239" s="405"/>
      <c r="G239" s="405"/>
      <c r="H239" s="405"/>
      <c r="I239" s="405"/>
      <c r="J239" s="405"/>
      <c r="K239" s="405"/>
      <c r="L239" s="405"/>
      <c r="M239" s="405"/>
      <c r="N239" s="405"/>
      <c r="O239" s="405"/>
      <c r="P239" s="405"/>
      <c r="Q239" s="405"/>
      <c r="R239" s="405"/>
      <c r="S239" s="405"/>
      <c r="T239" s="405"/>
      <c r="U239" s="405"/>
      <c r="V239" s="405"/>
      <c r="W239" s="405"/>
      <c r="X239" s="405"/>
      <c r="Y239" s="405"/>
      <c r="Z239" s="405"/>
    </row>
    <row r="240" spans="1:26" ht="12.75" customHeight="1">
      <c r="A240" s="405"/>
      <c r="B240" s="405"/>
      <c r="C240" s="405"/>
      <c r="D240" s="405"/>
      <c r="E240" s="405"/>
      <c r="F240" s="405"/>
      <c r="G240" s="405"/>
      <c r="H240" s="405"/>
      <c r="I240" s="405"/>
      <c r="J240" s="405"/>
      <c r="K240" s="405"/>
      <c r="L240" s="405"/>
      <c r="M240" s="405"/>
      <c r="N240" s="405"/>
      <c r="O240" s="405"/>
      <c r="P240" s="405"/>
      <c r="Q240" s="405"/>
      <c r="R240" s="405"/>
      <c r="S240" s="405"/>
      <c r="T240" s="405"/>
      <c r="U240" s="405"/>
      <c r="V240" s="405"/>
      <c r="W240" s="405"/>
      <c r="X240" s="405"/>
      <c r="Y240" s="405"/>
      <c r="Z240" s="405"/>
    </row>
    <row r="241" spans="1:26" ht="12.75" customHeight="1">
      <c r="A241" s="405"/>
      <c r="B241" s="405"/>
      <c r="C241" s="405"/>
      <c r="D241" s="405"/>
      <c r="E241" s="405"/>
      <c r="F241" s="405"/>
      <c r="G241" s="405"/>
      <c r="H241" s="405"/>
      <c r="I241" s="405"/>
      <c r="J241" s="405"/>
      <c r="K241" s="405"/>
      <c r="L241" s="405"/>
      <c r="M241" s="405"/>
      <c r="N241" s="405"/>
      <c r="O241" s="405"/>
      <c r="P241" s="405"/>
      <c r="Q241" s="405"/>
      <c r="R241" s="405"/>
      <c r="S241" s="405"/>
      <c r="T241" s="405"/>
      <c r="U241" s="405"/>
      <c r="V241" s="405"/>
      <c r="W241" s="405"/>
      <c r="X241" s="405"/>
      <c r="Y241" s="405"/>
      <c r="Z241" s="405"/>
    </row>
    <row r="242" spans="1:26" ht="12.75" customHeight="1">
      <c r="A242" s="405"/>
      <c r="B242" s="405"/>
      <c r="C242" s="405"/>
      <c r="D242" s="405"/>
      <c r="E242" s="405"/>
      <c r="F242" s="405"/>
      <c r="G242" s="405"/>
      <c r="H242" s="405"/>
      <c r="I242" s="405"/>
      <c r="J242" s="405"/>
      <c r="K242" s="405"/>
      <c r="L242" s="405"/>
      <c r="M242" s="405"/>
      <c r="N242" s="405"/>
      <c r="O242" s="405"/>
      <c r="P242" s="405"/>
      <c r="Q242" s="405"/>
      <c r="R242" s="405"/>
      <c r="S242" s="405"/>
      <c r="T242" s="405"/>
      <c r="U242" s="405"/>
      <c r="V242" s="405"/>
      <c r="W242" s="405"/>
      <c r="X242" s="405"/>
      <c r="Y242" s="405"/>
      <c r="Z242" s="405"/>
    </row>
    <row r="243" spans="1:26" ht="12.75" customHeight="1">
      <c r="A243" s="405"/>
      <c r="B243" s="405"/>
      <c r="C243" s="405"/>
      <c r="D243" s="405"/>
      <c r="E243" s="405"/>
      <c r="F243" s="405"/>
      <c r="G243" s="405"/>
      <c r="H243" s="405"/>
      <c r="I243" s="405"/>
      <c r="J243" s="405"/>
      <c r="K243" s="405"/>
      <c r="L243" s="405"/>
      <c r="M243" s="405"/>
      <c r="N243" s="405"/>
      <c r="O243" s="405"/>
      <c r="P243" s="405"/>
      <c r="Q243" s="405"/>
      <c r="R243" s="405"/>
      <c r="S243" s="405"/>
      <c r="T243" s="405"/>
      <c r="U243" s="405"/>
      <c r="V243" s="405"/>
      <c r="W243" s="405"/>
      <c r="X243" s="405"/>
      <c r="Y243" s="405"/>
      <c r="Z243" s="405"/>
    </row>
    <row r="244" spans="1:26" ht="12.75" customHeight="1">
      <c r="A244" s="405"/>
      <c r="B244" s="405"/>
      <c r="C244" s="405"/>
      <c r="D244" s="405"/>
      <c r="E244" s="405"/>
      <c r="F244" s="405"/>
      <c r="G244" s="405"/>
      <c r="H244" s="405"/>
      <c r="I244" s="405"/>
      <c r="J244" s="405"/>
      <c r="K244" s="405"/>
      <c r="L244" s="405"/>
      <c r="M244" s="405"/>
      <c r="N244" s="405"/>
      <c r="O244" s="405"/>
      <c r="P244" s="405"/>
      <c r="Q244" s="405"/>
      <c r="R244" s="405"/>
      <c r="S244" s="405"/>
      <c r="T244" s="405"/>
      <c r="U244" s="405"/>
      <c r="V244" s="405"/>
      <c r="W244" s="405"/>
      <c r="X244" s="405"/>
      <c r="Y244" s="405"/>
      <c r="Z244" s="405"/>
    </row>
    <row r="245" spans="1:26" ht="12.75" customHeight="1">
      <c r="A245" s="405"/>
      <c r="B245" s="405"/>
      <c r="C245" s="405"/>
      <c r="D245" s="405"/>
      <c r="E245" s="405"/>
      <c r="F245" s="405"/>
      <c r="G245" s="405"/>
      <c r="H245" s="405"/>
      <c r="I245" s="405"/>
      <c r="J245" s="405"/>
      <c r="K245" s="405"/>
      <c r="L245" s="405"/>
      <c r="M245" s="405"/>
      <c r="N245" s="405"/>
      <c r="O245" s="405"/>
      <c r="P245" s="405"/>
      <c r="Q245" s="405"/>
      <c r="R245" s="405"/>
      <c r="S245" s="405"/>
      <c r="T245" s="405"/>
      <c r="U245" s="405"/>
      <c r="V245" s="405"/>
      <c r="W245" s="405"/>
      <c r="X245" s="405"/>
      <c r="Y245" s="405"/>
      <c r="Z245" s="405"/>
    </row>
    <row r="246" spans="1:26" ht="12.75" customHeight="1">
      <c r="A246" s="405"/>
      <c r="B246" s="405"/>
      <c r="C246" s="405"/>
      <c r="D246" s="405"/>
      <c r="E246" s="405"/>
      <c r="F246" s="405"/>
      <c r="G246" s="405"/>
      <c r="H246" s="405"/>
      <c r="I246" s="405"/>
      <c r="J246" s="405"/>
      <c r="K246" s="405"/>
      <c r="L246" s="405"/>
      <c r="M246" s="405"/>
      <c r="N246" s="405"/>
      <c r="O246" s="405"/>
      <c r="P246" s="405"/>
      <c r="Q246" s="405"/>
      <c r="R246" s="405"/>
      <c r="S246" s="405"/>
      <c r="T246" s="405"/>
      <c r="U246" s="405"/>
      <c r="V246" s="405"/>
      <c r="W246" s="405"/>
      <c r="X246" s="405"/>
      <c r="Y246" s="405"/>
      <c r="Z246" s="405"/>
    </row>
    <row r="247" spans="1:26" ht="12.75" customHeight="1">
      <c r="A247" s="405"/>
      <c r="B247" s="405"/>
      <c r="C247" s="405"/>
      <c r="D247" s="405"/>
      <c r="E247" s="405"/>
      <c r="F247" s="405"/>
      <c r="G247" s="405"/>
      <c r="H247" s="405"/>
      <c r="I247" s="405"/>
      <c r="J247" s="405"/>
      <c r="K247" s="405"/>
      <c r="L247" s="405"/>
      <c r="M247" s="405"/>
      <c r="N247" s="405"/>
      <c r="O247" s="405"/>
      <c r="P247" s="405"/>
      <c r="Q247" s="405"/>
      <c r="R247" s="405"/>
      <c r="S247" s="405"/>
      <c r="T247" s="405"/>
      <c r="U247" s="405"/>
      <c r="V247" s="405"/>
      <c r="W247" s="405"/>
      <c r="X247" s="405"/>
      <c r="Y247" s="405"/>
      <c r="Z247" s="405"/>
    </row>
    <row r="248" spans="1:26" ht="12.75" customHeight="1">
      <c r="A248" s="405"/>
      <c r="B248" s="405"/>
      <c r="C248" s="405"/>
      <c r="D248" s="405"/>
      <c r="E248" s="405"/>
      <c r="F248" s="405"/>
      <c r="G248" s="405"/>
      <c r="H248" s="405"/>
      <c r="I248" s="405"/>
      <c r="J248" s="405"/>
      <c r="K248" s="405"/>
      <c r="L248" s="405"/>
      <c r="M248" s="405"/>
      <c r="N248" s="405"/>
      <c r="O248" s="405"/>
      <c r="P248" s="405"/>
      <c r="Q248" s="405"/>
      <c r="R248" s="405"/>
      <c r="S248" s="405"/>
      <c r="T248" s="405"/>
      <c r="U248" s="405"/>
      <c r="V248" s="405"/>
      <c r="W248" s="405"/>
      <c r="X248" s="405"/>
      <c r="Y248" s="405"/>
      <c r="Z248" s="405"/>
    </row>
    <row r="249" spans="1:26" ht="12.75" customHeight="1">
      <c r="A249" s="405"/>
      <c r="B249" s="405"/>
      <c r="C249" s="405"/>
      <c r="D249" s="405"/>
      <c r="E249" s="405"/>
      <c r="F249" s="405"/>
      <c r="G249" s="405"/>
      <c r="H249" s="405"/>
      <c r="I249" s="405"/>
      <c r="J249" s="405"/>
      <c r="K249" s="405"/>
      <c r="L249" s="405"/>
      <c r="M249" s="405"/>
      <c r="N249" s="405"/>
      <c r="O249" s="405"/>
      <c r="P249" s="405"/>
      <c r="Q249" s="405"/>
      <c r="R249" s="405"/>
      <c r="S249" s="405"/>
      <c r="T249" s="405"/>
      <c r="U249" s="405"/>
      <c r="V249" s="405"/>
      <c r="W249" s="405"/>
      <c r="X249" s="405"/>
      <c r="Y249" s="405"/>
      <c r="Z249" s="405"/>
    </row>
    <row r="250" spans="1:26" ht="12.75" customHeight="1">
      <c r="A250" s="405"/>
      <c r="B250" s="405"/>
      <c r="C250" s="405"/>
      <c r="D250" s="405"/>
      <c r="E250" s="405"/>
      <c r="F250" s="405"/>
      <c r="G250" s="405"/>
      <c r="H250" s="405"/>
      <c r="I250" s="405"/>
      <c r="J250" s="405"/>
      <c r="K250" s="405"/>
      <c r="L250" s="405"/>
      <c r="M250" s="405"/>
      <c r="N250" s="405"/>
      <c r="O250" s="405"/>
      <c r="P250" s="405"/>
      <c r="Q250" s="405"/>
      <c r="R250" s="405"/>
      <c r="S250" s="405"/>
      <c r="T250" s="405"/>
      <c r="U250" s="405"/>
      <c r="V250" s="405"/>
      <c r="W250" s="405"/>
      <c r="X250" s="405"/>
      <c r="Y250" s="405"/>
      <c r="Z250" s="405"/>
    </row>
    <row r="251" spans="1:26" ht="12.75" customHeight="1">
      <c r="A251" s="405"/>
      <c r="B251" s="405"/>
      <c r="C251" s="405"/>
      <c r="D251" s="405"/>
      <c r="E251" s="405"/>
      <c r="F251" s="405"/>
      <c r="G251" s="405"/>
      <c r="H251" s="405"/>
      <c r="I251" s="405"/>
      <c r="J251" s="405"/>
      <c r="K251" s="405"/>
      <c r="L251" s="405"/>
      <c r="M251" s="405"/>
      <c r="N251" s="405"/>
      <c r="O251" s="405"/>
      <c r="P251" s="405"/>
      <c r="Q251" s="405"/>
      <c r="R251" s="405"/>
      <c r="S251" s="405"/>
      <c r="T251" s="405"/>
      <c r="U251" s="405"/>
      <c r="V251" s="405"/>
      <c r="W251" s="405"/>
      <c r="X251" s="405"/>
      <c r="Y251" s="405"/>
      <c r="Z251" s="405"/>
    </row>
    <row r="252" spans="1:26" ht="12.75" customHeight="1">
      <c r="A252" s="405"/>
      <c r="B252" s="405"/>
      <c r="C252" s="405"/>
      <c r="D252" s="405"/>
      <c r="E252" s="405"/>
      <c r="F252" s="405"/>
      <c r="G252" s="405"/>
      <c r="H252" s="405"/>
      <c r="I252" s="405"/>
      <c r="J252" s="405"/>
      <c r="K252" s="405"/>
      <c r="L252" s="405"/>
      <c r="M252" s="405"/>
      <c r="N252" s="405"/>
      <c r="O252" s="405"/>
      <c r="P252" s="405"/>
      <c r="Q252" s="405"/>
      <c r="R252" s="405"/>
      <c r="S252" s="405"/>
      <c r="T252" s="405"/>
      <c r="U252" s="405"/>
      <c r="V252" s="405"/>
      <c r="W252" s="405"/>
      <c r="X252" s="405"/>
      <c r="Y252" s="405"/>
      <c r="Z252" s="405"/>
    </row>
    <row r="253" spans="1:26" ht="12.75" customHeight="1">
      <c r="A253" s="405"/>
      <c r="B253" s="405"/>
      <c r="C253" s="405"/>
      <c r="D253" s="405"/>
      <c r="E253" s="405"/>
      <c r="F253" s="405"/>
      <c r="G253" s="405"/>
      <c r="H253" s="405"/>
      <c r="I253" s="405"/>
      <c r="J253" s="405"/>
      <c r="K253" s="405"/>
      <c r="L253" s="405"/>
      <c r="M253" s="405"/>
      <c r="N253" s="405"/>
      <c r="O253" s="405"/>
      <c r="P253" s="405"/>
      <c r="Q253" s="405"/>
      <c r="R253" s="405"/>
      <c r="S253" s="405"/>
      <c r="T253" s="405"/>
      <c r="U253" s="405"/>
      <c r="V253" s="405"/>
      <c r="W253" s="405"/>
      <c r="X253" s="405"/>
      <c r="Y253" s="405"/>
      <c r="Z253" s="405"/>
    </row>
    <row r="254" spans="1:26" ht="12.75" customHeight="1">
      <c r="A254" s="405"/>
      <c r="B254" s="405"/>
      <c r="C254" s="405"/>
      <c r="D254" s="405"/>
      <c r="E254" s="405"/>
      <c r="F254" s="405"/>
      <c r="G254" s="405"/>
      <c r="H254" s="405"/>
      <c r="I254" s="405"/>
      <c r="J254" s="405"/>
      <c r="K254" s="405"/>
      <c r="L254" s="405"/>
      <c r="M254" s="405"/>
      <c r="N254" s="405"/>
      <c r="O254" s="405"/>
      <c r="P254" s="405"/>
      <c r="Q254" s="405"/>
      <c r="R254" s="405"/>
      <c r="S254" s="405"/>
      <c r="T254" s="405"/>
      <c r="U254" s="405"/>
      <c r="V254" s="405"/>
      <c r="W254" s="405"/>
      <c r="X254" s="405"/>
      <c r="Y254" s="405"/>
      <c r="Z254" s="405"/>
    </row>
    <row r="255" spans="1:26" ht="12.75" customHeight="1">
      <c r="A255" s="405"/>
      <c r="B255" s="405"/>
      <c r="C255" s="405"/>
      <c r="D255" s="405"/>
      <c r="E255" s="405"/>
      <c r="F255" s="405"/>
      <c r="G255" s="405"/>
      <c r="H255" s="405"/>
      <c r="I255" s="405"/>
      <c r="J255" s="405"/>
      <c r="K255" s="405"/>
      <c r="L255" s="405"/>
      <c r="M255" s="405"/>
      <c r="N255" s="405"/>
      <c r="O255" s="405"/>
      <c r="P255" s="405"/>
      <c r="Q255" s="405"/>
      <c r="R255" s="405"/>
      <c r="S255" s="405"/>
      <c r="T255" s="405"/>
      <c r="U255" s="405"/>
      <c r="V255" s="405"/>
      <c r="W255" s="405"/>
      <c r="X255" s="405"/>
      <c r="Y255" s="405"/>
      <c r="Z255" s="405"/>
    </row>
    <row r="256" spans="1:26" ht="12.75" customHeight="1">
      <c r="A256" s="405"/>
      <c r="B256" s="405"/>
      <c r="C256" s="405"/>
      <c r="D256" s="405"/>
      <c r="E256" s="405"/>
      <c r="F256" s="405"/>
      <c r="G256" s="405"/>
      <c r="H256" s="405"/>
      <c r="I256" s="405"/>
      <c r="J256" s="405"/>
      <c r="K256" s="405"/>
      <c r="L256" s="405"/>
      <c r="M256" s="405"/>
      <c r="N256" s="405"/>
      <c r="O256" s="405"/>
      <c r="P256" s="405"/>
      <c r="Q256" s="405"/>
      <c r="R256" s="405"/>
      <c r="S256" s="405"/>
      <c r="T256" s="405"/>
      <c r="U256" s="405"/>
      <c r="V256" s="405"/>
      <c r="W256" s="405"/>
      <c r="X256" s="405"/>
      <c r="Y256" s="405"/>
      <c r="Z256" s="405"/>
    </row>
    <row r="257" spans="1:26" ht="12.75" customHeight="1">
      <c r="A257" s="405"/>
      <c r="B257" s="405"/>
      <c r="C257" s="405"/>
      <c r="D257" s="405"/>
      <c r="E257" s="405"/>
      <c r="F257" s="405"/>
      <c r="G257" s="405"/>
      <c r="H257" s="405"/>
      <c r="I257" s="405"/>
      <c r="J257" s="405"/>
      <c r="K257" s="405"/>
      <c r="L257" s="405"/>
      <c r="M257" s="405"/>
      <c r="N257" s="405"/>
      <c r="O257" s="405"/>
      <c r="P257" s="405"/>
      <c r="Q257" s="405"/>
      <c r="R257" s="405"/>
      <c r="S257" s="405"/>
      <c r="T257" s="405"/>
      <c r="U257" s="405"/>
      <c r="V257" s="405"/>
      <c r="W257" s="405"/>
      <c r="X257" s="405"/>
      <c r="Y257" s="405"/>
      <c r="Z257" s="405"/>
    </row>
    <row r="258" spans="1:26" ht="12.75" customHeight="1">
      <c r="A258" s="405"/>
      <c r="B258" s="405"/>
      <c r="C258" s="405"/>
      <c r="D258" s="405"/>
      <c r="E258" s="405"/>
      <c r="F258" s="405"/>
      <c r="G258" s="405"/>
      <c r="H258" s="405"/>
      <c r="I258" s="405"/>
      <c r="J258" s="405"/>
      <c r="K258" s="405"/>
      <c r="L258" s="405"/>
      <c r="M258" s="405"/>
      <c r="N258" s="405"/>
      <c r="O258" s="405"/>
      <c r="P258" s="405"/>
      <c r="Q258" s="405"/>
      <c r="R258" s="405"/>
      <c r="S258" s="405"/>
      <c r="T258" s="405"/>
      <c r="U258" s="405"/>
      <c r="V258" s="405"/>
      <c r="W258" s="405"/>
      <c r="X258" s="405"/>
      <c r="Y258" s="405"/>
      <c r="Z258" s="405"/>
    </row>
    <row r="259" spans="1:26" ht="12.75" customHeight="1">
      <c r="A259" s="405"/>
      <c r="B259" s="405"/>
      <c r="C259" s="405"/>
      <c r="D259" s="405"/>
      <c r="E259" s="405"/>
      <c r="F259" s="405"/>
      <c r="G259" s="405"/>
      <c r="H259" s="405"/>
      <c r="I259" s="405"/>
      <c r="J259" s="405"/>
      <c r="K259" s="405"/>
      <c r="L259" s="405"/>
      <c r="M259" s="405"/>
      <c r="N259" s="405"/>
      <c r="O259" s="405"/>
      <c r="P259" s="405"/>
      <c r="Q259" s="405"/>
      <c r="R259" s="405"/>
      <c r="S259" s="405"/>
      <c r="T259" s="405"/>
      <c r="U259" s="405"/>
      <c r="V259" s="405"/>
      <c r="W259" s="405"/>
      <c r="X259" s="405"/>
      <c r="Y259" s="405"/>
      <c r="Z259" s="405"/>
    </row>
    <row r="260" spans="1:26" ht="12.75" customHeight="1">
      <c r="A260" s="405"/>
      <c r="B260" s="405"/>
      <c r="C260" s="405"/>
      <c r="D260" s="405"/>
      <c r="E260" s="405"/>
      <c r="F260" s="405"/>
      <c r="G260" s="405"/>
      <c r="H260" s="405"/>
      <c r="I260" s="405"/>
      <c r="J260" s="405"/>
      <c r="K260" s="405"/>
      <c r="L260" s="405"/>
      <c r="M260" s="405"/>
      <c r="N260" s="405"/>
      <c r="O260" s="405"/>
      <c r="P260" s="405"/>
      <c r="Q260" s="405"/>
      <c r="R260" s="405"/>
      <c r="S260" s="405"/>
      <c r="T260" s="405"/>
      <c r="U260" s="405"/>
      <c r="V260" s="405"/>
      <c r="W260" s="405"/>
      <c r="X260" s="405"/>
      <c r="Y260" s="405"/>
      <c r="Z260" s="405"/>
    </row>
    <row r="261" spans="1:26" ht="12.75" customHeight="1">
      <c r="A261" s="405"/>
      <c r="B261" s="405"/>
      <c r="C261" s="405"/>
      <c r="D261" s="405"/>
      <c r="E261" s="405"/>
      <c r="F261" s="405"/>
      <c r="G261" s="405"/>
      <c r="H261" s="405"/>
      <c r="I261" s="405"/>
      <c r="J261" s="405"/>
      <c r="K261" s="405"/>
      <c r="L261" s="405"/>
      <c r="M261" s="405"/>
      <c r="N261" s="405"/>
      <c r="O261" s="405"/>
      <c r="P261" s="405"/>
      <c r="Q261" s="405"/>
      <c r="R261" s="405"/>
      <c r="S261" s="405"/>
      <c r="T261" s="405"/>
      <c r="U261" s="405"/>
      <c r="V261" s="405"/>
      <c r="W261" s="405"/>
      <c r="X261" s="405"/>
      <c r="Y261" s="405"/>
      <c r="Z261" s="405"/>
    </row>
    <row r="262" spans="1:26" ht="12.75" customHeight="1">
      <c r="A262" s="405"/>
      <c r="B262" s="405"/>
      <c r="C262" s="405"/>
      <c r="D262" s="405"/>
      <c r="E262" s="405"/>
      <c r="F262" s="405"/>
      <c r="G262" s="405"/>
      <c r="H262" s="405"/>
      <c r="I262" s="405"/>
      <c r="J262" s="405"/>
      <c r="K262" s="405"/>
      <c r="L262" s="405"/>
      <c r="M262" s="405"/>
      <c r="N262" s="405"/>
      <c r="O262" s="405"/>
      <c r="P262" s="405"/>
      <c r="Q262" s="405"/>
      <c r="R262" s="405"/>
      <c r="S262" s="405"/>
      <c r="T262" s="405"/>
      <c r="U262" s="405"/>
      <c r="V262" s="405"/>
      <c r="W262" s="405"/>
      <c r="X262" s="405"/>
      <c r="Y262" s="405"/>
      <c r="Z262" s="405"/>
    </row>
    <row r="263" spans="1:26" ht="12.75" customHeight="1">
      <c r="A263" s="405"/>
      <c r="B263" s="405"/>
      <c r="C263" s="405"/>
      <c r="D263" s="405"/>
      <c r="E263" s="405"/>
      <c r="F263" s="405"/>
      <c r="G263" s="405"/>
      <c r="H263" s="405"/>
      <c r="I263" s="405"/>
      <c r="J263" s="405"/>
      <c r="K263" s="405"/>
      <c r="L263" s="405"/>
      <c r="M263" s="405"/>
      <c r="N263" s="405"/>
      <c r="O263" s="405"/>
      <c r="P263" s="405"/>
      <c r="Q263" s="405"/>
      <c r="R263" s="405"/>
      <c r="S263" s="405"/>
      <c r="T263" s="405"/>
      <c r="U263" s="405"/>
      <c r="V263" s="405"/>
      <c r="W263" s="405"/>
      <c r="X263" s="405"/>
      <c r="Y263" s="405"/>
      <c r="Z263" s="405"/>
    </row>
    <row r="264" spans="1:26" ht="12.75" customHeight="1">
      <c r="A264" s="405"/>
      <c r="B264" s="405"/>
      <c r="C264" s="405"/>
      <c r="D264" s="405"/>
      <c r="E264" s="405"/>
      <c r="F264" s="405"/>
      <c r="G264" s="405"/>
      <c r="H264" s="405"/>
      <c r="I264" s="405"/>
      <c r="J264" s="405"/>
      <c r="K264" s="405"/>
      <c r="L264" s="405"/>
      <c r="M264" s="405"/>
      <c r="N264" s="405"/>
      <c r="O264" s="405"/>
      <c r="P264" s="405"/>
      <c r="Q264" s="405"/>
      <c r="R264" s="405"/>
      <c r="S264" s="405"/>
      <c r="T264" s="405"/>
      <c r="U264" s="405"/>
      <c r="V264" s="405"/>
      <c r="W264" s="405"/>
      <c r="X264" s="405"/>
      <c r="Y264" s="405"/>
      <c r="Z264" s="405"/>
    </row>
    <row r="265" spans="1:26" ht="12.75" customHeight="1">
      <c r="A265" s="405"/>
      <c r="B265" s="405"/>
      <c r="C265" s="405"/>
      <c r="D265" s="405"/>
      <c r="E265" s="405"/>
      <c r="F265" s="405"/>
      <c r="G265" s="405"/>
      <c r="H265" s="405"/>
      <c r="I265" s="405"/>
      <c r="J265" s="405"/>
      <c r="K265" s="405"/>
      <c r="L265" s="405"/>
      <c r="M265" s="405"/>
      <c r="N265" s="405"/>
      <c r="O265" s="405"/>
      <c r="P265" s="405"/>
      <c r="Q265" s="405"/>
      <c r="R265" s="405"/>
      <c r="S265" s="405"/>
      <c r="T265" s="405"/>
      <c r="U265" s="405"/>
      <c r="V265" s="405"/>
      <c r="W265" s="405"/>
      <c r="X265" s="405"/>
      <c r="Y265" s="405"/>
      <c r="Z265" s="405"/>
    </row>
    <row r="266" spans="1:26" ht="12.75" customHeight="1">
      <c r="A266" s="405"/>
      <c r="B266" s="405"/>
      <c r="C266" s="405"/>
      <c r="D266" s="405"/>
      <c r="E266" s="405"/>
      <c r="F266" s="405"/>
      <c r="G266" s="405"/>
      <c r="H266" s="405"/>
      <c r="I266" s="405"/>
      <c r="J266" s="405"/>
      <c r="K266" s="405"/>
      <c r="L266" s="405"/>
      <c r="M266" s="405"/>
      <c r="N266" s="405"/>
      <c r="O266" s="405"/>
      <c r="P266" s="405"/>
      <c r="Q266" s="405"/>
      <c r="R266" s="405"/>
      <c r="S266" s="405"/>
      <c r="T266" s="405"/>
      <c r="U266" s="405"/>
      <c r="V266" s="405"/>
      <c r="W266" s="405"/>
      <c r="X266" s="405"/>
      <c r="Y266" s="405"/>
      <c r="Z266" s="405"/>
    </row>
    <row r="267" spans="1:26" ht="12.75" customHeight="1">
      <c r="A267" s="405"/>
      <c r="B267" s="405"/>
      <c r="C267" s="405"/>
      <c r="D267" s="405"/>
      <c r="E267" s="405"/>
      <c r="F267" s="405"/>
      <c r="G267" s="405"/>
      <c r="H267" s="405"/>
      <c r="I267" s="405"/>
      <c r="J267" s="405"/>
      <c r="K267" s="405"/>
      <c r="L267" s="405"/>
      <c r="M267" s="405"/>
      <c r="N267" s="405"/>
      <c r="O267" s="405"/>
      <c r="P267" s="405"/>
      <c r="Q267" s="405"/>
      <c r="R267" s="405"/>
      <c r="S267" s="405"/>
      <c r="T267" s="405"/>
      <c r="U267" s="405"/>
      <c r="V267" s="405"/>
      <c r="W267" s="405"/>
      <c r="X267" s="405"/>
      <c r="Y267" s="405"/>
      <c r="Z267" s="405"/>
    </row>
    <row r="268" spans="1:26" ht="12.75" customHeight="1">
      <c r="A268" s="405"/>
      <c r="B268" s="405"/>
      <c r="C268" s="405"/>
      <c r="D268" s="405"/>
      <c r="E268" s="405"/>
      <c r="F268" s="405"/>
      <c r="G268" s="405"/>
      <c r="H268" s="405"/>
      <c r="I268" s="405"/>
      <c r="J268" s="405"/>
      <c r="K268" s="405"/>
      <c r="L268" s="405"/>
      <c r="M268" s="405"/>
      <c r="N268" s="405"/>
      <c r="O268" s="405"/>
      <c r="P268" s="405"/>
      <c r="Q268" s="405"/>
      <c r="R268" s="405"/>
      <c r="S268" s="405"/>
      <c r="T268" s="405"/>
      <c r="U268" s="405"/>
      <c r="V268" s="405"/>
      <c r="W268" s="405"/>
      <c r="X268" s="405"/>
      <c r="Y268" s="405"/>
      <c r="Z268" s="405"/>
    </row>
    <row r="269" spans="1:26" ht="12.75" customHeight="1">
      <c r="A269" s="405"/>
      <c r="B269" s="405"/>
      <c r="C269" s="405"/>
      <c r="D269" s="405"/>
      <c r="E269" s="405"/>
      <c r="F269" s="405"/>
      <c r="G269" s="405"/>
      <c r="H269" s="405"/>
      <c r="I269" s="405"/>
      <c r="J269" s="405"/>
      <c r="K269" s="405"/>
      <c r="L269" s="405"/>
      <c r="M269" s="405"/>
      <c r="N269" s="405"/>
      <c r="O269" s="405"/>
      <c r="P269" s="405"/>
      <c r="Q269" s="405"/>
      <c r="R269" s="405"/>
      <c r="S269" s="405"/>
      <c r="T269" s="405"/>
      <c r="U269" s="405"/>
      <c r="V269" s="405"/>
      <c r="W269" s="405"/>
      <c r="X269" s="405"/>
      <c r="Y269" s="405"/>
      <c r="Z269" s="405"/>
    </row>
    <row r="270" spans="1:26" ht="12.75" customHeight="1">
      <c r="A270" s="405"/>
      <c r="B270" s="405"/>
      <c r="C270" s="405"/>
      <c r="D270" s="405"/>
      <c r="E270" s="405"/>
      <c r="F270" s="405"/>
      <c r="G270" s="405"/>
      <c r="H270" s="405"/>
      <c r="I270" s="405"/>
      <c r="J270" s="405"/>
      <c r="K270" s="405"/>
      <c r="L270" s="405"/>
      <c r="M270" s="405"/>
      <c r="N270" s="405"/>
      <c r="O270" s="405"/>
      <c r="P270" s="405"/>
      <c r="Q270" s="405"/>
      <c r="R270" s="405"/>
      <c r="S270" s="405"/>
      <c r="T270" s="405"/>
      <c r="U270" s="405"/>
      <c r="V270" s="405"/>
      <c r="W270" s="405"/>
      <c r="X270" s="405"/>
      <c r="Y270" s="405"/>
      <c r="Z270" s="405"/>
    </row>
    <row r="271" spans="1:26" ht="12.75" customHeight="1">
      <c r="A271" s="405"/>
      <c r="B271" s="405"/>
      <c r="C271" s="405"/>
      <c r="D271" s="405"/>
      <c r="E271" s="405"/>
      <c r="F271" s="405"/>
      <c r="G271" s="405"/>
      <c r="H271" s="405"/>
      <c r="I271" s="405"/>
      <c r="J271" s="405"/>
      <c r="K271" s="405"/>
      <c r="L271" s="405"/>
      <c r="M271" s="405"/>
      <c r="N271" s="405"/>
      <c r="O271" s="405"/>
      <c r="P271" s="405"/>
      <c r="Q271" s="405"/>
      <c r="R271" s="405"/>
      <c r="S271" s="405"/>
      <c r="T271" s="405"/>
      <c r="U271" s="405"/>
      <c r="V271" s="405"/>
      <c r="W271" s="405"/>
      <c r="X271" s="405"/>
      <c r="Y271" s="405"/>
      <c r="Z271" s="405"/>
    </row>
    <row r="272" spans="1:26" ht="12.75" customHeight="1">
      <c r="A272" s="405"/>
      <c r="B272" s="405"/>
      <c r="C272" s="405"/>
      <c r="D272" s="405"/>
      <c r="E272" s="405"/>
      <c r="F272" s="405"/>
      <c r="G272" s="405"/>
      <c r="H272" s="405"/>
      <c r="I272" s="405"/>
      <c r="J272" s="405"/>
      <c r="K272" s="405"/>
      <c r="L272" s="405"/>
      <c r="M272" s="405"/>
      <c r="N272" s="405"/>
      <c r="O272" s="405"/>
      <c r="P272" s="405"/>
      <c r="Q272" s="405"/>
      <c r="R272" s="405"/>
      <c r="S272" s="405"/>
      <c r="T272" s="405"/>
      <c r="U272" s="405"/>
      <c r="V272" s="405"/>
      <c r="W272" s="405"/>
      <c r="X272" s="405"/>
      <c r="Y272" s="405"/>
      <c r="Z272" s="405"/>
    </row>
    <row r="273" spans="1:26" ht="12.75" customHeight="1">
      <c r="A273" s="405"/>
      <c r="B273" s="405"/>
      <c r="C273" s="405"/>
      <c r="D273" s="405"/>
      <c r="E273" s="405"/>
      <c r="F273" s="405"/>
      <c r="G273" s="405"/>
      <c r="H273" s="405"/>
      <c r="I273" s="405"/>
      <c r="J273" s="405"/>
      <c r="K273" s="405"/>
      <c r="L273" s="405"/>
      <c r="M273" s="405"/>
      <c r="N273" s="405"/>
      <c r="O273" s="405"/>
      <c r="P273" s="405"/>
      <c r="Q273" s="405"/>
      <c r="R273" s="405"/>
      <c r="S273" s="405"/>
      <c r="T273" s="405"/>
      <c r="U273" s="405"/>
      <c r="V273" s="405"/>
      <c r="W273" s="405"/>
      <c r="X273" s="405"/>
      <c r="Y273" s="405"/>
      <c r="Z273" s="405"/>
    </row>
    <row r="274" spans="1:26" ht="12.75" customHeight="1">
      <c r="A274" s="405"/>
      <c r="B274" s="405"/>
      <c r="C274" s="405"/>
      <c r="D274" s="405"/>
      <c r="E274" s="405"/>
      <c r="F274" s="405"/>
      <c r="G274" s="405"/>
      <c r="H274" s="405"/>
      <c r="I274" s="405"/>
      <c r="J274" s="405"/>
      <c r="K274" s="405"/>
      <c r="L274" s="405"/>
      <c r="M274" s="405"/>
      <c r="N274" s="405"/>
      <c r="O274" s="405"/>
      <c r="P274" s="405"/>
      <c r="Q274" s="405"/>
      <c r="R274" s="405"/>
      <c r="S274" s="405"/>
      <c r="T274" s="405"/>
      <c r="U274" s="405"/>
      <c r="V274" s="405"/>
      <c r="W274" s="405"/>
      <c r="X274" s="405"/>
      <c r="Y274" s="405"/>
      <c r="Z274" s="405"/>
    </row>
    <row r="275" spans="1:26" ht="12.75" customHeight="1">
      <c r="A275" s="405"/>
      <c r="B275" s="405"/>
      <c r="C275" s="405"/>
      <c r="D275" s="405"/>
      <c r="E275" s="405"/>
      <c r="F275" s="405"/>
      <c r="G275" s="405"/>
      <c r="H275" s="405"/>
      <c r="I275" s="405"/>
      <c r="J275" s="405"/>
      <c r="K275" s="405"/>
      <c r="L275" s="405"/>
      <c r="M275" s="405"/>
      <c r="N275" s="405"/>
      <c r="O275" s="405"/>
      <c r="P275" s="405"/>
      <c r="Q275" s="405"/>
      <c r="R275" s="405"/>
      <c r="S275" s="405"/>
      <c r="T275" s="405"/>
      <c r="U275" s="405"/>
      <c r="V275" s="405"/>
      <c r="W275" s="405"/>
      <c r="X275" s="405"/>
      <c r="Y275" s="405"/>
      <c r="Z275" s="405"/>
    </row>
    <row r="276" spans="1:26" ht="12.75" customHeight="1">
      <c r="A276" s="405"/>
      <c r="B276" s="405"/>
      <c r="C276" s="405"/>
      <c r="D276" s="405"/>
      <c r="E276" s="405"/>
      <c r="F276" s="405"/>
      <c r="G276" s="405"/>
      <c r="H276" s="405"/>
      <c r="I276" s="405"/>
      <c r="J276" s="405"/>
      <c r="K276" s="405"/>
      <c r="L276" s="405"/>
      <c r="M276" s="405"/>
      <c r="N276" s="405"/>
      <c r="O276" s="405"/>
      <c r="P276" s="405"/>
      <c r="Q276" s="405"/>
      <c r="R276" s="405"/>
      <c r="S276" s="405"/>
      <c r="T276" s="405"/>
      <c r="U276" s="405"/>
      <c r="V276" s="405"/>
      <c r="W276" s="405"/>
      <c r="X276" s="405"/>
      <c r="Y276" s="405"/>
      <c r="Z276" s="405"/>
    </row>
    <row r="277" spans="1:26" ht="12.75" customHeight="1">
      <c r="A277" s="405"/>
      <c r="B277" s="405"/>
      <c r="C277" s="405"/>
      <c r="D277" s="405"/>
      <c r="E277" s="405"/>
      <c r="F277" s="405"/>
      <c r="G277" s="405"/>
      <c r="H277" s="405"/>
      <c r="I277" s="405"/>
      <c r="J277" s="405"/>
      <c r="K277" s="405"/>
      <c r="L277" s="405"/>
      <c r="M277" s="405"/>
      <c r="N277" s="405"/>
      <c r="O277" s="405"/>
      <c r="P277" s="405"/>
      <c r="Q277" s="405"/>
      <c r="R277" s="405"/>
      <c r="S277" s="405"/>
      <c r="T277" s="405"/>
      <c r="U277" s="405"/>
      <c r="V277" s="405"/>
      <c r="W277" s="405"/>
      <c r="X277" s="405"/>
      <c r="Y277" s="405"/>
      <c r="Z277" s="405"/>
    </row>
    <row r="278" spans="1:26" ht="12.75" customHeight="1">
      <c r="A278" s="405"/>
      <c r="B278" s="405"/>
      <c r="C278" s="405"/>
      <c r="D278" s="405"/>
      <c r="E278" s="405"/>
      <c r="F278" s="405"/>
      <c r="G278" s="405"/>
      <c r="H278" s="405"/>
      <c r="I278" s="405"/>
      <c r="J278" s="405"/>
      <c r="K278" s="405"/>
      <c r="L278" s="405"/>
      <c r="M278" s="405"/>
      <c r="N278" s="405"/>
      <c r="O278" s="405"/>
      <c r="P278" s="405"/>
      <c r="Q278" s="405"/>
      <c r="R278" s="405"/>
      <c r="S278" s="405"/>
      <c r="T278" s="405"/>
      <c r="U278" s="405"/>
      <c r="V278" s="405"/>
      <c r="W278" s="405"/>
      <c r="X278" s="405"/>
      <c r="Y278" s="405"/>
      <c r="Z278" s="405"/>
    </row>
    <row r="279" spans="1:26" ht="12.75" customHeight="1">
      <c r="A279" s="405"/>
      <c r="B279" s="405"/>
      <c r="C279" s="405"/>
      <c r="D279" s="405"/>
      <c r="E279" s="405"/>
      <c r="F279" s="405"/>
      <c r="G279" s="405"/>
      <c r="H279" s="405"/>
      <c r="I279" s="405"/>
      <c r="J279" s="405"/>
      <c r="K279" s="405"/>
      <c r="L279" s="405"/>
      <c r="M279" s="405"/>
      <c r="N279" s="405"/>
      <c r="O279" s="405"/>
      <c r="P279" s="405"/>
      <c r="Q279" s="405"/>
      <c r="R279" s="405"/>
      <c r="S279" s="405"/>
      <c r="T279" s="405"/>
      <c r="U279" s="405"/>
      <c r="V279" s="405"/>
      <c r="W279" s="405"/>
      <c r="X279" s="405"/>
      <c r="Y279" s="405"/>
      <c r="Z279" s="405"/>
    </row>
    <row r="280" spans="1:26" ht="12.75" customHeight="1">
      <c r="A280" s="405"/>
      <c r="B280" s="405"/>
      <c r="C280" s="405"/>
      <c r="D280" s="405"/>
      <c r="E280" s="405"/>
      <c r="F280" s="405"/>
      <c r="G280" s="405"/>
      <c r="H280" s="405"/>
      <c r="I280" s="405"/>
      <c r="J280" s="405"/>
      <c r="K280" s="405"/>
      <c r="L280" s="405"/>
      <c r="M280" s="405"/>
      <c r="N280" s="405"/>
      <c r="O280" s="405"/>
      <c r="P280" s="405"/>
      <c r="Q280" s="405"/>
      <c r="R280" s="405"/>
      <c r="S280" s="405"/>
      <c r="T280" s="405"/>
      <c r="U280" s="405"/>
      <c r="V280" s="405"/>
      <c r="W280" s="405"/>
      <c r="X280" s="405"/>
      <c r="Y280" s="405"/>
      <c r="Z280" s="405"/>
    </row>
    <row r="281" spans="1:26" ht="12.75" customHeight="1">
      <c r="A281" s="405"/>
      <c r="B281" s="405"/>
      <c r="C281" s="405"/>
      <c r="D281" s="405"/>
      <c r="E281" s="405"/>
      <c r="F281" s="405"/>
      <c r="G281" s="405"/>
      <c r="H281" s="405"/>
      <c r="I281" s="405"/>
      <c r="J281" s="405"/>
      <c r="K281" s="405"/>
      <c r="L281" s="405"/>
      <c r="M281" s="405"/>
      <c r="N281" s="405"/>
      <c r="O281" s="405"/>
      <c r="P281" s="405"/>
      <c r="Q281" s="405"/>
      <c r="R281" s="405"/>
      <c r="S281" s="405"/>
      <c r="T281" s="405"/>
      <c r="U281" s="405"/>
      <c r="V281" s="405"/>
      <c r="W281" s="405"/>
      <c r="X281" s="405"/>
      <c r="Y281" s="405"/>
      <c r="Z281" s="405"/>
    </row>
    <row r="282" spans="1:26" ht="12.75" customHeight="1">
      <c r="A282" s="405"/>
      <c r="B282" s="405"/>
      <c r="C282" s="405"/>
      <c r="D282" s="405"/>
      <c r="E282" s="405"/>
      <c r="F282" s="405"/>
      <c r="G282" s="405"/>
      <c r="H282" s="405"/>
      <c r="I282" s="405"/>
      <c r="J282" s="405"/>
      <c r="K282" s="405"/>
      <c r="L282" s="405"/>
      <c r="M282" s="405"/>
      <c r="N282" s="405"/>
      <c r="O282" s="405"/>
      <c r="P282" s="405"/>
      <c r="Q282" s="405"/>
      <c r="R282" s="405"/>
      <c r="S282" s="405"/>
      <c r="T282" s="405"/>
      <c r="U282" s="405"/>
      <c r="V282" s="405"/>
      <c r="W282" s="405"/>
      <c r="X282" s="405"/>
      <c r="Y282" s="405"/>
      <c r="Z282" s="405"/>
    </row>
    <row r="283" spans="1:26" ht="12.75" customHeight="1">
      <c r="A283" s="405"/>
      <c r="B283" s="405"/>
      <c r="C283" s="405"/>
      <c r="D283" s="405"/>
      <c r="E283" s="405"/>
      <c r="F283" s="405"/>
      <c r="G283" s="405"/>
      <c r="H283" s="405"/>
      <c r="I283" s="405"/>
      <c r="J283" s="405"/>
      <c r="K283" s="405"/>
      <c r="L283" s="405"/>
      <c r="M283" s="405"/>
      <c r="N283" s="405"/>
      <c r="O283" s="405"/>
      <c r="P283" s="405"/>
      <c r="Q283" s="405"/>
      <c r="R283" s="405"/>
      <c r="S283" s="405"/>
      <c r="T283" s="405"/>
      <c r="U283" s="405"/>
      <c r="V283" s="405"/>
      <c r="W283" s="405"/>
      <c r="X283" s="405"/>
      <c r="Y283" s="405"/>
      <c r="Z283" s="405"/>
    </row>
    <row r="284" spans="1:26" ht="12.75" customHeight="1">
      <c r="A284" s="405"/>
      <c r="B284" s="405"/>
      <c r="C284" s="405"/>
      <c r="D284" s="405"/>
      <c r="E284" s="405"/>
      <c r="F284" s="405"/>
      <c r="G284" s="405"/>
      <c r="H284" s="405"/>
      <c r="I284" s="405"/>
      <c r="J284" s="405"/>
      <c r="K284" s="405"/>
      <c r="L284" s="405"/>
      <c r="M284" s="405"/>
      <c r="N284" s="405"/>
      <c r="O284" s="405"/>
      <c r="P284" s="405"/>
      <c r="Q284" s="405"/>
      <c r="R284" s="405"/>
      <c r="S284" s="405"/>
      <c r="T284" s="405"/>
      <c r="U284" s="405"/>
      <c r="V284" s="405"/>
      <c r="W284" s="405"/>
      <c r="X284" s="405"/>
      <c r="Y284" s="405"/>
      <c r="Z284" s="405"/>
    </row>
    <row r="285" spans="1:26" ht="12.75" customHeight="1">
      <c r="A285" s="405"/>
      <c r="B285" s="405"/>
      <c r="C285" s="405"/>
      <c r="D285" s="405"/>
      <c r="E285" s="405"/>
      <c r="F285" s="405"/>
      <c r="G285" s="405"/>
      <c r="H285" s="405"/>
      <c r="I285" s="405"/>
      <c r="J285" s="405"/>
      <c r="K285" s="405"/>
      <c r="L285" s="405"/>
      <c r="M285" s="405"/>
      <c r="N285" s="405"/>
      <c r="O285" s="405"/>
      <c r="P285" s="405"/>
      <c r="Q285" s="405"/>
      <c r="R285" s="405"/>
      <c r="S285" s="405"/>
      <c r="T285" s="405"/>
      <c r="U285" s="405"/>
      <c r="V285" s="405"/>
      <c r="W285" s="405"/>
      <c r="X285" s="405"/>
      <c r="Y285" s="405"/>
      <c r="Z285" s="405"/>
    </row>
    <row r="286" spans="1:26" ht="12.75" customHeight="1">
      <c r="A286" s="405"/>
      <c r="B286" s="405"/>
      <c r="C286" s="405"/>
      <c r="D286" s="405"/>
      <c r="E286" s="405"/>
      <c r="F286" s="405"/>
      <c r="G286" s="405"/>
      <c r="H286" s="405"/>
      <c r="I286" s="405"/>
      <c r="J286" s="405"/>
      <c r="K286" s="405"/>
      <c r="L286" s="405"/>
      <c r="M286" s="405"/>
      <c r="N286" s="405"/>
      <c r="O286" s="405"/>
      <c r="P286" s="405"/>
      <c r="Q286" s="405"/>
      <c r="R286" s="405"/>
      <c r="S286" s="405"/>
      <c r="T286" s="405"/>
      <c r="U286" s="405"/>
      <c r="V286" s="405"/>
      <c r="W286" s="405"/>
      <c r="X286" s="405"/>
      <c r="Y286" s="405"/>
      <c r="Z286" s="405"/>
    </row>
    <row r="287" spans="1:26" ht="12.75" customHeight="1">
      <c r="A287" s="405"/>
      <c r="B287" s="405"/>
      <c r="C287" s="405"/>
      <c r="D287" s="405"/>
      <c r="E287" s="405"/>
      <c r="F287" s="405"/>
      <c r="G287" s="405"/>
      <c r="H287" s="405"/>
      <c r="I287" s="405"/>
      <c r="J287" s="405"/>
      <c r="K287" s="405"/>
      <c r="L287" s="405"/>
      <c r="M287" s="405"/>
      <c r="N287" s="405"/>
      <c r="O287" s="405"/>
      <c r="P287" s="405"/>
      <c r="Q287" s="405"/>
      <c r="R287" s="405"/>
      <c r="S287" s="405"/>
      <c r="T287" s="405"/>
      <c r="U287" s="405"/>
      <c r="V287" s="405"/>
      <c r="W287" s="405"/>
      <c r="X287" s="405"/>
      <c r="Y287" s="405"/>
      <c r="Z287" s="405"/>
    </row>
    <row r="288" spans="1:26" ht="12.75" customHeight="1">
      <c r="A288" s="405"/>
      <c r="B288" s="405"/>
      <c r="C288" s="405"/>
      <c r="D288" s="405"/>
      <c r="E288" s="405"/>
      <c r="F288" s="405"/>
      <c r="G288" s="405"/>
      <c r="H288" s="405"/>
      <c r="I288" s="405"/>
      <c r="J288" s="405"/>
      <c r="K288" s="405"/>
      <c r="L288" s="405"/>
      <c r="M288" s="405"/>
      <c r="N288" s="405"/>
      <c r="O288" s="405"/>
      <c r="P288" s="405"/>
      <c r="Q288" s="405"/>
      <c r="R288" s="405"/>
      <c r="S288" s="405"/>
      <c r="T288" s="405"/>
      <c r="U288" s="405"/>
      <c r="V288" s="405"/>
      <c r="W288" s="405"/>
      <c r="X288" s="405"/>
      <c r="Y288" s="405"/>
      <c r="Z288" s="405"/>
    </row>
    <row r="289" spans="1:26" ht="12.75" customHeight="1">
      <c r="A289" s="405"/>
      <c r="B289" s="405"/>
      <c r="C289" s="405"/>
      <c r="D289" s="405"/>
      <c r="E289" s="405"/>
      <c r="F289" s="405"/>
      <c r="G289" s="405"/>
      <c r="H289" s="405"/>
      <c r="I289" s="405"/>
      <c r="J289" s="405"/>
      <c r="K289" s="405"/>
      <c r="L289" s="405"/>
      <c r="M289" s="405"/>
      <c r="N289" s="405"/>
      <c r="O289" s="405"/>
      <c r="P289" s="405"/>
      <c r="Q289" s="405"/>
      <c r="R289" s="405"/>
      <c r="S289" s="405"/>
      <c r="T289" s="405"/>
      <c r="U289" s="405"/>
      <c r="V289" s="405"/>
      <c r="W289" s="405"/>
      <c r="X289" s="405"/>
      <c r="Y289" s="405"/>
      <c r="Z289" s="405"/>
    </row>
    <row r="290" spans="1:26" ht="12.75" customHeight="1">
      <c r="A290" s="405"/>
      <c r="B290" s="405"/>
      <c r="C290" s="405"/>
      <c r="D290" s="405"/>
      <c r="E290" s="405"/>
      <c r="F290" s="405"/>
      <c r="G290" s="405"/>
      <c r="H290" s="405"/>
      <c r="I290" s="405"/>
      <c r="J290" s="405"/>
      <c r="K290" s="405"/>
      <c r="L290" s="405"/>
      <c r="M290" s="405"/>
      <c r="N290" s="405"/>
      <c r="O290" s="405"/>
      <c r="P290" s="405"/>
      <c r="Q290" s="405"/>
      <c r="R290" s="405"/>
      <c r="S290" s="405"/>
      <c r="T290" s="405"/>
      <c r="U290" s="405"/>
      <c r="V290" s="405"/>
      <c r="W290" s="405"/>
      <c r="X290" s="405"/>
      <c r="Y290" s="405"/>
      <c r="Z290" s="405"/>
    </row>
    <row r="291" spans="1:26" ht="12.75" customHeight="1">
      <c r="A291" s="405"/>
      <c r="B291" s="405"/>
      <c r="C291" s="405"/>
      <c r="D291" s="405"/>
      <c r="E291" s="405"/>
      <c r="F291" s="405"/>
      <c r="G291" s="405"/>
      <c r="H291" s="405"/>
      <c r="I291" s="405"/>
      <c r="J291" s="405"/>
      <c r="K291" s="405"/>
      <c r="L291" s="405"/>
      <c r="M291" s="405"/>
      <c r="N291" s="405"/>
      <c r="O291" s="405"/>
      <c r="P291" s="405"/>
      <c r="Q291" s="405"/>
      <c r="R291" s="405"/>
      <c r="S291" s="405"/>
      <c r="T291" s="405"/>
      <c r="U291" s="405"/>
      <c r="V291" s="405"/>
      <c r="W291" s="405"/>
      <c r="X291" s="405"/>
      <c r="Y291" s="405"/>
      <c r="Z291" s="405"/>
    </row>
    <row r="292" spans="1:26" ht="12.75" customHeight="1">
      <c r="A292" s="405"/>
      <c r="B292" s="405"/>
      <c r="C292" s="405"/>
      <c r="D292" s="405"/>
      <c r="E292" s="405"/>
      <c r="F292" s="405"/>
      <c r="G292" s="405"/>
      <c r="H292" s="405"/>
      <c r="I292" s="405"/>
      <c r="J292" s="405"/>
      <c r="K292" s="405"/>
      <c r="L292" s="405"/>
      <c r="M292" s="405"/>
      <c r="N292" s="405"/>
      <c r="O292" s="405"/>
      <c r="P292" s="405"/>
      <c r="Q292" s="405"/>
      <c r="R292" s="405"/>
      <c r="S292" s="405"/>
      <c r="T292" s="405"/>
      <c r="U292" s="405"/>
      <c r="V292" s="405"/>
      <c r="W292" s="405"/>
      <c r="X292" s="405"/>
      <c r="Y292" s="405"/>
      <c r="Z292" s="405"/>
    </row>
    <row r="293" spans="1:26" ht="12.75" customHeight="1">
      <c r="A293" s="405"/>
      <c r="B293" s="405"/>
      <c r="C293" s="405"/>
      <c r="D293" s="405"/>
      <c r="E293" s="405"/>
      <c r="F293" s="405"/>
      <c r="G293" s="405"/>
      <c r="H293" s="405"/>
      <c r="I293" s="405"/>
      <c r="J293" s="405"/>
      <c r="K293" s="405"/>
      <c r="L293" s="405"/>
      <c r="M293" s="405"/>
      <c r="N293" s="405"/>
      <c r="O293" s="405"/>
      <c r="P293" s="405"/>
      <c r="Q293" s="405"/>
      <c r="R293" s="405"/>
      <c r="S293" s="405"/>
      <c r="T293" s="405"/>
      <c r="U293" s="405"/>
      <c r="V293" s="405"/>
      <c r="W293" s="405"/>
      <c r="X293" s="405"/>
      <c r="Y293" s="405"/>
      <c r="Z293" s="405"/>
    </row>
    <row r="294" spans="1:26" ht="12.75" customHeight="1">
      <c r="A294" s="405"/>
      <c r="B294" s="405"/>
      <c r="C294" s="405"/>
      <c r="D294" s="405"/>
      <c r="E294" s="405"/>
      <c r="F294" s="405"/>
      <c r="G294" s="405"/>
      <c r="H294" s="405"/>
      <c r="I294" s="405"/>
      <c r="J294" s="405"/>
      <c r="K294" s="405"/>
      <c r="L294" s="405"/>
      <c r="M294" s="405"/>
      <c r="N294" s="405"/>
      <c r="O294" s="405"/>
      <c r="P294" s="405"/>
      <c r="Q294" s="405"/>
      <c r="R294" s="405"/>
      <c r="S294" s="405"/>
      <c r="T294" s="405"/>
      <c r="U294" s="405"/>
      <c r="V294" s="405"/>
      <c r="W294" s="405"/>
      <c r="X294" s="405"/>
      <c r="Y294" s="405"/>
      <c r="Z294" s="405"/>
    </row>
    <row r="295" spans="1:26" ht="12.75" customHeight="1">
      <c r="A295" s="405"/>
      <c r="B295" s="405"/>
      <c r="C295" s="405"/>
      <c r="D295" s="405"/>
      <c r="E295" s="405"/>
      <c r="F295" s="405"/>
      <c r="G295" s="405"/>
      <c r="H295" s="405"/>
      <c r="I295" s="405"/>
      <c r="J295" s="405"/>
      <c r="K295" s="405"/>
      <c r="L295" s="405"/>
      <c r="M295" s="405"/>
      <c r="N295" s="405"/>
      <c r="O295" s="405"/>
      <c r="P295" s="405"/>
      <c r="Q295" s="405"/>
      <c r="R295" s="405"/>
      <c r="S295" s="405"/>
      <c r="T295" s="405"/>
      <c r="U295" s="405"/>
      <c r="V295" s="405"/>
      <c r="W295" s="405"/>
      <c r="X295" s="405"/>
      <c r="Y295" s="405"/>
      <c r="Z295" s="405"/>
    </row>
    <row r="296" spans="1:26" ht="12.75" customHeight="1">
      <c r="A296" s="405"/>
      <c r="B296" s="405"/>
      <c r="C296" s="405"/>
      <c r="D296" s="405"/>
      <c r="E296" s="405"/>
      <c r="F296" s="405"/>
      <c r="G296" s="405"/>
      <c r="H296" s="405"/>
      <c r="I296" s="405"/>
      <c r="J296" s="405"/>
      <c r="K296" s="405"/>
      <c r="L296" s="405"/>
      <c r="M296" s="405"/>
      <c r="N296" s="405"/>
      <c r="O296" s="405"/>
      <c r="P296" s="405"/>
      <c r="Q296" s="405"/>
      <c r="R296" s="405"/>
      <c r="S296" s="405"/>
      <c r="T296" s="405"/>
      <c r="U296" s="405"/>
      <c r="V296" s="405"/>
      <c r="W296" s="405"/>
      <c r="X296" s="405"/>
      <c r="Y296" s="405"/>
      <c r="Z296" s="405"/>
    </row>
    <row r="297" spans="1:26" ht="12.75" customHeight="1">
      <c r="A297" s="405"/>
      <c r="B297" s="405"/>
      <c r="C297" s="405"/>
      <c r="D297" s="405"/>
      <c r="E297" s="405"/>
      <c r="F297" s="405"/>
      <c r="G297" s="405"/>
      <c r="H297" s="405"/>
      <c r="I297" s="405"/>
      <c r="J297" s="405"/>
      <c r="K297" s="405"/>
      <c r="L297" s="405"/>
      <c r="M297" s="405"/>
      <c r="N297" s="405"/>
      <c r="O297" s="405"/>
      <c r="P297" s="405"/>
      <c r="Q297" s="405"/>
      <c r="R297" s="405"/>
      <c r="S297" s="405"/>
      <c r="T297" s="405"/>
      <c r="U297" s="405"/>
      <c r="V297" s="405"/>
      <c r="W297" s="405"/>
      <c r="X297" s="405"/>
      <c r="Y297" s="405"/>
      <c r="Z297" s="405"/>
    </row>
    <row r="298" spans="1:26" ht="12.75" customHeight="1">
      <c r="A298" s="405"/>
      <c r="B298" s="405"/>
      <c r="C298" s="405"/>
      <c r="D298" s="405"/>
      <c r="E298" s="405"/>
      <c r="F298" s="405"/>
      <c r="G298" s="405"/>
      <c r="H298" s="405"/>
      <c r="I298" s="405"/>
      <c r="J298" s="405"/>
      <c r="K298" s="405"/>
      <c r="L298" s="405"/>
      <c r="M298" s="405"/>
      <c r="N298" s="405"/>
      <c r="O298" s="405"/>
      <c r="P298" s="405"/>
      <c r="Q298" s="405"/>
      <c r="R298" s="405"/>
      <c r="S298" s="405"/>
      <c r="T298" s="405"/>
      <c r="U298" s="405"/>
      <c r="V298" s="405"/>
      <c r="W298" s="405"/>
      <c r="X298" s="405"/>
      <c r="Y298" s="405"/>
      <c r="Z298" s="405"/>
    </row>
    <row r="299" spans="1:26" ht="12.75" customHeight="1">
      <c r="A299" s="405"/>
      <c r="B299" s="405"/>
      <c r="C299" s="405"/>
      <c r="D299" s="405"/>
      <c r="E299" s="405"/>
      <c r="F299" s="405"/>
      <c r="G299" s="405"/>
      <c r="H299" s="405"/>
      <c r="I299" s="405"/>
      <c r="J299" s="405"/>
      <c r="K299" s="405"/>
      <c r="L299" s="405"/>
      <c r="M299" s="405"/>
      <c r="N299" s="405"/>
      <c r="O299" s="405"/>
      <c r="P299" s="405"/>
      <c r="Q299" s="405"/>
      <c r="R299" s="405"/>
      <c r="S299" s="405"/>
      <c r="T299" s="405"/>
      <c r="U299" s="405"/>
      <c r="V299" s="405"/>
      <c r="W299" s="405"/>
      <c r="X299" s="405"/>
      <c r="Y299" s="405"/>
      <c r="Z299" s="405"/>
    </row>
    <row r="300" spans="1:26" ht="12.75" customHeight="1">
      <c r="A300" s="405"/>
      <c r="B300" s="405"/>
      <c r="C300" s="405"/>
      <c r="D300" s="405"/>
      <c r="E300" s="405"/>
      <c r="F300" s="405"/>
      <c r="G300" s="405"/>
      <c r="H300" s="405"/>
      <c r="I300" s="405"/>
      <c r="J300" s="405"/>
      <c r="K300" s="405"/>
      <c r="L300" s="405"/>
      <c r="M300" s="405"/>
      <c r="N300" s="405"/>
      <c r="O300" s="405"/>
      <c r="P300" s="405"/>
      <c r="Q300" s="405"/>
      <c r="R300" s="405"/>
      <c r="S300" s="405"/>
      <c r="T300" s="405"/>
      <c r="U300" s="405"/>
      <c r="V300" s="405"/>
      <c r="W300" s="405"/>
      <c r="X300" s="405"/>
      <c r="Y300" s="405"/>
      <c r="Z300" s="405"/>
    </row>
    <row r="301" spans="1:26" ht="12.75" customHeight="1">
      <c r="A301" s="405"/>
      <c r="B301" s="405"/>
      <c r="C301" s="405"/>
      <c r="D301" s="405"/>
      <c r="E301" s="405"/>
      <c r="F301" s="405"/>
      <c r="G301" s="405"/>
      <c r="H301" s="405"/>
      <c r="I301" s="405"/>
      <c r="J301" s="405"/>
      <c r="K301" s="405"/>
      <c r="L301" s="405"/>
      <c r="M301" s="405"/>
      <c r="N301" s="405"/>
      <c r="O301" s="405"/>
      <c r="P301" s="405"/>
      <c r="Q301" s="405"/>
      <c r="R301" s="405"/>
      <c r="S301" s="405"/>
      <c r="T301" s="405"/>
      <c r="U301" s="405"/>
      <c r="V301" s="405"/>
      <c r="W301" s="405"/>
      <c r="X301" s="405"/>
      <c r="Y301" s="405"/>
      <c r="Z301" s="405"/>
    </row>
    <row r="302" spans="1:26" ht="12.75" customHeight="1">
      <c r="A302" s="405"/>
      <c r="B302" s="405"/>
      <c r="C302" s="405"/>
      <c r="D302" s="405"/>
      <c r="E302" s="405"/>
      <c r="F302" s="405"/>
      <c r="G302" s="405"/>
      <c r="H302" s="405"/>
      <c r="I302" s="405"/>
      <c r="J302" s="405"/>
      <c r="K302" s="405"/>
      <c r="L302" s="405"/>
      <c r="M302" s="405"/>
      <c r="N302" s="405"/>
      <c r="O302" s="405"/>
      <c r="P302" s="405"/>
      <c r="Q302" s="405"/>
      <c r="R302" s="405"/>
      <c r="S302" s="405"/>
      <c r="T302" s="405"/>
      <c r="U302" s="405"/>
      <c r="V302" s="405"/>
      <c r="W302" s="405"/>
      <c r="X302" s="405"/>
      <c r="Y302" s="405"/>
      <c r="Z302" s="405"/>
    </row>
    <row r="303" spans="1:26" ht="12.75" customHeight="1">
      <c r="A303" s="405"/>
      <c r="B303" s="405"/>
      <c r="C303" s="405"/>
      <c r="D303" s="405"/>
      <c r="E303" s="405"/>
      <c r="F303" s="405"/>
      <c r="G303" s="405"/>
      <c r="H303" s="405"/>
      <c r="I303" s="405"/>
      <c r="J303" s="405"/>
      <c r="K303" s="405"/>
      <c r="L303" s="405"/>
      <c r="M303" s="405"/>
      <c r="N303" s="405"/>
      <c r="O303" s="405"/>
      <c r="P303" s="405"/>
      <c r="Q303" s="405"/>
      <c r="R303" s="405"/>
      <c r="S303" s="405"/>
      <c r="T303" s="405"/>
      <c r="U303" s="405"/>
      <c r="V303" s="405"/>
      <c r="W303" s="405"/>
      <c r="X303" s="405"/>
      <c r="Y303" s="405"/>
      <c r="Z303" s="405"/>
    </row>
    <row r="304" spans="1:26" ht="12.75" customHeight="1">
      <c r="A304" s="405"/>
      <c r="B304" s="405"/>
      <c r="C304" s="405"/>
      <c r="D304" s="405"/>
      <c r="E304" s="405"/>
      <c r="F304" s="405"/>
      <c r="G304" s="405"/>
      <c r="H304" s="405"/>
      <c r="I304" s="405"/>
      <c r="J304" s="405"/>
      <c r="K304" s="405"/>
      <c r="L304" s="405"/>
      <c r="M304" s="405"/>
      <c r="N304" s="405"/>
      <c r="O304" s="405"/>
      <c r="P304" s="405"/>
      <c r="Q304" s="405"/>
      <c r="R304" s="405"/>
      <c r="S304" s="405"/>
      <c r="T304" s="405"/>
      <c r="U304" s="405"/>
      <c r="V304" s="405"/>
      <c r="W304" s="405"/>
      <c r="X304" s="405"/>
      <c r="Y304" s="405"/>
      <c r="Z304" s="405"/>
    </row>
    <row r="305" spans="1:26" ht="12.75" customHeight="1">
      <c r="A305" s="405"/>
      <c r="B305" s="405"/>
      <c r="C305" s="405"/>
      <c r="D305" s="405"/>
      <c r="E305" s="405"/>
      <c r="F305" s="405"/>
      <c r="G305" s="405"/>
      <c r="H305" s="405"/>
      <c r="I305" s="405"/>
      <c r="J305" s="405"/>
      <c r="K305" s="405"/>
      <c r="L305" s="405"/>
      <c r="M305" s="405"/>
      <c r="N305" s="405"/>
      <c r="O305" s="405"/>
      <c r="P305" s="405"/>
      <c r="Q305" s="405"/>
      <c r="R305" s="405"/>
      <c r="S305" s="405"/>
      <c r="T305" s="405"/>
      <c r="U305" s="405"/>
      <c r="V305" s="405"/>
      <c r="W305" s="405"/>
      <c r="X305" s="405"/>
      <c r="Y305" s="405"/>
      <c r="Z305" s="405"/>
    </row>
    <row r="306" spans="1:26" ht="12.75" customHeight="1">
      <c r="A306" s="405"/>
      <c r="B306" s="405"/>
      <c r="C306" s="405"/>
      <c r="D306" s="405"/>
      <c r="E306" s="405"/>
      <c r="F306" s="405"/>
      <c r="G306" s="405"/>
      <c r="H306" s="405"/>
      <c r="I306" s="405"/>
      <c r="J306" s="405"/>
      <c r="K306" s="405"/>
      <c r="L306" s="405"/>
      <c r="M306" s="405"/>
      <c r="N306" s="405"/>
      <c r="O306" s="405"/>
      <c r="P306" s="405"/>
      <c r="Q306" s="405"/>
      <c r="R306" s="405"/>
      <c r="S306" s="405"/>
      <c r="T306" s="405"/>
      <c r="U306" s="405"/>
      <c r="V306" s="405"/>
      <c r="W306" s="405"/>
      <c r="X306" s="405"/>
      <c r="Y306" s="405"/>
      <c r="Z306" s="405"/>
    </row>
    <row r="307" spans="1:26" ht="12.75" customHeight="1">
      <c r="A307" s="405"/>
      <c r="B307" s="405"/>
      <c r="C307" s="405"/>
      <c r="D307" s="405"/>
      <c r="E307" s="405"/>
      <c r="F307" s="405"/>
      <c r="G307" s="405"/>
      <c r="H307" s="405"/>
      <c r="I307" s="405"/>
      <c r="J307" s="405"/>
      <c r="K307" s="405"/>
      <c r="L307" s="405"/>
      <c r="M307" s="405"/>
      <c r="N307" s="405"/>
      <c r="O307" s="405"/>
      <c r="P307" s="405"/>
      <c r="Q307" s="405"/>
      <c r="R307" s="405"/>
      <c r="S307" s="405"/>
      <c r="T307" s="405"/>
      <c r="U307" s="405"/>
      <c r="V307" s="405"/>
      <c r="W307" s="405"/>
      <c r="X307" s="405"/>
      <c r="Y307" s="405"/>
      <c r="Z307" s="405"/>
    </row>
    <row r="308" spans="1:26" ht="12.75" customHeight="1">
      <c r="A308" s="405"/>
      <c r="B308" s="405"/>
      <c r="C308" s="405"/>
      <c r="D308" s="405"/>
      <c r="E308" s="405"/>
      <c r="F308" s="405"/>
      <c r="G308" s="405"/>
      <c r="H308" s="405"/>
      <c r="I308" s="405"/>
      <c r="J308" s="405"/>
      <c r="K308" s="405"/>
      <c r="L308" s="405"/>
      <c r="M308" s="405"/>
      <c r="N308" s="405"/>
      <c r="O308" s="405"/>
      <c r="P308" s="405"/>
      <c r="Q308" s="405"/>
      <c r="R308" s="405"/>
      <c r="S308" s="405"/>
      <c r="T308" s="405"/>
      <c r="U308" s="405"/>
      <c r="V308" s="405"/>
      <c r="W308" s="405"/>
      <c r="X308" s="405"/>
      <c r="Y308" s="405"/>
      <c r="Z308" s="405"/>
    </row>
    <row r="309" spans="1:26" ht="12.75" customHeight="1">
      <c r="A309" s="405"/>
      <c r="B309" s="405"/>
      <c r="C309" s="405"/>
      <c r="D309" s="405"/>
      <c r="E309" s="405"/>
      <c r="F309" s="405"/>
      <c r="G309" s="405"/>
      <c r="H309" s="405"/>
      <c r="I309" s="405"/>
      <c r="J309" s="405"/>
      <c r="K309" s="405"/>
      <c r="L309" s="405"/>
      <c r="M309" s="405"/>
      <c r="N309" s="405"/>
      <c r="O309" s="405"/>
      <c r="P309" s="405"/>
      <c r="Q309" s="405"/>
      <c r="R309" s="405"/>
      <c r="S309" s="405"/>
      <c r="T309" s="405"/>
      <c r="U309" s="405"/>
      <c r="V309" s="405"/>
      <c r="W309" s="405"/>
      <c r="X309" s="405"/>
      <c r="Y309" s="405"/>
      <c r="Z309" s="405"/>
    </row>
    <row r="310" spans="1:26" ht="12.75" customHeight="1">
      <c r="A310" s="405"/>
      <c r="B310" s="405"/>
      <c r="C310" s="405"/>
      <c r="D310" s="405"/>
      <c r="E310" s="405"/>
      <c r="F310" s="405"/>
      <c r="G310" s="405"/>
      <c r="H310" s="405"/>
      <c r="I310" s="405"/>
      <c r="J310" s="405"/>
      <c r="K310" s="405"/>
      <c r="L310" s="405"/>
      <c r="M310" s="405"/>
      <c r="N310" s="405"/>
      <c r="O310" s="405"/>
      <c r="P310" s="405"/>
      <c r="Q310" s="405"/>
      <c r="R310" s="405"/>
      <c r="S310" s="405"/>
      <c r="T310" s="405"/>
      <c r="U310" s="405"/>
      <c r="V310" s="405"/>
      <c r="W310" s="405"/>
      <c r="X310" s="405"/>
      <c r="Y310" s="405"/>
      <c r="Z310" s="405"/>
    </row>
    <row r="311" spans="1:26" ht="12.75" customHeight="1">
      <c r="A311" s="405"/>
      <c r="B311" s="405"/>
      <c r="C311" s="405"/>
      <c r="D311" s="405"/>
      <c r="E311" s="405"/>
      <c r="F311" s="405"/>
      <c r="G311" s="405"/>
      <c r="H311" s="405"/>
      <c r="I311" s="405"/>
      <c r="J311" s="405"/>
      <c r="K311" s="405"/>
      <c r="L311" s="405"/>
      <c r="M311" s="405"/>
      <c r="N311" s="405"/>
      <c r="O311" s="405"/>
      <c r="P311" s="405"/>
      <c r="Q311" s="405"/>
      <c r="R311" s="405"/>
      <c r="S311" s="405"/>
      <c r="T311" s="405"/>
      <c r="U311" s="405"/>
      <c r="V311" s="405"/>
      <c r="W311" s="405"/>
      <c r="X311" s="405"/>
      <c r="Y311" s="405"/>
      <c r="Z311" s="405"/>
    </row>
    <row r="312" spans="1:26" ht="12.75" customHeight="1">
      <c r="A312" s="405"/>
      <c r="B312" s="405"/>
      <c r="C312" s="405"/>
      <c r="D312" s="405"/>
      <c r="E312" s="405"/>
      <c r="F312" s="405"/>
      <c r="G312" s="405"/>
      <c r="H312" s="405"/>
      <c r="I312" s="405"/>
      <c r="J312" s="405"/>
      <c r="K312" s="405"/>
      <c r="L312" s="405"/>
      <c r="M312" s="405"/>
      <c r="N312" s="405"/>
      <c r="O312" s="405"/>
      <c r="P312" s="405"/>
      <c r="Q312" s="405"/>
      <c r="R312" s="405"/>
      <c r="S312" s="405"/>
      <c r="T312" s="405"/>
      <c r="U312" s="405"/>
      <c r="V312" s="405"/>
      <c r="W312" s="405"/>
      <c r="X312" s="405"/>
      <c r="Y312" s="405"/>
      <c r="Z312" s="405"/>
    </row>
    <row r="313" spans="1:26" ht="12.75" customHeight="1">
      <c r="A313" s="405"/>
      <c r="B313" s="405"/>
      <c r="C313" s="405"/>
      <c r="D313" s="405"/>
      <c r="E313" s="405"/>
      <c r="F313" s="405"/>
      <c r="G313" s="405"/>
      <c r="H313" s="405"/>
      <c r="I313" s="405"/>
      <c r="J313" s="405"/>
      <c r="K313" s="405"/>
      <c r="L313" s="405"/>
      <c r="M313" s="405"/>
      <c r="N313" s="405"/>
      <c r="O313" s="405"/>
      <c r="P313" s="405"/>
      <c r="Q313" s="405"/>
      <c r="R313" s="405"/>
      <c r="S313" s="405"/>
      <c r="T313" s="405"/>
      <c r="U313" s="405"/>
      <c r="V313" s="405"/>
      <c r="W313" s="405"/>
      <c r="X313" s="405"/>
      <c r="Y313" s="405"/>
      <c r="Z313" s="405"/>
    </row>
    <row r="314" spans="1:26" ht="12.75" customHeight="1">
      <c r="A314" s="405"/>
      <c r="B314" s="405"/>
      <c r="C314" s="405"/>
      <c r="D314" s="405"/>
      <c r="E314" s="405"/>
      <c r="F314" s="405"/>
      <c r="G314" s="405"/>
      <c r="H314" s="405"/>
      <c r="I314" s="405"/>
      <c r="J314" s="405"/>
      <c r="K314" s="405"/>
      <c r="L314" s="405"/>
      <c r="M314" s="405"/>
      <c r="N314" s="405"/>
      <c r="O314" s="405"/>
      <c r="P314" s="405"/>
      <c r="Q314" s="405"/>
      <c r="R314" s="405"/>
      <c r="S314" s="405"/>
      <c r="T314" s="405"/>
      <c r="U314" s="405"/>
      <c r="V314" s="405"/>
      <c r="W314" s="405"/>
      <c r="X314" s="405"/>
      <c r="Y314" s="405"/>
      <c r="Z314" s="405"/>
    </row>
    <row r="315" spans="1:26" ht="12.75" customHeight="1">
      <c r="A315" s="405"/>
      <c r="B315" s="405"/>
      <c r="C315" s="405"/>
      <c r="D315" s="405"/>
      <c r="E315" s="405"/>
      <c r="F315" s="405"/>
      <c r="G315" s="405"/>
      <c r="H315" s="405"/>
      <c r="I315" s="405"/>
      <c r="J315" s="405"/>
      <c r="K315" s="405"/>
      <c r="L315" s="405"/>
      <c r="M315" s="405"/>
      <c r="N315" s="405"/>
      <c r="O315" s="405"/>
      <c r="P315" s="405"/>
      <c r="Q315" s="405"/>
      <c r="R315" s="405"/>
      <c r="S315" s="405"/>
      <c r="T315" s="405"/>
      <c r="U315" s="405"/>
      <c r="V315" s="405"/>
      <c r="W315" s="405"/>
      <c r="X315" s="405"/>
      <c r="Y315" s="405"/>
      <c r="Z315" s="405"/>
    </row>
    <row r="316" spans="1:26" ht="12.75" customHeight="1">
      <c r="A316" s="405"/>
      <c r="B316" s="405"/>
      <c r="C316" s="405"/>
      <c r="D316" s="405"/>
      <c r="E316" s="405"/>
      <c r="F316" s="405"/>
      <c r="G316" s="405"/>
      <c r="H316" s="405"/>
      <c r="I316" s="405"/>
      <c r="J316" s="405"/>
      <c r="K316" s="405"/>
      <c r="L316" s="405"/>
      <c r="M316" s="405"/>
      <c r="N316" s="405"/>
      <c r="O316" s="405"/>
      <c r="P316" s="405"/>
      <c r="Q316" s="405"/>
      <c r="R316" s="405"/>
      <c r="S316" s="405"/>
      <c r="T316" s="405"/>
      <c r="U316" s="405"/>
      <c r="V316" s="405"/>
      <c r="W316" s="405"/>
      <c r="X316" s="405"/>
      <c r="Y316" s="405"/>
      <c r="Z316" s="405"/>
    </row>
    <row r="317" spans="1:26" ht="12.75" customHeight="1">
      <c r="A317" s="405"/>
      <c r="B317" s="405"/>
      <c r="C317" s="405"/>
      <c r="D317" s="405"/>
      <c r="E317" s="405"/>
      <c r="F317" s="405"/>
      <c r="G317" s="405"/>
      <c r="H317" s="405"/>
      <c r="I317" s="405"/>
      <c r="J317" s="405"/>
      <c r="K317" s="405"/>
      <c r="L317" s="405"/>
      <c r="M317" s="405"/>
      <c r="N317" s="405"/>
      <c r="O317" s="405"/>
      <c r="P317" s="405"/>
      <c r="Q317" s="405"/>
      <c r="R317" s="405"/>
      <c r="S317" s="405"/>
      <c r="T317" s="405"/>
      <c r="U317" s="405"/>
      <c r="V317" s="405"/>
      <c r="W317" s="405"/>
      <c r="X317" s="405"/>
      <c r="Y317" s="405"/>
      <c r="Z317" s="405"/>
    </row>
    <row r="318" spans="1:26" ht="12.75" customHeight="1">
      <c r="A318" s="405"/>
      <c r="B318" s="405"/>
      <c r="C318" s="405"/>
      <c r="D318" s="405"/>
      <c r="E318" s="405"/>
      <c r="F318" s="405"/>
      <c r="G318" s="405"/>
      <c r="H318" s="405"/>
      <c r="I318" s="405"/>
      <c r="J318" s="405"/>
      <c r="K318" s="405"/>
      <c r="L318" s="405"/>
      <c r="M318" s="405"/>
      <c r="N318" s="405"/>
      <c r="O318" s="405"/>
      <c r="P318" s="405"/>
      <c r="Q318" s="405"/>
      <c r="R318" s="405"/>
      <c r="S318" s="405"/>
      <c r="T318" s="405"/>
      <c r="U318" s="405"/>
      <c r="V318" s="405"/>
      <c r="W318" s="405"/>
      <c r="X318" s="405"/>
      <c r="Y318" s="405"/>
      <c r="Z318" s="405"/>
    </row>
    <row r="319" spans="1:26" ht="12.75" customHeight="1">
      <c r="A319" s="405"/>
      <c r="B319" s="405"/>
      <c r="C319" s="405"/>
      <c r="D319" s="405"/>
      <c r="E319" s="405"/>
      <c r="F319" s="405"/>
      <c r="G319" s="405"/>
      <c r="H319" s="405"/>
      <c r="I319" s="405"/>
      <c r="J319" s="405"/>
      <c r="K319" s="405"/>
      <c r="L319" s="405"/>
      <c r="M319" s="405"/>
      <c r="N319" s="405"/>
      <c r="O319" s="405"/>
      <c r="P319" s="405"/>
      <c r="Q319" s="405"/>
      <c r="R319" s="405"/>
      <c r="S319" s="405"/>
      <c r="T319" s="405"/>
      <c r="U319" s="405"/>
      <c r="V319" s="405"/>
      <c r="W319" s="405"/>
      <c r="X319" s="405"/>
      <c r="Y319" s="405"/>
      <c r="Z319" s="405"/>
    </row>
    <row r="320" spans="1:26" ht="12.75" customHeight="1">
      <c r="A320" s="405"/>
      <c r="B320" s="405"/>
      <c r="C320" s="405"/>
      <c r="D320" s="405"/>
      <c r="E320" s="405"/>
      <c r="F320" s="405"/>
      <c r="G320" s="405"/>
      <c r="H320" s="405"/>
      <c r="I320" s="405"/>
      <c r="J320" s="405"/>
      <c r="K320" s="405"/>
      <c r="L320" s="405"/>
      <c r="M320" s="405"/>
      <c r="N320" s="405"/>
      <c r="O320" s="405"/>
      <c r="P320" s="405"/>
      <c r="Q320" s="405"/>
      <c r="R320" s="405"/>
      <c r="S320" s="405"/>
      <c r="T320" s="405"/>
      <c r="U320" s="405"/>
      <c r="V320" s="405"/>
      <c r="W320" s="405"/>
      <c r="X320" s="405"/>
      <c r="Y320" s="405"/>
      <c r="Z320" s="405"/>
    </row>
    <row r="321" spans="1:26" ht="12.75" customHeight="1">
      <c r="A321" s="405"/>
      <c r="B321" s="405"/>
      <c r="C321" s="405"/>
      <c r="D321" s="405"/>
      <c r="E321" s="405"/>
      <c r="F321" s="405"/>
      <c r="G321" s="405"/>
      <c r="H321" s="405"/>
      <c r="I321" s="405"/>
      <c r="J321" s="405"/>
      <c r="K321" s="405"/>
      <c r="L321" s="405"/>
      <c r="M321" s="405"/>
      <c r="N321" s="405"/>
      <c r="O321" s="405"/>
      <c r="P321" s="405"/>
      <c r="Q321" s="405"/>
      <c r="R321" s="405"/>
      <c r="S321" s="405"/>
      <c r="T321" s="405"/>
      <c r="U321" s="405"/>
      <c r="V321" s="405"/>
      <c r="W321" s="405"/>
      <c r="X321" s="405"/>
      <c r="Y321" s="405"/>
      <c r="Z321" s="405"/>
    </row>
    <row r="322" spans="1:26" ht="12.75" customHeight="1">
      <c r="A322" s="405"/>
      <c r="B322" s="405"/>
      <c r="C322" s="405"/>
      <c r="D322" s="405"/>
      <c r="E322" s="405"/>
      <c r="F322" s="405"/>
      <c r="G322" s="405"/>
      <c r="H322" s="405"/>
      <c r="I322" s="405"/>
      <c r="J322" s="405"/>
      <c r="K322" s="405"/>
      <c r="L322" s="405"/>
      <c r="M322" s="405"/>
      <c r="N322" s="405"/>
      <c r="O322" s="405"/>
      <c r="P322" s="405"/>
      <c r="Q322" s="405"/>
      <c r="R322" s="405"/>
      <c r="S322" s="405"/>
      <c r="T322" s="405"/>
      <c r="U322" s="405"/>
      <c r="V322" s="405"/>
      <c r="W322" s="405"/>
      <c r="X322" s="405"/>
      <c r="Y322" s="405"/>
      <c r="Z322" s="405"/>
    </row>
    <row r="323" spans="1:26" ht="12.75" customHeight="1">
      <c r="A323" s="405"/>
      <c r="B323" s="405"/>
      <c r="C323" s="405"/>
      <c r="D323" s="405"/>
      <c r="E323" s="405"/>
      <c r="F323" s="405"/>
      <c r="G323" s="405"/>
      <c r="H323" s="405"/>
      <c r="I323" s="405"/>
      <c r="J323" s="405"/>
      <c r="K323" s="405"/>
      <c r="L323" s="405"/>
      <c r="M323" s="405"/>
      <c r="N323" s="405"/>
      <c r="O323" s="405"/>
      <c r="P323" s="405"/>
      <c r="Q323" s="405"/>
      <c r="R323" s="405"/>
      <c r="S323" s="405"/>
      <c r="T323" s="405"/>
      <c r="U323" s="405"/>
      <c r="V323" s="405"/>
      <c r="W323" s="405"/>
      <c r="X323" s="405"/>
      <c r="Y323" s="405"/>
      <c r="Z323" s="405"/>
    </row>
    <row r="324" spans="1:26" ht="12.75" customHeight="1">
      <c r="A324" s="405"/>
      <c r="B324" s="405"/>
      <c r="C324" s="405"/>
      <c r="D324" s="405"/>
      <c r="E324" s="405"/>
      <c r="F324" s="405"/>
      <c r="G324" s="405"/>
      <c r="H324" s="405"/>
      <c r="I324" s="405"/>
      <c r="J324" s="405"/>
      <c r="K324" s="405"/>
      <c r="L324" s="405"/>
      <c r="M324" s="405"/>
      <c r="N324" s="405"/>
      <c r="O324" s="405"/>
      <c r="P324" s="405"/>
      <c r="Q324" s="405"/>
      <c r="R324" s="405"/>
      <c r="S324" s="405"/>
      <c r="T324" s="405"/>
      <c r="U324" s="405"/>
      <c r="V324" s="405"/>
      <c r="W324" s="405"/>
      <c r="X324" s="405"/>
      <c r="Y324" s="405"/>
      <c r="Z324" s="405"/>
    </row>
    <row r="325" spans="1:26" ht="12.75" customHeight="1">
      <c r="A325" s="405"/>
      <c r="B325" s="405"/>
      <c r="C325" s="405"/>
      <c r="D325" s="405"/>
      <c r="E325" s="405"/>
      <c r="F325" s="405"/>
      <c r="G325" s="405"/>
      <c r="H325" s="405"/>
      <c r="I325" s="405"/>
      <c r="J325" s="405"/>
      <c r="K325" s="405"/>
      <c r="L325" s="405"/>
      <c r="M325" s="405"/>
      <c r="N325" s="405"/>
      <c r="O325" s="405"/>
      <c r="P325" s="405"/>
      <c r="Q325" s="405"/>
      <c r="R325" s="405"/>
      <c r="S325" s="405"/>
      <c r="T325" s="405"/>
      <c r="U325" s="405"/>
      <c r="V325" s="405"/>
      <c r="W325" s="405"/>
      <c r="X325" s="405"/>
      <c r="Y325" s="405"/>
      <c r="Z325" s="405"/>
    </row>
    <row r="326" spans="1:26" ht="12.75" customHeight="1">
      <c r="A326" s="405"/>
      <c r="B326" s="405"/>
      <c r="C326" s="405"/>
      <c r="D326" s="405"/>
      <c r="E326" s="405"/>
      <c r="F326" s="405"/>
      <c r="G326" s="405"/>
      <c r="H326" s="405"/>
      <c r="I326" s="405"/>
      <c r="J326" s="405"/>
      <c r="K326" s="405"/>
      <c r="L326" s="405"/>
      <c r="M326" s="405"/>
      <c r="N326" s="405"/>
      <c r="O326" s="405"/>
      <c r="P326" s="405"/>
      <c r="Q326" s="405"/>
      <c r="R326" s="405"/>
      <c r="S326" s="405"/>
      <c r="T326" s="405"/>
      <c r="U326" s="405"/>
      <c r="V326" s="405"/>
      <c r="W326" s="405"/>
      <c r="X326" s="405"/>
      <c r="Y326" s="405"/>
      <c r="Z326" s="405"/>
    </row>
    <row r="327" spans="1:26" ht="12.75" customHeight="1">
      <c r="A327" s="405"/>
      <c r="B327" s="405"/>
      <c r="C327" s="405"/>
      <c r="D327" s="405"/>
      <c r="E327" s="405"/>
      <c r="F327" s="405"/>
      <c r="G327" s="405"/>
      <c r="H327" s="405"/>
      <c r="I327" s="405"/>
      <c r="J327" s="405"/>
      <c r="K327" s="405"/>
      <c r="L327" s="405"/>
      <c r="M327" s="405"/>
      <c r="N327" s="405"/>
      <c r="O327" s="405"/>
      <c r="P327" s="405"/>
      <c r="Q327" s="405"/>
      <c r="R327" s="405"/>
      <c r="S327" s="405"/>
      <c r="T327" s="405"/>
      <c r="U327" s="405"/>
      <c r="V327" s="405"/>
      <c r="W327" s="405"/>
      <c r="X327" s="405"/>
      <c r="Y327" s="405"/>
      <c r="Z327" s="405"/>
    </row>
    <row r="328" spans="1:26" ht="12.75" customHeight="1">
      <c r="A328" s="405"/>
      <c r="B328" s="405"/>
      <c r="C328" s="405"/>
      <c r="D328" s="405"/>
      <c r="E328" s="405"/>
      <c r="F328" s="405"/>
      <c r="G328" s="405"/>
      <c r="H328" s="405"/>
      <c r="I328" s="405"/>
      <c r="J328" s="405"/>
      <c r="K328" s="405"/>
      <c r="L328" s="405"/>
      <c r="M328" s="405"/>
      <c r="N328" s="405"/>
      <c r="O328" s="405"/>
      <c r="P328" s="405"/>
      <c r="Q328" s="405"/>
      <c r="R328" s="405"/>
      <c r="S328" s="405"/>
      <c r="T328" s="405"/>
      <c r="U328" s="405"/>
      <c r="V328" s="405"/>
      <c r="W328" s="405"/>
      <c r="X328" s="405"/>
      <c r="Y328" s="405"/>
      <c r="Z328" s="405"/>
    </row>
    <row r="329" spans="1:26" ht="12.75" customHeight="1">
      <c r="A329" s="405"/>
      <c r="B329" s="405"/>
      <c r="C329" s="405"/>
      <c r="D329" s="405"/>
      <c r="E329" s="405"/>
      <c r="F329" s="405"/>
      <c r="G329" s="405"/>
      <c r="H329" s="405"/>
      <c r="I329" s="405"/>
      <c r="J329" s="405"/>
      <c r="K329" s="405"/>
      <c r="L329" s="405"/>
      <c r="M329" s="405"/>
      <c r="N329" s="405"/>
      <c r="O329" s="405"/>
      <c r="P329" s="405"/>
      <c r="Q329" s="405"/>
      <c r="R329" s="405"/>
      <c r="S329" s="405"/>
      <c r="T329" s="405"/>
      <c r="U329" s="405"/>
      <c r="V329" s="405"/>
      <c r="W329" s="405"/>
      <c r="X329" s="405"/>
      <c r="Y329" s="405"/>
      <c r="Z329" s="405"/>
    </row>
    <row r="330" spans="1:26" ht="12.75" customHeight="1">
      <c r="A330" s="405"/>
      <c r="B330" s="405"/>
      <c r="C330" s="405"/>
      <c r="D330" s="405"/>
      <c r="E330" s="405"/>
      <c r="F330" s="405"/>
      <c r="G330" s="405"/>
      <c r="H330" s="405"/>
      <c r="I330" s="405"/>
      <c r="J330" s="405"/>
      <c r="K330" s="405"/>
      <c r="L330" s="405"/>
      <c r="M330" s="405"/>
      <c r="N330" s="405"/>
      <c r="O330" s="405"/>
      <c r="P330" s="405"/>
      <c r="Q330" s="405"/>
      <c r="R330" s="405"/>
      <c r="S330" s="405"/>
      <c r="T330" s="405"/>
      <c r="U330" s="405"/>
      <c r="V330" s="405"/>
      <c r="W330" s="405"/>
      <c r="X330" s="405"/>
      <c r="Y330" s="405"/>
      <c r="Z330" s="405"/>
    </row>
    <row r="331" spans="1:26" ht="12.75" customHeight="1">
      <c r="A331" s="405"/>
      <c r="B331" s="405"/>
      <c r="C331" s="405"/>
      <c r="D331" s="405"/>
      <c r="E331" s="405"/>
      <c r="F331" s="405"/>
      <c r="G331" s="405"/>
      <c r="H331" s="405"/>
      <c r="I331" s="405"/>
      <c r="J331" s="405"/>
      <c r="K331" s="405"/>
      <c r="L331" s="405"/>
      <c r="M331" s="405"/>
      <c r="N331" s="405"/>
      <c r="O331" s="405"/>
      <c r="P331" s="405"/>
      <c r="Q331" s="405"/>
      <c r="R331" s="405"/>
      <c r="S331" s="405"/>
      <c r="T331" s="405"/>
      <c r="U331" s="405"/>
      <c r="V331" s="405"/>
      <c r="W331" s="405"/>
      <c r="X331" s="405"/>
      <c r="Y331" s="405"/>
      <c r="Z331" s="405"/>
    </row>
    <row r="332" spans="1:26" ht="12.75" customHeight="1">
      <c r="A332" s="405"/>
      <c r="B332" s="405"/>
      <c r="C332" s="405"/>
      <c r="D332" s="405"/>
      <c r="E332" s="405"/>
      <c r="F332" s="405"/>
      <c r="G332" s="405"/>
      <c r="H332" s="405"/>
      <c r="I332" s="405"/>
      <c r="J332" s="405"/>
      <c r="K332" s="405"/>
      <c r="L332" s="405"/>
      <c r="M332" s="405"/>
      <c r="N332" s="405"/>
      <c r="O332" s="405"/>
      <c r="P332" s="405"/>
      <c r="Q332" s="405"/>
      <c r="R332" s="405"/>
      <c r="S332" s="405"/>
      <c r="T332" s="405"/>
      <c r="U332" s="405"/>
      <c r="V332" s="405"/>
      <c r="W332" s="405"/>
      <c r="X332" s="405"/>
      <c r="Y332" s="405"/>
      <c r="Z332" s="405"/>
    </row>
    <row r="333" spans="1:26" ht="12.75" customHeight="1">
      <c r="A333" s="405"/>
      <c r="B333" s="405"/>
      <c r="C333" s="405"/>
      <c r="D333" s="405"/>
      <c r="E333" s="405"/>
      <c r="F333" s="405"/>
      <c r="G333" s="405"/>
      <c r="H333" s="405"/>
      <c r="I333" s="405"/>
      <c r="J333" s="405"/>
      <c r="K333" s="405"/>
      <c r="L333" s="405"/>
      <c r="M333" s="405"/>
      <c r="N333" s="405"/>
      <c r="O333" s="405"/>
      <c r="P333" s="405"/>
      <c r="Q333" s="405"/>
      <c r="R333" s="405"/>
      <c r="S333" s="405"/>
      <c r="T333" s="405"/>
      <c r="U333" s="405"/>
      <c r="V333" s="405"/>
      <c r="W333" s="405"/>
      <c r="X333" s="405"/>
      <c r="Y333" s="405"/>
      <c r="Z333" s="405"/>
    </row>
    <row r="334" spans="1:26" ht="12.75" customHeight="1">
      <c r="A334" s="405"/>
      <c r="B334" s="405"/>
      <c r="C334" s="405"/>
      <c r="D334" s="405"/>
      <c r="E334" s="405"/>
      <c r="F334" s="405"/>
      <c r="G334" s="405"/>
      <c r="H334" s="405"/>
      <c r="I334" s="405"/>
      <c r="J334" s="405"/>
      <c r="K334" s="405"/>
      <c r="L334" s="405"/>
      <c r="M334" s="405"/>
      <c r="N334" s="405"/>
      <c r="O334" s="405"/>
      <c r="P334" s="405"/>
      <c r="Q334" s="405"/>
      <c r="R334" s="405"/>
      <c r="S334" s="405"/>
      <c r="T334" s="405"/>
      <c r="U334" s="405"/>
      <c r="V334" s="405"/>
      <c r="W334" s="405"/>
      <c r="X334" s="405"/>
      <c r="Y334" s="405"/>
      <c r="Z334" s="405"/>
    </row>
    <row r="335" spans="1:26" ht="12.75" customHeight="1">
      <c r="A335" s="405"/>
      <c r="B335" s="405"/>
      <c r="C335" s="405"/>
      <c r="D335" s="405"/>
      <c r="E335" s="405"/>
      <c r="F335" s="405"/>
      <c r="G335" s="405"/>
      <c r="H335" s="405"/>
      <c r="I335" s="405"/>
      <c r="J335" s="405"/>
      <c r="K335" s="405"/>
      <c r="L335" s="405"/>
      <c r="M335" s="405"/>
      <c r="N335" s="405"/>
      <c r="O335" s="405"/>
      <c r="P335" s="405"/>
      <c r="Q335" s="405"/>
      <c r="R335" s="405"/>
      <c r="S335" s="405"/>
      <c r="T335" s="405"/>
      <c r="U335" s="405"/>
      <c r="V335" s="405"/>
      <c r="W335" s="405"/>
      <c r="X335" s="405"/>
      <c r="Y335" s="405"/>
      <c r="Z335" s="405"/>
    </row>
    <row r="336" spans="1:26" ht="12.75" customHeight="1">
      <c r="A336" s="405"/>
      <c r="B336" s="405"/>
      <c r="C336" s="405"/>
      <c r="D336" s="405"/>
      <c r="E336" s="405"/>
      <c r="F336" s="405"/>
      <c r="G336" s="405"/>
      <c r="H336" s="405"/>
      <c r="I336" s="405"/>
      <c r="J336" s="405"/>
      <c r="K336" s="405"/>
      <c r="L336" s="405"/>
      <c r="M336" s="405"/>
      <c r="N336" s="405"/>
      <c r="O336" s="405"/>
      <c r="P336" s="405"/>
      <c r="Q336" s="405"/>
      <c r="R336" s="405"/>
      <c r="S336" s="405"/>
      <c r="T336" s="405"/>
      <c r="U336" s="405"/>
      <c r="V336" s="405"/>
      <c r="W336" s="405"/>
      <c r="X336" s="405"/>
      <c r="Y336" s="405"/>
      <c r="Z336" s="405"/>
    </row>
    <row r="337" spans="1:26" ht="12.75" customHeight="1">
      <c r="A337" s="405"/>
      <c r="B337" s="405"/>
      <c r="C337" s="405"/>
      <c r="D337" s="405"/>
      <c r="E337" s="405"/>
      <c r="F337" s="405"/>
      <c r="G337" s="405"/>
      <c r="H337" s="405"/>
      <c r="I337" s="405"/>
      <c r="J337" s="405"/>
      <c r="K337" s="405"/>
      <c r="L337" s="405"/>
      <c r="M337" s="405"/>
      <c r="N337" s="405"/>
      <c r="O337" s="405"/>
      <c r="P337" s="405"/>
      <c r="Q337" s="405"/>
      <c r="R337" s="405"/>
      <c r="S337" s="405"/>
      <c r="T337" s="405"/>
      <c r="U337" s="405"/>
      <c r="V337" s="405"/>
      <c r="W337" s="405"/>
      <c r="X337" s="405"/>
      <c r="Y337" s="405"/>
      <c r="Z337" s="405"/>
    </row>
    <row r="338" spans="1:26" ht="12.75" customHeight="1">
      <c r="A338" s="405"/>
      <c r="B338" s="405"/>
      <c r="C338" s="405"/>
      <c r="D338" s="405"/>
      <c r="E338" s="405"/>
      <c r="F338" s="405"/>
      <c r="G338" s="405"/>
      <c r="H338" s="405"/>
      <c r="I338" s="405"/>
      <c r="J338" s="405"/>
      <c r="K338" s="405"/>
      <c r="L338" s="405"/>
      <c r="M338" s="405"/>
      <c r="N338" s="405"/>
      <c r="O338" s="405"/>
      <c r="P338" s="405"/>
      <c r="Q338" s="405"/>
      <c r="R338" s="405"/>
      <c r="S338" s="405"/>
      <c r="T338" s="405"/>
      <c r="U338" s="405"/>
      <c r="V338" s="405"/>
      <c r="W338" s="405"/>
      <c r="X338" s="405"/>
      <c r="Y338" s="405"/>
      <c r="Z338" s="405"/>
    </row>
    <row r="339" spans="1:26" ht="12.75" customHeight="1">
      <c r="A339" s="405"/>
      <c r="B339" s="405"/>
      <c r="C339" s="405"/>
      <c r="D339" s="405"/>
      <c r="E339" s="405"/>
      <c r="F339" s="405"/>
      <c r="G339" s="405"/>
      <c r="H339" s="405"/>
      <c r="I339" s="405"/>
      <c r="J339" s="405"/>
      <c r="K339" s="405"/>
      <c r="L339" s="405"/>
      <c r="M339" s="405"/>
      <c r="N339" s="405"/>
      <c r="O339" s="405"/>
      <c r="P339" s="405"/>
      <c r="Q339" s="405"/>
      <c r="R339" s="405"/>
      <c r="S339" s="405"/>
      <c r="T339" s="405"/>
      <c r="U339" s="405"/>
      <c r="V339" s="405"/>
      <c r="W339" s="405"/>
      <c r="X339" s="405"/>
      <c r="Y339" s="405"/>
      <c r="Z339" s="405"/>
    </row>
    <row r="340" spans="1:26" ht="12.75" customHeight="1">
      <c r="A340" s="405"/>
      <c r="B340" s="405"/>
      <c r="C340" s="405"/>
      <c r="D340" s="405"/>
      <c r="E340" s="405"/>
      <c r="F340" s="405"/>
      <c r="G340" s="405"/>
      <c r="H340" s="405"/>
      <c r="I340" s="405"/>
      <c r="J340" s="405"/>
      <c r="K340" s="405"/>
      <c r="L340" s="405"/>
      <c r="M340" s="405"/>
      <c r="N340" s="405"/>
      <c r="O340" s="405"/>
      <c r="P340" s="405"/>
      <c r="Q340" s="405"/>
      <c r="R340" s="405"/>
      <c r="S340" s="405"/>
      <c r="T340" s="405"/>
      <c r="U340" s="405"/>
      <c r="V340" s="405"/>
      <c r="W340" s="405"/>
      <c r="X340" s="405"/>
      <c r="Y340" s="405"/>
      <c r="Z340" s="405"/>
    </row>
    <row r="341" spans="1:26" ht="12.75" customHeight="1">
      <c r="A341" s="405"/>
      <c r="B341" s="405"/>
      <c r="C341" s="405"/>
      <c r="D341" s="405"/>
      <c r="E341" s="405"/>
      <c r="F341" s="405"/>
      <c r="G341" s="405"/>
      <c r="H341" s="405"/>
      <c r="I341" s="405"/>
      <c r="J341" s="405"/>
      <c r="K341" s="405"/>
      <c r="L341" s="405"/>
      <c r="M341" s="405"/>
      <c r="N341" s="405"/>
      <c r="O341" s="405"/>
      <c r="P341" s="405"/>
      <c r="Q341" s="405"/>
      <c r="R341" s="405"/>
      <c r="S341" s="405"/>
      <c r="T341" s="405"/>
      <c r="U341" s="405"/>
      <c r="V341" s="405"/>
      <c r="W341" s="405"/>
      <c r="X341" s="405"/>
      <c r="Y341" s="405"/>
      <c r="Z341" s="405"/>
    </row>
    <row r="342" spans="1:26" ht="12.75" customHeight="1">
      <c r="A342" s="405"/>
      <c r="B342" s="405"/>
      <c r="C342" s="405"/>
      <c r="D342" s="405"/>
      <c r="E342" s="405"/>
      <c r="F342" s="405"/>
      <c r="G342" s="405"/>
      <c r="H342" s="405"/>
      <c r="I342" s="405"/>
      <c r="J342" s="405"/>
      <c r="K342" s="405"/>
      <c r="L342" s="405"/>
      <c r="M342" s="405"/>
      <c r="N342" s="405"/>
      <c r="O342" s="405"/>
      <c r="P342" s="405"/>
      <c r="Q342" s="405"/>
      <c r="R342" s="405"/>
      <c r="S342" s="405"/>
      <c r="T342" s="405"/>
      <c r="U342" s="405"/>
      <c r="V342" s="405"/>
      <c r="W342" s="405"/>
      <c r="X342" s="405"/>
      <c r="Y342" s="405"/>
      <c r="Z342" s="405"/>
    </row>
    <row r="343" spans="1:26" ht="12.75" customHeight="1">
      <c r="A343" s="405"/>
      <c r="B343" s="405"/>
      <c r="C343" s="405"/>
      <c r="D343" s="405"/>
      <c r="E343" s="405"/>
      <c r="F343" s="405"/>
      <c r="G343" s="405"/>
      <c r="H343" s="405"/>
      <c r="I343" s="405"/>
      <c r="J343" s="405"/>
      <c r="K343" s="405"/>
      <c r="L343" s="405"/>
      <c r="M343" s="405"/>
      <c r="N343" s="405"/>
      <c r="O343" s="405"/>
      <c r="P343" s="405"/>
      <c r="Q343" s="405"/>
      <c r="R343" s="405"/>
      <c r="S343" s="405"/>
      <c r="T343" s="405"/>
      <c r="U343" s="405"/>
      <c r="V343" s="405"/>
      <c r="W343" s="405"/>
      <c r="X343" s="405"/>
      <c r="Y343" s="405"/>
      <c r="Z343" s="405"/>
    </row>
    <row r="344" spans="1:26" ht="12.75" customHeight="1">
      <c r="A344" s="405"/>
      <c r="B344" s="405"/>
      <c r="C344" s="405"/>
      <c r="D344" s="405"/>
      <c r="E344" s="405"/>
      <c r="F344" s="405"/>
      <c r="G344" s="405"/>
      <c r="H344" s="405"/>
      <c r="I344" s="405"/>
      <c r="J344" s="405"/>
      <c r="K344" s="405"/>
      <c r="L344" s="405"/>
      <c r="M344" s="405"/>
      <c r="N344" s="405"/>
      <c r="O344" s="405"/>
      <c r="P344" s="405"/>
      <c r="Q344" s="405"/>
      <c r="R344" s="405"/>
      <c r="S344" s="405"/>
      <c r="T344" s="405"/>
      <c r="U344" s="405"/>
      <c r="V344" s="405"/>
      <c r="W344" s="405"/>
      <c r="X344" s="405"/>
      <c r="Y344" s="405"/>
      <c r="Z344" s="405"/>
    </row>
    <row r="345" spans="1:26" ht="12.75" customHeight="1">
      <c r="A345" s="405"/>
      <c r="B345" s="405"/>
      <c r="C345" s="405"/>
      <c r="D345" s="405"/>
      <c r="E345" s="405"/>
      <c r="F345" s="405"/>
      <c r="G345" s="405"/>
      <c r="H345" s="405"/>
      <c r="I345" s="405"/>
      <c r="J345" s="405"/>
      <c r="K345" s="405"/>
      <c r="L345" s="405"/>
      <c r="M345" s="405"/>
      <c r="N345" s="405"/>
      <c r="O345" s="405"/>
      <c r="P345" s="405"/>
      <c r="Q345" s="405"/>
      <c r="R345" s="405"/>
      <c r="S345" s="405"/>
      <c r="T345" s="405"/>
      <c r="U345" s="405"/>
      <c r="V345" s="405"/>
      <c r="W345" s="405"/>
      <c r="X345" s="405"/>
      <c r="Y345" s="405"/>
      <c r="Z345" s="405"/>
    </row>
    <row r="346" spans="1:26" ht="12.75" customHeight="1">
      <c r="A346" s="405"/>
      <c r="B346" s="405"/>
      <c r="C346" s="405"/>
      <c r="D346" s="405"/>
      <c r="E346" s="405"/>
      <c r="F346" s="405"/>
      <c r="G346" s="405"/>
      <c r="H346" s="405"/>
      <c r="I346" s="405"/>
      <c r="J346" s="405"/>
      <c r="K346" s="405"/>
      <c r="L346" s="405"/>
      <c r="M346" s="405"/>
      <c r="N346" s="405"/>
      <c r="O346" s="405"/>
      <c r="P346" s="405"/>
      <c r="Q346" s="405"/>
      <c r="R346" s="405"/>
      <c r="S346" s="405"/>
      <c r="T346" s="405"/>
      <c r="U346" s="405"/>
      <c r="V346" s="405"/>
      <c r="W346" s="405"/>
      <c r="X346" s="405"/>
      <c r="Y346" s="405"/>
      <c r="Z346" s="405"/>
    </row>
    <row r="347" spans="1:26" ht="12.75" customHeight="1">
      <c r="A347" s="405"/>
      <c r="B347" s="405"/>
      <c r="C347" s="405"/>
      <c r="D347" s="405"/>
      <c r="E347" s="405"/>
      <c r="F347" s="405"/>
      <c r="G347" s="405"/>
      <c r="H347" s="405"/>
      <c r="I347" s="405"/>
      <c r="J347" s="405"/>
      <c r="K347" s="405"/>
      <c r="L347" s="405"/>
      <c r="M347" s="405"/>
      <c r="N347" s="405"/>
      <c r="O347" s="405"/>
      <c r="P347" s="405"/>
      <c r="Q347" s="405"/>
      <c r="R347" s="405"/>
      <c r="S347" s="405"/>
      <c r="T347" s="405"/>
      <c r="U347" s="405"/>
      <c r="V347" s="405"/>
      <c r="W347" s="405"/>
      <c r="X347" s="405"/>
      <c r="Y347" s="405"/>
      <c r="Z347" s="405"/>
    </row>
    <row r="348" spans="1:26" ht="12.75" customHeight="1">
      <c r="A348" s="405"/>
      <c r="B348" s="405"/>
      <c r="C348" s="405"/>
      <c r="D348" s="405"/>
      <c r="E348" s="405"/>
      <c r="F348" s="405"/>
      <c r="G348" s="405"/>
      <c r="H348" s="405"/>
      <c r="I348" s="405"/>
      <c r="J348" s="405"/>
      <c r="K348" s="405"/>
      <c r="L348" s="405"/>
      <c r="M348" s="405"/>
      <c r="N348" s="405"/>
      <c r="O348" s="405"/>
      <c r="P348" s="405"/>
      <c r="Q348" s="405"/>
      <c r="R348" s="405"/>
      <c r="S348" s="405"/>
      <c r="T348" s="405"/>
      <c r="U348" s="405"/>
      <c r="V348" s="405"/>
      <c r="W348" s="405"/>
      <c r="X348" s="405"/>
      <c r="Y348" s="405"/>
      <c r="Z348" s="405"/>
    </row>
    <row r="349" spans="1:26" ht="12.75" customHeight="1">
      <c r="A349" s="405"/>
      <c r="B349" s="405"/>
      <c r="C349" s="405"/>
      <c r="D349" s="405"/>
      <c r="E349" s="405"/>
      <c r="F349" s="405"/>
      <c r="G349" s="405"/>
      <c r="H349" s="405"/>
      <c r="I349" s="405"/>
      <c r="J349" s="405"/>
      <c r="K349" s="405"/>
      <c r="L349" s="405"/>
      <c r="M349" s="405"/>
      <c r="N349" s="405"/>
      <c r="O349" s="405"/>
      <c r="P349" s="405"/>
      <c r="Q349" s="405"/>
      <c r="R349" s="405"/>
      <c r="S349" s="405"/>
      <c r="T349" s="405"/>
      <c r="U349" s="405"/>
      <c r="V349" s="405"/>
      <c r="W349" s="405"/>
      <c r="X349" s="405"/>
      <c r="Y349" s="405"/>
      <c r="Z349" s="405"/>
    </row>
    <row r="350" spans="1:26" ht="12.75" customHeight="1">
      <c r="A350" s="405"/>
      <c r="B350" s="405"/>
      <c r="C350" s="405"/>
      <c r="D350" s="405"/>
      <c r="E350" s="405"/>
      <c r="F350" s="405"/>
      <c r="G350" s="405"/>
      <c r="H350" s="405"/>
      <c r="I350" s="405"/>
      <c r="J350" s="405"/>
      <c r="K350" s="405"/>
      <c r="L350" s="405"/>
      <c r="M350" s="405"/>
      <c r="N350" s="405"/>
      <c r="O350" s="405"/>
      <c r="P350" s="405"/>
      <c r="Q350" s="405"/>
      <c r="R350" s="405"/>
      <c r="S350" s="405"/>
      <c r="T350" s="405"/>
      <c r="U350" s="405"/>
      <c r="V350" s="405"/>
      <c r="W350" s="405"/>
      <c r="X350" s="405"/>
      <c r="Y350" s="405"/>
      <c r="Z350" s="405"/>
    </row>
    <row r="351" spans="1:26" ht="12.75" customHeight="1">
      <c r="A351" s="405"/>
      <c r="B351" s="405"/>
      <c r="C351" s="405"/>
      <c r="D351" s="405"/>
      <c r="E351" s="405"/>
      <c r="F351" s="405"/>
      <c r="G351" s="405"/>
      <c r="H351" s="405"/>
      <c r="I351" s="405"/>
      <c r="J351" s="405"/>
      <c r="K351" s="405"/>
      <c r="L351" s="405"/>
      <c r="M351" s="405"/>
      <c r="N351" s="405"/>
      <c r="O351" s="405"/>
      <c r="P351" s="405"/>
      <c r="Q351" s="405"/>
      <c r="R351" s="405"/>
      <c r="S351" s="405"/>
      <c r="T351" s="405"/>
      <c r="U351" s="405"/>
      <c r="V351" s="405"/>
      <c r="W351" s="405"/>
      <c r="X351" s="405"/>
      <c r="Y351" s="405"/>
      <c r="Z351" s="405"/>
    </row>
    <row r="352" spans="1:26" ht="12.75" customHeight="1">
      <c r="A352" s="405"/>
      <c r="B352" s="405"/>
      <c r="C352" s="405"/>
      <c r="D352" s="405"/>
      <c r="E352" s="405"/>
      <c r="F352" s="405"/>
      <c r="G352" s="405"/>
      <c r="H352" s="405"/>
      <c r="I352" s="405"/>
      <c r="J352" s="405"/>
      <c r="K352" s="405"/>
      <c r="L352" s="405"/>
      <c r="M352" s="405"/>
      <c r="N352" s="405"/>
      <c r="O352" s="405"/>
      <c r="P352" s="405"/>
      <c r="Q352" s="405"/>
      <c r="R352" s="405"/>
      <c r="S352" s="405"/>
      <c r="T352" s="405"/>
      <c r="U352" s="405"/>
      <c r="V352" s="405"/>
      <c r="W352" s="405"/>
      <c r="X352" s="405"/>
      <c r="Y352" s="405"/>
      <c r="Z352" s="405"/>
    </row>
    <row r="353" spans="1:26" ht="12.75" customHeight="1">
      <c r="A353" s="405"/>
      <c r="B353" s="405"/>
      <c r="C353" s="405"/>
      <c r="D353" s="405"/>
      <c r="E353" s="405"/>
      <c r="F353" s="405"/>
      <c r="G353" s="405"/>
      <c r="H353" s="405"/>
      <c r="I353" s="405"/>
      <c r="J353" s="405"/>
      <c r="K353" s="405"/>
      <c r="L353" s="405"/>
      <c r="M353" s="405"/>
      <c r="N353" s="405"/>
      <c r="O353" s="405"/>
      <c r="P353" s="405"/>
      <c r="Q353" s="405"/>
      <c r="R353" s="405"/>
      <c r="S353" s="405"/>
      <c r="T353" s="405"/>
      <c r="U353" s="405"/>
      <c r="V353" s="405"/>
      <c r="W353" s="405"/>
      <c r="X353" s="405"/>
      <c r="Y353" s="405"/>
      <c r="Z353" s="405"/>
    </row>
    <row r="354" spans="1:26" ht="12.75" customHeight="1">
      <c r="A354" s="405"/>
      <c r="B354" s="405"/>
      <c r="C354" s="405"/>
      <c r="D354" s="405"/>
      <c r="E354" s="405"/>
      <c r="F354" s="405"/>
      <c r="G354" s="405"/>
      <c r="H354" s="405"/>
      <c r="I354" s="405"/>
      <c r="J354" s="405"/>
      <c r="K354" s="405"/>
      <c r="L354" s="405"/>
      <c r="M354" s="405"/>
      <c r="N354" s="405"/>
      <c r="O354" s="405"/>
      <c r="P354" s="405"/>
      <c r="Q354" s="405"/>
      <c r="R354" s="405"/>
      <c r="S354" s="405"/>
      <c r="T354" s="405"/>
      <c r="U354" s="405"/>
      <c r="V354" s="405"/>
      <c r="W354" s="405"/>
      <c r="X354" s="405"/>
      <c r="Y354" s="405"/>
      <c r="Z354" s="405"/>
    </row>
    <row r="355" spans="1:26" ht="12.75" customHeight="1">
      <c r="A355" s="405"/>
      <c r="B355" s="405"/>
      <c r="C355" s="405"/>
      <c r="D355" s="405"/>
      <c r="E355" s="405"/>
      <c r="F355" s="405"/>
      <c r="G355" s="405"/>
      <c r="H355" s="405"/>
      <c r="I355" s="405"/>
      <c r="J355" s="405"/>
      <c r="K355" s="405"/>
      <c r="L355" s="405"/>
      <c r="M355" s="405"/>
      <c r="N355" s="405"/>
      <c r="O355" s="405"/>
      <c r="P355" s="405"/>
      <c r="Q355" s="405"/>
      <c r="R355" s="405"/>
      <c r="S355" s="405"/>
      <c r="T355" s="405"/>
      <c r="U355" s="405"/>
      <c r="V355" s="405"/>
      <c r="W355" s="405"/>
      <c r="X355" s="405"/>
      <c r="Y355" s="405"/>
      <c r="Z355" s="405"/>
    </row>
    <row r="356" spans="1:26" ht="12.75" customHeight="1">
      <c r="A356" s="405"/>
      <c r="B356" s="405"/>
      <c r="C356" s="405"/>
      <c r="D356" s="405"/>
      <c r="E356" s="405"/>
      <c r="F356" s="405"/>
      <c r="G356" s="405"/>
      <c r="H356" s="405"/>
      <c r="I356" s="405"/>
      <c r="J356" s="405"/>
      <c r="K356" s="405"/>
      <c r="L356" s="405"/>
      <c r="M356" s="405"/>
      <c r="N356" s="405"/>
      <c r="O356" s="405"/>
      <c r="P356" s="405"/>
      <c r="Q356" s="405"/>
      <c r="R356" s="405"/>
      <c r="S356" s="405"/>
      <c r="T356" s="405"/>
      <c r="U356" s="405"/>
      <c r="V356" s="405"/>
      <c r="W356" s="405"/>
      <c r="X356" s="405"/>
      <c r="Y356" s="405"/>
      <c r="Z356" s="405"/>
    </row>
    <row r="357" spans="1:26" ht="12.75" customHeight="1">
      <c r="A357" s="405"/>
      <c r="B357" s="405"/>
      <c r="C357" s="405"/>
      <c r="D357" s="405"/>
      <c r="E357" s="405"/>
      <c r="F357" s="405"/>
      <c r="G357" s="405"/>
      <c r="H357" s="405"/>
      <c r="I357" s="405"/>
      <c r="J357" s="405"/>
      <c r="K357" s="405"/>
      <c r="L357" s="405"/>
      <c r="M357" s="405"/>
      <c r="N357" s="405"/>
      <c r="O357" s="405"/>
      <c r="P357" s="405"/>
      <c r="Q357" s="405"/>
      <c r="R357" s="405"/>
      <c r="S357" s="405"/>
      <c r="T357" s="405"/>
      <c r="U357" s="405"/>
      <c r="V357" s="405"/>
      <c r="W357" s="405"/>
      <c r="X357" s="405"/>
      <c r="Y357" s="405"/>
      <c r="Z357" s="405"/>
    </row>
    <row r="358" spans="1:26" ht="12.75" customHeight="1">
      <c r="A358" s="405"/>
      <c r="B358" s="405"/>
      <c r="C358" s="405"/>
      <c r="D358" s="405"/>
      <c r="E358" s="405"/>
      <c r="F358" s="405"/>
      <c r="G358" s="405"/>
      <c r="H358" s="405"/>
      <c r="I358" s="405"/>
      <c r="J358" s="405"/>
      <c r="K358" s="405"/>
      <c r="L358" s="405"/>
      <c r="M358" s="405"/>
      <c r="N358" s="405"/>
      <c r="O358" s="405"/>
      <c r="P358" s="405"/>
      <c r="Q358" s="405"/>
      <c r="R358" s="405"/>
      <c r="S358" s="405"/>
      <c r="T358" s="405"/>
      <c r="U358" s="405"/>
      <c r="V358" s="405"/>
      <c r="W358" s="405"/>
      <c r="X358" s="405"/>
      <c r="Y358" s="405"/>
      <c r="Z358" s="405"/>
    </row>
    <row r="359" spans="1:26" ht="12.75" customHeight="1">
      <c r="A359" s="405"/>
      <c r="B359" s="405"/>
      <c r="C359" s="405"/>
      <c r="D359" s="405"/>
      <c r="E359" s="405"/>
      <c r="F359" s="405"/>
      <c r="G359" s="405"/>
      <c r="H359" s="405"/>
      <c r="I359" s="405"/>
      <c r="J359" s="405"/>
      <c r="K359" s="405"/>
      <c r="L359" s="405"/>
      <c r="M359" s="405"/>
      <c r="N359" s="405"/>
      <c r="O359" s="405"/>
      <c r="P359" s="405"/>
      <c r="Q359" s="405"/>
      <c r="R359" s="405"/>
      <c r="S359" s="405"/>
      <c r="T359" s="405"/>
      <c r="U359" s="405"/>
      <c r="V359" s="405"/>
      <c r="W359" s="405"/>
      <c r="X359" s="405"/>
      <c r="Y359" s="405"/>
      <c r="Z359" s="405"/>
    </row>
    <row r="360" spans="1:26" ht="12.75" customHeight="1">
      <c r="A360" s="405"/>
      <c r="B360" s="405"/>
      <c r="C360" s="405"/>
      <c r="D360" s="405"/>
      <c r="E360" s="405"/>
      <c r="F360" s="405"/>
      <c r="G360" s="405"/>
      <c r="H360" s="405"/>
      <c r="I360" s="405"/>
      <c r="J360" s="405"/>
      <c r="K360" s="405"/>
      <c r="L360" s="405"/>
      <c r="M360" s="405"/>
      <c r="N360" s="405"/>
      <c r="O360" s="405"/>
      <c r="P360" s="405"/>
      <c r="Q360" s="405"/>
      <c r="R360" s="405"/>
      <c r="S360" s="405"/>
      <c r="T360" s="405"/>
      <c r="U360" s="405"/>
      <c r="V360" s="405"/>
      <c r="W360" s="405"/>
      <c r="X360" s="405"/>
      <c r="Y360" s="405"/>
      <c r="Z360" s="405"/>
    </row>
    <row r="361" spans="1:26" ht="12.75" customHeight="1">
      <c r="A361" s="405"/>
      <c r="B361" s="405"/>
      <c r="C361" s="405"/>
      <c r="D361" s="405"/>
      <c r="E361" s="405"/>
      <c r="F361" s="405"/>
      <c r="G361" s="405"/>
      <c r="H361" s="405"/>
      <c r="I361" s="405"/>
      <c r="J361" s="405"/>
      <c r="K361" s="405"/>
      <c r="L361" s="405"/>
      <c r="M361" s="405"/>
      <c r="N361" s="405"/>
      <c r="O361" s="405"/>
      <c r="P361" s="405"/>
      <c r="Q361" s="405"/>
      <c r="R361" s="405"/>
      <c r="S361" s="405"/>
      <c r="T361" s="405"/>
      <c r="U361" s="405"/>
      <c r="V361" s="405"/>
      <c r="W361" s="405"/>
      <c r="X361" s="405"/>
      <c r="Y361" s="405"/>
      <c r="Z361" s="405"/>
    </row>
    <row r="362" spans="1:26" ht="12.75" customHeight="1">
      <c r="A362" s="405"/>
      <c r="B362" s="405"/>
      <c r="C362" s="405"/>
      <c r="D362" s="405"/>
      <c r="E362" s="405"/>
      <c r="F362" s="405"/>
      <c r="G362" s="405"/>
      <c r="H362" s="405"/>
      <c r="I362" s="405"/>
      <c r="J362" s="405"/>
      <c r="K362" s="405"/>
      <c r="L362" s="405"/>
      <c r="M362" s="405"/>
      <c r="N362" s="405"/>
      <c r="O362" s="405"/>
      <c r="P362" s="405"/>
      <c r="Q362" s="405"/>
      <c r="R362" s="405"/>
      <c r="S362" s="405"/>
      <c r="T362" s="405"/>
      <c r="U362" s="405"/>
      <c r="V362" s="405"/>
      <c r="W362" s="405"/>
      <c r="X362" s="405"/>
      <c r="Y362" s="405"/>
      <c r="Z362" s="405"/>
    </row>
    <row r="363" spans="1:26" ht="12.75" customHeight="1">
      <c r="A363" s="405"/>
      <c r="B363" s="405"/>
      <c r="C363" s="405"/>
      <c r="D363" s="405"/>
      <c r="E363" s="405"/>
      <c r="F363" s="405"/>
      <c r="G363" s="405"/>
      <c r="H363" s="405"/>
      <c r="I363" s="405"/>
      <c r="J363" s="405"/>
      <c r="K363" s="405"/>
      <c r="L363" s="405"/>
      <c r="M363" s="405"/>
      <c r="N363" s="405"/>
      <c r="O363" s="405"/>
      <c r="P363" s="405"/>
      <c r="Q363" s="405"/>
      <c r="R363" s="405"/>
      <c r="S363" s="405"/>
      <c r="T363" s="405"/>
      <c r="U363" s="405"/>
      <c r="V363" s="405"/>
      <c r="W363" s="405"/>
      <c r="X363" s="405"/>
      <c r="Y363" s="405"/>
      <c r="Z363" s="405"/>
    </row>
    <row r="364" spans="1:26" ht="12.75" customHeight="1">
      <c r="A364" s="405"/>
      <c r="B364" s="405"/>
      <c r="C364" s="405"/>
      <c r="D364" s="405"/>
      <c r="E364" s="405"/>
      <c r="F364" s="405"/>
      <c r="G364" s="405"/>
      <c r="H364" s="405"/>
      <c r="I364" s="405"/>
      <c r="J364" s="405"/>
      <c r="K364" s="405"/>
      <c r="L364" s="405"/>
      <c r="M364" s="405"/>
      <c r="N364" s="405"/>
      <c r="O364" s="405"/>
      <c r="P364" s="405"/>
      <c r="Q364" s="405"/>
      <c r="R364" s="405"/>
      <c r="S364" s="405"/>
      <c r="T364" s="405"/>
      <c r="U364" s="405"/>
      <c r="V364" s="405"/>
      <c r="W364" s="405"/>
      <c r="X364" s="405"/>
      <c r="Y364" s="405"/>
      <c r="Z364" s="405"/>
    </row>
    <row r="365" spans="1:26" ht="12.75" customHeight="1">
      <c r="A365" s="405"/>
      <c r="B365" s="405"/>
      <c r="C365" s="405"/>
      <c r="D365" s="405"/>
      <c r="E365" s="405"/>
      <c r="F365" s="405"/>
      <c r="G365" s="405"/>
      <c r="H365" s="405"/>
      <c r="I365" s="405"/>
      <c r="J365" s="405"/>
      <c r="K365" s="405"/>
      <c r="L365" s="405"/>
      <c r="M365" s="405"/>
      <c r="N365" s="405"/>
      <c r="O365" s="405"/>
      <c r="P365" s="405"/>
      <c r="Q365" s="405"/>
      <c r="R365" s="405"/>
      <c r="S365" s="405"/>
      <c r="T365" s="405"/>
      <c r="U365" s="405"/>
      <c r="V365" s="405"/>
      <c r="W365" s="405"/>
      <c r="X365" s="405"/>
      <c r="Y365" s="405"/>
      <c r="Z365" s="405"/>
    </row>
    <row r="366" spans="1:26" ht="12.75" customHeight="1">
      <c r="A366" s="405"/>
      <c r="B366" s="405"/>
      <c r="C366" s="405"/>
      <c r="D366" s="405"/>
      <c r="E366" s="405"/>
      <c r="F366" s="405"/>
      <c r="G366" s="405"/>
      <c r="H366" s="405"/>
      <c r="I366" s="405"/>
      <c r="J366" s="405"/>
      <c r="K366" s="405"/>
      <c r="L366" s="405"/>
      <c r="M366" s="405"/>
      <c r="N366" s="405"/>
      <c r="O366" s="405"/>
      <c r="P366" s="405"/>
      <c r="Q366" s="405"/>
      <c r="R366" s="405"/>
      <c r="S366" s="405"/>
      <c r="T366" s="405"/>
      <c r="U366" s="405"/>
      <c r="V366" s="405"/>
      <c r="W366" s="405"/>
      <c r="X366" s="405"/>
      <c r="Y366" s="405"/>
      <c r="Z366" s="405"/>
    </row>
    <row r="367" spans="1:26" ht="12.75" customHeight="1">
      <c r="A367" s="405"/>
      <c r="B367" s="405"/>
      <c r="C367" s="405"/>
      <c r="D367" s="405"/>
      <c r="E367" s="405"/>
      <c r="F367" s="405"/>
      <c r="G367" s="405"/>
      <c r="H367" s="405"/>
      <c r="I367" s="405"/>
      <c r="J367" s="405"/>
      <c r="K367" s="405"/>
      <c r="L367" s="405"/>
      <c r="M367" s="405"/>
      <c r="N367" s="405"/>
      <c r="O367" s="405"/>
      <c r="P367" s="405"/>
      <c r="Q367" s="405"/>
      <c r="R367" s="405"/>
      <c r="S367" s="405"/>
      <c r="T367" s="405"/>
      <c r="U367" s="405"/>
      <c r="V367" s="405"/>
      <c r="W367" s="405"/>
      <c r="X367" s="405"/>
      <c r="Y367" s="405"/>
      <c r="Z367" s="405"/>
    </row>
    <row r="368" spans="1:26" ht="12.75" customHeight="1">
      <c r="A368" s="405"/>
      <c r="B368" s="405"/>
      <c r="C368" s="405"/>
      <c r="D368" s="405"/>
      <c r="E368" s="405"/>
      <c r="F368" s="405"/>
      <c r="G368" s="405"/>
      <c r="H368" s="405"/>
      <c r="I368" s="405"/>
      <c r="J368" s="405"/>
      <c r="K368" s="405"/>
      <c r="L368" s="405"/>
      <c r="M368" s="405"/>
      <c r="N368" s="405"/>
      <c r="O368" s="405"/>
      <c r="P368" s="405"/>
      <c r="Q368" s="405"/>
      <c r="R368" s="405"/>
      <c r="S368" s="405"/>
      <c r="T368" s="405"/>
      <c r="U368" s="405"/>
      <c r="V368" s="405"/>
      <c r="W368" s="405"/>
      <c r="X368" s="405"/>
      <c r="Y368" s="405"/>
      <c r="Z368" s="405"/>
    </row>
    <row r="369" spans="1:26" ht="12.75" customHeight="1">
      <c r="A369" s="405"/>
      <c r="B369" s="405"/>
      <c r="C369" s="405"/>
      <c r="D369" s="405"/>
      <c r="E369" s="405"/>
      <c r="F369" s="405"/>
      <c r="G369" s="405"/>
      <c r="H369" s="405"/>
      <c r="I369" s="405"/>
      <c r="J369" s="405"/>
      <c r="K369" s="405"/>
      <c r="L369" s="405"/>
      <c r="M369" s="405"/>
      <c r="N369" s="405"/>
      <c r="O369" s="405"/>
      <c r="P369" s="405"/>
      <c r="Q369" s="405"/>
      <c r="R369" s="405"/>
      <c r="S369" s="405"/>
      <c r="T369" s="405"/>
      <c r="U369" s="405"/>
      <c r="V369" s="405"/>
      <c r="W369" s="405"/>
      <c r="X369" s="405"/>
      <c r="Y369" s="405"/>
      <c r="Z369" s="405"/>
    </row>
    <row r="370" spans="1:26" ht="12.75" customHeight="1">
      <c r="A370" s="405"/>
      <c r="B370" s="405"/>
      <c r="C370" s="405"/>
      <c r="D370" s="405"/>
      <c r="E370" s="405"/>
      <c r="F370" s="405"/>
      <c r="G370" s="405"/>
      <c r="H370" s="405"/>
      <c r="I370" s="405"/>
      <c r="J370" s="405"/>
      <c r="K370" s="405"/>
      <c r="L370" s="405"/>
      <c r="M370" s="405"/>
      <c r="N370" s="405"/>
      <c r="O370" s="405"/>
      <c r="P370" s="405"/>
      <c r="Q370" s="405"/>
      <c r="R370" s="405"/>
      <c r="S370" s="405"/>
      <c r="T370" s="405"/>
      <c r="U370" s="405"/>
      <c r="V370" s="405"/>
      <c r="W370" s="405"/>
      <c r="X370" s="405"/>
      <c r="Y370" s="405"/>
      <c r="Z370" s="405"/>
    </row>
    <row r="371" spans="1:26" ht="12.75" customHeight="1">
      <c r="A371" s="405"/>
      <c r="B371" s="405"/>
      <c r="C371" s="405"/>
      <c r="D371" s="405"/>
      <c r="E371" s="405"/>
      <c r="F371" s="405"/>
      <c r="G371" s="405"/>
      <c r="H371" s="405"/>
      <c r="I371" s="405"/>
      <c r="J371" s="405"/>
      <c r="K371" s="405"/>
      <c r="L371" s="405"/>
      <c r="M371" s="405"/>
      <c r="N371" s="405"/>
      <c r="O371" s="405"/>
      <c r="P371" s="405"/>
      <c r="Q371" s="405"/>
      <c r="R371" s="405"/>
      <c r="S371" s="405"/>
      <c r="T371" s="405"/>
      <c r="U371" s="405"/>
      <c r="V371" s="405"/>
      <c r="W371" s="405"/>
      <c r="X371" s="405"/>
      <c r="Y371" s="405"/>
      <c r="Z371" s="405"/>
    </row>
    <row r="372" spans="1:26" ht="12.75" customHeight="1">
      <c r="A372" s="405"/>
      <c r="B372" s="405"/>
      <c r="C372" s="405"/>
      <c r="D372" s="405"/>
      <c r="E372" s="405"/>
      <c r="F372" s="405"/>
      <c r="G372" s="405"/>
      <c r="H372" s="405"/>
      <c r="I372" s="405"/>
      <c r="J372" s="405"/>
      <c r="K372" s="405"/>
      <c r="L372" s="405"/>
      <c r="M372" s="405"/>
      <c r="N372" s="405"/>
      <c r="O372" s="405"/>
      <c r="P372" s="405"/>
      <c r="Q372" s="405"/>
      <c r="R372" s="405"/>
      <c r="S372" s="405"/>
      <c r="T372" s="405"/>
      <c r="U372" s="405"/>
      <c r="V372" s="405"/>
      <c r="W372" s="405"/>
      <c r="X372" s="405"/>
      <c r="Y372" s="405"/>
      <c r="Z372" s="405"/>
    </row>
    <row r="373" spans="1:26" ht="12.75" customHeight="1">
      <c r="A373" s="405"/>
      <c r="B373" s="405"/>
      <c r="C373" s="405"/>
      <c r="D373" s="405"/>
      <c r="E373" s="405"/>
      <c r="F373" s="405"/>
      <c r="G373" s="405"/>
      <c r="H373" s="405"/>
      <c r="I373" s="405"/>
      <c r="J373" s="405"/>
      <c r="K373" s="405"/>
      <c r="L373" s="405"/>
      <c r="M373" s="405"/>
      <c r="N373" s="405"/>
      <c r="O373" s="405"/>
      <c r="P373" s="405"/>
      <c r="Q373" s="405"/>
      <c r="R373" s="405"/>
      <c r="S373" s="405"/>
      <c r="T373" s="405"/>
      <c r="U373" s="405"/>
      <c r="V373" s="405"/>
      <c r="W373" s="405"/>
      <c r="X373" s="405"/>
      <c r="Y373" s="405"/>
      <c r="Z373" s="405"/>
    </row>
    <row r="374" spans="1:26" ht="12.75" customHeight="1">
      <c r="A374" s="405"/>
      <c r="B374" s="405"/>
      <c r="C374" s="405"/>
      <c r="D374" s="405"/>
      <c r="E374" s="405"/>
      <c r="F374" s="405"/>
      <c r="G374" s="405"/>
      <c r="H374" s="405"/>
      <c r="I374" s="405"/>
      <c r="J374" s="405"/>
      <c r="K374" s="405"/>
      <c r="L374" s="405"/>
      <c r="M374" s="405"/>
      <c r="N374" s="405"/>
      <c r="O374" s="405"/>
      <c r="P374" s="405"/>
      <c r="Q374" s="405"/>
      <c r="R374" s="405"/>
      <c r="S374" s="405"/>
      <c r="T374" s="405"/>
      <c r="U374" s="405"/>
      <c r="V374" s="405"/>
      <c r="W374" s="405"/>
      <c r="X374" s="405"/>
      <c r="Y374" s="405"/>
      <c r="Z374" s="405"/>
    </row>
    <row r="375" spans="1:26" ht="12.75" customHeight="1">
      <c r="A375" s="405"/>
      <c r="B375" s="405"/>
      <c r="C375" s="405"/>
      <c r="D375" s="405"/>
      <c r="E375" s="405"/>
      <c r="F375" s="405"/>
      <c r="G375" s="405"/>
      <c r="H375" s="405"/>
      <c r="I375" s="405"/>
      <c r="J375" s="405"/>
      <c r="K375" s="405"/>
      <c r="L375" s="405"/>
      <c r="M375" s="405"/>
      <c r="N375" s="405"/>
      <c r="O375" s="405"/>
      <c r="P375" s="405"/>
      <c r="Q375" s="405"/>
      <c r="R375" s="405"/>
      <c r="S375" s="405"/>
      <c r="T375" s="405"/>
      <c r="U375" s="405"/>
      <c r="V375" s="405"/>
      <c r="W375" s="405"/>
      <c r="X375" s="405"/>
      <c r="Y375" s="405"/>
      <c r="Z375" s="405"/>
    </row>
    <row r="376" spans="1:26" ht="12.75" customHeight="1">
      <c r="A376" s="405"/>
      <c r="B376" s="405"/>
      <c r="C376" s="405"/>
      <c r="D376" s="405"/>
      <c r="E376" s="405"/>
      <c r="F376" s="405"/>
      <c r="G376" s="405"/>
      <c r="H376" s="405"/>
      <c r="I376" s="405"/>
      <c r="J376" s="405"/>
      <c r="K376" s="405"/>
      <c r="L376" s="405"/>
      <c r="M376" s="405"/>
      <c r="N376" s="405"/>
      <c r="O376" s="405"/>
      <c r="P376" s="405"/>
      <c r="Q376" s="405"/>
      <c r="R376" s="405"/>
      <c r="S376" s="405"/>
      <c r="T376" s="405"/>
      <c r="U376" s="405"/>
      <c r="V376" s="405"/>
      <c r="W376" s="405"/>
      <c r="X376" s="405"/>
      <c r="Y376" s="405"/>
      <c r="Z376" s="405"/>
    </row>
    <row r="377" spans="1:26" ht="12.75" customHeight="1">
      <c r="A377" s="405"/>
      <c r="B377" s="405"/>
      <c r="C377" s="405"/>
      <c r="D377" s="405"/>
      <c r="E377" s="405"/>
      <c r="F377" s="405"/>
      <c r="G377" s="405"/>
      <c r="H377" s="405"/>
      <c r="I377" s="405"/>
      <c r="J377" s="405"/>
      <c r="K377" s="405"/>
      <c r="L377" s="405"/>
      <c r="M377" s="405"/>
      <c r="N377" s="405"/>
      <c r="O377" s="405"/>
      <c r="P377" s="405"/>
      <c r="Q377" s="405"/>
      <c r="R377" s="405"/>
      <c r="S377" s="405"/>
      <c r="T377" s="405"/>
      <c r="U377" s="405"/>
      <c r="V377" s="405"/>
      <c r="W377" s="405"/>
      <c r="X377" s="405"/>
      <c r="Y377" s="405"/>
      <c r="Z377" s="405"/>
    </row>
    <row r="378" spans="1:26" ht="12.75" customHeight="1">
      <c r="A378" s="405"/>
      <c r="B378" s="405"/>
      <c r="C378" s="405"/>
      <c r="D378" s="405"/>
      <c r="E378" s="405"/>
      <c r="F378" s="405"/>
      <c r="G378" s="405"/>
      <c r="H378" s="405"/>
      <c r="I378" s="405"/>
      <c r="J378" s="405"/>
      <c r="K378" s="405"/>
      <c r="L378" s="405"/>
      <c r="M378" s="405"/>
      <c r="N378" s="405"/>
      <c r="O378" s="405"/>
      <c r="P378" s="405"/>
      <c r="Q378" s="405"/>
      <c r="R378" s="405"/>
      <c r="S378" s="405"/>
      <c r="T378" s="405"/>
      <c r="U378" s="405"/>
      <c r="V378" s="405"/>
      <c r="W378" s="405"/>
      <c r="X378" s="405"/>
      <c r="Y378" s="405"/>
      <c r="Z378" s="405"/>
    </row>
    <row r="379" spans="1:26" ht="12.75" customHeight="1">
      <c r="A379" s="405"/>
      <c r="B379" s="405"/>
      <c r="C379" s="405"/>
      <c r="D379" s="405"/>
      <c r="E379" s="405"/>
      <c r="F379" s="405"/>
      <c r="G379" s="405"/>
      <c r="H379" s="405"/>
      <c r="I379" s="405"/>
      <c r="J379" s="405"/>
      <c r="K379" s="405"/>
      <c r="L379" s="405"/>
      <c r="M379" s="405"/>
      <c r="N379" s="405"/>
      <c r="O379" s="405"/>
      <c r="P379" s="405"/>
      <c r="Q379" s="405"/>
      <c r="R379" s="405"/>
      <c r="S379" s="405"/>
      <c r="T379" s="405"/>
      <c r="U379" s="405"/>
      <c r="V379" s="405"/>
      <c r="W379" s="405"/>
      <c r="X379" s="405"/>
      <c r="Y379" s="405"/>
      <c r="Z379" s="405"/>
    </row>
    <row r="380" spans="1:26" ht="12.75" customHeight="1">
      <c r="A380" s="405"/>
      <c r="B380" s="405"/>
      <c r="C380" s="405"/>
      <c r="D380" s="405"/>
      <c r="E380" s="405"/>
      <c r="F380" s="405"/>
      <c r="G380" s="405"/>
      <c r="H380" s="405"/>
      <c r="I380" s="405"/>
      <c r="J380" s="405"/>
      <c r="K380" s="405"/>
      <c r="L380" s="405"/>
      <c r="M380" s="405"/>
      <c r="N380" s="405"/>
      <c r="O380" s="405"/>
      <c r="P380" s="405"/>
      <c r="Q380" s="405"/>
      <c r="R380" s="405"/>
      <c r="S380" s="405"/>
      <c r="T380" s="405"/>
      <c r="U380" s="405"/>
      <c r="V380" s="405"/>
      <c r="W380" s="405"/>
      <c r="X380" s="405"/>
      <c r="Y380" s="405"/>
      <c r="Z380" s="405"/>
    </row>
    <row r="381" spans="1:26" ht="12.75" customHeight="1">
      <c r="A381" s="405"/>
      <c r="B381" s="405"/>
      <c r="C381" s="405"/>
      <c r="D381" s="405"/>
      <c r="E381" s="405"/>
      <c r="F381" s="405"/>
      <c r="G381" s="405"/>
      <c r="H381" s="405"/>
      <c r="I381" s="405"/>
      <c r="J381" s="405"/>
      <c r="K381" s="405"/>
      <c r="L381" s="405"/>
      <c r="M381" s="405"/>
      <c r="N381" s="405"/>
      <c r="O381" s="405"/>
      <c r="P381" s="405"/>
      <c r="Q381" s="405"/>
      <c r="R381" s="405"/>
      <c r="S381" s="405"/>
      <c r="T381" s="405"/>
      <c r="U381" s="405"/>
      <c r="V381" s="405"/>
      <c r="W381" s="405"/>
      <c r="X381" s="405"/>
      <c r="Y381" s="405"/>
      <c r="Z381" s="405"/>
    </row>
    <row r="382" spans="1:26" ht="12.75" customHeight="1">
      <c r="A382" s="405"/>
      <c r="B382" s="405"/>
      <c r="C382" s="405"/>
      <c r="D382" s="405"/>
      <c r="E382" s="405"/>
      <c r="F382" s="405"/>
      <c r="G382" s="405"/>
      <c r="H382" s="405"/>
      <c r="I382" s="405"/>
      <c r="J382" s="405"/>
      <c r="K382" s="405"/>
      <c r="L382" s="405"/>
      <c r="M382" s="405"/>
      <c r="N382" s="405"/>
      <c r="O382" s="405"/>
      <c r="P382" s="405"/>
      <c r="Q382" s="405"/>
      <c r="R382" s="405"/>
      <c r="S382" s="405"/>
      <c r="T382" s="405"/>
      <c r="U382" s="405"/>
      <c r="V382" s="405"/>
      <c r="W382" s="405"/>
      <c r="X382" s="405"/>
      <c r="Y382" s="405"/>
      <c r="Z382" s="405"/>
    </row>
    <row r="383" spans="1:26" ht="12.75" customHeight="1">
      <c r="A383" s="405"/>
      <c r="B383" s="405"/>
      <c r="C383" s="405"/>
      <c r="D383" s="405"/>
      <c r="E383" s="405"/>
      <c r="F383" s="405"/>
      <c r="G383" s="405"/>
      <c r="H383" s="405"/>
      <c r="I383" s="405"/>
      <c r="J383" s="405"/>
      <c r="K383" s="405"/>
      <c r="L383" s="405"/>
      <c r="M383" s="405"/>
      <c r="N383" s="405"/>
      <c r="O383" s="405"/>
      <c r="P383" s="405"/>
      <c r="Q383" s="405"/>
      <c r="R383" s="405"/>
      <c r="S383" s="405"/>
      <c r="T383" s="405"/>
      <c r="U383" s="405"/>
      <c r="V383" s="405"/>
      <c r="W383" s="405"/>
      <c r="X383" s="405"/>
      <c r="Y383" s="405"/>
      <c r="Z383" s="405"/>
    </row>
    <row r="384" spans="1:26" ht="12.75" customHeight="1">
      <c r="A384" s="405"/>
      <c r="B384" s="405"/>
      <c r="C384" s="405"/>
      <c r="D384" s="405"/>
      <c r="E384" s="405"/>
      <c r="F384" s="405"/>
      <c r="G384" s="405"/>
      <c r="H384" s="405"/>
      <c r="I384" s="405"/>
      <c r="J384" s="405"/>
      <c r="K384" s="405"/>
      <c r="L384" s="405"/>
      <c r="M384" s="405"/>
      <c r="N384" s="405"/>
      <c r="O384" s="405"/>
      <c r="P384" s="405"/>
      <c r="Q384" s="405"/>
      <c r="R384" s="405"/>
      <c r="S384" s="405"/>
      <c r="T384" s="405"/>
      <c r="U384" s="405"/>
      <c r="V384" s="405"/>
      <c r="W384" s="405"/>
      <c r="X384" s="405"/>
      <c r="Y384" s="405"/>
      <c r="Z384" s="405"/>
    </row>
    <row r="385" spans="1:26" ht="12.75" customHeight="1">
      <c r="A385" s="405"/>
      <c r="B385" s="405"/>
      <c r="C385" s="405"/>
      <c r="D385" s="405"/>
      <c r="E385" s="405"/>
      <c r="F385" s="405"/>
      <c r="G385" s="405"/>
      <c r="H385" s="405"/>
      <c r="I385" s="405"/>
      <c r="J385" s="405"/>
      <c r="K385" s="405"/>
      <c r="L385" s="405"/>
      <c r="M385" s="405"/>
      <c r="N385" s="405"/>
      <c r="O385" s="405"/>
      <c r="P385" s="405"/>
      <c r="Q385" s="405"/>
      <c r="R385" s="405"/>
      <c r="S385" s="405"/>
      <c r="T385" s="405"/>
      <c r="U385" s="405"/>
      <c r="V385" s="405"/>
      <c r="W385" s="405"/>
      <c r="X385" s="405"/>
      <c r="Y385" s="405"/>
      <c r="Z385" s="405"/>
    </row>
    <row r="386" spans="1:26" ht="12.75" customHeight="1">
      <c r="A386" s="405"/>
      <c r="B386" s="405"/>
      <c r="C386" s="405"/>
      <c r="D386" s="405"/>
      <c r="E386" s="405"/>
      <c r="F386" s="405"/>
      <c r="G386" s="405"/>
      <c r="H386" s="405"/>
      <c r="I386" s="405"/>
      <c r="J386" s="405"/>
      <c r="K386" s="405"/>
      <c r="L386" s="405"/>
      <c r="M386" s="405"/>
      <c r="N386" s="405"/>
      <c r="O386" s="405"/>
      <c r="P386" s="405"/>
      <c r="Q386" s="405"/>
      <c r="R386" s="405"/>
      <c r="S386" s="405"/>
      <c r="T386" s="405"/>
      <c r="U386" s="405"/>
      <c r="V386" s="405"/>
      <c r="W386" s="405"/>
      <c r="X386" s="405"/>
      <c r="Y386" s="405"/>
      <c r="Z386" s="405"/>
    </row>
    <row r="387" spans="1:26" ht="12.75" customHeight="1">
      <c r="A387" s="405"/>
      <c r="B387" s="405"/>
      <c r="C387" s="405"/>
      <c r="D387" s="405"/>
      <c r="E387" s="405"/>
      <c r="F387" s="405"/>
      <c r="G387" s="405"/>
      <c r="H387" s="405"/>
      <c r="I387" s="405"/>
      <c r="J387" s="405"/>
      <c r="K387" s="405"/>
      <c r="L387" s="405"/>
      <c r="M387" s="405"/>
      <c r="N387" s="405"/>
      <c r="O387" s="405"/>
      <c r="P387" s="405"/>
      <c r="Q387" s="405"/>
      <c r="R387" s="405"/>
      <c r="S387" s="405"/>
      <c r="T387" s="405"/>
      <c r="U387" s="405"/>
      <c r="V387" s="405"/>
      <c r="W387" s="405"/>
      <c r="X387" s="405"/>
      <c r="Y387" s="405"/>
      <c r="Z387" s="405"/>
    </row>
    <row r="388" spans="1:26" ht="12.75" customHeight="1">
      <c r="A388" s="405"/>
      <c r="B388" s="405"/>
      <c r="C388" s="405"/>
      <c r="D388" s="405"/>
      <c r="E388" s="405"/>
      <c r="F388" s="405"/>
      <c r="G388" s="405"/>
      <c r="H388" s="405"/>
      <c r="I388" s="405"/>
      <c r="J388" s="405"/>
      <c r="K388" s="405"/>
      <c r="L388" s="405"/>
      <c r="M388" s="405"/>
      <c r="N388" s="405"/>
      <c r="O388" s="405"/>
      <c r="P388" s="405"/>
      <c r="Q388" s="405"/>
      <c r="R388" s="405"/>
      <c r="S388" s="405"/>
      <c r="T388" s="405"/>
      <c r="U388" s="405"/>
      <c r="V388" s="405"/>
      <c r="W388" s="405"/>
      <c r="X388" s="405"/>
      <c r="Y388" s="405"/>
      <c r="Z388" s="405"/>
    </row>
    <row r="389" spans="1:26" ht="12.75" customHeight="1">
      <c r="A389" s="405"/>
      <c r="B389" s="405"/>
      <c r="C389" s="405"/>
      <c r="D389" s="405"/>
      <c r="E389" s="405"/>
      <c r="F389" s="405"/>
      <c r="G389" s="405"/>
      <c r="H389" s="405"/>
      <c r="I389" s="405"/>
      <c r="J389" s="405"/>
      <c r="K389" s="405"/>
      <c r="L389" s="405"/>
      <c r="M389" s="405"/>
      <c r="N389" s="405"/>
      <c r="O389" s="405"/>
      <c r="P389" s="405"/>
      <c r="Q389" s="405"/>
      <c r="R389" s="405"/>
      <c r="S389" s="405"/>
      <c r="T389" s="405"/>
      <c r="U389" s="405"/>
      <c r="V389" s="405"/>
      <c r="W389" s="405"/>
      <c r="X389" s="405"/>
      <c r="Y389" s="405"/>
      <c r="Z389" s="405"/>
    </row>
    <row r="390" spans="1:26" ht="12.75" customHeight="1">
      <c r="A390" s="405"/>
      <c r="B390" s="405"/>
      <c r="C390" s="405"/>
      <c r="D390" s="405"/>
      <c r="E390" s="405"/>
      <c r="F390" s="405"/>
      <c r="G390" s="405"/>
      <c r="H390" s="405"/>
      <c r="I390" s="405"/>
      <c r="J390" s="405"/>
      <c r="K390" s="405"/>
      <c r="L390" s="405"/>
      <c r="M390" s="405"/>
      <c r="N390" s="405"/>
      <c r="O390" s="405"/>
      <c r="P390" s="405"/>
      <c r="Q390" s="405"/>
      <c r="R390" s="405"/>
      <c r="S390" s="405"/>
      <c r="T390" s="405"/>
      <c r="U390" s="405"/>
      <c r="V390" s="405"/>
      <c r="W390" s="405"/>
      <c r="X390" s="405"/>
      <c r="Y390" s="405"/>
      <c r="Z390" s="405"/>
    </row>
    <row r="391" spans="1:26" ht="12.75" customHeight="1">
      <c r="A391" s="405"/>
      <c r="B391" s="405"/>
      <c r="C391" s="405"/>
      <c r="D391" s="405"/>
      <c r="E391" s="405"/>
      <c r="F391" s="405"/>
      <c r="G391" s="405"/>
      <c r="H391" s="405"/>
      <c r="I391" s="405"/>
      <c r="J391" s="405"/>
      <c r="K391" s="405"/>
      <c r="L391" s="405"/>
      <c r="M391" s="405"/>
      <c r="N391" s="405"/>
      <c r="O391" s="405"/>
      <c r="P391" s="405"/>
      <c r="Q391" s="405"/>
      <c r="R391" s="405"/>
      <c r="S391" s="405"/>
      <c r="T391" s="405"/>
      <c r="U391" s="405"/>
      <c r="V391" s="405"/>
      <c r="W391" s="405"/>
      <c r="X391" s="405"/>
      <c r="Y391" s="405"/>
      <c r="Z391" s="405"/>
    </row>
    <row r="392" spans="1:26" ht="12.75" customHeight="1">
      <c r="A392" s="405"/>
      <c r="B392" s="405"/>
      <c r="C392" s="405"/>
      <c r="D392" s="405"/>
      <c r="E392" s="405"/>
      <c r="F392" s="405"/>
      <c r="G392" s="405"/>
      <c r="H392" s="405"/>
      <c r="I392" s="405"/>
      <c r="J392" s="405"/>
      <c r="K392" s="405"/>
      <c r="L392" s="405"/>
      <c r="M392" s="405"/>
      <c r="N392" s="405"/>
      <c r="O392" s="405"/>
      <c r="P392" s="405"/>
      <c r="Q392" s="405"/>
      <c r="R392" s="405"/>
      <c r="S392" s="405"/>
      <c r="T392" s="405"/>
      <c r="U392" s="405"/>
      <c r="V392" s="405"/>
      <c r="W392" s="405"/>
      <c r="X392" s="405"/>
      <c r="Y392" s="405"/>
      <c r="Z392" s="405"/>
    </row>
    <row r="393" spans="1:26" ht="12.75" customHeight="1">
      <c r="A393" s="405"/>
      <c r="B393" s="405"/>
      <c r="C393" s="405"/>
      <c r="D393" s="405"/>
      <c r="E393" s="405"/>
      <c r="F393" s="405"/>
      <c r="G393" s="405"/>
      <c r="H393" s="405"/>
      <c r="I393" s="405"/>
      <c r="J393" s="405"/>
      <c r="K393" s="405"/>
      <c r="L393" s="405"/>
      <c r="M393" s="405"/>
      <c r="N393" s="405"/>
      <c r="O393" s="405"/>
      <c r="P393" s="405"/>
      <c r="Q393" s="405"/>
      <c r="R393" s="405"/>
      <c r="S393" s="405"/>
      <c r="T393" s="405"/>
      <c r="U393" s="405"/>
      <c r="V393" s="405"/>
      <c r="W393" s="405"/>
      <c r="X393" s="405"/>
      <c r="Y393" s="405"/>
      <c r="Z393" s="405"/>
    </row>
    <row r="394" spans="1:26" ht="12.75" customHeight="1">
      <c r="A394" s="405"/>
      <c r="B394" s="405"/>
      <c r="C394" s="405"/>
      <c r="D394" s="405"/>
      <c r="E394" s="405"/>
      <c r="F394" s="405"/>
      <c r="G394" s="405"/>
      <c r="H394" s="405"/>
      <c r="I394" s="405"/>
      <c r="J394" s="405"/>
      <c r="K394" s="405"/>
      <c r="L394" s="405"/>
      <c r="M394" s="405"/>
      <c r="N394" s="405"/>
      <c r="O394" s="405"/>
      <c r="P394" s="405"/>
      <c r="Q394" s="405"/>
      <c r="R394" s="405"/>
      <c r="S394" s="405"/>
      <c r="T394" s="405"/>
      <c r="U394" s="405"/>
      <c r="V394" s="405"/>
      <c r="W394" s="405"/>
      <c r="X394" s="405"/>
      <c r="Y394" s="405"/>
      <c r="Z394" s="405"/>
    </row>
    <row r="395" spans="1:26" ht="12.75" customHeight="1">
      <c r="A395" s="405"/>
      <c r="B395" s="405"/>
      <c r="C395" s="405"/>
      <c r="D395" s="405"/>
      <c r="E395" s="405"/>
      <c r="F395" s="405"/>
      <c r="G395" s="405"/>
      <c r="H395" s="405"/>
      <c r="I395" s="405"/>
      <c r="J395" s="405"/>
      <c r="K395" s="405"/>
      <c r="L395" s="405"/>
      <c r="M395" s="405"/>
      <c r="N395" s="405"/>
      <c r="O395" s="405"/>
      <c r="P395" s="405"/>
      <c r="Q395" s="405"/>
      <c r="R395" s="405"/>
      <c r="S395" s="405"/>
      <c r="T395" s="405"/>
      <c r="U395" s="405"/>
      <c r="V395" s="405"/>
      <c r="W395" s="405"/>
      <c r="X395" s="405"/>
      <c r="Y395" s="405"/>
      <c r="Z395" s="405"/>
    </row>
    <row r="396" spans="1:26" ht="12.75" customHeight="1">
      <c r="A396" s="405"/>
      <c r="B396" s="405"/>
      <c r="C396" s="405"/>
      <c r="D396" s="405"/>
      <c r="E396" s="405"/>
      <c r="F396" s="405"/>
      <c r="G396" s="405"/>
      <c r="H396" s="405"/>
      <c r="I396" s="405"/>
      <c r="J396" s="405"/>
      <c r="K396" s="405"/>
      <c r="L396" s="405"/>
      <c r="M396" s="405"/>
      <c r="N396" s="405"/>
      <c r="O396" s="405"/>
      <c r="P396" s="405"/>
      <c r="Q396" s="405"/>
      <c r="R396" s="405"/>
      <c r="S396" s="405"/>
      <c r="T396" s="405"/>
      <c r="U396" s="405"/>
      <c r="V396" s="405"/>
      <c r="W396" s="405"/>
      <c r="X396" s="405"/>
      <c r="Y396" s="405"/>
      <c r="Z396" s="405"/>
    </row>
    <row r="397" spans="1:26" ht="12.75" customHeight="1">
      <c r="A397" s="405"/>
      <c r="B397" s="405"/>
      <c r="C397" s="405"/>
      <c r="D397" s="405"/>
      <c r="E397" s="405"/>
      <c r="F397" s="405"/>
      <c r="G397" s="405"/>
      <c r="H397" s="405"/>
      <c r="I397" s="405"/>
      <c r="J397" s="405"/>
      <c r="K397" s="405"/>
      <c r="L397" s="405"/>
      <c r="M397" s="405"/>
      <c r="N397" s="405"/>
      <c r="O397" s="405"/>
      <c r="P397" s="405"/>
      <c r="Q397" s="405"/>
      <c r="R397" s="405"/>
      <c r="S397" s="405"/>
      <c r="T397" s="405"/>
      <c r="U397" s="405"/>
      <c r="V397" s="405"/>
      <c r="W397" s="405"/>
      <c r="X397" s="405"/>
      <c r="Y397" s="405"/>
      <c r="Z397" s="405"/>
    </row>
    <row r="398" spans="1:26" ht="12.75" customHeight="1">
      <c r="A398" s="405"/>
      <c r="B398" s="405"/>
      <c r="C398" s="405"/>
      <c r="D398" s="405"/>
      <c r="E398" s="405"/>
      <c r="F398" s="405"/>
      <c r="G398" s="405"/>
      <c r="H398" s="405"/>
      <c r="I398" s="405"/>
      <c r="J398" s="405"/>
      <c r="K398" s="405"/>
      <c r="L398" s="405"/>
      <c r="M398" s="405"/>
      <c r="N398" s="405"/>
      <c r="O398" s="405"/>
      <c r="P398" s="405"/>
      <c r="Q398" s="405"/>
      <c r="R398" s="405"/>
      <c r="S398" s="405"/>
      <c r="T398" s="405"/>
      <c r="U398" s="405"/>
      <c r="V398" s="405"/>
      <c r="W398" s="405"/>
      <c r="X398" s="405"/>
      <c r="Y398" s="405"/>
      <c r="Z398" s="405"/>
    </row>
    <row r="399" spans="1:26" ht="12.75" customHeight="1">
      <c r="A399" s="405"/>
      <c r="B399" s="405"/>
      <c r="C399" s="405"/>
      <c r="D399" s="405"/>
      <c r="E399" s="405"/>
      <c r="F399" s="405"/>
      <c r="G399" s="405"/>
      <c r="H399" s="405"/>
      <c r="I399" s="405"/>
      <c r="J399" s="405"/>
      <c r="K399" s="405"/>
      <c r="L399" s="405"/>
      <c r="M399" s="405"/>
      <c r="N399" s="405"/>
      <c r="O399" s="405"/>
      <c r="P399" s="405"/>
      <c r="Q399" s="405"/>
      <c r="R399" s="405"/>
      <c r="S399" s="405"/>
      <c r="T399" s="405"/>
      <c r="U399" s="405"/>
      <c r="V399" s="405"/>
      <c r="W399" s="405"/>
      <c r="X399" s="405"/>
      <c r="Y399" s="405"/>
      <c r="Z399" s="405"/>
    </row>
    <row r="400" spans="1:26" ht="12.75" customHeight="1">
      <c r="A400" s="405"/>
      <c r="B400" s="405"/>
      <c r="C400" s="405"/>
      <c r="D400" s="405"/>
      <c r="E400" s="405"/>
      <c r="F400" s="405"/>
      <c r="G400" s="405"/>
      <c r="H400" s="405"/>
      <c r="I400" s="405"/>
      <c r="J400" s="405"/>
      <c r="K400" s="405"/>
      <c r="L400" s="405"/>
      <c r="M400" s="405"/>
      <c r="N400" s="405"/>
      <c r="O400" s="405"/>
      <c r="P400" s="405"/>
      <c r="Q400" s="405"/>
      <c r="R400" s="405"/>
      <c r="S400" s="405"/>
      <c r="T400" s="405"/>
      <c r="U400" s="405"/>
      <c r="V400" s="405"/>
      <c r="W400" s="405"/>
      <c r="X400" s="405"/>
      <c r="Y400" s="405"/>
      <c r="Z400" s="405"/>
    </row>
    <row r="401" spans="1:26" ht="12.75" customHeight="1">
      <c r="A401" s="405"/>
      <c r="B401" s="405"/>
      <c r="C401" s="405"/>
      <c r="D401" s="405"/>
      <c r="E401" s="405"/>
      <c r="F401" s="405"/>
      <c r="G401" s="405"/>
      <c r="H401" s="405"/>
      <c r="I401" s="405"/>
      <c r="J401" s="405"/>
      <c r="K401" s="405"/>
      <c r="L401" s="405"/>
      <c r="M401" s="405"/>
      <c r="N401" s="405"/>
      <c r="O401" s="405"/>
      <c r="P401" s="405"/>
      <c r="Q401" s="405"/>
      <c r="R401" s="405"/>
      <c r="S401" s="405"/>
      <c r="T401" s="405"/>
      <c r="U401" s="405"/>
      <c r="V401" s="405"/>
      <c r="W401" s="405"/>
      <c r="X401" s="405"/>
      <c r="Y401" s="405"/>
      <c r="Z401" s="405"/>
    </row>
    <row r="402" spans="1:26" ht="12.75" customHeight="1">
      <c r="A402" s="405"/>
      <c r="B402" s="405"/>
      <c r="C402" s="405"/>
      <c r="D402" s="405"/>
      <c r="E402" s="405"/>
      <c r="F402" s="405"/>
      <c r="G402" s="405"/>
      <c r="H402" s="405"/>
      <c r="I402" s="405"/>
      <c r="J402" s="405"/>
      <c r="K402" s="405"/>
      <c r="L402" s="405"/>
      <c r="M402" s="405"/>
      <c r="N402" s="405"/>
      <c r="O402" s="405"/>
      <c r="P402" s="405"/>
      <c r="Q402" s="405"/>
      <c r="R402" s="405"/>
      <c r="S402" s="405"/>
      <c r="T402" s="405"/>
      <c r="U402" s="405"/>
      <c r="V402" s="405"/>
      <c r="W402" s="405"/>
      <c r="X402" s="405"/>
      <c r="Y402" s="405"/>
      <c r="Z402" s="405"/>
    </row>
    <row r="403" spans="1:26" ht="12.75" customHeight="1">
      <c r="A403" s="405"/>
      <c r="B403" s="405"/>
      <c r="C403" s="405"/>
      <c r="D403" s="405"/>
      <c r="E403" s="405"/>
      <c r="F403" s="405"/>
      <c r="G403" s="405"/>
      <c r="H403" s="405"/>
      <c r="I403" s="405"/>
      <c r="J403" s="405"/>
      <c r="K403" s="405"/>
      <c r="L403" s="405"/>
      <c r="M403" s="405"/>
      <c r="N403" s="405"/>
      <c r="O403" s="405"/>
      <c r="P403" s="405"/>
      <c r="Q403" s="405"/>
      <c r="R403" s="405"/>
      <c r="S403" s="405"/>
      <c r="T403" s="405"/>
      <c r="U403" s="405"/>
      <c r="V403" s="405"/>
      <c r="W403" s="405"/>
      <c r="X403" s="405"/>
      <c r="Y403" s="405"/>
      <c r="Z403" s="405"/>
    </row>
    <row r="404" spans="1:26" ht="12.75" customHeight="1">
      <c r="A404" s="405"/>
      <c r="B404" s="405"/>
      <c r="C404" s="405"/>
      <c r="D404" s="405"/>
      <c r="E404" s="405"/>
      <c r="F404" s="405"/>
      <c r="G404" s="405"/>
      <c r="H404" s="405"/>
      <c r="I404" s="405"/>
      <c r="J404" s="405"/>
      <c r="K404" s="405"/>
      <c r="L404" s="405"/>
      <c r="M404" s="405"/>
      <c r="N404" s="405"/>
      <c r="O404" s="405"/>
      <c r="P404" s="405"/>
      <c r="Q404" s="405"/>
      <c r="R404" s="405"/>
      <c r="S404" s="405"/>
      <c r="T404" s="405"/>
      <c r="U404" s="405"/>
      <c r="V404" s="405"/>
      <c r="W404" s="405"/>
      <c r="X404" s="405"/>
      <c r="Y404" s="405"/>
      <c r="Z404" s="405"/>
    </row>
    <row r="405" spans="1:26" ht="12.75" customHeight="1">
      <c r="A405" s="405"/>
      <c r="B405" s="405"/>
      <c r="C405" s="405"/>
      <c r="D405" s="405"/>
      <c r="E405" s="405"/>
      <c r="F405" s="405"/>
      <c r="G405" s="405"/>
      <c r="H405" s="405"/>
      <c r="I405" s="405"/>
      <c r="J405" s="405"/>
      <c r="K405" s="405"/>
      <c r="L405" s="405"/>
      <c r="M405" s="405"/>
      <c r="N405" s="405"/>
      <c r="O405" s="405"/>
      <c r="P405" s="405"/>
      <c r="Q405" s="405"/>
      <c r="R405" s="405"/>
      <c r="S405" s="405"/>
      <c r="T405" s="405"/>
      <c r="U405" s="405"/>
      <c r="V405" s="405"/>
      <c r="W405" s="405"/>
      <c r="X405" s="405"/>
      <c r="Y405" s="405"/>
      <c r="Z405" s="405"/>
    </row>
    <row r="406" spans="1:26" ht="12.75" customHeight="1">
      <c r="A406" s="405"/>
      <c r="B406" s="405"/>
      <c r="C406" s="405"/>
      <c r="D406" s="405"/>
      <c r="E406" s="405"/>
      <c r="F406" s="405"/>
      <c r="G406" s="405"/>
      <c r="H406" s="405"/>
      <c r="I406" s="405"/>
      <c r="J406" s="405"/>
      <c r="K406" s="405"/>
      <c r="L406" s="405"/>
      <c r="M406" s="405"/>
      <c r="N406" s="405"/>
      <c r="O406" s="405"/>
      <c r="P406" s="405"/>
      <c r="Q406" s="405"/>
      <c r="R406" s="405"/>
      <c r="S406" s="405"/>
      <c r="T406" s="405"/>
      <c r="U406" s="405"/>
      <c r="V406" s="405"/>
      <c r="W406" s="405"/>
      <c r="X406" s="405"/>
      <c r="Y406" s="405"/>
      <c r="Z406" s="405"/>
    </row>
    <row r="407" spans="1:26" ht="12.75" customHeight="1">
      <c r="A407" s="405"/>
      <c r="B407" s="405"/>
      <c r="C407" s="405"/>
      <c r="D407" s="405"/>
      <c r="E407" s="405"/>
      <c r="F407" s="405"/>
      <c r="G407" s="405"/>
      <c r="H407" s="405"/>
      <c r="I407" s="405"/>
      <c r="J407" s="405"/>
      <c r="K407" s="405"/>
      <c r="L407" s="405"/>
      <c r="M407" s="405"/>
      <c r="N407" s="405"/>
      <c r="O407" s="405"/>
      <c r="P407" s="405"/>
      <c r="Q407" s="405"/>
      <c r="R407" s="405"/>
      <c r="S407" s="405"/>
      <c r="T407" s="405"/>
      <c r="U407" s="405"/>
      <c r="V407" s="405"/>
      <c r="W407" s="405"/>
      <c r="X407" s="405"/>
      <c r="Y407" s="405"/>
      <c r="Z407" s="405"/>
    </row>
    <row r="408" spans="1:26" ht="12.75" customHeight="1">
      <c r="A408" s="405"/>
      <c r="B408" s="405"/>
      <c r="C408" s="405"/>
      <c r="D408" s="405"/>
      <c r="E408" s="405"/>
      <c r="F408" s="405"/>
      <c r="G408" s="405"/>
      <c r="H408" s="405"/>
      <c r="I408" s="405"/>
      <c r="J408" s="405"/>
      <c r="K408" s="405"/>
      <c r="L408" s="405"/>
      <c r="M408" s="405"/>
      <c r="N408" s="405"/>
      <c r="O408" s="405"/>
      <c r="P408" s="405"/>
      <c r="Q408" s="405"/>
      <c r="R408" s="405"/>
      <c r="S408" s="405"/>
      <c r="T408" s="405"/>
      <c r="U408" s="405"/>
      <c r="V408" s="405"/>
      <c r="W408" s="405"/>
      <c r="X408" s="405"/>
      <c r="Y408" s="405"/>
      <c r="Z408" s="405"/>
    </row>
    <row r="409" spans="1:26" ht="12.75" customHeight="1">
      <c r="A409" s="405"/>
      <c r="B409" s="405"/>
      <c r="C409" s="405"/>
      <c r="D409" s="405"/>
      <c r="E409" s="405"/>
      <c r="F409" s="405"/>
      <c r="G409" s="405"/>
      <c r="H409" s="405"/>
      <c r="I409" s="405"/>
      <c r="J409" s="405"/>
      <c r="K409" s="405"/>
      <c r="L409" s="405"/>
      <c r="M409" s="405"/>
      <c r="N409" s="405"/>
      <c r="O409" s="405"/>
      <c r="P409" s="405"/>
      <c r="Q409" s="405"/>
      <c r="R409" s="405"/>
      <c r="S409" s="405"/>
      <c r="T409" s="405"/>
      <c r="U409" s="405"/>
      <c r="V409" s="405"/>
      <c r="W409" s="405"/>
      <c r="X409" s="405"/>
      <c r="Y409" s="405"/>
      <c r="Z409" s="405"/>
    </row>
    <row r="410" spans="1:26" ht="12.75" customHeight="1">
      <c r="A410" s="405"/>
      <c r="B410" s="405"/>
      <c r="C410" s="405"/>
      <c r="D410" s="405"/>
      <c r="E410" s="405"/>
      <c r="F410" s="405"/>
      <c r="G410" s="405"/>
      <c r="H410" s="405"/>
      <c r="I410" s="405"/>
      <c r="J410" s="405"/>
      <c r="K410" s="405"/>
      <c r="L410" s="405"/>
      <c r="M410" s="405"/>
      <c r="N410" s="405"/>
      <c r="O410" s="405"/>
      <c r="P410" s="405"/>
      <c r="Q410" s="405"/>
      <c r="R410" s="405"/>
      <c r="S410" s="405"/>
      <c r="T410" s="405"/>
      <c r="U410" s="405"/>
      <c r="V410" s="405"/>
      <c r="W410" s="405"/>
      <c r="X410" s="405"/>
      <c r="Y410" s="405"/>
      <c r="Z410" s="405"/>
    </row>
    <row r="411" spans="1:26" ht="12.75" customHeight="1">
      <c r="A411" s="405"/>
      <c r="B411" s="405"/>
      <c r="C411" s="405"/>
      <c r="D411" s="405"/>
      <c r="E411" s="405"/>
      <c r="F411" s="405"/>
      <c r="G411" s="405"/>
      <c r="H411" s="405"/>
      <c r="I411" s="405"/>
      <c r="J411" s="405"/>
      <c r="K411" s="405"/>
      <c r="L411" s="405"/>
      <c r="M411" s="405"/>
      <c r="N411" s="405"/>
      <c r="O411" s="405"/>
      <c r="P411" s="405"/>
      <c r="Q411" s="405"/>
      <c r="R411" s="405"/>
      <c r="S411" s="405"/>
      <c r="T411" s="405"/>
      <c r="U411" s="405"/>
      <c r="V411" s="405"/>
      <c r="W411" s="405"/>
      <c r="X411" s="405"/>
      <c r="Y411" s="405"/>
      <c r="Z411" s="405"/>
    </row>
    <row r="412" spans="1:26" ht="12.75" customHeight="1">
      <c r="A412" s="405"/>
      <c r="B412" s="405"/>
      <c r="C412" s="405"/>
      <c r="D412" s="405"/>
      <c r="E412" s="405"/>
      <c r="F412" s="405"/>
      <c r="G412" s="405"/>
      <c r="H412" s="405"/>
      <c r="I412" s="405"/>
      <c r="J412" s="405"/>
      <c r="K412" s="405"/>
      <c r="L412" s="405"/>
      <c r="M412" s="405"/>
      <c r="N412" s="405"/>
      <c r="O412" s="405"/>
      <c r="P412" s="405"/>
      <c r="Q412" s="405"/>
      <c r="R412" s="405"/>
      <c r="S412" s="405"/>
      <c r="T412" s="405"/>
      <c r="U412" s="405"/>
      <c r="V412" s="405"/>
      <c r="W412" s="405"/>
      <c r="X412" s="405"/>
      <c r="Y412" s="405"/>
      <c r="Z412" s="405"/>
    </row>
    <row r="413" spans="1:26" ht="12.75" customHeight="1">
      <c r="A413" s="405"/>
      <c r="B413" s="405"/>
      <c r="C413" s="405"/>
      <c r="D413" s="405"/>
      <c r="E413" s="405"/>
      <c r="F413" s="405"/>
      <c r="G413" s="405"/>
      <c r="H413" s="405"/>
      <c r="I413" s="405"/>
      <c r="J413" s="405"/>
      <c r="K413" s="405"/>
      <c r="L413" s="405"/>
      <c r="M413" s="405"/>
      <c r="N413" s="405"/>
      <c r="O413" s="405"/>
      <c r="P413" s="405"/>
      <c r="Q413" s="405"/>
      <c r="R413" s="405"/>
      <c r="S413" s="405"/>
      <c r="T413" s="405"/>
      <c r="U413" s="405"/>
      <c r="V413" s="405"/>
      <c r="W413" s="405"/>
      <c r="X413" s="405"/>
      <c r="Y413" s="405"/>
      <c r="Z413" s="405"/>
    </row>
    <row r="414" spans="1:26" ht="12.75" customHeight="1">
      <c r="A414" s="405"/>
      <c r="B414" s="405"/>
      <c r="C414" s="405"/>
      <c r="D414" s="405"/>
      <c r="E414" s="405"/>
      <c r="F414" s="405"/>
      <c r="G414" s="405"/>
      <c r="H414" s="405"/>
      <c r="I414" s="405"/>
      <c r="J414" s="405"/>
      <c r="K414" s="405"/>
      <c r="L414" s="405"/>
      <c r="M414" s="405"/>
      <c r="N414" s="405"/>
      <c r="O414" s="405"/>
      <c r="P414" s="405"/>
      <c r="Q414" s="405"/>
      <c r="R414" s="405"/>
      <c r="S414" s="405"/>
      <c r="T414" s="405"/>
      <c r="U414" s="405"/>
      <c r="V414" s="405"/>
      <c r="W414" s="405"/>
      <c r="X414" s="405"/>
      <c r="Y414" s="405"/>
      <c r="Z414" s="405"/>
    </row>
    <row r="415" spans="1:26" ht="12.75" customHeight="1">
      <c r="A415" s="405"/>
      <c r="B415" s="405"/>
      <c r="C415" s="405"/>
      <c r="D415" s="405"/>
      <c r="E415" s="405"/>
      <c r="F415" s="405"/>
      <c r="G415" s="405"/>
      <c r="H415" s="405"/>
      <c r="I415" s="405"/>
      <c r="J415" s="405"/>
      <c r="K415" s="405"/>
      <c r="L415" s="405"/>
      <c r="M415" s="405"/>
      <c r="N415" s="405"/>
      <c r="O415" s="405"/>
      <c r="P415" s="405"/>
      <c r="Q415" s="405"/>
      <c r="R415" s="405"/>
      <c r="S415" s="405"/>
      <c r="T415" s="405"/>
      <c r="U415" s="405"/>
      <c r="V415" s="405"/>
      <c r="W415" s="405"/>
      <c r="X415" s="405"/>
      <c r="Y415" s="405"/>
      <c r="Z415" s="405"/>
    </row>
    <row r="416" spans="1:26" ht="12.75" customHeight="1">
      <c r="A416" s="405"/>
      <c r="B416" s="405"/>
      <c r="C416" s="405"/>
      <c r="D416" s="405"/>
      <c r="E416" s="405"/>
      <c r="F416" s="405"/>
      <c r="G416" s="405"/>
      <c r="H416" s="405"/>
      <c r="I416" s="405"/>
      <c r="J416" s="405"/>
      <c r="K416" s="405"/>
      <c r="L416" s="405"/>
      <c r="M416" s="405"/>
      <c r="N416" s="405"/>
      <c r="O416" s="405"/>
      <c r="P416" s="405"/>
      <c r="Q416" s="405"/>
      <c r="R416" s="405"/>
      <c r="S416" s="405"/>
      <c r="T416" s="405"/>
      <c r="U416" s="405"/>
      <c r="V416" s="405"/>
      <c r="W416" s="405"/>
      <c r="X416" s="405"/>
      <c r="Y416" s="405"/>
      <c r="Z416" s="405"/>
    </row>
    <row r="417" spans="1:26" ht="12.75" customHeight="1">
      <c r="A417" s="405"/>
      <c r="B417" s="405"/>
      <c r="C417" s="405"/>
      <c r="D417" s="405"/>
      <c r="E417" s="405"/>
      <c r="F417" s="405"/>
      <c r="G417" s="405"/>
      <c r="H417" s="405"/>
      <c r="I417" s="405"/>
      <c r="J417" s="405"/>
      <c r="K417" s="405"/>
      <c r="L417" s="405"/>
      <c r="M417" s="405"/>
      <c r="N417" s="405"/>
      <c r="O417" s="405"/>
      <c r="P417" s="405"/>
      <c r="Q417" s="405"/>
      <c r="R417" s="405"/>
      <c r="S417" s="405"/>
      <c r="T417" s="405"/>
      <c r="U417" s="405"/>
      <c r="V417" s="405"/>
      <c r="W417" s="405"/>
      <c r="X417" s="405"/>
      <c r="Y417" s="405"/>
      <c r="Z417" s="405"/>
    </row>
    <row r="418" spans="1:26" ht="12.75" customHeight="1">
      <c r="A418" s="405"/>
      <c r="B418" s="405"/>
      <c r="C418" s="405"/>
      <c r="D418" s="405"/>
      <c r="E418" s="405"/>
      <c r="F418" s="405"/>
      <c r="G418" s="405"/>
      <c r="H418" s="405"/>
      <c r="I418" s="405"/>
      <c r="J418" s="405"/>
      <c r="K418" s="405"/>
      <c r="L418" s="405"/>
      <c r="M418" s="405"/>
      <c r="N418" s="405"/>
      <c r="O418" s="405"/>
      <c r="P418" s="405"/>
      <c r="Q418" s="405"/>
      <c r="R418" s="405"/>
      <c r="S418" s="405"/>
      <c r="T418" s="405"/>
      <c r="U418" s="405"/>
      <c r="V418" s="405"/>
      <c r="W418" s="405"/>
      <c r="X418" s="405"/>
      <c r="Y418" s="405"/>
      <c r="Z418" s="405"/>
    </row>
    <row r="419" spans="1:26" ht="12.75" customHeight="1">
      <c r="A419" s="405"/>
      <c r="B419" s="405"/>
      <c r="C419" s="405"/>
      <c r="D419" s="405"/>
      <c r="E419" s="405"/>
      <c r="F419" s="405"/>
      <c r="G419" s="405"/>
      <c r="H419" s="405"/>
      <c r="I419" s="405"/>
      <c r="J419" s="405"/>
      <c r="K419" s="405"/>
      <c r="L419" s="405"/>
      <c r="M419" s="405"/>
      <c r="N419" s="405"/>
      <c r="O419" s="405"/>
      <c r="P419" s="405"/>
      <c r="Q419" s="405"/>
      <c r="R419" s="405"/>
      <c r="S419" s="405"/>
      <c r="T419" s="405"/>
      <c r="U419" s="405"/>
      <c r="V419" s="405"/>
      <c r="W419" s="405"/>
      <c r="X419" s="405"/>
      <c r="Y419" s="405"/>
      <c r="Z419" s="405"/>
    </row>
    <row r="420" spans="1:26" ht="12.75" customHeight="1">
      <c r="A420" s="405"/>
      <c r="B420" s="405"/>
      <c r="C420" s="405"/>
      <c r="D420" s="405"/>
      <c r="E420" s="405"/>
      <c r="F420" s="405"/>
      <c r="G420" s="405"/>
      <c r="H420" s="405"/>
      <c r="I420" s="405"/>
      <c r="J420" s="405"/>
      <c r="K420" s="405"/>
      <c r="L420" s="405"/>
      <c r="M420" s="405"/>
      <c r="N420" s="405"/>
      <c r="O420" s="405"/>
      <c r="P420" s="405"/>
      <c r="Q420" s="405"/>
      <c r="R420" s="405"/>
      <c r="S420" s="405"/>
      <c r="T420" s="405"/>
      <c r="U420" s="405"/>
      <c r="V420" s="405"/>
      <c r="W420" s="405"/>
      <c r="X420" s="405"/>
      <c r="Y420" s="405"/>
      <c r="Z420" s="405"/>
    </row>
    <row r="421" spans="1:26" ht="12.75" customHeight="1">
      <c r="A421" s="405"/>
      <c r="B421" s="405"/>
      <c r="C421" s="405"/>
      <c r="D421" s="405"/>
      <c r="E421" s="405"/>
      <c r="F421" s="405"/>
      <c r="G421" s="405"/>
      <c r="H421" s="405"/>
      <c r="I421" s="405"/>
      <c r="J421" s="405"/>
      <c r="K421" s="405"/>
      <c r="L421" s="405"/>
      <c r="M421" s="405"/>
      <c r="N421" s="405"/>
      <c r="O421" s="405"/>
      <c r="P421" s="405"/>
      <c r="Q421" s="405"/>
      <c r="R421" s="405"/>
      <c r="S421" s="405"/>
      <c r="T421" s="405"/>
      <c r="U421" s="405"/>
      <c r="V421" s="405"/>
      <c r="W421" s="405"/>
      <c r="X421" s="405"/>
      <c r="Y421" s="405"/>
      <c r="Z421" s="405"/>
    </row>
    <row r="422" spans="1:26" ht="12.75" customHeight="1">
      <c r="A422" s="405"/>
      <c r="B422" s="405"/>
      <c r="C422" s="405"/>
      <c r="D422" s="405"/>
      <c r="E422" s="405"/>
      <c r="F422" s="405"/>
      <c r="G422" s="405"/>
      <c r="H422" s="405"/>
      <c r="I422" s="405"/>
      <c r="J422" s="405"/>
      <c r="K422" s="405"/>
      <c r="L422" s="405"/>
      <c r="M422" s="405"/>
      <c r="N422" s="405"/>
      <c r="O422" s="405"/>
      <c r="P422" s="405"/>
      <c r="Q422" s="405"/>
      <c r="R422" s="405"/>
      <c r="S422" s="405"/>
      <c r="T422" s="405"/>
      <c r="U422" s="405"/>
      <c r="V422" s="405"/>
      <c r="W422" s="405"/>
      <c r="X422" s="405"/>
      <c r="Y422" s="405"/>
      <c r="Z422" s="405"/>
    </row>
    <row r="423" spans="1:26" ht="12.75" customHeight="1">
      <c r="A423" s="405"/>
      <c r="B423" s="405"/>
      <c r="C423" s="405"/>
      <c r="D423" s="405"/>
      <c r="E423" s="405"/>
      <c r="F423" s="405"/>
      <c r="G423" s="405"/>
      <c r="H423" s="405"/>
      <c r="I423" s="405"/>
      <c r="J423" s="405"/>
      <c r="K423" s="405"/>
      <c r="L423" s="405"/>
      <c r="M423" s="405"/>
      <c r="N423" s="405"/>
      <c r="O423" s="405"/>
      <c r="P423" s="405"/>
      <c r="Q423" s="405"/>
      <c r="R423" s="405"/>
      <c r="S423" s="405"/>
      <c r="T423" s="405"/>
      <c r="U423" s="405"/>
      <c r="V423" s="405"/>
      <c r="W423" s="405"/>
      <c r="X423" s="405"/>
      <c r="Y423" s="405"/>
      <c r="Z423" s="405"/>
    </row>
    <row r="424" spans="1:26" ht="12.75" customHeight="1">
      <c r="A424" s="405"/>
      <c r="B424" s="405"/>
      <c r="C424" s="405"/>
      <c r="D424" s="405"/>
      <c r="E424" s="405"/>
      <c r="F424" s="405"/>
      <c r="G424" s="405"/>
      <c r="H424" s="405"/>
      <c r="I424" s="405"/>
      <c r="J424" s="405"/>
      <c r="K424" s="405"/>
      <c r="L424" s="405"/>
      <c r="M424" s="405"/>
      <c r="N424" s="405"/>
      <c r="O424" s="405"/>
      <c r="P424" s="405"/>
      <c r="Q424" s="405"/>
      <c r="R424" s="405"/>
      <c r="S424" s="405"/>
      <c r="T424" s="405"/>
      <c r="U424" s="405"/>
      <c r="V424" s="405"/>
      <c r="W424" s="405"/>
      <c r="X424" s="405"/>
      <c r="Y424" s="405"/>
      <c r="Z424" s="405"/>
    </row>
    <row r="425" spans="1:26" ht="12.75" customHeight="1">
      <c r="A425" s="405"/>
      <c r="B425" s="405"/>
      <c r="C425" s="405"/>
      <c r="D425" s="405"/>
      <c r="E425" s="405"/>
      <c r="F425" s="405"/>
      <c r="G425" s="405"/>
      <c r="H425" s="405"/>
      <c r="I425" s="405"/>
      <c r="J425" s="405"/>
      <c r="K425" s="405"/>
      <c r="L425" s="405"/>
      <c r="M425" s="405"/>
      <c r="N425" s="405"/>
      <c r="O425" s="405"/>
      <c r="P425" s="405"/>
      <c r="Q425" s="405"/>
      <c r="R425" s="405"/>
      <c r="S425" s="405"/>
      <c r="T425" s="405"/>
      <c r="U425" s="405"/>
      <c r="V425" s="405"/>
      <c r="W425" s="405"/>
      <c r="X425" s="405"/>
      <c r="Y425" s="405"/>
      <c r="Z425" s="405"/>
    </row>
    <row r="426" spans="1:26" ht="12.75" customHeight="1">
      <c r="A426" s="405"/>
      <c r="B426" s="405"/>
      <c r="C426" s="405"/>
      <c r="D426" s="405"/>
      <c r="E426" s="405"/>
      <c r="F426" s="405"/>
      <c r="G426" s="405"/>
      <c r="H426" s="405"/>
      <c r="I426" s="405"/>
      <c r="J426" s="405"/>
      <c r="K426" s="405"/>
      <c r="L426" s="405"/>
      <c r="M426" s="405"/>
      <c r="N426" s="405"/>
      <c r="O426" s="405"/>
      <c r="P426" s="405"/>
      <c r="Q426" s="405"/>
      <c r="R426" s="405"/>
      <c r="S426" s="405"/>
      <c r="T426" s="405"/>
      <c r="U426" s="405"/>
      <c r="V426" s="405"/>
      <c r="W426" s="405"/>
      <c r="X426" s="405"/>
      <c r="Y426" s="405"/>
      <c r="Z426" s="405"/>
    </row>
    <row r="427" spans="1:26" ht="12.75" customHeight="1">
      <c r="A427" s="405"/>
      <c r="B427" s="405"/>
      <c r="C427" s="405"/>
      <c r="D427" s="405"/>
      <c r="E427" s="405"/>
      <c r="F427" s="405"/>
      <c r="G427" s="405"/>
      <c r="H427" s="405"/>
      <c r="I427" s="405"/>
      <c r="J427" s="405"/>
      <c r="K427" s="405"/>
      <c r="L427" s="405"/>
      <c r="M427" s="405"/>
      <c r="N427" s="405"/>
      <c r="O427" s="405"/>
      <c r="P427" s="405"/>
      <c r="Q427" s="405"/>
      <c r="R427" s="405"/>
      <c r="S427" s="405"/>
      <c r="T427" s="405"/>
      <c r="U427" s="405"/>
      <c r="V427" s="405"/>
      <c r="W427" s="405"/>
      <c r="X427" s="405"/>
      <c r="Y427" s="405"/>
      <c r="Z427" s="405"/>
    </row>
    <row r="428" spans="1:26" ht="12.75" customHeight="1">
      <c r="A428" s="405"/>
      <c r="B428" s="405"/>
      <c r="C428" s="405"/>
      <c r="D428" s="405"/>
      <c r="E428" s="405"/>
      <c r="F428" s="405"/>
      <c r="G428" s="405"/>
      <c r="H428" s="405"/>
      <c r="I428" s="405"/>
      <c r="J428" s="405"/>
      <c r="K428" s="405"/>
      <c r="L428" s="405"/>
      <c r="M428" s="405"/>
      <c r="N428" s="405"/>
      <c r="O428" s="405"/>
      <c r="P428" s="405"/>
      <c r="Q428" s="405"/>
      <c r="R428" s="405"/>
      <c r="S428" s="405"/>
      <c r="T428" s="405"/>
      <c r="U428" s="405"/>
      <c r="V428" s="405"/>
      <c r="W428" s="405"/>
      <c r="X428" s="405"/>
      <c r="Y428" s="405"/>
      <c r="Z428" s="405"/>
    </row>
    <row r="429" spans="1:26" ht="12.75" customHeight="1">
      <c r="A429" s="405"/>
      <c r="B429" s="405"/>
      <c r="C429" s="405"/>
      <c r="D429" s="405"/>
      <c r="E429" s="405"/>
      <c r="F429" s="405"/>
      <c r="G429" s="405"/>
      <c r="H429" s="405"/>
      <c r="I429" s="405"/>
      <c r="J429" s="405"/>
      <c r="K429" s="405"/>
      <c r="L429" s="405"/>
      <c r="M429" s="405"/>
      <c r="N429" s="405"/>
      <c r="O429" s="405"/>
      <c r="P429" s="405"/>
      <c r="Q429" s="405"/>
      <c r="R429" s="405"/>
      <c r="S429" s="405"/>
      <c r="T429" s="405"/>
      <c r="U429" s="405"/>
      <c r="V429" s="405"/>
      <c r="W429" s="405"/>
      <c r="X429" s="405"/>
      <c r="Y429" s="405"/>
      <c r="Z429" s="405"/>
    </row>
    <row r="430" spans="1:26" ht="12.75" customHeight="1">
      <c r="A430" s="405"/>
      <c r="B430" s="405"/>
      <c r="C430" s="405"/>
      <c r="D430" s="405"/>
      <c r="E430" s="405"/>
      <c r="F430" s="405"/>
      <c r="G430" s="405"/>
      <c r="H430" s="405"/>
      <c r="I430" s="405"/>
      <c r="J430" s="405"/>
      <c r="K430" s="405"/>
      <c r="L430" s="405"/>
      <c r="M430" s="405"/>
      <c r="N430" s="405"/>
      <c r="O430" s="405"/>
      <c r="P430" s="405"/>
      <c r="Q430" s="405"/>
      <c r="R430" s="405"/>
      <c r="S430" s="405"/>
      <c r="T430" s="405"/>
      <c r="U430" s="405"/>
      <c r="V430" s="405"/>
      <c r="W430" s="405"/>
      <c r="X430" s="405"/>
      <c r="Y430" s="405"/>
      <c r="Z430" s="405"/>
    </row>
    <row r="431" spans="1:26" ht="12.75" customHeight="1">
      <c r="A431" s="405"/>
      <c r="B431" s="405"/>
      <c r="C431" s="405"/>
      <c r="D431" s="405"/>
      <c r="E431" s="405"/>
      <c r="F431" s="405"/>
      <c r="G431" s="405"/>
      <c r="H431" s="405"/>
      <c r="I431" s="405"/>
      <c r="J431" s="405"/>
      <c r="K431" s="405"/>
      <c r="L431" s="405"/>
      <c r="M431" s="405"/>
      <c r="N431" s="405"/>
      <c r="O431" s="405"/>
      <c r="P431" s="405"/>
      <c r="Q431" s="405"/>
      <c r="R431" s="405"/>
      <c r="S431" s="405"/>
      <c r="T431" s="405"/>
      <c r="U431" s="405"/>
      <c r="V431" s="405"/>
      <c r="W431" s="405"/>
      <c r="X431" s="405"/>
      <c r="Y431" s="405"/>
      <c r="Z431" s="405"/>
    </row>
    <row r="432" spans="1:26" ht="12.75" customHeight="1">
      <c r="A432" s="405"/>
      <c r="B432" s="405"/>
      <c r="C432" s="405"/>
      <c r="D432" s="405"/>
      <c r="E432" s="405"/>
      <c r="F432" s="405"/>
      <c r="G432" s="405"/>
      <c r="H432" s="405"/>
      <c r="I432" s="405"/>
      <c r="J432" s="405"/>
      <c r="K432" s="405"/>
      <c r="L432" s="405"/>
      <c r="M432" s="405"/>
      <c r="N432" s="405"/>
      <c r="O432" s="405"/>
      <c r="P432" s="405"/>
      <c r="Q432" s="405"/>
      <c r="R432" s="405"/>
      <c r="S432" s="405"/>
      <c r="T432" s="405"/>
      <c r="U432" s="405"/>
      <c r="V432" s="405"/>
      <c r="W432" s="405"/>
      <c r="X432" s="405"/>
      <c r="Y432" s="405"/>
      <c r="Z432" s="405"/>
    </row>
    <row r="433" spans="1:26" ht="12.75" customHeight="1">
      <c r="A433" s="405"/>
      <c r="B433" s="405"/>
      <c r="C433" s="405"/>
      <c r="D433" s="405"/>
      <c r="E433" s="405"/>
      <c r="F433" s="405"/>
      <c r="G433" s="405"/>
      <c r="H433" s="405"/>
      <c r="I433" s="405"/>
      <c r="J433" s="405"/>
      <c r="K433" s="405"/>
      <c r="L433" s="405"/>
      <c r="M433" s="405"/>
      <c r="N433" s="405"/>
      <c r="O433" s="405"/>
      <c r="P433" s="405"/>
      <c r="Q433" s="405"/>
      <c r="R433" s="405"/>
      <c r="S433" s="405"/>
      <c r="T433" s="405"/>
      <c r="U433" s="405"/>
      <c r="V433" s="405"/>
      <c r="W433" s="405"/>
      <c r="X433" s="405"/>
      <c r="Y433" s="405"/>
      <c r="Z433" s="405"/>
    </row>
    <row r="434" spans="1:26" ht="12.75" customHeight="1">
      <c r="A434" s="405"/>
      <c r="B434" s="405"/>
      <c r="C434" s="405"/>
      <c r="D434" s="405"/>
      <c r="E434" s="405"/>
      <c r="F434" s="405"/>
      <c r="G434" s="405"/>
      <c r="H434" s="405"/>
      <c r="I434" s="405"/>
      <c r="J434" s="405"/>
      <c r="K434" s="405"/>
      <c r="L434" s="405"/>
      <c r="M434" s="405"/>
      <c r="N434" s="405"/>
      <c r="O434" s="405"/>
      <c r="P434" s="405"/>
      <c r="Q434" s="405"/>
      <c r="R434" s="405"/>
      <c r="S434" s="405"/>
      <c r="T434" s="405"/>
      <c r="U434" s="405"/>
      <c r="V434" s="405"/>
      <c r="W434" s="405"/>
      <c r="X434" s="405"/>
      <c r="Y434" s="405"/>
      <c r="Z434" s="405"/>
    </row>
    <row r="435" spans="1:26" ht="12.75" customHeight="1">
      <c r="A435" s="405"/>
      <c r="B435" s="405"/>
      <c r="C435" s="405"/>
      <c r="D435" s="405"/>
      <c r="E435" s="405"/>
      <c r="F435" s="405"/>
      <c r="G435" s="405"/>
      <c r="H435" s="405"/>
      <c r="I435" s="405"/>
      <c r="J435" s="405"/>
      <c r="K435" s="405"/>
      <c r="L435" s="405"/>
      <c r="M435" s="405"/>
      <c r="N435" s="405"/>
      <c r="O435" s="405"/>
      <c r="P435" s="405"/>
      <c r="Q435" s="405"/>
      <c r="R435" s="405"/>
      <c r="S435" s="405"/>
      <c r="T435" s="405"/>
      <c r="U435" s="405"/>
      <c r="V435" s="405"/>
      <c r="W435" s="405"/>
      <c r="X435" s="405"/>
      <c r="Y435" s="405"/>
      <c r="Z435" s="405"/>
    </row>
    <row r="436" spans="1:26" ht="12.75" customHeight="1">
      <c r="A436" s="405"/>
      <c r="B436" s="405"/>
      <c r="C436" s="405"/>
      <c r="D436" s="405"/>
      <c r="E436" s="405"/>
      <c r="F436" s="405"/>
      <c r="G436" s="405"/>
      <c r="H436" s="405"/>
      <c r="I436" s="405"/>
      <c r="J436" s="405"/>
      <c r="K436" s="405"/>
      <c r="L436" s="405"/>
      <c r="M436" s="405"/>
      <c r="N436" s="405"/>
      <c r="O436" s="405"/>
      <c r="P436" s="405"/>
      <c r="Q436" s="405"/>
      <c r="R436" s="405"/>
      <c r="S436" s="405"/>
      <c r="T436" s="405"/>
      <c r="U436" s="405"/>
      <c r="V436" s="405"/>
      <c r="W436" s="405"/>
      <c r="X436" s="405"/>
      <c r="Y436" s="405"/>
      <c r="Z436" s="405"/>
    </row>
    <row r="437" spans="1:26" ht="12.75" customHeight="1">
      <c r="A437" s="405"/>
      <c r="B437" s="405"/>
      <c r="C437" s="405"/>
      <c r="D437" s="405"/>
      <c r="E437" s="405"/>
      <c r="F437" s="405"/>
      <c r="G437" s="405"/>
      <c r="H437" s="405"/>
      <c r="I437" s="405"/>
      <c r="J437" s="405"/>
      <c r="K437" s="405"/>
      <c r="L437" s="405"/>
      <c r="M437" s="405"/>
      <c r="N437" s="405"/>
      <c r="O437" s="405"/>
      <c r="P437" s="405"/>
      <c r="Q437" s="405"/>
      <c r="R437" s="405"/>
      <c r="S437" s="405"/>
      <c r="T437" s="405"/>
      <c r="U437" s="405"/>
      <c r="V437" s="405"/>
      <c r="W437" s="405"/>
      <c r="X437" s="405"/>
      <c r="Y437" s="405"/>
      <c r="Z437" s="405"/>
    </row>
    <row r="438" spans="1:26" ht="12.75" customHeight="1">
      <c r="A438" s="405"/>
      <c r="B438" s="405"/>
      <c r="C438" s="405"/>
      <c r="D438" s="405"/>
      <c r="E438" s="405"/>
      <c r="F438" s="405"/>
      <c r="G438" s="405"/>
      <c r="H438" s="405"/>
      <c r="I438" s="405"/>
      <c r="J438" s="405"/>
      <c r="K438" s="405"/>
      <c r="L438" s="405"/>
      <c r="M438" s="405"/>
      <c r="N438" s="405"/>
      <c r="O438" s="405"/>
      <c r="P438" s="405"/>
      <c r="Q438" s="405"/>
      <c r="R438" s="405"/>
      <c r="S438" s="405"/>
      <c r="T438" s="405"/>
      <c r="U438" s="405"/>
      <c r="V438" s="405"/>
      <c r="W438" s="405"/>
      <c r="X438" s="405"/>
      <c r="Y438" s="405"/>
      <c r="Z438" s="405"/>
    </row>
    <row r="439" spans="1:26" ht="12.75" customHeight="1">
      <c r="A439" s="405"/>
      <c r="B439" s="405"/>
      <c r="C439" s="405"/>
      <c r="D439" s="405"/>
      <c r="E439" s="405"/>
      <c r="F439" s="405"/>
      <c r="G439" s="405"/>
      <c r="H439" s="405"/>
      <c r="I439" s="405"/>
      <c r="J439" s="405"/>
      <c r="K439" s="405"/>
      <c r="L439" s="405"/>
      <c r="M439" s="405"/>
      <c r="N439" s="405"/>
      <c r="O439" s="405"/>
      <c r="P439" s="405"/>
      <c r="Q439" s="405"/>
      <c r="R439" s="405"/>
      <c r="S439" s="405"/>
      <c r="T439" s="405"/>
      <c r="U439" s="405"/>
      <c r="V439" s="405"/>
      <c r="W439" s="405"/>
      <c r="X439" s="405"/>
      <c r="Y439" s="405"/>
      <c r="Z439" s="405"/>
    </row>
    <row r="440" spans="1:26" ht="12.75" customHeight="1">
      <c r="A440" s="405"/>
      <c r="B440" s="405"/>
      <c r="C440" s="405"/>
      <c r="D440" s="405"/>
      <c r="E440" s="405"/>
      <c r="F440" s="405"/>
      <c r="G440" s="405"/>
      <c r="H440" s="405"/>
      <c r="I440" s="405"/>
      <c r="J440" s="405"/>
      <c r="K440" s="405"/>
      <c r="L440" s="405"/>
      <c r="M440" s="405"/>
      <c r="N440" s="405"/>
      <c r="O440" s="405"/>
      <c r="P440" s="405"/>
      <c r="Q440" s="405"/>
      <c r="R440" s="405"/>
      <c r="S440" s="405"/>
      <c r="T440" s="405"/>
      <c r="U440" s="405"/>
      <c r="V440" s="405"/>
      <c r="W440" s="405"/>
      <c r="X440" s="405"/>
      <c r="Y440" s="405"/>
      <c r="Z440" s="405"/>
    </row>
    <row r="441" spans="1:26" ht="12.75" customHeight="1">
      <c r="A441" s="405"/>
      <c r="B441" s="405"/>
      <c r="C441" s="405"/>
      <c r="D441" s="405"/>
      <c r="E441" s="405"/>
      <c r="F441" s="405"/>
      <c r="G441" s="405"/>
      <c r="H441" s="405"/>
      <c r="I441" s="405"/>
      <c r="J441" s="405"/>
      <c r="K441" s="405"/>
      <c r="L441" s="405"/>
      <c r="M441" s="405"/>
      <c r="N441" s="405"/>
      <c r="O441" s="405"/>
      <c r="P441" s="405"/>
      <c r="Q441" s="405"/>
      <c r="R441" s="405"/>
      <c r="S441" s="405"/>
      <c r="T441" s="405"/>
      <c r="U441" s="405"/>
      <c r="V441" s="405"/>
      <c r="W441" s="405"/>
      <c r="X441" s="405"/>
      <c r="Y441" s="405"/>
      <c r="Z441" s="405"/>
    </row>
    <row r="442" spans="1:26" ht="12.75" customHeight="1">
      <c r="A442" s="405"/>
      <c r="B442" s="405"/>
      <c r="C442" s="405"/>
      <c r="D442" s="405"/>
      <c r="E442" s="405"/>
      <c r="F442" s="405"/>
      <c r="G442" s="405"/>
      <c r="H442" s="405"/>
      <c r="I442" s="405"/>
      <c r="J442" s="405"/>
      <c r="K442" s="405"/>
      <c r="L442" s="405"/>
      <c r="M442" s="405"/>
      <c r="N442" s="405"/>
      <c r="O442" s="405"/>
      <c r="P442" s="405"/>
      <c r="Q442" s="405"/>
      <c r="R442" s="405"/>
      <c r="S442" s="405"/>
      <c r="T442" s="405"/>
      <c r="U442" s="405"/>
      <c r="V442" s="405"/>
      <c r="W442" s="405"/>
      <c r="X442" s="405"/>
      <c r="Y442" s="405"/>
      <c r="Z442" s="405"/>
    </row>
    <row r="443" spans="1:26" ht="12.75" customHeight="1">
      <c r="A443" s="405"/>
      <c r="B443" s="405"/>
      <c r="C443" s="405"/>
      <c r="D443" s="405"/>
      <c r="E443" s="405"/>
      <c r="F443" s="405"/>
      <c r="G443" s="405"/>
      <c r="H443" s="405"/>
      <c r="I443" s="405"/>
      <c r="J443" s="405"/>
      <c r="K443" s="405"/>
      <c r="L443" s="405"/>
      <c r="M443" s="405"/>
      <c r="N443" s="405"/>
      <c r="O443" s="405"/>
      <c r="P443" s="405"/>
      <c r="Q443" s="405"/>
      <c r="R443" s="405"/>
      <c r="S443" s="405"/>
      <c r="T443" s="405"/>
      <c r="U443" s="405"/>
      <c r="V443" s="405"/>
      <c r="W443" s="405"/>
      <c r="X443" s="405"/>
      <c r="Y443" s="405"/>
      <c r="Z443" s="405"/>
    </row>
    <row r="444" spans="1:26" ht="12.75" customHeight="1">
      <c r="A444" s="405"/>
      <c r="B444" s="405"/>
      <c r="C444" s="405"/>
      <c r="D444" s="405"/>
      <c r="E444" s="405"/>
      <c r="F444" s="405"/>
      <c r="G444" s="405"/>
      <c r="H444" s="405"/>
      <c r="I444" s="405"/>
      <c r="J444" s="405"/>
      <c r="K444" s="405"/>
      <c r="L444" s="405"/>
      <c r="M444" s="405"/>
      <c r="N444" s="405"/>
      <c r="O444" s="405"/>
      <c r="P444" s="405"/>
      <c r="Q444" s="405"/>
      <c r="R444" s="405"/>
      <c r="S444" s="405"/>
      <c r="T444" s="405"/>
      <c r="U444" s="405"/>
      <c r="V444" s="405"/>
      <c r="W444" s="405"/>
      <c r="X444" s="405"/>
      <c r="Y444" s="405"/>
      <c r="Z444" s="405"/>
    </row>
    <row r="445" spans="1:26" ht="12.75" customHeight="1">
      <c r="A445" s="405"/>
      <c r="B445" s="405"/>
      <c r="C445" s="405"/>
      <c r="D445" s="405"/>
      <c r="E445" s="405"/>
      <c r="F445" s="405"/>
      <c r="G445" s="405"/>
      <c r="H445" s="405"/>
      <c r="I445" s="405"/>
      <c r="J445" s="405"/>
      <c r="K445" s="405"/>
      <c r="L445" s="405"/>
      <c r="M445" s="405"/>
      <c r="N445" s="405"/>
      <c r="O445" s="405"/>
      <c r="P445" s="405"/>
      <c r="Q445" s="405"/>
      <c r="R445" s="405"/>
      <c r="S445" s="405"/>
      <c r="T445" s="405"/>
      <c r="U445" s="405"/>
      <c r="V445" s="405"/>
      <c r="W445" s="405"/>
      <c r="X445" s="405"/>
      <c r="Y445" s="405"/>
      <c r="Z445" s="405"/>
    </row>
    <row r="446" spans="1:26" ht="12.75" customHeight="1">
      <c r="A446" s="405"/>
      <c r="B446" s="405"/>
      <c r="C446" s="405"/>
      <c r="D446" s="405"/>
      <c r="E446" s="405"/>
      <c r="F446" s="405"/>
      <c r="G446" s="405"/>
      <c r="H446" s="405"/>
      <c r="I446" s="405"/>
      <c r="J446" s="405"/>
      <c r="K446" s="405"/>
      <c r="L446" s="405"/>
      <c r="M446" s="405"/>
      <c r="N446" s="405"/>
      <c r="O446" s="405"/>
      <c r="P446" s="405"/>
      <c r="Q446" s="405"/>
      <c r="R446" s="405"/>
      <c r="S446" s="405"/>
      <c r="T446" s="405"/>
      <c r="U446" s="405"/>
      <c r="V446" s="405"/>
      <c r="W446" s="405"/>
      <c r="X446" s="405"/>
      <c r="Y446" s="405"/>
      <c r="Z446" s="405"/>
    </row>
    <row r="447" spans="1:26" ht="12.75" customHeight="1">
      <c r="A447" s="405"/>
      <c r="B447" s="405"/>
      <c r="C447" s="405"/>
      <c r="D447" s="405"/>
      <c r="E447" s="405"/>
      <c r="F447" s="405"/>
      <c r="G447" s="405"/>
      <c r="H447" s="405"/>
      <c r="I447" s="405"/>
      <c r="J447" s="405"/>
      <c r="K447" s="405"/>
      <c r="L447" s="405"/>
      <c r="M447" s="405"/>
      <c r="N447" s="405"/>
      <c r="O447" s="405"/>
      <c r="P447" s="405"/>
      <c r="Q447" s="405"/>
      <c r="R447" s="405"/>
      <c r="S447" s="405"/>
      <c r="T447" s="405"/>
      <c r="U447" s="405"/>
      <c r="V447" s="405"/>
      <c r="W447" s="405"/>
      <c r="X447" s="405"/>
      <c r="Y447" s="405"/>
      <c r="Z447" s="405"/>
    </row>
    <row r="448" spans="1:26" ht="12.75" customHeight="1">
      <c r="A448" s="405"/>
      <c r="B448" s="405"/>
      <c r="C448" s="405"/>
      <c r="D448" s="405"/>
      <c r="E448" s="405"/>
      <c r="F448" s="405"/>
      <c r="G448" s="405"/>
      <c r="H448" s="405"/>
      <c r="I448" s="405"/>
      <c r="J448" s="405"/>
      <c r="K448" s="405"/>
      <c r="L448" s="405"/>
      <c r="M448" s="405"/>
      <c r="N448" s="405"/>
      <c r="O448" s="405"/>
      <c r="P448" s="405"/>
      <c r="Q448" s="405"/>
      <c r="R448" s="405"/>
      <c r="S448" s="405"/>
      <c r="T448" s="405"/>
      <c r="U448" s="405"/>
      <c r="V448" s="405"/>
      <c r="W448" s="405"/>
      <c r="X448" s="405"/>
      <c r="Y448" s="405"/>
      <c r="Z448" s="405"/>
    </row>
    <row r="449" spans="1:26" ht="12.75" customHeight="1">
      <c r="A449" s="405"/>
      <c r="B449" s="405"/>
      <c r="C449" s="405"/>
      <c r="D449" s="405"/>
      <c r="E449" s="405"/>
      <c r="F449" s="405"/>
      <c r="G449" s="405"/>
      <c r="H449" s="405"/>
      <c r="I449" s="405"/>
      <c r="J449" s="405"/>
      <c r="K449" s="405"/>
      <c r="L449" s="405"/>
      <c r="M449" s="405"/>
      <c r="N449" s="405"/>
      <c r="O449" s="405"/>
      <c r="P449" s="405"/>
      <c r="Q449" s="405"/>
      <c r="R449" s="405"/>
      <c r="S449" s="405"/>
      <c r="T449" s="405"/>
      <c r="U449" s="405"/>
      <c r="V449" s="405"/>
      <c r="W449" s="405"/>
      <c r="X449" s="405"/>
      <c r="Y449" s="405"/>
      <c r="Z449" s="405"/>
    </row>
    <row r="450" spans="1:26" ht="12.75" customHeight="1">
      <c r="A450" s="405"/>
      <c r="B450" s="405"/>
      <c r="C450" s="405"/>
      <c r="D450" s="405"/>
      <c r="E450" s="405"/>
      <c r="F450" s="405"/>
      <c r="G450" s="405"/>
      <c r="H450" s="405"/>
      <c r="I450" s="405"/>
      <c r="J450" s="405"/>
      <c r="K450" s="405"/>
      <c r="L450" s="405"/>
      <c r="M450" s="405"/>
      <c r="N450" s="405"/>
      <c r="O450" s="405"/>
      <c r="P450" s="405"/>
      <c r="Q450" s="405"/>
      <c r="R450" s="405"/>
      <c r="S450" s="405"/>
      <c r="T450" s="405"/>
      <c r="U450" s="405"/>
      <c r="V450" s="405"/>
      <c r="W450" s="405"/>
      <c r="X450" s="405"/>
      <c r="Y450" s="405"/>
      <c r="Z450" s="405"/>
    </row>
    <row r="451" spans="1:26" ht="12.75" customHeight="1">
      <c r="A451" s="405"/>
      <c r="B451" s="405"/>
      <c r="C451" s="405"/>
      <c r="D451" s="405"/>
      <c r="E451" s="405"/>
      <c r="F451" s="405"/>
      <c r="G451" s="405"/>
      <c r="H451" s="405"/>
      <c r="I451" s="405"/>
      <c r="J451" s="405"/>
      <c r="K451" s="405"/>
      <c r="L451" s="405"/>
      <c r="M451" s="405"/>
      <c r="N451" s="405"/>
      <c r="O451" s="405"/>
      <c r="P451" s="405"/>
      <c r="Q451" s="405"/>
      <c r="R451" s="405"/>
      <c r="S451" s="405"/>
      <c r="T451" s="405"/>
      <c r="U451" s="405"/>
      <c r="V451" s="405"/>
      <c r="W451" s="405"/>
      <c r="X451" s="405"/>
      <c r="Y451" s="405"/>
      <c r="Z451" s="405"/>
    </row>
    <row r="452" spans="1:26" ht="12.75" customHeight="1">
      <c r="A452" s="405"/>
      <c r="B452" s="405"/>
      <c r="C452" s="405"/>
      <c r="D452" s="405"/>
      <c r="E452" s="405"/>
      <c r="F452" s="405"/>
      <c r="G452" s="405"/>
      <c r="H452" s="405"/>
      <c r="I452" s="405"/>
      <c r="J452" s="405"/>
      <c r="K452" s="405"/>
      <c r="L452" s="405"/>
      <c r="M452" s="405"/>
      <c r="N452" s="405"/>
      <c r="O452" s="405"/>
      <c r="P452" s="405"/>
      <c r="Q452" s="405"/>
      <c r="R452" s="405"/>
      <c r="S452" s="405"/>
      <c r="T452" s="405"/>
      <c r="U452" s="405"/>
      <c r="V452" s="405"/>
      <c r="W452" s="405"/>
      <c r="X452" s="405"/>
      <c r="Y452" s="405"/>
      <c r="Z452" s="405"/>
    </row>
    <row r="453" spans="1:26" ht="12.75" customHeight="1">
      <c r="A453" s="405"/>
      <c r="B453" s="405"/>
      <c r="C453" s="405"/>
      <c r="D453" s="405"/>
      <c r="E453" s="405"/>
      <c r="F453" s="405"/>
      <c r="G453" s="405"/>
      <c r="H453" s="405"/>
      <c r="I453" s="405"/>
      <c r="J453" s="405"/>
      <c r="K453" s="405"/>
      <c r="L453" s="405"/>
      <c r="M453" s="405"/>
      <c r="N453" s="405"/>
      <c r="O453" s="405"/>
      <c r="P453" s="405"/>
      <c r="Q453" s="405"/>
      <c r="R453" s="405"/>
      <c r="S453" s="405"/>
      <c r="T453" s="405"/>
      <c r="U453" s="405"/>
      <c r="V453" s="405"/>
      <c r="W453" s="405"/>
      <c r="X453" s="405"/>
      <c r="Y453" s="405"/>
      <c r="Z453" s="405"/>
    </row>
    <row r="454" spans="1:26" ht="12.75" customHeight="1">
      <c r="A454" s="405"/>
      <c r="B454" s="405"/>
      <c r="C454" s="405"/>
      <c r="D454" s="405"/>
      <c r="E454" s="405"/>
      <c r="F454" s="405"/>
      <c r="G454" s="405"/>
      <c r="H454" s="405"/>
      <c r="I454" s="405"/>
      <c r="J454" s="405"/>
      <c r="K454" s="405"/>
      <c r="L454" s="405"/>
      <c r="M454" s="405"/>
      <c r="N454" s="405"/>
      <c r="O454" s="405"/>
      <c r="P454" s="405"/>
      <c r="Q454" s="405"/>
      <c r="R454" s="405"/>
      <c r="S454" s="405"/>
      <c r="T454" s="405"/>
      <c r="U454" s="405"/>
      <c r="V454" s="405"/>
      <c r="W454" s="405"/>
      <c r="X454" s="405"/>
      <c r="Y454" s="405"/>
      <c r="Z454" s="405"/>
    </row>
    <row r="455" spans="1:26" ht="12.75" customHeight="1">
      <c r="A455" s="405"/>
      <c r="B455" s="405"/>
      <c r="C455" s="405"/>
      <c r="D455" s="405"/>
      <c r="E455" s="405"/>
      <c r="F455" s="405"/>
      <c r="G455" s="405"/>
      <c r="H455" s="405"/>
      <c r="I455" s="405"/>
      <c r="J455" s="405"/>
      <c r="K455" s="405"/>
      <c r="L455" s="405"/>
      <c r="M455" s="405"/>
      <c r="N455" s="405"/>
      <c r="O455" s="405"/>
      <c r="P455" s="405"/>
      <c r="Q455" s="405"/>
      <c r="R455" s="405"/>
      <c r="S455" s="405"/>
      <c r="T455" s="405"/>
      <c r="U455" s="405"/>
      <c r="V455" s="405"/>
      <c r="W455" s="405"/>
      <c r="X455" s="405"/>
      <c r="Y455" s="405"/>
      <c r="Z455" s="405"/>
    </row>
    <row r="456" spans="1:26" ht="12.75" customHeight="1">
      <c r="A456" s="405"/>
      <c r="B456" s="405"/>
      <c r="C456" s="405"/>
      <c r="D456" s="405"/>
      <c r="E456" s="405"/>
      <c r="F456" s="405"/>
      <c r="G456" s="405"/>
      <c r="H456" s="405"/>
      <c r="I456" s="405"/>
      <c r="J456" s="405"/>
      <c r="K456" s="405"/>
      <c r="L456" s="405"/>
      <c r="M456" s="405"/>
      <c r="N456" s="405"/>
      <c r="O456" s="405"/>
      <c r="P456" s="405"/>
      <c r="Q456" s="405"/>
      <c r="R456" s="405"/>
      <c r="S456" s="405"/>
      <c r="T456" s="405"/>
      <c r="U456" s="405"/>
      <c r="V456" s="405"/>
      <c r="W456" s="405"/>
      <c r="X456" s="405"/>
      <c r="Y456" s="405"/>
      <c r="Z456" s="405"/>
    </row>
    <row r="457" spans="1:26" ht="12.75" customHeight="1">
      <c r="A457" s="405"/>
      <c r="B457" s="405"/>
      <c r="C457" s="405"/>
      <c r="D457" s="405"/>
      <c r="E457" s="405"/>
      <c r="F457" s="405"/>
      <c r="G457" s="405"/>
      <c r="H457" s="405"/>
      <c r="I457" s="405"/>
      <c r="J457" s="405"/>
      <c r="K457" s="405"/>
      <c r="L457" s="405"/>
      <c r="M457" s="405"/>
      <c r="N457" s="405"/>
      <c r="O457" s="405"/>
      <c r="P457" s="405"/>
      <c r="Q457" s="405"/>
      <c r="R457" s="405"/>
      <c r="S457" s="405"/>
      <c r="T457" s="405"/>
      <c r="U457" s="405"/>
      <c r="V457" s="405"/>
      <c r="W457" s="405"/>
      <c r="X457" s="405"/>
      <c r="Y457" s="405"/>
      <c r="Z457" s="405"/>
    </row>
    <row r="458" spans="1:26" ht="12.75" customHeight="1">
      <c r="A458" s="405"/>
      <c r="B458" s="405"/>
      <c r="C458" s="405"/>
      <c r="D458" s="405"/>
      <c r="E458" s="405"/>
      <c r="F458" s="405"/>
      <c r="G458" s="405"/>
      <c r="H458" s="405"/>
      <c r="I458" s="405"/>
      <c r="J458" s="405"/>
      <c r="K458" s="405"/>
      <c r="L458" s="405"/>
      <c r="M458" s="405"/>
      <c r="N458" s="405"/>
      <c r="O458" s="405"/>
      <c r="P458" s="405"/>
      <c r="Q458" s="405"/>
      <c r="R458" s="405"/>
      <c r="S458" s="405"/>
      <c r="T458" s="405"/>
      <c r="U458" s="405"/>
      <c r="V458" s="405"/>
      <c r="W458" s="405"/>
      <c r="X458" s="405"/>
      <c r="Y458" s="405"/>
      <c r="Z458" s="405"/>
    </row>
    <row r="459" spans="1:26" ht="12.75" customHeight="1">
      <c r="A459" s="405"/>
      <c r="B459" s="405"/>
      <c r="C459" s="405"/>
      <c r="D459" s="405"/>
      <c r="E459" s="405"/>
      <c r="F459" s="405"/>
      <c r="G459" s="405"/>
      <c r="H459" s="405"/>
      <c r="I459" s="405"/>
      <c r="J459" s="405"/>
      <c r="K459" s="405"/>
      <c r="L459" s="405"/>
      <c r="M459" s="405"/>
      <c r="N459" s="405"/>
      <c r="O459" s="405"/>
      <c r="P459" s="405"/>
      <c r="Q459" s="405"/>
      <c r="R459" s="405"/>
      <c r="S459" s="405"/>
      <c r="T459" s="405"/>
      <c r="U459" s="405"/>
      <c r="V459" s="405"/>
      <c r="W459" s="405"/>
      <c r="X459" s="405"/>
      <c r="Y459" s="405"/>
      <c r="Z459" s="405"/>
    </row>
    <row r="460" spans="1:26" ht="12.75" customHeight="1">
      <c r="A460" s="405"/>
      <c r="B460" s="405"/>
      <c r="C460" s="405"/>
      <c r="D460" s="405"/>
      <c r="E460" s="405"/>
      <c r="F460" s="405"/>
      <c r="G460" s="405"/>
      <c r="H460" s="405"/>
      <c r="I460" s="405"/>
      <c r="J460" s="405"/>
      <c r="K460" s="405"/>
      <c r="L460" s="405"/>
      <c r="M460" s="405"/>
      <c r="N460" s="405"/>
      <c r="O460" s="405"/>
      <c r="P460" s="405"/>
      <c r="Q460" s="405"/>
      <c r="R460" s="405"/>
      <c r="S460" s="405"/>
      <c r="T460" s="405"/>
      <c r="U460" s="405"/>
      <c r="V460" s="405"/>
      <c r="W460" s="405"/>
      <c r="X460" s="405"/>
      <c r="Y460" s="405"/>
      <c r="Z460" s="405"/>
    </row>
    <row r="461" spans="1:26" ht="12.75" customHeight="1">
      <c r="A461" s="405"/>
      <c r="B461" s="405"/>
      <c r="C461" s="405"/>
      <c r="D461" s="405"/>
      <c r="E461" s="405"/>
      <c r="F461" s="405"/>
      <c r="G461" s="405"/>
      <c r="H461" s="405"/>
      <c r="I461" s="405"/>
      <c r="J461" s="405"/>
      <c r="K461" s="405"/>
      <c r="L461" s="405"/>
      <c r="M461" s="405"/>
      <c r="N461" s="405"/>
      <c r="O461" s="405"/>
      <c r="P461" s="405"/>
      <c r="Q461" s="405"/>
      <c r="R461" s="405"/>
      <c r="S461" s="405"/>
      <c r="T461" s="405"/>
      <c r="U461" s="405"/>
      <c r="V461" s="405"/>
      <c r="W461" s="405"/>
      <c r="X461" s="405"/>
      <c r="Y461" s="405"/>
      <c r="Z461" s="405"/>
    </row>
    <row r="462" spans="1:26" ht="12.75" customHeight="1">
      <c r="A462" s="405"/>
      <c r="B462" s="405"/>
      <c r="C462" s="405"/>
      <c r="D462" s="405"/>
      <c r="E462" s="405"/>
      <c r="F462" s="405"/>
      <c r="G462" s="405"/>
      <c r="H462" s="405"/>
      <c r="I462" s="405"/>
      <c r="J462" s="405"/>
      <c r="K462" s="405"/>
      <c r="L462" s="405"/>
      <c r="M462" s="405"/>
      <c r="N462" s="405"/>
      <c r="O462" s="405"/>
      <c r="P462" s="405"/>
      <c r="Q462" s="405"/>
      <c r="R462" s="405"/>
      <c r="S462" s="405"/>
      <c r="T462" s="405"/>
      <c r="U462" s="405"/>
      <c r="V462" s="405"/>
      <c r="W462" s="405"/>
      <c r="X462" s="405"/>
      <c r="Y462" s="405"/>
      <c r="Z462" s="405"/>
    </row>
    <row r="463" spans="1:26" ht="12.75" customHeight="1">
      <c r="A463" s="405"/>
      <c r="B463" s="405"/>
      <c r="C463" s="405"/>
      <c r="D463" s="405"/>
      <c r="E463" s="405"/>
      <c r="F463" s="405"/>
      <c r="G463" s="405"/>
      <c r="H463" s="405"/>
      <c r="I463" s="405"/>
      <c r="J463" s="405"/>
      <c r="K463" s="405"/>
      <c r="L463" s="405"/>
      <c r="M463" s="405"/>
      <c r="N463" s="405"/>
      <c r="O463" s="405"/>
      <c r="P463" s="405"/>
      <c r="Q463" s="405"/>
      <c r="R463" s="405"/>
      <c r="S463" s="405"/>
      <c r="T463" s="405"/>
      <c r="U463" s="405"/>
      <c r="V463" s="405"/>
      <c r="W463" s="405"/>
      <c r="X463" s="405"/>
      <c r="Y463" s="405"/>
      <c r="Z463" s="405"/>
    </row>
    <row r="464" spans="1:26" ht="12.75" customHeight="1">
      <c r="A464" s="405"/>
      <c r="B464" s="405"/>
      <c r="C464" s="405"/>
      <c r="D464" s="405"/>
      <c r="E464" s="405"/>
      <c r="F464" s="405"/>
      <c r="G464" s="405"/>
      <c r="H464" s="405"/>
      <c r="I464" s="405"/>
      <c r="J464" s="405"/>
      <c r="K464" s="405"/>
      <c r="L464" s="405"/>
      <c r="M464" s="405"/>
      <c r="N464" s="405"/>
      <c r="O464" s="405"/>
      <c r="P464" s="405"/>
      <c r="Q464" s="405"/>
      <c r="R464" s="405"/>
      <c r="S464" s="405"/>
      <c r="T464" s="405"/>
      <c r="U464" s="405"/>
      <c r="V464" s="405"/>
      <c r="W464" s="405"/>
      <c r="X464" s="405"/>
      <c r="Y464" s="405"/>
      <c r="Z464" s="405"/>
    </row>
    <row r="465" spans="1:26" ht="12.75" customHeight="1">
      <c r="A465" s="405"/>
      <c r="B465" s="405"/>
      <c r="C465" s="405"/>
      <c r="D465" s="405"/>
      <c r="E465" s="405"/>
      <c r="F465" s="405"/>
      <c r="G465" s="405"/>
      <c r="H465" s="405"/>
      <c r="I465" s="405"/>
      <c r="J465" s="405"/>
      <c r="K465" s="405"/>
      <c r="L465" s="405"/>
      <c r="M465" s="405"/>
      <c r="N465" s="405"/>
      <c r="O465" s="405"/>
      <c r="P465" s="405"/>
      <c r="Q465" s="405"/>
      <c r="R465" s="405"/>
      <c r="S465" s="405"/>
      <c r="T465" s="405"/>
      <c r="U465" s="405"/>
      <c r="V465" s="405"/>
      <c r="W465" s="405"/>
      <c r="X465" s="405"/>
      <c r="Y465" s="405"/>
      <c r="Z465" s="405"/>
    </row>
    <row r="466" spans="1:26" ht="12.75" customHeight="1">
      <c r="A466" s="405"/>
      <c r="B466" s="405"/>
      <c r="C466" s="405"/>
      <c r="D466" s="405"/>
      <c r="E466" s="405"/>
      <c r="F466" s="405"/>
      <c r="G466" s="405"/>
      <c r="H466" s="405"/>
      <c r="I466" s="405"/>
      <c r="J466" s="405"/>
      <c r="K466" s="405"/>
      <c r="L466" s="405"/>
      <c r="M466" s="405"/>
      <c r="N466" s="405"/>
      <c r="O466" s="405"/>
      <c r="P466" s="405"/>
      <c r="Q466" s="405"/>
      <c r="R466" s="405"/>
      <c r="S466" s="405"/>
      <c r="T466" s="405"/>
      <c r="U466" s="405"/>
      <c r="V466" s="405"/>
      <c r="W466" s="405"/>
      <c r="X466" s="405"/>
      <c r="Y466" s="405"/>
      <c r="Z466" s="405"/>
    </row>
    <row r="467" spans="1:26" ht="12.75" customHeight="1">
      <c r="A467" s="405"/>
      <c r="B467" s="405"/>
      <c r="C467" s="405"/>
      <c r="D467" s="405"/>
      <c r="E467" s="405"/>
      <c r="F467" s="405"/>
      <c r="G467" s="405"/>
      <c r="H467" s="405"/>
      <c r="I467" s="405"/>
      <c r="J467" s="405"/>
      <c r="K467" s="405"/>
      <c r="L467" s="405"/>
      <c r="M467" s="405"/>
      <c r="N467" s="405"/>
      <c r="O467" s="405"/>
      <c r="P467" s="405"/>
      <c r="Q467" s="405"/>
      <c r="R467" s="405"/>
      <c r="S467" s="405"/>
      <c r="T467" s="405"/>
      <c r="U467" s="405"/>
      <c r="V467" s="405"/>
      <c r="W467" s="405"/>
      <c r="X467" s="405"/>
      <c r="Y467" s="405"/>
      <c r="Z467" s="405"/>
    </row>
    <row r="468" spans="1:26" ht="12.75" customHeight="1">
      <c r="A468" s="405"/>
      <c r="B468" s="405"/>
      <c r="C468" s="405"/>
      <c r="D468" s="405"/>
      <c r="E468" s="405"/>
      <c r="F468" s="405"/>
      <c r="G468" s="405"/>
      <c r="H468" s="405"/>
      <c r="I468" s="405"/>
      <c r="J468" s="405"/>
      <c r="K468" s="405"/>
      <c r="L468" s="405"/>
      <c r="M468" s="405"/>
      <c r="N468" s="405"/>
      <c r="O468" s="405"/>
      <c r="P468" s="405"/>
      <c r="Q468" s="405"/>
      <c r="R468" s="405"/>
      <c r="S468" s="405"/>
      <c r="T468" s="405"/>
      <c r="U468" s="405"/>
      <c r="V468" s="405"/>
      <c r="W468" s="405"/>
      <c r="X468" s="405"/>
      <c r="Y468" s="405"/>
      <c r="Z468" s="405"/>
    </row>
    <row r="469" spans="1:26" ht="12.75" customHeight="1">
      <c r="A469" s="405"/>
      <c r="B469" s="405"/>
      <c r="C469" s="405"/>
      <c r="D469" s="405"/>
      <c r="E469" s="405"/>
      <c r="F469" s="405"/>
      <c r="G469" s="405"/>
      <c r="H469" s="405"/>
      <c r="I469" s="405"/>
      <c r="J469" s="405"/>
      <c r="K469" s="405"/>
      <c r="L469" s="405"/>
      <c r="M469" s="405"/>
      <c r="N469" s="405"/>
      <c r="O469" s="405"/>
      <c r="P469" s="405"/>
      <c r="Q469" s="405"/>
      <c r="R469" s="405"/>
      <c r="S469" s="405"/>
      <c r="T469" s="405"/>
      <c r="U469" s="405"/>
      <c r="V469" s="405"/>
      <c r="W469" s="405"/>
      <c r="X469" s="405"/>
      <c r="Y469" s="405"/>
      <c r="Z469" s="405"/>
    </row>
    <row r="470" spans="1:26" ht="12.75" customHeight="1">
      <c r="A470" s="405"/>
      <c r="B470" s="405"/>
      <c r="C470" s="405"/>
      <c r="D470" s="405"/>
      <c r="E470" s="405"/>
      <c r="F470" s="405"/>
      <c r="G470" s="405"/>
      <c r="H470" s="405"/>
      <c r="I470" s="405"/>
      <c r="J470" s="405"/>
      <c r="K470" s="405"/>
      <c r="L470" s="405"/>
      <c r="M470" s="405"/>
      <c r="N470" s="405"/>
      <c r="O470" s="405"/>
      <c r="P470" s="405"/>
      <c r="Q470" s="405"/>
      <c r="R470" s="405"/>
      <c r="S470" s="405"/>
      <c r="T470" s="405"/>
      <c r="U470" s="405"/>
      <c r="V470" s="405"/>
      <c r="W470" s="405"/>
      <c r="X470" s="405"/>
      <c r="Y470" s="405"/>
      <c r="Z470" s="405"/>
    </row>
    <row r="471" spans="1:26" ht="12.75" customHeight="1">
      <c r="A471" s="405"/>
      <c r="B471" s="405"/>
      <c r="C471" s="405"/>
      <c r="D471" s="405"/>
      <c r="E471" s="405"/>
      <c r="F471" s="405"/>
      <c r="G471" s="405"/>
      <c r="H471" s="405"/>
      <c r="I471" s="405"/>
      <c r="J471" s="405"/>
      <c r="K471" s="405"/>
      <c r="L471" s="405"/>
      <c r="M471" s="405"/>
      <c r="N471" s="405"/>
      <c r="O471" s="405"/>
      <c r="P471" s="405"/>
      <c r="Q471" s="405"/>
      <c r="R471" s="405"/>
      <c r="S471" s="405"/>
      <c r="T471" s="405"/>
      <c r="U471" s="405"/>
      <c r="V471" s="405"/>
      <c r="W471" s="405"/>
      <c r="X471" s="405"/>
      <c r="Y471" s="405"/>
      <c r="Z471" s="405"/>
    </row>
    <row r="472" spans="1:26" ht="12.75" customHeight="1">
      <c r="A472" s="405"/>
      <c r="B472" s="405"/>
      <c r="C472" s="405"/>
      <c r="D472" s="405"/>
      <c r="E472" s="405"/>
      <c r="F472" s="405"/>
      <c r="G472" s="405"/>
      <c r="H472" s="405"/>
      <c r="I472" s="405"/>
      <c r="J472" s="405"/>
      <c r="K472" s="405"/>
      <c r="L472" s="405"/>
      <c r="M472" s="405"/>
      <c r="N472" s="405"/>
      <c r="O472" s="405"/>
      <c r="P472" s="405"/>
      <c r="Q472" s="405"/>
      <c r="R472" s="405"/>
      <c r="S472" s="405"/>
      <c r="T472" s="405"/>
      <c r="U472" s="405"/>
      <c r="V472" s="405"/>
      <c r="W472" s="405"/>
      <c r="X472" s="405"/>
      <c r="Y472" s="405"/>
      <c r="Z472" s="405"/>
    </row>
    <row r="473" spans="1:26" ht="12.75" customHeight="1">
      <c r="A473" s="405"/>
      <c r="B473" s="405"/>
      <c r="C473" s="405"/>
      <c r="D473" s="405"/>
      <c r="E473" s="405"/>
      <c r="F473" s="405"/>
      <c r="G473" s="405"/>
      <c r="H473" s="405"/>
      <c r="I473" s="405"/>
      <c r="J473" s="405"/>
      <c r="K473" s="405"/>
      <c r="L473" s="405"/>
      <c r="M473" s="405"/>
      <c r="N473" s="405"/>
      <c r="O473" s="405"/>
      <c r="P473" s="405"/>
      <c r="Q473" s="405"/>
      <c r="R473" s="405"/>
      <c r="S473" s="405"/>
      <c r="T473" s="405"/>
      <c r="U473" s="405"/>
      <c r="V473" s="405"/>
      <c r="W473" s="405"/>
      <c r="X473" s="405"/>
      <c r="Y473" s="405"/>
      <c r="Z473" s="405"/>
    </row>
    <row r="474" spans="1:26" ht="12.75" customHeight="1">
      <c r="A474" s="405"/>
      <c r="B474" s="405"/>
      <c r="C474" s="405"/>
      <c r="D474" s="405"/>
      <c r="E474" s="405"/>
      <c r="F474" s="405"/>
      <c r="G474" s="405"/>
      <c r="H474" s="405"/>
      <c r="I474" s="405"/>
      <c r="J474" s="405"/>
      <c r="K474" s="405"/>
      <c r="L474" s="405"/>
      <c r="M474" s="405"/>
      <c r="N474" s="405"/>
      <c r="O474" s="405"/>
      <c r="P474" s="405"/>
      <c r="Q474" s="405"/>
      <c r="R474" s="405"/>
      <c r="S474" s="405"/>
      <c r="T474" s="405"/>
      <c r="U474" s="405"/>
      <c r="V474" s="405"/>
      <c r="W474" s="405"/>
      <c r="X474" s="405"/>
      <c r="Y474" s="405"/>
      <c r="Z474" s="405"/>
    </row>
    <row r="475" spans="1:26" ht="12.75" customHeight="1">
      <c r="A475" s="405"/>
      <c r="B475" s="405"/>
      <c r="C475" s="405"/>
      <c r="D475" s="405"/>
      <c r="E475" s="405"/>
      <c r="F475" s="405"/>
      <c r="G475" s="405"/>
      <c r="H475" s="405"/>
      <c r="I475" s="405"/>
      <c r="J475" s="405"/>
      <c r="K475" s="405"/>
      <c r="L475" s="405"/>
      <c r="M475" s="405"/>
      <c r="N475" s="405"/>
      <c r="O475" s="405"/>
      <c r="P475" s="405"/>
      <c r="Q475" s="405"/>
      <c r="R475" s="405"/>
      <c r="S475" s="405"/>
      <c r="T475" s="405"/>
      <c r="U475" s="405"/>
      <c r="V475" s="405"/>
      <c r="W475" s="405"/>
      <c r="X475" s="405"/>
      <c r="Y475" s="405"/>
      <c r="Z475" s="405"/>
    </row>
    <row r="476" spans="1:26" ht="12.75" customHeight="1">
      <c r="A476" s="405"/>
      <c r="B476" s="405"/>
      <c r="C476" s="405"/>
      <c r="D476" s="405"/>
      <c r="E476" s="405"/>
      <c r="F476" s="405"/>
      <c r="G476" s="405"/>
      <c r="H476" s="405"/>
      <c r="I476" s="405"/>
      <c r="J476" s="405"/>
      <c r="K476" s="405"/>
      <c r="L476" s="405"/>
      <c r="M476" s="405"/>
      <c r="N476" s="405"/>
      <c r="O476" s="405"/>
      <c r="P476" s="405"/>
      <c r="Q476" s="405"/>
      <c r="R476" s="405"/>
      <c r="S476" s="405"/>
      <c r="T476" s="405"/>
      <c r="U476" s="405"/>
      <c r="V476" s="405"/>
      <c r="W476" s="405"/>
      <c r="X476" s="405"/>
      <c r="Y476" s="405"/>
      <c r="Z476" s="405"/>
    </row>
    <row r="477" spans="1:26" ht="12.75" customHeight="1">
      <c r="A477" s="405"/>
      <c r="B477" s="405"/>
      <c r="C477" s="405"/>
      <c r="D477" s="405"/>
      <c r="E477" s="405"/>
      <c r="F477" s="405"/>
      <c r="G477" s="405"/>
      <c r="H477" s="405"/>
      <c r="I477" s="405"/>
      <c r="J477" s="405"/>
      <c r="K477" s="405"/>
      <c r="L477" s="405"/>
      <c r="M477" s="405"/>
      <c r="N477" s="405"/>
      <c r="O477" s="405"/>
      <c r="P477" s="405"/>
      <c r="Q477" s="405"/>
      <c r="R477" s="405"/>
      <c r="S477" s="405"/>
      <c r="T477" s="405"/>
      <c r="U477" s="405"/>
      <c r="V477" s="405"/>
      <c r="W477" s="405"/>
      <c r="X477" s="405"/>
      <c r="Y477" s="405"/>
      <c r="Z477" s="405"/>
    </row>
    <row r="478" spans="1:26" ht="12.75" customHeight="1">
      <c r="A478" s="405"/>
      <c r="B478" s="405"/>
      <c r="C478" s="405"/>
      <c r="D478" s="405"/>
      <c r="E478" s="405"/>
      <c r="F478" s="405"/>
      <c r="G478" s="405"/>
      <c r="H478" s="405"/>
      <c r="I478" s="405"/>
      <c r="J478" s="405"/>
      <c r="K478" s="405"/>
      <c r="L478" s="405"/>
      <c r="M478" s="405"/>
      <c r="N478" s="405"/>
      <c r="O478" s="405"/>
      <c r="P478" s="405"/>
      <c r="Q478" s="405"/>
      <c r="R478" s="405"/>
      <c r="S478" s="405"/>
      <c r="T478" s="405"/>
      <c r="U478" s="405"/>
      <c r="V478" s="405"/>
      <c r="W478" s="405"/>
      <c r="X478" s="405"/>
      <c r="Y478" s="405"/>
      <c r="Z478" s="405"/>
    </row>
    <row r="479" spans="1:26" ht="12.75" customHeight="1">
      <c r="A479" s="405"/>
      <c r="B479" s="405"/>
      <c r="C479" s="405"/>
      <c r="D479" s="405"/>
      <c r="E479" s="405"/>
      <c r="F479" s="405"/>
      <c r="G479" s="405"/>
      <c r="H479" s="405"/>
      <c r="I479" s="405"/>
      <c r="J479" s="405"/>
      <c r="K479" s="405"/>
      <c r="L479" s="405"/>
      <c r="M479" s="405"/>
      <c r="N479" s="405"/>
      <c r="O479" s="405"/>
      <c r="P479" s="405"/>
      <c r="Q479" s="405"/>
      <c r="R479" s="405"/>
      <c r="S479" s="405"/>
      <c r="T479" s="405"/>
      <c r="U479" s="405"/>
      <c r="V479" s="405"/>
      <c r="W479" s="405"/>
      <c r="X479" s="405"/>
      <c r="Y479" s="405"/>
      <c r="Z479" s="405"/>
    </row>
    <row r="480" spans="1:26" ht="12.75" customHeight="1">
      <c r="A480" s="405"/>
      <c r="B480" s="405"/>
      <c r="C480" s="405"/>
      <c r="D480" s="405"/>
      <c r="E480" s="405"/>
      <c r="F480" s="405"/>
      <c r="G480" s="405"/>
      <c r="H480" s="405"/>
      <c r="I480" s="405"/>
      <c r="J480" s="405"/>
      <c r="K480" s="405"/>
      <c r="L480" s="405"/>
      <c r="M480" s="405"/>
      <c r="N480" s="405"/>
      <c r="O480" s="405"/>
      <c r="P480" s="405"/>
      <c r="Q480" s="405"/>
      <c r="R480" s="405"/>
      <c r="S480" s="405"/>
      <c r="T480" s="405"/>
      <c r="U480" s="405"/>
      <c r="V480" s="405"/>
      <c r="W480" s="405"/>
      <c r="X480" s="405"/>
      <c r="Y480" s="405"/>
      <c r="Z480" s="405"/>
    </row>
    <row r="481" spans="1:26" ht="12.75" customHeight="1">
      <c r="A481" s="405"/>
      <c r="B481" s="405"/>
      <c r="C481" s="405"/>
      <c r="D481" s="405"/>
      <c r="E481" s="405"/>
      <c r="F481" s="405"/>
      <c r="G481" s="405"/>
      <c r="H481" s="405"/>
      <c r="I481" s="405"/>
      <c r="J481" s="405"/>
      <c r="K481" s="405"/>
      <c r="L481" s="405"/>
      <c r="M481" s="405"/>
      <c r="N481" s="405"/>
      <c r="O481" s="405"/>
      <c r="P481" s="405"/>
      <c r="Q481" s="405"/>
      <c r="R481" s="405"/>
      <c r="S481" s="405"/>
      <c r="T481" s="405"/>
      <c r="U481" s="405"/>
      <c r="V481" s="405"/>
      <c r="W481" s="405"/>
      <c r="X481" s="405"/>
      <c r="Y481" s="405"/>
      <c r="Z481" s="405"/>
    </row>
    <row r="482" spans="1:26" ht="12.75" customHeight="1">
      <c r="A482" s="405"/>
      <c r="B482" s="405"/>
      <c r="C482" s="405"/>
      <c r="D482" s="405"/>
      <c r="E482" s="405"/>
      <c r="F482" s="405"/>
      <c r="G482" s="405"/>
      <c r="H482" s="405"/>
      <c r="I482" s="405"/>
      <c r="J482" s="405"/>
      <c r="K482" s="405"/>
      <c r="L482" s="405"/>
      <c r="M482" s="405"/>
      <c r="N482" s="405"/>
      <c r="O482" s="405"/>
      <c r="P482" s="405"/>
      <c r="Q482" s="405"/>
      <c r="R482" s="405"/>
      <c r="S482" s="405"/>
      <c r="T482" s="405"/>
      <c r="U482" s="405"/>
      <c r="V482" s="405"/>
      <c r="W482" s="405"/>
      <c r="X482" s="405"/>
      <c r="Y482" s="405"/>
      <c r="Z482" s="405"/>
    </row>
    <row r="483" spans="1:26" ht="12.75" customHeight="1">
      <c r="A483" s="405"/>
      <c r="B483" s="405"/>
      <c r="C483" s="405"/>
      <c r="D483" s="405"/>
      <c r="E483" s="405"/>
      <c r="F483" s="405"/>
      <c r="G483" s="405"/>
      <c r="H483" s="405"/>
      <c r="I483" s="405"/>
      <c r="J483" s="405"/>
      <c r="K483" s="405"/>
      <c r="L483" s="405"/>
      <c r="M483" s="405"/>
      <c r="N483" s="405"/>
      <c r="O483" s="405"/>
      <c r="P483" s="405"/>
      <c r="Q483" s="405"/>
      <c r="R483" s="405"/>
      <c r="S483" s="405"/>
      <c r="T483" s="405"/>
      <c r="U483" s="405"/>
      <c r="V483" s="405"/>
      <c r="W483" s="405"/>
      <c r="X483" s="405"/>
      <c r="Y483" s="405"/>
      <c r="Z483" s="405"/>
    </row>
    <row r="484" spans="1:26" ht="12.75" customHeight="1">
      <c r="A484" s="405"/>
      <c r="B484" s="405"/>
      <c r="C484" s="405"/>
      <c r="D484" s="405"/>
      <c r="E484" s="405"/>
      <c r="F484" s="405"/>
      <c r="G484" s="405"/>
      <c r="H484" s="405"/>
      <c r="I484" s="405"/>
      <c r="J484" s="405"/>
      <c r="K484" s="405"/>
      <c r="L484" s="405"/>
      <c r="M484" s="405"/>
      <c r="N484" s="405"/>
      <c r="O484" s="405"/>
      <c r="P484" s="405"/>
      <c r="Q484" s="405"/>
      <c r="R484" s="405"/>
      <c r="S484" s="405"/>
      <c r="T484" s="405"/>
      <c r="U484" s="405"/>
      <c r="V484" s="405"/>
      <c r="W484" s="405"/>
      <c r="X484" s="405"/>
      <c r="Y484" s="405"/>
      <c r="Z484" s="405"/>
    </row>
    <row r="485" spans="1:26" ht="12.75" customHeight="1">
      <c r="A485" s="405"/>
      <c r="B485" s="405"/>
      <c r="C485" s="405"/>
      <c r="D485" s="405"/>
      <c r="E485" s="405"/>
      <c r="F485" s="405"/>
      <c r="G485" s="405"/>
      <c r="H485" s="405"/>
      <c r="I485" s="405"/>
      <c r="J485" s="405"/>
      <c r="K485" s="405"/>
      <c r="L485" s="405"/>
      <c r="M485" s="405"/>
      <c r="N485" s="405"/>
      <c r="O485" s="405"/>
      <c r="P485" s="405"/>
      <c r="Q485" s="405"/>
      <c r="R485" s="405"/>
      <c r="S485" s="405"/>
      <c r="T485" s="405"/>
      <c r="U485" s="405"/>
      <c r="V485" s="405"/>
      <c r="W485" s="405"/>
      <c r="X485" s="405"/>
      <c r="Y485" s="405"/>
      <c r="Z485" s="405"/>
    </row>
    <row r="486" spans="1:26" ht="12.75" customHeight="1">
      <c r="A486" s="405"/>
      <c r="B486" s="405"/>
      <c r="C486" s="405"/>
      <c r="D486" s="405"/>
      <c r="E486" s="405"/>
      <c r="F486" s="405"/>
      <c r="G486" s="405"/>
      <c r="H486" s="405"/>
      <c r="I486" s="405"/>
      <c r="J486" s="405"/>
      <c r="K486" s="405"/>
      <c r="L486" s="405"/>
      <c r="M486" s="405"/>
      <c r="N486" s="405"/>
      <c r="O486" s="405"/>
      <c r="P486" s="405"/>
      <c r="Q486" s="405"/>
      <c r="R486" s="405"/>
      <c r="S486" s="405"/>
      <c r="T486" s="405"/>
      <c r="U486" s="405"/>
      <c r="V486" s="405"/>
      <c r="W486" s="405"/>
      <c r="X486" s="405"/>
      <c r="Y486" s="405"/>
      <c r="Z486" s="405"/>
    </row>
    <row r="487" spans="1:26" ht="12.75" customHeight="1">
      <c r="A487" s="405"/>
      <c r="B487" s="405"/>
      <c r="C487" s="405"/>
      <c r="D487" s="405"/>
      <c r="E487" s="405"/>
      <c r="F487" s="405"/>
      <c r="G487" s="405"/>
      <c r="H487" s="405"/>
      <c r="I487" s="405"/>
      <c r="J487" s="405"/>
      <c r="K487" s="405"/>
      <c r="L487" s="405"/>
      <c r="M487" s="405"/>
      <c r="N487" s="405"/>
      <c r="O487" s="405"/>
      <c r="P487" s="405"/>
      <c r="Q487" s="405"/>
      <c r="R487" s="405"/>
      <c r="S487" s="405"/>
      <c r="T487" s="405"/>
      <c r="U487" s="405"/>
      <c r="V487" s="405"/>
      <c r="W487" s="405"/>
      <c r="X487" s="405"/>
      <c r="Y487" s="405"/>
      <c r="Z487" s="405"/>
    </row>
    <row r="488" spans="1:26" ht="12.75" customHeight="1">
      <c r="A488" s="405"/>
      <c r="B488" s="405"/>
      <c r="C488" s="405"/>
      <c r="D488" s="405"/>
      <c r="E488" s="405"/>
      <c r="F488" s="405"/>
      <c r="G488" s="405"/>
      <c r="H488" s="405"/>
      <c r="I488" s="405"/>
      <c r="J488" s="405"/>
      <c r="K488" s="405"/>
      <c r="L488" s="405"/>
      <c r="M488" s="405"/>
      <c r="N488" s="405"/>
      <c r="O488" s="405"/>
      <c r="P488" s="405"/>
      <c r="Q488" s="405"/>
      <c r="R488" s="405"/>
      <c r="S488" s="405"/>
      <c r="T488" s="405"/>
      <c r="U488" s="405"/>
      <c r="V488" s="405"/>
      <c r="W488" s="405"/>
      <c r="X488" s="405"/>
      <c r="Y488" s="405"/>
      <c r="Z488" s="405"/>
    </row>
    <row r="489" spans="1:26" ht="12.75" customHeight="1">
      <c r="A489" s="405"/>
      <c r="B489" s="405"/>
      <c r="C489" s="405"/>
      <c r="D489" s="405"/>
      <c r="E489" s="405"/>
      <c r="F489" s="405"/>
      <c r="G489" s="405"/>
      <c r="H489" s="405"/>
      <c r="I489" s="405"/>
      <c r="J489" s="405"/>
      <c r="K489" s="405"/>
      <c r="L489" s="405"/>
      <c r="M489" s="405"/>
      <c r="N489" s="405"/>
      <c r="O489" s="405"/>
      <c r="P489" s="405"/>
      <c r="Q489" s="405"/>
      <c r="R489" s="405"/>
      <c r="S489" s="405"/>
      <c r="T489" s="405"/>
      <c r="U489" s="405"/>
      <c r="V489" s="405"/>
      <c r="W489" s="405"/>
      <c r="X489" s="405"/>
      <c r="Y489" s="405"/>
      <c r="Z489" s="405"/>
    </row>
    <row r="490" spans="1:26" ht="12.75" customHeight="1">
      <c r="A490" s="405"/>
      <c r="B490" s="405"/>
      <c r="C490" s="405"/>
      <c r="D490" s="405"/>
      <c r="E490" s="405"/>
      <c r="F490" s="405"/>
      <c r="G490" s="405"/>
      <c r="H490" s="405"/>
      <c r="I490" s="405"/>
      <c r="J490" s="405"/>
      <c r="K490" s="405"/>
      <c r="L490" s="405"/>
      <c r="M490" s="405"/>
      <c r="N490" s="405"/>
      <c r="O490" s="405"/>
      <c r="P490" s="405"/>
      <c r="Q490" s="405"/>
      <c r="R490" s="405"/>
      <c r="S490" s="405"/>
      <c r="T490" s="405"/>
      <c r="U490" s="405"/>
      <c r="V490" s="405"/>
      <c r="W490" s="405"/>
      <c r="X490" s="405"/>
      <c r="Y490" s="405"/>
      <c r="Z490" s="405"/>
    </row>
    <row r="491" spans="1:26" ht="12.75" customHeight="1">
      <c r="A491" s="405"/>
      <c r="B491" s="405"/>
      <c r="C491" s="405"/>
      <c r="D491" s="405"/>
      <c r="E491" s="405"/>
      <c r="F491" s="405"/>
      <c r="G491" s="405"/>
      <c r="H491" s="405"/>
      <c r="I491" s="405"/>
      <c r="J491" s="405"/>
      <c r="K491" s="405"/>
      <c r="L491" s="405"/>
      <c r="M491" s="405"/>
      <c r="N491" s="405"/>
      <c r="O491" s="405"/>
      <c r="P491" s="405"/>
      <c r="Q491" s="405"/>
      <c r="R491" s="405"/>
      <c r="S491" s="405"/>
      <c r="T491" s="405"/>
      <c r="U491" s="405"/>
      <c r="V491" s="405"/>
      <c r="W491" s="405"/>
      <c r="X491" s="405"/>
      <c r="Y491" s="405"/>
      <c r="Z491" s="405"/>
    </row>
    <row r="492" spans="1:26" ht="12.75" customHeight="1">
      <c r="A492" s="405"/>
      <c r="B492" s="405"/>
      <c r="C492" s="405"/>
      <c r="D492" s="405"/>
      <c r="E492" s="405"/>
      <c r="F492" s="405"/>
      <c r="G492" s="405"/>
      <c r="H492" s="405"/>
      <c r="I492" s="405"/>
      <c r="J492" s="405"/>
      <c r="K492" s="405"/>
      <c r="L492" s="405"/>
      <c r="M492" s="405"/>
      <c r="N492" s="405"/>
      <c r="O492" s="405"/>
      <c r="P492" s="405"/>
      <c r="Q492" s="405"/>
      <c r="R492" s="405"/>
      <c r="S492" s="405"/>
      <c r="T492" s="405"/>
      <c r="U492" s="405"/>
      <c r="V492" s="405"/>
      <c r="W492" s="405"/>
      <c r="X492" s="405"/>
      <c r="Y492" s="405"/>
      <c r="Z492" s="405"/>
    </row>
    <row r="493" spans="1:26" ht="12.75" customHeight="1">
      <c r="A493" s="405"/>
      <c r="B493" s="405"/>
      <c r="C493" s="405"/>
      <c r="D493" s="405"/>
      <c r="E493" s="405"/>
      <c r="F493" s="405"/>
      <c r="G493" s="405"/>
      <c r="H493" s="405"/>
      <c r="I493" s="405"/>
      <c r="J493" s="405"/>
      <c r="K493" s="405"/>
      <c r="L493" s="405"/>
      <c r="M493" s="405"/>
      <c r="N493" s="405"/>
      <c r="O493" s="405"/>
      <c r="P493" s="405"/>
      <c r="Q493" s="405"/>
      <c r="R493" s="405"/>
      <c r="S493" s="405"/>
      <c r="T493" s="405"/>
      <c r="U493" s="405"/>
      <c r="V493" s="405"/>
      <c r="W493" s="405"/>
      <c r="X493" s="405"/>
      <c r="Y493" s="405"/>
      <c r="Z493" s="405"/>
    </row>
    <row r="494" spans="1:26" ht="12.75" customHeight="1">
      <c r="A494" s="405"/>
      <c r="B494" s="405"/>
      <c r="C494" s="405"/>
      <c r="D494" s="405"/>
      <c r="E494" s="405"/>
      <c r="F494" s="405"/>
      <c r="G494" s="405"/>
      <c r="H494" s="405"/>
      <c r="I494" s="405"/>
      <c r="J494" s="405"/>
      <c r="K494" s="405"/>
      <c r="L494" s="405"/>
      <c r="M494" s="405"/>
      <c r="N494" s="405"/>
      <c r="O494" s="405"/>
      <c r="P494" s="405"/>
      <c r="Q494" s="405"/>
      <c r="R494" s="405"/>
      <c r="S494" s="405"/>
      <c r="T494" s="405"/>
      <c r="U494" s="405"/>
      <c r="V494" s="405"/>
      <c r="W494" s="405"/>
      <c r="X494" s="405"/>
      <c r="Y494" s="405"/>
      <c r="Z494" s="405"/>
    </row>
    <row r="495" spans="1:26" ht="12.75" customHeight="1">
      <c r="A495" s="405"/>
      <c r="B495" s="405"/>
      <c r="C495" s="405"/>
      <c r="D495" s="405"/>
      <c r="E495" s="405"/>
      <c r="F495" s="405"/>
      <c r="G495" s="405"/>
      <c r="H495" s="405"/>
      <c r="I495" s="405"/>
      <c r="J495" s="405"/>
      <c r="K495" s="405"/>
      <c r="L495" s="405"/>
      <c r="M495" s="405"/>
      <c r="N495" s="405"/>
      <c r="O495" s="405"/>
      <c r="P495" s="405"/>
      <c r="Q495" s="405"/>
      <c r="R495" s="405"/>
      <c r="S495" s="405"/>
      <c r="T495" s="405"/>
      <c r="U495" s="405"/>
      <c r="V495" s="405"/>
      <c r="W495" s="405"/>
      <c r="X495" s="405"/>
      <c r="Y495" s="405"/>
      <c r="Z495" s="405"/>
    </row>
    <row r="496" spans="1:26" ht="12.75" customHeight="1">
      <c r="A496" s="405"/>
      <c r="B496" s="405"/>
      <c r="C496" s="405"/>
      <c r="D496" s="405"/>
      <c r="E496" s="405"/>
      <c r="F496" s="405"/>
      <c r="G496" s="405"/>
      <c r="H496" s="405"/>
      <c r="I496" s="405"/>
      <c r="J496" s="405"/>
      <c r="K496" s="405"/>
      <c r="L496" s="405"/>
      <c r="M496" s="405"/>
      <c r="N496" s="405"/>
      <c r="O496" s="405"/>
      <c r="P496" s="405"/>
      <c r="Q496" s="405"/>
      <c r="R496" s="405"/>
      <c r="S496" s="405"/>
      <c r="T496" s="405"/>
      <c r="U496" s="405"/>
      <c r="V496" s="405"/>
      <c r="W496" s="405"/>
      <c r="X496" s="405"/>
      <c r="Y496" s="405"/>
      <c r="Z496" s="405"/>
    </row>
    <row r="497" spans="1:26" ht="12.75" customHeight="1">
      <c r="A497" s="405"/>
      <c r="B497" s="405"/>
      <c r="C497" s="405"/>
      <c r="D497" s="405"/>
      <c r="E497" s="405"/>
      <c r="F497" s="405"/>
      <c r="G497" s="405"/>
      <c r="H497" s="405"/>
      <c r="I497" s="405"/>
      <c r="J497" s="405"/>
      <c r="K497" s="405"/>
      <c r="L497" s="405"/>
      <c r="M497" s="405"/>
      <c r="N497" s="405"/>
      <c r="O497" s="405"/>
      <c r="P497" s="405"/>
      <c r="Q497" s="405"/>
      <c r="R497" s="405"/>
      <c r="S497" s="405"/>
      <c r="T497" s="405"/>
      <c r="U497" s="405"/>
      <c r="V497" s="405"/>
      <c r="W497" s="405"/>
      <c r="X497" s="405"/>
      <c r="Y497" s="405"/>
      <c r="Z497" s="405"/>
    </row>
    <row r="498" spans="1:26" ht="12.75" customHeight="1">
      <c r="A498" s="405"/>
      <c r="B498" s="405"/>
      <c r="C498" s="405"/>
      <c r="D498" s="405"/>
      <c r="E498" s="405"/>
      <c r="F498" s="405"/>
      <c r="G498" s="405"/>
      <c r="H498" s="405"/>
      <c r="I498" s="405"/>
      <c r="J498" s="405"/>
      <c r="K498" s="405"/>
      <c r="L498" s="405"/>
      <c r="M498" s="405"/>
      <c r="N498" s="405"/>
      <c r="O498" s="405"/>
      <c r="P498" s="405"/>
      <c r="Q498" s="405"/>
      <c r="R498" s="405"/>
      <c r="S498" s="405"/>
      <c r="T498" s="405"/>
      <c r="U498" s="405"/>
      <c r="V498" s="405"/>
      <c r="W498" s="405"/>
      <c r="X498" s="405"/>
      <c r="Y498" s="405"/>
      <c r="Z498" s="405"/>
    </row>
    <row r="499" spans="1:26" ht="12.75" customHeight="1">
      <c r="A499" s="405"/>
      <c r="B499" s="405"/>
      <c r="C499" s="405"/>
      <c r="D499" s="405"/>
      <c r="E499" s="405"/>
      <c r="F499" s="405"/>
      <c r="G499" s="405"/>
      <c r="H499" s="405"/>
      <c r="I499" s="405"/>
      <c r="J499" s="405"/>
      <c r="K499" s="405"/>
      <c r="L499" s="405"/>
      <c r="M499" s="405"/>
      <c r="N499" s="405"/>
      <c r="O499" s="405"/>
      <c r="P499" s="405"/>
      <c r="Q499" s="405"/>
      <c r="R499" s="405"/>
      <c r="S499" s="405"/>
      <c r="T499" s="405"/>
      <c r="U499" s="405"/>
      <c r="V499" s="405"/>
      <c r="W499" s="405"/>
      <c r="X499" s="405"/>
      <c r="Y499" s="405"/>
      <c r="Z499" s="405"/>
    </row>
    <row r="500" spans="1:26" ht="12.75" customHeight="1">
      <c r="A500" s="405"/>
      <c r="B500" s="405"/>
      <c r="C500" s="405"/>
      <c r="D500" s="405"/>
      <c r="E500" s="405"/>
      <c r="F500" s="405"/>
      <c r="G500" s="405"/>
      <c r="H500" s="405"/>
      <c r="I500" s="405"/>
      <c r="J500" s="405"/>
      <c r="K500" s="405"/>
      <c r="L500" s="405"/>
      <c r="M500" s="405"/>
      <c r="N500" s="405"/>
      <c r="O500" s="405"/>
      <c r="P500" s="405"/>
      <c r="Q500" s="405"/>
      <c r="R500" s="405"/>
      <c r="S500" s="405"/>
      <c r="T500" s="405"/>
      <c r="U500" s="405"/>
      <c r="V500" s="405"/>
      <c r="W500" s="405"/>
      <c r="X500" s="405"/>
      <c r="Y500" s="405"/>
      <c r="Z500" s="405"/>
    </row>
    <row r="501" spans="1:26" ht="12.75" customHeight="1">
      <c r="A501" s="405"/>
      <c r="B501" s="405"/>
      <c r="C501" s="405"/>
      <c r="D501" s="405"/>
      <c r="E501" s="405"/>
      <c r="F501" s="405"/>
      <c r="G501" s="405"/>
      <c r="H501" s="405"/>
      <c r="I501" s="405"/>
      <c r="J501" s="405"/>
      <c r="K501" s="405"/>
      <c r="L501" s="405"/>
      <c r="M501" s="405"/>
      <c r="N501" s="405"/>
      <c r="O501" s="405"/>
      <c r="P501" s="405"/>
      <c r="Q501" s="405"/>
      <c r="R501" s="405"/>
      <c r="S501" s="405"/>
      <c r="T501" s="405"/>
      <c r="U501" s="405"/>
      <c r="V501" s="405"/>
      <c r="W501" s="405"/>
      <c r="X501" s="405"/>
      <c r="Y501" s="405"/>
      <c r="Z501" s="405"/>
    </row>
    <row r="502" spans="1:26" ht="12.75" customHeight="1">
      <c r="A502" s="405"/>
      <c r="B502" s="405"/>
      <c r="C502" s="405"/>
      <c r="D502" s="405"/>
      <c r="E502" s="405"/>
      <c r="F502" s="405"/>
      <c r="G502" s="405"/>
      <c r="H502" s="405"/>
      <c r="I502" s="405"/>
      <c r="J502" s="405"/>
      <c r="K502" s="405"/>
      <c r="L502" s="405"/>
      <c r="M502" s="405"/>
      <c r="N502" s="405"/>
      <c r="O502" s="405"/>
      <c r="P502" s="405"/>
      <c r="Q502" s="405"/>
      <c r="R502" s="405"/>
      <c r="S502" s="405"/>
      <c r="T502" s="405"/>
      <c r="U502" s="405"/>
      <c r="V502" s="405"/>
      <c r="W502" s="405"/>
      <c r="X502" s="405"/>
      <c r="Y502" s="405"/>
      <c r="Z502" s="405"/>
    </row>
    <row r="503" spans="1:26" ht="12.75" customHeight="1">
      <c r="A503" s="405"/>
      <c r="B503" s="405"/>
      <c r="C503" s="405"/>
      <c r="D503" s="405"/>
      <c r="E503" s="405"/>
      <c r="F503" s="405"/>
      <c r="G503" s="405"/>
      <c r="H503" s="405"/>
      <c r="I503" s="405"/>
      <c r="J503" s="405"/>
      <c r="K503" s="405"/>
      <c r="L503" s="405"/>
      <c r="M503" s="405"/>
      <c r="N503" s="405"/>
      <c r="O503" s="405"/>
      <c r="P503" s="405"/>
      <c r="Q503" s="405"/>
      <c r="R503" s="405"/>
      <c r="S503" s="405"/>
      <c r="T503" s="405"/>
      <c r="U503" s="405"/>
      <c r="V503" s="405"/>
      <c r="W503" s="405"/>
      <c r="X503" s="405"/>
      <c r="Y503" s="405"/>
      <c r="Z503" s="405"/>
    </row>
    <row r="504" spans="1:26" ht="12.75" customHeight="1">
      <c r="A504" s="405"/>
      <c r="B504" s="405"/>
      <c r="C504" s="405"/>
      <c r="D504" s="405"/>
      <c r="E504" s="405"/>
      <c r="F504" s="405"/>
      <c r="G504" s="405"/>
      <c r="H504" s="405"/>
      <c r="I504" s="405"/>
      <c r="J504" s="405"/>
      <c r="K504" s="405"/>
      <c r="L504" s="405"/>
      <c r="M504" s="405"/>
      <c r="N504" s="405"/>
      <c r="O504" s="405"/>
      <c r="P504" s="405"/>
      <c r="Q504" s="405"/>
      <c r="R504" s="405"/>
      <c r="S504" s="405"/>
      <c r="T504" s="405"/>
      <c r="U504" s="405"/>
      <c r="V504" s="405"/>
      <c r="W504" s="405"/>
      <c r="X504" s="405"/>
      <c r="Y504" s="405"/>
      <c r="Z504" s="405"/>
    </row>
    <row r="505" spans="1:26" ht="12.75" customHeight="1">
      <c r="A505" s="405"/>
      <c r="B505" s="405"/>
      <c r="C505" s="405"/>
      <c r="D505" s="405"/>
      <c r="E505" s="405"/>
      <c r="F505" s="405"/>
      <c r="G505" s="405"/>
      <c r="H505" s="405"/>
      <c r="I505" s="405"/>
      <c r="J505" s="405"/>
      <c r="K505" s="405"/>
      <c r="L505" s="405"/>
      <c r="M505" s="405"/>
      <c r="N505" s="405"/>
      <c r="O505" s="405"/>
      <c r="P505" s="405"/>
      <c r="Q505" s="405"/>
      <c r="R505" s="405"/>
      <c r="S505" s="405"/>
      <c r="T505" s="405"/>
      <c r="U505" s="405"/>
      <c r="V505" s="405"/>
      <c r="W505" s="405"/>
      <c r="X505" s="405"/>
      <c r="Y505" s="405"/>
      <c r="Z505" s="405"/>
    </row>
    <row r="506" spans="1:26" ht="12.75" customHeight="1">
      <c r="A506" s="405"/>
      <c r="B506" s="405"/>
      <c r="C506" s="405"/>
      <c r="D506" s="405"/>
      <c r="E506" s="405"/>
      <c r="F506" s="405"/>
      <c r="G506" s="405"/>
      <c r="H506" s="405"/>
      <c r="I506" s="405"/>
      <c r="J506" s="405"/>
      <c r="K506" s="405"/>
      <c r="L506" s="405"/>
      <c r="M506" s="405"/>
      <c r="N506" s="405"/>
      <c r="O506" s="405"/>
      <c r="P506" s="405"/>
      <c r="Q506" s="405"/>
      <c r="R506" s="405"/>
      <c r="S506" s="405"/>
      <c r="T506" s="405"/>
      <c r="U506" s="405"/>
      <c r="V506" s="405"/>
      <c r="W506" s="405"/>
      <c r="X506" s="405"/>
      <c r="Y506" s="405"/>
      <c r="Z506" s="405"/>
    </row>
    <row r="507" spans="1:26" ht="12.75" customHeight="1">
      <c r="A507" s="405"/>
      <c r="B507" s="405"/>
      <c r="C507" s="405"/>
      <c r="D507" s="405"/>
      <c r="E507" s="405"/>
      <c r="F507" s="405"/>
      <c r="G507" s="405"/>
      <c r="H507" s="405"/>
      <c r="I507" s="405"/>
      <c r="J507" s="405"/>
      <c r="K507" s="405"/>
      <c r="L507" s="405"/>
      <c r="M507" s="405"/>
      <c r="N507" s="405"/>
      <c r="O507" s="405"/>
      <c r="P507" s="405"/>
      <c r="Q507" s="405"/>
      <c r="R507" s="405"/>
      <c r="S507" s="405"/>
      <c r="T507" s="405"/>
      <c r="U507" s="405"/>
      <c r="V507" s="405"/>
      <c r="W507" s="405"/>
      <c r="X507" s="405"/>
      <c r="Y507" s="405"/>
      <c r="Z507" s="405"/>
    </row>
    <row r="508" spans="1:26" ht="12.75" customHeight="1">
      <c r="A508" s="405"/>
      <c r="B508" s="405"/>
      <c r="C508" s="405"/>
      <c r="D508" s="405"/>
      <c r="E508" s="405"/>
      <c r="F508" s="405"/>
      <c r="G508" s="405"/>
      <c r="H508" s="405"/>
      <c r="I508" s="405"/>
      <c r="J508" s="405"/>
      <c r="K508" s="405"/>
      <c r="L508" s="405"/>
      <c r="M508" s="405"/>
      <c r="N508" s="405"/>
      <c r="O508" s="405"/>
      <c r="P508" s="405"/>
      <c r="Q508" s="405"/>
      <c r="R508" s="405"/>
      <c r="S508" s="405"/>
      <c r="T508" s="405"/>
      <c r="U508" s="405"/>
      <c r="V508" s="405"/>
      <c r="W508" s="405"/>
      <c r="X508" s="405"/>
      <c r="Y508" s="405"/>
      <c r="Z508" s="405"/>
    </row>
    <row r="509" spans="1:26" ht="12.75" customHeight="1">
      <c r="A509" s="405"/>
      <c r="B509" s="405"/>
      <c r="C509" s="405"/>
      <c r="D509" s="405"/>
      <c r="E509" s="405"/>
      <c r="F509" s="405"/>
      <c r="G509" s="405"/>
      <c r="H509" s="405"/>
      <c r="I509" s="405"/>
      <c r="J509" s="405"/>
      <c r="K509" s="405"/>
      <c r="L509" s="405"/>
      <c r="M509" s="405"/>
      <c r="N509" s="405"/>
      <c r="O509" s="405"/>
      <c r="P509" s="405"/>
      <c r="Q509" s="405"/>
      <c r="R509" s="405"/>
      <c r="S509" s="405"/>
      <c r="T509" s="405"/>
      <c r="U509" s="405"/>
      <c r="V509" s="405"/>
      <c r="W509" s="405"/>
      <c r="X509" s="405"/>
      <c r="Y509" s="405"/>
      <c r="Z509" s="405"/>
    </row>
    <row r="510" spans="1:26" ht="12.75" customHeight="1">
      <c r="A510" s="405"/>
      <c r="B510" s="405"/>
      <c r="C510" s="405"/>
      <c r="D510" s="405"/>
      <c r="E510" s="405"/>
      <c r="F510" s="405"/>
      <c r="G510" s="405"/>
      <c r="H510" s="405"/>
      <c r="I510" s="405"/>
      <c r="J510" s="405"/>
      <c r="K510" s="405"/>
      <c r="L510" s="405"/>
      <c r="M510" s="405"/>
      <c r="N510" s="405"/>
      <c r="O510" s="405"/>
      <c r="P510" s="405"/>
      <c r="Q510" s="405"/>
      <c r="R510" s="405"/>
      <c r="S510" s="405"/>
      <c r="T510" s="405"/>
      <c r="U510" s="405"/>
      <c r="V510" s="405"/>
      <c r="W510" s="405"/>
      <c r="X510" s="405"/>
      <c r="Y510" s="405"/>
      <c r="Z510" s="405"/>
    </row>
    <row r="511" spans="1:26" ht="12.75" customHeight="1">
      <c r="A511" s="405"/>
      <c r="B511" s="405"/>
      <c r="C511" s="405"/>
      <c r="D511" s="405"/>
      <c r="E511" s="405"/>
      <c r="F511" s="405"/>
      <c r="G511" s="405"/>
      <c r="H511" s="405"/>
      <c r="I511" s="405"/>
      <c r="J511" s="405"/>
      <c r="K511" s="405"/>
      <c r="L511" s="405"/>
      <c r="M511" s="405"/>
      <c r="N511" s="405"/>
      <c r="O511" s="405"/>
      <c r="P511" s="405"/>
      <c r="Q511" s="405"/>
      <c r="R511" s="405"/>
      <c r="S511" s="405"/>
      <c r="T511" s="405"/>
      <c r="U511" s="405"/>
      <c r="V511" s="405"/>
      <c r="W511" s="405"/>
      <c r="X511" s="405"/>
      <c r="Y511" s="405"/>
      <c r="Z511" s="405"/>
    </row>
    <row r="512" spans="1:26" ht="12.75" customHeight="1">
      <c r="A512" s="405"/>
      <c r="B512" s="405"/>
      <c r="C512" s="405"/>
      <c r="D512" s="405"/>
      <c r="E512" s="405"/>
      <c r="F512" s="405"/>
      <c r="G512" s="405"/>
      <c r="H512" s="405"/>
      <c r="I512" s="405"/>
      <c r="J512" s="405"/>
      <c r="K512" s="405"/>
      <c r="L512" s="405"/>
      <c r="M512" s="405"/>
      <c r="N512" s="405"/>
      <c r="O512" s="405"/>
      <c r="P512" s="405"/>
      <c r="Q512" s="405"/>
      <c r="R512" s="405"/>
      <c r="S512" s="405"/>
      <c r="T512" s="405"/>
      <c r="U512" s="405"/>
      <c r="V512" s="405"/>
      <c r="W512" s="405"/>
      <c r="X512" s="405"/>
      <c r="Y512" s="405"/>
      <c r="Z512" s="405"/>
    </row>
    <row r="513" spans="1:26" ht="12.75" customHeight="1">
      <c r="A513" s="405"/>
      <c r="B513" s="405"/>
      <c r="C513" s="405"/>
      <c r="D513" s="405"/>
      <c r="E513" s="405"/>
      <c r="F513" s="405"/>
      <c r="G513" s="405"/>
      <c r="H513" s="405"/>
      <c r="I513" s="405"/>
      <c r="J513" s="405"/>
      <c r="K513" s="405"/>
      <c r="L513" s="405"/>
      <c r="M513" s="405"/>
      <c r="N513" s="405"/>
      <c r="O513" s="405"/>
      <c r="P513" s="405"/>
      <c r="Q513" s="405"/>
      <c r="R513" s="405"/>
      <c r="S513" s="405"/>
      <c r="T513" s="405"/>
      <c r="U513" s="405"/>
      <c r="V513" s="405"/>
      <c r="W513" s="405"/>
      <c r="X513" s="405"/>
      <c r="Y513" s="405"/>
      <c r="Z513" s="405"/>
    </row>
    <row r="514" spans="1:26" ht="12.75" customHeight="1">
      <c r="A514" s="405"/>
      <c r="B514" s="405"/>
      <c r="C514" s="405"/>
      <c r="D514" s="405"/>
      <c r="E514" s="405"/>
      <c r="F514" s="405"/>
      <c r="G514" s="405"/>
      <c r="H514" s="405"/>
      <c r="I514" s="405"/>
      <c r="J514" s="405"/>
      <c r="K514" s="405"/>
      <c r="L514" s="405"/>
      <c r="M514" s="405"/>
      <c r="N514" s="405"/>
      <c r="O514" s="405"/>
      <c r="P514" s="405"/>
      <c r="Q514" s="405"/>
      <c r="R514" s="405"/>
      <c r="S514" s="405"/>
      <c r="T514" s="405"/>
      <c r="U514" s="405"/>
      <c r="V514" s="405"/>
      <c r="W514" s="405"/>
      <c r="X514" s="405"/>
      <c r="Y514" s="405"/>
      <c r="Z514" s="405"/>
    </row>
    <row r="515" spans="1:26" ht="12.75" customHeight="1">
      <c r="A515" s="405"/>
      <c r="B515" s="405"/>
      <c r="C515" s="405"/>
      <c r="D515" s="405"/>
      <c r="E515" s="405"/>
      <c r="F515" s="405"/>
      <c r="G515" s="405"/>
      <c r="H515" s="405"/>
      <c r="I515" s="405"/>
      <c r="J515" s="405"/>
      <c r="K515" s="405"/>
      <c r="L515" s="405"/>
      <c r="M515" s="405"/>
      <c r="N515" s="405"/>
      <c r="O515" s="405"/>
      <c r="P515" s="405"/>
      <c r="Q515" s="405"/>
      <c r="R515" s="405"/>
      <c r="S515" s="405"/>
      <c r="T515" s="405"/>
      <c r="U515" s="405"/>
      <c r="V515" s="405"/>
      <c r="W515" s="405"/>
      <c r="X515" s="405"/>
      <c r="Y515" s="405"/>
      <c r="Z515" s="405"/>
    </row>
    <row r="516" spans="1:26" ht="12.75" customHeight="1">
      <c r="A516" s="405"/>
      <c r="B516" s="405"/>
      <c r="C516" s="405"/>
      <c r="D516" s="405"/>
      <c r="E516" s="405"/>
      <c r="F516" s="405"/>
      <c r="G516" s="405"/>
      <c r="H516" s="405"/>
      <c r="I516" s="405"/>
      <c r="J516" s="405"/>
      <c r="K516" s="405"/>
      <c r="L516" s="405"/>
      <c r="M516" s="405"/>
      <c r="N516" s="405"/>
      <c r="O516" s="405"/>
      <c r="P516" s="405"/>
      <c r="Q516" s="405"/>
      <c r="R516" s="405"/>
      <c r="S516" s="405"/>
      <c r="T516" s="405"/>
      <c r="U516" s="405"/>
      <c r="V516" s="405"/>
      <c r="W516" s="405"/>
      <c r="X516" s="405"/>
      <c r="Y516" s="405"/>
      <c r="Z516" s="405"/>
    </row>
    <row r="517" spans="1:26" ht="12.75" customHeight="1">
      <c r="A517" s="405"/>
      <c r="B517" s="405"/>
      <c r="C517" s="405"/>
      <c r="D517" s="405"/>
      <c r="E517" s="405"/>
      <c r="F517" s="405"/>
      <c r="G517" s="405"/>
      <c r="H517" s="405"/>
      <c r="I517" s="405"/>
      <c r="J517" s="405"/>
      <c r="K517" s="405"/>
      <c r="L517" s="405"/>
      <c r="M517" s="405"/>
      <c r="N517" s="405"/>
      <c r="O517" s="405"/>
      <c r="P517" s="405"/>
      <c r="Q517" s="405"/>
      <c r="R517" s="405"/>
      <c r="S517" s="405"/>
      <c r="T517" s="405"/>
      <c r="U517" s="405"/>
      <c r="V517" s="405"/>
      <c r="W517" s="405"/>
      <c r="X517" s="405"/>
      <c r="Y517" s="405"/>
      <c r="Z517" s="405"/>
    </row>
    <row r="518" spans="1:26" ht="12.75" customHeight="1">
      <c r="A518" s="405"/>
      <c r="B518" s="405"/>
      <c r="C518" s="405"/>
      <c r="D518" s="405"/>
      <c r="E518" s="405"/>
      <c r="F518" s="405"/>
      <c r="G518" s="405"/>
      <c r="H518" s="405"/>
      <c r="I518" s="405"/>
      <c r="J518" s="405"/>
      <c r="K518" s="405"/>
      <c r="L518" s="405"/>
      <c r="M518" s="405"/>
      <c r="N518" s="405"/>
      <c r="O518" s="405"/>
      <c r="P518" s="405"/>
      <c r="Q518" s="405"/>
      <c r="R518" s="405"/>
      <c r="S518" s="405"/>
      <c r="T518" s="405"/>
      <c r="U518" s="405"/>
      <c r="V518" s="405"/>
      <c r="W518" s="405"/>
      <c r="X518" s="405"/>
      <c r="Y518" s="405"/>
      <c r="Z518" s="405"/>
    </row>
    <row r="519" spans="1:26" ht="12.75" customHeight="1">
      <c r="A519" s="405"/>
      <c r="B519" s="405"/>
      <c r="C519" s="405"/>
      <c r="D519" s="405"/>
      <c r="E519" s="405"/>
      <c r="F519" s="405"/>
      <c r="G519" s="405"/>
      <c r="H519" s="405"/>
      <c r="I519" s="405"/>
      <c r="J519" s="405"/>
      <c r="K519" s="405"/>
      <c r="L519" s="405"/>
      <c r="M519" s="405"/>
      <c r="N519" s="405"/>
      <c r="O519" s="405"/>
      <c r="P519" s="405"/>
      <c r="Q519" s="405"/>
      <c r="R519" s="405"/>
      <c r="S519" s="405"/>
      <c r="T519" s="405"/>
      <c r="U519" s="405"/>
      <c r="V519" s="405"/>
      <c r="W519" s="405"/>
      <c r="X519" s="405"/>
      <c r="Y519" s="405"/>
      <c r="Z519" s="405"/>
    </row>
    <row r="520" spans="1:26" ht="12.75" customHeight="1">
      <c r="A520" s="405"/>
      <c r="B520" s="405"/>
      <c r="C520" s="405"/>
      <c r="D520" s="405"/>
      <c r="E520" s="405"/>
      <c r="F520" s="405"/>
      <c r="G520" s="405"/>
      <c r="H520" s="405"/>
      <c r="I520" s="405"/>
      <c r="J520" s="405"/>
      <c r="K520" s="405"/>
      <c r="L520" s="405"/>
      <c r="M520" s="405"/>
      <c r="N520" s="405"/>
      <c r="O520" s="405"/>
      <c r="P520" s="405"/>
      <c r="Q520" s="405"/>
      <c r="R520" s="405"/>
      <c r="S520" s="405"/>
      <c r="T520" s="405"/>
      <c r="U520" s="405"/>
      <c r="V520" s="405"/>
      <c r="W520" s="405"/>
      <c r="X520" s="405"/>
      <c r="Y520" s="405"/>
      <c r="Z520" s="405"/>
    </row>
    <row r="521" spans="1:26" ht="12.75" customHeight="1">
      <c r="A521" s="405"/>
      <c r="B521" s="405"/>
      <c r="C521" s="405"/>
      <c r="D521" s="405"/>
      <c r="E521" s="405"/>
      <c r="F521" s="405"/>
      <c r="G521" s="405"/>
      <c r="H521" s="405"/>
      <c r="I521" s="405"/>
      <c r="J521" s="405"/>
      <c r="K521" s="405"/>
      <c r="L521" s="405"/>
      <c r="M521" s="405"/>
      <c r="N521" s="405"/>
      <c r="O521" s="405"/>
      <c r="P521" s="405"/>
      <c r="Q521" s="405"/>
      <c r="R521" s="405"/>
      <c r="S521" s="405"/>
      <c r="T521" s="405"/>
      <c r="U521" s="405"/>
      <c r="V521" s="405"/>
      <c r="W521" s="405"/>
      <c r="X521" s="405"/>
      <c r="Y521" s="405"/>
      <c r="Z521" s="405"/>
    </row>
    <row r="522" spans="1:26" ht="12.75" customHeight="1">
      <c r="A522" s="405"/>
      <c r="B522" s="405"/>
      <c r="C522" s="405"/>
      <c r="D522" s="405"/>
      <c r="E522" s="405"/>
      <c r="F522" s="405"/>
      <c r="G522" s="405"/>
      <c r="H522" s="405"/>
      <c r="I522" s="405"/>
      <c r="J522" s="405"/>
      <c r="K522" s="405"/>
      <c r="L522" s="405"/>
      <c r="M522" s="405"/>
      <c r="N522" s="405"/>
      <c r="O522" s="405"/>
      <c r="P522" s="405"/>
      <c r="Q522" s="405"/>
      <c r="R522" s="405"/>
      <c r="S522" s="405"/>
      <c r="T522" s="405"/>
      <c r="U522" s="405"/>
      <c r="V522" s="405"/>
      <c r="W522" s="405"/>
      <c r="X522" s="405"/>
      <c r="Y522" s="405"/>
      <c r="Z522" s="405"/>
    </row>
    <row r="523" spans="1:26" ht="12.75" customHeight="1">
      <c r="A523" s="405"/>
      <c r="B523" s="405"/>
      <c r="C523" s="405"/>
      <c r="D523" s="405"/>
      <c r="E523" s="405"/>
      <c r="F523" s="405"/>
      <c r="G523" s="405"/>
      <c r="H523" s="405"/>
      <c r="I523" s="405"/>
      <c r="J523" s="405"/>
      <c r="K523" s="405"/>
      <c r="L523" s="405"/>
      <c r="M523" s="405"/>
      <c r="N523" s="405"/>
      <c r="O523" s="405"/>
      <c r="P523" s="405"/>
      <c r="Q523" s="405"/>
      <c r="R523" s="405"/>
      <c r="S523" s="405"/>
      <c r="T523" s="405"/>
      <c r="U523" s="405"/>
      <c r="V523" s="405"/>
      <c r="W523" s="405"/>
      <c r="X523" s="405"/>
      <c r="Y523" s="405"/>
      <c r="Z523" s="405"/>
    </row>
    <row r="524" spans="1:26" ht="12.75" customHeight="1">
      <c r="A524" s="405"/>
      <c r="B524" s="405"/>
      <c r="C524" s="405"/>
      <c r="D524" s="405"/>
      <c r="E524" s="405"/>
      <c r="F524" s="405"/>
      <c r="G524" s="405"/>
      <c r="H524" s="405"/>
      <c r="I524" s="405"/>
      <c r="J524" s="405"/>
      <c r="K524" s="405"/>
      <c r="L524" s="405"/>
      <c r="M524" s="405"/>
      <c r="N524" s="405"/>
      <c r="O524" s="405"/>
      <c r="P524" s="405"/>
      <c r="Q524" s="405"/>
      <c r="R524" s="405"/>
      <c r="S524" s="405"/>
      <c r="T524" s="405"/>
      <c r="U524" s="405"/>
      <c r="V524" s="405"/>
      <c r="W524" s="405"/>
      <c r="X524" s="405"/>
      <c r="Y524" s="405"/>
      <c r="Z524" s="405"/>
    </row>
    <row r="525" spans="1:26" ht="12.75" customHeight="1">
      <c r="A525" s="405"/>
      <c r="B525" s="405"/>
      <c r="C525" s="405"/>
      <c r="D525" s="405"/>
      <c r="E525" s="405"/>
      <c r="F525" s="405"/>
      <c r="G525" s="405"/>
      <c r="H525" s="405"/>
      <c r="I525" s="405"/>
      <c r="J525" s="405"/>
      <c r="K525" s="405"/>
      <c r="L525" s="405"/>
      <c r="M525" s="405"/>
      <c r="N525" s="405"/>
      <c r="O525" s="405"/>
      <c r="P525" s="405"/>
      <c r="Q525" s="405"/>
      <c r="R525" s="405"/>
      <c r="S525" s="405"/>
      <c r="T525" s="405"/>
      <c r="U525" s="405"/>
      <c r="V525" s="405"/>
      <c r="W525" s="405"/>
      <c r="X525" s="405"/>
      <c r="Y525" s="405"/>
      <c r="Z525" s="405"/>
    </row>
    <row r="526" spans="1:26" ht="12.75" customHeight="1">
      <c r="A526" s="405"/>
      <c r="B526" s="405"/>
      <c r="C526" s="405"/>
      <c r="D526" s="405"/>
      <c r="E526" s="405"/>
      <c r="F526" s="405"/>
      <c r="G526" s="405"/>
      <c r="H526" s="405"/>
      <c r="I526" s="405"/>
      <c r="J526" s="405"/>
      <c r="K526" s="405"/>
      <c r="L526" s="405"/>
      <c r="M526" s="405"/>
      <c r="N526" s="405"/>
      <c r="O526" s="405"/>
      <c r="P526" s="405"/>
      <c r="Q526" s="405"/>
      <c r="R526" s="405"/>
      <c r="S526" s="405"/>
      <c r="T526" s="405"/>
      <c r="U526" s="405"/>
      <c r="V526" s="405"/>
      <c r="W526" s="405"/>
      <c r="X526" s="405"/>
      <c r="Y526" s="405"/>
      <c r="Z526" s="405"/>
    </row>
    <row r="527" spans="1:26" ht="12.75" customHeight="1">
      <c r="A527" s="405"/>
      <c r="B527" s="405"/>
      <c r="C527" s="405"/>
      <c r="D527" s="405"/>
      <c r="E527" s="405"/>
      <c r="F527" s="405"/>
      <c r="G527" s="405"/>
      <c r="H527" s="405"/>
      <c r="I527" s="405"/>
      <c r="J527" s="405"/>
      <c r="K527" s="405"/>
      <c r="L527" s="405"/>
      <c r="M527" s="405"/>
      <c r="N527" s="405"/>
      <c r="O527" s="405"/>
      <c r="P527" s="405"/>
      <c r="Q527" s="405"/>
      <c r="R527" s="405"/>
      <c r="S527" s="405"/>
      <c r="T527" s="405"/>
      <c r="U527" s="405"/>
      <c r="V527" s="405"/>
      <c r="W527" s="405"/>
      <c r="X527" s="405"/>
      <c r="Y527" s="405"/>
      <c r="Z527" s="405"/>
    </row>
    <row r="528" spans="1:26" ht="12.75" customHeight="1">
      <c r="A528" s="405"/>
      <c r="B528" s="405"/>
      <c r="C528" s="405"/>
      <c r="D528" s="405"/>
      <c r="E528" s="405"/>
      <c r="F528" s="405"/>
      <c r="G528" s="405"/>
      <c r="H528" s="405"/>
      <c r="I528" s="405"/>
      <c r="J528" s="405"/>
      <c r="K528" s="405"/>
      <c r="L528" s="405"/>
      <c r="M528" s="405"/>
      <c r="N528" s="405"/>
      <c r="O528" s="405"/>
      <c r="P528" s="405"/>
      <c r="Q528" s="405"/>
      <c r="R528" s="405"/>
      <c r="S528" s="405"/>
      <c r="T528" s="405"/>
      <c r="U528" s="405"/>
      <c r="V528" s="405"/>
      <c r="W528" s="405"/>
      <c r="X528" s="405"/>
      <c r="Y528" s="405"/>
      <c r="Z528" s="405"/>
    </row>
    <row r="529" spans="1:26" ht="12.75" customHeight="1">
      <c r="A529" s="405"/>
      <c r="B529" s="405"/>
      <c r="C529" s="405"/>
      <c r="D529" s="405"/>
      <c r="E529" s="405"/>
      <c r="F529" s="405"/>
      <c r="G529" s="405"/>
      <c r="H529" s="405"/>
      <c r="I529" s="405"/>
      <c r="J529" s="405"/>
      <c r="K529" s="405"/>
      <c r="L529" s="405"/>
      <c r="M529" s="405"/>
      <c r="N529" s="405"/>
      <c r="O529" s="405"/>
      <c r="P529" s="405"/>
      <c r="Q529" s="405"/>
      <c r="R529" s="405"/>
      <c r="S529" s="405"/>
      <c r="T529" s="405"/>
      <c r="U529" s="405"/>
      <c r="V529" s="405"/>
      <c r="W529" s="405"/>
      <c r="X529" s="405"/>
      <c r="Y529" s="405"/>
      <c r="Z529" s="405"/>
    </row>
    <row r="530" spans="1:26" ht="12.75" customHeight="1">
      <c r="A530" s="405"/>
      <c r="B530" s="405"/>
      <c r="C530" s="405"/>
      <c r="D530" s="405"/>
      <c r="E530" s="405"/>
      <c r="F530" s="405"/>
      <c r="G530" s="405"/>
      <c r="H530" s="405"/>
      <c r="I530" s="405"/>
      <c r="J530" s="405"/>
      <c r="K530" s="405"/>
      <c r="L530" s="405"/>
      <c r="M530" s="405"/>
      <c r="N530" s="405"/>
      <c r="O530" s="405"/>
      <c r="P530" s="405"/>
      <c r="Q530" s="405"/>
      <c r="R530" s="405"/>
      <c r="S530" s="405"/>
      <c r="T530" s="405"/>
      <c r="U530" s="405"/>
      <c r="V530" s="405"/>
      <c r="W530" s="405"/>
      <c r="X530" s="405"/>
      <c r="Y530" s="405"/>
      <c r="Z530" s="405"/>
    </row>
    <row r="531" spans="1:26" ht="12.75" customHeight="1">
      <c r="A531" s="405"/>
      <c r="B531" s="405"/>
      <c r="C531" s="405"/>
      <c r="D531" s="405"/>
      <c r="E531" s="405"/>
      <c r="F531" s="405"/>
      <c r="G531" s="405"/>
      <c r="H531" s="405"/>
      <c r="I531" s="405"/>
      <c r="J531" s="405"/>
      <c r="K531" s="405"/>
      <c r="L531" s="405"/>
      <c r="M531" s="405"/>
      <c r="N531" s="405"/>
      <c r="O531" s="405"/>
      <c r="P531" s="405"/>
      <c r="Q531" s="405"/>
      <c r="R531" s="405"/>
      <c r="S531" s="405"/>
      <c r="T531" s="405"/>
      <c r="U531" s="405"/>
      <c r="V531" s="405"/>
      <c r="W531" s="405"/>
      <c r="X531" s="405"/>
      <c r="Y531" s="405"/>
      <c r="Z531" s="405"/>
    </row>
    <row r="532" spans="1:26" ht="12.75" customHeight="1">
      <c r="A532" s="405"/>
      <c r="B532" s="405"/>
      <c r="C532" s="405"/>
      <c r="D532" s="405"/>
      <c r="E532" s="405"/>
      <c r="F532" s="405"/>
      <c r="G532" s="405"/>
      <c r="H532" s="405"/>
      <c r="I532" s="405"/>
      <c r="J532" s="405"/>
      <c r="K532" s="405"/>
      <c r="L532" s="405"/>
      <c r="M532" s="405"/>
      <c r="N532" s="405"/>
      <c r="O532" s="405"/>
      <c r="P532" s="405"/>
      <c r="Q532" s="405"/>
      <c r="R532" s="405"/>
      <c r="S532" s="405"/>
      <c r="T532" s="405"/>
      <c r="U532" s="405"/>
      <c r="V532" s="405"/>
      <c r="W532" s="405"/>
      <c r="X532" s="405"/>
      <c r="Y532" s="405"/>
      <c r="Z532" s="405"/>
    </row>
    <row r="533" spans="1:26" ht="12.75" customHeight="1">
      <c r="A533" s="405"/>
      <c r="B533" s="405"/>
      <c r="C533" s="405"/>
      <c r="D533" s="405"/>
      <c r="E533" s="405"/>
      <c r="F533" s="405"/>
      <c r="G533" s="405"/>
      <c r="H533" s="405"/>
      <c r="I533" s="405"/>
      <c r="J533" s="405"/>
      <c r="K533" s="405"/>
      <c r="L533" s="405"/>
      <c r="M533" s="405"/>
      <c r="N533" s="405"/>
      <c r="O533" s="405"/>
      <c r="P533" s="405"/>
      <c r="Q533" s="405"/>
      <c r="R533" s="405"/>
      <c r="S533" s="405"/>
      <c r="T533" s="405"/>
      <c r="U533" s="405"/>
      <c r="V533" s="405"/>
      <c r="W533" s="405"/>
      <c r="X533" s="405"/>
      <c r="Y533" s="405"/>
      <c r="Z533" s="405"/>
    </row>
    <row r="534" spans="1:26" ht="12.75" customHeight="1">
      <c r="A534" s="405"/>
      <c r="B534" s="405"/>
      <c r="C534" s="405"/>
      <c r="D534" s="405"/>
      <c r="E534" s="405"/>
      <c r="F534" s="405"/>
      <c r="G534" s="405"/>
      <c r="H534" s="405"/>
      <c r="I534" s="405"/>
      <c r="J534" s="405"/>
      <c r="K534" s="405"/>
      <c r="L534" s="405"/>
      <c r="M534" s="405"/>
      <c r="N534" s="405"/>
      <c r="O534" s="405"/>
      <c r="P534" s="405"/>
      <c r="Q534" s="405"/>
      <c r="R534" s="405"/>
      <c r="S534" s="405"/>
      <c r="T534" s="405"/>
      <c r="U534" s="405"/>
      <c r="V534" s="405"/>
      <c r="W534" s="405"/>
      <c r="X534" s="405"/>
      <c r="Y534" s="405"/>
      <c r="Z534" s="405"/>
    </row>
    <row r="535" spans="1:26" ht="12.75" customHeight="1">
      <c r="A535" s="405"/>
      <c r="B535" s="405"/>
      <c r="C535" s="405"/>
      <c r="D535" s="405"/>
      <c r="E535" s="405"/>
      <c r="F535" s="405"/>
      <c r="G535" s="405"/>
      <c r="H535" s="405"/>
      <c r="I535" s="405"/>
      <c r="J535" s="405"/>
      <c r="K535" s="405"/>
      <c r="L535" s="405"/>
      <c r="M535" s="405"/>
      <c r="N535" s="405"/>
      <c r="O535" s="405"/>
      <c r="P535" s="405"/>
      <c r="Q535" s="405"/>
      <c r="R535" s="405"/>
      <c r="S535" s="405"/>
      <c r="T535" s="405"/>
      <c r="U535" s="405"/>
      <c r="V535" s="405"/>
      <c r="W535" s="405"/>
      <c r="X535" s="405"/>
      <c r="Y535" s="405"/>
      <c r="Z535" s="405"/>
    </row>
    <row r="536" spans="1:26" ht="12.75" customHeight="1">
      <c r="A536" s="405"/>
      <c r="B536" s="405"/>
      <c r="C536" s="405"/>
      <c r="D536" s="405"/>
      <c r="E536" s="405"/>
      <c r="F536" s="405"/>
      <c r="G536" s="405"/>
      <c r="H536" s="405"/>
      <c r="I536" s="405"/>
      <c r="J536" s="405"/>
      <c r="K536" s="405"/>
      <c r="L536" s="405"/>
      <c r="M536" s="405"/>
      <c r="N536" s="405"/>
      <c r="O536" s="405"/>
      <c r="P536" s="405"/>
      <c r="Q536" s="405"/>
      <c r="R536" s="405"/>
      <c r="S536" s="405"/>
      <c r="T536" s="405"/>
      <c r="U536" s="405"/>
      <c r="V536" s="405"/>
      <c r="W536" s="405"/>
      <c r="X536" s="405"/>
      <c r="Y536" s="405"/>
      <c r="Z536" s="405"/>
    </row>
    <row r="537" spans="1:26" ht="12.75" customHeight="1">
      <c r="A537" s="405"/>
      <c r="B537" s="405"/>
      <c r="C537" s="405"/>
      <c r="D537" s="405"/>
      <c r="E537" s="405"/>
      <c r="F537" s="405"/>
      <c r="G537" s="405"/>
      <c r="H537" s="405"/>
      <c r="I537" s="405"/>
      <c r="J537" s="405"/>
      <c r="K537" s="405"/>
      <c r="L537" s="405"/>
      <c r="M537" s="405"/>
      <c r="N537" s="405"/>
      <c r="O537" s="405"/>
      <c r="P537" s="405"/>
      <c r="Q537" s="405"/>
      <c r="R537" s="405"/>
      <c r="S537" s="405"/>
      <c r="T537" s="405"/>
      <c r="U537" s="405"/>
      <c r="V537" s="405"/>
      <c r="W537" s="405"/>
      <c r="X537" s="405"/>
      <c r="Y537" s="405"/>
      <c r="Z537" s="405"/>
    </row>
    <row r="538" spans="1:26" ht="12.75" customHeight="1">
      <c r="A538" s="405"/>
      <c r="B538" s="405"/>
      <c r="C538" s="405"/>
      <c r="D538" s="405"/>
      <c r="E538" s="405"/>
      <c r="F538" s="405"/>
      <c r="G538" s="405"/>
      <c r="H538" s="405"/>
      <c r="I538" s="405"/>
      <c r="J538" s="405"/>
      <c r="K538" s="405"/>
      <c r="L538" s="405"/>
      <c r="M538" s="405"/>
      <c r="N538" s="405"/>
      <c r="O538" s="405"/>
      <c r="P538" s="405"/>
      <c r="Q538" s="405"/>
      <c r="R538" s="405"/>
      <c r="S538" s="405"/>
      <c r="T538" s="405"/>
      <c r="U538" s="405"/>
      <c r="V538" s="405"/>
      <c r="W538" s="405"/>
      <c r="X538" s="405"/>
      <c r="Y538" s="405"/>
      <c r="Z538" s="405"/>
    </row>
    <row r="539" spans="1:26" ht="12.75" customHeight="1">
      <c r="A539" s="405"/>
      <c r="B539" s="405"/>
      <c r="C539" s="405"/>
      <c r="D539" s="405"/>
      <c r="E539" s="405"/>
      <c r="F539" s="405"/>
      <c r="G539" s="405"/>
      <c r="H539" s="405"/>
      <c r="I539" s="405"/>
      <c r="J539" s="405"/>
      <c r="K539" s="405"/>
      <c r="L539" s="405"/>
      <c r="M539" s="405"/>
      <c r="N539" s="405"/>
      <c r="O539" s="405"/>
      <c r="P539" s="405"/>
      <c r="Q539" s="405"/>
      <c r="R539" s="405"/>
      <c r="S539" s="405"/>
      <c r="T539" s="405"/>
      <c r="U539" s="405"/>
      <c r="V539" s="405"/>
      <c r="W539" s="405"/>
      <c r="X539" s="405"/>
      <c r="Y539" s="405"/>
      <c r="Z539" s="405"/>
    </row>
    <row r="540" spans="1:26" ht="12.75" customHeight="1">
      <c r="A540" s="405"/>
      <c r="B540" s="405"/>
      <c r="C540" s="405"/>
      <c r="D540" s="405"/>
      <c r="E540" s="405"/>
      <c r="F540" s="405"/>
      <c r="G540" s="405"/>
      <c r="H540" s="405"/>
      <c r="I540" s="405"/>
      <c r="J540" s="405"/>
      <c r="K540" s="405"/>
      <c r="L540" s="405"/>
      <c r="M540" s="405"/>
      <c r="N540" s="405"/>
      <c r="O540" s="405"/>
      <c r="P540" s="405"/>
      <c r="Q540" s="405"/>
      <c r="R540" s="405"/>
      <c r="S540" s="405"/>
      <c r="T540" s="405"/>
      <c r="U540" s="405"/>
      <c r="V540" s="405"/>
      <c r="W540" s="405"/>
      <c r="X540" s="405"/>
      <c r="Y540" s="405"/>
      <c r="Z540" s="405"/>
    </row>
    <row r="541" spans="1:26" ht="12.75" customHeight="1">
      <c r="A541" s="405"/>
      <c r="B541" s="405"/>
      <c r="C541" s="405"/>
      <c r="D541" s="405"/>
      <c r="E541" s="405"/>
      <c r="F541" s="405"/>
      <c r="G541" s="405"/>
      <c r="H541" s="405"/>
      <c r="I541" s="405"/>
      <c r="J541" s="405"/>
      <c r="K541" s="405"/>
      <c r="L541" s="405"/>
      <c r="M541" s="405"/>
      <c r="N541" s="405"/>
      <c r="O541" s="405"/>
      <c r="P541" s="405"/>
      <c r="Q541" s="405"/>
      <c r="R541" s="405"/>
      <c r="S541" s="405"/>
      <c r="T541" s="405"/>
      <c r="U541" s="405"/>
      <c r="V541" s="405"/>
      <c r="W541" s="405"/>
      <c r="X541" s="405"/>
      <c r="Y541" s="405"/>
      <c r="Z541" s="405"/>
    </row>
    <row r="542" spans="1:26" ht="12.75" customHeight="1">
      <c r="A542" s="405"/>
      <c r="B542" s="405"/>
      <c r="C542" s="405"/>
      <c r="D542" s="405"/>
      <c r="E542" s="405"/>
      <c r="F542" s="405"/>
      <c r="G542" s="405"/>
      <c r="H542" s="405"/>
      <c r="I542" s="405"/>
      <c r="J542" s="405"/>
      <c r="K542" s="405"/>
      <c r="L542" s="405"/>
      <c r="M542" s="405"/>
      <c r="N542" s="405"/>
      <c r="O542" s="405"/>
      <c r="P542" s="405"/>
      <c r="Q542" s="405"/>
      <c r="R542" s="405"/>
      <c r="S542" s="405"/>
      <c r="T542" s="405"/>
      <c r="U542" s="405"/>
      <c r="V542" s="405"/>
      <c r="W542" s="405"/>
      <c r="X542" s="405"/>
      <c r="Y542" s="405"/>
      <c r="Z542" s="405"/>
    </row>
    <row r="543" spans="1:26" ht="12.75" customHeight="1">
      <c r="A543" s="405"/>
      <c r="B543" s="405"/>
      <c r="C543" s="405"/>
      <c r="D543" s="405"/>
      <c r="E543" s="405"/>
      <c r="F543" s="405"/>
      <c r="G543" s="405"/>
      <c r="H543" s="405"/>
      <c r="I543" s="405"/>
      <c r="J543" s="405"/>
      <c r="K543" s="405"/>
      <c r="L543" s="405"/>
      <c r="M543" s="405"/>
      <c r="N543" s="405"/>
      <c r="O543" s="405"/>
      <c r="P543" s="405"/>
      <c r="Q543" s="405"/>
      <c r="R543" s="405"/>
      <c r="S543" s="405"/>
      <c r="T543" s="405"/>
      <c r="U543" s="405"/>
      <c r="V543" s="405"/>
      <c r="W543" s="405"/>
      <c r="X543" s="405"/>
      <c r="Y543" s="405"/>
      <c r="Z543" s="405"/>
    </row>
    <row r="544" spans="1:26" ht="12.75" customHeight="1">
      <c r="A544" s="405"/>
      <c r="B544" s="405"/>
      <c r="C544" s="405"/>
      <c r="D544" s="405"/>
      <c r="E544" s="405"/>
      <c r="F544" s="405"/>
      <c r="G544" s="405"/>
      <c r="H544" s="405"/>
      <c r="I544" s="405"/>
      <c r="J544" s="405"/>
      <c r="K544" s="405"/>
      <c r="L544" s="405"/>
      <c r="M544" s="405"/>
      <c r="N544" s="405"/>
      <c r="O544" s="405"/>
      <c r="P544" s="405"/>
      <c r="Q544" s="405"/>
      <c r="R544" s="405"/>
      <c r="S544" s="405"/>
      <c r="T544" s="405"/>
      <c r="U544" s="405"/>
      <c r="V544" s="405"/>
      <c r="W544" s="405"/>
      <c r="X544" s="405"/>
      <c r="Y544" s="405"/>
      <c r="Z544" s="405"/>
    </row>
    <row r="545" spans="1:26" ht="12.75" customHeight="1">
      <c r="A545" s="405"/>
      <c r="B545" s="405"/>
      <c r="C545" s="405"/>
      <c r="D545" s="405"/>
      <c r="E545" s="405"/>
      <c r="F545" s="405"/>
      <c r="G545" s="405"/>
      <c r="H545" s="405"/>
      <c r="I545" s="405"/>
      <c r="J545" s="405"/>
      <c r="K545" s="405"/>
      <c r="L545" s="405"/>
      <c r="M545" s="405"/>
      <c r="N545" s="405"/>
      <c r="O545" s="405"/>
      <c r="P545" s="405"/>
      <c r="Q545" s="405"/>
      <c r="R545" s="405"/>
      <c r="S545" s="405"/>
      <c r="T545" s="405"/>
      <c r="U545" s="405"/>
      <c r="V545" s="405"/>
      <c r="W545" s="405"/>
      <c r="X545" s="405"/>
      <c r="Y545" s="405"/>
      <c r="Z545" s="405"/>
    </row>
    <row r="546" spans="1:26" ht="12.75" customHeight="1">
      <c r="A546" s="405"/>
      <c r="B546" s="405"/>
      <c r="C546" s="405"/>
      <c r="D546" s="405"/>
      <c r="E546" s="405"/>
      <c r="F546" s="405"/>
      <c r="G546" s="405"/>
      <c r="H546" s="405"/>
      <c r="I546" s="405"/>
      <c r="J546" s="405"/>
      <c r="K546" s="405"/>
      <c r="L546" s="405"/>
      <c r="M546" s="405"/>
      <c r="N546" s="405"/>
      <c r="O546" s="405"/>
      <c r="P546" s="405"/>
      <c r="Q546" s="405"/>
      <c r="R546" s="405"/>
      <c r="S546" s="405"/>
      <c r="T546" s="405"/>
      <c r="U546" s="405"/>
      <c r="V546" s="405"/>
      <c r="W546" s="405"/>
      <c r="X546" s="405"/>
      <c r="Y546" s="405"/>
      <c r="Z546" s="405"/>
    </row>
    <row r="547" spans="1:26" ht="12.75" customHeight="1">
      <c r="A547" s="405"/>
      <c r="B547" s="405"/>
      <c r="C547" s="405"/>
      <c r="D547" s="405"/>
      <c r="E547" s="405"/>
      <c r="F547" s="405"/>
      <c r="G547" s="405"/>
      <c r="H547" s="405"/>
      <c r="I547" s="405"/>
      <c r="J547" s="405"/>
      <c r="K547" s="405"/>
      <c r="L547" s="405"/>
      <c r="M547" s="405"/>
      <c r="N547" s="405"/>
      <c r="O547" s="405"/>
      <c r="P547" s="405"/>
      <c r="Q547" s="405"/>
      <c r="R547" s="405"/>
      <c r="S547" s="405"/>
      <c r="T547" s="405"/>
      <c r="U547" s="405"/>
      <c r="V547" s="405"/>
      <c r="W547" s="405"/>
      <c r="X547" s="405"/>
      <c r="Y547" s="405"/>
      <c r="Z547" s="405"/>
    </row>
    <row r="548" spans="1:26" ht="12.75" customHeight="1">
      <c r="A548" s="405"/>
      <c r="B548" s="405"/>
      <c r="C548" s="405"/>
      <c r="D548" s="405"/>
      <c r="E548" s="405"/>
      <c r="F548" s="405"/>
      <c r="G548" s="405"/>
      <c r="H548" s="405"/>
      <c r="I548" s="405"/>
      <c r="J548" s="405"/>
      <c r="K548" s="405"/>
      <c r="L548" s="405"/>
      <c r="M548" s="405"/>
      <c r="N548" s="405"/>
      <c r="O548" s="405"/>
      <c r="P548" s="405"/>
      <c r="Q548" s="405"/>
      <c r="R548" s="405"/>
      <c r="S548" s="405"/>
      <c r="T548" s="405"/>
      <c r="U548" s="405"/>
      <c r="V548" s="405"/>
      <c r="W548" s="405"/>
      <c r="X548" s="405"/>
      <c r="Y548" s="405"/>
      <c r="Z548" s="405"/>
    </row>
    <row r="549" spans="1:26" ht="12.75" customHeight="1">
      <c r="A549" s="405"/>
      <c r="B549" s="405"/>
      <c r="C549" s="405"/>
      <c r="D549" s="405"/>
      <c r="E549" s="405"/>
      <c r="F549" s="405"/>
      <c r="G549" s="405"/>
      <c r="H549" s="405"/>
      <c r="I549" s="405"/>
      <c r="J549" s="405"/>
      <c r="K549" s="405"/>
      <c r="L549" s="405"/>
      <c r="M549" s="405"/>
      <c r="N549" s="405"/>
      <c r="O549" s="405"/>
      <c r="P549" s="405"/>
      <c r="Q549" s="405"/>
      <c r="R549" s="405"/>
      <c r="S549" s="405"/>
      <c r="T549" s="405"/>
      <c r="U549" s="405"/>
      <c r="V549" s="405"/>
      <c r="W549" s="405"/>
      <c r="X549" s="405"/>
      <c r="Y549" s="405"/>
      <c r="Z549" s="405"/>
    </row>
    <row r="550" spans="1:26" ht="12.75" customHeight="1">
      <c r="A550" s="405"/>
      <c r="B550" s="405"/>
      <c r="C550" s="405"/>
      <c r="D550" s="405"/>
      <c r="E550" s="405"/>
      <c r="F550" s="405"/>
      <c r="G550" s="405"/>
      <c r="H550" s="405"/>
      <c r="I550" s="405"/>
      <c r="J550" s="405"/>
      <c r="K550" s="405"/>
      <c r="L550" s="405"/>
      <c r="M550" s="405"/>
      <c r="N550" s="405"/>
      <c r="O550" s="405"/>
      <c r="P550" s="405"/>
      <c r="Q550" s="405"/>
      <c r="R550" s="405"/>
      <c r="S550" s="405"/>
      <c r="T550" s="405"/>
      <c r="U550" s="405"/>
      <c r="V550" s="405"/>
      <c r="W550" s="405"/>
      <c r="X550" s="405"/>
      <c r="Y550" s="405"/>
      <c r="Z550" s="405"/>
    </row>
    <row r="551" spans="1:26" ht="12.75" customHeight="1">
      <c r="A551" s="405"/>
      <c r="B551" s="405"/>
      <c r="C551" s="405"/>
      <c r="D551" s="405"/>
      <c r="E551" s="405"/>
      <c r="F551" s="405"/>
      <c r="G551" s="405"/>
      <c r="H551" s="405"/>
      <c r="I551" s="405"/>
      <c r="J551" s="405"/>
      <c r="K551" s="405"/>
      <c r="L551" s="405"/>
      <c r="M551" s="405"/>
      <c r="N551" s="405"/>
      <c r="O551" s="405"/>
      <c r="P551" s="405"/>
      <c r="Q551" s="405"/>
      <c r="R551" s="405"/>
      <c r="S551" s="405"/>
      <c r="T551" s="405"/>
      <c r="U551" s="405"/>
      <c r="V551" s="405"/>
      <c r="W551" s="405"/>
      <c r="X551" s="405"/>
      <c r="Y551" s="405"/>
      <c r="Z551" s="405"/>
    </row>
    <row r="552" spans="1:26" ht="12.75" customHeight="1">
      <c r="A552" s="405"/>
      <c r="B552" s="405"/>
      <c r="C552" s="405"/>
      <c r="D552" s="405"/>
      <c r="E552" s="405"/>
      <c r="F552" s="405"/>
      <c r="G552" s="405"/>
      <c r="H552" s="405"/>
      <c r="I552" s="405"/>
      <c r="J552" s="405"/>
      <c r="K552" s="405"/>
      <c r="L552" s="405"/>
      <c r="M552" s="405"/>
      <c r="N552" s="405"/>
      <c r="O552" s="405"/>
      <c r="P552" s="405"/>
      <c r="Q552" s="405"/>
      <c r="R552" s="405"/>
      <c r="S552" s="405"/>
      <c r="T552" s="405"/>
      <c r="U552" s="405"/>
      <c r="V552" s="405"/>
      <c r="W552" s="405"/>
      <c r="X552" s="405"/>
      <c r="Y552" s="405"/>
      <c r="Z552" s="405"/>
    </row>
    <row r="553" spans="1:26" ht="12.75" customHeight="1">
      <c r="A553" s="405"/>
      <c r="B553" s="405"/>
      <c r="C553" s="405"/>
      <c r="D553" s="405"/>
      <c r="E553" s="405"/>
      <c r="F553" s="405"/>
      <c r="G553" s="405"/>
      <c r="H553" s="405"/>
      <c r="I553" s="405"/>
      <c r="J553" s="405"/>
      <c r="K553" s="405"/>
      <c r="L553" s="405"/>
      <c r="M553" s="405"/>
      <c r="N553" s="405"/>
      <c r="O553" s="405"/>
      <c r="P553" s="405"/>
      <c r="Q553" s="405"/>
      <c r="R553" s="405"/>
      <c r="S553" s="405"/>
      <c r="T553" s="405"/>
      <c r="U553" s="405"/>
      <c r="V553" s="405"/>
      <c r="W553" s="405"/>
      <c r="X553" s="405"/>
      <c r="Y553" s="405"/>
      <c r="Z553" s="405"/>
    </row>
    <row r="554" spans="1:26" ht="12.75" customHeight="1">
      <c r="A554" s="405"/>
      <c r="B554" s="405"/>
      <c r="C554" s="405"/>
      <c r="D554" s="405"/>
      <c r="E554" s="405"/>
      <c r="F554" s="405"/>
      <c r="G554" s="405"/>
      <c r="H554" s="405"/>
      <c r="I554" s="405"/>
      <c r="J554" s="405"/>
      <c r="K554" s="405"/>
      <c r="L554" s="405"/>
      <c r="M554" s="405"/>
      <c r="N554" s="405"/>
      <c r="O554" s="405"/>
      <c r="P554" s="405"/>
      <c r="Q554" s="405"/>
      <c r="R554" s="405"/>
      <c r="S554" s="405"/>
      <c r="T554" s="405"/>
      <c r="U554" s="405"/>
      <c r="V554" s="405"/>
      <c r="W554" s="405"/>
      <c r="X554" s="405"/>
      <c r="Y554" s="405"/>
      <c r="Z554" s="405"/>
    </row>
    <row r="555" spans="1:26" ht="12.75" customHeight="1">
      <c r="A555" s="405"/>
      <c r="B555" s="405"/>
      <c r="C555" s="405"/>
      <c r="D555" s="405"/>
      <c r="E555" s="405"/>
      <c r="F555" s="405"/>
      <c r="G555" s="405"/>
      <c r="H555" s="405"/>
      <c r="I555" s="405"/>
      <c r="J555" s="405"/>
      <c r="K555" s="405"/>
      <c r="L555" s="405"/>
      <c r="M555" s="405"/>
      <c r="N555" s="405"/>
      <c r="O555" s="405"/>
      <c r="P555" s="405"/>
      <c r="Q555" s="405"/>
      <c r="R555" s="405"/>
      <c r="S555" s="405"/>
      <c r="T555" s="405"/>
      <c r="U555" s="405"/>
      <c r="V555" s="405"/>
      <c r="W555" s="405"/>
      <c r="X555" s="405"/>
      <c r="Y555" s="405"/>
      <c r="Z555" s="405"/>
    </row>
    <row r="556" spans="1:26" ht="12.75" customHeight="1">
      <c r="A556" s="405"/>
      <c r="B556" s="405"/>
      <c r="C556" s="405"/>
      <c r="D556" s="405"/>
      <c r="E556" s="405"/>
      <c r="F556" s="405"/>
      <c r="G556" s="405"/>
      <c r="H556" s="405"/>
      <c r="I556" s="405"/>
      <c r="J556" s="405"/>
      <c r="K556" s="405"/>
      <c r="L556" s="405"/>
      <c r="M556" s="405"/>
      <c r="N556" s="405"/>
      <c r="O556" s="405"/>
      <c r="P556" s="405"/>
      <c r="Q556" s="405"/>
      <c r="R556" s="405"/>
      <c r="S556" s="405"/>
      <c r="T556" s="405"/>
      <c r="U556" s="405"/>
      <c r="V556" s="405"/>
      <c r="W556" s="405"/>
      <c r="X556" s="405"/>
      <c r="Y556" s="405"/>
      <c r="Z556" s="405"/>
    </row>
    <row r="557" spans="1:26" ht="12.75" customHeight="1">
      <c r="A557" s="405"/>
      <c r="B557" s="405"/>
      <c r="C557" s="405"/>
      <c r="D557" s="405"/>
      <c r="E557" s="405"/>
      <c r="F557" s="405"/>
      <c r="G557" s="405"/>
      <c r="H557" s="405"/>
      <c r="I557" s="405"/>
      <c r="J557" s="405"/>
      <c r="K557" s="405"/>
      <c r="L557" s="405"/>
      <c r="M557" s="405"/>
      <c r="N557" s="405"/>
      <c r="O557" s="405"/>
      <c r="P557" s="405"/>
      <c r="Q557" s="405"/>
      <c r="R557" s="405"/>
      <c r="S557" s="405"/>
      <c r="T557" s="405"/>
      <c r="U557" s="405"/>
      <c r="V557" s="405"/>
      <c r="W557" s="405"/>
      <c r="X557" s="405"/>
      <c r="Y557" s="405"/>
      <c r="Z557" s="405"/>
    </row>
    <row r="558" spans="1:26" ht="12.75" customHeight="1">
      <c r="A558" s="405"/>
      <c r="B558" s="405"/>
      <c r="C558" s="405"/>
      <c r="D558" s="405"/>
      <c r="E558" s="405"/>
      <c r="F558" s="405"/>
      <c r="G558" s="405"/>
      <c r="H558" s="405"/>
      <c r="I558" s="405"/>
      <c r="J558" s="405"/>
      <c r="K558" s="405"/>
      <c r="L558" s="405"/>
      <c r="M558" s="405"/>
      <c r="N558" s="405"/>
      <c r="O558" s="405"/>
      <c r="P558" s="405"/>
      <c r="Q558" s="405"/>
      <c r="R558" s="405"/>
      <c r="S558" s="405"/>
      <c r="T558" s="405"/>
      <c r="U558" s="405"/>
      <c r="V558" s="405"/>
      <c r="W558" s="405"/>
      <c r="X558" s="405"/>
      <c r="Y558" s="405"/>
      <c r="Z558" s="405"/>
    </row>
    <row r="559" spans="1:26" ht="12.75" customHeight="1">
      <c r="A559" s="405"/>
      <c r="B559" s="405"/>
      <c r="C559" s="405"/>
      <c r="D559" s="405"/>
      <c r="E559" s="405"/>
      <c r="F559" s="405"/>
      <c r="G559" s="405"/>
      <c r="H559" s="405"/>
      <c r="I559" s="405"/>
      <c r="J559" s="405"/>
      <c r="K559" s="405"/>
      <c r="L559" s="405"/>
      <c r="M559" s="405"/>
      <c r="N559" s="405"/>
      <c r="O559" s="405"/>
      <c r="P559" s="405"/>
      <c r="Q559" s="405"/>
      <c r="R559" s="405"/>
      <c r="S559" s="405"/>
      <c r="T559" s="405"/>
      <c r="U559" s="405"/>
      <c r="V559" s="405"/>
      <c r="W559" s="405"/>
      <c r="X559" s="405"/>
      <c r="Y559" s="405"/>
      <c r="Z559" s="405"/>
    </row>
    <row r="560" spans="1:26" ht="12.75" customHeight="1">
      <c r="A560" s="405"/>
      <c r="B560" s="405"/>
      <c r="C560" s="405"/>
      <c r="D560" s="405"/>
      <c r="E560" s="405"/>
      <c r="F560" s="405"/>
      <c r="G560" s="405"/>
      <c r="H560" s="405"/>
      <c r="I560" s="405"/>
      <c r="J560" s="405"/>
      <c r="K560" s="405"/>
      <c r="L560" s="405"/>
      <c r="M560" s="405"/>
      <c r="N560" s="405"/>
      <c r="O560" s="405"/>
      <c r="P560" s="405"/>
      <c r="Q560" s="405"/>
      <c r="R560" s="405"/>
      <c r="S560" s="405"/>
      <c r="T560" s="405"/>
      <c r="U560" s="405"/>
      <c r="V560" s="405"/>
      <c r="W560" s="405"/>
      <c r="X560" s="405"/>
      <c r="Y560" s="405"/>
      <c r="Z560" s="405"/>
    </row>
    <row r="561" spans="1:26" ht="12.75" customHeight="1">
      <c r="A561" s="405"/>
      <c r="B561" s="405"/>
      <c r="C561" s="405"/>
      <c r="D561" s="405"/>
      <c r="E561" s="405"/>
      <c r="F561" s="405"/>
      <c r="G561" s="405"/>
      <c r="H561" s="405"/>
      <c r="I561" s="405"/>
      <c r="J561" s="405"/>
      <c r="K561" s="405"/>
      <c r="L561" s="405"/>
      <c r="M561" s="405"/>
      <c r="N561" s="405"/>
      <c r="O561" s="405"/>
      <c r="P561" s="405"/>
      <c r="Q561" s="405"/>
      <c r="R561" s="405"/>
      <c r="S561" s="405"/>
      <c r="T561" s="405"/>
      <c r="U561" s="405"/>
      <c r="V561" s="405"/>
      <c r="W561" s="405"/>
      <c r="X561" s="405"/>
      <c r="Y561" s="405"/>
      <c r="Z561" s="405"/>
    </row>
    <row r="562" spans="1:26" ht="12.75" customHeight="1">
      <c r="A562" s="405"/>
      <c r="B562" s="405"/>
      <c r="C562" s="405"/>
      <c r="D562" s="405"/>
      <c r="E562" s="405"/>
      <c r="F562" s="405"/>
      <c r="G562" s="405"/>
      <c r="H562" s="405"/>
      <c r="I562" s="405"/>
      <c r="J562" s="405"/>
      <c r="K562" s="405"/>
      <c r="L562" s="405"/>
      <c r="M562" s="405"/>
      <c r="N562" s="405"/>
      <c r="O562" s="405"/>
      <c r="P562" s="405"/>
      <c r="Q562" s="405"/>
      <c r="R562" s="405"/>
      <c r="S562" s="405"/>
      <c r="T562" s="405"/>
      <c r="U562" s="405"/>
      <c r="V562" s="405"/>
      <c r="W562" s="405"/>
      <c r="X562" s="405"/>
      <c r="Y562" s="405"/>
      <c r="Z562" s="405"/>
    </row>
    <row r="563" spans="1:26" ht="12.75" customHeight="1">
      <c r="A563" s="405"/>
      <c r="B563" s="405"/>
      <c r="C563" s="405"/>
      <c r="D563" s="405"/>
      <c r="E563" s="405"/>
      <c r="F563" s="405"/>
      <c r="G563" s="405"/>
      <c r="H563" s="405"/>
      <c r="I563" s="405"/>
      <c r="J563" s="405"/>
      <c r="K563" s="405"/>
      <c r="L563" s="405"/>
      <c r="M563" s="405"/>
      <c r="N563" s="405"/>
      <c r="O563" s="405"/>
      <c r="P563" s="405"/>
      <c r="Q563" s="405"/>
      <c r="R563" s="405"/>
      <c r="S563" s="405"/>
      <c r="T563" s="405"/>
      <c r="U563" s="405"/>
      <c r="V563" s="405"/>
      <c r="W563" s="405"/>
      <c r="X563" s="405"/>
      <c r="Y563" s="405"/>
      <c r="Z563" s="405"/>
    </row>
    <row r="564" spans="1:26" ht="12.75" customHeight="1">
      <c r="A564" s="405"/>
      <c r="B564" s="405"/>
      <c r="C564" s="405"/>
      <c r="D564" s="405"/>
      <c r="E564" s="405"/>
      <c r="F564" s="405"/>
      <c r="G564" s="405"/>
      <c r="H564" s="405"/>
      <c r="I564" s="405"/>
      <c r="J564" s="405"/>
      <c r="K564" s="405"/>
      <c r="L564" s="405"/>
      <c r="M564" s="405"/>
      <c r="N564" s="405"/>
      <c r="O564" s="405"/>
      <c r="P564" s="405"/>
      <c r="Q564" s="405"/>
      <c r="R564" s="405"/>
      <c r="S564" s="405"/>
      <c r="T564" s="405"/>
      <c r="U564" s="405"/>
      <c r="V564" s="405"/>
      <c r="W564" s="405"/>
      <c r="X564" s="405"/>
      <c r="Y564" s="405"/>
      <c r="Z564" s="405"/>
    </row>
    <row r="565" spans="1:26" ht="12.75" customHeight="1">
      <c r="A565" s="405"/>
      <c r="B565" s="405"/>
      <c r="C565" s="405"/>
      <c r="D565" s="405"/>
      <c r="E565" s="405"/>
      <c r="F565" s="405"/>
      <c r="G565" s="405"/>
      <c r="H565" s="405"/>
      <c r="I565" s="405"/>
      <c r="J565" s="405"/>
      <c r="K565" s="405"/>
      <c r="L565" s="405"/>
      <c r="M565" s="405"/>
      <c r="N565" s="405"/>
      <c r="O565" s="405"/>
      <c r="P565" s="405"/>
      <c r="Q565" s="405"/>
      <c r="R565" s="405"/>
      <c r="S565" s="405"/>
      <c r="T565" s="405"/>
      <c r="U565" s="405"/>
      <c r="V565" s="405"/>
      <c r="W565" s="405"/>
      <c r="X565" s="405"/>
      <c r="Y565" s="405"/>
      <c r="Z565" s="405"/>
    </row>
    <row r="566" spans="1:26" ht="12.75" customHeight="1">
      <c r="A566" s="405"/>
      <c r="B566" s="405"/>
      <c r="C566" s="405"/>
      <c r="D566" s="405"/>
      <c r="E566" s="405"/>
      <c r="F566" s="405"/>
      <c r="G566" s="405"/>
      <c r="H566" s="405"/>
      <c r="I566" s="405"/>
      <c r="J566" s="405"/>
      <c r="K566" s="405"/>
      <c r="L566" s="405"/>
      <c r="M566" s="405"/>
      <c r="N566" s="405"/>
      <c r="O566" s="405"/>
      <c r="P566" s="405"/>
      <c r="Q566" s="405"/>
      <c r="R566" s="405"/>
      <c r="S566" s="405"/>
      <c r="T566" s="405"/>
      <c r="U566" s="405"/>
      <c r="V566" s="405"/>
      <c r="W566" s="405"/>
      <c r="X566" s="405"/>
      <c r="Y566" s="405"/>
      <c r="Z566" s="405"/>
    </row>
    <row r="567" spans="1:26" ht="12.75" customHeight="1">
      <c r="A567" s="405"/>
      <c r="B567" s="405"/>
      <c r="C567" s="405"/>
      <c r="D567" s="405"/>
      <c r="E567" s="405"/>
      <c r="F567" s="405"/>
      <c r="G567" s="405"/>
      <c r="H567" s="405"/>
      <c r="I567" s="405"/>
      <c r="J567" s="405"/>
      <c r="K567" s="405"/>
      <c r="L567" s="405"/>
      <c r="M567" s="405"/>
      <c r="N567" s="405"/>
      <c r="O567" s="405"/>
      <c r="P567" s="405"/>
      <c r="Q567" s="405"/>
      <c r="R567" s="405"/>
      <c r="S567" s="405"/>
      <c r="T567" s="405"/>
      <c r="U567" s="405"/>
      <c r="V567" s="405"/>
      <c r="W567" s="405"/>
      <c r="X567" s="405"/>
      <c r="Y567" s="405"/>
      <c r="Z567" s="405"/>
    </row>
    <row r="568" spans="1:26" ht="12.75" customHeight="1">
      <c r="A568" s="405"/>
      <c r="B568" s="405"/>
      <c r="C568" s="405"/>
      <c r="D568" s="405"/>
      <c r="E568" s="405"/>
      <c r="F568" s="405"/>
      <c r="G568" s="405"/>
      <c r="H568" s="405"/>
      <c r="I568" s="405"/>
      <c r="J568" s="405"/>
      <c r="K568" s="405"/>
      <c r="L568" s="405"/>
      <c r="M568" s="405"/>
      <c r="N568" s="405"/>
      <c r="O568" s="405"/>
      <c r="P568" s="405"/>
      <c r="Q568" s="405"/>
      <c r="R568" s="405"/>
      <c r="S568" s="405"/>
      <c r="T568" s="405"/>
      <c r="U568" s="405"/>
      <c r="V568" s="405"/>
      <c r="W568" s="405"/>
      <c r="X568" s="405"/>
      <c r="Y568" s="405"/>
      <c r="Z568" s="405"/>
    </row>
    <row r="569" spans="1:26" ht="12.75" customHeight="1">
      <c r="A569" s="405"/>
      <c r="B569" s="405"/>
      <c r="C569" s="405"/>
      <c r="D569" s="405"/>
      <c r="E569" s="405"/>
      <c r="F569" s="405"/>
      <c r="G569" s="405"/>
      <c r="H569" s="405"/>
      <c r="I569" s="405"/>
      <c r="J569" s="405"/>
      <c r="K569" s="405"/>
      <c r="L569" s="405"/>
      <c r="M569" s="405"/>
      <c r="N569" s="405"/>
      <c r="O569" s="405"/>
      <c r="P569" s="405"/>
      <c r="Q569" s="405"/>
      <c r="R569" s="405"/>
      <c r="S569" s="405"/>
      <c r="T569" s="405"/>
      <c r="U569" s="405"/>
      <c r="V569" s="405"/>
      <c r="W569" s="405"/>
      <c r="X569" s="405"/>
      <c r="Y569" s="405"/>
      <c r="Z569" s="405"/>
    </row>
    <row r="570" spans="1:26" ht="12.75" customHeight="1">
      <c r="A570" s="405"/>
      <c r="B570" s="405"/>
      <c r="C570" s="405"/>
      <c r="D570" s="405"/>
      <c r="E570" s="405"/>
      <c r="F570" s="405"/>
      <c r="G570" s="405"/>
      <c r="H570" s="405"/>
      <c r="I570" s="405"/>
      <c r="J570" s="405"/>
      <c r="K570" s="405"/>
      <c r="L570" s="405"/>
      <c r="M570" s="405"/>
      <c r="N570" s="405"/>
      <c r="O570" s="405"/>
      <c r="P570" s="405"/>
      <c r="Q570" s="405"/>
      <c r="R570" s="405"/>
      <c r="S570" s="405"/>
      <c r="T570" s="405"/>
      <c r="U570" s="405"/>
      <c r="V570" s="405"/>
      <c r="W570" s="405"/>
      <c r="X570" s="405"/>
      <c r="Y570" s="405"/>
      <c r="Z570" s="405"/>
    </row>
    <row r="571" spans="1:26" ht="12.75" customHeight="1">
      <c r="A571" s="405"/>
      <c r="B571" s="405"/>
      <c r="C571" s="405"/>
      <c r="D571" s="405"/>
      <c r="E571" s="405"/>
      <c r="F571" s="405"/>
      <c r="G571" s="405"/>
      <c r="H571" s="405"/>
      <c r="I571" s="405"/>
      <c r="J571" s="405"/>
      <c r="K571" s="405"/>
      <c r="L571" s="405"/>
      <c r="M571" s="405"/>
      <c r="N571" s="405"/>
      <c r="O571" s="405"/>
      <c r="P571" s="405"/>
      <c r="Q571" s="405"/>
      <c r="R571" s="405"/>
      <c r="S571" s="405"/>
      <c r="T571" s="405"/>
      <c r="U571" s="405"/>
      <c r="V571" s="405"/>
      <c r="W571" s="405"/>
      <c r="X571" s="405"/>
      <c r="Y571" s="405"/>
      <c r="Z571" s="405"/>
    </row>
    <row r="572" spans="1:26" ht="12.75" customHeight="1">
      <c r="A572" s="405"/>
      <c r="B572" s="405"/>
      <c r="C572" s="405"/>
      <c r="D572" s="405"/>
      <c r="E572" s="405"/>
      <c r="F572" s="405"/>
      <c r="G572" s="405"/>
      <c r="H572" s="405"/>
      <c r="I572" s="405"/>
      <c r="J572" s="405"/>
      <c r="K572" s="405"/>
      <c r="L572" s="405"/>
      <c r="M572" s="405"/>
      <c r="N572" s="405"/>
      <c r="O572" s="405"/>
      <c r="P572" s="405"/>
      <c r="Q572" s="405"/>
      <c r="R572" s="405"/>
      <c r="S572" s="405"/>
      <c r="T572" s="405"/>
      <c r="U572" s="405"/>
      <c r="V572" s="405"/>
      <c r="W572" s="405"/>
      <c r="X572" s="405"/>
      <c r="Y572" s="405"/>
      <c r="Z572" s="405"/>
    </row>
    <row r="573" spans="1:26" ht="12.75" customHeight="1">
      <c r="A573" s="405"/>
      <c r="B573" s="405"/>
      <c r="C573" s="405"/>
      <c r="D573" s="405"/>
      <c r="E573" s="405"/>
      <c r="F573" s="405"/>
      <c r="G573" s="405"/>
      <c r="H573" s="405"/>
      <c r="I573" s="405"/>
      <c r="J573" s="405"/>
      <c r="K573" s="405"/>
      <c r="L573" s="405"/>
      <c r="M573" s="405"/>
      <c r="N573" s="405"/>
      <c r="O573" s="405"/>
      <c r="P573" s="405"/>
      <c r="Q573" s="405"/>
      <c r="R573" s="405"/>
      <c r="S573" s="405"/>
      <c r="T573" s="405"/>
      <c r="U573" s="405"/>
      <c r="V573" s="405"/>
      <c r="W573" s="405"/>
      <c r="X573" s="405"/>
      <c r="Y573" s="405"/>
      <c r="Z573" s="405"/>
    </row>
    <row r="574" spans="1:26" ht="12.75" customHeight="1">
      <c r="A574" s="405"/>
      <c r="B574" s="405"/>
      <c r="C574" s="405"/>
      <c r="D574" s="405"/>
      <c r="E574" s="405"/>
      <c r="F574" s="405"/>
      <c r="G574" s="405"/>
      <c r="H574" s="405"/>
      <c r="I574" s="405"/>
      <c r="J574" s="405"/>
      <c r="K574" s="405"/>
      <c r="L574" s="405"/>
      <c r="M574" s="405"/>
      <c r="N574" s="405"/>
      <c r="O574" s="405"/>
      <c r="P574" s="405"/>
      <c r="Q574" s="405"/>
      <c r="R574" s="405"/>
      <c r="S574" s="405"/>
      <c r="T574" s="405"/>
      <c r="U574" s="405"/>
      <c r="V574" s="405"/>
      <c r="W574" s="405"/>
      <c r="X574" s="405"/>
      <c r="Y574" s="405"/>
      <c r="Z574" s="405"/>
    </row>
    <row r="575" spans="1:26" ht="12.75" customHeight="1">
      <c r="A575" s="405"/>
      <c r="B575" s="405"/>
      <c r="C575" s="405"/>
      <c r="D575" s="405"/>
      <c r="E575" s="405"/>
      <c r="F575" s="405"/>
      <c r="G575" s="405"/>
      <c r="H575" s="405"/>
      <c r="I575" s="405"/>
      <c r="J575" s="405"/>
      <c r="K575" s="405"/>
      <c r="L575" s="405"/>
      <c r="M575" s="405"/>
      <c r="N575" s="405"/>
      <c r="O575" s="405"/>
      <c r="P575" s="405"/>
      <c r="Q575" s="405"/>
      <c r="R575" s="405"/>
      <c r="S575" s="405"/>
      <c r="T575" s="405"/>
      <c r="U575" s="405"/>
      <c r="V575" s="405"/>
      <c r="W575" s="405"/>
      <c r="X575" s="405"/>
      <c r="Y575" s="405"/>
      <c r="Z575" s="405"/>
    </row>
    <row r="576" spans="1:26" ht="12.75" customHeight="1">
      <c r="A576" s="405"/>
      <c r="B576" s="405"/>
      <c r="C576" s="405"/>
      <c r="D576" s="405"/>
      <c r="E576" s="405"/>
      <c r="F576" s="405"/>
      <c r="G576" s="405"/>
      <c r="H576" s="405"/>
      <c r="I576" s="405"/>
      <c r="J576" s="405"/>
      <c r="K576" s="405"/>
      <c r="L576" s="405"/>
      <c r="M576" s="405"/>
      <c r="N576" s="405"/>
      <c r="O576" s="405"/>
      <c r="P576" s="405"/>
      <c r="Q576" s="405"/>
      <c r="R576" s="405"/>
      <c r="S576" s="405"/>
      <c r="T576" s="405"/>
      <c r="U576" s="405"/>
      <c r="V576" s="405"/>
      <c r="W576" s="405"/>
      <c r="X576" s="405"/>
      <c r="Y576" s="405"/>
      <c r="Z576" s="405"/>
    </row>
    <row r="577" spans="1:26" ht="12.75" customHeight="1">
      <c r="A577" s="405"/>
      <c r="B577" s="405"/>
      <c r="C577" s="405"/>
      <c r="D577" s="405"/>
      <c r="E577" s="405"/>
      <c r="F577" s="405"/>
      <c r="G577" s="405"/>
      <c r="H577" s="405"/>
      <c r="I577" s="405"/>
      <c r="J577" s="405"/>
      <c r="K577" s="405"/>
      <c r="L577" s="405"/>
      <c r="M577" s="405"/>
      <c r="N577" s="405"/>
      <c r="O577" s="405"/>
      <c r="P577" s="405"/>
      <c r="Q577" s="405"/>
      <c r="R577" s="405"/>
      <c r="S577" s="405"/>
      <c r="T577" s="405"/>
      <c r="U577" s="405"/>
      <c r="V577" s="405"/>
      <c r="W577" s="405"/>
      <c r="X577" s="405"/>
      <c r="Y577" s="405"/>
      <c r="Z577" s="405"/>
    </row>
    <row r="578" spans="1:26" ht="12.75" customHeight="1">
      <c r="A578" s="405"/>
      <c r="B578" s="405"/>
      <c r="C578" s="405"/>
      <c r="D578" s="405"/>
      <c r="E578" s="405"/>
      <c r="F578" s="405"/>
      <c r="G578" s="405"/>
      <c r="H578" s="405"/>
      <c r="I578" s="405"/>
      <c r="J578" s="405"/>
      <c r="K578" s="405"/>
      <c r="L578" s="405"/>
      <c r="M578" s="405"/>
      <c r="N578" s="405"/>
      <c r="O578" s="405"/>
      <c r="P578" s="405"/>
      <c r="Q578" s="405"/>
      <c r="R578" s="405"/>
      <c r="S578" s="405"/>
      <c r="T578" s="405"/>
      <c r="U578" s="405"/>
      <c r="V578" s="405"/>
      <c r="W578" s="405"/>
      <c r="X578" s="405"/>
      <c r="Y578" s="405"/>
      <c r="Z578" s="405"/>
    </row>
    <row r="579" spans="1:26" ht="12.75" customHeight="1">
      <c r="A579" s="405"/>
      <c r="B579" s="405"/>
      <c r="C579" s="405"/>
      <c r="D579" s="405"/>
      <c r="E579" s="405"/>
      <c r="F579" s="405"/>
      <c r="G579" s="405"/>
      <c r="H579" s="405"/>
      <c r="I579" s="405"/>
      <c r="J579" s="405"/>
      <c r="K579" s="405"/>
      <c r="L579" s="405"/>
      <c r="M579" s="405"/>
      <c r="N579" s="405"/>
      <c r="O579" s="405"/>
      <c r="P579" s="405"/>
      <c r="Q579" s="405"/>
      <c r="R579" s="405"/>
      <c r="S579" s="405"/>
      <c r="T579" s="405"/>
      <c r="U579" s="405"/>
      <c r="V579" s="405"/>
      <c r="W579" s="405"/>
      <c r="X579" s="405"/>
      <c r="Y579" s="405"/>
      <c r="Z579" s="405"/>
    </row>
    <row r="580" spans="1:26" ht="12.75" customHeight="1">
      <c r="A580" s="405"/>
      <c r="B580" s="405"/>
      <c r="C580" s="405"/>
      <c r="D580" s="405"/>
      <c r="E580" s="405"/>
      <c r="F580" s="405"/>
      <c r="G580" s="405"/>
      <c r="H580" s="405"/>
      <c r="I580" s="405"/>
      <c r="J580" s="405"/>
      <c r="K580" s="405"/>
      <c r="L580" s="405"/>
      <c r="M580" s="405"/>
      <c r="N580" s="405"/>
      <c r="O580" s="405"/>
      <c r="P580" s="405"/>
      <c r="Q580" s="405"/>
      <c r="R580" s="405"/>
      <c r="S580" s="405"/>
      <c r="T580" s="405"/>
      <c r="U580" s="405"/>
      <c r="V580" s="405"/>
      <c r="W580" s="405"/>
      <c r="X580" s="405"/>
      <c r="Y580" s="405"/>
      <c r="Z580" s="405"/>
    </row>
    <row r="581" spans="1:26" ht="12.75" customHeight="1">
      <c r="A581" s="405"/>
      <c r="B581" s="405"/>
      <c r="C581" s="405"/>
      <c r="D581" s="405"/>
      <c r="E581" s="405"/>
      <c r="F581" s="405"/>
      <c r="G581" s="405"/>
      <c r="H581" s="405"/>
      <c r="I581" s="405"/>
      <c r="J581" s="405"/>
      <c r="K581" s="405"/>
      <c r="L581" s="405"/>
      <c r="M581" s="405"/>
      <c r="N581" s="405"/>
      <c r="O581" s="405"/>
      <c r="P581" s="405"/>
      <c r="Q581" s="405"/>
      <c r="R581" s="405"/>
      <c r="S581" s="405"/>
      <c r="T581" s="405"/>
      <c r="U581" s="405"/>
      <c r="V581" s="405"/>
      <c r="W581" s="405"/>
      <c r="X581" s="405"/>
      <c r="Y581" s="405"/>
      <c r="Z581" s="405"/>
    </row>
    <row r="582" spans="1:26" ht="12.75" customHeight="1">
      <c r="A582" s="405"/>
      <c r="B582" s="405"/>
      <c r="C582" s="405"/>
      <c r="D582" s="405"/>
      <c r="E582" s="405"/>
      <c r="F582" s="405"/>
      <c r="G582" s="405"/>
      <c r="H582" s="405"/>
      <c r="I582" s="405"/>
      <c r="J582" s="405"/>
      <c r="K582" s="405"/>
      <c r="L582" s="405"/>
      <c r="M582" s="405"/>
      <c r="N582" s="405"/>
      <c r="O582" s="405"/>
      <c r="P582" s="405"/>
      <c r="Q582" s="405"/>
      <c r="R582" s="405"/>
      <c r="S582" s="405"/>
      <c r="T582" s="405"/>
      <c r="U582" s="405"/>
      <c r="V582" s="405"/>
      <c r="W582" s="405"/>
      <c r="X582" s="405"/>
      <c r="Y582" s="405"/>
      <c r="Z582" s="405"/>
    </row>
    <row r="583" spans="1:26" ht="12.75" customHeight="1">
      <c r="A583" s="405"/>
      <c r="B583" s="405"/>
      <c r="C583" s="405"/>
      <c r="D583" s="405"/>
      <c r="E583" s="405"/>
      <c r="F583" s="405"/>
      <c r="G583" s="405"/>
      <c r="H583" s="405"/>
      <c r="I583" s="405"/>
      <c r="J583" s="405"/>
      <c r="K583" s="405"/>
      <c r="L583" s="405"/>
      <c r="M583" s="405"/>
      <c r="N583" s="405"/>
      <c r="O583" s="405"/>
      <c r="P583" s="405"/>
      <c r="Q583" s="405"/>
      <c r="R583" s="405"/>
      <c r="S583" s="405"/>
      <c r="T583" s="405"/>
      <c r="U583" s="405"/>
      <c r="V583" s="405"/>
      <c r="W583" s="405"/>
      <c r="X583" s="405"/>
      <c r="Y583" s="405"/>
      <c r="Z583" s="405"/>
    </row>
    <row r="584" spans="1:26" ht="12.75" customHeight="1">
      <c r="A584" s="405"/>
      <c r="B584" s="405"/>
      <c r="C584" s="405"/>
      <c r="D584" s="405"/>
      <c r="E584" s="405"/>
      <c r="F584" s="405"/>
      <c r="G584" s="405"/>
      <c r="H584" s="405"/>
      <c r="I584" s="405"/>
      <c r="J584" s="405"/>
      <c r="K584" s="405"/>
      <c r="L584" s="405"/>
      <c r="M584" s="405"/>
      <c r="N584" s="405"/>
      <c r="O584" s="405"/>
      <c r="P584" s="405"/>
      <c r="Q584" s="405"/>
      <c r="R584" s="405"/>
      <c r="S584" s="405"/>
      <c r="T584" s="405"/>
      <c r="U584" s="405"/>
      <c r="V584" s="405"/>
      <c r="W584" s="405"/>
      <c r="X584" s="405"/>
      <c r="Y584" s="405"/>
      <c r="Z584" s="405"/>
    </row>
    <row r="585" spans="1:26" ht="12.75" customHeight="1">
      <c r="A585" s="405"/>
      <c r="B585" s="405"/>
      <c r="C585" s="405"/>
      <c r="D585" s="405"/>
      <c r="E585" s="405"/>
      <c r="F585" s="405"/>
      <c r="G585" s="405"/>
      <c r="H585" s="405"/>
      <c r="I585" s="405"/>
      <c r="J585" s="405"/>
      <c r="K585" s="405"/>
      <c r="L585" s="405"/>
      <c r="M585" s="405"/>
      <c r="N585" s="405"/>
      <c r="O585" s="405"/>
      <c r="P585" s="405"/>
      <c r="Q585" s="405"/>
      <c r="R585" s="405"/>
      <c r="S585" s="405"/>
      <c r="T585" s="405"/>
      <c r="U585" s="405"/>
      <c r="V585" s="405"/>
      <c r="W585" s="405"/>
      <c r="X585" s="405"/>
      <c r="Y585" s="405"/>
      <c r="Z585" s="405"/>
    </row>
    <row r="586" spans="1:26" ht="12.75" customHeight="1">
      <c r="A586" s="405"/>
      <c r="B586" s="405"/>
      <c r="C586" s="405"/>
      <c r="D586" s="405"/>
      <c r="E586" s="405"/>
      <c r="F586" s="405"/>
      <c r="G586" s="405"/>
      <c r="H586" s="405"/>
      <c r="I586" s="405"/>
      <c r="J586" s="405"/>
      <c r="K586" s="405"/>
      <c r="L586" s="405"/>
      <c r="M586" s="405"/>
      <c r="N586" s="405"/>
      <c r="O586" s="405"/>
      <c r="P586" s="405"/>
      <c r="Q586" s="405"/>
      <c r="R586" s="405"/>
      <c r="S586" s="405"/>
      <c r="T586" s="405"/>
      <c r="U586" s="405"/>
      <c r="V586" s="405"/>
      <c r="W586" s="405"/>
      <c r="X586" s="405"/>
      <c r="Y586" s="405"/>
      <c r="Z586" s="405"/>
    </row>
    <row r="587" spans="1:26" ht="12.75" customHeight="1">
      <c r="A587" s="405"/>
      <c r="B587" s="405"/>
      <c r="C587" s="405"/>
      <c r="D587" s="405"/>
      <c r="E587" s="405"/>
      <c r="F587" s="405"/>
      <c r="G587" s="405"/>
      <c r="H587" s="405"/>
      <c r="I587" s="405"/>
      <c r="J587" s="405"/>
      <c r="K587" s="405"/>
      <c r="L587" s="405"/>
      <c r="M587" s="405"/>
      <c r="N587" s="405"/>
      <c r="O587" s="405"/>
      <c r="P587" s="405"/>
      <c r="Q587" s="405"/>
      <c r="R587" s="405"/>
      <c r="S587" s="405"/>
      <c r="T587" s="405"/>
      <c r="U587" s="405"/>
      <c r="V587" s="405"/>
      <c r="W587" s="405"/>
      <c r="X587" s="405"/>
      <c r="Y587" s="405"/>
      <c r="Z587" s="405"/>
    </row>
    <row r="588" spans="1:26" ht="12.75" customHeight="1">
      <c r="A588" s="405"/>
      <c r="B588" s="405"/>
      <c r="C588" s="405"/>
      <c r="D588" s="405"/>
      <c r="E588" s="405"/>
      <c r="F588" s="405"/>
      <c r="G588" s="405"/>
      <c r="H588" s="405"/>
      <c r="I588" s="405"/>
      <c r="J588" s="405"/>
      <c r="K588" s="405"/>
      <c r="L588" s="405"/>
      <c r="M588" s="405"/>
      <c r="N588" s="405"/>
      <c r="O588" s="405"/>
      <c r="P588" s="405"/>
      <c r="Q588" s="405"/>
      <c r="R588" s="405"/>
      <c r="S588" s="405"/>
      <c r="T588" s="405"/>
      <c r="U588" s="405"/>
      <c r="V588" s="405"/>
      <c r="W588" s="405"/>
      <c r="X588" s="405"/>
      <c r="Y588" s="405"/>
      <c r="Z588" s="405"/>
    </row>
    <row r="589" spans="1:26" ht="12.75" customHeight="1">
      <c r="A589" s="405"/>
      <c r="B589" s="405"/>
      <c r="C589" s="405"/>
      <c r="D589" s="405"/>
      <c r="E589" s="405"/>
      <c r="F589" s="405"/>
      <c r="G589" s="405"/>
      <c r="H589" s="405"/>
      <c r="I589" s="405"/>
      <c r="J589" s="405"/>
      <c r="K589" s="405"/>
      <c r="L589" s="405"/>
      <c r="M589" s="405"/>
      <c r="N589" s="405"/>
      <c r="O589" s="405"/>
      <c r="P589" s="405"/>
      <c r="Q589" s="405"/>
      <c r="R589" s="405"/>
      <c r="S589" s="405"/>
      <c r="T589" s="405"/>
      <c r="U589" s="405"/>
      <c r="V589" s="405"/>
      <c r="W589" s="405"/>
      <c r="X589" s="405"/>
      <c r="Y589" s="405"/>
      <c r="Z589" s="405"/>
    </row>
    <row r="590" spans="1:26" ht="12.75" customHeight="1">
      <c r="A590" s="405"/>
      <c r="B590" s="405"/>
      <c r="C590" s="405"/>
      <c r="D590" s="405"/>
      <c r="E590" s="405"/>
      <c r="F590" s="405"/>
      <c r="G590" s="405"/>
      <c r="H590" s="405"/>
      <c r="I590" s="405"/>
      <c r="J590" s="405"/>
      <c r="K590" s="405"/>
      <c r="L590" s="405"/>
      <c r="M590" s="405"/>
      <c r="N590" s="405"/>
      <c r="O590" s="405"/>
      <c r="P590" s="405"/>
      <c r="Q590" s="405"/>
      <c r="R590" s="405"/>
      <c r="S590" s="405"/>
      <c r="T590" s="405"/>
      <c r="U590" s="405"/>
      <c r="V590" s="405"/>
      <c r="W590" s="405"/>
      <c r="X590" s="405"/>
      <c r="Y590" s="405"/>
      <c r="Z590" s="405"/>
    </row>
    <row r="591" spans="1:26" ht="12.75" customHeight="1">
      <c r="A591" s="405"/>
      <c r="B591" s="405"/>
      <c r="C591" s="405"/>
      <c r="D591" s="405"/>
      <c r="E591" s="405"/>
      <c r="F591" s="405"/>
      <c r="G591" s="405"/>
      <c r="H591" s="405"/>
      <c r="I591" s="405"/>
      <c r="J591" s="405"/>
      <c r="K591" s="405"/>
      <c r="L591" s="405"/>
      <c r="M591" s="405"/>
      <c r="N591" s="405"/>
      <c r="O591" s="405"/>
      <c r="P591" s="405"/>
      <c r="Q591" s="405"/>
      <c r="R591" s="405"/>
      <c r="S591" s="405"/>
      <c r="T591" s="405"/>
      <c r="U591" s="405"/>
      <c r="V591" s="405"/>
      <c r="W591" s="405"/>
      <c r="X591" s="405"/>
      <c r="Y591" s="405"/>
      <c r="Z591" s="405"/>
    </row>
    <row r="592" spans="1:26" ht="12.75" customHeight="1">
      <c r="A592" s="405"/>
      <c r="B592" s="405"/>
      <c r="C592" s="405"/>
      <c r="D592" s="405"/>
      <c r="E592" s="405"/>
      <c r="F592" s="405"/>
      <c r="G592" s="405"/>
      <c r="H592" s="405"/>
      <c r="I592" s="405"/>
      <c r="J592" s="405"/>
      <c r="K592" s="405"/>
      <c r="L592" s="405"/>
      <c r="M592" s="405"/>
      <c r="N592" s="405"/>
      <c r="O592" s="405"/>
      <c r="P592" s="405"/>
      <c r="Q592" s="405"/>
      <c r="R592" s="405"/>
      <c r="S592" s="405"/>
      <c r="T592" s="405"/>
      <c r="U592" s="405"/>
      <c r="V592" s="405"/>
      <c r="W592" s="405"/>
      <c r="X592" s="405"/>
      <c r="Y592" s="405"/>
      <c r="Z592" s="405"/>
    </row>
    <row r="593" spans="1:26" ht="12.75" customHeight="1">
      <c r="A593" s="405"/>
      <c r="B593" s="405"/>
      <c r="C593" s="405"/>
      <c r="D593" s="405"/>
      <c r="E593" s="405"/>
      <c r="F593" s="405"/>
      <c r="G593" s="405"/>
      <c r="H593" s="405"/>
      <c r="I593" s="405"/>
      <c r="J593" s="405"/>
      <c r="K593" s="405"/>
      <c r="L593" s="405"/>
      <c r="M593" s="405"/>
      <c r="N593" s="405"/>
      <c r="O593" s="405"/>
      <c r="P593" s="405"/>
      <c r="Q593" s="405"/>
      <c r="R593" s="405"/>
      <c r="S593" s="405"/>
      <c r="T593" s="405"/>
      <c r="U593" s="405"/>
      <c r="V593" s="405"/>
      <c r="W593" s="405"/>
      <c r="X593" s="405"/>
      <c r="Y593" s="405"/>
      <c r="Z593" s="405"/>
    </row>
    <row r="594" spans="1:26" ht="12.75" customHeight="1">
      <c r="A594" s="405"/>
      <c r="B594" s="405"/>
      <c r="C594" s="405"/>
      <c r="D594" s="405"/>
      <c r="E594" s="405"/>
      <c r="F594" s="405"/>
      <c r="G594" s="405"/>
      <c r="H594" s="405"/>
      <c r="I594" s="405"/>
      <c r="J594" s="405"/>
      <c r="K594" s="405"/>
      <c r="L594" s="405"/>
      <c r="M594" s="405"/>
      <c r="N594" s="405"/>
      <c r="O594" s="405"/>
      <c r="P594" s="405"/>
      <c r="Q594" s="405"/>
      <c r="R594" s="405"/>
      <c r="S594" s="405"/>
      <c r="T594" s="405"/>
      <c r="U594" s="405"/>
      <c r="V594" s="405"/>
      <c r="W594" s="405"/>
      <c r="X594" s="405"/>
      <c r="Y594" s="405"/>
      <c r="Z594" s="405"/>
    </row>
    <row r="595" spans="1:26" ht="12.75" customHeight="1">
      <c r="A595" s="405"/>
      <c r="B595" s="405"/>
      <c r="C595" s="405"/>
      <c r="D595" s="405"/>
      <c r="E595" s="405"/>
      <c r="F595" s="405"/>
      <c r="G595" s="405"/>
      <c r="H595" s="405"/>
      <c r="I595" s="405"/>
      <c r="J595" s="405"/>
      <c r="K595" s="405"/>
      <c r="L595" s="405"/>
      <c r="M595" s="405"/>
      <c r="N595" s="405"/>
      <c r="O595" s="405"/>
      <c r="P595" s="405"/>
      <c r="Q595" s="405"/>
      <c r="R595" s="405"/>
      <c r="S595" s="405"/>
      <c r="T595" s="405"/>
      <c r="U595" s="405"/>
      <c r="V595" s="405"/>
      <c r="W595" s="405"/>
      <c r="X595" s="405"/>
      <c r="Y595" s="405"/>
      <c r="Z595" s="405"/>
    </row>
    <row r="596" spans="1:26" ht="12.75" customHeight="1">
      <c r="A596" s="405"/>
      <c r="B596" s="405"/>
      <c r="C596" s="405"/>
      <c r="D596" s="405"/>
      <c r="E596" s="405"/>
      <c r="F596" s="405"/>
      <c r="G596" s="405"/>
      <c r="H596" s="405"/>
      <c r="I596" s="405"/>
      <c r="J596" s="405"/>
      <c r="K596" s="405"/>
      <c r="L596" s="405"/>
      <c r="M596" s="405"/>
      <c r="N596" s="405"/>
      <c r="O596" s="405"/>
      <c r="P596" s="405"/>
      <c r="Q596" s="405"/>
      <c r="R596" s="405"/>
      <c r="S596" s="405"/>
      <c r="T596" s="405"/>
      <c r="U596" s="405"/>
      <c r="V596" s="405"/>
      <c r="W596" s="405"/>
      <c r="X596" s="405"/>
      <c r="Y596" s="405"/>
      <c r="Z596" s="405"/>
    </row>
    <row r="597" spans="1:26" ht="12.75" customHeight="1">
      <c r="A597" s="405"/>
      <c r="B597" s="405"/>
      <c r="C597" s="405"/>
      <c r="D597" s="405"/>
      <c r="E597" s="405"/>
      <c r="F597" s="405"/>
      <c r="G597" s="405"/>
      <c r="H597" s="405"/>
      <c r="I597" s="405"/>
      <c r="J597" s="405"/>
      <c r="K597" s="405"/>
      <c r="L597" s="405"/>
      <c r="M597" s="405"/>
      <c r="N597" s="405"/>
      <c r="O597" s="405"/>
      <c r="P597" s="405"/>
      <c r="Q597" s="405"/>
      <c r="R597" s="405"/>
      <c r="S597" s="405"/>
      <c r="T597" s="405"/>
      <c r="U597" s="405"/>
      <c r="V597" s="405"/>
      <c r="W597" s="405"/>
      <c r="X597" s="405"/>
      <c r="Y597" s="405"/>
      <c r="Z597" s="405"/>
    </row>
    <row r="598" spans="1:26" ht="12.75" customHeight="1">
      <c r="A598" s="405"/>
      <c r="B598" s="405"/>
      <c r="C598" s="405"/>
      <c r="D598" s="405"/>
      <c r="E598" s="405"/>
      <c r="F598" s="405"/>
      <c r="G598" s="405"/>
      <c r="H598" s="405"/>
      <c r="I598" s="405"/>
      <c r="J598" s="405"/>
      <c r="K598" s="405"/>
      <c r="L598" s="405"/>
      <c r="M598" s="405"/>
      <c r="N598" s="405"/>
      <c r="O598" s="405"/>
      <c r="P598" s="405"/>
      <c r="Q598" s="405"/>
      <c r="R598" s="405"/>
      <c r="S598" s="405"/>
      <c r="T598" s="405"/>
      <c r="U598" s="405"/>
      <c r="V598" s="405"/>
      <c r="W598" s="405"/>
      <c r="X598" s="405"/>
      <c r="Y598" s="405"/>
      <c r="Z598" s="405"/>
    </row>
    <row r="599" spans="1:26" ht="12.75" customHeight="1">
      <c r="A599" s="405"/>
      <c r="B599" s="405"/>
      <c r="C599" s="405"/>
      <c r="D599" s="405"/>
      <c r="E599" s="405"/>
      <c r="F599" s="405"/>
      <c r="G599" s="405"/>
      <c r="H599" s="405"/>
      <c r="I599" s="405"/>
      <c r="J599" s="405"/>
      <c r="K599" s="405"/>
      <c r="L599" s="405"/>
      <c r="M599" s="405"/>
      <c r="N599" s="405"/>
      <c r="O599" s="405"/>
      <c r="P599" s="405"/>
      <c r="Q599" s="405"/>
      <c r="R599" s="405"/>
      <c r="S599" s="405"/>
      <c r="T599" s="405"/>
      <c r="U599" s="405"/>
      <c r="V599" s="405"/>
      <c r="W599" s="405"/>
      <c r="X599" s="405"/>
      <c r="Y599" s="405"/>
      <c r="Z599" s="405"/>
    </row>
    <row r="600" spans="1:26" ht="12.75" customHeight="1">
      <c r="A600" s="405"/>
      <c r="B600" s="405"/>
      <c r="C600" s="405"/>
      <c r="D600" s="405"/>
      <c r="E600" s="405"/>
      <c r="F600" s="405"/>
      <c r="G600" s="405"/>
      <c r="H600" s="405"/>
      <c r="I600" s="405"/>
      <c r="J600" s="405"/>
      <c r="K600" s="405"/>
      <c r="L600" s="405"/>
      <c r="M600" s="405"/>
      <c r="N600" s="405"/>
      <c r="O600" s="405"/>
      <c r="P600" s="405"/>
      <c r="Q600" s="405"/>
      <c r="R600" s="405"/>
      <c r="S600" s="405"/>
      <c r="T600" s="405"/>
      <c r="U600" s="405"/>
      <c r="V600" s="405"/>
      <c r="W600" s="405"/>
      <c r="X600" s="405"/>
      <c r="Y600" s="405"/>
      <c r="Z600" s="405"/>
    </row>
    <row r="601" spans="1:26" ht="12.75" customHeight="1">
      <c r="A601" s="405"/>
      <c r="B601" s="405"/>
      <c r="C601" s="405"/>
      <c r="D601" s="405"/>
      <c r="E601" s="405"/>
      <c r="F601" s="405"/>
      <c r="G601" s="405"/>
      <c r="H601" s="405"/>
      <c r="I601" s="405"/>
      <c r="J601" s="405"/>
      <c r="K601" s="405"/>
      <c r="L601" s="405"/>
      <c r="M601" s="405"/>
      <c r="N601" s="405"/>
      <c r="O601" s="405"/>
      <c r="P601" s="405"/>
      <c r="Q601" s="405"/>
      <c r="R601" s="405"/>
      <c r="S601" s="405"/>
      <c r="T601" s="405"/>
      <c r="U601" s="405"/>
      <c r="V601" s="405"/>
      <c r="W601" s="405"/>
      <c r="X601" s="405"/>
      <c r="Y601" s="405"/>
      <c r="Z601" s="405"/>
    </row>
    <row r="602" spans="1:26" ht="12.75" customHeight="1">
      <c r="A602" s="405"/>
      <c r="B602" s="405"/>
      <c r="C602" s="405"/>
      <c r="D602" s="405"/>
      <c r="E602" s="405"/>
      <c r="F602" s="405"/>
      <c r="G602" s="405"/>
      <c r="H602" s="405"/>
      <c r="I602" s="405"/>
      <c r="J602" s="405"/>
      <c r="K602" s="405"/>
      <c r="L602" s="405"/>
      <c r="M602" s="405"/>
      <c r="N602" s="405"/>
      <c r="O602" s="405"/>
      <c r="P602" s="405"/>
      <c r="Q602" s="405"/>
      <c r="R602" s="405"/>
      <c r="S602" s="405"/>
      <c r="T602" s="405"/>
      <c r="U602" s="405"/>
      <c r="V602" s="405"/>
      <c r="W602" s="405"/>
      <c r="X602" s="405"/>
      <c r="Y602" s="405"/>
      <c r="Z602" s="405"/>
    </row>
    <row r="603" spans="1:26" ht="12.75" customHeight="1">
      <c r="A603" s="405"/>
      <c r="B603" s="405"/>
      <c r="C603" s="405"/>
      <c r="D603" s="405"/>
      <c r="E603" s="405"/>
      <c r="F603" s="405"/>
      <c r="G603" s="405"/>
      <c r="H603" s="405"/>
      <c r="I603" s="405"/>
      <c r="J603" s="405"/>
      <c r="K603" s="405"/>
      <c r="L603" s="405"/>
      <c r="M603" s="405"/>
      <c r="N603" s="405"/>
      <c r="O603" s="405"/>
      <c r="P603" s="405"/>
      <c r="Q603" s="405"/>
      <c r="R603" s="405"/>
      <c r="S603" s="405"/>
      <c r="T603" s="405"/>
      <c r="U603" s="405"/>
      <c r="V603" s="405"/>
      <c r="W603" s="405"/>
      <c r="X603" s="405"/>
      <c r="Y603" s="405"/>
      <c r="Z603" s="405"/>
    </row>
    <row r="604" spans="1:26" ht="12.75" customHeight="1">
      <c r="A604" s="405"/>
      <c r="B604" s="405"/>
      <c r="C604" s="405"/>
      <c r="D604" s="405"/>
      <c r="E604" s="405"/>
      <c r="F604" s="405"/>
      <c r="G604" s="405"/>
      <c r="H604" s="405"/>
      <c r="I604" s="405"/>
      <c r="J604" s="405"/>
      <c r="K604" s="405"/>
      <c r="L604" s="405"/>
      <c r="M604" s="405"/>
      <c r="N604" s="405"/>
      <c r="O604" s="405"/>
      <c r="P604" s="405"/>
      <c r="Q604" s="405"/>
      <c r="R604" s="405"/>
      <c r="S604" s="405"/>
      <c r="T604" s="405"/>
      <c r="U604" s="405"/>
      <c r="V604" s="405"/>
      <c r="W604" s="405"/>
      <c r="X604" s="405"/>
      <c r="Y604" s="405"/>
      <c r="Z604" s="405"/>
    </row>
    <row r="605" spans="1:26" ht="12.75" customHeight="1">
      <c r="A605" s="405"/>
      <c r="B605" s="405"/>
      <c r="C605" s="405"/>
      <c r="D605" s="405"/>
      <c r="E605" s="405"/>
      <c r="F605" s="405"/>
      <c r="G605" s="405"/>
      <c r="H605" s="405"/>
      <c r="I605" s="405"/>
      <c r="J605" s="405"/>
      <c r="K605" s="405"/>
      <c r="L605" s="405"/>
      <c r="M605" s="405"/>
      <c r="N605" s="405"/>
      <c r="O605" s="405"/>
      <c r="P605" s="405"/>
      <c r="Q605" s="405"/>
      <c r="R605" s="405"/>
      <c r="S605" s="405"/>
      <c r="T605" s="405"/>
      <c r="U605" s="405"/>
      <c r="V605" s="405"/>
      <c r="W605" s="405"/>
      <c r="X605" s="405"/>
      <c r="Y605" s="405"/>
      <c r="Z605" s="405"/>
    </row>
    <row r="606" spans="1:26" ht="12.75" customHeight="1">
      <c r="A606" s="405"/>
      <c r="B606" s="405"/>
      <c r="C606" s="405"/>
      <c r="D606" s="405"/>
      <c r="E606" s="405"/>
      <c r="F606" s="405"/>
      <c r="G606" s="405"/>
      <c r="H606" s="405"/>
      <c r="I606" s="405"/>
      <c r="J606" s="405"/>
      <c r="K606" s="405"/>
      <c r="L606" s="405"/>
      <c r="M606" s="405"/>
      <c r="N606" s="405"/>
      <c r="O606" s="405"/>
      <c r="P606" s="405"/>
      <c r="Q606" s="405"/>
      <c r="R606" s="405"/>
      <c r="S606" s="405"/>
      <c r="T606" s="405"/>
      <c r="U606" s="405"/>
      <c r="V606" s="405"/>
      <c r="W606" s="405"/>
      <c r="X606" s="405"/>
      <c r="Y606" s="405"/>
      <c r="Z606" s="405"/>
    </row>
    <row r="607" spans="1:26" ht="12.75" customHeight="1">
      <c r="A607" s="405"/>
      <c r="B607" s="405"/>
      <c r="C607" s="405"/>
      <c r="D607" s="405"/>
      <c r="E607" s="405"/>
      <c r="F607" s="405"/>
      <c r="G607" s="405"/>
      <c r="H607" s="405"/>
      <c r="I607" s="405"/>
      <c r="J607" s="405"/>
      <c r="K607" s="405"/>
      <c r="L607" s="405"/>
      <c r="M607" s="405"/>
      <c r="N607" s="405"/>
      <c r="O607" s="405"/>
      <c r="P607" s="405"/>
      <c r="Q607" s="405"/>
      <c r="R607" s="405"/>
      <c r="S607" s="405"/>
      <c r="T607" s="405"/>
      <c r="U607" s="405"/>
      <c r="V607" s="405"/>
      <c r="W607" s="405"/>
      <c r="X607" s="405"/>
      <c r="Y607" s="405"/>
      <c r="Z607" s="405"/>
    </row>
    <row r="608" spans="1:26" ht="12.75" customHeight="1">
      <c r="A608" s="405"/>
      <c r="B608" s="405"/>
      <c r="C608" s="405"/>
      <c r="D608" s="405"/>
      <c r="E608" s="405"/>
      <c r="F608" s="405"/>
      <c r="G608" s="405"/>
      <c r="H608" s="405"/>
      <c r="I608" s="405"/>
      <c r="J608" s="405"/>
      <c r="K608" s="405"/>
      <c r="L608" s="405"/>
      <c r="M608" s="405"/>
      <c r="N608" s="405"/>
      <c r="O608" s="405"/>
      <c r="P608" s="405"/>
      <c r="Q608" s="405"/>
      <c r="R608" s="405"/>
      <c r="S608" s="405"/>
      <c r="T608" s="405"/>
      <c r="U608" s="405"/>
      <c r="V608" s="405"/>
      <c r="W608" s="405"/>
      <c r="X608" s="405"/>
      <c r="Y608" s="405"/>
      <c r="Z608" s="405"/>
    </row>
    <row r="609" spans="1:26" ht="12.75" customHeight="1">
      <c r="A609" s="405"/>
      <c r="B609" s="405"/>
      <c r="C609" s="405"/>
      <c r="D609" s="405"/>
      <c r="E609" s="405"/>
      <c r="F609" s="405"/>
      <c r="G609" s="405"/>
      <c r="H609" s="405"/>
      <c r="I609" s="405"/>
      <c r="J609" s="405"/>
      <c r="K609" s="405"/>
      <c r="L609" s="405"/>
      <c r="M609" s="405"/>
      <c r="N609" s="405"/>
      <c r="O609" s="405"/>
      <c r="P609" s="405"/>
      <c r="Q609" s="405"/>
      <c r="R609" s="405"/>
      <c r="S609" s="405"/>
      <c r="T609" s="405"/>
      <c r="U609" s="405"/>
      <c r="V609" s="405"/>
      <c r="W609" s="405"/>
      <c r="X609" s="405"/>
      <c r="Y609" s="405"/>
      <c r="Z609" s="405"/>
    </row>
    <row r="610" spans="1:26" ht="12.75" customHeight="1">
      <c r="A610" s="405"/>
      <c r="B610" s="405"/>
      <c r="C610" s="405"/>
      <c r="D610" s="405"/>
      <c r="E610" s="405"/>
      <c r="F610" s="405"/>
      <c r="G610" s="405"/>
      <c r="H610" s="405"/>
      <c r="I610" s="405"/>
      <c r="J610" s="405"/>
      <c r="K610" s="405"/>
      <c r="L610" s="405"/>
      <c r="M610" s="405"/>
      <c r="N610" s="405"/>
      <c r="O610" s="405"/>
      <c r="P610" s="405"/>
      <c r="Q610" s="405"/>
      <c r="R610" s="405"/>
      <c r="S610" s="405"/>
      <c r="T610" s="405"/>
      <c r="U610" s="405"/>
      <c r="V610" s="405"/>
      <c r="W610" s="405"/>
      <c r="X610" s="405"/>
      <c r="Y610" s="405"/>
      <c r="Z610" s="405"/>
    </row>
    <row r="611" spans="1:26" ht="12.75" customHeight="1">
      <c r="A611" s="405"/>
      <c r="B611" s="405"/>
      <c r="C611" s="405"/>
      <c r="D611" s="405"/>
      <c r="E611" s="405"/>
      <c r="F611" s="405"/>
      <c r="G611" s="405"/>
      <c r="H611" s="405"/>
      <c r="I611" s="405"/>
      <c r="J611" s="405"/>
      <c r="K611" s="405"/>
      <c r="L611" s="405"/>
      <c r="M611" s="405"/>
      <c r="N611" s="405"/>
      <c r="O611" s="405"/>
      <c r="P611" s="405"/>
      <c r="Q611" s="405"/>
      <c r="R611" s="405"/>
      <c r="S611" s="405"/>
      <c r="T611" s="405"/>
      <c r="U611" s="405"/>
      <c r="V611" s="405"/>
      <c r="W611" s="405"/>
      <c r="X611" s="405"/>
      <c r="Y611" s="405"/>
      <c r="Z611" s="405"/>
    </row>
    <row r="612" spans="1:26" ht="12.75" customHeight="1">
      <c r="A612" s="405"/>
      <c r="B612" s="405"/>
      <c r="C612" s="405"/>
      <c r="D612" s="405"/>
      <c r="E612" s="405"/>
      <c r="F612" s="405"/>
      <c r="G612" s="405"/>
      <c r="H612" s="405"/>
      <c r="I612" s="405"/>
      <c r="J612" s="405"/>
      <c r="K612" s="405"/>
      <c r="L612" s="405"/>
      <c r="M612" s="405"/>
      <c r="N612" s="405"/>
      <c r="O612" s="405"/>
      <c r="P612" s="405"/>
      <c r="Q612" s="405"/>
      <c r="R612" s="405"/>
      <c r="S612" s="405"/>
      <c r="T612" s="405"/>
      <c r="U612" s="405"/>
      <c r="V612" s="405"/>
      <c r="W612" s="405"/>
      <c r="X612" s="405"/>
      <c r="Y612" s="405"/>
      <c r="Z612" s="405"/>
    </row>
    <row r="613" spans="1:26" ht="12.75" customHeight="1">
      <c r="A613" s="405"/>
      <c r="B613" s="405"/>
      <c r="C613" s="405"/>
      <c r="D613" s="405"/>
      <c r="E613" s="405"/>
      <c r="F613" s="405"/>
      <c r="G613" s="405"/>
      <c r="H613" s="405"/>
      <c r="I613" s="405"/>
      <c r="J613" s="405"/>
      <c r="K613" s="405"/>
      <c r="L613" s="405"/>
      <c r="M613" s="405"/>
      <c r="N613" s="405"/>
      <c r="O613" s="405"/>
      <c r="P613" s="405"/>
      <c r="Q613" s="405"/>
      <c r="R613" s="405"/>
      <c r="S613" s="405"/>
      <c r="T613" s="405"/>
      <c r="U613" s="405"/>
      <c r="V613" s="405"/>
      <c r="W613" s="405"/>
      <c r="X613" s="405"/>
      <c r="Y613" s="405"/>
      <c r="Z613" s="405"/>
    </row>
    <row r="614" spans="1:26" ht="12.75" customHeight="1">
      <c r="A614" s="405"/>
      <c r="B614" s="405"/>
      <c r="C614" s="405"/>
      <c r="D614" s="405"/>
      <c r="E614" s="405"/>
      <c r="F614" s="405"/>
      <c r="G614" s="405"/>
      <c r="H614" s="405"/>
      <c r="I614" s="405"/>
      <c r="J614" s="405"/>
      <c r="K614" s="405"/>
      <c r="L614" s="405"/>
      <c r="M614" s="405"/>
      <c r="N614" s="405"/>
      <c r="O614" s="405"/>
      <c r="P614" s="405"/>
      <c r="Q614" s="405"/>
      <c r="R614" s="405"/>
      <c r="S614" s="405"/>
      <c r="T614" s="405"/>
      <c r="U614" s="405"/>
      <c r="V614" s="405"/>
      <c r="W614" s="405"/>
      <c r="X614" s="405"/>
      <c r="Y614" s="405"/>
      <c r="Z614" s="405"/>
    </row>
    <row r="615" spans="1:26" ht="12.75" customHeight="1">
      <c r="A615" s="405"/>
      <c r="B615" s="405"/>
      <c r="C615" s="405"/>
      <c r="D615" s="405"/>
      <c r="E615" s="405"/>
      <c r="F615" s="405"/>
      <c r="G615" s="405"/>
      <c r="H615" s="405"/>
      <c r="I615" s="405"/>
      <c r="J615" s="405"/>
      <c r="K615" s="405"/>
      <c r="L615" s="405"/>
      <c r="M615" s="405"/>
      <c r="N615" s="405"/>
      <c r="O615" s="405"/>
      <c r="P615" s="405"/>
      <c r="Q615" s="405"/>
      <c r="R615" s="405"/>
      <c r="S615" s="405"/>
      <c r="T615" s="405"/>
      <c r="U615" s="405"/>
      <c r="V615" s="405"/>
      <c r="W615" s="405"/>
      <c r="X615" s="405"/>
      <c r="Y615" s="405"/>
      <c r="Z615" s="405"/>
    </row>
    <row r="616" spans="1:26" ht="12.75" customHeight="1">
      <c r="A616" s="405"/>
      <c r="B616" s="405"/>
      <c r="C616" s="405"/>
      <c r="D616" s="405"/>
      <c r="E616" s="405"/>
      <c r="F616" s="405"/>
      <c r="G616" s="405"/>
      <c r="H616" s="405"/>
      <c r="I616" s="405"/>
      <c r="J616" s="405"/>
      <c r="K616" s="405"/>
      <c r="L616" s="405"/>
      <c r="M616" s="405"/>
      <c r="N616" s="405"/>
      <c r="O616" s="405"/>
      <c r="P616" s="405"/>
      <c r="Q616" s="405"/>
      <c r="R616" s="405"/>
      <c r="S616" s="405"/>
      <c r="T616" s="405"/>
      <c r="U616" s="405"/>
      <c r="V616" s="405"/>
      <c r="W616" s="405"/>
      <c r="X616" s="405"/>
      <c r="Y616" s="405"/>
      <c r="Z616" s="405"/>
    </row>
    <row r="617" spans="1:26" ht="12.75" customHeight="1">
      <c r="A617" s="405"/>
      <c r="B617" s="405"/>
      <c r="C617" s="405"/>
      <c r="D617" s="405"/>
      <c r="E617" s="405"/>
      <c r="F617" s="405"/>
      <c r="G617" s="405"/>
      <c r="H617" s="405"/>
      <c r="I617" s="405"/>
      <c r="J617" s="405"/>
      <c r="K617" s="405"/>
      <c r="L617" s="405"/>
      <c r="M617" s="405"/>
      <c r="N617" s="405"/>
      <c r="O617" s="405"/>
      <c r="P617" s="405"/>
      <c r="Q617" s="405"/>
      <c r="R617" s="405"/>
      <c r="S617" s="405"/>
      <c r="T617" s="405"/>
      <c r="U617" s="405"/>
      <c r="V617" s="405"/>
      <c r="W617" s="405"/>
      <c r="X617" s="405"/>
      <c r="Y617" s="405"/>
      <c r="Z617" s="405"/>
    </row>
    <row r="618" spans="1:26" ht="12.75" customHeight="1">
      <c r="A618" s="405"/>
      <c r="B618" s="405"/>
      <c r="C618" s="405"/>
      <c r="D618" s="405"/>
      <c r="E618" s="405"/>
      <c r="F618" s="405"/>
      <c r="G618" s="405"/>
      <c r="H618" s="405"/>
      <c r="I618" s="405"/>
      <c r="J618" s="405"/>
      <c r="K618" s="405"/>
      <c r="L618" s="405"/>
      <c r="M618" s="405"/>
      <c r="N618" s="405"/>
      <c r="O618" s="405"/>
      <c r="P618" s="405"/>
      <c r="Q618" s="405"/>
      <c r="R618" s="405"/>
      <c r="S618" s="405"/>
      <c r="T618" s="405"/>
      <c r="U618" s="405"/>
      <c r="V618" s="405"/>
      <c r="W618" s="405"/>
      <c r="X618" s="405"/>
      <c r="Y618" s="405"/>
      <c r="Z618" s="405"/>
    </row>
    <row r="619" spans="1:26" ht="12.75" customHeight="1">
      <c r="A619" s="405"/>
      <c r="B619" s="405"/>
      <c r="C619" s="405"/>
      <c r="D619" s="405"/>
      <c r="E619" s="405"/>
      <c r="F619" s="405"/>
      <c r="G619" s="405"/>
      <c r="H619" s="405"/>
      <c r="I619" s="405"/>
      <c r="J619" s="405"/>
      <c r="K619" s="405"/>
      <c r="L619" s="405"/>
      <c r="M619" s="405"/>
      <c r="N619" s="405"/>
      <c r="O619" s="405"/>
      <c r="P619" s="405"/>
      <c r="Q619" s="405"/>
      <c r="R619" s="405"/>
      <c r="S619" s="405"/>
      <c r="T619" s="405"/>
      <c r="U619" s="405"/>
      <c r="V619" s="405"/>
      <c r="W619" s="405"/>
      <c r="X619" s="405"/>
      <c r="Y619" s="405"/>
      <c r="Z619" s="405"/>
    </row>
    <row r="620" spans="1:26" ht="12.75" customHeight="1">
      <c r="A620" s="405"/>
      <c r="B620" s="405"/>
      <c r="C620" s="405"/>
      <c r="D620" s="405"/>
      <c r="E620" s="405"/>
      <c r="F620" s="405"/>
      <c r="G620" s="405"/>
      <c r="H620" s="405"/>
      <c r="I620" s="405"/>
      <c r="J620" s="405"/>
      <c r="K620" s="405"/>
      <c r="L620" s="405"/>
      <c r="M620" s="405"/>
      <c r="N620" s="405"/>
      <c r="O620" s="405"/>
      <c r="P620" s="405"/>
      <c r="Q620" s="405"/>
      <c r="R620" s="405"/>
      <c r="S620" s="405"/>
      <c r="T620" s="405"/>
      <c r="U620" s="405"/>
      <c r="V620" s="405"/>
      <c r="W620" s="405"/>
      <c r="X620" s="405"/>
      <c r="Y620" s="405"/>
      <c r="Z620" s="405"/>
    </row>
    <row r="621" spans="1:26" ht="12.75" customHeight="1">
      <c r="A621" s="405"/>
      <c r="B621" s="405"/>
      <c r="C621" s="405"/>
      <c r="D621" s="405"/>
      <c r="E621" s="405"/>
      <c r="F621" s="405"/>
      <c r="G621" s="405"/>
      <c r="H621" s="405"/>
      <c r="I621" s="405"/>
      <c r="J621" s="405"/>
      <c r="K621" s="405"/>
      <c r="L621" s="405"/>
      <c r="M621" s="405"/>
      <c r="N621" s="405"/>
      <c r="O621" s="405"/>
      <c r="P621" s="405"/>
      <c r="Q621" s="405"/>
      <c r="R621" s="405"/>
      <c r="S621" s="405"/>
      <c r="T621" s="405"/>
      <c r="U621" s="405"/>
      <c r="V621" s="405"/>
      <c r="W621" s="405"/>
      <c r="X621" s="405"/>
      <c r="Y621" s="405"/>
      <c r="Z621" s="405"/>
    </row>
    <row r="622" spans="1:26" ht="12.75" customHeight="1">
      <c r="A622" s="405"/>
      <c r="B622" s="405"/>
      <c r="C622" s="405"/>
      <c r="D622" s="405"/>
      <c r="E622" s="405"/>
      <c r="F622" s="405"/>
      <c r="G622" s="405"/>
      <c r="H622" s="405"/>
      <c r="I622" s="405"/>
      <c r="J622" s="405"/>
      <c r="K622" s="405"/>
      <c r="L622" s="405"/>
      <c r="M622" s="405"/>
      <c r="N622" s="405"/>
      <c r="O622" s="405"/>
      <c r="P622" s="405"/>
      <c r="Q622" s="405"/>
      <c r="R622" s="405"/>
      <c r="S622" s="405"/>
      <c r="T622" s="405"/>
      <c r="U622" s="405"/>
      <c r="V622" s="405"/>
      <c r="W622" s="405"/>
      <c r="X622" s="405"/>
      <c r="Y622" s="405"/>
      <c r="Z622" s="405"/>
    </row>
    <row r="623" spans="1:26" ht="12.75" customHeight="1">
      <c r="A623" s="405"/>
      <c r="B623" s="405"/>
      <c r="C623" s="405"/>
      <c r="D623" s="405"/>
      <c r="E623" s="405"/>
      <c r="F623" s="405"/>
      <c r="G623" s="405"/>
      <c r="H623" s="405"/>
      <c r="I623" s="405"/>
      <c r="J623" s="405"/>
      <c r="K623" s="405"/>
      <c r="L623" s="405"/>
      <c r="M623" s="405"/>
      <c r="N623" s="405"/>
      <c r="O623" s="405"/>
      <c r="P623" s="405"/>
      <c r="Q623" s="405"/>
      <c r="R623" s="405"/>
      <c r="S623" s="405"/>
      <c r="T623" s="405"/>
      <c r="U623" s="405"/>
      <c r="V623" s="405"/>
      <c r="W623" s="405"/>
      <c r="X623" s="405"/>
      <c r="Y623" s="405"/>
      <c r="Z623" s="405"/>
    </row>
    <row r="624" spans="1:26" ht="12.75" customHeight="1">
      <c r="A624" s="405"/>
      <c r="B624" s="405"/>
      <c r="C624" s="405"/>
      <c r="D624" s="405"/>
      <c r="E624" s="405"/>
      <c r="F624" s="405"/>
      <c r="G624" s="405"/>
      <c r="H624" s="405"/>
      <c r="I624" s="405"/>
      <c r="J624" s="405"/>
      <c r="K624" s="405"/>
      <c r="L624" s="405"/>
      <c r="M624" s="405"/>
      <c r="N624" s="405"/>
      <c r="O624" s="405"/>
      <c r="P624" s="405"/>
      <c r="Q624" s="405"/>
      <c r="R624" s="405"/>
      <c r="S624" s="405"/>
      <c r="T624" s="405"/>
      <c r="U624" s="405"/>
      <c r="V624" s="405"/>
      <c r="W624" s="405"/>
      <c r="X624" s="405"/>
      <c r="Y624" s="405"/>
      <c r="Z624" s="405"/>
    </row>
    <row r="625" spans="1:26" ht="12.75" customHeight="1">
      <c r="A625" s="405"/>
      <c r="B625" s="405"/>
      <c r="C625" s="405"/>
      <c r="D625" s="405"/>
      <c r="E625" s="405"/>
      <c r="F625" s="405"/>
      <c r="G625" s="405"/>
      <c r="H625" s="405"/>
      <c r="I625" s="405"/>
      <c r="J625" s="405"/>
      <c r="K625" s="405"/>
      <c r="L625" s="405"/>
      <c r="M625" s="405"/>
      <c r="N625" s="405"/>
      <c r="O625" s="405"/>
      <c r="P625" s="405"/>
      <c r="Q625" s="405"/>
      <c r="R625" s="405"/>
      <c r="S625" s="405"/>
      <c r="T625" s="405"/>
      <c r="U625" s="405"/>
      <c r="V625" s="405"/>
      <c r="W625" s="405"/>
      <c r="X625" s="405"/>
      <c r="Y625" s="405"/>
      <c r="Z625" s="405"/>
    </row>
    <row r="626" spans="1:26" ht="12.75" customHeight="1">
      <c r="A626" s="405"/>
      <c r="B626" s="405"/>
      <c r="C626" s="405"/>
      <c r="D626" s="405"/>
      <c r="E626" s="405"/>
      <c r="F626" s="405"/>
      <c r="G626" s="405"/>
      <c r="H626" s="405"/>
      <c r="I626" s="405"/>
      <c r="J626" s="405"/>
      <c r="K626" s="405"/>
      <c r="L626" s="405"/>
      <c r="M626" s="405"/>
      <c r="N626" s="405"/>
      <c r="O626" s="405"/>
      <c r="P626" s="405"/>
      <c r="Q626" s="405"/>
      <c r="R626" s="405"/>
      <c r="S626" s="405"/>
      <c r="T626" s="405"/>
      <c r="U626" s="405"/>
      <c r="V626" s="405"/>
      <c r="W626" s="405"/>
      <c r="X626" s="405"/>
      <c r="Y626" s="405"/>
      <c r="Z626" s="405"/>
    </row>
    <row r="627" spans="1:26" ht="12.75" customHeight="1">
      <c r="A627" s="405"/>
      <c r="B627" s="405"/>
      <c r="C627" s="405"/>
      <c r="D627" s="405"/>
      <c r="E627" s="405"/>
      <c r="F627" s="405"/>
      <c r="G627" s="405"/>
      <c r="H627" s="405"/>
      <c r="I627" s="405"/>
      <c r="J627" s="405"/>
      <c r="K627" s="405"/>
      <c r="L627" s="405"/>
      <c r="M627" s="405"/>
      <c r="N627" s="405"/>
      <c r="O627" s="405"/>
      <c r="P627" s="405"/>
      <c r="Q627" s="405"/>
      <c r="R627" s="405"/>
      <c r="S627" s="405"/>
      <c r="T627" s="405"/>
      <c r="U627" s="405"/>
      <c r="V627" s="405"/>
      <c r="W627" s="405"/>
      <c r="X627" s="405"/>
      <c r="Y627" s="405"/>
      <c r="Z627" s="405"/>
    </row>
    <row r="628" spans="1:26" ht="12.75" customHeight="1">
      <c r="A628" s="405"/>
      <c r="B628" s="405"/>
      <c r="C628" s="405"/>
      <c r="D628" s="405"/>
      <c r="E628" s="405"/>
      <c r="F628" s="405"/>
      <c r="G628" s="405"/>
      <c r="H628" s="405"/>
      <c r="I628" s="405"/>
      <c r="J628" s="405"/>
      <c r="K628" s="405"/>
      <c r="L628" s="405"/>
      <c r="M628" s="405"/>
      <c r="N628" s="405"/>
      <c r="O628" s="405"/>
      <c r="P628" s="405"/>
      <c r="Q628" s="405"/>
      <c r="R628" s="405"/>
      <c r="S628" s="405"/>
      <c r="T628" s="405"/>
      <c r="U628" s="405"/>
      <c r="V628" s="405"/>
      <c r="W628" s="405"/>
      <c r="X628" s="405"/>
      <c r="Y628" s="405"/>
      <c r="Z628" s="405"/>
    </row>
    <row r="629" spans="1:26" ht="12.75" customHeight="1">
      <c r="A629" s="405"/>
      <c r="B629" s="405"/>
      <c r="C629" s="405"/>
      <c r="D629" s="405"/>
      <c r="E629" s="405"/>
      <c r="F629" s="405"/>
      <c r="G629" s="405"/>
      <c r="H629" s="405"/>
      <c r="I629" s="405"/>
      <c r="J629" s="405"/>
      <c r="K629" s="405"/>
      <c r="L629" s="405"/>
      <c r="M629" s="405"/>
      <c r="N629" s="405"/>
      <c r="O629" s="405"/>
      <c r="P629" s="405"/>
      <c r="Q629" s="405"/>
      <c r="R629" s="405"/>
      <c r="S629" s="405"/>
      <c r="T629" s="405"/>
      <c r="U629" s="405"/>
      <c r="V629" s="405"/>
      <c r="W629" s="405"/>
      <c r="X629" s="405"/>
      <c r="Y629" s="405"/>
      <c r="Z629" s="405"/>
    </row>
    <row r="630" spans="1:26" ht="12.75" customHeight="1">
      <c r="A630" s="405"/>
      <c r="B630" s="405"/>
      <c r="C630" s="405"/>
      <c r="D630" s="405"/>
      <c r="E630" s="405"/>
      <c r="F630" s="405"/>
      <c r="G630" s="405"/>
      <c r="H630" s="405"/>
      <c r="I630" s="405"/>
      <c r="J630" s="405"/>
      <c r="K630" s="405"/>
      <c r="L630" s="405"/>
      <c r="M630" s="405"/>
      <c r="N630" s="405"/>
      <c r="O630" s="405"/>
      <c r="P630" s="405"/>
      <c r="Q630" s="405"/>
      <c r="R630" s="405"/>
      <c r="S630" s="405"/>
      <c r="T630" s="405"/>
      <c r="U630" s="405"/>
      <c r="V630" s="405"/>
      <c r="W630" s="405"/>
      <c r="X630" s="405"/>
      <c r="Y630" s="405"/>
      <c r="Z630" s="405"/>
    </row>
    <row r="631" spans="1:26" ht="12.75" customHeight="1">
      <c r="A631" s="405"/>
      <c r="B631" s="405"/>
      <c r="C631" s="405"/>
      <c r="D631" s="405"/>
      <c r="E631" s="405"/>
      <c r="F631" s="405"/>
      <c r="G631" s="405"/>
      <c r="H631" s="405"/>
      <c r="I631" s="405"/>
      <c r="J631" s="405"/>
      <c r="K631" s="405"/>
      <c r="L631" s="405"/>
      <c r="M631" s="405"/>
      <c r="N631" s="405"/>
      <c r="O631" s="405"/>
      <c r="P631" s="405"/>
      <c r="Q631" s="405"/>
      <c r="R631" s="405"/>
      <c r="S631" s="405"/>
      <c r="T631" s="405"/>
      <c r="U631" s="405"/>
      <c r="V631" s="405"/>
      <c r="W631" s="405"/>
      <c r="X631" s="405"/>
      <c r="Y631" s="405"/>
      <c r="Z631" s="405"/>
    </row>
    <row r="632" spans="1:26" ht="12.75" customHeight="1">
      <c r="A632" s="405"/>
      <c r="B632" s="405"/>
      <c r="C632" s="405"/>
      <c r="D632" s="405"/>
      <c r="E632" s="405"/>
      <c r="F632" s="405"/>
      <c r="G632" s="405"/>
      <c r="H632" s="405"/>
      <c r="I632" s="405"/>
      <c r="J632" s="405"/>
      <c r="K632" s="405"/>
      <c r="L632" s="405"/>
      <c r="M632" s="405"/>
      <c r="N632" s="405"/>
      <c r="O632" s="405"/>
      <c r="P632" s="405"/>
      <c r="Q632" s="405"/>
      <c r="R632" s="405"/>
      <c r="S632" s="405"/>
      <c r="T632" s="405"/>
      <c r="U632" s="405"/>
      <c r="V632" s="405"/>
      <c r="W632" s="405"/>
      <c r="X632" s="405"/>
      <c r="Y632" s="405"/>
      <c r="Z632" s="405"/>
    </row>
    <row r="633" spans="1:26" ht="12.75" customHeight="1">
      <c r="A633" s="405"/>
      <c r="B633" s="405"/>
      <c r="C633" s="405"/>
      <c r="D633" s="405"/>
      <c r="E633" s="405"/>
      <c r="F633" s="405"/>
      <c r="G633" s="405"/>
      <c r="H633" s="405"/>
      <c r="I633" s="405"/>
      <c r="J633" s="405"/>
      <c r="K633" s="405"/>
      <c r="L633" s="405"/>
      <c r="M633" s="405"/>
      <c r="N633" s="405"/>
      <c r="O633" s="405"/>
      <c r="P633" s="405"/>
      <c r="Q633" s="405"/>
      <c r="R633" s="405"/>
      <c r="S633" s="405"/>
      <c r="T633" s="405"/>
      <c r="U633" s="405"/>
      <c r="V633" s="405"/>
      <c r="W633" s="405"/>
      <c r="X633" s="405"/>
      <c r="Y633" s="405"/>
      <c r="Z633" s="405"/>
    </row>
    <row r="634" spans="1:26" ht="12.75" customHeight="1">
      <c r="A634" s="405"/>
      <c r="B634" s="405"/>
      <c r="C634" s="405"/>
      <c r="D634" s="405"/>
      <c r="E634" s="405"/>
      <c r="F634" s="405"/>
      <c r="G634" s="405"/>
      <c r="H634" s="405"/>
      <c r="I634" s="405"/>
      <c r="J634" s="405"/>
      <c r="K634" s="405"/>
      <c r="L634" s="405"/>
      <c r="M634" s="405"/>
      <c r="N634" s="405"/>
      <c r="O634" s="405"/>
      <c r="P634" s="405"/>
      <c r="Q634" s="405"/>
      <c r="R634" s="405"/>
      <c r="S634" s="405"/>
      <c r="T634" s="405"/>
      <c r="U634" s="405"/>
      <c r="V634" s="405"/>
      <c r="W634" s="405"/>
      <c r="X634" s="405"/>
      <c r="Y634" s="405"/>
      <c r="Z634" s="405"/>
    </row>
    <row r="635" spans="1:26" ht="12.75" customHeight="1">
      <c r="A635" s="405"/>
      <c r="B635" s="405"/>
      <c r="C635" s="405"/>
      <c r="D635" s="405"/>
      <c r="E635" s="405"/>
      <c r="F635" s="405"/>
      <c r="G635" s="405"/>
      <c r="H635" s="405"/>
      <c r="I635" s="405"/>
      <c r="J635" s="405"/>
      <c r="K635" s="405"/>
      <c r="L635" s="405"/>
      <c r="M635" s="405"/>
      <c r="N635" s="405"/>
      <c r="O635" s="405"/>
      <c r="P635" s="405"/>
      <c r="Q635" s="405"/>
      <c r="R635" s="405"/>
      <c r="S635" s="405"/>
      <c r="T635" s="405"/>
      <c r="U635" s="405"/>
      <c r="V635" s="405"/>
      <c r="W635" s="405"/>
      <c r="X635" s="405"/>
      <c r="Y635" s="405"/>
      <c r="Z635" s="405"/>
    </row>
    <row r="636" spans="1:26" ht="12.75" customHeight="1">
      <c r="A636" s="405"/>
      <c r="B636" s="405"/>
      <c r="C636" s="405"/>
      <c r="D636" s="405"/>
      <c r="E636" s="405"/>
      <c r="F636" s="405"/>
      <c r="G636" s="405"/>
      <c r="H636" s="405"/>
      <c r="I636" s="405"/>
      <c r="J636" s="405"/>
      <c r="K636" s="405"/>
      <c r="L636" s="405"/>
      <c r="M636" s="405"/>
      <c r="N636" s="405"/>
      <c r="O636" s="405"/>
      <c r="P636" s="405"/>
      <c r="Q636" s="405"/>
      <c r="R636" s="405"/>
      <c r="S636" s="405"/>
      <c r="T636" s="405"/>
      <c r="U636" s="405"/>
      <c r="V636" s="405"/>
      <c r="W636" s="405"/>
      <c r="X636" s="405"/>
      <c r="Y636" s="405"/>
      <c r="Z636" s="405"/>
    </row>
    <row r="637" spans="1:26" ht="12.75" customHeight="1">
      <c r="A637" s="405"/>
      <c r="B637" s="405"/>
      <c r="C637" s="405"/>
      <c r="D637" s="405"/>
      <c r="E637" s="405"/>
      <c r="F637" s="405"/>
      <c r="G637" s="405"/>
      <c r="H637" s="405"/>
      <c r="I637" s="405"/>
      <c r="J637" s="405"/>
      <c r="K637" s="405"/>
      <c r="L637" s="405"/>
      <c r="M637" s="405"/>
      <c r="N637" s="405"/>
      <c r="O637" s="405"/>
      <c r="P637" s="405"/>
      <c r="Q637" s="405"/>
      <c r="R637" s="405"/>
      <c r="S637" s="405"/>
      <c r="T637" s="405"/>
      <c r="U637" s="405"/>
      <c r="V637" s="405"/>
      <c r="W637" s="405"/>
      <c r="X637" s="405"/>
      <c r="Y637" s="405"/>
      <c r="Z637" s="405"/>
    </row>
    <row r="638" spans="1:26" ht="12.75" customHeight="1">
      <c r="A638" s="405"/>
      <c r="B638" s="405"/>
      <c r="C638" s="405"/>
      <c r="D638" s="405"/>
      <c r="E638" s="405"/>
      <c r="F638" s="405"/>
      <c r="G638" s="405"/>
      <c r="H638" s="405"/>
      <c r="I638" s="405"/>
      <c r="J638" s="405"/>
      <c r="K638" s="405"/>
      <c r="L638" s="405"/>
      <c r="M638" s="405"/>
      <c r="N638" s="405"/>
      <c r="O638" s="405"/>
      <c r="P638" s="405"/>
      <c r="Q638" s="405"/>
      <c r="R638" s="405"/>
      <c r="S638" s="405"/>
      <c r="T638" s="405"/>
      <c r="U638" s="405"/>
      <c r="V638" s="405"/>
      <c r="W638" s="405"/>
      <c r="X638" s="405"/>
      <c r="Y638" s="405"/>
      <c r="Z638" s="405"/>
    </row>
    <row r="639" spans="1:26" ht="12.75" customHeight="1">
      <c r="A639" s="405"/>
      <c r="B639" s="405"/>
      <c r="C639" s="405"/>
      <c r="D639" s="405"/>
      <c r="E639" s="405"/>
      <c r="F639" s="405"/>
      <c r="G639" s="405"/>
      <c r="H639" s="405"/>
      <c r="I639" s="405"/>
      <c r="J639" s="405"/>
      <c r="K639" s="405"/>
      <c r="L639" s="405"/>
      <c r="M639" s="405"/>
      <c r="N639" s="405"/>
      <c r="O639" s="405"/>
      <c r="P639" s="405"/>
      <c r="Q639" s="405"/>
      <c r="R639" s="405"/>
      <c r="S639" s="405"/>
      <c r="T639" s="405"/>
      <c r="U639" s="405"/>
      <c r="V639" s="405"/>
      <c r="W639" s="405"/>
      <c r="X639" s="405"/>
      <c r="Y639" s="405"/>
      <c r="Z639" s="405"/>
    </row>
    <row r="640" spans="1:26" ht="12.75" customHeight="1">
      <c r="A640" s="405"/>
      <c r="B640" s="405"/>
      <c r="C640" s="405"/>
      <c r="D640" s="405"/>
      <c r="E640" s="405"/>
      <c r="F640" s="405"/>
      <c r="G640" s="405"/>
      <c r="H640" s="405"/>
      <c r="I640" s="405"/>
      <c r="J640" s="405"/>
      <c r="K640" s="405"/>
      <c r="L640" s="405"/>
      <c r="M640" s="405"/>
      <c r="N640" s="405"/>
      <c r="O640" s="405"/>
      <c r="P640" s="405"/>
      <c r="Q640" s="405"/>
      <c r="R640" s="405"/>
      <c r="S640" s="405"/>
      <c r="T640" s="405"/>
      <c r="U640" s="405"/>
      <c r="V640" s="405"/>
      <c r="W640" s="405"/>
      <c r="X640" s="405"/>
      <c r="Y640" s="405"/>
      <c r="Z640" s="405"/>
    </row>
    <row r="641" spans="1:26" ht="12.75" customHeight="1">
      <c r="A641" s="405"/>
      <c r="B641" s="405"/>
      <c r="C641" s="405"/>
      <c r="D641" s="405"/>
      <c r="E641" s="405"/>
      <c r="F641" s="405"/>
      <c r="G641" s="405"/>
      <c r="H641" s="405"/>
      <c r="I641" s="405"/>
      <c r="J641" s="405"/>
      <c r="K641" s="405"/>
      <c r="L641" s="405"/>
      <c r="M641" s="405"/>
      <c r="N641" s="405"/>
      <c r="O641" s="405"/>
      <c r="P641" s="405"/>
      <c r="Q641" s="405"/>
      <c r="R641" s="405"/>
      <c r="S641" s="405"/>
      <c r="T641" s="405"/>
      <c r="U641" s="405"/>
      <c r="V641" s="405"/>
      <c r="W641" s="405"/>
      <c r="X641" s="405"/>
      <c r="Y641" s="405"/>
      <c r="Z641" s="405"/>
    </row>
    <row r="642" spans="1:26" ht="12.75" customHeight="1">
      <c r="A642" s="405"/>
      <c r="B642" s="405"/>
      <c r="C642" s="405"/>
      <c r="D642" s="405"/>
      <c r="E642" s="405"/>
      <c r="F642" s="405"/>
      <c r="G642" s="405"/>
      <c r="H642" s="405"/>
      <c r="I642" s="405"/>
      <c r="J642" s="405"/>
      <c r="K642" s="405"/>
      <c r="L642" s="405"/>
      <c r="M642" s="405"/>
      <c r="N642" s="405"/>
      <c r="O642" s="405"/>
      <c r="P642" s="405"/>
      <c r="Q642" s="405"/>
      <c r="R642" s="405"/>
      <c r="S642" s="405"/>
      <c r="T642" s="405"/>
      <c r="U642" s="405"/>
      <c r="V642" s="405"/>
      <c r="W642" s="405"/>
      <c r="X642" s="405"/>
      <c r="Y642" s="405"/>
      <c r="Z642" s="405"/>
    </row>
    <row r="643" spans="1:26" ht="12.75" customHeight="1">
      <c r="A643" s="405"/>
      <c r="B643" s="405"/>
      <c r="C643" s="405"/>
      <c r="D643" s="405"/>
      <c r="E643" s="405"/>
      <c r="F643" s="405"/>
      <c r="G643" s="405"/>
      <c r="H643" s="405"/>
      <c r="I643" s="405"/>
      <c r="J643" s="405"/>
      <c r="K643" s="405"/>
      <c r="L643" s="405"/>
      <c r="M643" s="405"/>
      <c r="N643" s="405"/>
      <c r="O643" s="405"/>
      <c r="P643" s="405"/>
      <c r="Q643" s="405"/>
      <c r="R643" s="405"/>
      <c r="S643" s="405"/>
      <c r="T643" s="405"/>
      <c r="U643" s="405"/>
      <c r="V643" s="405"/>
      <c r="W643" s="405"/>
      <c r="X643" s="405"/>
      <c r="Y643" s="405"/>
      <c r="Z643" s="405"/>
    </row>
    <row r="644" spans="1:26" ht="12.75" customHeight="1">
      <c r="A644" s="405"/>
      <c r="B644" s="405"/>
      <c r="C644" s="405"/>
      <c r="D644" s="405"/>
      <c r="E644" s="405"/>
      <c r="F644" s="405"/>
      <c r="G644" s="405"/>
      <c r="H644" s="405"/>
      <c r="I644" s="405"/>
      <c r="J644" s="405"/>
      <c r="K644" s="405"/>
      <c r="L644" s="405"/>
      <c r="M644" s="405"/>
      <c r="N644" s="405"/>
      <c r="O644" s="405"/>
      <c r="P644" s="405"/>
      <c r="Q644" s="405"/>
      <c r="R644" s="405"/>
      <c r="S644" s="405"/>
      <c r="T644" s="405"/>
      <c r="U644" s="405"/>
      <c r="V644" s="405"/>
      <c r="W644" s="405"/>
      <c r="X644" s="405"/>
      <c r="Y644" s="405"/>
      <c r="Z644" s="405"/>
    </row>
    <row r="645" spans="1:26" ht="12.75" customHeight="1">
      <c r="A645" s="405"/>
      <c r="B645" s="405"/>
      <c r="C645" s="405"/>
      <c r="D645" s="405"/>
      <c r="E645" s="405"/>
      <c r="F645" s="405"/>
      <c r="G645" s="405"/>
      <c r="H645" s="405"/>
      <c r="I645" s="405"/>
      <c r="J645" s="405"/>
      <c r="K645" s="405"/>
      <c r="L645" s="405"/>
      <c r="M645" s="405"/>
      <c r="N645" s="405"/>
      <c r="O645" s="405"/>
      <c r="P645" s="405"/>
      <c r="Q645" s="405"/>
      <c r="R645" s="405"/>
      <c r="S645" s="405"/>
      <c r="T645" s="405"/>
      <c r="U645" s="405"/>
      <c r="V645" s="405"/>
      <c r="W645" s="405"/>
      <c r="X645" s="405"/>
      <c r="Y645" s="405"/>
      <c r="Z645" s="405"/>
    </row>
    <row r="646" spans="1:26" ht="12.75" customHeight="1">
      <c r="A646" s="405"/>
      <c r="B646" s="405"/>
      <c r="C646" s="405"/>
      <c r="D646" s="405"/>
      <c r="E646" s="405"/>
      <c r="F646" s="405"/>
      <c r="G646" s="405"/>
      <c r="H646" s="405"/>
      <c r="I646" s="405"/>
      <c r="J646" s="405"/>
      <c r="K646" s="405"/>
      <c r="L646" s="405"/>
      <c r="M646" s="405"/>
      <c r="N646" s="405"/>
      <c r="O646" s="405"/>
      <c r="P646" s="405"/>
      <c r="Q646" s="405"/>
      <c r="R646" s="405"/>
      <c r="S646" s="405"/>
      <c r="T646" s="405"/>
      <c r="U646" s="405"/>
      <c r="V646" s="405"/>
      <c r="W646" s="405"/>
      <c r="X646" s="405"/>
      <c r="Y646" s="405"/>
      <c r="Z646" s="405"/>
    </row>
    <row r="647" spans="1:26" ht="12.75" customHeight="1">
      <c r="A647" s="405"/>
      <c r="B647" s="405"/>
      <c r="C647" s="405"/>
      <c r="D647" s="405"/>
      <c r="E647" s="405"/>
      <c r="F647" s="405"/>
      <c r="G647" s="405"/>
      <c r="H647" s="405"/>
      <c r="I647" s="405"/>
      <c r="J647" s="405"/>
      <c r="K647" s="405"/>
      <c r="L647" s="405"/>
      <c r="M647" s="405"/>
      <c r="N647" s="405"/>
      <c r="O647" s="405"/>
      <c r="P647" s="405"/>
      <c r="Q647" s="405"/>
      <c r="R647" s="405"/>
      <c r="S647" s="405"/>
      <c r="T647" s="405"/>
      <c r="U647" s="405"/>
      <c r="V647" s="405"/>
      <c r="W647" s="405"/>
      <c r="X647" s="405"/>
      <c r="Y647" s="405"/>
      <c r="Z647" s="405"/>
    </row>
    <row r="648" spans="1:26" ht="12.75" customHeight="1">
      <c r="A648" s="405"/>
      <c r="B648" s="405"/>
      <c r="C648" s="405"/>
      <c r="D648" s="405"/>
      <c r="E648" s="405"/>
      <c r="F648" s="405"/>
      <c r="G648" s="405"/>
      <c r="H648" s="405"/>
      <c r="I648" s="405"/>
      <c r="J648" s="405"/>
      <c r="K648" s="405"/>
      <c r="L648" s="405"/>
      <c r="M648" s="405"/>
      <c r="N648" s="405"/>
      <c r="O648" s="405"/>
      <c r="P648" s="405"/>
      <c r="Q648" s="405"/>
      <c r="R648" s="405"/>
      <c r="S648" s="405"/>
      <c r="T648" s="405"/>
      <c r="U648" s="405"/>
      <c r="V648" s="405"/>
      <c r="W648" s="405"/>
      <c r="X648" s="405"/>
      <c r="Y648" s="405"/>
      <c r="Z648" s="405"/>
    </row>
    <row r="649" spans="1:26" ht="12.75" customHeight="1">
      <c r="A649" s="405"/>
      <c r="B649" s="405"/>
      <c r="C649" s="405"/>
      <c r="D649" s="405"/>
      <c r="E649" s="405"/>
      <c r="F649" s="405"/>
      <c r="G649" s="405"/>
      <c r="H649" s="405"/>
      <c r="I649" s="405"/>
      <c r="J649" s="405"/>
      <c r="K649" s="405"/>
      <c r="L649" s="405"/>
      <c r="M649" s="405"/>
      <c r="N649" s="405"/>
      <c r="O649" s="405"/>
      <c r="P649" s="405"/>
      <c r="Q649" s="405"/>
      <c r="R649" s="405"/>
      <c r="S649" s="405"/>
      <c r="T649" s="405"/>
      <c r="U649" s="405"/>
      <c r="V649" s="405"/>
      <c r="W649" s="405"/>
      <c r="X649" s="405"/>
      <c r="Y649" s="405"/>
      <c r="Z649" s="405"/>
    </row>
    <row r="650" spans="1:26" ht="12.75" customHeight="1">
      <c r="A650" s="405"/>
      <c r="B650" s="405"/>
      <c r="C650" s="405"/>
      <c r="D650" s="405"/>
      <c r="E650" s="405"/>
      <c r="F650" s="405"/>
      <c r="G650" s="405"/>
      <c r="H650" s="405"/>
      <c r="I650" s="405"/>
      <c r="J650" s="405"/>
      <c r="K650" s="405"/>
      <c r="L650" s="405"/>
      <c r="M650" s="405"/>
      <c r="N650" s="405"/>
      <c r="O650" s="405"/>
      <c r="P650" s="405"/>
      <c r="Q650" s="405"/>
      <c r="R650" s="405"/>
      <c r="S650" s="405"/>
      <c r="T650" s="405"/>
      <c r="U650" s="405"/>
      <c r="V650" s="405"/>
      <c r="W650" s="405"/>
      <c r="X650" s="405"/>
      <c r="Y650" s="405"/>
      <c r="Z650" s="405"/>
    </row>
    <row r="651" spans="1:26" ht="12.75" customHeight="1">
      <c r="A651" s="405"/>
      <c r="B651" s="405"/>
      <c r="C651" s="405"/>
      <c r="D651" s="405"/>
      <c r="E651" s="405"/>
      <c r="F651" s="405"/>
      <c r="G651" s="405"/>
      <c r="H651" s="405"/>
      <c r="I651" s="405"/>
      <c r="J651" s="405"/>
      <c r="K651" s="405"/>
      <c r="L651" s="405"/>
      <c r="M651" s="405"/>
      <c r="N651" s="405"/>
      <c r="O651" s="405"/>
      <c r="P651" s="405"/>
      <c r="Q651" s="405"/>
      <c r="R651" s="405"/>
      <c r="S651" s="405"/>
      <c r="T651" s="405"/>
      <c r="U651" s="405"/>
      <c r="V651" s="405"/>
      <c r="W651" s="405"/>
      <c r="X651" s="405"/>
      <c r="Y651" s="405"/>
      <c r="Z651" s="405"/>
    </row>
    <row r="652" spans="1:26" ht="12.75" customHeight="1">
      <c r="A652" s="405"/>
      <c r="B652" s="405"/>
      <c r="C652" s="405"/>
      <c r="D652" s="405"/>
      <c r="E652" s="405"/>
      <c r="F652" s="405"/>
      <c r="G652" s="405"/>
      <c r="H652" s="405"/>
      <c r="I652" s="405"/>
      <c r="J652" s="405"/>
      <c r="K652" s="405"/>
      <c r="L652" s="405"/>
      <c r="M652" s="405"/>
      <c r="N652" s="405"/>
      <c r="O652" s="405"/>
      <c r="P652" s="405"/>
      <c r="Q652" s="405"/>
      <c r="R652" s="405"/>
      <c r="S652" s="405"/>
      <c r="T652" s="405"/>
      <c r="U652" s="405"/>
      <c r="V652" s="405"/>
      <c r="W652" s="405"/>
      <c r="X652" s="405"/>
      <c r="Y652" s="405"/>
      <c r="Z652" s="405"/>
    </row>
    <row r="653" spans="1:26" ht="12.75" customHeight="1">
      <c r="A653" s="405"/>
      <c r="B653" s="405"/>
      <c r="C653" s="405"/>
      <c r="D653" s="405"/>
      <c r="E653" s="405"/>
      <c r="F653" s="405"/>
      <c r="G653" s="405"/>
      <c r="H653" s="405"/>
      <c r="I653" s="405"/>
      <c r="J653" s="405"/>
      <c r="K653" s="405"/>
      <c r="L653" s="405"/>
      <c r="M653" s="405"/>
      <c r="N653" s="405"/>
      <c r="O653" s="405"/>
      <c r="P653" s="405"/>
      <c r="Q653" s="405"/>
      <c r="R653" s="405"/>
      <c r="S653" s="405"/>
      <c r="T653" s="405"/>
      <c r="U653" s="405"/>
      <c r="V653" s="405"/>
      <c r="W653" s="405"/>
      <c r="X653" s="405"/>
      <c r="Y653" s="405"/>
      <c r="Z653" s="405"/>
    </row>
    <row r="654" spans="1:26" ht="12.75" customHeight="1">
      <c r="A654" s="405"/>
      <c r="B654" s="405"/>
      <c r="C654" s="405"/>
      <c r="D654" s="405"/>
      <c r="E654" s="405"/>
      <c r="F654" s="405"/>
      <c r="G654" s="405"/>
      <c r="H654" s="405"/>
      <c r="I654" s="405"/>
      <c r="J654" s="405"/>
      <c r="K654" s="405"/>
      <c r="L654" s="405"/>
      <c r="M654" s="405"/>
      <c r="N654" s="405"/>
      <c r="O654" s="405"/>
      <c r="P654" s="405"/>
      <c r="Q654" s="405"/>
      <c r="R654" s="405"/>
      <c r="S654" s="405"/>
      <c r="T654" s="405"/>
      <c r="U654" s="405"/>
      <c r="V654" s="405"/>
      <c r="W654" s="405"/>
      <c r="X654" s="405"/>
      <c r="Y654" s="405"/>
      <c r="Z654" s="405"/>
    </row>
    <row r="655" spans="1:26" ht="12.75" customHeight="1">
      <c r="A655" s="405"/>
      <c r="B655" s="405"/>
      <c r="C655" s="405"/>
      <c r="D655" s="405"/>
      <c r="E655" s="405"/>
      <c r="F655" s="405"/>
      <c r="G655" s="405"/>
      <c r="H655" s="405"/>
      <c r="I655" s="405"/>
      <c r="J655" s="405"/>
      <c r="K655" s="405"/>
      <c r="L655" s="405"/>
      <c r="M655" s="405"/>
      <c r="N655" s="405"/>
      <c r="O655" s="405"/>
      <c r="P655" s="405"/>
      <c r="Q655" s="405"/>
      <c r="R655" s="405"/>
      <c r="S655" s="405"/>
      <c r="T655" s="405"/>
      <c r="U655" s="405"/>
      <c r="V655" s="405"/>
      <c r="W655" s="405"/>
      <c r="X655" s="405"/>
      <c r="Y655" s="405"/>
      <c r="Z655" s="405"/>
    </row>
    <row r="656" spans="1:26" ht="12.75" customHeight="1">
      <c r="A656" s="405"/>
      <c r="B656" s="405"/>
      <c r="C656" s="405"/>
      <c r="D656" s="405"/>
      <c r="E656" s="405"/>
      <c r="F656" s="405"/>
      <c r="G656" s="405"/>
      <c r="H656" s="405"/>
      <c r="I656" s="405"/>
      <c r="J656" s="405"/>
      <c r="K656" s="405"/>
      <c r="L656" s="405"/>
      <c r="M656" s="405"/>
      <c r="N656" s="405"/>
      <c r="O656" s="405"/>
      <c r="P656" s="405"/>
      <c r="Q656" s="405"/>
      <c r="R656" s="405"/>
      <c r="S656" s="405"/>
      <c r="T656" s="405"/>
      <c r="U656" s="405"/>
      <c r="V656" s="405"/>
      <c r="W656" s="405"/>
      <c r="X656" s="405"/>
      <c r="Y656" s="405"/>
      <c r="Z656" s="405"/>
    </row>
    <row r="657" spans="1:26" ht="12.75" customHeight="1">
      <c r="A657" s="405"/>
      <c r="B657" s="405"/>
      <c r="C657" s="405"/>
      <c r="D657" s="405"/>
      <c r="E657" s="405"/>
      <c r="F657" s="405"/>
      <c r="G657" s="405"/>
      <c r="H657" s="405"/>
      <c r="I657" s="405"/>
      <c r="J657" s="405"/>
      <c r="K657" s="405"/>
      <c r="L657" s="405"/>
      <c r="M657" s="405"/>
      <c r="N657" s="405"/>
      <c r="O657" s="405"/>
      <c r="P657" s="405"/>
      <c r="Q657" s="405"/>
      <c r="R657" s="405"/>
      <c r="S657" s="405"/>
      <c r="T657" s="405"/>
      <c r="U657" s="405"/>
      <c r="V657" s="405"/>
      <c r="W657" s="405"/>
      <c r="X657" s="405"/>
      <c r="Y657" s="405"/>
      <c r="Z657" s="405"/>
    </row>
    <row r="658" spans="1:26" ht="12.75" customHeight="1">
      <c r="A658" s="405"/>
      <c r="B658" s="405"/>
      <c r="C658" s="405"/>
      <c r="D658" s="405"/>
      <c r="E658" s="405"/>
      <c r="F658" s="405"/>
      <c r="G658" s="405"/>
      <c r="H658" s="405"/>
      <c r="I658" s="405"/>
      <c r="J658" s="405"/>
      <c r="K658" s="405"/>
      <c r="L658" s="405"/>
      <c r="M658" s="405"/>
      <c r="N658" s="405"/>
      <c r="O658" s="405"/>
      <c r="P658" s="405"/>
      <c r="Q658" s="405"/>
      <c r="R658" s="405"/>
      <c r="S658" s="405"/>
      <c r="T658" s="405"/>
      <c r="U658" s="405"/>
      <c r="V658" s="405"/>
      <c r="W658" s="405"/>
      <c r="X658" s="405"/>
      <c r="Y658" s="405"/>
      <c r="Z658" s="405"/>
    </row>
    <row r="659" spans="1:26" ht="12.75" customHeight="1">
      <c r="A659" s="405"/>
      <c r="B659" s="405"/>
      <c r="C659" s="405"/>
      <c r="D659" s="405"/>
      <c r="E659" s="405"/>
      <c r="F659" s="405"/>
      <c r="G659" s="405"/>
      <c r="H659" s="405"/>
      <c r="I659" s="405"/>
      <c r="J659" s="405"/>
      <c r="K659" s="405"/>
      <c r="L659" s="405"/>
      <c r="M659" s="405"/>
      <c r="N659" s="405"/>
      <c r="O659" s="405"/>
      <c r="P659" s="405"/>
      <c r="Q659" s="405"/>
      <c r="R659" s="405"/>
      <c r="S659" s="405"/>
      <c r="T659" s="405"/>
      <c r="U659" s="405"/>
      <c r="V659" s="405"/>
      <c r="W659" s="405"/>
      <c r="X659" s="405"/>
      <c r="Y659" s="405"/>
      <c r="Z659" s="405"/>
    </row>
    <row r="660" spans="1:26" ht="12.75" customHeight="1">
      <c r="A660" s="405"/>
      <c r="B660" s="405"/>
      <c r="C660" s="405"/>
      <c r="D660" s="405"/>
      <c r="E660" s="405"/>
      <c r="F660" s="405"/>
      <c r="G660" s="405"/>
      <c r="H660" s="405"/>
      <c r="I660" s="405"/>
      <c r="J660" s="405"/>
      <c r="K660" s="405"/>
      <c r="L660" s="405"/>
      <c r="M660" s="405"/>
      <c r="N660" s="405"/>
      <c r="O660" s="405"/>
      <c r="P660" s="405"/>
      <c r="Q660" s="405"/>
      <c r="R660" s="405"/>
      <c r="S660" s="405"/>
      <c r="T660" s="405"/>
      <c r="U660" s="405"/>
      <c r="V660" s="405"/>
      <c r="W660" s="405"/>
      <c r="X660" s="405"/>
      <c r="Y660" s="405"/>
      <c r="Z660" s="405"/>
    </row>
    <row r="661" spans="1:26" ht="12.75" customHeight="1">
      <c r="A661" s="405"/>
      <c r="B661" s="405"/>
      <c r="C661" s="405"/>
      <c r="D661" s="405"/>
      <c r="E661" s="405"/>
      <c r="F661" s="405"/>
      <c r="G661" s="405"/>
      <c r="H661" s="405"/>
      <c r="I661" s="405"/>
      <c r="J661" s="405"/>
      <c r="K661" s="405"/>
      <c r="L661" s="405"/>
      <c r="M661" s="405"/>
      <c r="N661" s="405"/>
      <c r="O661" s="405"/>
      <c r="P661" s="405"/>
      <c r="Q661" s="405"/>
      <c r="R661" s="405"/>
      <c r="S661" s="405"/>
      <c r="T661" s="405"/>
      <c r="U661" s="405"/>
      <c r="V661" s="405"/>
      <c r="W661" s="405"/>
      <c r="X661" s="405"/>
      <c r="Y661" s="405"/>
      <c r="Z661" s="405"/>
    </row>
    <row r="662" spans="1:26" ht="12.75" customHeight="1">
      <c r="A662" s="405"/>
      <c r="B662" s="405"/>
      <c r="C662" s="405"/>
      <c r="D662" s="405"/>
      <c r="E662" s="405"/>
      <c r="F662" s="405"/>
      <c r="G662" s="405"/>
      <c r="H662" s="405"/>
      <c r="I662" s="405"/>
      <c r="J662" s="405"/>
      <c r="K662" s="405"/>
      <c r="L662" s="405"/>
      <c r="M662" s="405"/>
      <c r="N662" s="405"/>
      <c r="O662" s="405"/>
      <c r="P662" s="405"/>
      <c r="Q662" s="405"/>
      <c r="R662" s="405"/>
      <c r="S662" s="405"/>
      <c r="T662" s="405"/>
      <c r="U662" s="405"/>
      <c r="V662" s="405"/>
      <c r="W662" s="405"/>
      <c r="X662" s="405"/>
      <c r="Y662" s="405"/>
      <c r="Z662" s="405"/>
    </row>
    <row r="663" spans="1:26" ht="12.75" customHeight="1">
      <c r="A663" s="405"/>
      <c r="B663" s="405"/>
      <c r="C663" s="405"/>
      <c r="D663" s="405"/>
      <c r="E663" s="405"/>
      <c r="F663" s="405"/>
      <c r="G663" s="405"/>
      <c r="H663" s="405"/>
      <c r="I663" s="405"/>
      <c r="J663" s="405"/>
      <c r="K663" s="405"/>
      <c r="L663" s="405"/>
      <c r="M663" s="405"/>
      <c r="N663" s="405"/>
      <c r="O663" s="405"/>
      <c r="P663" s="405"/>
      <c r="Q663" s="405"/>
      <c r="R663" s="405"/>
      <c r="S663" s="405"/>
      <c r="T663" s="405"/>
      <c r="U663" s="405"/>
      <c r="V663" s="405"/>
      <c r="W663" s="405"/>
      <c r="X663" s="405"/>
      <c r="Y663" s="405"/>
      <c r="Z663" s="405"/>
    </row>
    <row r="664" spans="1:26" ht="12.75" customHeight="1">
      <c r="A664" s="405"/>
      <c r="B664" s="405"/>
      <c r="C664" s="405"/>
      <c r="D664" s="405"/>
      <c r="E664" s="405"/>
      <c r="F664" s="405"/>
      <c r="G664" s="405"/>
      <c r="H664" s="405"/>
      <c r="I664" s="405"/>
      <c r="J664" s="405"/>
      <c r="K664" s="405"/>
      <c r="L664" s="405"/>
      <c r="M664" s="405"/>
      <c r="N664" s="405"/>
      <c r="O664" s="405"/>
      <c r="P664" s="405"/>
      <c r="Q664" s="405"/>
      <c r="R664" s="405"/>
      <c r="S664" s="405"/>
      <c r="T664" s="405"/>
      <c r="U664" s="405"/>
      <c r="V664" s="405"/>
      <c r="W664" s="405"/>
      <c r="X664" s="405"/>
      <c r="Y664" s="405"/>
      <c r="Z664" s="405"/>
    </row>
    <row r="665" spans="1:26" ht="12.75" customHeight="1">
      <c r="A665" s="405"/>
      <c r="B665" s="405"/>
      <c r="C665" s="405"/>
      <c r="D665" s="405"/>
      <c r="E665" s="405"/>
      <c r="F665" s="405"/>
      <c r="G665" s="405"/>
      <c r="H665" s="405"/>
      <c r="I665" s="405"/>
      <c r="J665" s="405"/>
      <c r="K665" s="405"/>
      <c r="L665" s="405"/>
      <c r="M665" s="405"/>
      <c r="N665" s="405"/>
      <c r="O665" s="405"/>
      <c r="P665" s="405"/>
      <c r="Q665" s="405"/>
      <c r="R665" s="405"/>
      <c r="S665" s="405"/>
      <c r="T665" s="405"/>
      <c r="U665" s="405"/>
      <c r="V665" s="405"/>
      <c r="W665" s="405"/>
      <c r="X665" s="405"/>
      <c r="Y665" s="405"/>
      <c r="Z665" s="405"/>
    </row>
    <row r="666" spans="1:26" ht="12.75" customHeight="1">
      <c r="A666" s="405"/>
      <c r="B666" s="405"/>
      <c r="C666" s="405"/>
      <c r="D666" s="405"/>
      <c r="E666" s="405"/>
      <c r="F666" s="405"/>
      <c r="G666" s="405"/>
      <c r="H666" s="405"/>
      <c r="I666" s="405"/>
      <c r="J666" s="405"/>
      <c r="K666" s="405"/>
      <c r="L666" s="405"/>
      <c r="M666" s="405"/>
      <c r="N666" s="405"/>
      <c r="O666" s="405"/>
      <c r="P666" s="405"/>
      <c r="Q666" s="405"/>
      <c r="R666" s="405"/>
      <c r="S666" s="405"/>
      <c r="T666" s="405"/>
      <c r="U666" s="405"/>
      <c r="V666" s="405"/>
      <c r="W666" s="405"/>
      <c r="X666" s="405"/>
      <c r="Y666" s="405"/>
      <c r="Z666" s="405"/>
    </row>
    <row r="667" spans="1:26" ht="12.75" customHeight="1">
      <c r="A667" s="405"/>
      <c r="B667" s="405"/>
      <c r="C667" s="405"/>
      <c r="D667" s="405"/>
      <c r="E667" s="405"/>
      <c r="F667" s="405"/>
      <c r="G667" s="405"/>
      <c r="H667" s="405"/>
      <c r="I667" s="405"/>
      <c r="J667" s="405"/>
      <c r="K667" s="405"/>
      <c r="L667" s="405"/>
      <c r="M667" s="405"/>
      <c r="N667" s="405"/>
      <c r="O667" s="405"/>
      <c r="P667" s="405"/>
      <c r="Q667" s="405"/>
      <c r="R667" s="405"/>
      <c r="S667" s="405"/>
      <c r="T667" s="405"/>
      <c r="U667" s="405"/>
      <c r="V667" s="405"/>
      <c r="W667" s="405"/>
      <c r="X667" s="405"/>
      <c r="Y667" s="405"/>
      <c r="Z667" s="405"/>
    </row>
    <row r="668" spans="1:26" ht="12.75" customHeight="1">
      <c r="A668" s="405"/>
      <c r="B668" s="405"/>
      <c r="C668" s="405"/>
      <c r="D668" s="405"/>
      <c r="E668" s="405"/>
      <c r="F668" s="405"/>
      <c r="G668" s="405"/>
      <c r="H668" s="405"/>
      <c r="I668" s="405"/>
      <c r="J668" s="405"/>
      <c r="K668" s="405"/>
      <c r="L668" s="405"/>
      <c r="M668" s="405"/>
      <c r="N668" s="405"/>
      <c r="O668" s="405"/>
      <c r="P668" s="405"/>
      <c r="Q668" s="405"/>
      <c r="R668" s="405"/>
      <c r="S668" s="405"/>
      <c r="T668" s="405"/>
      <c r="U668" s="405"/>
      <c r="V668" s="405"/>
      <c r="W668" s="405"/>
      <c r="X668" s="405"/>
      <c r="Y668" s="405"/>
      <c r="Z668" s="405"/>
    </row>
    <row r="669" spans="1:26" ht="12.75" customHeight="1">
      <c r="A669" s="405"/>
      <c r="B669" s="405"/>
      <c r="C669" s="405"/>
      <c r="D669" s="405"/>
      <c r="E669" s="405"/>
      <c r="F669" s="405"/>
      <c r="G669" s="405"/>
      <c r="H669" s="405"/>
      <c r="I669" s="405"/>
      <c r="J669" s="405"/>
      <c r="K669" s="405"/>
      <c r="L669" s="405"/>
      <c r="M669" s="405"/>
      <c r="N669" s="405"/>
      <c r="O669" s="405"/>
      <c r="P669" s="405"/>
      <c r="Q669" s="405"/>
      <c r="R669" s="405"/>
      <c r="S669" s="405"/>
      <c r="T669" s="405"/>
      <c r="U669" s="405"/>
      <c r="V669" s="405"/>
      <c r="W669" s="405"/>
      <c r="X669" s="405"/>
      <c r="Y669" s="405"/>
      <c r="Z669" s="405"/>
    </row>
    <row r="670" spans="1:26" ht="12.75" customHeight="1">
      <c r="A670" s="405"/>
      <c r="B670" s="405"/>
      <c r="C670" s="405"/>
      <c r="D670" s="405"/>
      <c r="E670" s="405"/>
      <c r="F670" s="405"/>
      <c r="G670" s="405"/>
      <c r="H670" s="405"/>
      <c r="I670" s="405"/>
      <c r="J670" s="405"/>
      <c r="K670" s="405"/>
      <c r="L670" s="405"/>
      <c r="M670" s="405"/>
      <c r="N670" s="405"/>
      <c r="O670" s="405"/>
      <c r="P670" s="405"/>
      <c r="Q670" s="405"/>
      <c r="R670" s="405"/>
      <c r="S670" s="405"/>
      <c r="T670" s="405"/>
      <c r="U670" s="405"/>
      <c r="V670" s="405"/>
      <c r="W670" s="405"/>
      <c r="X670" s="405"/>
      <c r="Y670" s="405"/>
      <c r="Z670" s="405"/>
    </row>
    <row r="671" spans="1:26" ht="12.75" customHeight="1">
      <c r="A671" s="405"/>
      <c r="B671" s="405"/>
      <c r="C671" s="405"/>
      <c r="D671" s="405"/>
      <c r="E671" s="405"/>
      <c r="F671" s="405"/>
      <c r="G671" s="405"/>
      <c r="H671" s="405"/>
      <c r="I671" s="405"/>
      <c r="J671" s="405"/>
      <c r="K671" s="405"/>
      <c r="L671" s="405"/>
      <c r="M671" s="405"/>
      <c r="N671" s="405"/>
      <c r="O671" s="405"/>
      <c r="P671" s="405"/>
      <c r="Q671" s="405"/>
      <c r="R671" s="405"/>
      <c r="S671" s="405"/>
      <c r="T671" s="405"/>
      <c r="U671" s="405"/>
      <c r="V671" s="405"/>
      <c r="W671" s="405"/>
      <c r="X671" s="405"/>
      <c r="Y671" s="405"/>
      <c r="Z671" s="405"/>
    </row>
    <row r="672" spans="1:26" ht="12.75" customHeight="1">
      <c r="A672" s="405"/>
      <c r="B672" s="405"/>
      <c r="C672" s="405"/>
      <c r="D672" s="405"/>
      <c r="E672" s="405"/>
      <c r="F672" s="405"/>
      <c r="G672" s="405"/>
      <c r="H672" s="405"/>
      <c r="I672" s="405"/>
      <c r="J672" s="405"/>
      <c r="K672" s="405"/>
      <c r="L672" s="405"/>
      <c r="M672" s="405"/>
      <c r="N672" s="405"/>
      <c r="O672" s="405"/>
      <c r="P672" s="405"/>
      <c r="Q672" s="405"/>
      <c r="R672" s="405"/>
      <c r="S672" s="405"/>
      <c r="T672" s="405"/>
      <c r="U672" s="405"/>
      <c r="V672" s="405"/>
      <c r="W672" s="405"/>
      <c r="X672" s="405"/>
      <c r="Y672" s="405"/>
      <c r="Z672" s="405"/>
    </row>
    <row r="673" spans="1:26" ht="12.75" customHeight="1">
      <c r="A673" s="405"/>
      <c r="B673" s="405"/>
      <c r="C673" s="405"/>
      <c r="D673" s="405"/>
      <c r="E673" s="405"/>
      <c r="F673" s="405"/>
      <c r="G673" s="405"/>
      <c r="H673" s="405"/>
      <c r="I673" s="405"/>
      <c r="J673" s="405"/>
      <c r="K673" s="405"/>
      <c r="L673" s="405"/>
      <c r="M673" s="405"/>
      <c r="N673" s="405"/>
      <c r="O673" s="405"/>
      <c r="P673" s="405"/>
      <c r="Q673" s="405"/>
      <c r="R673" s="405"/>
      <c r="S673" s="405"/>
      <c r="T673" s="405"/>
      <c r="U673" s="405"/>
      <c r="V673" s="405"/>
      <c r="W673" s="405"/>
      <c r="X673" s="405"/>
      <c r="Y673" s="405"/>
      <c r="Z673" s="405"/>
    </row>
    <row r="674" spans="1:26" ht="12.75" customHeight="1">
      <c r="A674" s="405"/>
      <c r="B674" s="405"/>
      <c r="C674" s="405"/>
      <c r="D674" s="405"/>
      <c r="E674" s="405"/>
      <c r="F674" s="405"/>
      <c r="G674" s="405"/>
      <c r="H674" s="405"/>
      <c r="I674" s="405"/>
      <c r="J674" s="405"/>
      <c r="K674" s="405"/>
      <c r="L674" s="405"/>
      <c r="M674" s="405"/>
      <c r="N674" s="405"/>
      <c r="O674" s="405"/>
      <c r="P674" s="405"/>
      <c r="Q674" s="405"/>
      <c r="R674" s="405"/>
      <c r="S674" s="405"/>
      <c r="T674" s="405"/>
      <c r="U674" s="405"/>
      <c r="V674" s="405"/>
      <c r="W674" s="405"/>
      <c r="X674" s="405"/>
      <c r="Y674" s="405"/>
      <c r="Z674" s="405"/>
    </row>
    <row r="675" spans="1:26" ht="12.75" customHeight="1">
      <c r="A675" s="405"/>
      <c r="B675" s="405"/>
      <c r="C675" s="405"/>
      <c r="D675" s="405"/>
      <c r="E675" s="405"/>
      <c r="F675" s="405"/>
      <c r="G675" s="405"/>
      <c r="H675" s="405"/>
      <c r="I675" s="405"/>
      <c r="J675" s="405"/>
      <c r="K675" s="405"/>
      <c r="L675" s="405"/>
      <c r="M675" s="405"/>
      <c r="N675" s="405"/>
      <c r="O675" s="405"/>
      <c r="P675" s="405"/>
      <c r="Q675" s="405"/>
      <c r="R675" s="405"/>
      <c r="S675" s="405"/>
      <c r="T675" s="405"/>
      <c r="U675" s="405"/>
      <c r="V675" s="405"/>
      <c r="W675" s="405"/>
      <c r="X675" s="405"/>
      <c r="Y675" s="405"/>
      <c r="Z675" s="405"/>
    </row>
    <row r="676" spans="1:26" ht="12.75" customHeight="1">
      <c r="A676" s="405"/>
      <c r="B676" s="405"/>
      <c r="C676" s="405"/>
      <c r="D676" s="405"/>
      <c r="E676" s="405"/>
      <c r="F676" s="405"/>
      <c r="G676" s="405"/>
      <c r="H676" s="405"/>
      <c r="I676" s="405"/>
      <c r="J676" s="405"/>
      <c r="K676" s="405"/>
      <c r="L676" s="405"/>
      <c r="M676" s="405"/>
      <c r="N676" s="405"/>
      <c r="O676" s="405"/>
      <c r="P676" s="405"/>
      <c r="Q676" s="405"/>
      <c r="R676" s="405"/>
      <c r="S676" s="405"/>
      <c r="T676" s="405"/>
      <c r="U676" s="405"/>
      <c r="V676" s="405"/>
      <c r="W676" s="405"/>
      <c r="X676" s="405"/>
      <c r="Y676" s="405"/>
      <c r="Z676" s="405"/>
    </row>
    <row r="677" spans="1:26" ht="12.75" customHeight="1">
      <c r="A677" s="405"/>
      <c r="B677" s="405"/>
      <c r="C677" s="405"/>
      <c r="D677" s="405"/>
      <c r="E677" s="405"/>
      <c r="F677" s="405"/>
      <c r="G677" s="405"/>
      <c r="H677" s="405"/>
      <c r="I677" s="405"/>
      <c r="J677" s="405"/>
      <c r="K677" s="405"/>
      <c r="L677" s="405"/>
      <c r="M677" s="405"/>
      <c r="N677" s="405"/>
      <c r="O677" s="405"/>
      <c r="P677" s="405"/>
      <c r="Q677" s="405"/>
      <c r="R677" s="405"/>
      <c r="S677" s="405"/>
      <c r="T677" s="405"/>
      <c r="U677" s="405"/>
      <c r="V677" s="405"/>
      <c r="W677" s="405"/>
      <c r="X677" s="405"/>
      <c r="Y677" s="405"/>
      <c r="Z677" s="405"/>
    </row>
    <row r="678" spans="1:26" ht="12.75" customHeight="1">
      <c r="A678" s="405"/>
      <c r="B678" s="405"/>
      <c r="C678" s="405"/>
      <c r="D678" s="405"/>
      <c r="E678" s="405"/>
      <c r="F678" s="405"/>
      <c r="G678" s="405"/>
      <c r="H678" s="405"/>
      <c r="I678" s="405"/>
      <c r="J678" s="405"/>
      <c r="K678" s="405"/>
      <c r="L678" s="405"/>
      <c r="M678" s="405"/>
      <c r="N678" s="405"/>
      <c r="O678" s="405"/>
      <c r="P678" s="405"/>
      <c r="Q678" s="405"/>
      <c r="R678" s="405"/>
      <c r="S678" s="405"/>
      <c r="T678" s="405"/>
      <c r="U678" s="405"/>
      <c r="V678" s="405"/>
      <c r="W678" s="405"/>
      <c r="X678" s="405"/>
      <c r="Y678" s="405"/>
      <c r="Z678" s="405"/>
    </row>
    <row r="679" spans="1:26" ht="12.75" customHeight="1">
      <c r="A679" s="405"/>
      <c r="B679" s="405"/>
      <c r="C679" s="405"/>
      <c r="D679" s="405"/>
      <c r="E679" s="405"/>
      <c r="F679" s="405"/>
      <c r="G679" s="405"/>
      <c r="H679" s="405"/>
      <c r="I679" s="405"/>
      <c r="J679" s="405"/>
      <c r="K679" s="405"/>
      <c r="L679" s="405"/>
      <c r="M679" s="405"/>
      <c r="N679" s="405"/>
      <c r="O679" s="405"/>
      <c r="P679" s="405"/>
      <c r="Q679" s="405"/>
      <c r="R679" s="405"/>
      <c r="S679" s="405"/>
      <c r="T679" s="405"/>
      <c r="U679" s="405"/>
      <c r="V679" s="405"/>
      <c r="W679" s="405"/>
      <c r="X679" s="405"/>
      <c r="Y679" s="405"/>
      <c r="Z679" s="405"/>
    </row>
    <row r="680" spans="1:26" ht="12.75" customHeight="1">
      <c r="A680" s="405"/>
      <c r="B680" s="405"/>
      <c r="C680" s="405"/>
      <c r="D680" s="405"/>
      <c r="E680" s="405"/>
      <c r="F680" s="405"/>
      <c r="G680" s="405"/>
      <c r="H680" s="405"/>
      <c r="I680" s="405"/>
      <c r="J680" s="405"/>
      <c r="K680" s="405"/>
      <c r="L680" s="405"/>
      <c r="M680" s="405"/>
      <c r="N680" s="405"/>
      <c r="O680" s="405"/>
      <c r="P680" s="405"/>
      <c r="Q680" s="405"/>
      <c r="R680" s="405"/>
      <c r="S680" s="405"/>
      <c r="T680" s="405"/>
      <c r="U680" s="405"/>
      <c r="V680" s="405"/>
      <c r="W680" s="405"/>
      <c r="X680" s="405"/>
      <c r="Y680" s="405"/>
      <c r="Z680" s="405"/>
    </row>
    <row r="681" spans="1:26" ht="12.75" customHeight="1">
      <c r="A681" s="405"/>
      <c r="B681" s="405"/>
      <c r="C681" s="405"/>
      <c r="D681" s="405"/>
      <c r="E681" s="405"/>
      <c r="F681" s="405"/>
      <c r="G681" s="405"/>
      <c r="H681" s="405"/>
      <c r="I681" s="405"/>
      <c r="J681" s="405"/>
      <c r="K681" s="405"/>
      <c r="L681" s="405"/>
      <c r="M681" s="405"/>
      <c r="N681" s="405"/>
      <c r="O681" s="405"/>
      <c r="P681" s="405"/>
      <c r="Q681" s="405"/>
      <c r="R681" s="405"/>
      <c r="S681" s="405"/>
      <c r="T681" s="405"/>
      <c r="U681" s="405"/>
      <c r="V681" s="405"/>
      <c r="W681" s="405"/>
      <c r="X681" s="405"/>
      <c r="Y681" s="405"/>
      <c r="Z681" s="405"/>
    </row>
    <row r="682" spans="1:26" ht="12.75" customHeight="1">
      <c r="A682" s="405"/>
      <c r="B682" s="405"/>
      <c r="C682" s="405"/>
      <c r="D682" s="405"/>
      <c r="E682" s="405"/>
      <c r="F682" s="405"/>
      <c r="G682" s="405"/>
      <c r="H682" s="405"/>
      <c r="I682" s="405"/>
      <c r="J682" s="405"/>
      <c r="K682" s="405"/>
      <c r="L682" s="405"/>
      <c r="M682" s="405"/>
      <c r="N682" s="405"/>
      <c r="O682" s="405"/>
      <c r="P682" s="405"/>
      <c r="Q682" s="405"/>
      <c r="R682" s="405"/>
      <c r="S682" s="405"/>
      <c r="T682" s="405"/>
      <c r="U682" s="405"/>
      <c r="V682" s="405"/>
      <c r="W682" s="405"/>
      <c r="X682" s="405"/>
      <c r="Y682" s="405"/>
      <c r="Z682" s="405"/>
    </row>
    <row r="683" spans="1:26" ht="12.75" customHeight="1">
      <c r="A683" s="405"/>
      <c r="B683" s="405"/>
      <c r="C683" s="405"/>
      <c r="D683" s="405"/>
      <c r="E683" s="405"/>
      <c r="F683" s="405"/>
      <c r="G683" s="405"/>
      <c r="H683" s="405"/>
      <c r="I683" s="405"/>
      <c r="J683" s="405"/>
      <c r="K683" s="405"/>
      <c r="L683" s="405"/>
      <c r="M683" s="405"/>
      <c r="N683" s="405"/>
      <c r="O683" s="405"/>
      <c r="P683" s="405"/>
      <c r="Q683" s="405"/>
      <c r="R683" s="405"/>
      <c r="S683" s="405"/>
      <c r="T683" s="405"/>
      <c r="U683" s="405"/>
      <c r="V683" s="405"/>
      <c r="W683" s="405"/>
      <c r="X683" s="405"/>
      <c r="Y683" s="405"/>
      <c r="Z683" s="405"/>
    </row>
    <row r="684" spans="1:26" ht="12.75" customHeight="1">
      <c r="A684" s="405"/>
      <c r="B684" s="405"/>
      <c r="C684" s="405"/>
      <c r="D684" s="405"/>
      <c r="E684" s="405"/>
      <c r="F684" s="405"/>
      <c r="G684" s="405"/>
      <c r="H684" s="405"/>
      <c r="I684" s="405"/>
      <c r="J684" s="405"/>
      <c r="K684" s="405"/>
      <c r="L684" s="405"/>
      <c r="M684" s="405"/>
      <c r="N684" s="405"/>
      <c r="O684" s="405"/>
      <c r="P684" s="405"/>
      <c r="Q684" s="405"/>
      <c r="R684" s="405"/>
      <c r="S684" s="405"/>
      <c r="T684" s="405"/>
      <c r="U684" s="405"/>
      <c r="V684" s="405"/>
      <c r="W684" s="405"/>
      <c r="X684" s="405"/>
      <c r="Y684" s="405"/>
      <c r="Z684" s="405"/>
    </row>
    <row r="685" spans="1:26" ht="12.75" customHeight="1">
      <c r="A685" s="405"/>
      <c r="B685" s="405"/>
      <c r="C685" s="405"/>
      <c r="D685" s="405"/>
      <c r="E685" s="405"/>
      <c r="F685" s="405"/>
      <c r="G685" s="405"/>
      <c r="H685" s="405"/>
      <c r="I685" s="405"/>
      <c r="J685" s="405"/>
      <c r="K685" s="405"/>
      <c r="L685" s="405"/>
      <c r="M685" s="405"/>
      <c r="N685" s="405"/>
      <c r="O685" s="405"/>
      <c r="P685" s="405"/>
      <c r="Q685" s="405"/>
      <c r="R685" s="405"/>
      <c r="S685" s="405"/>
      <c r="T685" s="405"/>
      <c r="U685" s="405"/>
      <c r="V685" s="405"/>
      <c r="W685" s="405"/>
      <c r="X685" s="405"/>
      <c r="Y685" s="405"/>
      <c r="Z685" s="405"/>
    </row>
    <row r="686" spans="1:26" ht="12.75" customHeight="1">
      <c r="A686" s="405"/>
      <c r="B686" s="405"/>
      <c r="C686" s="405"/>
      <c r="D686" s="405"/>
      <c r="E686" s="405"/>
      <c r="F686" s="405"/>
      <c r="G686" s="405"/>
      <c r="H686" s="405"/>
      <c r="I686" s="405"/>
      <c r="J686" s="405"/>
      <c r="K686" s="405"/>
      <c r="L686" s="405"/>
      <c r="M686" s="405"/>
      <c r="N686" s="405"/>
      <c r="O686" s="405"/>
      <c r="P686" s="405"/>
      <c r="Q686" s="405"/>
      <c r="R686" s="405"/>
      <c r="S686" s="405"/>
      <c r="T686" s="405"/>
      <c r="U686" s="405"/>
      <c r="V686" s="405"/>
      <c r="W686" s="405"/>
      <c r="X686" s="405"/>
      <c r="Y686" s="405"/>
      <c r="Z686" s="405"/>
    </row>
    <row r="687" spans="1:26" ht="12.75" customHeight="1">
      <c r="A687" s="405"/>
      <c r="B687" s="405"/>
      <c r="C687" s="405"/>
      <c r="D687" s="405"/>
      <c r="E687" s="405"/>
      <c r="F687" s="405"/>
      <c r="G687" s="405"/>
      <c r="H687" s="405"/>
      <c r="I687" s="405"/>
      <c r="J687" s="405"/>
      <c r="K687" s="405"/>
      <c r="L687" s="405"/>
      <c r="M687" s="405"/>
      <c r="N687" s="405"/>
      <c r="O687" s="405"/>
      <c r="P687" s="405"/>
      <c r="Q687" s="405"/>
      <c r="R687" s="405"/>
      <c r="S687" s="405"/>
      <c r="T687" s="405"/>
      <c r="U687" s="405"/>
      <c r="V687" s="405"/>
      <c r="W687" s="405"/>
      <c r="X687" s="405"/>
      <c r="Y687" s="405"/>
      <c r="Z687" s="405"/>
    </row>
    <row r="688" spans="1:26" ht="12.75" customHeight="1">
      <c r="A688" s="405"/>
      <c r="B688" s="405"/>
      <c r="C688" s="405"/>
      <c r="D688" s="405"/>
      <c r="E688" s="405"/>
      <c r="F688" s="405"/>
      <c r="G688" s="405"/>
      <c r="H688" s="405"/>
      <c r="I688" s="405"/>
      <c r="J688" s="405"/>
      <c r="K688" s="405"/>
      <c r="L688" s="405"/>
      <c r="M688" s="405"/>
      <c r="N688" s="405"/>
      <c r="O688" s="405"/>
      <c r="P688" s="405"/>
      <c r="Q688" s="405"/>
      <c r="R688" s="405"/>
      <c r="S688" s="405"/>
      <c r="T688" s="405"/>
      <c r="U688" s="405"/>
      <c r="V688" s="405"/>
      <c r="W688" s="405"/>
      <c r="X688" s="405"/>
      <c r="Y688" s="405"/>
      <c r="Z688" s="405"/>
    </row>
    <row r="689" spans="1:26" ht="12.75" customHeight="1">
      <c r="A689" s="405"/>
      <c r="B689" s="405"/>
      <c r="C689" s="405"/>
      <c r="D689" s="405"/>
      <c r="E689" s="405"/>
      <c r="F689" s="405"/>
      <c r="G689" s="405"/>
      <c r="H689" s="405"/>
      <c r="I689" s="405"/>
      <c r="J689" s="405"/>
      <c r="K689" s="405"/>
      <c r="L689" s="405"/>
      <c r="M689" s="405"/>
      <c r="N689" s="405"/>
      <c r="O689" s="405"/>
      <c r="P689" s="405"/>
      <c r="Q689" s="405"/>
      <c r="R689" s="405"/>
      <c r="S689" s="405"/>
      <c r="T689" s="405"/>
      <c r="U689" s="405"/>
      <c r="V689" s="405"/>
      <c r="W689" s="405"/>
      <c r="X689" s="405"/>
      <c r="Y689" s="405"/>
      <c r="Z689" s="405"/>
    </row>
    <row r="690" spans="1:26" ht="12.75" customHeight="1">
      <c r="A690" s="405"/>
      <c r="B690" s="405"/>
      <c r="C690" s="405"/>
      <c r="D690" s="405"/>
      <c r="E690" s="405"/>
      <c r="F690" s="405"/>
      <c r="G690" s="405"/>
      <c r="H690" s="405"/>
      <c r="I690" s="405"/>
      <c r="J690" s="405"/>
      <c r="K690" s="405"/>
      <c r="L690" s="405"/>
      <c r="M690" s="405"/>
      <c r="N690" s="405"/>
      <c r="O690" s="405"/>
      <c r="P690" s="405"/>
      <c r="Q690" s="405"/>
      <c r="R690" s="405"/>
      <c r="S690" s="405"/>
      <c r="T690" s="405"/>
      <c r="U690" s="405"/>
      <c r="V690" s="405"/>
      <c r="W690" s="405"/>
      <c r="X690" s="405"/>
      <c r="Y690" s="405"/>
      <c r="Z690" s="405"/>
    </row>
    <row r="691" spans="1:26" ht="12.75" customHeight="1">
      <c r="A691" s="405"/>
      <c r="B691" s="405"/>
      <c r="C691" s="405"/>
      <c r="D691" s="405"/>
      <c r="E691" s="405"/>
      <c r="F691" s="405"/>
      <c r="G691" s="405"/>
      <c r="H691" s="405"/>
      <c r="I691" s="405"/>
      <c r="J691" s="405"/>
      <c r="K691" s="405"/>
      <c r="L691" s="405"/>
      <c r="M691" s="405"/>
      <c r="N691" s="405"/>
      <c r="O691" s="405"/>
      <c r="P691" s="405"/>
      <c r="Q691" s="405"/>
      <c r="R691" s="405"/>
      <c r="S691" s="405"/>
      <c r="T691" s="405"/>
      <c r="U691" s="405"/>
      <c r="V691" s="405"/>
      <c r="W691" s="405"/>
      <c r="X691" s="405"/>
      <c r="Y691" s="405"/>
      <c r="Z691" s="405"/>
    </row>
    <row r="692" spans="1:26" ht="12.75" customHeight="1">
      <c r="A692" s="405"/>
      <c r="B692" s="405"/>
      <c r="C692" s="405"/>
      <c r="D692" s="405"/>
      <c r="E692" s="405"/>
      <c r="F692" s="405"/>
      <c r="G692" s="405"/>
      <c r="H692" s="405"/>
      <c r="I692" s="405"/>
      <c r="J692" s="405"/>
      <c r="K692" s="405"/>
      <c r="L692" s="405"/>
      <c r="M692" s="405"/>
      <c r="N692" s="405"/>
      <c r="O692" s="405"/>
      <c r="P692" s="405"/>
      <c r="Q692" s="405"/>
      <c r="R692" s="405"/>
      <c r="S692" s="405"/>
      <c r="T692" s="405"/>
      <c r="U692" s="405"/>
      <c r="V692" s="405"/>
      <c r="W692" s="405"/>
      <c r="X692" s="405"/>
      <c r="Y692" s="405"/>
      <c r="Z692" s="405"/>
    </row>
    <row r="693" spans="1:26" ht="12.75" customHeight="1">
      <c r="A693" s="405"/>
      <c r="B693" s="405"/>
      <c r="C693" s="405"/>
      <c r="D693" s="405"/>
      <c r="E693" s="405"/>
      <c r="F693" s="405"/>
      <c r="G693" s="405"/>
      <c r="H693" s="405"/>
      <c r="I693" s="405"/>
      <c r="J693" s="405"/>
      <c r="K693" s="405"/>
      <c r="L693" s="405"/>
      <c r="M693" s="405"/>
      <c r="N693" s="405"/>
      <c r="O693" s="405"/>
      <c r="P693" s="405"/>
      <c r="Q693" s="405"/>
      <c r="R693" s="405"/>
      <c r="S693" s="405"/>
      <c r="T693" s="405"/>
      <c r="U693" s="405"/>
      <c r="V693" s="405"/>
      <c r="W693" s="405"/>
      <c r="X693" s="405"/>
      <c r="Y693" s="405"/>
      <c r="Z693" s="405"/>
    </row>
    <row r="694" spans="1:26" ht="12.75" customHeight="1">
      <c r="A694" s="405"/>
      <c r="B694" s="405"/>
      <c r="C694" s="405"/>
      <c r="D694" s="405"/>
      <c r="E694" s="405"/>
      <c r="F694" s="405"/>
      <c r="G694" s="405"/>
      <c r="H694" s="405"/>
      <c r="I694" s="405"/>
      <c r="J694" s="405"/>
      <c r="K694" s="405"/>
      <c r="L694" s="405"/>
      <c r="M694" s="405"/>
      <c r="N694" s="405"/>
      <c r="O694" s="405"/>
      <c r="P694" s="405"/>
      <c r="Q694" s="405"/>
      <c r="R694" s="405"/>
      <c r="S694" s="405"/>
      <c r="T694" s="405"/>
      <c r="U694" s="405"/>
      <c r="V694" s="405"/>
      <c r="W694" s="405"/>
      <c r="X694" s="405"/>
      <c r="Y694" s="405"/>
      <c r="Z694" s="405"/>
    </row>
    <row r="695" spans="1:26" ht="12.75" customHeight="1">
      <c r="A695" s="405"/>
      <c r="B695" s="405"/>
      <c r="C695" s="405"/>
      <c r="D695" s="405"/>
      <c r="E695" s="405"/>
      <c r="F695" s="405"/>
      <c r="G695" s="405"/>
      <c r="H695" s="405"/>
      <c r="I695" s="405"/>
      <c r="J695" s="405"/>
      <c r="K695" s="405"/>
      <c r="L695" s="405"/>
      <c r="M695" s="405"/>
      <c r="N695" s="405"/>
      <c r="O695" s="405"/>
      <c r="P695" s="405"/>
      <c r="Q695" s="405"/>
      <c r="R695" s="405"/>
      <c r="S695" s="405"/>
      <c r="T695" s="405"/>
      <c r="U695" s="405"/>
      <c r="V695" s="405"/>
      <c r="W695" s="405"/>
      <c r="X695" s="405"/>
      <c r="Y695" s="405"/>
      <c r="Z695" s="405"/>
    </row>
    <row r="696" spans="1:26" ht="12.75" customHeight="1">
      <c r="A696" s="405"/>
      <c r="B696" s="405"/>
      <c r="C696" s="405"/>
      <c r="D696" s="405"/>
      <c r="E696" s="405"/>
      <c r="F696" s="405"/>
      <c r="G696" s="405"/>
      <c r="H696" s="405"/>
      <c r="I696" s="405"/>
      <c r="J696" s="405"/>
      <c r="K696" s="405"/>
      <c r="L696" s="405"/>
      <c r="M696" s="405"/>
      <c r="N696" s="405"/>
      <c r="O696" s="405"/>
      <c r="P696" s="405"/>
      <c r="Q696" s="405"/>
      <c r="R696" s="405"/>
      <c r="S696" s="405"/>
      <c r="T696" s="405"/>
      <c r="U696" s="405"/>
      <c r="V696" s="405"/>
      <c r="W696" s="405"/>
      <c r="X696" s="405"/>
      <c r="Y696" s="405"/>
      <c r="Z696" s="405"/>
    </row>
    <row r="697" spans="1:26" ht="12.75" customHeight="1">
      <c r="A697" s="405"/>
      <c r="B697" s="405"/>
      <c r="C697" s="405"/>
      <c r="D697" s="405"/>
      <c r="E697" s="405"/>
      <c r="F697" s="405"/>
      <c r="G697" s="405"/>
      <c r="H697" s="405"/>
      <c r="I697" s="405"/>
      <c r="J697" s="405"/>
      <c r="K697" s="405"/>
      <c r="L697" s="405"/>
      <c r="M697" s="405"/>
      <c r="N697" s="405"/>
      <c r="O697" s="405"/>
      <c r="P697" s="405"/>
      <c r="Q697" s="405"/>
      <c r="R697" s="405"/>
      <c r="S697" s="405"/>
      <c r="T697" s="405"/>
      <c r="U697" s="405"/>
      <c r="V697" s="405"/>
      <c r="W697" s="405"/>
      <c r="X697" s="405"/>
      <c r="Y697" s="405"/>
      <c r="Z697" s="405"/>
    </row>
    <row r="698" spans="1:26" ht="12.75" customHeight="1">
      <c r="A698" s="405"/>
      <c r="B698" s="405"/>
      <c r="C698" s="405"/>
      <c r="D698" s="405"/>
      <c r="E698" s="405"/>
      <c r="F698" s="405"/>
      <c r="G698" s="405"/>
      <c r="H698" s="405"/>
      <c r="I698" s="405"/>
      <c r="J698" s="405"/>
      <c r="K698" s="405"/>
      <c r="L698" s="405"/>
      <c r="M698" s="405"/>
      <c r="N698" s="405"/>
      <c r="O698" s="405"/>
      <c r="P698" s="405"/>
      <c r="Q698" s="405"/>
      <c r="R698" s="405"/>
      <c r="S698" s="405"/>
      <c r="T698" s="405"/>
      <c r="U698" s="405"/>
      <c r="V698" s="405"/>
      <c r="W698" s="405"/>
      <c r="X698" s="405"/>
      <c r="Y698" s="405"/>
      <c r="Z698" s="405"/>
    </row>
    <row r="699" spans="1:26" ht="12.75" customHeight="1">
      <c r="A699" s="405"/>
      <c r="B699" s="405"/>
      <c r="C699" s="405"/>
      <c r="D699" s="405"/>
      <c r="E699" s="405"/>
      <c r="F699" s="405"/>
      <c r="G699" s="405"/>
      <c r="H699" s="405"/>
      <c r="I699" s="405"/>
      <c r="J699" s="405"/>
      <c r="K699" s="405"/>
      <c r="L699" s="405"/>
      <c r="M699" s="405"/>
      <c r="N699" s="405"/>
      <c r="O699" s="405"/>
      <c r="P699" s="405"/>
      <c r="Q699" s="405"/>
      <c r="R699" s="405"/>
      <c r="S699" s="405"/>
      <c r="T699" s="405"/>
      <c r="U699" s="405"/>
      <c r="V699" s="405"/>
      <c r="W699" s="405"/>
      <c r="X699" s="405"/>
      <c r="Y699" s="405"/>
      <c r="Z699" s="405"/>
    </row>
    <row r="700" spans="1:26" ht="12.75" customHeight="1">
      <c r="A700" s="405"/>
      <c r="B700" s="405"/>
      <c r="C700" s="405"/>
      <c r="D700" s="405"/>
      <c r="E700" s="405"/>
      <c r="F700" s="405"/>
      <c r="G700" s="405"/>
      <c r="H700" s="405"/>
      <c r="I700" s="405"/>
      <c r="J700" s="405"/>
      <c r="K700" s="405"/>
      <c r="L700" s="405"/>
      <c r="M700" s="405"/>
      <c r="N700" s="405"/>
      <c r="O700" s="405"/>
      <c r="P700" s="405"/>
      <c r="Q700" s="405"/>
      <c r="R700" s="405"/>
      <c r="S700" s="405"/>
      <c r="T700" s="405"/>
      <c r="U700" s="405"/>
      <c r="V700" s="405"/>
      <c r="W700" s="405"/>
      <c r="X700" s="405"/>
      <c r="Y700" s="405"/>
      <c r="Z700" s="405"/>
    </row>
    <row r="701" spans="1:26" ht="12.75" customHeight="1">
      <c r="A701" s="405"/>
      <c r="B701" s="405"/>
      <c r="C701" s="405"/>
      <c r="D701" s="405"/>
      <c r="E701" s="405"/>
      <c r="F701" s="405"/>
      <c r="G701" s="405"/>
      <c r="H701" s="405"/>
      <c r="I701" s="405"/>
      <c r="J701" s="405"/>
      <c r="K701" s="405"/>
      <c r="L701" s="405"/>
      <c r="M701" s="405"/>
      <c r="N701" s="405"/>
      <c r="O701" s="405"/>
      <c r="P701" s="405"/>
      <c r="Q701" s="405"/>
      <c r="R701" s="405"/>
      <c r="S701" s="405"/>
      <c r="T701" s="405"/>
      <c r="U701" s="405"/>
      <c r="V701" s="405"/>
      <c r="W701" s="405"/>
      <c r="X701" s="405"/>
      <c r="Y701" s="405"/>
      <c r="Z701" s="405"/>
    </row>
    <row r="702" spans="1:26" ht="12.75" customHeight="1">
      <c r="A702" s="405"/>
      <c r="B702" s="405"/>
      <c r="C702" s="405"/>
      <c r="D702" s="405"/>
      <c r="E702" s="405"/>
      <c r="F702" s="405"/>
      <c r="G702" s="405"/>
      <c r="H702" s="405"/>
      <c r="I702" s="405"/>
      <c r="J702" s="405"/>
      <c r="K702" s="405"/>
      <c r="L702" s="405"/>
      <c r="M702" s="405"/>
      <c r="N702" s="405"/>
      <c r="O702" s="405"/>
      <c r="P702" s="405"/>
      <c r="Q702" s="405"/>
      <c r="R702" s="405"/>
      <c r="S702" s="405"/>
      <c r="T702" s="405"/>
      <c r="U702" s="405"/>
      <c r="V702" s="405"/>
      <c r="W702" s="405"/>
      <c r="X702" s="405"/>
      <c r="Y702" s="405"/>
      <c r="Z702" s="405"/>
    </row>
    <row r="703" spans="1:26" ht="12.75" customHeight="1">
      <c r="A703" s="405"/>
      <c r="B703" s="405"/>
      <c r="C703" s="405"/>
      <c r="D703" s="405"/>
      <c r="E703" s="405"/>
      <c r="F703" s="405"/>
      <c r="G703" s="405"/>
      <c r="H703" s="405"/>
      <c r="I703" s="405"/>
      <c r="J703" s="405"/>
      <c r="K703" s="405"/>
      <c r="L703" s="405"/>
      <c r="M703" s="405"/>
      <c r="N703" s="405"/>
      <c r="O703" s="405"/>
      <c r="P703" s="405"/>
      <c r="Q703" s="405"/>
      <c r="R703" s="405"/>
      <c r="S703" s="405"/>
      <c r="T703" s="405"/>
      <c r="U703" s="405"/>
      <c r="V703" s="405"/>
      <c r="W703" s="405"/>
      <c r="X703" s="405"/>
      <c r="Y703" s="405"/>
      <c r="Z703" s="405"/>
    </row>
    <row r="704" spans="1:26" ht="12.75" customHeight="1">
      <c r="A704" s="405"/>
      <c r="B704" s="405"/>
      <c r="C704" s="405"/>
      <c r="D704" s="405"/>
      <c r="E704" s="405"/>
      <c r="F704" s="405"/>
      <c r="G704" s="405"/>
      <c r="H704" s="405"/>
      <c r="I704" s="405"/>
      <c r="J704" s="405"/>
      <c r="K704" s="405"/>
      <c r="L704" s="405"/>
      <c r="M704" s="405"/>
      <c r="N704" s="405"/>
      <c r="O704" s="405"/>
      <c r="P704" s="405"/>
      <c r="Q704" s="405"/>
      <c r="R704" s="405"/>
      <c r="S704" s="405"/>
      <c r="T704" s="405"/>
      <c r="U704" s="405"/>
      <c r="V704" s="405"/>
      <c r="W704" s="405"/>
      <c r="X704" s="405"/>
      <c r="Y704" s="405"/>
      <c r="Z704" s="405"/>
    </row>
    <row r="705" spans="1:26" ht="12.75" customHeight="1">
      <c r="A705" s="405"/>
      <c r="B705" s="405"/>
      <c r="C705" s="405"/>
      <c r="D705" s="405"/>
      <c r="E705" s="405"/>
      <c r="F705" s="405"/>
      <c r="G705" s="405"/>
      <c r="H705" s="405"/>
      <c r="I705" s="405"/>
      <c r="J705" s="405"/>
      <c r="K705" s="405"/>
      <c r="L705" s="405"/>
      <c r="M705" s="405"/>
      <c r="N705" s="405"/>
      <c r="O705" s="405"/>
      <c r="P705" s="405"/>
      <c r="Q705" s="405"/>
      <c r="R705" s="405"/>
      <c r="S705" s="405"/>
      <c r="T705" s="405"/>
      <c r="U705" s="405"/>
      <c r="V705" s="405"/>
      <c r="W705" s="405"/>
      <c r="X705" s="405"/>
      <c r="Y705" s="405"/>
      <c r="Z705" s="405"/>
    </row>
    <row r="706" spans="1:26" ht="12.75" customHeight="1">
      <c r="A706" s="405"/>
      <c r="B706" s="405"/>
      <c r="C706" s="405"/>
      <c r="D706" s="405"/>
      <c r="E706" s="405"/>
      <c r="F706" s="405"/>
      <c r="G706" s="405"/>
      <c r="H706" s="405"/>
      <c r="I706" s="405"/>
      <c r="J706" s="405"/>
      <c r="K706" s="405"/>
      <c r="L706" s="405"/>
      <c r="M706" s="405"/>
      <c r="N706" s="405"/>
      <c r="O706" s="405"/>
      <c r="P706" s="405"/>
      <c r="Q706" s="405"/>
      <c r="R706" s="405"/>
      <c r="S706" s="405"/>
      <c r="T706" s="405"/>
      <c r="U706" s="405"/>
      <c r="V706" s="405"/>
      <c r="W706" s="405"/>
      <c r="X706" s="405"/>
      <c r="Y706" s="405"/>
      <c r="Z706" s="405"/>
    </row>
    <row r="707" spans="1:26" ht="12.75" customHeight="1">
      <c r="A707" s="405"/>
      <c r="B707" s="405"/>
      <c r="C707" s="405"/>
      <c r="D707" s="405"/>
      <c r="E707" s="405"/>
      <c r="F707" s="405"/>
      <c r="G707" s="405"/>
      <c r="H707" s="405"/>
      <c r="I707" s="405"/>
      <c r="J707" s="405"/>
      <c r="K707" s="405"/>
      <c r="L707" s="405"/>
      <c r="M707" s="405"/>
      <c r="N707" s="405"/>
      <c r="O707" s="405"/>
      <c r="P707" s="405"/>
      <c r="Q707" s="405"/>
      <c r="R707" s="405"/>
      <c r="S707" s="405"/>
      <c r="T707" s="405"/>
      <c r="U707" s="405"/>
      <c r="V707" s="405"/>
      <c r="W707" s="405"/>
      <c r="X707" s="405"/>
      <c r="Y707" s="405"/>
      <c r="Z707" s="405"/>
    </row>
    <row r="708" spans="1:26" ht="12.75" customHeight="1">
      <c r="A708" s="405"/>
      <c r="B708" s="405"/>
      <c r="C708" s="405"/>
      <c r="D708" s="405"/>
      <c r="E708" s="405"/>
      <c r="F708" s="405"/>
      <c r="G708" s="405"/>
      <c r="H708" s="405"/>
      <c r="I708" s="405"/>
      <c r="J708" s="405"/>
      <c r="K708" s="405"/>
      <c r="L708" s="405"/>
      <c r="M708" s="405"/>
      <c r="N708" s="405"/>
      <c r="O708" s="405"/>
      <c r="P708" s="405"/>
      <c r="Q708" s="405"/>
      <c r="R708" s="405"/>
      <c r="S708" s="405"/>
      <c r="T708" s="405"/>
      <c r="U708" s="405"/>
      <c r="V708" s="405"/>
      <c r="W708" s="405"/>
      <c r="X708" s="405"/>
      <c r="Y708" s="405"/>
      <c r="Z708" s="405"/>
    </row>
    <row r="709" spans="1:26" ht="12.75" customHeight="1">
      <c r="A709" s="405"/>
      <c r="B709" s="405"/>
      <c r="C709" s="405"/>
      <c r="D709" s="405"/>
      <c r="E709" s="405"/>
      <c r="F709" s="405"/>
      <c r="G709" s="405"/>
      <c r="H709" s="405"/>
      <c r="I709" s="405"/>
      <c r="J709" s="405"/>
      <c r="K709" s="405"/>
      <c r="L709" s="405"/>
      <c r="M709" s="405"/>
      <c r="N709" s="405"/>
      <c r="O709" s="405"/>
      <c r="P709" s="405"/>
      <c r="Q709" s="405"/>
      <c r="R709" s="405"/>
      <c r="S709" s="405"/>
      <c r="T709" s="405"/>
      <c r="U709" s="405"/>
      <c r="V709" s="405"/>
      <c r="W709" s="405"/>
      <c r="X709" s="405"/>
      <c r="Y709" s="405"/>
      <c r="Z709" s="405"/>
    </row>
    <row r="710" spans="1:26" ht="12.75" customHeight="1">
      <c r="A710" s="405"/>
      <c r="B710" s="405"/>
      <c r="C710" s="405"/>
      <c r="D710" s="405"/>
      <c r="E710" s="405"/>
      <c r="F710" s="405"/>
      <c r="G710" s="405"/>
      <c r="H710" s="405"/>
      <c r="I710" s="405"/>
      <c r="J710" s="405"/>
      <c r="K710" s="405"/>
      <c r="L710" s="405"/>
      <c r="M710" s="405"/>
      <c r="N710" s="405"/>
      <c r="O710" s="405"/>
      <c r="P710" s="405"/>
      <c r="Q710" s="405"/>
      <c r="R710" s="405"/>
      <c r="S710" s="405"/>
      <c r="T710" s="405"/>
      <c r="U710" s="405"/>
      <c r="V710" s="405"/>
      <c r="W710" s="405"/>
      <c r="X710" s="405"/>
      <c r="Y710" s="405"/>
      <c r="Z710" s="405"/>
    </row>
    <row r="711" spans="1:26" ht="12.75" customHeight="1">
      <c r="A711" s="405"/>
      <c r="B711" s="405"/>
      <c r="C711" s="405"/>
      <c r="D711" s="405"/>
      <c r="E711" s="405"/>
      <c r="F711" s="405"/>
      <c r="G711" s="405"/>
      <c r="H711" s="405"/>
      <c r="I711" s="405"/>
      <c r="J711" s="405"/>
      <c r="K711" s="405"/>
      <c r="L711" s="405"/>
      <c r="M711" s="405"/>
      <c r="N711" s="405"/>
      <c r="O711" s="405"/>
      <c r="P711" s="405"/>
      <c r="Q711" s="405"/>
      <c r="R711" s="405"/>
      <c r="S711" s="405"/>
      <c r="T711" s="405"/>
      <c r="U711" s="405"/>
      <c r="V711" s="405"/>
      <c r="W711" s="405"/>
      <c r="X711" s="405"/>
      <c r="Y711" s="405"/>
      <c r="Z711" s="405"/>
    </row>
    <row r="712" spans="1:26" ht="12.75" customHeight="1">
      <c r="A712" s="405"/>
      <c r="B712" s="405"/>
      <c r="C712" s="405"/>
      <c r="D712" s="405"/>
      <c r="E712" s="405"/>
      <c r="F712" s="405"/>
      <c r="G712" s="405"/>
      <c r="H712" s="405"/>
      <c r="I712" s="405"/>
      <c r="J712" s="405"/>
      <c r="K712" s="405"/>
      <c r="L712" s="405"/>
      <c r="M712" s="405"/>
      <c r="N712" s="405"/>
      <c r="O712" s="405"/>
      <c r="P712" s="405"/>
      <c r="Q712" s="405"/>
      <c r="R712" s="405"/>
      <c r="S712" s="405"/>
      <c r="T712" s="405"/>
      <c r="U712" s="405"/>
      <c r="V712" s="405"/>
      <c r="W712" s="405"/>
      <c r="X712" s="405"/>
      <c r="Y712" s="405"/>
      <c r="Z712" s="405"/>
    </row>
    <row r="713" spans="1:26" ht="12.75" customHeight="1">
      <c r="A713" s="405"/>
      <c r="B713" s="405"/>
      <c r="C713" s="405"/>
      <c r="D713" s="405"/>
      <c r="E713" s="405"/>
      <c r="F713" s="405"/>
      <c r="G713" s="405"/>
      <c r="H713" s="405"/>
      <c r="I713" s="405"/>
      <c r="J713" s="405"/>
      <c r="K713" s="405"/>
      <c r="L713" s="405"/>
      <c r="M713" s="405"/>
      <c r="N713" s="405"/>
      <c r="O713" s="405"/>
      <c r="P713" s="405"/>
      <c r="Q713" s="405"/>
      <c r="R713" s="405"/>
      <c r="S713" s="405"/>
      <c r="T713" s="405"/>
      <c r="U713" s="405"/>
      <c r="V713" s="405"/>
      <c r="W713" s="405"/>
      <c r="X713" s="405"/>
      <c r="Y713" s="405"/>
      <c r="Z713" s="405"/>
    </row>
    <row r="714" spans="1:26" ht="12.75" customHeight="1">
      <c r="A714" s="405"/>
      <c r="B714" s="405"/>
      <c r="C714" s="405"/>
      <c r="D714" s="405"/>
      <c r="E714" s="405"/>
      <c r="F714" s="405"/>
      <c r="G714" s="405"/>
      <c r="H714" s="405"/>
      <c r="I714" s="405"/>
      <c r="J714" s="405"/>
      <c r="K714" s="405"/>
      <c r="L714" s="405"/>
      <c r="M714" s="405"/>
      <c r="N714" s="405"/>
      <c r="O714" s="405"/>
      <c r="P714" s="405"/>
      <c r="Q714" s="405"/>
      <c r="R714" s="405"/>
      <c r="S714" s="405"/>
      <c r="T714" s="405"/>
      <c r="U714" s="405"/>
      <c r="V714" s="405"/>
      <c r="W714" s="405"/>
      <c r="X714" s="405"/>
      <c r="Y714" s="405"/>
      <c r="Z714" s="405"/>
    </row>
    <row r="715" spans="1:26" ht="12.75" customHeight="1">
      <c r="A715" s="405"/>
      <c r="B715" s="405"/>
      <c r="C715" s="405"/>
      <c r="D715" s="405"/>
      <c r="E715" s="405"/>
      <c r="F715" s="405"/>
      <c r="G715" s="405"/>
      <c r="H715" s="405"/>
      <c r="I715" s="405"/>
      <c r="J715" s="405"/>
      <c r="K715" s="405"/>
      <c r="L715" s="405"/>
      <c r="M715" s="405"/>
      <c r="N715" s="405"/>
      <c r="O715" s="405"/>
      <c r="P715" s="405"/>
      <c r="Q715" s="405"/>
      <c r="R715" s="405"/>
      <c r="S715" s="405"/>
      <c r="T715" s="405"/>
      <c r="U715" s="405"/>
      <c r="V715" s="405"/>
      <c r="W715" s="405"/>
      <c r="X715" s="405"/>
      <c r="Y715" s="405"/>
      <c r="Z715" s="405"/>
    </row>
    <row r="716" spans="1:26" ht="12.75" customHeight="1">
      <c r="A716" s="405"/>
      <c r="B716" s="405"/>
      <c r="C716" s="405"/>
      <c r="D716" s="405"/>
      <c r="E716" s="405"/>
      <c r="F716" s="405"/>
      <c r="G716" s="405"/>
      <c r="H716" s="405"/>
      <c r="I716" s="405"/>
      <c r="J716" s="405"/>
      <c r="K716" s="405"/>
      <c r="L716" s="405"/>
      <c r="M716" s="405"/>
      <c r="N716" s="405"/>
      <c r="O716" s="405"/>
      <c r="P716" s="405"/>
      <c r="Q716" s="405"/>
      <c r="R716" s="405"/>
      <c r="S716" s="405"/>
      <c r="T716" s="405"/>
      <c r="U716" s="405"/>
      <c r="V716" s="405"/>
      <c r="W716" s="405"/>
      <c r="X716" s="405"/>
      <c r="Y716" s="405"/>
      <c r="Z716" s="405"/>
    </row>
    <row r="717" spans="1:26" ht="12.75" customHeight="1">
      <c r="A717" s="405"/>
      <c r="B717" s="405"/>
      <c r="C717" s="405"/>
      <c r="D717" s="405"/>
      <c r="E717" s="405"/>
      <c r="F717" s="405"/>
      <c r="G717" s="405"/>
      <c r="H717" s="405"/>
      <c r="I717" s="405"/>
      <c r="J717" s="405"/>
      <c r="K717" s="405"/>
      <c r="L717" s="405"/>
      <c r="M717" s="405"/>
      <c r="N717" s="405"/>
      <c r="O717" s="405"/>
      <c r="P717" s="405"/>
      <c r="Q717" s="405"/>
      <c r="R717" s="405"/>
      <c r="S717" s="405"/>
      <c r="T717" s="405"/>
      <c r="U717" s="405"/>
      <c r="V717" s="405"/>
      <c r="W717" s="405"/>
      <c r="X717" s="405"/>
      <c r="Y717" s="405"/>
      <c r="Z717" s="405"/>
    </row>
    <row r="718" spans="1:26" ht="12.75" customHeight="1">
      <c r="A718" s="405"/>
      <c r="B718" s="405"/>
      <c r="C718" s="405"/>
      <c r="D718" s="405"/>
      <c r="E718" s="405"/>
      <c r="F718" s="405"/>
      <c r="G718" s="405"/>
      <c r="H718" s="405"/>
      <c r="I718" s="405"/>
      <c r="J718" s="405"/>
      <c r="K718" s="405"/>
      <c r="L718" s="405"/>
      <c r="M718" s="405"/>
      <c r="N718" s="405"/>
      <c r="O718" s="405"/>
      <c r="P718" s="405"/>
      <c r="Q718" s="405"/>
      <c r="R718" s="405"/>
      <c r="S718" s="405"/>
      <c r="T718" s="405"/>
      <c r="U718" s="405"/>
      <c r="V718" s="405"/>
      <c r="W718" s="405"/>
      <c r="X718" s="405"/>
      <c r="Y718" s="405"/>
      <c r="Z718" s="405"/>
    </row>
    <row r="719" spans="1:26" ht="12.75" customHeight="1">
      <c r="A719" s="405"/>
      <c r="B719" s="405"/>
      <c r="C719" s="405"/>
      <c r="D719" s="405"/>
      <c r="E719" s="405"/>
      <c r="F719" s="405"/>
      <c r="G719" s="405"/>
      <c r="H719" s="405"/>
      <c r="I719" s="405"/>
      <c r="J719" s="405"/>
      <c r="K719" s="405"/>
      <c r="L719" s="405"/>
      <c r="M719" s="405"/>
      <c r="N719" s="405"/>
      <c r="O719" s="405"/>
      <c r="P719" s="405"/>
      <c r="Q719" s="405"/>
      <c r="R719" s="405"/>
      <c r="S719" s="405"/>
      <c r="T719" s="405"/>
      <c r="U719" s="405"/>
      <c r="V719" s="405"/>
      <c r="W719" s="405"/>
      <c r="X719" s="405"/>
      <c r="Y719" s="405"/>
      <c r="Z719" s="405"/>
    </row>
    <row r="720" spans="1:26" ht="12.75" customHeight="1">
      <c r="A720" s="405"/>
      <c r="B720" s="405"/>
      <c r="C720" s="405"/>
      <c r="D720" s="405"/>
      <c r="E720" s="405"/>
      <c r="F720" s="405"/>
      <c r="G720" s="405"/>
      <c r="H720" s="405"/>
      <c r="I720" s="405"/>
      <c r="J720" s="405"/>
      <c r="K720" s="405"/>
      <c r="L720" s="405"/>
      <c r="M720" s="405"/>
      <c r="N720" s="405"/>
      <c r="O720" s="405"/>
      <c r="P720" s="405"/>
      <c r="Q720" s="405"/>
      <c r="R720" s="405"/>
      <c r="S720" s="405"/>
      <c r="T720" s="405"/>
      <c r="U720" s="405"/>
      <c r="V720" s="405"/>
      <c r="W720" s="405"/>
      <c r="X720" s="405"/>
      <c r="Y720" s="405"/>
      <c r="Z720" s="405"/>
    </row>
    <row r="721" spans="1:26" ht="12.75" customHeight="1">
      <c r="A721" s="405"/>
      <c r="B721" s="405"/>
      <c r="C721" s="405"/>
      <c r="D721" s="405"/>
      <c r="E721" s="405"/>
      <c r="F721" s="405"/>
      <c r="G721" s="405"/>
      <c r="H721" s="405"/>
      <c r="I721" s="405"/>
      <c r="J721" s="405"/>
      <c r="K721" s="405"/>
      <c r="L721" s="405"/>
      <c r="M721" s="405"/>
      <c r="N721" s="405"/>
      <c r="O721" s="405"/>
      <c r="P721" s="405"/>
      <c r="Q721" s="405"/>
      <c r="R721" s="405"/>
      <c r="S721" s="405"/>
      <c r="T721" s="405"/>
      <c r="U721" s="405"/>
      <c r="V721" s="405"/>
      <c r="W721" s="405"/>
      <c r="X721" s="405"/>
      <c r="Y721" s="405"/>
      <c r="Z721" s="405"/>
    </row>
    <row r="722" spans="1:26" ht="12.75" customHeight="1">
      <c r="A722" s="405"/>
      <c r="B722" s="405"/>
      <c r="C722" s="405"/>
      <c r="D722" s="405"/>
      <c r="E722" s="405"/>
      <c r="F722" s="405"/>
      <c r="G722" s="405"/>
      <c r="H722" s="405"/>
      <c r="I722" s="405"/>
      <c r="J722" s="405"/>
      <c r="K722" s="405"/>
      <c r="L722" s="405"/>
      <c r="M722" s="405"/>
      <c r="N722" s="405"/>
      <c r="O722" s="405"/>
      <c r="P722" s="405"/>
      <c r="Q722" s="405"/>
      <c r="R722" s="405"/>
      <c r="S722" s="405"/>
      <c r="T722" s="405"/>
      <c r="U722" s="405"/>
      <c r="V722" s="405"/>
      <c r="W722" s="405"/>
      <c r="X722" s="405"/>
      <c r="Y722" s="405"/>
      <c r="Z722" s="405"/>
    </row>
    <row r="723" spans="1:26" ht="12.75" customHeight="1">
      <c r="A723" s="405"/>
      <c r="B723" s="405"/>
      <c r="C723" s="405"/>
      <c r="D723" s="405"/>
      <c r="E723" s="405"/>
      <c r="F723" s="405"/>
      <c r="G723" s="405"/>
      <c r="H723" s="405"/>
      <c r="I723" s="405"/>
      <c r="J723" s="405"/>
      <c r="K723" s="405"/>
      <c r="L723" s="405"/>
      <c r="M723" s="405"/>
      <c r="N723" s="405"/>
      <c r="O723" s="405"/>
      <c r="P723" s="405"/>
      <c r="Q723" s="405"/>
      <c r="R723" s="405"/>
      <c r="S723" s="405"/>
      <c r="T723" s="405"/>
      <c r="U723" s="405"/>
      <c r="V723" s="405"/>
      <c r="W723" s="405"/>
      <c r="X723" s="405"/>
      <c r="Y723" s="405"/>
      <c r="Z723" s="405"/>
    </row>
    <row r="724" spans="1:26" ht="12.75" customHeight="1">
      <c r="A724" s="405"/>
      <c r="B724" s="405"/>
      <c r="C724" s="405"/>
      <c r="D724" s="405"/>
      <c r="E724" s="405"/>
      <c r="F724" s="405"/>
      <c r="G724" s="405"/>
      <c r="H724" s="405"/>
      <c r="I724" s="405"/>
      <c r="J724" s="405"/>
      <c r="K724" s="405"/>
      <c r="L724" s="405"/>
      <c r="M724" s="405"/>
      <c r="N724" s="405"/>
      <c r="O724" s="405"/>
      <c r="P724" s="405"/>
      <c r="Q724" s="405"/>
      <c r="R724" s="405"/>
      <c r="S724" s="405"/>
      <c r="T724" s="405"/>
      <c r="U724" s="405"/>
      <c r="V724" s="405"/>
      <c r="W724" s="405"/>
      <c r="X724" s="405"/>
      <c r="Y724" s="405"/>
      <c r="Z724" s="405"/>
    </row>
    <row r="725" spans="1:26" ht="12.75" customHeight="1">
      <c r="A725" s="405"/>
      <c r="B725" s="405"/>
      <c r="C725" s="405"/>
      <c r="D725" s="405"/>
      <c r="E725" s="405"/>
      <c r="F725" s="405"/>
      <c r="G725" s="405"/>
      <c r="H725" s="405"/>
      <c r="I725" s="405"/>
      <c r="J725" s="405"/>
      <c r="K725" s="405"/>
      <c r="L725" s="405"/>
      <c r="M725" s="405"/>
      <c r="N725" s="405"/>
      <c r="O725" s="405"/>
      <c r="P725" s="405"/>
      <c r="Q725" s="405"/>
      <c r="R725" s="405"/>
      <c r="S725" s="405"/>
      <c r="T725" s="405"/>
      <c r="U725" s="405"/>
      <c r="V725" s="405"/>
      <c r="W725" s="405"/>
      <c r="X725" s="405"/>
      <c r="Y725" s="405"/>
      <c r="Z725" s="405"/>
    </row>
    <row r="726" spans="1:26" ht="12.75" customHeight="1">
      <c r="A726" s="405"/>
      <c r="B726" s="405"/>
      <c r="C726" s="405"/>
      <c r="D726" s="405"/>
      <c r="E726" s="405"/>
      <c r="F726" s="405"/>
      <c r="G726" s="405"/>
      <c r="H726" s="405"/>
      <c r="I726" s="405"/>
      <c r="J726" s="405"/>
      <c r="K726" s="405"/>
      <c r="L726" s="405"/>
      <c r="M726" s="405"/>
      <c r="N726" s="405"/>
      <c r="O726" s="405"/>
      <c r="P726" s="405"/>
      <c r="Q726" s="405"/>
      <c r="R726" s="405"/>
      <c r="S726" s="405"/>
      <c r="T726" s="405"/>
      <c r="U726" s="405"/>
      <c r="V726" s="405"/>
      <c r="W726" s="405"/>
      <c r="X726" s="405"/>
      <c r="Y726" s="405"/>
      <c r="Z726" s="405"/>
    </row>
    <row r="727" spans="1:26" ht="12.75" customHeight="1">
      <c r="A727" s="405"/>
      <c r="B727" s="405"/>
      <c r="C727" s="405"/>
      <c r="D727" s="405"/>
      <c r="E727" s="405"/>
      <c r="F727" s="405"/>
      <c r="G727" s="405"/>
      <c r="H727" s="405"/>
      <c r="I727" s="405"/>
      <c r="J727" s="405"/>
      <c r="K727" s="405"/>
      <c r="L727" s="405"/>
      <c r="M727" s="405"/>
      <c r="N727" s="405"/>
      <c r="O727" s="405"/>
      <c r="P727" s="405"/>
      <c r="Q727" s="405"/>
      <c r="R727" s="405"/>
      <c r="S727" s="405"/>
      <c r="T727" s="405"/>
      <c r="U727" s="405"/>
      <c r="V727" s="405"/>
      <c r="W727" s="405"/>
      <c r="X727" s="405"/>
      <c r="Y727" s="405"/>
      <c r="Z727" s="405"/>
    </row>
    <row r="728" spans="1:26" ht="12.75" customHeight="1">
      <c r="A728" s="405"/>
      <c r="B728" s="405"/>
      <c r="C728" s="405"/>
      <c r="D728" s="405"/>
      <c r="E728" s="405"/>
      <c r="F728" s="405"/>
      <c r="G728" s="405"/>
      <c r="H728" s="405"/>
      <c r="I728" s="405"/>
      <c r="J728" s="405"/>
      <c r="K728" s="405"/>
      <c r="L728" s="405"/>
      <c r="M728" s="405"/>
      <c r="N728" s="405"/>
      <c r="O728" s="405"/>
      <c r="P728" s="405"/>
      <c r="Q728" s="405"/>
      <c r="R728" s="405"/>
      <c r="S728" s="405"/>
      <c r="T728" s="405"/>
      <c r="U728" s="405"/>
      <c r="V728" s="405"/>
      <c r="W728" s="405"/>
      <c r="X728" s="405"/>
      <c r="Y728" s="405"/>
      <c r="Z728" s="405"/>
    </row>
    <row r="729" spans="1:26" ht="12.75" customHeight="1">
      <c r="A729" s="405"/>
      <c r="B729" s="405"/>
      <c r="C729" s="405"/>
      <c r="D729" s="405"/>
      <c r="E729" s="405"/>
      <c r="F729" s="405"/>
      <c r="G729" s="405"/>
      <c r="H729" s="405"/>
      <c r="I729" s="405"/>
      <c r="J729" s="405"/>
      <c r="K729" s="405"/>
      <c r="L729" s="405"/>
      <c r="M729" s="405"/>
      <c r="N729" s="405"/>
      <c r="O729" s="405"/>
      <c r="P729" s="405"/>
      <c r="Q729" s="405"/>
      <c r="R729" s="405"/>
      <c r="S729" s="405"/>
      <c r="T729" s="405"/>
      <c r="U729" s="405"/>
      <c r="V729" s="405"/>
      <c r="W729" s="405"/>
      <c r="X729" s="405"/>
      <c r="Y729" s="405"/>
      <c r="Z729" s="405"/>
    </row>
    <row r="730" spans="1:26" ht="12.75" customHeight="1">
      <c r="A730" s="405"/>
      <c r="B730" s="405"/>
      <c r="C730" s="405"/>
      <c r="D730" s="405"/>
      <c r="E730" s="405"/>
      <c r="F730" s="405"/>
      <c r="G730" s="405"/>
      <c r="H730" s="405"/>
      <c r="I730" s="405"/>
      <c r="J730" s="405"/>
      <c r="K730" s="405"/>
      <c r="L730" s="405"/>
      <c r="M730" s="405"/>
      <c r="N730" s="405"/>
      <c r="O730" s="405"/>
      <c r="P730" s="405"/>
      <c r="Q730" s="405"/>
      <c r="R730" s="405"/>
      <c r="S730" s="405"/>
      <c r="T730" s="405"/>
      <c r="U730" s="405"/>
      <c r="V730" s="405"/>
      <c r="W730" s="405"/>
      <c r="X730" s="405"/>
      <c r="Y730" s="405"/>
      <c r="Z730" s="405"/>
    </row>
    <row r="731" spans="1:26" ht="12.75" customHeight="1">
      <c r="A731" s="405"/>
      <c r="B731" s="405"/>
      <c r="C731" s="405"/>
      <c r="D731" s="405"/>
      <c r="E731" s="405"/>
      <c r="F731" s="405"/>
      <c r="G731" s="405"/>
      <c r="H731" s="405"/>
      <c r="I731" s="405"/>
      <c r="J731" s="405"/>
      <c r="K731" s="405"/>
      <c r="L731" s="405"/>
      <c r="M731" s="405"/>
      <c r="N731" s="405"/>
      <c r="O731" s="405"/>
      <c r="P731" s="405"/>
      <c r="Q731" s="405"/>
      <c r="R731" s="405"/>
      <c r="S731" s="405"/>
      <c r="T731" s="405"/>
      <c r="U731" s="405"/>
      <c r="V731" s="405"/>
      <c r="W731" s="405"/>
      <c r="X731" s="405"/>
      <c r="Y731" s="405"/>
      <c r="Z731" s="405"/>
    </row>
    <row r="732" spans="1:26" ht="12.75" customHeight="1">
      <c r="A732" s="405"/>
      <c r="B732" s="405"/>
      <c r="C732" s="405"/>
      <c r="D732" s="405"/>
      <c r="E732" s="405"/>
      <c r="F732" s="405"/>
      <c r="G732" s="405"/>
      <c r="H732" s="405"/>
      <c r="I732" s="405"/>
      <c r="J732" s="405"/>
      <c r="K732" s="405"/>
      <c r="L732" s="405"/>
      <c r="M732" s="405"/>
      <c r="N732" s="405"/>
      <c r="O732" s="405"/>
      <c r="P732" s="405"/>
      <c r="Q732" s="405"/>
      <c r="R732" s="405"/>
      <c r="S732" s="405"/>
      <c r="T732" s="405"/>
      <c r="U732" s="405"/>
      <c r="V732" s="405"/>
      <c r="W732" s="405"/>
      <c r="X732" s="405"/>
      <c r="Y732" s="405"/>
      <c r="Z732" s="405"/>
    </row>
    <row r="733" spans="1:26" ht="12.75" customHeight="1">
      <c r="A733" s="405"/>
      <c r="B733" s="405"/>
      <c r="C733" s="405"/>
      <c r="D733" s="405"/>
      <c r="E733" s="405"/>
      <c r="F733" s="405"/>
      <c r="G733" s="405"/>
      <c r="H733" s="405"/>
      <c r="I733" s="405"/>
      <c r="J733" s="405"/>
      <c r="K733" s="405"/>
      <c r="L733" s="405"/>
      <c r="M733" s="405"/>
      <c r="N733" s="405"/>
      <c r="O733" s="405"/>
      <c r="P733" s="405"/>
      <c r="Q733" s="405"/>
      <c r="R733" s="405"/>
      <c r="S733" s="405"/>
      <c r="T733" s="405"/>
      <c r="U733" s="405"/>
      <c r="V733" s="405"/>
      <c r="W733" s="405"/>
      <c r="X733" s="405"/>
      <c r="Y733" s="405"/>
      <c r="Z733" s="405"/>
    </row>
    <row r="734" spans="1:26" ht="12.75" customHeight="1">
      <c r="A734" s="405"/>
      <c r="B734" s="405"/>
      <c r="C734" s="405"/>
      <c r="D734" s="405"/>
      <c r="E734" s="405"/>
      <c r="F734" s="405"/>
      <c r="G734" s="405"/>
      <c r="H734" s="405"/>
      <c r="I734" s="405"/>
      <c r="J734" s="405"/>
      <c r="K734" s="405"/>
      <c r="L734" s="405"/>
      <c r="M734" s="405"/>
      <c r="N734" s="405"/>
      <c r="O734" s="405"/>
      <c r="P734" s="405"/>
      <c r="Q734" s="405"/>
      <c r="R734" s="405"/>
      <c r="S734" s="405"/>
      <c r="T734" s="405"/>
      <c r="U734" s="405"/>
      <c r="V734" s="405"/>
      <c r="W734" s="405"/>
      <c r="X734" s="405"/>
      <c r="Y734" s="405"/>
      <c r="Z734" s="405"/>
    </row>
    <row r="735" spans="1:26" ht="12.75" customHeight="1">
      <c r="A735" s="405"/>
      <c r="B735" s="405"/>
      <c r="C735" s="405"/>
      <c r="D735" s="405"/>
      <c r="E735" s="405"/>
      <c r="F735" s="405"/>
      <c r="G735" s="405"/>
      <c r="H735" s="405"/>
      <c r="I735" s="405"/>
      <c r="J735" s="405"/>
      <c r="K735" s="405"/>
      <c r="L735" s="405"/>
      <c r="M735" s="405"/>
      <c r="N735" s="405"/>
      <c r="O735" s="405"/>
      <c r="P735" s="405"/>
      <c r="Q735" s="405"/>
      <c r="R735" s="405"/>
      <c r="S735" s="405"/>
      <c r="T735" s="405"/>
      <c r="U735" s="405"/>
      <c r="V735" s="405"/>
      <c r="W735" s="405"/>
      <c r="X735" s="405"/>
      <c r="Y735" s="405"/>
      <c r="Z735" s="405"/>
    </row>
    <row r="736" spans="1:26" ht="12.75" customHeight="1">
      <c r="A736" s="405"/>
      <c r="B736" s="405"/>
      <c r="C736" s="405"/>
      <c r="D736" s="405"/>
      <c r="E736" s="405"/>
      <c r="F736" s="405"/>
      <c r="G736" s="405"/>
      <c r="H736" s="405"/>
      <c r="I736" s="405"/>
      <c r="J736" s="405"/>
      <c r="K736" s="405"/>
      <c r="L736" s="405"/>
      <c r="M736" s="405"/>
      <c r="N736" s="405"/>
      <c r="O736" s="405"/>
      <c r="P736" s="405"/>
      <c r="Q736" s="405"/>
      <c r="R736" s="405"/>
      <c r="S736" s="405"/>
      <c r="T736" s="405"/>
      <c r="U736" s="405"/>
      <c r="V736" s="405"/>
      <c r="W736" s="405"/>
      <c r="X736" s="405"/>
      <c r="Y736" s="405"/>
      <c r="Z736" s="405"/>
    </row>
    <row r="737" spans="1:26" ht="12.75" customHeight="1">
      <c r="A737" s="405"/>
      <c r="B737" s="405"/>
      <c r="C737" s="405"/>
      <c r="D737" s="405"/>
      <c r="E737" s="405"/>
      <c r="F737" s="405"/>
      <c r="G737" s="405"/>
      <c r="H737" s="405"/>
      <c r="I737" s="405"/>
      <c r="J737" s="405"/>
      <c r="K737" s="405"/>
      <c r="L737" s="405"/>
      <c r="M737" s="405"/>
      <c r="N737" s="405"/>
      <c r="O737" s="405"/>
      <c r="P737" s="405"/>
      <c r="Q737" s="405"/>
      <c r="R737" s="405"/>
      <c r="S737" s="405"/>
      <c r="T737" s="405"/>
      <c r="U737" s="405"/>
      <c r="V737" s="405"/>
      <c r="W737" s="405"/>
      <c r="X737" s="405"/>
      <c r="Y737" s="405"/>
      <c r="Z737" s="405"/>
    </row>
    <row r="738" spans="1:26" ht="12.75" customHeight="1">
      <c r="A738" s="405"/>
      <c r="B738" s="405"/>
      <c r="C738" s="405"/>
      <c r="D738" s="405"/>
      <c r="E738" s="405"/>
      <c r="F738" s="405"/>
      <c r="G738" s="405"/>
      <c r="H738" s="405"/>
      <c r="I738" s="405"/>
      <c r="J738" s="405"/>
      <c r="K738" s="405"/>
      <c r="L738" s="405"/>
      <c r="M738" s="405"/>
      <c r="N738" s="405"/>
      <c r="O738" s="405"/>
      <c r="P738" s="405"/>
      <c r="Q738" s="405"/>
      <c r="R738" s="405"/>
      <c r="S738" s="405"/>
      <c r="T738" s="405"/>
      <c r="U738" s="405"/>
      <c r="V738" s="405"/>
      <c r="W738" s="405"/>
      <c r="X738" s="405"/>
      <c r="Y738" s="405"/>
      <c r="Z738" s="405"/>
    </row>
    <row r="739" spans="1:26" ht="12.75" customHeight="1">
      <c r="A739" s="405"/>
      <c r="B739" s="405"/>
      <c r="C739" s="405"/>
      <c r="D739" s="405"/>
      <c r="E739" s="405"/>
      <c r="F739" s="405"/>
      <c r="G739" s="405"/>
      <c r="H739" s="405"/>
      <c r="I739" s="405"/>
      <c r="J739" s="405"/>
      <c r="K739" s="405"/>
      <c r="L739" s="405"/>
      <c r="M739" s="405"/>
      <c r="N739" s="405"/>
      <c r="O739" s="405"/>
      <c r="P739" s="405"/>
      <c r="Q739" s="405"/>
      <c r="R739" s="405"/>
      <c r="S739" s="405"/>
      <c r="T739" s="405"/>
      <c r="U739" s="405"/>
      <c r="V739" s="405"/>
      <c r="W739" s="405"/>
      <c r="X739" s="405"/>
      <c r="Y739" s="405"/>
      <c r="Z739" s="405"/>
    </row>
    <row r="740" spans="1:26" ht="12.75" customHeight="1">
      <c r="A740" s="405"/>
      <c r="B740" s="405"/>
      <c r="C740" s="405"/>
      <c r="D740" s="405"/>
      <c r="E740" s="405"/>
      <c r="F740" s="405"/>
      <c r="G740" s="405"/>
      <c r="H740" s="405"/>
      <c r="I740" s="405"/>
      <c r="J740" s="405"/>
      <c r="K740" s="405"/>
      <c r="L740" s="405"/>
      <c r="M740" s="405"/>
      <c r="N740" s="405"/>
      <c r="O740" s="405"/>
      <c r="P740" s="405"/>
      <c r="Q740" s="405"/>
      <c r="R740" s="405"/>
      <c r="S740" s="405"/>
      <c r="T740" s="405"/>
      <c r="U740" s="405"/>
      <c r="V740" s="405"/>
      <c r="W740" s="405"/>
      <c r="X740" s="405"/>
      <c r="Y740" s="405"/>
      <c r="Z740" s="405"/>
    </row>
    <row r="741" spans="1:26" ht="12.75" customHeight="1">
      <c r="A741" s="405"/>
      <c r="B741" s="405"/>
      <c r="C741" s="405"/>
      <c r="D741" s="405"/>
      <c r="E741" s="405"/>
      <c r="F741" s="405"/>
      <c r="G741" s="405"/>
      <c r="H741" s="405"/>
      <c r="I741" s="405"/>
      <c r="J741" s="405"/>
      <c r="K741" s="405"/>
      <c r="L741" s="405"/>
      <c r="M741" s="405"/>
      <c r="N741" s="405"/>
      <c r="O741" s="405"/>
      <c r="P741" s="405"/>
      <c r="Q741" s="405"/>
      <c r="R741" s="405"/>
      <c r="S741" s="405"/>
      <c r="T741" s="405"/>
      <c r="U741" s="405"/>
      <c r="V741" s="405"/>
      <c r="W741" s="405"/>
      <c r="X741" s="405"/>
      <c r="Y741" s="405"/>
      <c r="Z741" s="405"/>
    </row>
    <row r="742" spans="1:26" ht="12.75" customHeight="1">
      <c r="A742" s="405"/>
      <c r="B742" s="405"/>
      <c r="C742" s="405"/>
      <c r="D742" s="405"/>
      <c r="E742" s="405"/>
      <c r="F742" s="405"/>
      <c r="G742" s="405"/>
      <c r="H742" s="405"/>
      <c r="I742" s="405"/>
      <c r="J742" s="405"/>
      <c r="K742" s="405"/>
      <c r="L742" s="405"/>
      <c r="M742" s="405"/>
      <c r="N742" s="405"/>
      <c r="O742" s="405"/>
      <c r="P742" s="405"/>
      <c r="Q742" s="405"/>
      <c r="R742" s="405"/>
      <c r="S742" s="405"/>
      <c r="T742" s="405"/>
      <c r="U742" s="405"/>
      <c r="V742" s="405"/>
      <c r="W742" s="405"/>
      <c r="X742" s="405"/>
      <c r="Y742" s="405"/>
      <c r="Z742" s="405"/>
    </row>
    <row r="743" spans="1:26" ht="12.75" customHeight="1">
      <c r="A743" s="405"/>
      <c r="B743" s="405"/>
      <c r="C743" s="405"/>
      <c r="D743" s="405"/>
      <c r="E743" s="405"/>
      <c r="F743" s="405"/>
      <c r="G743" s="405"/>
      <c r="H743" s="405"/>
      <c r="I743" s="405"/>
      <c r="J743" s="405"/>
      <c r="K743" s="405"/>
      <c r="L743" s="405"/>
      <c r="M743" s="405"/>
      <c r="N743" s="405"/>
      <c r="O743" s="405"/>
      <c r="P743" s="405"/>
      <c r="Q743" s="405"/>
      <c r="R743" s="405"/>
      <c r="S743" s="405"/>
      <c r="T743" s="405"/>
      <c r="U743" s="405"/>
      <c r="V743" s="405"/>
      <c r="W743" s="405"/>
      <c r="X743" s="405"/>
      <c r="Y743" s="405"/>
      <c r="Z743" s="405"/>
    </row>
    <row r="744" spans="1:26" ht="12.75" customHeight="1">
      <c r="A744" s="405"/>
      <c r="B744" s="405"/>
      <c r="C744" s="405"/>
      <c r="D744" s="405"/>
      <c r="E744" s="405"/>
      <c r="F744" s="405"/>
      <c r="G744" s="405"/>
      <c r="H744" s="405"/>
      <c r="I744" s="405"/>
      <c r="J744" s="405"/>
      <c r="K744" s="405"/>
      <c r="L744" s="405"/>
      <c r="M744" s="405"/>
      <c r="N744" s="405"/>
      <c r="O744" s="405"/>
      <c r="P744" s="405"/>
      <c r="Q744" s="405"/>
      <c r="R744" s="405"/>
      <c r="S744" s="405"/>
      <c r="T744" s="405"/>
      <c r="U744" s="405"/>
      <c r="V744" s="405"/>
      <c r="W744" s="405"/>
      <c r="X744" s="405"/>
      <c r="Y744" s="405"/>
      <c r="Z744" s="405"/>
    </row>
    <row r="745" spans="1:26" ht="12.75" customHeight="1">
      <c r="A745" s="405"/>
      <c r="B745" s="405"/>
      <c r="C745" s="405"/>
      <c r="D745" s="405"/>
      <c r="E745" s="405"/>
      <c r="F745" s="405"/>
      <c r="G745" s="405"/>
      <c r="H745" s="405"/>
      <c r="I745" s="405"/>
      <c r="J745" s="405"/>
      <c r="K745" s="405"/>
      <c r="L745" s="405"/>
      <c r="M745" s="405"/>
      <c r="N745" s="405"/>
      <c r="O745" s="405"/>
      <c r="P745" s="405"/>
      <c r="Q745" s="405"/>
      <c r="R745" s="405"/>
      <c r="S745" s="405"/>
      <c r="T745" s="405"/>
      <c r="U745" s="405"/>
      <c r="V745" s="405"/>
      <c r="W745" s="405"/>
      <c r="X745" s="405"/>
      <c r="Y745" s="405"/>
      <c r="Z745" s="405"/>
    </row>
    <row r="746" spans="1:26" ht="12.75" customHeight="1">
      <c r="A746" s="405"/>
      <c r="B746" s="405"/>
      <c r="C746" s="405"/>
      <c r="D746" s="405"/>
      <c r="E746" s="405"/>
      <c r="F746" s="405"/>
      <c r="G746" s="405"/>
      <c r="H746" s="405"/>
      <c r="I746" s="405"/>
      <c r="J746" s="405"/>
      <c r="K746" s="405"/>
      <c r="L746" s="405"/>
      <c r="M746" s="405"/>
      <c r="N746" s="405"/>
      <c r="O746" s="405"/>
      <c r="P746" s="405"/>
      <c r="Q746" s="405"/>
      <c r="R746" s="405"/>
      <c r="S746" s="405"/>
      <c r="T746" s="405"/>
      <c r="U746" s="405"/>
      <c r="V746" s="405"/>
      <c r="W746" s="405"/>
      <c r="X746" s="405"/>
      <c r="Y746" s="405"/>
      <c r="Z746" s="405"/>
    </row>
    <row r="747" spans="1:26" ht="12.75" customHeight="1">
      <c r="A747" s="405"/>
      <c r="B747" s="405"/>
      <c r="C747" s="405"/>
      <c r="D747" s="405"/>
      <c r="E747" s="405"/>
      <c r="F747" s="405"/>
      <c r="G747" s="405"/>
      <c r="H747" s="405"/>
      <c r="I747" s="405"/>
      <c r="J747" s="405"/>
      <c r="K747" s="405"/>
      <c r="L747" s="405"/>
      <c r="M747" s="405"/>
      <c r="N747" s="405"/>
      <c r="O747" s="405"/>
      <c r="P747" s="405"/>
      <c r="Q747" s="405"/>
      <c r="R747" s="405"/>
      <c r="S747" s="405"/>
      <c r="T747" s="405"/>
      <c r="U747" s="405"/>
      <c r="V747" s="405"/>
      <c r="W747" s="405"/>
      <c r="X747" s="405"/>
      <c r="Y747" s="405"/>
      <c r="Z747" s="405"/>
    </row>
    <row r="748" spans="1:26" ht="12.75" customHeight="1">
      <c r="A748" s="405"/>
      <c r="B748" s="405"/>
      <c r="C748" s="405"/>
      <c r="D748" s="405"/>
      <c r="E748" s="405"/>
      <c r="F748" s="405"/>
      <c r="G748" s="405"/>
      <c r="H748" s="405"/>
      <c r="I748" s="405"/>
      <c r="J748" s="405"/>
      <c r="K748" s="405"/>
      <c r="L748" s="405"/>
      <c r="M748" s="405"/>
      <c r="N748" s="405"/>
      <c r="O748" s="405"/>
      <c r="P748" s="405"/>
      <c r="Q748" s="405"/>
      <c r="R748" s="405"/>
      <c r="S748" s="405"/>
      <c r="T748" s="405"/>
      <c r="U748" s="405"/>
      <c r="V748" s="405"/>
      <c r="W748" s="405"/>
      <c r="X748" s="405"/>
      <c r="Y748" s="405"/>
      <c r="Z748" s="405"/>
    </row>
    <row r="749" spans="1:26" ht="12.75" customHeight="1">
      <c r="A749" s="405"/>
      <c r="B749" s="405"/>
      <c r="C749" s="405"/>
      <c r="D749" s="405"/>
      <c r="E749" s="405"/>
      <c r="F749" s="405"/>
      <c r="G749" s="405"/>
      <c r="H749" s="405"/>
      <c r="I749" s="405"/>
      <c r="J749" s="405"/>
      <c r="K749" s="405"/>
      <c r="L749" s="405"/>
      <c r="M749" s="405"/>
      <c r="N749" s="405"/>
      <c r="O749" s="405"/>
      <c r="P749" s="405"/>
      <c r="Q749" s="405"/>
      <c r="R749" s="405"/>
      <c r="S749" s="405"/>
      <c r="T749" s="405"/>
      <c r="U749" s="405"/>
      <c r="V749" s="405"/>
      <c r="W749" s="405"/>
      <c r="X749" s="405"/>
      <c r="Y749" s="405"/>
      <c r="Z749" s="405"/>
    </row>
    <row r="750" spans="1:26" ht="12.75" customHeight="1">
      <c r="A750" s="405"/>
      <c r="B750" s="405"/>
      <c r="C750" s="405"/>
      <c r="D750" s="405"/>
      <c r="E750" s="405"/>
      <c r="F750" s="405"/>
      <c r="G750" s="405"/>
      <c r="H750" s="405"/>
      <c r="I750" s="405"/>
      <c r="J750" s="405"/>
      <c r="K750" s="405"/>
      <c r="L750" s="405"/>
      <c r="M750" s="405"/>
      <c r="N750" s="405"/>
      <c r="O750" s="405"/>
      <c r="P750" s="405"/>
      <c r="Q750" s="405"/>
      <c r="R750" s="405"/>
      <c r="S750" s="405"/>
      <c r="T750" s="405"/>
      <c r="U750" s="405"/>
      <c r="V750" s="405"/>
      <c r="W750" s="405"/>
      <c r="X750" s="405"/>
      <c r="Y750" s="405"/>
      <c r="Z750" s="405"/>
    </row>
    <row r="751" spans="1:26" ht="12.75" customHeight="1">
      <c r="A751" s="405"/>
      <c r="B751" s="405"/>
      <c r="C751" s="405"/>
      <c r="D751" s="405"/>
      <c r="E751" s="405"/>
      <c r="F751" s="405"/>
      <c r="G751" s="405"/>
      <c r="H751" s="405"/>
      <c r="I751" s="405"/>
      <c r="J751" s="405"/>
      <c r="K751" s="405"/>
      <c r="L751" s="405"/>
      <c r="M751" s="405"/>
      <c r="N751" s="405"/>
      <c r="O751" s="405"/>
      <c r="P751" s="405"/>
      <c r="Q751" s="405"/>
      <c r="R751" s="405"/>
      <c r="S751" s="405"/>
      <c r="T751" s="405"/>
      <c r="U751" s="405"/>
      <c r="V751" s="405"/>
      <c r="W751" s="405"/>
      <c r="X751" s="405"/>
      <c r="Y751" s="405"/>
      <c r="Z751" s="405"/>
    </row>
    <row r="752" spans="1:26" ht="12.75" customHeight="1">
      <c r="A752" s="405"/>
      <c r="B752" s="405"/>
      <c r="C752" s="405"/>
      <c r="D752" s="405"/>
      <c r="E752" s="405"/>
      <c r="F752" s="405"/>
      <c r="G752" s="405"/>
      <c r="H752" s="405"/>
      <c r="I752" s="405"/>
      <c r="J752" s="405"/>
      <c r="K752" s="405"/>
      <c r="L752" s="405"/>
      <c r="M752" s="405"/>
      <c r="N752" s="405"/>
      <c r="O752" s="405"/>
      <c r="P752" s="405"/>
      <c r="Q752" s="405"/>
      <c r="R752" s="405"/>
      <c r="S752" s="405"/>
      <c r="T752" s="405"/>
      <c r="U752" s="405"/>
      <c r="V752" s="405"/>
      <c r="W752" s="405"/>
      <c r="X752" s="405"/>
      <c r="Y752" s="405"/>
      <c r="Z752" s="405"/>
    </row>
    <row r="753" spans="1:26" ht="12.75" customHeight="1">
      <c r="A753" s="405"/>
      <c r="B753" s="405"/>
      <c r="C753" s="405"/>
      <c r="D753" s="405"/>
      <c r="E753" s="405"/>
      <c r="F753" s="405"/>
      <c r="G753" s="405"/>
      <c r="H753" s="405"/>
      <c r="I753" s="405"/>
      <c r="J753" s="405"/>
      <c r="K753" s="405"/>
      <c r="L753" s="405"/>
      <c r="M753" s="405"/>
      <c r="N753" s="405"/>
      <c r="O753" s="405"/>
      <c r="P753" s="405"/>
      <c r="Q753" s="405"/>
      <c r="R753" s="405"/>
      <c r="S753" s="405"/>
      <c r="T753" s="405"/>
      <c r="U753" s="405"/>
      <c r="V753" s="405"/>
      <c r="W753" s="405"/>
      <c r="X753" s="405"/>
      <c r="Y753" s="405"/>
      <c r="Z753" s="405"/>
    </row>
    <row r="754" spans="1:26" ht="12.75" customHeight="1">
      <c r="A754" s="405"/>
      <c r="B754" s="405"/>
      <c r="C754" s="405"/>
      <c r="D754" s="405"/>
      <c r="E754" s="405"/>
      <c r="F754" s="405"/>
      <c r="G754" s="405"/>
      <c r="H754" s="405"/>
      <c r="I754" s="405"/>
      <c r="J754" s="405"/>
      <c r="K754" s="405"/>
      <c r="L754" s="405"/>
      <c r="M754" s="405"/>
      <c r="N754" s="405"/>
      <c r="O754" s="405"/>
      <c r="P754" s="405"/>
      <c r="Q754" s="405"/>
      <c r="R754" s="405"/>
      <c r="S754" s="405"/>
      <c r="T754" s="405"/>
      <c r="U754" s="405"/>
      <c r="V754" s="405"/>
      <c r="W754" s="405"/>
      <c r="X754" s="405"/>
      <c r="Y754" s="405"/>
      <c r="Z754" s="405"/>
    </row>
    <row r="755" spans="1:26" ht="12.75" customHeight="1">
      <c r="A755" s="405"/>
      <c r="B755" s="405"/>
      <c r="C755" s="405"/>
      <c r="D755" s="405"/>
      <c r="E755" s="405"/>
      <c r="F755" s="405"/>
      <c r="G755" s="405"/>
      <c r="H755" s="405"/>
      <c r="I755" s="405"/>
      <c r="J755" s="405"/>
      <c r="K755" s="405"/>
      <c r="L755" s="405"/>
      <c r="M755" s="405"/>
      <c r="N755" s="405"/>
      <c r="O755" s="405"/>
      <c r="P755" s="405"/>
      <c r="Q755" s="405"/>
      <c r="R755" s="405"/>
      <c r="S755" s="405"/>
      <c r="T755" s="405"/>
      <c r="U755" s="405"/>
      <c r="V755" s="405"/>
      <c r="W755" s="405"/>
      <c r="X755" s="405"/>
      <c r="Y755" s="405"/>
      <c r="Z755" s="405"/>
    </row>
    <row r="756" spans="1:26" ht="12.75" customHeight="1">
      <c r="A756" s="405"/>
      <c r="B756" s="405"/>
      <c r="C756" s="405"/>
      <c r="D756" s="405"/>
      <c r="E756" s="405"/>
      <c r="F756" s="405"/>
      <c r="G756" s="405"/>
      <c r="H756" s="405"/>
      <c r="I756" s="405"/>
      <c r="J756" s="405"/>
      <c r="K756" s="405"/>
      <c r="L756" s="405"/>
      <c r="M756" s="405"/>
      <c r="N756" s="405"/>
      <c r="O756" s="405"/>
      <c r="P756" s="405"/>
      <c r="Q756" s="405"/>
      <c r="R756" s="405"/>
      <c r="S756" s="405"/>
      <c r="T756" s="405"/>
      <c r="U756" s="405"/>
      <c r="V756" s="405"/>
      <c r="W756" s="405"/>
      <c r="X756" s="405"/>
      <c r="Y756" s="405"/>
      <c r="Z756" s="405"/>
    </row>
    <row r="757" spans="1:26" ht="12.75" customHeight="1">
      <c r="A757" s="405"/>
      <c r="B757" s="405"/>
      <c r="C757" s="405"/>
      <c r="D757" s="405"/>
      <c r="E757" s="405"/>
      <c r="F757" s="405"/>
      <c r="G757" s="405"/>
      <c r="H757" s="405"/>
      <c r="I757" s="405"/>
      <c r="J757" s="405"/>
      <c r="K757" s="405"/>
      <c r="L757" s="405"/>
      <c r="M757" s="405"/>
      <c r="N757" s="405"/>
      <c r="O757" s="405"/>
      <c r="P757" s="405"/>
      <c r="Q757" s="405"/>
      <c r="R757" s="405"/>
      <c r="S757" s="405"/>
      <c r="T757" s="405"/>
      <c r="U757" s="405"/>
      <c r="V757" s="405"/>
      <c r="W757" s="405"/>
      <c r="X757" s="405"/>
      <c r="Y757" s="405"/>
      <c r="Z757" s="405"/>
    </row>
    <row r="758" spans="1:26" ht="12.75" customHeight="1">
      <c r="A758" s="405"/>
      <c r="B758" s="405"/>
      <c r="C758" s="405"/>
      <c r="D758" s="405"/>
      <c r="E758" s="405"/>
      <c r="F758" s="405"/>
      <c r="G758" s="405"/>
      <c r="H758" s="405"/>
      <c r="I758" s="405"/>
      <c r="J758" s="405"/>
      <c r="K758" s="405"/>
      <c r="L758" s="405"/>
      <c r="M758" s="405"/>
      <c r="N758" s="405"/>
      <c r="O758" s="405"/>
      <c r="P758" s="405"/>
      <c r="Q758" s="405"/>
      <c r="R758" s="405"/>
      <c r="S758" s="405"/>
      <c r="T758" s="405"/>
      <c r="U758" s="405"/>
      <c r="V758" s="405"/>
      <c r="W758" s="405"/>
      <c r="X758" s="405"/>
      <c r="Y758" s="405"/>
      <c r="Z758" s="405"/>
    </row>
    <row r="759" spans="1:26" ht="12.75" customHeight="1">
      <c r="A759" s="405"/>
      <c r="B759" s="405"/>
      <c r="C759" s="405"/>
      <c r="D759" s="405"/>
      <c r="E759" s="405"/>
      <c r="F759" s="405"/>
      <c r="G759" s="405"/>
      <c r="H759" s="405"/>
      <c r="I759" s="405"/>
      <c r="J759" s="405"/>
      <c r="K759" s="405"/>
      <c r="L759" s="405"/>
      <c r="M759" s="405"/>
      <c r="N759" s="405"/>
      <c r="O759" s="405"/>
      <c r="P759" s="405"/>
      <c r="Q759" s="405"/>
      <c r="R759" s="405"/>
      <c r="S759" s="405"/>
      <c r="T759" s="405"/>
      <c r="U759" s="405"/>
      <c r="V759" s="405"/>
      <c r="W759" s="405"/>
      <c r="X759" s="405"/>
      <c r="Y759" s="405"/>
      <c r="Z759" s="405"/>
    </row>
    <row r="760" spans="1:26" ht="12.75" customHeight="1">
      <c r="A760" s="405"/>
      <c r="B760" s="405"/>
      <c r="C760" s="405"/>
      <c r="D760" s="405"/>
      <c r="E760" s="405"/>
      <c r="F760" s="405"/>
      <c r="G760" s="405"/>
      <c r="H760" s="405"/>
      <c r="I760" s="405"/>
      <c r="J760" s="405"/>
      <c r="K760" s="405"/>
      <c r="L760" s="405"/>
      <c r="M760" s="405"/>
      <c r="N760" s="405"/>
      <c r="O760" s="405"/>
      <c r="P760" s="405"/>
      <c r="Q760" s="405"/>
      <c r="R760" s="405"/>
      <c r="S760" s="405"/>
      <c r="T760" s="405"/>
      <c r="U760" s="405"/>
      <c r="V760" s="405"/>
      <c r="W760" s="405"/>
      <c r="X760" s="405"/>
      <c r="Y760" s="405"/>
      <c r="Z760" s="405"/>
    </row>
    <row r="761" spans="1:26" ht="12.75" customHeight="1">
      <c r="A761" s="405"/>
      <c r="B761" s="405"/>
      <c r="C761" s="405"/>
      <c r="D761" s="405"/>
      <c r="E761" s="405"/>
      <c r="F761" s="405"/>
      <c r="G761" s="405"/>
      <c r="H761" s="405"/>
      <c r="I761" s="405"/>
      <c r="J761" s="405"/>
      <c r="K761" s="405"/>
      <c r="L761" s="405"/>
      <c r="M761" s="405"/>
      <c r="N761" s="405"/>
      <c r="O761" s="405"/>
      <c r="P761" s="405"/>
      <c r="Q761" s="405"/>
      <c r="R761" s="405"/>
      <c r="S761" s="405"/>
      <c r="T761" s="405"/>
      <c r="U761" s="405"/>
      <c r="V761" s="405"/>
      <c r="W761" s="405"/>
      <c r="X761" s="405"/>
      <c r="Y761" s="405"/>
      <c r="Z761" s="405"/>
    </row>
    <row r="762" spans="1:26" ht="12.75" customHeight="1">
      <c r="A762" s="405"/>
      <c r="B762" s="405"/>
      <c r="C762" s="405"/>
      <c r="D762" s="405"/>
      <c r="E762" s="405"/>
      <c r="F762" s="405"/>
      <c r="G762" s="405"/>
      <c r="H762" s="405"/>
      <c r="I762" s="405"/>
      <c r="J762" s="405"/>
      <c r="K762" s="405"/>
      <c r="L762" s="405"/>
      <c r="M762" s="405"/>
      <c r="N762" s="405"/>
      <c r="O762" s="405"/>
      <c r="P762" s="405"/>
      <c r="Q762" s="405"/>
      <c r="R762" s="405"/>
      <c r="S762" s="405"/>
      <c r="T762" s="405"/>
      <c r="U762" s="405"/>
      <c r="V762" s="405"/>
      <c r="W762" s="405"/>
      <c r="X762" s="405"/>
      <c r="Y762" s="405"/>
      <c r="Z762" s="405"/>
    </row>
    <row r="763" spans="1:26" ht="12.75" customHeight="1">
      <c r="A763" s="405"/>
      <c r="B763" s="405"/>
      <c r="C763" s="405"/>
      <c r="D763" s="405"/>
      <c r="E763" s="405"/>
      <c r="F763" s="405"/>
      <c r="G763" s="405"/>
      <c r="H763" s="405"/>
      <c r="I763" s="405"/>
      <c r="J763" s="405"/>
      <c r="K763" s="405"/>
      <c r="L763" s="405"/>
      <c r="M763" s="405"/>
      <c r="N763" s="405"/>
      <c r="O763" s="405"/>
      <c r="P763" s="405"/>
      <c r="Q763" s="405"/>
      <c r="R763" s="405"/>
      <c r="S763" s="405"/>
      <c r="T763" s="405"/>
      <c r="U763" s="405"/>
      <c r="V763" s="405"/>
      <c r="W763" s="405"/>
      <c r="X763" s="405"/>
      <c r="Y763" s="405"/>
      <c r="Z763" s="405"/>
    </row>
    <row r="764" spans="1:26" ht="12.75" customHeight="1">
      <c r="A764" s="405"/>
      <c r="B764" s="405"/>
      <c r="C764" s="405"/>
      <c r="D764" s="405"/>
      <c r="E764" s="405"/>
      <c r="F764" s="405"/>
      <c r="G764" s="405"/>
      <c r="H764" s="405"/>
      <c r="I764" s="405"/>
      <c r="J764" s="405"/>
      <c r="K764" s="405"/>
      <c r="L764" s="405"/>
      <c r="M764" s="405"/>
      <c r="N764" s="405"/>
      <c r="O764" s="405"/>
      <c r="P764" s="405"/>
      <c r="Q764" s="405"/>
      <c r="R764" s="405"/>
      <c r="S764" s="405"/>
      <c r="T764" s="405"/>
      <c r="U764" s="405"/>
      <c r="V764" s="405"/>
      <c r="W764" s="405"/>
      <c r="X764" s="405"/>
      <c r="Y764" s="405"/>
      <c r="Z764" s="405"/>
    </row>
    <row r="765" spans="1:26" ht="12.75" customHeight="1">
      <c r="A765" s="405"/>
      <c r="B765" s="405"/>
      <c r="C765" s="405"/>
      <c r="D765" s="405"/>
      <c r="E765" s="405"/>
      <c r="F765" s="405"/>
      <c r="G765" s="405"/>
      <c r="H765" s="405"/>
      <c r="I765" s="405"/>
      <c r="J765" s="405"/>
      <c r="K765" s="405"/>
      <c r="L765" s="405"/>
      <c r="M765" s="405"/>
      <c r="N765" s="405"/>
      <c r="O765" s="405"/>
      <c r="P765" s="405"/>
      <c r="Q765" s="405"/>
      <c r="R765" s="405"/>
      <c r="S765" s="405"/>
      <c r="T765" s="405"/>
      <c r="U765" s="405"/>
      <c r="V765" s="405"/>
      <c r="W765" s="405"/>
      <c r="X765" s="405"/>
      <c r="Y765" s="405"/>
      <c r="Z765" s="405"/>
    </row>
    <row r="766" spans="1:26" ht="12.75" customHeight="1">
      <c r="A766" s="405"/>
      <c r="B766" s="405"/>
      <c r="C766" s="405"/>
      <c r="D766" s="405"/>
      <c r="E766" s="405"/>
      <c r="F766" s="405"/>
      <c r="G766" s="405"/>
      <c r="H766" s="405"/>
      <c r="I766" s="405"/>
      <c r="J766" s="405"/>
      <c r="K766" s="405"/>
      <c r="L766" s="405"/>
      <c r="M766" s="405"/>
      <c r="N766" s="405"/>
      <c r="O766" s="405"/>
      <c r="P766" s="405"/>
      <c r="Q766" s="405"/>
      <c r="R766" s="405"/>
      <c r="S766" s="405"/>
      <c r="T766" s="405"/>
      <c r="U766" s="405"/>
      <c r="V766" s="405"/>
      <c r="W766" s="405"/>
      <c r="X766" s="405"/>
      <c r="Y766" s="405"/>
      <c r="Z766" s="405"/>
    </row>
    <row r="767" spans="1:26" ht="12.75" customHeight="1">
      <c r="A767" s="405"/>
      <c r="B767" s="405"/>
      <c r="C767" s="405"/>
      <c r="D767" s="405"/>
      <c r="E767" s="405"/>
      <c r="F767" s="405"/>
      <c r="G767" s="405"/>
      <c r="H767" s="405"/>
      <c r="I767" s="405"/>
      <c r="J767" s="405"/>
      <c r="K767" s="405"/>
      <c r="L767" s="405"/>
      <c r="M767" s="405"/>
      <c r="N767" s="405"/>
      <c r="O767" s="405"/>
      <c r="P767" s="405"/>
      <c r="Q767" s="405"/>
      <c r="R767" s="405"/>
      <c r="S767" s="405"/>
      <c r="T767" s="405"/>
      <c r="U767" s="405"/>
      <c r="V767" s="405"/>
      <c r="W767" s="405"/>
      <c r="X767" s="405"/>
      <c r="Y767" s="405"/>
      <c r="Z767" s="405"/>
    </row>
    <row r="768" spans="1:26" ht="12.75" customHeight="1">
      <c r="A768" s="405"/>
      <c r="B768" s="405"/>
      <c r="C768" s="405"/>
      <c r="D768" s="405"/>
      <c r="E768" s="405"/>
      <c r="F768" s="405"/>
      <c r="G768" s="405"/>
      <c r="H768" s="405"/>
      <c r="I768" s="405"/>
      <c r="J768" s="405"/>
      <c r="K768" s="405"/>
      <c r="L768" s="405"/>
      <c r="M768" s="405"/>
      <c r="N768" s="405"/>
      <c r="O768" s="405"/>
      <c r="P768" s="405"/>
      <c r="Q768" s="405"/>
      <c r="R768" s="405"/>
      <c r="S768" s="405"/>
      <c r="T768" s="405"/>
      <c r="U768" s="405"/>
      <c r="V768" s="405"/>
      <c r="W768" s="405"/>
      <c r="X768" s="405"/>
      <c r="Y768" s="405"/>
      <c r="Z768" s="405"/>
    </row>
    <row r="769" spans="1:26" ht="12.75" customHeight="1">
      <c r="A769" s="405"/>
      <c r="B769" s="405"/>
      <c r="C769" s="405"/>
      <c r="D769" s="405"/>
      <c r="E769" s="405"/>
      <c r="F769" s="405"/>
      <c r="G769" s="405"/>
      <c r="H769" s="405"/>
      <c r="I769" s="405"/>
      <c r="J769" s="405"/>
      <c r="K769" s="405"/>
      <c r="L769" s="405"/>
      <c r="M769" s="405"/>
      <c r="N769" s="405"/>
      <c r="O769" s="405"/>
      <c r="P769" s="405"/>
      <c r="Q769" s="405"/>
      <c r="R769" s="405"/>
      <c r="S769" s="405"/>
      <c r="T769" s="405"/>
      <c r="U769" s="405"/>
      <c r="V769" s="405"/>
      <c r="W769" s="405"/>
      <c r="X769" s="405"/>
      <c r="Y769" s="405"/>
      <c r="Z769" s="405"/>
    </row>
    <row r="770" spans="1:26" ht="12.75" customHeight="1">
      <c r="A770" s="405"/>
      <c r="B770" s="405"/>
      <c r="C770" s="405"/>
      <c r="D770" s="405"/>
      <c r="E770" s="405"/>
      <c r="F770" s="405"/>
      <c r="G770" s="405"/>
      <c r="H770" s="405"/>
      <c r="I770" s="405"/>
      <c r="J770" s="405"/>
      <c r="K770" s="405"/>
      <c r="L770" s="405"/>
      <c r="M770" s="405"/>
      <c r="N770" s="405"/>
      <c r="O770" s="405"/>
      <c r="P770" s="405"/>
      <c r="Q770" s="405"/>
      <c r="R770" s="405"/>
      <c r="S770" s="405"/>
      <c r="T770" s="405"/>
      <c r="U770" s="405"/>
      <c r="V770" s="405"/>
      <c r="W770" s="405"/>
      <c r="X770" s="405"/>
      <c r="Y770" s="405"/>
      <c r="Z770" s="405"/>
    </row>
    <row r="771" spans="1:26" ht="12.75" customHeight="1">
      <c r="A771" s="405"/>
      <c r="B771" s="405"/>
      <c r="C771" s="405"/>
      <c r="D771" s="405"/>
      <c r="E771" s="405"/>
      <c r="F771" s="405"/>
      <c r="G771" s="405"/>
      <c r="H771" s="405"/>
      <c r="I771" s="405"/>
      <c r="J771" s="405"/>
      <c r="K771" s="405"/>
      <c r="L771" s="405"/>
      <c r="M771" s="405"/>
      <c r="N771" s="405"/>
      <c r="O771" s="405"/>
      <c r="P771" s="405"/>
      <c r="Q771" s="405"/>
      <c r="R771" s="405"/>
      <c r="S771" s="405"/>
      <c r="T771" s="405"/>
      <c r="U771" s="405"/>
      <c r="V771" s="405"/>
      <c r="W771" s="405"/>
      <c r="X771" s="405"/>
      <c r="Y771" s="405"/>
      <c r="Z771" s="405"/>
    </row>
    <row r="772" spans="1:26" ht="12.75" customHeight="1">
      <c r="A772" s="405"/>
      <c r="B772" s="405"/>
      <c r="C772" s="405"/>
      <c r="D772" s="405"/>
      <c r="E772" s="405"/>
      <c r="F772" s="405"/>
      <c r="G772" s="405"/>
      <c r="H772" s="405"/>
      <c r="I772" s="405"/>
      <c r="J772" s="405"/>
      <c r="K772" s="405"/>
      <c r="L772" s="405"/>
      <c r="M772" s="405"/>
      <c r="N772" s="405"/>
      <c r="O772" s="405"/>
      <c r="P772" s="405"/>
      <c r="Q772" s="405"/>
      <c r="R772" s="405"/>
      <c r="S772" s="405"/>
      <c r="T772" s="405"/>
      <c r="U772" s="405"/>
      <c r="V772" s="405"/>
      <c r="W772" s="405"/>
      <c r="X772" s="405"/>
      <c r="Y772" s="405"/>
      <c r="Z772" s="405"/>
    </row>
    <row r="773" spans="1:26" ht="12.75" customHeight="1">
      <c r="A773" s="405"/>
      <c r="B773" s="405"/>
      <c r="C773" s="405"/>
      <c r="D773" s="405"/>
      <c r="E773" s="405"/>
      <c r="F773" s="405"/>
      <c r="G773" s="405"/>
      <c r="H773" s="405"/>
      <c r="I773" s="405"/>
      <c r="J773" s="405"/>
      <c r="K773" s="405"/>
      <c r="L773" s="405"/>
      <c r="M773" s="405"/>
      <c r="N773" s="405"/>
      <c r="O773" s="405"/>
      <c r="P773" s="405"/>
      <c r="Q773" s="405"/>
      <c r="R773" s="405"/>
      <c r="S773" s="405"/>
      <c r="T773" s="405"/>
      <c r="U773" s="405"/>
      <c r="V773" s="405"/>
      <c r="W773" s="405"/>
      <c r="X773" s="405"/>
      <c r="Y773" s="405"/>
      <c r="Z773" s="405"/>
    </row>
    <row r="774" spans="1:26" ht="12.75" customHeight="1">
      <c r="A774" s="405"/>
      <c r="B774" s="405"/>
      <c r="C774" s="405"/>
      <c r="D774" s="405"/>
      <c r="E774" s="405"/>
      <c r="F774" s="405"/>
      <c r="G774" s="405"/>
      <c r="H774" s="405"/>
      <c r="I774" s="405"/>
      <c r="J774" s="405"/>
      <c r="K774" s="405"/>
      <c r="L774" s="405"/>
      <c r="M774" s="405"/>
      <c r="N774" s="405"/>
      <c r="O774" s="405"/>
      <c r="P774" s="405"/>
      <c r="Q774" s="405"/>
      <c r="R774" s="405"/>
      <c r="S774" s="405"/>
      <c r="T774" s="405"/>
      <c r="U774" s="405"/>
      <c r="V774" s="405"/>
      <c r="W774" s="405"/>
      <c r="X774" s="405"/>
      <c r="Y774" s="405"/>
      <c r="Z774" s="405"/>
    </row>
    <row r="775" spans="1:26" ht="12.75" customHeight="1">
      <c r="A775" s="405"/>
      <c r="B775" s="405"/>
      <c r="C775" s="405"/>
      <c r="D775" s="405"/>
      <c r="E775" s="405"/>
      <c r="F775" s="405"/>
      <c r="G775" s="405"/>
      <c r="H775" s="405"/>
      <c r="I775" s="405"/>
      <c r="J775" s="405"/>
      <c r="K775" s="405"/>
      <c r="L775" s="405"/>
      <c r="M775" s="405"/>
      <c r="N775" s="405"/>
      <c r="O775" s="405"/>
      <c r="P775" s="405"/>
      <c r="Q775" s="405"/>
      <c r="R775" s="405"/>
      <c r="S775" s="405"/>
      <c r="T775" s="405"/>
      <c r="U775" s="405"/>
      <c r="V775" s="405"/>
      <c r="W775" s="405"/>
      <c r="X775" s="405"/>
      <c r="Y775" s="405"/>
      <c r="Z775" s="405"/>
    </row>
    <row r="776" spans="1:26" ht="12.75" customHeight="1">
      <c r="A776" s="405"/>
      <c r="B776" s="405"/>
      <c r="C776" s="405"/>
      <c r="D776" s="405"/>
      <c r="E776" s="405"/>
      <c r="F776" s="405"/>
      <c r="G776" s="405"/>
      <c r="H776" s="405"/>
      <c r="I776" s="405"/>
      <c r="J776" s="405"/>
      <c r="K776" s="405"/>
      <c r="L776" s="405"/>
      <c r="M776" s="405"/>
      <c r="N776" s="405"/>
      <c r="O776" s="405"/>
      <c r="P776" s="405"/>
      <c r="Q776" s="405"/>
      <c r="R776" s="405"/>
      <c r="S776" s="405"/>
      <c r="T776" s="405"/>
      <c r="U776" s="405"/>
      <c r="V776" s="405"/>
      <c r="W776" s="405"/>
      <c r="X776" s="405"/>
      <c r="Y776" s="405"/>
      <c r="Z776" s="405"/>
    </row>
    <row r="777" spans="1:26" ht="12.75" customHeight="1">
      <c r="A777" s="405"/>
      <c r="B777" s="405"/>
      <c r="C777" s="405"/>
      <c r="D777" s="405"/>
      <c r="E777" s="405"/>
      <c r="F777" s="405"/>
      <c r="G777" s="405"/>
      <c r="H777" s="405"/>
      <c r="I777" s="405"/>
      <c r="J777" s="405"/>
      <c r="K777" s="405"/>
      <c r="L777" s="405"/>
      <c r="M777" s="405"/>
      <c r="N777" s="405"/>
      <c r="O777" s="405"/>
      <c r="P777" s="405"/>
      <c r="Q777" s="405"/>
      <c r="R777" s="405"/>
      <c r="S777" s="405"/>
      <c r="T777" s="405"/>
      <c r="U777" s="405"/>
      <c r="V777" s="405"/>
      <c r="W777" s="405"/>
      <c r="X777" s="405"/>
      <c r="Y777" s="405"/>
      <c r="Z777" s="405"/>
    </row>
    <row r="778" spans="1:26" ht="12.75" customHeight="1">
      <c r="A778" s="405"/>
      <c r="B778" s="405"/>
      <c r="C778" s="405"/>
      <c r="D778" s="405"/>
      <c r="E778" s="405"/>
      <c r="F778" s="405"/>
      <c r="G778" s="405"/>
      <c r="H778" s="405"/>
      <c r="I778" s="405"/>
      <c r="J778" s="405"/>
      <c r="K778" s="405"/>
      <c r="L778" s="405"/>
      <c r="M778" s="405"/>
      <c r="N778" s="405"/>
      <c r="O778" s="405"/>
      <c r="P778" s="405"/>
      <c r="Q778" s="405"/>
      <c r="R778" s="405"/>
      <c r="S778" s="405"/>
      <c r="T778" s="405"/>
      <c r="U778" s="405"/>
      <c r="V778" s="405"/>
      <c r="W778" s="405"/>
      <c r="X778" s="405"/>
      <c r="Y778" s="405"/>
      <c r="Z778" s="405"/>
    </row>
    <row r="779" spans="1:26" ht="12.75" customHeight="1">
      <c r="A779" s="405"/>
      <c r="B779" s="405"/>
      <c r="C779" s="405"/>
      <c r="D779" s="405"/>
      <c r="E779" s="405"/>
      <c r="F779" s="405"/>
      <c r="G779" s="405"/>
      <c r="H779" s="405"/>
      <c r="I779" s="405"/>
      <c r="J779" s="405"/>
      <c r="K779" s="405"/>
      <c r="L779" s="405"/>
      <c r="M779" s="405"/>
      <c r="N779" s="405"/>
      <c r="O779" s="405"/>
      <c r="P779" s="405"/>
      <c r="Q779" s="405"/>
      <c r="R779" s="405"/>
      <c r="S779" s="405"/>
      <c r="T779" s="405"/>
      <c r="U779" s="405"/>
      <c r="V779" s="405"/>
      <c r="W779" s="405"/>
      <c r="X779" s="405"/>
      <c r="Y779" s="405"/>
      <c r="Z779" s="405"/>
    </row>
    <row r="780" spans="1:26" ht="12.75" customHeight="1">
      <c r="A780" s="405"/>
      <c r="B780" s="405"/>
      <c r="C780" s="405"/>
      <c r="D780" s="405"/>
      <c r="E780" s="405"/>
      <c r="F780" s="405"/>
      <c r="G780" s="405"/>
      <c r="H780" s="405"/>
      <c r="I780" s="405"/>
      <c r="J780" s="405"/>
      <c r="K780" s="405"/>
      <c r="L780" s="405"/>
      <c r="M780" s="405"/>
      <c r="N780" s="405"/>
      <c r="O780" s="405"/>
      <c r="P780" s="405"/>
      <c r="Q780" s="405"/>
      <c r="R780" s="405"/>
      <c r="S780" s="405"/>
      <c r="T780" s="405"/>
      <c r="U780" s="405"/>
      <c r="V780" s="405"/>
      <c r="W780" s="405"/>
      <c r="X780" s="405"/>
      <c r="Y780" s="405"/>
      <c r="Z780" s="405"/>
    </row>
    <row r="781" spans="1:26" ht="12.75" customHeight="1">
      <c r="A781" s="405"/>
      <c r="B781" s="405"/>
      <c r="C781" s="405"/>
      <c r="D781" s="405"/>
      <c r="E781" s="405"/>
      <c r="F781" s="405"/>
      <c r="G781" s="405"/>
      <c r="H781" s="405"/>
      <c r="I781" s="405"/>
      <c r="J781" s="405"/>
      <c r="K781" s="405"/>
      <c r="L781" s="405"/>
      <c r="M781" s="405"/>
      <c r="N781" s="405"/>
      <c r="O781" s="405"/>
      <c r="P781" s="405"/>
      <c r="Q781" s="405"/>
      <c r="R781" s="405"/>
      <c r="S781" s="405"/>
      <c r="T781" s="405"/>
      <c r="U781" s="405"/>
      <c r="V781" s="405"/>
      <c r="W781" s="405"/>
      <c r="X781" s="405"/>
      <c r="Y781" s="405"/>
      <c r="Z781" s="405"/>
    </row>
    <row r="782" spans="1:26" ht="12.75" customHeight="1">
      <c r="A782" s="405"/>
      <c r="B782" s="405"/>
      <c r="C782" s="405"/>
      <c r="D782" s="405"/>
      <c r="E782" s="405"/>
      <c r="F782" s="405"/>
      <c r="G782" s="405"/>
      <c r="H782" s="405"/>
      <c r="I782" s="405"/>
      <c r="J782" s="405"/>
      <c r="K782" s="405"/>
      <c r="L782" s="405"/>
      <c r="M782" s="405"/>
      <c r="N782" s="405"/>
      <c r="O782" s="405"/>
      <c r="P782" s="405"/>
      <c r="Q782" s="405"/>
      <c r="R782" s="405"/>
      <c r="S782" s="405"/>
      <c r="T782" s="405"/>
      <c r="U782" s="405"/>
      <c r="V782" s="405"/>
      <c r="W782" s="405"/>
      <c r="X782" s="405"/>
      <c r="Y782" s="405"/>
      <c r="Z782" s="405"/>
    </row>
    <row r="783" spans="1:26" ht="12.75" customHeight="1">
      <c r="A783" s="405"/>
      <c r="B783" s="405"/>
      <c r="C783" s="405"/>
      <c r="D783" s="405"/>
      <c r="E783" s="405"/>
      <c r="F783" s="405"/>
      <c r="G783" s="405"/>
      <c r="H783" s="405"/>
      <c r="I783" s="405"/>
      <c r="J783" s="405"/>
      <c r="K783" s="405"/>
      <c r="L783" s="405"/>
      <c r="M783" s="405"/>
      <c r="N783" s="405"/>
      <c r="O783" s="405"/>
      <c r="P783" s="405"/>
      <c r="Q783" s="405"/>
      <c r="R783" s="405"/>
      <c r="S783" s="405"/>
      <c r="T783" s="405"/>
      <c r="U783" s="405"/>
      <c r="V783" s="405"/>
      <c r="W783" s="405"/>
      <c r="X783" s="405"/>
      <c r="Y783" s="405"/>
      <c r="Z783" s="405"/>
    </row>
    <row r="784" spans="1:26" ht="12.75" customHeight="1">
      <c r="A784" s="405"/>
      <c r="B784" s="405"/>
      <c r="C784" s="405"/>
      <c r="D784" s="405"/>
      <c r="E784" s="405"/>
      <c r="F784" s="405"/>
      <c r="G784" s="405"/>
      <c r="H784" s="405"/>
      <c r="I784" s="405"/>
      <c r="J784" s="405"/>
      <c r="K784" s="405"/>
      <c r="L784" s="405"/>
      <c r="M784" s="405"/>
      <c r="N784" s="405"/>
      <c r="O784" s="405"/>
      <c r="P784" s="405"/>
      <c r="Q784" s="405"/>
      <c r="R784" s="405"/>
      <c r="S784" s="405"/>
      <c r="T784" s="405"/>
      <c r="U784" s="405"/>
      <c r="V784" s="405"/>
      <c r="W784" s="405"/>
      <c r="X784" s="405"/>
      <c r="Y784" s="405"/>
      <c r="Z784" s="405"/>
    </row>
    <row r="785" spans="1:26" ht="12.75" customHeight="1">
      <c r="A785" s="405"/>
      <c r="B785" s="405"/>
      <c r="C785" s="405"/>
      <c r="D785" s="405"/>
      <c r="E785" s="405"/>
      <c r="F785" s="405"/>
      <c r="G785" s="405"/>
      <c r="H785" s="405"/>
      <c r="I785" s="405"/>
      <c r="J785" s="405"/>
      <c r="K785" s="405"/>
      <c r="L785" s="405"/>
      <c r="M785" s="405"/>
      <c r="N785" s="405"/>
      <c r="O785" s="405"/>
      <c r="P785" s="405"/>
      <c r="Q785" s="405"/>
      <c r="R785" s="405"/>
      <c r="S785" s="405"/>
      <c r="T785" s="405"/>
      <c r="U785" s="405"/>
      <c r="V785" s="405"/>
      <c r="W785" s="405"/>
      <c r="X785" s="405"/>
      <c r="Y785" s="405"/>
      <c r="Z785" s="405"/>
    </row>
    <row r="786" spans="1:26" ht="12.75" customHeight="1">
      <c r="A786" s="405"/>
      <c r="B786" s="405"/>
      <c r="C786" s="405"/>
      <c r="D786" s="405"/>
      <c r="E786" s="405"/>
      <c r="F786" s="405"/>
      <c r="G786" s="405"/>
      <c r="H786" s="405"/>
      <c r="I786" s="405"/>
      <c r="J786" s="405"/>
      <c r="K786" s="405"/>
      <c r="L786" s="405"/>
      <c r="M786" s="405"/>
      <c r="N786" s="405"/>
      <c r="O786" s="405"/>
      <c r="P786" s="405"/>
      <c r="Q786" s="405"/>
      <c r="R786" s="405"/>
      <c r="S786" s="405"/>
      <c r="T786" s="405"/>
      <c r="U786" s="405"/>
      <c r="V786" s="405"/>
      <c r="W786" s="405"/>
      <c r="X786" s="405"/>
      <c r="Y786" s="405"/>
      <c r="Z786" s="405"/>
    </row>
    <row r="787" spans="1:26" ht="12.75" customHeight="1">
      <c r="A787" s="405"/>
      <c r="B787" s="405"/>
      <c r="C787" s="405"/>
      <c r="D787" s="405"/>
      <c r="E787" s="405"/>
      <c r="F787" s="405"/>
      <c r="G787" s="405"/>
      <c r="H787" s="405"/>
      <c r="I787" s="405"/>
      <c r="J787" s="405"/>
      <c r="K787" s="405"/>
      <c r="L787" s="405"/>
      <c r="M787" s="405"/>
      <c r="N787" s="405"/>
      <c r="O787" s="405"/>
      <c r="P787" s="405"/>
      <c r="Q787" s="405"/>
      <c r="R787" s="405"/>
      <c r="S787" s="405"/>
      <c r="T787" s="405"/>
      <c r="U787" s="405"/>
      <c r="V787" s="405"/>
      <c r="W787" s="405"/>
      <c r="X787" s="405"/>
      <c r="Y787" s="405"/>
      <c r="Z787" s="405"/>
    </row>
    <row r="788" spans="1:26" ht="12.75" customHeight="1">
      <c r="A788" s="405"/>
      <c r="B788" s="405"/>
      <c r="C788" s="405"/>
      <c r="D788" s="405"/>
      <c r="E788" s="405"/>
      <c r="F788" s="405"/>
      <c r="G788" s="405"/>
      <c r="H788" s="405"/>
      <c r="I788" s="405"/>
      <c r="J788" s="405"/>
      <c r="K788" s="405"/>
      <c r="L788" s="405"/>
      <c r="M788" s="405"/>
      <c r="N788" s="405"/>
      <c r="O788" s="405"/>
      <c r="P788" s="405"/>
      <c r="Q788" s="405"/>
      <c r="R788" s="405"/>
      <c r="S788" s="405"/>
      <c r="T788" s="405"/>
      <c r="U788" s="405"/>
      <c r="V788" s="405"/>
      <c r="W788" s="405"/>
      <c r="X788" s="405"/>
      <c r="Y788" s="405"/>
      <c r="Z788" s="405"/>
    </row>
    <row r="789" spans="1:26" ht="12.75" customHeight="1">
      <c r="A789" s="405"/>
      <c r="B789" s="405"/>
      <c r="C789" s="405"/>
      <c r="D789" s="405"/>
      <c r="E789" s="405"/>
      <c r="F789" s="405"/>
      <c r="G789" s="405"/>
      <c r="H789" s="405"/>
      <c r="I789" s="405"/>
      <c r="J789" s="405"/>
      <c r="K789" s="405"/>
      <c r="L789" s="405"/>
      <c r="M789" s="405"/>
      <c r="N789" s="405"/>
      <c r="O789" s="405"/>
      <c r="P789" s="405"/>
      <c r="Q789" s="405"/>
      <c r="R789" s="405"/>
      <c r="S789" s="405"/>
      <c r="T789" s="405"/>
      <c r="U789" s="405"/>
      <c r="V789" s="405"/>
      <c r="W789" s="405"/>
      <c r="X789" s="405"/>
      <c r="Y789" s="405"/>
      <c r="Z789" s="405"/>
    </row>
    <row r="790" spans="1:26" ht="12.75" customHeight="1">
      <c r="A790" s="405"/>
      <c r="B790" s="405"/>
      <c r="C790" s="405"/>
      <c r="D790" s="405"/>
      <c r="E790" s="405"/>
      <c r="F790" s="405"/>
      <c r="G790" s="405"/>
      <c r="H790" s="405"/>
      <c r="I790" s="405"/>
      <c r="J790" s="405"/>
      <c r="K790" s="405"/>
      <c r="L790" s="405"/>
      <c r="M790" s="405"/>
      <c r="N790" s="405"/>
      <c r="O790" s="405"/>
      <c r="P790" s="405"/>
      <c r="Q790" s="405"/>
      <c r="R790" s="405"/>
      <c r="S790" s="405"/>
      <c r="T790" s="405"/>
      <c r="U790" s="405"/>
      <c r="V790" s="405"/>
      <c r="W790" s="405"/>
      <c r="X790" s="405"/>
      <c r="Y790" s="405"/>
      <c r="Z790" s="405"/>
    </row>
    <row r="791" spans="1:26" ht="12.75" customHeight="1">
      <c r="A791" s="405"/>
      <c r="B791" s="405"/>
      <c r="C791" s="405"/>
      <c r="D791" s="405"/>
      <c r="E791" s="405"/>
      <c r="F791" s="405"/>
      <c r="G791" s="405"/>
      <c r="H791" s="405"/>
      <c r="I791" s="405"/>
      <c r="J791" s="405"/>
      <c r="K791" s="405"/>
      <c r="L791" s="405"/>
      <c r="M791" s="405"/>
      <c r="N791" s="405"/>
      <c r="O791" s="405"/>
      <c r="P791" s="405"/>
      <c r="Q791" s="405"/>
      <c r="R791" s="405"/>
      <c r="S791" s="405"/>
      <c r="T791" s="405"/>
      <c r="U791" s="405"/>
      <c r="V791" s="405"/>
      <c r="W791" s="405"/>
      <c r="X791" s="405"/>
      <c r="Y791" s="405"/>
      <c r="Z791" s="405"/>
    </row>
    <row r="792" spans="1:26" ht="12.75" customHeight="1">
      <c r="A792" s="405"/>
      <c r="B792" s="405"/>
      <c r="C792" s="405"/>
      <c r="D792" s="405"/>
      <c r="E792" s="405"/>
      <c r="F792" s="405"/>
      <c r="G792" s="405"/>
      <c r="H792" s="405"/>
      <c r="I792" s="405"/>
      <c r="J792" s="405"/>
      <c r="K792" s="405"/>
      <c r="L792" s="405"/>
      <c r="M792" s="405"/>
      <c r="N792" s="405"/>
      <c r="O792" s="405"/>
      <c r="P792" s="405"/>
      <c r="Q792" s="405"/>
      <c r="R792" s="405"/>
      <c r="S792" s="405"/>
      <c r="T792" s="405"/>
      <c r="U792" s="405"/>
      <c r="V792" s="405"/>
      <c r="W792" s="405"/>
      <c r="X792" s="405"/>
      <c r="Y792" s="405"/>
      <c r="Z792" s="405"/>
    </row>
    <row r="793" spans="1:26" ht="12.75" customHeight="1">
      <c r="A793" s="405"/>
      <c r="B793" s="405"/>
      <c r="C793" s="405"/>
      <c r="D793" s="405"/>
      <c r="E793" s="405"/>
      <c r="F793" s="405"/>
      <c r="G793" s="405"/>
      <c r="H793" s="405"/>
      <c r="I793" s="405"/>
      <c r="J793" s="405"/>
      <c r="K793" s="405"/>
      <c r="L793" s="405"/>
      <c r="M793" s="405"/>
      <c r="N793" s="405"/>
      <c r="O793" s="405"/>
      <c r="P793" s="405"/>
      <c r="Q793" s="405"/>
      <c r="R793" s="405"/>
      <c r="S793" s="405"/>
      <c r="T793" s="405"/>
      <c r="U793" s="405"/>
      <c r="V793" s="405"/>
      <c r="W793" s="405"/>
      <c r="X793" s="405"/>
      <c r="Y793" s="405"/>
      <c r="Z793" s="405"/>
    </row>
    <row r="794" spans="1:26" ht="12.75" customHeight="1">
      <c r="A794" s="405"/>
      <c r="B794" s="405"/>
      <c r="C794" s="405"/>
      <c r="D794" s="405"/>
      <c r="E794" s="405"/>
      <c r="F794" s="405"/>
      <c r="G794" s="405"/>
      <c r="H794" s="405"/>
      <c r="I794" s="405"/>
      <c r="J794" s="405"/>
      <c r="K794" s="405"/>
      <c r="L794" s="405"/>
      <c r="M794" s="405"/>
      <c r="N794" s="405"/>
      <c r="O794" s="405"/>
      <c r="P794" s="405"/>
      <c r="Q794" s="405"/>
      <c r="R794" s="405"/>
      <c r="S794" s="405"/>
      <c r="T794" s="405"/>
      <c r="U794" s="405"/>
      <c r="V794" s="405"/>
      <c r="W794" s="405"/>
      <c r="X794" s="405"/>
      <c r="Y794" s="405"/>
      <c r="Z794" s="405"/>
    </row>
    <row r="795" spans="1:26" ht="12.75" customHeight="1">
      <c r="A795" s="405"/>
      <c r="B795" s="405"/>
      <c r="C795" s="405"/>
      <c r="D795" s="405"/>
      <c r="E795" s="405"/>
      <c r="F795" s="405"/>
      <c r="G795" s="405"/>
      <c r="H795" s="405"/>
      <c r="I795" s="405"/>
      <c r="J795" s="405"/>
      <c r="K795" s="405"/>
      <c r="L795" s="405"/>
      <c r="M795" s="405"/>
      <c r="N795" s="405"/>
      <c r="O795" s="405"/>
      <c r="P795" s="405"/>
      <c r="Q795" s="405"/>
      <c r="R795" s="405"/>
      <c r="S795" s="405"/>
      <c r="T795" s="405"/>
      <c r="U795" s="405"/>
      <c r="V795" s="405"/>
      <c r="W795" s="405"/>
      <c r="X795" s="405"/>
      <c r="Y795" s="405"/>
      <c r="Z795" s="405"/>
    </row>
    <row r="796" spans="1:26" ht="12.75" customHeight="1">
      <c r="A796" s="405"/>
      <c r="B796" s="405"/>
      <c r="C796" s="405"/>
      <c r="D796" s="405"/>
      <c r="E796" s="405"/>
      <c r="F796" s="405"/>
      <c r="G796" s="405"/>
      <c r="H796" s="405"/>
      <c r="I796" s="405"/>
      <c r="J796" s="405"/>
      <c r="K796" s="405"/>
      <c r="L796" s="405"/>
      <c r="M796" s="405"/>
      <c r="N796" s="405"/>
      <c r="O796" s="405"/>
      <c r="P796" s="405"/>
      <c r="Q796" s="405"/>
      <c r="R796" s="405"/>
      <c r="S796" s="405"/>
      <c r="T796" s="405"/>
      <c r="U796" s="405"/>
      <c r="V796" s="405"/>
      <c r="W796" s="405"/>
      <c r="X796" s="405"/>
      <c r="Y796" s="405"/>
      <c r="Z796" s="405"/>
    </row>
    <row r="797" spans="1:26" ht="12.75" customHeight="1">
      <c r="A797" s="405"/>
      <c r="B797" s="405"/>
      <c r="C797" s="405"/>
      <c r="D797" s="405"/>
      <c r="E797" s="405"/>
      <c r="F797" s="405"/>
      <c r="G797" s="405"/>
      <c r="H797" s="405"/>
      <c r="I797" s="405"/>
      <c r="J797" s="405"/>
      <c r="K797" s="405"/>
      <c r="L797" s="405"/>
      <c r="M797" s="405"/>
      <c r="N797" s="405"/>
      <c r="O797" s="405"/>
      <c r="P797" s="405"/>
      <c r="Q797" s="405"/>
      <c r="R797" s="405"/>
      <c r="S797" s="405"/>
      <c r="T797" s="405"/>
      <c r="U797" s="405"/>
      <c r="V797" s="405"/>
      <c r="W797" s="405"/>
      <c r="X797" s="405"/>
      <c r="Y797" s="405"/>
      <c r="Z797" s="405"/>
    </row>
    <row r="798" spans="1:26" ht="12.75" customHeight="1">
      <c r="A798" s="405"/>
      <c r="B798" s="405"/>
      <c r="C798" s="405"/>
      <c r="D798" s="405"/>
      <c r="E798" s="405"/>
      <c r="F798" s="405"/>
      <c r="G798" s="405"/>
      <c r="H798" s="405"/>
      <c r="I798" s="405"/>
      <c r="J798" s="405"/>
      <c r="K798" s="405"/>
      <c r="L798" s="405"/>
      <c r="M798" s="405"/>
      <c r="N798" s="405"/>
      <c r="O798" s="405"/>
      <c r="P798" s="405"/>
      <c r="Q798" s="405"/>
      <c r="R798" s="405"/>
      <c r="S798" s="405"/>
      <c r="T798" s="405"/>
      <c r="U798" s="405"/>
      <c r="V798" s="405"/>
      <c r="W798" s="405"/>
      <c r="X798" s="405"/>
      <c r="Y798" s="405"/>
      <c r="Z798" s="405"/>
    </row>
    <row r="799" spans="1:26" ht="12.75" customHeight="1">
      <c r="A799" s="405"/>
      <c r="B799" s="405"/>
      <c r="C799" s="405"/>
      <c r="D799" s="405"/>
      <c r="E799" s="405"/>
      <c r="F799" s="405"/>
      <c r="G799" s="405"/>
      <c r="H799" s="405"/>
      <c r="I799" s="405"/>
      <c r="J799" s="405"/>
      <c r="K799" s="405"/>
      <c r="L799" s="405"/>
      <c r="M799" s="405"/>
      <c r="N799" s="405"/>
      <c r="O799" s="405"/>
      <c r="P799" s="405"/>
      <c r="Q799" s="405"/>
      <c r="R799" s="405"/>
      <c r="S799" s="405"/>
      <c r="T799" s="405"/>
      <c r="U799" s="405"/>
      <c r="V799" s="405"/>
      <c r="W799" s="405"/>
      <c r="X799" s="405"/>
      <c r="Y799" s="405"/>
      <c r="Z799" s="405"/>
    </row>
    <row r="800" spans="1:26" ht="12.75" customHeight="1">
      <c r="A800" s="405"/>
      <c r="B800" s="405"/>
      <c r="C800" s="405"/>
      <c r="D800" s="405"/>
      <c r="E800" s="405"/>
      <c r="F800" s="405"/>
      <c r="G800" s="405"/>
      <c r="H800" s="405"/>
      <c r="I800" s="405"/>
      <c r="J800" s="405"/>
      <c r="K800" s="405"/>
      <c r="L800" s="405"/>
      <c r="M800" s="405"/>
      <c r="N800" s="405"/>
      <c r="O800" s="405"/>
      <c r="P800" s="405"/>
      <c r="Q800" s="405"/>
      <c r="R800" s="405"/>
      <c r="S800" s="405"/>
      <c r="T800" s="405"/>
      <c r="U800" s="405"/>
      <c r="V800" s="405"/>
      <c r="W800" s="405"/>
      <c r="X800" s="405"/>
      <c r="Y800" s="405"/>
      <c r="Z800" s="405"/>
    </row>
    <row r="801" spans="1:26" ht="12.75" customHeight="1">
      <c r="A801" s="405"/>
      <c r="B801" s="405"/>
      <c r="C801" s="405"/>
      <c r="D801" s="405"/>
      <c r="E801" s="405"/>
      <c r="F801" s="405"/>
      <c r="G801" s="405"/>
      <c r="H801" s="405"/>
      <c r="I801" s="405"/>
      <c r="J801" s="405"/>
      <c r="K801" s="405"/>
      <c r="L801" s="405"/>
      <c r="M801" s="405"/>
      <c r="N801" s="405"/>
      <c r="O801" s="405"/>
      <c r="P801" s="405"/>
      <c r="Q801" s="405"/>
      <c r="R801" s="405"/>
      <c r="S801" s="405"/>
      <c r="T801" s="405"/>
      <c r="U801" s="405"/>
      <c r="V801" s="405"/>
      <c r="W801" s="405"/>
      <c r="X801" s="405"/>
      <c r="Y801" s="405"/>
      <c r="Z801" s="405"/>
    </row>
    <row r="802" spans="1:26" ht="12.75" customHeight="1">
      <c r="A802" s="405"/>
      <c r="B802" s="405"/>
      <c r="C802" s="405"/>
      <c r="D802" s="405"/>
      <c r="E802" s="405"/>
      <c r="F802" s="405"/>
      <c r="G802" s="405"/>
      <c r="H802" s="405"/>
      <c r="I802" s="405"/>
      <c r="J802" s="405"/>
      <c r="K802" s="405"/>
      <c r="L802" s="405"/>
      <c r="M802" s="405"/>
      <c r="N802" s="405"/>
      <c r="O802" s="405"/>
      <c r="P802" s="405"/>
      <c r="Q802" s="405"/>
      <c r="R802" s="405"/>
      <c r="S802" s="405"/>
      <c r="T802" s="405"/>
      <c r="U802" s="405"/>
      <c r="V802" s="405"/>
      <c r="W802" s="405"/>
      <c r="X802" s="405"/>
      <c r="Y802" s="405"/>
      <c r="Z802" s="405"/>
    </row>
    <row r="803" spans="1:26" ht="12.75" customHeight="1">
      <c r="A803" s="405"/>
      <c r="B803" s="405"/>
      <c r="C803" s="405"/>
      <c r="D803" s="405"/>
      <c r="E803" s="405"/>
      <c r="F803" s="405"/>
      <c r="G803" s="405"/>
      <c r="H803" s="405"/>
      <c r="I803" s="405"/>
      <c r="J803" s="405"/>
      <c r="K803" s="405"/>
      <c r="L803" s="405"/>
      <c r="M803" s="405"/>
      <c r="N803" s="405"/>
      <c r="O803" s="405"/>
      <c r="P803" s="405"/>
      <c r="Q803" s="405"/>
      <c r="R803" s="405"/>
      <c r="S803" s="405"/>
      <c r="T803" s="405"/>
      <c r="U803" s="405"/>
      <c r="V803" s="405"/>
      <c r="W803" s="405"/>
      <c r="X803" s="405"/>
      <c r="Y803" s="405"/>
      <c r="Z803" s="405"/>
    </row>
    <row r="804" spans="1:26" ht="12.75" customHeight="1">
      <c r="A804" s="405"/>
      <c r="B804" s="405"/>
      <c r="C804" s="405"/>
      <c r="D804" s="405"/>
      <c r="E804" s="405"/>
      <c r="F804" s="405"/>
      <c r="G804" s="405"/>
      <c r="H804" s="405"/>
      <c r="I804" s="405"/>
      <c r="J804" s="405"/>
      <c r="K804" s="405"/>
      <c r="L804" s="405"/>
      <c r="M804" s="405"/>
      <c r="N804" s="405"/>
      <c r="O804" s="405"/>
      <c r="P804" s="405"/>
      <c r="Q804" s="405"/>
      <c r="R804" s="405"/>
      <c r="S804" s="405"/>
      <c r="T804" s="405"/>
      <c r="U804" s="405"/>
      <c r="V804" s="405"/>
      <c r="W804" s="405"/>
      <c r="X804" s="405"/>
      <c r="Y804" s="405"/>
      <c r="Z804" s="405"/>
    </row>
    <row r="805" spans="1:26" ht="12.75" customHeight="1">
      <c r="A805" s="405"/>
      <c r="B805" s="405"/>
      <c r="C805" s="405"/>
      <c r="D805" s="405"/>
      <c r="E805" s="405"/>
      <c r="F805" s="405"/>
      <c r="G805" s="405"/>
      <c r="H805" s="405"/>
      <c r="I805" s="405"/>
      <c r="J805" s="405"/>
      <c r="K805" s="405"/>
      <c r="L805" s="405"/>
      <c r="M805" s="405"/>
      <c r="N805" s="405"/>
      <c r="O805" s="405"/>
      <c r="P805" s="405"/>
      <c r="Q805" s="405"/>
      <c r="R805" s="405"/>
      <c r="S805" s="405"/>
      <c r="T805" s="405"/>
      <c r="U805" s="405"/>
      <c r="V805" s="405"/>
      <c r="W805" s="405"/>
      <c r="X805" s="405"/>
      <c r="Y805" s="405"/>
      <c r="Z805" s="405"/>
    </row>
    <row r="806" spans="1:26" ht="12.75" customHeight="1">
      <c r="A806" s="405"/>
      <c r="B806" s="405"/>
      <c r="C806" s="405"/>
      <c r="D806" s="405"/>
      <c r="E806" s="405"/>
      <c r="F806" s="405"/>
      <c r="G806" s="405"/>
      <c r="H806" s="405"/>
      <c r="I806" s="405"/>
      <c r="J806" s="405"/>
      <c r="K806" s="405"/>
      <c r="L806" s="405"/>
      <c r="M806" s="405"/>
      <c r="N806" s="405"/>
      <c r="O806" s="405"/>
      <c r="P806" s="405"/>
      <c r="Q806" s="405"/>
      <c r="R806" s="405"/>
      <c r="S806" s="405"/>
      <c r="T806" s="405"/>
      <c r="U806" s="405"/>
      <c r="V806" s="405"/>
      <c r="W806" s="405"/>
      <c r="X806" s="405"/>
      <c r="Y806" s="405"/>
      <c r="Z806" s="405"/>
    </row>
    <row r="807" spans="1:26" ht="12.75" customHeight="1">
      <c r="A807" s="405"/>
      <c r="B807" s="405"/>
      <c r="C807" s="405"/>
      <c r="D807" s="405"/>
      <c r="E807" s="405"/>
      <c r="F807" s="405"/>
      <c r="G807" s="405"/>
      <c r="H807" s="405"/>
      <c r="I807" s="405"/>
      <c r="J807" s="405"/>
      <c r="K807" s="405"/>
      <c r="L807" s="405"/>
      <c r="M807" s="405"/>
      <c r="N807" s="405"/>
      <c r="O807" s="405"/>
      <c r="P807" s="405"/>
      <c r="Q807" s="405"/>
      <c r="R807" s="405"/>
      <c r="S807" s="405"/>
      <c r="T807" s="405"/>
      <c r="U807" s="405"/>
      <c r="V807" s="405"/>
      <c r="W807" s="405"/>
      <c r="X807" s="405"/>
      <c r="Y807" s="405"/>
      <c r="Z807" s="405"/>
    </row>
    <row r="808" spans="1:26" ht="12.75" customHeight="1">
      <c r="A808" s="405"/>
      <c r="B808" s="405"/>
      <c r="C808" s="405"/>
      <c r="D808" s="405"/>
      <c r="E808" s="405"/>
      <c r="F808" s="405"/>
      <c r="G808" s="405"/>
      <c r="H808" s="405"/>
      <c r="I808" s="405"/>
      <c r="J808" s="405"/>
      <c r="K808" s="405"/>
      <c r="L808" s="405"/>
      <c r="M808" s="405"/>
      <c r="N808" s="405"/>
      <c r="O808" s="405"/>
      <c r="P808" s="405"/>
      <c r="Q808" s="405"/>
      <c r="R808" s="405"/>
      <c r="S808" s="405"/>
      <c r="T808" s="405"/>
      <c r="U808" s="405"/>
      <c r="V808" s="405"/>
      <c r="W808" s="405"/>
      <c r="X808" s="405"/>
      <c r="Y808" s="405"/>
      <c r="Z808" s="405"/>
    </row>
    <row r="809" spans="1:26" ht="12.75" customHeight="1">
      <c r="A809" s="405"/>
      <c r="B809" s="405"/>
      <c r="C809" s="405"/>
      <c r="D809" s="405"/>
      <c r="E809" s="405"/>
      <c r="F809" s="405"/>
      <c r="G809" s="405"/>
      <c r="H809" s="405"/>
      <c r="I809" s="405"/>
      <c r="J809" s="405"/>
      <c r="K809" s="405"/>
      <c r="L809" s="405"/>
      <c r="M809" s="405"/>
      <c r="N809" s="405"/>
      <c r="O809" s="405"/>
      <c r="P809" s="405"/>
      <c r="Q809" s="405"/>
      <c r="R809" s="405"/>
      <c r="S809" s="405"/>
      <c r="T809" s="405"/>
      <c r="U809" s="405"/>
      <c r="V809" s="405"/>
      <c r="W809" s="405"/>
      <c r="X809" s="405"/>
      <c r="Y809" s="405"/>
      <c r="Z809" s="405"/>
    </row>
    <row r="810" spans="1:26" ht="12.75" customHeight="1">
      <c r="A810" s="405"/>
      <c r="B810" s="405"/>
      <c r="C810" s="405"/>
      <c r="D810" s="405"/>
      <c r="E810" s="405"/>
      <c r="F810" s="405"/>
      <c r="G810" s="405"/>
      <c r="H810" s="405"/>
      <c r="I810" s="405"/>
      <c r="J810" s="405"/>
      <c r="K810" s="405"/>
      <c r="L810" s="405"/>
      <c r="M810" s="405"/>
      <c r="N810" s="405"/>
      <c r="O810" s="405"/>
      <c r="P810" s="405"/>
      <c r="Q810" s="405"/>
      <c r="R810" s="405"/>
      <c r="S810" s="405"/>
      <c r="T810" s="405"/>
      <c r="U810" s="405"/>
      <c r="V810" s="405"/>
      <c r="W810" s="405"/>
      <c r="X810" s="405"/>
      <c r="Y810" s="405"/>
      <c r="Z810" s="405"/>
    </row>
    <row r="811" spans="1:26" ht="12.75" customHeight="1">
      <c r="A811" s="405"/>
      <c r="B811" s="405"/>
      <c r="C811" s="405"/>
      <c r="D811" s="405"/>
      <c r="E811" s="405"/>
      <c r="F811" s="405"/>
      <c r="G811" s="405"/>
      <c r="H811" s="405"/>
      <c r="I811" s="405"/>
      <c r="J811" s="405"/>
      <c r="K811" s="405"/>
      <c r="L811" s="405"/>
      <c r="M811" s="405"/>
      <c r="N811" s="405"/>
      <c r="O811" s="405"/>
      <c r="P811" s="405"/>
      <c r="Q811" s="405"/>
      <c r="R811" s="405"/>
      <c r="S811" s="405"/>
      <c r="T811" s="405"/>
      <c r="U811" s="405"/>
      <c r="V811" s="405"/>
      <c r="W811" s="405"/>
      <c r="X811" s="405"/>
      <c r="Y811" s="405"/>
      <c r="Z811" s="405"/>
    </row>
    <row r="812" spans="1:26" ht="12.75" customHeight="1">
      <c r="A812" s="405"/>
      <c r="B812" s="405"/>
      <c r="C812" s="405"/>
      <c r="D812" s="405"/>
      <c r="E812" s="405"/>
      <c r="F812" s="405"/>
      <c r="G812" s="405"/>
      <c r="H812" s="405"/>
      <c r="I812" s="405"/>
      <c r="J812" s="405"/>
      <c r="K812" s="405"/>
      <c r="L812" s="405"/>
      <c r="M812" s="405"/>
      <c r="N812" s="405"/>
      <c r="O812" s="405"/>
      <c r="P812" s="405"/>
      <c r="Q812" s="405"/>
      <c r="R812" s="405"/>
      <c r="S812" s="405"/>
      <c r="T812" s="405"/>
      <c r="U812" s="405"/>
      <c r="V812" s="405"/>
      <c r="W812" s="405"/>
      <c r="X812" s="405"/>
      <c r="Y812" s="405"/>
      <c r="Z812" s="405"/>
    </row>
    <row r="813" spans="1:26" ht="12.75" customHeight="1">
      <c r="A813" s="405"/>
      <c r="B813" s="405"/>
      <c r="C813" s="405"/>
      <c r="D813" s="405"/>
      <c r="E813" s="405"/>
      <c r="F813" s="405"/>
      <c r="G813" s="405"/>
      <c r="H813" s="405"/>
      <c r="I813" s="405"/>
      <c r="J813" s="405"/>
      <c r="K813" s="405"/>
      <c r="L813" s="405"/>
      <c r="M813" s="405"/>
      <c r="N813" s="405"/>
      <c r="O813" s="405"/>
      <c r="P813" s="405"/>
      <c r="Q813" s="405"/>
      <c r="R813" s="405"/>
      <c r="S813" s="405"/>
      <c r="T813" s="405"/>
      <c r="U813" s="405"/>
      <c r="V813" s="405"/>
      <c r="W813" s="405"/>
      <c r="X813" s="405"/>
      <c r="Y813" s="405"/>
      <c r="Z813" s="405"/>
    </row>
    <row r="814" spans="1:26" ht="12.75" customHeight="1">
      <c r="A814" s="405"/>
      <c r="B814" s="405"/>
      <c r="C814" s="405"/>
      <c r="D814" s="405"/>
      <c r="E814" s="405"/>
      <c r="F814" s="405"/>
      <c r="G814" s="405"/>
      <c r="H814" s="405"/>
      <c r="I814" s="405"/>
      <c r="J814" s="405"/>
      <c r="K814" s="405"/>
      <c r="L814" s="405"/>
      <c r="M814" s="405"/>
      <c r="N814" s="405"/>
      <c r="O814" s="405"/>
      <c r="P814" s="405"/>
      <c r="Q814" s="405"/>
      <c r="R814" s="405"/>
      <c r="S814" s="405"/>
      <c r="T814" s="405"/>
      <c r="U814" s="405"/>
      <c r="V814" s="405"/>
      <c r="W814" s="405"/>
      <c r="X814" s="405"/>
      <c r="Y814" s="405"/>
      <c r="Z814" s="405"/>
    </row>
    <row r="815" spans="1:26" ht="12.75" customHeight="1">
      <c r="A815" s="405"/>
      <c r="B815" s="405"/>
      <c r="C815" s="405"/>
      <c r="D815" s="405"/>
      <c r="E815" s="405"/>
      <c r="F815" s="405"/>
      <c r="G815" s="405"/>
      <c r="H815" s="405"/>
      <c r="I815" s="405"/>
      <c r="J815" s="405"/>
      <c r="K815" s="405"/>
      <c r="L815" s="405"/>
      <c r="M815" s="405"/>
      <c r="N815" s="405"/>
      <c r="O815" s="405"/>
      <c r="P815" s="405"/>
      <c r="Q815" s="405"/>
      <c r="R815" s="405"/>
      <c r="S815" s="405"/>
      <c r="T815" s="405"/>
      <c r="U815" s="405"/>
      <c r="V815" s="405"/>
      <c r="W815" s="405"/>
      <c r="X815" s="405"/>
      <c r="Y815" s="405"/>
      <c r="Z815" s="405"/>
    </row>
    <row r="816" spans="1:26" ht="12.75" customHeight="1">
      <c r="A816" s="405"/>
      <c r="B816" s="405"/>
      <c r="C816" s="405"/>
      <c r="D816" s="405"/>
      <c r="E816" s="405"/>
      <c r="F816" s="405"/>
      <c r="G816" s="405"/>
      <c r="H816" s="405"/>
      <c r="I816" s="405"/>
      <c r="J816" s="405"/>
      <c r="K816" s="405"/>
      <c r="L816" s="405"/>
      <c r="M816" s="405"/>
      <c r="N816" s="405"/>
      <c r="O816" s="405"/>
      <c r="P816" s="405"/>
      <c r="Q816" s="405"/>
      <c r="R816" s="405"/>
      <c r="S816" s="405"/>
      <c r="T816" s="405"/>
      <c r="U816" s="405"/>
      <c r="V816" s="405"/>
      <c r="W816" s="405"/>
      <c r="X816" s="405"/>
      <c r="Y816" s="405"/>
      <c r="Z816" s="405"/>
    </row>
    <row r="817" spans="1:26" ht="12.75" customHeight="1">
      <c r="A817" s="405"/>
      <c r="B817" s="405"/>
      <c r="C817" s="405"/>
      <c r="D817" s="405"/>
      <c r="E817" s="405"/>
      <c r="F817" s="405"/>
      <c r="G817" s="405"/>
      <c r="H817" s="405"/>
      <c r="I817" s="405"/>
      <c r="J817" s="405"/>
      <c r="K817" s="405"/>
      <c r="L817" s="405"/>
      <c r="M817" s="405"/>
      <c r="N817" s="405"/>
      <c r="O817" s="405"/>
      <c r="P817" s="405"/>
      <c r="Q817" s="405"/>
      <c r="R817" s="405"/>
      <c r="S817" s="405"/>
      <c r="T817" s="405"/>
      <c r="U817" s="405"/>
      <c r="V817" s="405"/>
      <c r="W817" s="405"/>
      <c r="X817" s="405"/>
      <c r="Y817" s="405"/>
      <c r="Z817" s="405"/>
    </row>
    <row r="818" spans="1:26" ht="12.75" customHeight="1">
      <c r="A818" s="405"/>
      <c r="B818" s="405"/>
      <c r="C818" s="405"/>
      <c r="D818" s="405"/>
      <c r="E818" s="405"/>
      <c r="F818" s="405"/>
      <c r="G818" s="405"/>
      <c r="H818" s="405"/>
      <c r="I818" s="405"/>
      <c r="J818" s="405"/>
      <c r="K818" s="405"/>
      <c r="L818" s="405"/>
      <c r="M818" s="405"/>
      <c r="N818" s="405"/>
      <c r="O818" s="405"/>
      <c r="P818" s="405"/>
      <c r="Q818" s="405"/>
      <c r="R818" s="405"/>
      <c r="S818" s="405"/>
      <c r="T818" s="405"/>
      <c r="U818" s="405"/>
      <c r="V818" s="405"/>
      <c r="W818" s="405"/>
      <c r="X818" s="405"/>
      <c r="Y818" s="405"/>
      <c r="Z818" s="405"/>
    </row>
    <row r="819" spans="1:26" ht="12.75" customHeight="1">
      <c r="A819" s="405"/>
      <c r="B819" s="405"/>
      <c r="C819" s="405"/>
      <c r="D819" s="405"/>
      <c r="E819" s="405"/>
      <c r="F819" s="405"/>
      <c r="G819" s="405"/>
      <c r="H819" s="405"/>
      <c r="I819" s="405"/>
      <c r="J819" s="405"/>
      <c r="K819" s="405"/>
      <c r="L819" s="405"/>
      <c r="M819" s="405"/>
      <c r="N819" s="405"/>
      <c r="O819" s="405"/>
      <c r="P819" s="405"/>
      <c r="Q819" s="405"/>
      <c r="R819" s="405"/>
      <c r="S819" s="405"/>
      <c r="T819" s="405"/>
      <c r="U819" s="405"/>
      <c r="V819" s="405"/>
      <c r="W819" s="405"/>
      <c r="X819" s="405"/>
      <c r="Y819" s="405"/>
      <c r="Z819" s="405"/>
    </row>
    <row r="820" spans="1:26" ht="12.75" customHeight="1">
      <c r="A820" s="405"/>
      <c r="B820" s="405"/>
      <c r="C820" s="405"/>
      <c r="D820" s="405"/>
      <c r="E820" s="405"/>
      <c r="F820" s="405"/>
      <c r="G820" s="405"/>
      <c r="H820" s="405"/>
      <c r="I820" s="405"/>
      <c r="J820" s="405"/>
      <c r="K820" s="405"/>
      <c r="L820" s="405"/>
      <c r="M820" s="405"/>
      <c r="N820" s="405"/>
      <c r="O820" s="405"/>
      <c r="P820" s="405"/>
      <c r="Q820" s="405"/>
      <c r="R820" s="405"/>
      <c r="S820" s="405"/>
      <c r="T820" s="405"/>
      <c r="U820" s="405"/>
      <c r="V820" s="405"/>
      <c r="W820" s="405"/>
      <c r="X820" s="405"/>
      <c r="Y820" s="405"/>
      <c r="Z820" s="405"/>
    </row>
    <row r="821" spans="1:26" ht="12.75" customHeight="1">
      <c r="A821" s="405"/>
      <c r="B821" s="405"/>
      <c r="C821" s="405"/>
      <c r="D821" s="405"/>
      <c r="E821" s="405"/>
      <c r="F821" s="405"/>
      <c r="G821" s="405"/>
      <c r="H821" s="405"/>
      <c r="I821" s="405"/>
      <c r="J821" s="405"/>
      <c r="K821" s="405"/>
      <c r="L821" s="405"/>
      <c r="M821" s="405"/>
      <c r="N821" s="405"/>
      <c r="O821" s="405"/>
      <c r="P821" s="405"/>
      <c r="Q821" s="405"/>
      <c r="R821" s="405"/>
      <c r="S821" s="405"/>
      <c r="T821" s="405"/>
      <c r="U821" s="405"/>
      <c r="V821" s="405"/>
      <c r="W821" s="405"/>
      <c r="X821" s="405"/>
      <c r="Y821" s="405"/>
      <c r="Z821" s="405"/>
    </row>
    <row r="822" spans="1:26" ht="12.75" customHeight="1">
      <c r="A822" s="405"/>
      <c r="B822" s="405"/>
      <c r="C822" s="405"/>
      <c r="D822" s="405"/>
      <c r="E822" s="405"/>
      <c r="F822" s="405"/>
      <c r="G822" s="405"/>
      <c r="H822" s="405"/>
      <c r="I822" s="405"/>
      <c r="J822" s="405"/>
      <c r="K822" s="405"/>
      <c r="L822" s="405"/>
      <c r="M822" s="405"/>
      <c r="N822" s="405"/>
      <c r="O822" s="405"/>
      <c r="P822" s="405"/>
      <c r="Q822" s="405"/>
      <c r="R822" s="405"/>
      <c r="S822" s="405"/>
      <c r="T822" s="405"/>
      <c r="U822" s="405"/>
      <c r="V822" s="405"/>
      <c r="W822" s="405"/>
      <c r="X822" s="405"/>
      <c r="Y822" s="405"/>
      <c r="Z822" s="405"/>
    </row>
    <row r="823" spans="1:26" ht="12.75" customHeight="1">
      <c r="A823" s="405"/>
      <c r="B823" s="405"/>
      <c r="C823" s="405"/>
      <c r="D823" s="405"/>
      <c r="E823" s="405"/>
      <c r="F823" s="405"/>
      <c r="G823" s="405"/>
      <c r="H823" s="405"/>
      <c r="I823" s="405"/>
      <c r="J823" s="405"/>
      <c r="K823" s="405"/>
      <c r="L823" s="405"/>
      <c r="M823" s="405"/>
      <c r="N823" s="405"/>
      <c r="O823" s="405"/>
      <c r="P823" s="405"/>
      <c r="Q823" s="405"/>
      <c r="R823" s="405"/>
      <c r="S823" s="405"/>
      <c r="T823" s="405"/>
      <c r="U823" s="405"/>
      <c r="V823" s="405"/>
      <c r="W823" s="405"/>
      <c r="X823" s="405"/>
      <c r="Y823" s="405"/>
      <c r="Z823" s="405"/>
    </row>
    <row r="824" spans="1:26" ht="12.75" customHeight="1">
      <c r="A824" s="405"/>
      <c r="B824" s="405"/>
      <c r="C824" s="405"/>
      <c r="D824" s="405"/>
      <c r="E824" s="405"/>
      <c r="F824" s="405"/>
      <c r="G824" s="405"/>
      <c r="H824" s="405"/>
      <c r="I824" s="405"/>
      <c r="J824" s="405"/>
      <c r="K824" s="405"/>
      <c r="L824" s="405"/>
      <c r="M824" s="405"/>
      <c r="N824" s="405"/>
      <c r="O824" s="405"/>
      <c r="P824" s="405"/>
      <c r="Q824" s="405"/>
      <c r="R824" s="405"/>
      <c r="S824" s="405"/>
      <c r="T824" s="405"/>
      <c r="U824" s="405"/>
      <c r="V824" s="405"/>
      <c r="W824" s="405"/>
      <c r="X824" s="405"/>
      <c r="Y824" s="405"/>
      <c r="Z824" s="405"/>
    </row>
    <row r="825" spans="1:26" ht="12.75" customHeight="1">
      <c r="A825" s="405"/>
      <c r="B825" s="405"/>
      <c r="C825" s="405"/>
      <c r="D825" s="405"/>
      <c r="E825" s="405"/>
      <c r="F825" s="405"/>
      <c r="G825" s="405"/>
      <c r="H825" s="405"/>
      <c r="I825" s="405"/>
      <c r="J825" s="405"/>
      <c r="K825" s="405"/>
      <c r="L825" s="405"/>
      <c r="M825" s="405"/>
      <c r="N825" s="405"/>
      <c r="O825" s="405"/>
      <c r="P825" s="405"/>
      <c r="Q825" s="405"/>
      <c r="R825" s="405"/>
      <c r="S825" s="405"/>
      <c r="T825" s="405"/>
      <c r="U825" s="405"/>
      <c r="V825" s="405"/>
      <c r="W825" s="405"/>
      <c r="X825" s="405"/>
      <c r="Y825" s="405"/>
      <c r="Z825" s="405"/>
    </row>
    <row r="826" spans="1:26" ht="12.75" customHeight="1">
      <c r="A826" s="405"/>
      <c r="B826" s="405"/>
      <c r="C826" s="405"/>
      <c r="D826" s="405"/>
      <c r="E826" s="405"/>
      <c r="F826" s="405"/>
      <c r="G826" s="405"/>
      <c r="H826" s="405"/>
      <c r="I826" s="405"/>
      <c r="J826" s="405"/>
      <c r="K826" s="405"/>
      <c r="L826" s="405"/>
      <c r="M826" s="405"/>
      <c r="N826" s="405"/>
      <c r="O826" s="405"/>
      <c r="P826" s="405"/>
      <c r="Q826" s="405"/>
      <c r="R826" s="405"/>
      <c r="S826" s="405"/>
      <c r="T826" s="405"/>
      <c r="U826" s="405"/>
      <c r="V826" s="405"/>
      <c r="W826" s="405"/>
      <c r="X826" s="405"/>
      <c r="Y826" s="405"/>
      <c r="Z826" s="405"/>
    </row>
    <row r="827" spans="1:26" ht="12.75" customHeight="1">
      <c r="A827" s="405"/>
      <c r="B827" s="405"/>
      <c r="C827" s="405"/>
      <c r="D827" s="405"/>
      <c r="E827" s="405"/>
      <c r="F827" s="405"/>
      <c r="G827" s="405"/>
      <c r="H827" s="405"/>
      <c r="I827" s="405"/>
      <c r="J827" s="405"/>
      <c r="K827" s="405"/>
      <c r="L827" s="405"/>
      <c r="M827" s="405"/>
      <c r="N827" s="405"/>
      <c r="O827" s="405"/>
      <c r="P827" s="405"/>
      <c r="Q827" s="405"/>
      <c r="R827" s="405"/>
      <c r="S827" s="405"/>
      <c r="T827" s="405"/>
      <c r="U827" s="405"/>
      <c r="V827" s="405"/>
      <c r="W827" s="405"/>
      <c r="X827" s="405"/>
      <c r="Y827" s="405"/>
      <c r="Z827" s="405"/>
    </row>
    <row r="828" spans="1:26" ht="12.75" customHeight="1">
      <c r="A828" s="405"/>
      <c r="B828" s="405"/>
      <c r="C828" s="405"/>
      <c r="D828" s="405"/>
      <c r="E828" s="405"/>
      <c r="F828" s="405"/>
      <c r="G828" s="405"/>
      <c r="H828" s="405"/>
      <c r="I828" s="405"/>
      <c r="J828" s="405"/>
      <c r="K828" s="405"/>
      <c r="L828" s="405"/>
      <c r="M828" s="405"/>
      <c r="N828" s="405"/>
      <c r="O828" s="405"/>
      <c r="P828" s="405"/>
      <c r="Q828" s="405"/>
      <c r="R828" s="405"/>
      <c r="S828" s="405"/>
      <c r="T828" s="405"/>
      <c r="U828" s="405"/>
      <c r="V828" s="405"/>
      <c r="W828" s="405"/>
      <c r="X828" s="405"/>
      <c r="Y828" s="405"/>
      <c r="Z828" s="405"/>
    </row>
    <row r="829" spans="1:26" ht="12.75" customHeight="1">
      <c r="A829" s="405"/>
      <c r="B829" s="405"/>
      <c r="C829" s="405"/>
      <c r="D829" s="405"/>
      <c r="E829" s="405"/>
      <c r="F829" s="405"/>
      <c r="G829" s="405"/>
      <c r="H829" s="405"/>
      <c r="I829" s="405"/>
      <c r="J829" s="405"/>
      <c r="K829" s="405"/>
      <c r="L829" s="405"/>
      <c r="M829" s="405"/>
      <c r="N829" s="405"/>
      <c r="O829" s="405"/>
      <c r="P829" s="405"/>
      <c r="Q829" s="405"/>
      <c r="R829" s="405"/>
      <c r="S829" s="405"/>
      <c r="T829" s="405"/>
      <c r="U829" s="405"/>
      <c r="V829" s="405"/>
      <c r="W829" s="405"/>
      <c r="X829" s="405"/>
      <c r="Y829" s="405"/>
      <c r="Z829" s="405"/>
    </row>
    <row r="830" spans="1:26" ht="12.75" customHeight="1">
      <c r="A830" s="405"/>
      <c r="B830" s="405"/>
      <c r="C830" s="405"/>
      <c r="D830" s="405"/>
      <c r="E830" s="405"/>
      <c r="F830" s="405"/>
      <c r="G830" s="405"/>
      <c r="H830" s="405"/>
      <c r="I830" s="405"/>
      <c r="J830" s="405"/>
      <c r="K830" s="405"/>
      <c r="L830" s="405"/>
      <c r="M830" s="405"/>
      <c r="N830" s="405"/>
      <c r="O830" s="405"/>
      <c r="P830" s="405"/>
      <c r="Q830" s="405"/>
      <c r="R830" s="405"/>
      <c r="S830" s="405"/>
      <c r="T830" s="405"/>
      <c r="U830" s="405"/>
      <c r="V830" s="405"/>
      <c r="W830" s="405"/>
      <c r="X830" s="405"/>
      <c r="Y830" s="405"/>
      <c r="Z830" s="405"/>
    </row>
    <row r="831" spans="1:26" ht="12.75" customHeight="1">
      <c r="A831" s="405"/>
      <c r="B831" s="405"/>
      <c r="C831" s="405"/>
      <c r="D831" s="405"/>
      <c r="E831" s="405"/>
      <c r="F831" s="405"/>
      <c r="G831" s="405"/>
      <c r="H831" s="405"/>
      <c r="I831" s="405"/>
      <c r="J831" s="405"/>
      <c r="K831" s="405"/>
      <c r="L831" s="405"/>
      <c r="M831" s="405"/>
      <c r="N831" s="405"/>
      <c r="O831" s="405"/>
      <c r="P831" s="405"/>
      <c r="Q831" s="405"/>
      <c r="R831" s="405"/>
      <c r="S831" s="405"/>
      <c r="T831" s="405"/>
      <c r="U831" s="405"/>
      <c r="V831" s="405"/>
      <c r="W831" s="405"/>
      <c r="X831" s="405"/>
      <c r="Y831" s="405"/>
      <c r="Z831" s="405"/>
    </row>
    <row r="832" spans="1:26" ht="12.75" customHeight="1">
      <c r="A832" s="405"/>
      <c r="B832" s="405"/>
      <c r="C832" s="405"/>
      <c r="D832" s="405"/>
      <c r="E832" s="405"/>
      <c r="F832" s="405"/>
      <c r="G832" s="405"/>
      <c r="H832" s="405"/>
      <c r="I832" s="405"/>
      <c r="J832" s="405"/>
      <c r="K832" s="405"/>
      <c r="L832" s="405"/>
      <c r="M832" s="405"/>
      <c r="N832" s="405"/>
      <c r="O832" s="405"/>
      <c r="P832" s="405"/>
      <c r="Q832" s="405"/>
      <c r="R832" s="405"/>
      <c r="S832" s="405"/>
      <c r="T832" s="405"/>
      <c r="U832" s="405"/>
      <c r="V832" s="405"/>
      <c r="W832" s="405"/>
      <c r="X832" s="405"/>
      <c r="Y832" s="405"/>
      <c r="Z832" s="405"/>
    </row>
    <row r="833" spans="1:26" ht="12.75" customHeight="1">
      <c r="A833" s="405"/>
      <c r="B833" s="405"/>
      <c r="C833" s="405"/>
      <c r="D833" s="405"/>
      <c r="E833" s="405"/>
      <c r="F833" s="405"/>
      <c r="G833" s="405"/>
      <c r="H833" s="405"/>
      <c r="I833" s="405"/>
      <c r="J833" s="405"/>
      <c r="K833" s="405"/>
      <c r="L833" s="405"/>
      <c r="M833" s="405"/>
      <c r="N833" s="405"/>
      <c r="O833" s="405"/>
      <c r="P833" s="405"/>
      <c r="Q833" s="405"/>
      <c r="R833" s="405"/>
      <c r="S833" s="405"/>
      <c r="T833" s="405"/>
      <c r="U833" s="405"/>
      <c r="V833" s="405"/>
      <c r="W833" s="405"/>
      <c r="X833" s="405"/>
      <c r="Y833" s="405"/>
      <c r="Z833" s="405"/>
    </row>
    <row r="834" spans="1:26" ht="12.75" customHeight="1">
      <c r="A834" s="405"/>
      <c r="B834" s="405"/>
      <c r="C834" s="405"/>
      <c r="D834" s="405"/>
      <c r="E834" s="405"/>
      <c r="F834" s="405"/>
      <c r="G834" s="405"/>
      <c r="H834" s="405"/>
      <c r="I834" s="405"/>
      <c r="J834" s="405"/>
      <c r="K834" s="405"/>
      <c r="L834" s="405"/>
      <c r="M834" s="405"/>
      <c r="N834" s="405"/>
      <c r="O834" s="405"/>
      <c r="P834" s="405"/>
      <c r="Q834" s="405"/>
      <c r="R834" s="405"/>
      <c r="S834" s="405"/>
      <c r="T834" s="405"/>
      <c r="U834" s="405"/>
      <c r="V834" s="405"/>
      <c r="W834" s="405"/>
      <c r="X834" s="405"/>
      <c r="Y834" s="405"/>
      <c r="Z834" s="405"/>
    </row>
    <row r="835" spans="1:26" ht="12.75" customHeight="1">
      <c r="A835" s="405"/>
      <c r="B835" s="405"/>
      <c r="C835" s="405"/>
      <c r="D835" s="405"/>
      <c r="E835" s="405"/>
      <c r="F835" s="405"/>
      <c r="G835" s="405"/>
      <c r="H835" s="405"/>
      <c r="I835" s="405"/>
      <c r="J835" s="405"/>
      <c r="K835" s="405"/>
      <c r="L835" s="405"/>
      <c r="M835" s="405"/>
      <c r="N835" s="405"/>
      <c r="O835" s="405"/>
      <c r="P835" s="405"/>
      <c r="Q835" s="405"/>
      <c r="R835" s="405"/>
      <c r="S835" s="405"/>
      <c r="T835" s="405"/>
      <c r="U835" s="405"/>
      <c r="V835" s="405"/>
      <c r="W835" s="405"/>
      <c r="X835" s="405"/>
      <c r="Y835" s="405"/>
      <c r="Z835" s="405"/>
    </row>
    <row r="836" spans="1:26" ht="12.75" customHeight="1">
      <c r="A836" s="405"/>
      <c r="B836" s="405"/>
      <c r="C836" s="405"/>
      <c r="D836" s="405"/>
      <c r="E836" s="405"/>
      <c r="F836" s="405"/>
      <c r="G836" s="405"/>
      <c r="H836" s="405"/>
      <c r="I836" s="405"/>
      <c r="J836" s="405"/>
      <c r="K836" s="405"/>
      <c r="L836" s="405"/>
      <c r="M836" s="405"/>
      <c r="N836" s="405"/>
      <c r="O836" s="405"/>
      <c r="P836" s="405"/>
      <c r="Q836" s="405"/>
      <c r="R836" s="405"/>
      <c r="S836" s="405"/>
      <c r="T836" s="405"/>
      <c r="U836" s="405"/>
      <c r="V836" s="405"/>
      <c r="W836" s="405"/>
      <c r="X836" s="405"/>
      <c r="Y836" s="405"/>
      <c r="Z836" s="405"/>
    </row>
    <row r="837" spans="1:26" ht="12.75" customHeight="1">
      <c r="A837" s="405"/>
      <c r="B837" s="405"/>
      <c r="C837" s="405"/>
      <c r="D837" s="405"/>
      <c r="E837" s="405"/>
      <c r="F837" s="405"/>
      <c r="G837" s="405"/>
      <c r="H837" s="405"/>
      <c r="I837" s="405"/>
      <c r="J837" s="405"/>
      <c r="K837" s="405"/>
      <c r="L837" s="405"/>
      <c r="M837" s="405"/>
      <c r="N837" s="405"/>
      <c r="O837" s="405"/>
      <c r="P837" s="405"/>
      <c r="Q837" s="405"/>
      <c r="R837" s="405"/>
      <c r="S837" s="405"/>
      <c r="T837" s="405"/>
      <c r="U837" s="405"/>
      <c r="V837" s="405"/>
      <c r="W837" s="405"/>
      <c r="X837" s="405"/>
      <c r="Y837" s="405"/>
      <c r="Z837" s="405"/>
    </row>
    <row r="838" spans="1:26" ht="12.75" customHeight="1">
      <c r="A838" s="405"/>
      <c r="B838" s="405"/>
      <c r="C838" s="405"/>
      <c r="D838" s="405"/>
      <c r="E838" s="405"/>
      <c r="F838" s="405"/>
      <c r="G838" s="405"/>
      <c r="H838" s="405"/>
      <c r="I838" s="405"/>
      <c r="J838" s="405"/>
      <c r="K838" s="405"/>
      <c r="L838" s="405"/>
      <c r="M838" s="405"/>
      <c r="N838" s="405"/>
      <c r="O838" s="405"/>
      <c r="P838" s="405"/>
      <c r="Q838" s="405"/>
      <c r="R838" s="405"/>
      <c r="S838" s="405"/>
      <c r="T838" s="405"/>
      <c r="U838" s="405"/>
      <c r="V838" s="405"/>
      <c r="W838" s="405"/>
      <c r="X838" s="405"/>
      <c r="Y838" s="405"/>
      <c r="Z838" s="405"/>
    </row>
    <row r="839" spans="1:26" ht="12.75" customHeight="1">
      <c r="A839" s="405"/>
      <c r="B839" s="405"/>
      <c r="C839" s="405"/>
      <c r="D839" s="405"/>
      <c r="E839" s="405"/>
      <c r="F839" s="405"/>
      <c r="G839" s="405"/>
      <c r="H839" s="405"/>
      <c r="I839" s="405"/>
      <c r="J839" s="405"/>
      <c r="K839" s="405"/>
      <c r="L839" s="405"/>
      <c r="M839" s="405"/>
      <c r="N839" s="405"/>
      <c r="O839" s="405"/>
      <c r="P839" s="405"/>
      <c r="Q839" s="405"/>
      <c r="R839" s="405"/>
      <c r="S839" s="405"/>
      <c r="T839" s="405"/>
      <c r="U839" s="405"/>
      <c r="V839" s="405"/>
      <c r="W839" s="405"/>
      <c r="X839" s="405"/>
      <c r="Y839" s="405"/>
      <c r="Z839" s="405"/>
    </row>
    <row r="840" spans="1:26" ht="12.75" customHeight="1">
      <c r="A840" s="405"/>
      <c r="B840" s="405"/>
      <c r="C840" s="405"/>
      <c r="D840" s="405"/>
      <c r="E840" s="405"/>
      <c r="F840" s="405"/>
      <c r="G840" s="405"/>
      <c r="H840" s="405"/>
      <c r="I840" s="405"/>
      <c r="J840" s="405"/>
      <c r="K840" s="405"/>
      <c r="L840" s="405"/>
      <c r="M840" s="405"/>
      <c r="N840" s="405"/>
      <c r="O840" s="405"/>
      <c r="P840" s="405"/>
      <c r="Q840" s="405"/>
      <c r="R840" s="405"/>
      <c r="S840" s="405"/>
      <c r="T840" s="405"/>
      <c r="U840" s="405"/>
      <c r="V840" s="405"/>
      <c r="W840" s="405"/>
      <c r="X840" s="405"/>
      <c r="Y840" s="405"/>
      <c r="Z840" s="405"/>
    </row>
    <row r="841" spans="1:26" ht="12.75" customHeight="1">
      <c r="A841" s="405"/>
      <c r="B841" s="405"/>
      <c r="C841" s="405"/>
      <c r="D841" s="405"/>
      <c r="E841" s="405"/>
      <c r="F841" s="405"/>
      <c r="G841" s="405"/>
      <c r="H841" s="405"/>
      <c r="I841" s="405"/>
      <c r="J841" s="405"/>
      <c r="K841" s="405"/>
      <c r="L841" s="405"/>
      <c r="M841" s="405"/>
      <c r="N841" s="405"/>
      <c r="O841" s="405"/>
      <c r="P841" s="405"/>
      <c r="Q841" s="405"/>
      <c r="R841" s="405"/>
      <c r="S841" s="405"/>
      <c r="T841" s="405"/>
      <c r="U841" s="405"/>
      <c r="V841" s="405"/>
      <c r="W841" s="405"/>
      <c r="X841" s="405"/>
      <c r="Y841" s="405"/>
      <c r="Z841" s="405"/>
    </row>
    <row r="842" spans="1:26" ht="12.75" customHeight="1">
      <c r="A842" s="405"/>
      <c r="B842" s="405"/>
      <c r="C842" s="405"/>
      <c r="D842" s="405"/>
      <c r="E842" s="405"/>
      <c r="F842" s="405"/>
      <c r="G842" s="405"/>
      <c r="H842" s="405"/>
      <c r="I842" s="405"/>
      <c r="J842" s="405"/>
      <c r="K842" s="405"/>
      <c r="L842" s="405"/>
      <c r="M842" s="405"/>
      <c r="N842" s="405"/>
      <c r="O842" s="405"/>
      <c r="P842" s="405"/>
      <c r="Q842" s="405"/>
      <c r="R842" s="405"/>
      <c r="S842" s="405"/>
      <c r="T842" s="405"/>
      <c r="U842" s="405"/>
      <c r="V842" s="405"/>
      <c r="W842" s="405"/>
      <c r="X842" s="405"/>
      <c r="Y842" s="405"/>
      <c r="Z842" s="405"/>
    </row>
    <row r="843" spans="1:26" ht="12.75" customHeight="1">
      <c r="A843" s="405"/>
      <c r="B843" s="405"/>
      <c r="C843" s="405"/>
      <c r="D843" s="405"/>
      <c r="E843" s="405"/>
      <c r="F843" s="405"/>
      <c r="G843" s="405"/>
      <c r="H843" s="405"/>
      <c r="I843" s="405"/>
      <c r="J843" s="405"/>
      <c r="K843" s="405"/>
      <c r="L843" s="405"/>
      <c r="M843" s="405"/>
      <c r="N843" s="405"/>
      <c r="O843" s="405"/>
      <c r="P843" s="405"/>
      <c r="Q843" s="405"/>
      <c r="R843" s="405"/>
      <c r="S843" s="405"/>
      <c r="T843" s="405"/>
      <c r="U843" s="405"/>
      <c r="V843" s="405"/>
      <c r="W843" s="405"/>
      <c r="X843" s="405"/>
      <c r="Y843" s="405"/>
      <c r="Z843" s="405"/>
    </row>
    <row r="844" spans="1:26" ht="12.75" customHeight="1">
      <c r="A844" s="405"/>
      <c r="B844" s="405"/>
      <c r="C844" s="405"/>
      <c r="D844" s="405"/>
      <c r="E844" s="405"/>
      <c r="F844" s="405"/>
      <c r="G844" s="405"/>
      <c r="H844" s="405"/>
      <c r="I844" s="405"/>
      <c r="J844" s="405"/>
      <c r="K844" s="405"/>
      <c r="L844" s="405"/>
      <c r="M844" s="405"/>
      <c r="N844" s="405"/>
      <c r="O844" s="405"/>
      <c r="P844" s="405"/>
      <c r="Q844" s="405"/>
      <c r="R844" s="405"/>
      <c r="S844" s="405"/>
      <c r="T844" s="405"/>
      <c r="U844" s="405"/>
      <c r="V844" s="405"/>
      <c r="W844" s="405"/>
      <c r="X844" s="405"/>
      <c r="Y844" s="405"/>
      <c r="Z844" s="405"/>
    </row>
    <row r="845" spans="1:26" ht="12.75" customHeight="1">
      <c r="A845" s="405"/>
      <c r="B845" s="405"/>
      <c r="C845" s="405"/>
      <c r="D845" s="405"/>
      <c r="E845" s="405"/>
      <c r="F845" s="405"/>
      <c r="G845" s="405"/>
      <c r="H845" s="405"/>
      <c r="I845" s="405"/>
      <c r="J845" s="405"/>
      <c r="K845" s="405"/>
      <c r="L845" s="405"/>
      <c r="M845" s="405"/>
      <c r="N845" s="405"/>
      <c r="O845" s="405"/>
      <c r="P845" s="405"/>
      <c r="Q845" s="405"/>
      <c r="R845" s="405"/>
      <c r="S845" s="405"/>
      <c r="T845" s="405"/>
      <c r="U845" s="405"/>
      <c r="V845" s="405"/>
      <c r="W845" s="405"/>
      <c r="X845" s="405"/>
      <c r="Y845" s="405"/>
      <c r="Z845" s="405"/>
    </row>
    <row r="846" spans="1:26" ht="12.75" customHeight="1">
      <c r="A846" s="405"/>
      <c r="B846" s="405"/>
      <c r="C846" s="405"/>
      <c r="D846" s="405"/>
      <c r="E846" s="405"/>
      <c r="F846" s="405"/>
      <c r="G846" s="405"/>
      <c r="H846" s="405"/>
      <c r="I846" s="405"/>
      <c r="J846" s="405"/>
      <c r="K846" s="405"/>
      <c r="L846" s="405"/>
      <c r="M846" s="405"/>
      <c r="N846" s="405"/>
      <c r="O846" s="405"/>
      <c r="P846" s="405"/>
      <c r="Q846" s="405"/>
      <c r="R846" s="405"/>
      <c r="S846" s="405"/>
      <c r="T846" s="405"/>
      <c r="U846" s="405"/>
      <c r="V846" s="405"/>
      <c r="W846" s="405"/>
      <c r="X846" s="405"/>
      <c r="Y846" s="405"/>
      <c r="Z846" s="405"/>
    </row>
    <row r="847" spans="1:26" ht="12.75" customHeight="1">
      <c r="A847" s="405"/>
      <c r="B847" s="405"/>
      <c r="C847" s="405"/>
      <c r="D847" s="405"/>
      <c r="E847" s="405"/>
      <c r="F847" s="405"/>
      <c r="G847" s="405"/>
      <c r="H847" s="405"/>
      <c r="I847" s="405"/>
      <c r="J847" s="405"/>
      <c r="K847" s="405"/>
      <c r="L847" s="405"/>
      <c r="M847" s="405"/>
      <c r="N847" s="405"/>
      <c r="O847" s="405"/>
      <c r="P847" s="405"/>
      <c r="Q847" s="405"/>
      <c r="R847" s="405"/>
      <c r="S847" s="405"/>
      <c r="T847" s="405"/>
      <c r="U847" s="405"/>
      <c r="V847" s="405"/>
      <c r="W847" s="405"/>
      <c r="X847" s="405"/>
      <c r="Y847" s="405"/>
      <c r="Z847" s="405"/>
    </row>
    <row r="848" spans="1:26" ht="12.75" customHeight="1">
      <c r="A848" s="405"/>
      <c r="B848" s="405"/>
      <c r="C848" s="405"/>
      <c r="D848" s="405"/>
      <c r="E848" s="405"/>
      <c r="F848" s="405"/>
      <c r="G848" s="405"/>
      <c r="H848" s="405"/>
      <c r="I848" s="405"/>
      <c r="J848" s="405"/>
      <c r="K848" s="405"/>
      <c r="L848" s="405"/>
      <c r="M848" s="405"/>
      <c r="N848" s="405"/>
      <c r="O848" s="405"/>
      <c r="P848" s="405"/>
      <c r="Q848" s="405"/>
      <c r="R848" s="405"/>
      <c r="S848" s="405"/>
      <c r="T848" s="405"/>
      <c r="U848" s="405"/>
      <c r="V848" s="405"/>
      <c r="W848" s="405"/>
      <c r="X848" s="405"/>
      <c r="Y848" s="405"/>
      <c r="Z848" s="405"/>
    </row>
    <row r="849" spans="1:26" ht="12.75" customHeight="1">
      <c r="A849" s="405"/>
      <c r="B849" s="405"/>
      <c r="C849" s="405"/>
      <c r="D849" s="405"/>
      <c r="E849" s="405"/>
      <c r="F849" s="405"/>
      <c r="G849" s="405"/>
      <c r="H849" s="405"/>
      <c r="I849" s="405"/>
      <c r="J849" s="405"/>
      <c r="K849" s="405"/>
      <c r="L849" s="405"/>
      <c r="M849" s="405"/>
      <c r="N849" s="405"/>
      <c r="O849" s="405"/>
      <c r="P849" s="405"/>
      <c r="Q849" s="405"/>
      <c r="R849" s="405"/>
      <c r="S849" s="405"/>
      <c r="T849" s="405"/>
      <c r="U849" s="405"/>
      <c r="V849" s="405"/>
      <c r="W849" s="405"/>
      <c r="X849" s="405"/>
      <c r="Y849" s="405"/>
      <c r="Z849" s="405"/>
    </row>
    <row r="850" spans="1:26" ht="12.75" customHeight="1">
      <c r="A850" s="405"/>
      <c r="B850" s="405"/>
      <c r="C850" s="405"/>
      <c r="D850" s="405"/>
      <c r="E850" s="405"/>
      <c r="F850" s="405"/>
      <c r="G850" s="405"/>
      <c r="H850" s="405"/>
      <c r="I850" s="405"/>
      <c r="J850" s="405"/>
      <c r="K850" s="405"/>
      <c r="L850" s="405"/>
      <c r="M850" s="405"/>
      <c r="N850" s="405"/>
      <c r="O850" s="405"/>
      <c r="P850" s="405"/>
      <c r="Q850" s="405"/>
      <c r="R850" s="405"/>
      <c r="S850" s="405"/>
      <c r="T850" s="405"/>
      <c r="U850" s="405"/>
      <c r="V850" s="405"/>
      <c r="W850" s="405"/>
      <c r="X850" s="405"/>
      <c r="Y850" s="405"/>
      <c r="Z850" s="405"/>
    </row>
    <row r="851" spans="1:26" ht="12.75" customHeight="1">
      <c r="A851" s="405"/>
      <c r="B851" s="405"/>
      <c r="C851" s="405"/>
      <c r="D851" s="405"/>
      <c r="E851" s="405"/>
      <c r="F851" s="405"/>
      <c r="G851" s="405"/>
      <c r="H851" s="405"/>
      <c r="I851" s="405"/>
      <c r="J851" s="405"/>
      <c r="K851" s="405"/>
      <c r="L851" s="405"/>
      <c r="M851" s="405"/>
      <c r="N851" s="405"/>
      <c r="O851" s="405"/>
      <c r="P851" s="405"/>
      <c r="Q851" s="405"/>
      <c r="R851" s="405"/>
      <c r="S851" s="405"/>
      <c r="T851" s="405"/>
      <c r="U851" s="405"/>
      <c r="V851" s="405"/>
      <c r="W851" s="405"/>
      <c r="X851" s="405"/>
      <c r="Y851" s="405"/>
      <c r="Z851" s="405"/>
    </row>
    <row r="852" spans="1:26" ht="12.75" customHeight="1">
      <c r="A852" s="405"/>
      <c r="B852" s="405"/>
      <c r="C852" s="405"/>
      <c r="D852" s="405"/>
      <c r="E852" s="405"/>
      <c r="F852" s="405"/>
      <c r="G852" s="405"/>
      <c r="H852" s="405"/>
      <c r="I852" s="405"/>
      <c r="J852" s="405"/>
      <c r="K852" s="405"/>
      <c r="L852" s="405"/>
      <c r="M852" s="405"/>
      <c r="N852" s="405"/>
      <c r="O852" s="405"/>
      <c r="P852" s="405"/>
      <c r="Q852" s="405"/>
      <c r="R852" s="405"/>
      <c r="S852" s="405"/>
      <c r="T852" s="405"/>
      <c r="U852" s="405"/>
      <c r="V852" s="405"/>
      <c r="W852" s="405"/>
      <c r="X852" s="405"/>
      <c r="Y852" s="405"/>
      <c r="Z852" s="405"/>
    </row>
    <row r="853" spans="1:26" ht="12.75" customHeight="1">
      <c r="A853" s="405"/>
      <c r="B853" s="405"/>
      <c r="C853" s="405"/>
      <c r="D853" s="405"/>
      <c r="E853" s="405"/>
      <c r="F853" s="405"/>
      <c r="G853" s="405"/>
      <c r="H853" s="405"/>
      <c r="I853" s="405"/>
      <c r="J853" s="405"/>
      <c r="K853" s="405"/>
      <c r="L853" s="405"/>
      <c r="M853" s="405"/>
      <c r="N853" s="405"/>
      <c r="O853" s="405"/>
      <c r="P853" s="405"/>
      <c r="Q853" s="405"/>
      <c r="R853" s="405"/>
      <c r="S853" s="405"/>
      <c r="T853" s="405"/>
      <c r="U853" s="405"/>
      <c r="V853" s="405"/>
      <c r="W853" s="405"/>
      <c r="X853" s="405"/>
      <c r="Y853" s="405"/>
      <c r="Z853" s="405"/>
    </row>
    <row r="854" spans="1:26" ht="12.75" customHeight="1">
      <c r="A854" s="405"/>
      <c r="B854" s="405"/>
      <c r="C854" s="405"/>
      <c r="D854" s="405"/>
      <c r="E854" s="405"/>
      <c r="F854" s="405"/>
      <c r="G854" s="405"/>
      <c r="H854" s="405"/>
      <c r="I854" s="405"/>
      <c r="J854" s="405"/>
      <c r="K854" s="405"/>
      <c r="L854" s="405"/>
      <c r="M854" s="405"/>
      <c r="N854" s="405"/>
      <c r="O854" s="405"/>
      <c r="P854" s="405"/>
      <c r="Q854" s="405"/>
      <c r="R854" s="405"/>
      <c r="S854" s="405"/>
      <c r="T854" s="405"/>
      <c r="U854" s="405"/>
      <c r="V854" s="405"/>
      <c r="W854" s="405"/>
      <c r="X854" s="405"/>
      <c r="Y854" s="405"/>
      <c r="Z854" s="405"/>
    </row>
    <row r="855" spans="1:26" ht="12.75" customHeight="1">
      <c r="A855" s="405"/>
      <c r="B855" s="405"/>
      <c r="C855" s="405"/>
      <c r="D855" s="405"/>
      <c r="E855" s="405"/>
      <c r="F855" s="405"/>
      <c r="G855" s="405"/>
      <c r="H855" s="405"/>
      <c r="I855" s="405"/>
      <c r="J855" s="405"/>
      <c r="K855" s="405"/>
      <c r="L855" s="405"/>
      <c r="M855" s="405"/>
      <c r="N855" s="405"/>
      <c r="O855" s="405"/>
      <c r="P855" s="405"/>
      <c r="Q855" s="405"/>
      <c r="R855" s="405"/>
      <c r="S855" s="405"/>
      <c r="T855" s="405"/>
      <c r="U855" s="405"/>
      <c r="V855" s="405"/>
      <c r="W855" s="405"/>
      <c r="X855" s="405"/>
      <c r="Y855" s="405"/>
      <c r="Z855" s="405"/>
    </row>
    <row r="856" spans="1:26" ht="12.75" customHeight="1">
      <c r="A856" s="405"/>
      <c r="B856" s="405"/>
      <c r="C856" s="405"/>
      <c r="D856" s="405"/>
      <c r="E856" s="405"/>
      <c r="F856" s="405"/>
      <c r="G856" s="405"/>
      <c r="H856" s="405"/>
      <c r="I856" s="405"/>
      <c r="J856" s="405"/>
      <c r="K856" s="405"/>
      <c r="L856" s="405"/>
      <c r="M856" s="405"/>
      <c r="N856" s="405"/>
      <c r="O856" s="405"/>
      <c r="P856" s="405"/>
      <c r="Q856" s="405"/>
      <c r="R856" s="405"/>
      <c r="S856" s="405"/>
      <c r="T856" s="405"/>
      <c r="U856" s="405"/>
      <c r="V856" s="405"/>
      <c r="W856" s="405"/>
      <c r="X856" s="405"/>
      <c r="Y856" s="405"/>
      <c r="Z856" s="405"/>
    </row>
    <row r="857" spans="1:26" ht="12.75" customHeight="1">
      <c r="A857" s="405"/>
      <c r="B857" s="405"/>
      <c r="C857" s="405"/>
      <c r="D857" s="405"/>
      <c r="E857" s="405"/>
      <c r="F857" s="405"/>
      <c r="G857" s="405"/>
      <c r="H857" s="405"/>
      <c r="I857" s="405"/>
      <c r="J857" s="405"/>
      <c r="K857" s="405"/>
      <c r="L857" s="405"/>
      <c r="M857" s="405"/>
      <c r="N857" s="405"/>
      <c r="O857" s="405"/>
      <c r="P857" s="405"/>
      <c r="Q857" s="405"/>
      <c r="R857" s="405"/>
      <c r="S857" s="405"/>
      <c r="T857" s="405"/>
      <c r="U857" s="405"/>
      <c r="V857" s="405"/>
      <c r="W857" s="405"/>
      <c r="X857" s="405"/>
      <c r="Y857" s="405"/>
      <c r="Z857" s="405"/>
    </row>
    <row r="858" spans="1:26" ht="12.75" customHeight="1">
      <c r="A858" s="405"/>
      <c r="B858" s="405"/>
      <c r="C858" s="405"/>
      <c r="D858" s="405"/>
      <c r="E858" s="405"/>
      <c r="F858" s="405"/>
      <c r="G858" s="405"/>
      <c r="H858" s="405"/>
      <c r="I858" s="405"/>
      <c r="J858" s="405"/>
      <c r="K858" s="405"/>
      <c r="L858" s="405"/>
      <c r="M858" s="405"/>
      <c r="N858" s="405"/>
      <c r="O858" s="405"/>
      <c r="P858" s="405"/>
      <c r="Q858" s="405"/>
      <c r="R858" s="405"/>
      <c r="S858" s="405"/>
      <c r="T858" s="405"/>
      <c r="U858" s="405"/>
      <c r="V858" s="405"/>
      <c r="W858" s="405"/>
      <c r="X858" s="405"/>
      <c r="Y858" s="405"/>
      <c r="Z858" s="405"/>
    </row>
    <row r="859" spans="1:26" ht="12.75" customHeight="1">
      <c r="A859" s="405"/>
      <c r="B859" s="405"/>
      <c r="C859" s="405"/>
      <c r="D859" s="405"/>
      <c r="E859" s="405"/>
      <c r="F859" s="405"/>
      <c r="G859" s="405"/>
      <c r="H859" s="405"/>
      <c r="I859" s="405"/>
      <c r="J859" s="405"/>
      <c r="K859" s="405"/>
      <c r="L859" s="405"/>
      <c r="M859" s="405"/>
      <c r="N859" s="405"/>
      <c r="O859" s="405"/>
      <c r="P859" s="405"/>
      <c r="Q859" s="405"/>
      <c r="R859" s="405"/>
      <c r="S859" s="405"/>
      <c r="T859" s="405"/>
      <c r="U859" s="405"/>
      <c r="V859" s="405"/>
      <c r="W859" s="405"/>
      <c r="X859" s="405"/>
      <c r="Y859" s="405"/>
      <c r="Z859" s="405"/>
    </row>
    <row r="860" spans="1:26" ht="12.75" customHeight="1">
      <c r="A860" s="405"/>
      <c r="B860" s="405"/>
      <c r="C860" s="405"/>
      <c r="D860" s="405"/>
      <c r="E860" s="405"/>
      <c r="F860" s="405"/>
      <c r="G860" s="405"/>
      <c r="H860" s="405"/>
      <c r="I860" s="405"/>
      <c r="J860" s="405"/>
      <c r="K860" s="405"/>
      <c r="L860" s="405"/>
      <c r="M860" s="405"/>
      <c r="N860" s="405"/>
      <c r="O860" s="405"/>
      <c r="P860" s="405"/>
      <c r="Q860" s="405"/>
      <c r="R860" s="405"/>
      <c r="S860" s="405"/>
      <c r="T860" s="405"/>
      <c r="U860" s="405"/>
      <c r="V860" s="405"/>
      <c r="W860" s="405"/>
      <c r="X860" s="405"/>
      <c r="Y860" s="405"/>
      <c r="Z860" s="405"/>
    </row>
    <row r="861" spans="1:26" ht="12.75" customHeight="1">
      <c r="A861" s="405"/>
      <c r="B861" s="405"/>
      <c r="C861" s="405"/>
      <c r="D861" s="405"/>
      <c r="E861" s="405"/>
      <c r="F861" s="405"/>
      <c r="G861" s="405"/>
      <c r="H861" s="405"/>
      <c r="I861" s="405"/>
      <c r="J861" s="405"/>
      <c r="K861" s="405"/>
      <c r="L861" s="405"/>
      <c r="M861" s="405"/>
      <c r="N861" s="405"/>
      <c r="O861" s="405"/>
      <c r="P861" s="405"/>
      <c r="Q861" s="405"/>
      <c r="R861" s="405"/>
      <c r="S861" s="405"/>
      <c r="T861" s="405"/>
      <c r="U861" s="405"/>
      <c r="V861" s="405"/>
      <c r="W861" s="405"/>
      <c r="X861" s="405"/>
      <c r="Y861" s="405"/>
      <c r="Z861" s="405"/>
    </row>
    <row r="862" spans="1:26" ht="12.75" customHeight="1">
      <c r="A862" s="405"/>
      <c r="B862" s="405"/>
      <c r="C862" s="405"/>
      <c r="D862" s="405"/>
      <c r="E862" s="405"/>
      <c r="F862" s="405"/>
      <c r="G862" s="405"/>
      <c r="H862" s="405"/>
      <c r="I862" s="405"/>
      <c r="J862" s="405"/>
      <c r="K862" s="405"/>
      <c r="L862" s="405"/>
      <c r="M862" s="405"/>
      <c r="N862" s="405"/>
      <c r="O862" s="405"/>
      <c r="P862" s="405"/>
      <c r="Q862" s="405"/>
      <c r="R862" s="405"/>
      <c r="S862" s="405"/>
      <c r="T862" s="405"/>
      <c r="U862" s="405"/>
      <c r="V862" s="405"/>
      <c r="W862" s="405"/>
      <c r="X862" s="405"/>
      <c r="Y862" s="405"/>
      <c r="Z862" s="405"/>
    </row>
    <row r="863" spans="1:26" ht="12.75" customHeight="1">
      <c r="A863" s="405"/>
      <c r="B863" s="405"/>
      <c r="C863" s="405"/>
      <c r="D863" s="405"/>
      <c r="E863" s="405"/>
      <c r="F863" s="405"/>
      <c r="G863" s="405"/>
      <c r="H863" s="405"/>
      <c r="I863" s="405"/>
      <c r="J863" s="405"/>
      <c r="K863" s="405"/>
      <c r="L863" s="405"/>
      <c r="M863" s="405"/>
      <c r="N863" s="405"/>
      <c r="O863" s="405"/>
      <c r="P863" s="405"/>
      <c r="Q863" s="405"/>
      <c r="R863" s="405"/>
      <c r="S863" s="405"/>
      <c r="T863" s="405"/>
      <c r="U863" s="405"/>
      <c r="V863" s="405"/>
      <c r="W863" s="405"/>
      <c r="X863" s="405"/>
      <c r="Y863" s="405"/>
      <c r="Z863" s="405"/>
    </row>
    <row r="864" spans="1:26" ht="12.75" customHeight="1">
      <c r="A864" s="405"/>
      <c r="B864" s="405"/>
      <c r="C864" s="405"/>
      <c r="D864" s="405"/>
      <c r="E864" s="405"/>
      <c r="F864" s="405"/>
      <c r="G864" s="405"/>
      <c r="H864" s="405"/>
      <c r="I864" s="405"/>
      <c r="J864" s="405"/>
      <c r="K864" s="405"/>
      <c r="L864" s="405"/>
      <c r="M864" s="405"/>
      <c r="N864" s="405"/>
      <c r="O864" s="405"/>
      <c r="P864" s="405"/>
      <c r="Q864" s="405"/>
      <c r="R864" s="405"/>
      <c r="S864" s="405"/>
      <c r="T864" s="405"/>
      <c r="U864" s="405"/>
      <c r="V864" s="405"/>
      <c r="W864" s="405"/>
      <c r="X864" s="405"/>
      <c r="Y864" s="405"/>
      <c r="Z864" s="405"/>
    </row>
    <row r="865" spans="1:26" ht="12.75" customHeight="1">
      <c r="A865" s="405"/>
      <c r="B865" s="405"/>
      <c r="C865" s="405"/>
      <c r="D865" s="405"/>
      <c r="E865" s="405"/>
      <c r="F865" s="405"/>
      <c r="G865" s="405"/>
      <c r="H865" s="405"/>
      <c r="I865" s="405"/>
      <c r="J865" s="405"/>
      <c r="K865" s="405"/>
      <c r="L865" s="405"/>
      <c r="M865" s="405"/>
      <c r="N865" s="405"/>
      <c r="O865" s="405"/>
      <c r="P865" s="405"/>
      <c r="Q865" s="405"/>
      <c r="R865" s="405"/>
      <c r="S865" s="405"/>
      <c r="T865" s="405"/>
      <c r="U865" s="405"/>
      <c r="V865" s="405"/>
      <c r="W865" s="405"/>
      <c r="X865" s="405"/>
      <c r="Y865" s="405"/>
      <c r="Z865" s="405"/>
    </row>
    <row r="866" spans="1:26" ht="12.75" customHeight="1">
      <c r="A866" s="405"/>
      <c r="B866" s="405"/>
      <c r="C866" s="405"/>
      <c r="D866" s="405"/>
      <c r="E866" s="405"/>
      <c r="F866" s="405"/>
      <c r="G866" s="405"/>
      <c r="H866" s="405"/>
      <c r="I866" s="405"/>
      <c r="J866" s="405"/>
      <c r="K866" s="405"/>
      <c r="L866" s="405"/>
      <c r="M866" s="405"/>
      <c r="N866" s="405"/>
      <c r="O866" s="405"/>
      <c r="P866" s="405"/>
      <c r="Q866" s="405"/>
      <c r="R866" s="405"/>
      <c r="S866" s="405"/>
      <c r="T866" s="405"/>
      <c r="U866" s="405"/>
      <c r="V866" s="405"/>
      <c r="W866" s="405"/>
      <c r="X866" s="405"/>
      <c r="Y866" s="405"/>
      <c r="Z866" s="405"/>
    </row>
    <row r="867" spans="1:26" ht="12.75" customHeight="1">
      <c r="A867" s="405"/>
      <c r="B867" s="405"/>
      <c r="C867" s="405"/>
      <c r="D867" s="405"/>
      <c r="E867" s="405"/>
      <c r="F867" s="405"/>
      <c r="G867" s="405"/>
      <c r="H867" s="405"/>
      <c r="I867" s="405"/>
      <c r="J867" s="405"/>
      <c r="K867" s="405"/>
      <c r="L867" s="405"/>
      <c r="M867" s="405"/>
      <c r="N867" s="405"/>
      <c r="O867" s="405"/>
      <c r="P867" s="405"/>
      <c r="Q867" s="405"/>
      <c r="R867" s="405"/>
      <c r="S867" s="405"/>
      <c r="T867" s="405"/>
      <c r="U867" s="405"/>
      <c r="V867" s="405"/>
      <c r="W867" s="405"/>
      <c r="X867" s="405"/>
      <c r="Y867" s="405"/>
      <c r="Z867" s="405"/>
    </row>
    <row r="868" spans="1:26" ht="12.75" customHeight="1">
      <c r="A868" s="405"/>
      <c r="B868" s="405"/>
      <c r="C868" s="405"/>
      <c r="D868" s="405"/>
      <c r="E868" s="405"/>
      <c r="F868" s="405"/>
      <c r="G868" s="405"/>
      <c r="H868" s="405"/>
      <c r="I868" s="405"/>
      <c r="J868" s="405"/>
      <c r="K868" s="405"/>
      <c r="L868" s="405"/>
      <c r="M868" s="405"/>
      <c r="N868" s="405"/>
      <c r="O868" s="405"/>
      <c r="P868" s="405"/>
      <c r="Q868" s="405"/>
      <c r="R868" s="405"/>
      <c r="S868" s="405"/>
      <c r="T868" s="405"/>
      <c r="U868" s="405"/>
      <c r="V868" s="405"/>
      <c r="W868" s="405"/>
      <c r="X868" s="405"/>
      <c r="Y868" s="405"/>
      <c r="Z868" s="405"/>
    </row>
    <row r="869" spans="1:26" ht="12.75" customHeight="1">
      <c r="A869" s="405"/>
      <c r="B869" s="405"/>
      <c r="C869" s="405"/>
      <c r="D869" s="405"/>
      <c r="E869" s="405"/>
      <c r="F869" s="405"/>
      <c r="G869" s="405"/>
      <c r="H869" s="405"/>
      <c r="I869" s="405"/>
      <c r="J869" s="405"/>
      <c r="K869" s="405"/>
      <c r="L869" s="405"/>
      <c r="M869" s="405"/>
      <c r="N869" s="405"/>
      <c r="O869" s="405"/>
      <c r="P869" s="405"/>
      <c r="Q869" s="405"/>
      <c r="R869" s="405"/>
      <c r="S869" s="405"/>
      <c r="T869" s="405"/>
      <c r="U869" s="405"/>
      <c r="V869" s="405"/>
      <c r="W869" s="405"/>
      <c r="X869" s="405"/>
      <c r="Y869" s="405"/>
      <c r="Z869" s="405"/>
    </row>
    <row r="870" spans="1:26" ht="12.75" customHeight="1">
      <c r="A870" s="405"/>
      <c r="B870" s="405"/>
      <c r="C870" s="405"/>
      <c r="D870" s="405"/>
      <c r="E870" s="405"/>
      <c r="F870" s="405"/>
      <c r="G870" s="405"/>
      <c r="H870" s="405"/>
      <c r="I870" s="405"/>
      <c r="J870" s="405"/>
      <c r="K870" s="405"/>
      <c r="L870" s="405"/>
      <c r="M870" s="405"/>
      <c r="N870" s="405"/>
      <c r="O870" s="405"/>
      <c r="P870" s="405"/>
      <c r="Q870" s="405"/>
      <c r="R870" s="405"/>
      <c r="S870" s="405"/>
      <c r="T870" s="405"/>
      <c r="U870" s="405"/>
      <c r="V870" s="405"/>
      <c r="W870" s="405"/>
      <c r="X870" s="405"/>
      <c r="Y870" s="405"/>
      <c r="Z870" s="405"/>
    </row>
    <row r="871" spans="1:26" ht="12.75" customHeight="1">
      <c r="A871" s="405"/>
      <c r="B871" s="405"/>
      <c r="C871" s="405"/>
      <c r="D871" s="405"/>
      <c r="E871" s="405"/>
      <c r="F871" s="405"/>
      <c r="G871" s="405"/>
      <c r="H871" s="405"/>
      <c r="I871" s="405"/>
      <c r="J871" s="405"/>
      <c r="K871" s="405"/>
      <c r="L871" s="405"/>
      <c r="M871" s="405"/>
      <c r="N871" s="405"/>
      <c r="O871" s="405"/>
      <c r="P871" s="405"/>
      <c r="Q871" s="405"/>
      <c r="R871" s="405"/>
      <c r="S871" s="405"/>
      <c r="T871" s="405"/>
      <c r="U871" s="405"/>
      <c r="V871" s="405"/>
      <c r="W871" s="405"/>
      <c r="X871" s="405"/>
      <c r="Y871" s="405"/>
      <c r="Z871" s="405"/>
    </row>
    <row r="872" spans="1:26" ht="12.75" customHeight="1">
      <c r="A872" s="405"/>
      <c r="B872" s="405"/>
      <c r="C872" s="405"/>
      <c r="D872" s="405"/>
      <c r="E872" s="405"/>
      <c r="F872" s="405"/>
      <c r="G872" s="405"/>
      <c r="H872" s="405"/>
      <c r="I872" s="405"/>
      <c r="J872" s="405"/>
      <c r="K872" s="405"/>
      <c r="L872" s="405"/>
      <c r="M872" s="405"/>
      <c r="N872" s="405"/>
      <c r="O872" s="405"/>
      <c r="P872" s="405"/>
      <c r="Q872" s="405"/>
      <c r="R872" s="405"/>
      <c r="S872" s="405"/>
      <c r="T872" s="405"/>
      <c r="U872" s="405"/>
      <c r="V872" s="405"/>
      <c r="W872" s="405"/>
      <c r="X872" s="405"/>
      <c r="Y872" s="405"/>
      <c r="Z872" s="405"/>
    </row>
    <row r="873" spans="1:26" ht="12.75" customHeight="1">
      <c r="A873" s="405"/>
      <c r="B873" s="405"/>
      <c r="C873" s="405"/>
      <c r="D873" s="405"/>
      <c r="E873" s="405"/>
      <c r="F873" s="405"/>
      <c r="G873" s="405"/>
      <c r="H873" s="405"/>
      <c r="I873" s="405"/>
      <c r="J873" s="405"/>
      <c r="K873" s="405"/>
      <c r="L873" s="405"/>
      <c r="M873" s="405"/>
      <c r="N873" s="405"/>
      <c r="O873" s="405"/>
      <c r="P873" s="405"/>
      <c r="Q873" s="405"/>
      <c r="R873" s="405"/>
      <c r="S873" s="405"/>
      <c r="T873" s="405"/>
      <c r="U873" s="405"/>
      <c r="V873" s="405"/>
      <c r="W873" s="405"/>
      <c r="X873" s="405"/>
      <c r="Y873" s="405"/>
      <c r="Z873" s="405"/>
    </row>
    <row r="874" spans="1:26" ht="12.75" customHeight="1">
      <c r="A874" s="405"/>
      <c r="B874" s="405"/>
      <c r="C874" s="405"/>
      <c r="D874" s="405"/>
      <c r="E874" s="405"/>
      <c r="F874" s="405"/>
      <c r="G874" s="405"/>
      <c r="H874" s="405"/>
      <c r="I874" s="405"/>
      <c r="J874" s="405"/>
      <c r="K874" s="405"/>
      <c r="L874" s="405"/>
      <c r="M874" s="405"/>
      <c r="N874" s="405"/>
      <c r="O874" s="405"/>
      <c r="P874" s="405"/>
      <c r="Q874" s="405"/>
      <c r="R874" s="405"/>
      <c r="S874" s="405"/>
      <c r="T874" s="405"/>
      <c r="U874" s="405"/>
      <c r="V874" s="405"/>
      <c r="W874" s="405"/>
      <c r="X874" s="405"/>
      <c r="Y874" s="405"/>
      <c r="Z874" s="405"/>
    </row>
    <row r="875" spans="1:26" ht="12.75" customHeight="1">
      <c r="A875" s="405"/>
      <c r="B875" s="405"/>
      <c r="C875" s="405"/>
      <c r="D875" s="405"/>
      <c r="E875" s="405"/>
      <c r="F875" s="405"/>
      <c r="G875" s="405"/>
      <c r="H875" s="405"/>
      <c r="I875" s="405"/>
      <c r="J875" s="405"/>
      <c r="K875" s="405"/>
      <c r="L875" s="405"/>
      <c r="M875" s="405"/>
      <c r="N875" s="405"/>
      <c r="O875" s="405"/>
      <c r="P875" s="405"/>
      <c r="Q875" s="405"/>
      <c r="R875" s="405"/>
      <c r="S875" s="405"/>
      <c r="T875" s="405"/>
      <c r="U875" s="405"/>
      <c r="V875" s="405"/>
      <c r="W875" s="405"/>
      <c r="X875" s="405"/>
      <c r="Y875" s="405"/>
      <c r="Z875" s="405"/>
    </row>
    <row r="876" spans="1:26" ht="12.75" customHeight="1">
      <c r="A876" s="405"/>
      <c r="B876" s="405"/>
      <c r="C876" s="405"/>
      <c r="D876" s="405"/>
      <c r="E876" s="405"/>
      <c r="F876" s="405"/>
      <c r="G876" s="405"/>
      <c r="H876" s="405"/>
      <c r="I876" s="405"/>
      <c r="J876" s="405"/>
      <c r="K876" s="405"/>
      <c r="L876" s="405"/>
      <c r="M876" s="405"/>
      <c r="N876" s="405"/>
      <c r="O876" s="405"/>
      <c r="P876" s="405"/>
      <c r="Q876" s="405"/>
      <c r="R876" s="405"/>
      <c r="S876" s="405"/>
      <c r="T876" s="405"/>
      <c r="U876" s="405"/>
      <c r="V876" s="405"/>
      <c r="W876" s="405"/>
      <c r="X876" s="405"/>
      <c r="Y876" s="405"/>
      <c r="Z876" s="405"/>
    </row>
    <row r="877" spans="1:26" ht="12.75" customHeight="1">
      <c r="A877" s="405"/>
      <c r="B877" s="405"/>
      <c r="C877" s="405"/>
      <c r="D877" s="405"/>
      <c r="E877" s="405"/>
      <c r="F877" s="405"/>
      <c r="G877" s="405"/>
      <c r="H877" s="405"/>
      <c r="I877" s="405"/>
      <c r="J877" s="405"/>
      <c r="K877" s="405"/>
      <c r="L877" s="405"/>
      <c r="M877" s="405"/>
      <c r="N877" s="405"/>
      <c r="O877" s="405"/>
      <c r="P877" s="405"/>
      <c r="Q877" s="405"/>
      <c r="R877" s="405"/>
      <c r="S877" s="405"/>
      <c r="T877" s="405"/>
      <c r="U877" s="405"/>
      <c r="V877" s="405"/>
      <c r="W877" s="405"/>
      <c r="X877" s="405"/>
      <c r="Y877" s="405"/>
      <c r="Z877" s="405"/>
    </row>
    <row r="878" spans="1:26" ht="12.75" customHeight="1">
      <c r="A878" s="405"/>
      <c r="B878" s="405"/>
      <c r="C878" s="405"/>
      <c r="D878" s="405"/>
      <c r="E878" s="405"/>
      <c r="F878" s="405"/>
      <c r="G878" s="405"/>
      <c r="H878" s="405"/>
      <c r="I878" s="405"/>
      <c r="J878" s="405"/>
      <c r="K878" s="405"/>
      <c r="L878" s="405"/>
      <c r="M878" s="405"/>
      <c r="N878" s="405"/>
      <c r="O878" s="405"/>
      <c r="P878" s="405"/>
      <c r="Q878" s="405"/>
      <c r="R878" s="405"/>
      <c r="S878" s="405"/>
      <c r="T878" s="405"/>
      <c r="U878" s="405"/>
      <c r="V878" s="405"/>
      <c r="W878" s="405"/>
      <c r="X878" s="405"/>
      <c r="Y878" s="405"/>
      <c r="Z878" s="405"/>
    </row>
    <row r="879" spans="1:26" ht="12.75" customHeight="1">
      <c r="A879" s="405"/>
      <c r="B879" s="405"/>
      <c r="C879" s="405"/>
      <c r="D879" s="405"/>
      <c r="E879" s="405"/>
      <c r="F879" s="405"/>
      <c r="G879" s="405"/>
      <c r="H879" s="405"/>
      <c r="I879" s="405"/>
      <c r="J879" s="405"/>
      <c r="K879" s="405"/>
      <c r="L879" s="405"/>
      <c r="M879" s="405"/>
      <c r="N879" s="405"/>
      <c r="O879" s="405"/>
      <c r="P879" s="405"/>
      <c r="Q879" s="405"/>
      <c r="R879" s="405"/>
      <c r="S879" s="405"/>
      <c r="T879" s="405"/>
      <c r="U879" s="405"/>
      <c r="V879" s="405"/>
      <c r="W879" s="405"/>
      <c r="X879" s="405"/>
      <c r="Y879" s="405"/>
      <c r="Z879" s="405"/>
    </row>
    <row r="880" spans="1:26" ht="12.75" customHeight="1">
      <c r="A880" s="405"/>
      <c r="B880" s="405"/>
      <c r="C880" s="405"/>
      <c r="D880" s="405"/>
      <c r="E880" s="405"/>
      <c r="F880" s="405"/>
      <c r="G880" s="405"/>
      <c r="H880" s="405"/>
      <c r="I880" s="405"/>
      <c r="J880" s="405"/>
      <c r="K880" s="405"/>
      <c r="L880" s="405"/>
      <c r="M880" s="405"/>
      <c r="N880" s="405"/>
      <c r="O880" s="405"/>
      <c r="P880" s="405"/>
      <c r="Q880" s="405"/>
      <c r="R880" s="405"/>
      <c r="S880" s="405"/>
      <c r="T880" s="405"/>
      <c r="U880" s="405"/>
      <c r="V880" s="405"/>
      <c r="W880" s="405"/>
      <c r="X880" s="405"/>
      <c r="Y880" s="405"/>
      <c r="Z880" s="405"/>
    </row>
    <row r="881" spans="1:26" ht="12.75" customHeight="1">
      <c r="A881" s="405"/>
      <c r="B881" s="405"/>
      <c r="C881" s="405"/>
      <c r="D881" s="405"/>
      <c r="E881" s="405"/>
      <c r="F881" s="405"/>
      <c r="G881" s="405"/>
      <c r="H881" s="405"/>
      <c r="I881" s="405"/>
      <c r="J881" s="405"/>
      <c r="K881" s="405"/>
      <c r="L881" s="405"/>
      <c r="M881" s="405"/>
      <c r="N881" s="405"/>
      <c r="O881" s="405"/>
      <c r="P881" s="405"/>
      <c r="Q881" s="405"/>
      <c r="R881" s="405"/>
      <c r="S881" s="405"/>
      <c r="T881" s="405"/>
      <c r="U881" s="405"/>
      <c r="V881" s="405"/>
      <c r="W881" s="405"/>
      <c r="X881" s="405"/>
      <c r="Y881" s="405"/>
      <c r="Z881" s="405"/>
    </row>
    <row r="882" spans="1:26" ht="12.75" customHeight="1">
      <c r="A882" s="405"/>
      <c r="B882" s="405"/>
      <c r="C882" s="405"/>
      <c r="D882" s="405"/>
      <c r="E882" s="405"/>
      <c r="F882" s="405"/>
      <c r="G882" s="405"/>
      <c r="H882" s="405"/>
      <c r="I882" s="405"/>
      <c r="J882" s="405"/>
      <c r="K882" s="405"/>
      <c r="L882" s="405"/>
      <c r="M882" s="405"/>
      <c r="N882" s="405"/>
      <c r="O882" s="405"/>
      <c r="P882" s="405"/>
      <c r="Q882" s="405"/>
      <c r="R882" s="405"/>
      <c r="S882" s="405"/>
      <c r="T882" s="405"/>
      <c r="U882" s="405"/>
      <c r="V882" s="405"/>
      <c r="W882" s="405"/>
      <c r="X882" s="405"/>
      <c r="Y882" s="405"/>
      <c r="Z882" s="405"/>
    </row>
    <row r="883" spans="1:26" ht="12.75" customHeight="1">
      <c r="A883" s="405"/>
      <c r="B883" s="405"/>
      <c r="C883" s="405"/>
      <c r="D883" s="405"/>
      <c r="E883" s="405"/>
      <c r="F883" s="405"/>
      <c r="G883" s="405"/>
      <c r="H883" s="405"/>
      <c r="I883" s="405"/>
      <c r="J883" s="405"/>
      <c r="K883" s="405"/>
      <c r="L883" s="405"/>
      <c r="M883" s="405"/>
      <c r="N883" s="405"/>
      <c r="O883" s="405"/>
      <c r="P883" s="405"/>
      <c r="Q883" s="405"/>
      <c r="R883" s="405"/>
      <c r="S883" s="405"/>
      <c r="T883" s="405"/>
      <c r="U883" s="405"/>
      <c r="V883" s="405"/>
      <c r="W883" s="405"/>
      <c r="X883" s="405"/>
      <c r="Y883" s="405"/>
      <c r="Z883" s="405"/>
    </row>
    <row r="884" spans="1:26" ht="12.75" customHeight="1">
      <c r="A884" s="405"/>
      <c r="B884" s="405"/>
      <c r="C884" s="405"/>
      <c r="D884" s="405"/>
      <c r="E884" s="405"/>
      <c r="F884" s="405"/>
      <c r="G884" s="405"/>
      <c r="H884" s="405"/>
      <c r="I884" s="405"/>
      <c r="J884" s="405"/>
      <c r="K884" s="405"/>
      <c r="L884" s="405"/>
      <c r="M884" s="405"/>
      <c r="N884" s="405"/>
      <c r="O884" s="405"/>
      <c r="P884" s="405"/>
      <c r="Q884" s="405"/>
      <c r="R884" s="405"/>
      <c r="S884" s="405"/>
      <c r="T884" s="405"/>
      <c r="U884" s="405"/>
      <c r="V884" s="405"/>
      <c r="W884" s="405"/>
      <c r="X884" s="405"/>
      <c r="Y884" s="405"/>
      <c r="Z884" s="405"/>
    </row>
    <row r="885" spans="1:26" ht="12.75" customHeight="1">
      <c r="A885" s="405"/>
      <c r="B885" s="405"/>
      <c r="C885" s="405"/>
      <c r="D885" s="405"/>
      <c r="E885" s="405"/>
      <c r="F885" s="405"/>
      <c r="G885" s="405"/>
      <c r="H885" s="405"/>
      <c r="I885" s="405"/>
      <c r="J885" s="405"/>
      <c r="K885" s="405"/>
      <c r="L885" s="405"/>
      <c r="M885" s="405"/>
      <c r="N885" s="405"/>
      <c r="O885" s="405"/>
      <c r="P885" s="405"/>
      <c r="Q885" s="405"/>
      <c r="R885" s="405"/>
      <c r="S885" s="405"/>
      <c r="T885" s="405"/>
      <c r="U885" s="405"/>
      <c r="V885" s="405"/>
      <c r="W885" s="405"/>
      <c r="X885" s="405"/>
      <c r="Y885" s="405"/>
      <c r="Z885" s="405"/>
    </row>
    <row r="886" spans="1:26" ht="12.75" customHeight="1">
      <c r="A886" s="405"/>
      <c r="B886" s="405"/>
      <c r="C886" s="405"/>
      <c r="D886" s="405"/>
      <c r="E886" s="405"/>
      <c r="F886" s="405"/>
      <c r="G886" s="405"/>
      <c r="H886" s="405"/>
      <c r="I886" s="405"/>
      <c r="J886" s="405"/>
      <c r="K886" s="405"/>
      <c r="L886" s="405"/>
      <c r="M886" s="405"/>
      <c r="N886" s="405"/>
      <c r="O886" s="405"/>
      <c r="P886" s="405"/>
      <c r="Q886" s="405"/>
      <c r="R886" s="405"/>
      <c r="S886" s="405"/>
      <c r="T886" s="405"/>
      <c r="U886" s="405"/>
      <c r="V886" s="405"/>
      <c r="W886" s="405"/>
      <c r="X886" s="405"/>
      <c r="Y886" s="405"/>
      <c r="Z886" s="405"/>
    </row>
    <row r="887" spans="1:26" ht="12.75" customHeight="1">
      <c r="A887" s="405"/>
      <c r="B887" s="405"/>
      <c r="C887" s="405"/>
      <c r="D887" s="405"/>
      <c r="E887" s="405"/>
      <c r="F887" s="405"/>
      <c r="G887" s="405"/>
      <c r="H887" s="405"/>
      <c r="I887" s="405"/>
      <c r="J887" s="405"/>
      <c r="K887" s="405"/>
      <c r="L887" s="405"/>
      <c r="M887" s="405"/>
      <c r="N887" s="405"/>
      <c r="O887" s="405"/>
      <c r="P887" s="405"/>
      <c r="Q887" s="405"/>
      <c r="R887" s="405"/>
      <c r="S887" s="405"/>
      <c r="T887" s="405"/>
      <c r="U887" s="405"/>
      <c r="V887" s="405"/>
      <c r="W887" s="405"/>
      <c r="X887" s="405"/>
      <c r="Y887" s="405"/>
      <c r="Z887" s="405"/>
    </row>
    <row r="888" spans="1:26" ht="12.75" customHeight="1">
      <c r="A888" s="405"/>
      <c r="B888" s="405"/>
      <c r="C888" s="405"/>
      <c r="D888" s="405"/>
      <c r="E888" s="405"/>
      <c r="F888" s="405"/>
      <c r="G888" s="405"/>
      <c r="H888" s="405"/>
      <c r="I888" s="405"/>
      <c r="J888" s="405"/>
      <c r="K888" s="405"/>
      <c r="L888" s="405"/>
      <c r="M888" s="405"/>
      <c r="N888" s="405"/>
      <c r="O888" s="405"/>
      <c r="P888" s="405"/>
      <c r="Q888" s="405"/>
      <c r="R888" s="405"/>
      <c r="S888" s="405"/>
      <c r="T888" s="405"/>
      <c r="U888" s="405"/>
      <c r="V888" s="405"/>
      <c r="W888" s="405"/>
      <c r="X888" s="405"/>
      <c r="Y888" s="405"/>
      <c r="Z888" s="405"/>
    </row>
    <row r="889" spans="1:26" ht="12.75" customHeight="1">
      <c r="A889" s="405"/>
      <c r="B889" s="405"/>
      <c r="C889" s="405"/>
      <c r="D889" s="405"/>
      <c r="E889" s="405"/>
      <c r="F889" s="405"/>
      <c r="G889" s="405"/>
      <c r="H889" s="405"/>
      <c r="I889" s="405"/>
      <c r="J889" s="405"/>
      <c r="K889" s="405"/>
      <c r="L889" s="405"/>
      <c r="M889" s="405"/>
      <c r="N889" s="405"/>
      <c r="O889" s="405"/>
      <c r="P889" s="405"/>
      <c r="Q889" s="405"/>
      <c r="R889" s="405"/>
      <c r="S889" s="405"/>
      <c r="T889" s="405"/>
      <c r="U889" s="405"/>
      <c r="V889" s="405"/>
      <c r="W889" s="405"/>
      <c r="X889" s="405"/>
      <c r="Y889" s="405"/>
      <c r="Z889" s="405"/>
    </row>
    <row r="890" spans="1:26" ht="12.75" customHeight="1">
      <c r="A890" s="405"/>
      <c r="B890" s="405"/>
      <c r="C890" s="405"/>
      <c r="D890" s="405"/>
      <c r="E890" s="405"/>
      <c r="F890" s="405"/>
      <c r="G890" s="405"/>
      <c r="H890" s="405"/>
      <c r="I890" s="405"/>
      <c r="J890" s="405"/>
      <c r="K890" s="405"/>
      <c r="L890" s="405"/>
      <c r="M890" s="405"/>
      <c r="N890" s="405"/>
      <c r="O890" s="405"/>
      <c r="P890" s="405"/>
      <c r="Q890" s="405"/>
      <c r="R890" s="405"/>
      <c r="S890" s="405"/>
      <c r="T890" s="405"/>
      <c r="U890" s="405"/>
      <c r="V890" s="405"/>
      <c r="W890" s="405"/>
      <c r="X890" s="405"/>
      <c r="Y890" s="405"/>
      <c r="Z890" s="405"/>
    </row>
    <row r="891" spans="1:26" ht="12.75" customHeight="1">
      <c r="A891" s="405"/>
      <c r="B891" s="405"/>
      <c r="C891" s="405"/>
      <c r="D891" s="405"/>
      <c r="E891" s="405"/>
      <c r="F891" s="405"/>
      <c r="G891" s="405"/>
      <c r="H891" s="405"/>
      <c r="I891" s="405"/>
      <c r="J891" s="405"/>
      <c r="K891" s="405"/>
      <c r="L891" s="405"/>
      <c r="M891" s="405"/>
      <c r="N891" s="405"/>
      <c r="O891" s="405"/>
      <c r="P891" s="405"/>
      <c r="Q891" s="405"/>
      <c r="R891" s="405"/>
      <c r="S891" s="405"/>
      <c r="T891" s="405"/>
      <c r="U891" s="405"/>
      <c r="V891" s="405"/>
      <c r="W891" s="405"/>
      <c r="X891" s="405"/>
      <c r="Y891" s="405"/>
      <c r="Z891" s="405"/>
    </row>
    <row r="892" spans="1:26" ht="12.75" customHeight="1">
      <c r="A892" s="405"/>
      <c r="B892" s="405"/>
      <c r="C892" s="405"/>
      <c r="D892" s="405"/>
      <c r="E892" s="405"/>
      <c r="F892" s="405"/>
      <c r="G892" s="405"/>
      <c r="H892" s="405"/>
      <c r="I892" s="405"/>
      <c r="J892" s="405"/>
      <c r="K892" s="405"/>
      <c r="L892" s="405"/>
      <c r="M892" s="405"/>
      <c r="N892" s="405"/>
      <c r="O892" s="405"/>
      <c r="P892" s="405"/>
      <c r="Q892" s="405"/>
      <c r="R892" s="405"/>
      <c r="S892" s="405"/>
      <c r="T892" s="405"/>
      <c r="U892" s="405"/>
      <c r="V892" s="405"/>
      <c r="W892" s="405"/>
      <c r="X892" s="405"/>
      <c r="Y892" s="405"/>
      <c r="Z892" s="405"/>
    </row>
    <row r="893" spans="1:26" ht="12.75" customHeight="1">
      <c r="A893" s="405"/>
      <c r="B893" s="405"/>
      <c r="C893" s="405"/>
      <c r="D893" s="405"/>
      <c r="E893" s="405"/>
      <c r="F893" s="405"/>
      <c r="G893" s="405"/>
      <c r="H893" s="405"/>
      <c r="I893" s="405"/>
      <c r="J893" s="405"/>
      <c r="K893" s="405"/>
      <c r="L893" s="405"/>
      <c r="M893" s="405"/>
      <c r="N893" s="405"/>
      <c r="O893" s="405"/>
      <c r="P893" s="405"/>
      <c r="Q893" s="405"/>
      <c r="R893" s="405"/>
      <c r="S893" s="405"/>
      <c r="T893" s="405"/>
      <c r="U893" s="405"/>
      <c r="V893" s="405"/>
      <c r="W893" s="405"/>
      <c r="X893" s="405"/>
      <c r="Y893" s="405"/>
      <c r="Z893" s="405"/>
    </row>
    <row r="894" spans="1:26" ht="12.75" customHeight="1">
      <c r="A894" s="405"/>
      <c r="B894" s="405"/>
      <c r="C894" s="405"/>
      <c r="D894" s="405"/>
      <c r="E894" s="405"/>
      <c r="F894" s="405"/>
      <c r="G894" s="405"/>
      <c r="H894" s="405"/>
      <c r="I894" s="405"/>
      <c r="J894" s="405"/>
      <c r="K894" s="405"/>
      <c r="L894" s="405"/>
      <c r="M894" s="405"/>
      <c r="N894" s="405"/>
      <c r="O894" s="405"/>
      <c r="P894" s="405"/>
      <c r="Q894" s="405"/>
      <c r="R894" s="405"/>
      <c r="S894" s="405"/>
      <c r="T894" s="405"/>
      <c r="U894" s="405"/>
      <c r="V894" s="405"/>
      <c r="W894" s="405"/>
      <c r="X894" s="405"/>
      <c r="Y894" s="405"/>
      <c r="Z894" s="405"/>
    </row>
    <row r="895" spans="1:26" ht="12.75" customHeight="1">
      <c r="A895" s="405"/>
      <c r="B895" s="405"/>
      <c r="C895" s="405"/>
      <c r="D895" s="405"/>
      <c r="E895" s="405"/>
      <c r="F895" s="405"/>
      <c r="G895" s="405"/>
      <c r="H895" s="405"/>
      <c r="I895" s="405"/>
      <c r="J895" s="405"/>
      <c r="K895" s="405"/>
      <c r="L895" s="405"/>
      <c r="M895" s="405"/>
      <c r="N895" s="405"/>
      <c r="O895" s="405"/>
      <c r="P895" s="405"/>
      <c r="Q895" s="405"/>
      <c r="R895" s="405"/>
      <c r="S895" s="405"/>
      <c r="T895" s="405"/>
      <c r="U895" s="405"/>
      <c r="V895" s="405"/>
      <c r="W895" s="405"/>
      <c r="X895" s="405"/>
      <c r="Y895" s="405"/>
      <c r="Z895" s="405"/>
    </row>
    <row r="896" spans="1:26" ht="12.75" customHeight="1">
      <c r="A896" s="405"/>
      <c r="B896" s="405"/>
      <c r="C896" s="405"/>
      <c r="D896" s="405"/>
      <c r="E896" s="405"/>
      <c r="F896" s="405"/>
      <c r="G896" s="405"/>
      <c r="H896" s="405"/>
      <c r="I896" s="405"/>
      <c r="J896" s="405"/>
      <c r="K896" s="405"/>
      <c r="L896" s="405"/>
      <c r="M896" s="405"/>
      <c r="N896" s="405"/>
      <c r="O896" s="405"/>
      <c r="P896" s="405"/>
      <c r="Q896" s="405"/>
      <c r="R896" s="405"/>
      <c r="S896" s="405"/>
      <c r="T896" s="405"/>
      <c r="U896" s="405"/>
      <c r="V896" s="405"/>
      <c r="W896" s="405"/>
      <c r="X896" s="405"/>
      <c r="Y896" s="405"/>
      <c r="Z896" s="405"/>
    </row>
    <row r="897" spans="1:26" ht="12.75" customHeight="1">
      <c r="A897" s="405"/>
      <c r="B897" s="405"/>
      <c r="C897" s="405"/>
      <c r="D897" s="405"/>
      <c r="E897" s="405"/>
      <c r="F897" s="405"/>
      <c r="G897" s="405"/>
      <c r="H897" s="405"/>
      <c r="I897" s="405"/>
      <c r="J897" s="405"/>
      <c r="K897" s="405"/>
      <c r="L897" s="405"/>
      <c r="M897" s="405"/>
      <c r="N897" s="405"/>
      <c r="O897" s="405"/>
      <c r="P897" s="405"/>
      <c r="Q897" s="405"/>
      <c r="R897" s="405"/>
      <c r="S897" s="405"/>
      <c r="T897" s="405"/>
      <c r="U897" s="405"/>
      <c r="V897" s="405"/>
      <c r="W897" s="405"/>
      <c r="X897" s="405"/>
      <c r="Y897" s="405"/>
      <c r="Z897" s="405"/>
    </row>
    <row r="898" spans="1:26" ht="12.75" customHeight="1">
      <c r="A898" s="405"/>
      <c r="B898" s="405"/>
      <c r="C898" s="405"/>
      <c r="D898" s="405"/>
      <c r="E898" s="405"/>
      <c r="F898" s="405"/>
      <c r="G898" s="405"/>
      <c r="H898" s="405"/>
      <c r="I898" s="405"/>
      <c r="J898" s="405"/>
      <c r="K898" s="405"/>
      <c r="L898" s="405"/>
      <c r="M898" s="405"/>
      <c r="N898" s="405"/>
      <c r="O898" s="405"/>
      <c r="P898" s="405"/>
      <c r="Q898" s="405"/>
      <c r="R898" s="405"/>
      <c r="S898" s="405"/>
      <c r="T898" s="405"/>
      <c r="U898" s="405"/>
      <c r="V898" s="405"/>
      <c r="W898" s="405"/>
      <c r="X898" s="405"/>
      <c r="Y898" s="405"/>
      <c r="Z898" s="405"/>
    </row>
    <row r="899" spans="1:26" ht="12.75" customHeight="1">
      <c r="A899" s="405"/>
      <c r="B899" s="405"/>
      <c r="C899" s="405"/>
      <c r="D899" s="405"/>
      <c r="E899" s="405"/>
      <c r="F899" s="405"/>
      <c r="G899" s="405"/>
      <c r="H899" s="405"/>
      <c r="I899" s="405"/>
      <c r="J899" s="405"/>
      <c r="K899" s="405"/>
      <c r="L899" s="405"/>
      <c r="M899" s="405"/>
      <c r="N899" s="405"/>
      <c r="O899" s="405"/>
      <c r="P899" s="405"/>
      <c r="Q899" s="405"/>
      <c r="R899" s="405"/>
      <c r="S899" s="405"/>
      <c r="T899" s="405"/>
      <c r="U899" s="405"/>
      <c r="V899" s="405"/>
      <c r="W899" s="405"/>
      <c r="X899" s="405"/>
      <c r="Y899" s="405"/>
      <c r="Z899" s="405"/>
    </row>
    <row r="900" spans="1:26" ht="12.75" customHeight="1">
      <c r="A900" s="405"/>
      <c r="B900" s="405"/>
      <c r="C900" s="405"/>
      <c r="D900" s="405"/>
      <c r="E900" s="405"/>
      <c r="F900" s="405"/>
      <c r="G900" s="405"/>
      <c r="H900" s="405"/>
      <c r="I900" s="405"/>
      <c r="J900" s="405"/>
      <c r="K900" s="405"/>
      <c r="L900" s="405"/>
      <c r="M900" s="405"/>
      <c r="N900" s="405"/>
      <c r="O900" s="405"/>
      <c r="P900" s="405"/>
      <c r="Q900" s="405"/>
      <c r="R900" s="405"/>
      <c r="S900" s="405"/>
      <c r="T900" s="405"/>
      <c r="U900" s="405"/>
      <c r="V900" s="405"/>
      <c r="W900" s="405"/>
      <c r="X900" s="405"/>
      <c r="Y900" s="405"/>
      <c r="Z900" s="405"/>
    </row>
    <row r="901" spans="1:26" ht="12.75" customHeight="1">
      <c r="A901" s="405"/>
      <c r="B901" s="405"/>
      <c r="C901" s="405"/>
      <c r="D901" s="405"/>
      <c r="E901" s="405"/>
      <c r="F901" s="405"/>
      <c r="G901" s="405"/>
      <c r="H901" s="405"/>
      <c r="I901" s="405"/>
      <c r="J901" s="405"/>
      <c r="K901" s="405"/>
      <c r="L901" s="405"/>
      <c r="M901" s="405"/>
      <c r="N901" s="405"/>
      <c r="O901" s="405"/>
      <c r="P901" s="405"/>
      <c r="Q901" s="405"/>
      <c r="R901" s="405"/>
      <c r="S901" s="405"/>
      <c r="T901" s="405"/>
      <c r="U901" s="405"/>
      <c r="V901" s="405"/>
      <c r="W901" s="405"/>
      <c r="X901" s="405"/>
      <c r="Y901" s="405"/>
      <c r="Z901" s="405"/>
    </row>
    <row r="902" spans="1:26" ht="12.75" customHeight="1">
      <c r="A902" s="405"/>
      <c r="B902" s="405"/>
      <c r="C902" s="405"/>
      <c r="D902" s="405"/>
      <c r="E902" s="405"/>
      <c r="F902" s="405"/>
      <c r="G902" s="405"/>
      <c r="H902" s="405"/>
      <c r="I902" s="405"/>
      <c r="J902" s="405"/>
      <c r="K902" s="405"/>
      <c r="L902" s="405"/>
      <c r="M902" s="405"/>
      <c r="N902" s="405"/>
      <c r="O902" s="405"/>
      <c r="P902" s="405"/>
      <c r="Q902" s="405"/>
      <c r="R902" s="405"/>
      <c r="S902" s="405"/>
      <c r="T902" s="405"/>
      <c r="U902" s="405"/>
      <c r="V902" s="405"/>
      <c r="W902" s="405"/>
      <c r="X902" s="405"/>
      <c r="Y902" s="405"/>
      <c r="Z902" s="405"/>
    </row>
    <row r="903" spans="1:26" ht="12.75" customHeight="1">
      <c r="A903" s="405"/>
      <c r="B903" s="405"/>
      <c r="C903" s="405"/>
      <c r="D903" s="405"/>
      <c r="E903" s="405"/>
      <c r="F903" s="405"/>
      <c r="G903" s="405"/>
      <c r="H903" s="405"/>
      <c r="I903" s="405"/>
      <c r="J903" s="405"/>
      <c r="K903" s="405"/>
      <c r="L903" s="405"/>
      <c r="M903" s="405"/>
      <c r="N903" s="405"/>
      <c r="O903" s="405"/>
      <c r="P903" s="405"/>
      <c r="Q903" s="405"/>
      <c r="R903" s="405"/>
      <c r="S903" s="405"/>
      <c r="T903" s="405"/>
      <c r="U903" s="405"/>
      <c r="V903" s="405"/>
      <c r="W903" s="405"/>
      <c r="X903" s="405"/>
      <c r="Y903" s="405"/>
      <c r="Z903" s="405"/>
    </row>
    <row r="904" spans="1:26" ht="12.75" customHeight="1">
      <c r="A904" s="405"/>
      <c r="B904" s="405"/>
      <c r="C904" s="405"/>
      <c r="D904" s="405"/>
      <c r="E904" s="405"/>
      <c r="F904" s="405"/>
      <c r="G904" s="405"/>
      <c r="H904" s="405"/>
      <c r="I904" s="405"/>
      <c r="J904" s="405"/>
      <c r="K904" s="405"/>
      <c r="L904" s="405"/>
      <c r="M904" s="405"/>
      <c r="N904" s="405"/>
      <c r="O904" s="405"/>
      <c r="P904" s="405"/>
      <c r="Q904" s="405"/>
      <c r="R904" s="405"/>
      <c r="S904" s="405"/>
      <c r="T904" s="405"/>
      <c r="U904" s="405"/>
      <c r="V904" s="405"/>
      <c r="W904" s="405"/>
      <c r="X904" s="405"/>
      <c r="Y904" s="405"/>
      <c r="Z904" s="405"/>
    </row>
    <row r="905" spans="1:26" ht="12.75" customHeight="1">
      <c r="A905" s="405"/>
      <c r="B905" s="405"/>
      <c r="C905" s="405"/>
      <c r="D905" s="405"/>
      <c r="E905" s="405"/>
      <c r="F905" s="405"/>
      <c r="G905" s="405"/>
      <c r="H905" s="405"/>
      <c r="I905" s="405"/>
      <c r="J905" s="405"/>
      <c r="K905" s="405"/>
      <c r="L905" s="405"/>
      <c r="M905" s="405"/>
      <c r="N905" s="405"/>
      <c r="O905" s="405"/>
      <c r="P905" s="405"/>
      <c r="Q905" s="405"/>
      <c r="R905" s="405"/>
      <c r="S905" s="405"/>
      <c r="T905" s="405"/>
      <c r="U905" s="405"/>
      <c r="V905" s="405"/>
      <c r="W905" s="405"/>
      <c r="X905" s="405"/>
      <c r="Y905" s="405"/>
      <c r="Z905" s="405"/>
    </row>
    <row r="906" spans="1:26" ht="12.75" customHeight="1">
      <c r="A906" s="405"/>
      <c r="B906" s="405"/>
      <c r="C906" s="405"/>
      <c r="D906" s="405"/>
      <c r="E906" s="405"/>
      <c r="F906" s="405"/>
      <c r="G906" s="405"/>
      <c r="H906" s="405"/>
      <c r="I906" s="405"/>
      <c r="J906" s="405"/>
      <c r="K906" s="405"/>
      <c r="L906" s="405"/>
      <c r="M906" s="405"/>
      <c r="N906" s="405"/>
      <c r="O906" s="405"/>
      <c r="P906" s="405"/>
      <c r="Q906" s="405"/>
      <c r="R906" s="405"/>
      <c r="S906" s="405"/>
      <c r="T906" s="405"/>
      <c r="U906" s="405"/>
      <c r="V906" s="405"/>
      <c r="W906" s="405"/>
      <c r="X906" s="405"/>
      <c r="Y906" s="405"/>
      <c r="Z906" s="405"/>
    </row>
    <row r="907" spans="1:26" ht="12.75" customHeight="1">
      <c r="A907" s="405"/>
      <c r="B907" s="405"/>
      <c r="C907" s="405"/>
      <c r="D907" s="405"/>
      <c r="E907" s="405"/>
      <c r="F907" s="405"/>
      <c r="G907" s="405"/>
      <c r="H907" s="405"/>
      <c r="I907" s="405"/>
      <c r="J907" s="405"/>
      <c r="K907" s="405"/>
      <c r="L907" s="405"/>
      <c r="M907" s="405"/>
      <c r="N907" s="405"/>
      <c r="O907" s="405"/>
      <c r="P907" s="405"/>
      <c r="Q907" s="405"/>
      <c r="R907" s="405"/>
      <c r="S907" s="405"/>
      <c r="T907" s="405"/>
      <c r="U907" s="405"/>
      <c r="V907" s="405"/>
      <c r="W907" s="405"/>
      <c r="X907" s="405"/>
      <c r="Y907" s="405"/>
      <c r="Z907" s="405"/>
    </row>
    <row r="908" spans="1:26" ht="12.75" customHeight="1">
      <c r="A908" s="405"/>
      <c r="B908" s="405"/>
      <c r="C908" s="405"/>
      <c r="D908" s="405"/>
      <c r="E908" s="405"/>
      <c r="F908" s="405"/>
      <c r="G908" s="405"/>
      <c r="H908" s="405"/>
      <c r="I908" s="405"/>
      <c r="J908" s="405"/>
      <c r="K908" s="405"/>
      <c r="L908" s="405"/>
      <c r="M908" s="405"/>
      <c r="N908" s="405"/>
      <c r="O908" s="405"/>
      <c r="P908" s="405"/>
      <c r="Q908" s="405"/>
      <c r="R908" s="405"/>
      <c r="S908" s="405"/>
      <c r="T908" s="405"/>
      <c r="U908" s="405"/>
      <c r="V908" s="405"/>
      <c r="W908" s="405"/>
      <c r="X908" s="405"/>
      <c r="Y908" s="405"/>
      <c r="Z908" s="405"/>
    </row>
    <row r="909" spans="1:26" ht="12.75" customHeight="1">
      <c r="A909" s="405"/>
      <c r="B909" s="405"/>
      <c r="C909" s="405"/>
      <c r="D909" s="405"/>
      <c r="E909" s="405"/>
      <c r="F909" s="405"/>
      <c r="G909" s="405"/>
      <c r="H909" s="405"/>
      <c r="I909" s="405"/>
      <c r="J909" s="405"/>
      <c r="K909" s="405"/>
      <c r="L909" s="405"/>
      <c r="M909" s="405"/>
      <c r="N909" s="405"/>
      <c r="O909" s="405"/>
      <c r="P909" s="405"/>
      <c r="Q909" s="405"/>
      <c r="R909" s="405"/>
      <c r="S909" s="405"/>
      <c r="T909" s="405"/>
      <c r="U909" s="405"/>
      <c r="V909" s="405"/>
      <c r="W909" s="405"/>
      <c r="X909" s="405"/>
      <c r="Y909" s="405"/>
      <c r="Z909" s="405"/>
    </row>
    <row r="910" spans="1:26" ht="12.75" customHeight="1">
      <c r="A910" s="405"/>
      <c r="B910" s="405"/>
      <c r="C910" s="405"/>
      <c r="D910" s="405"/>
      <c r="E910" s="405"/>
      <c r="F910" s="405"/>
      <c r="G910" s="405"/>
      <c r="H910" s="405"/>
      <c r="I910" s="405"/>
      <c r="J910" s="405"/>
      <c r="K910" s="405"/>
      <c r="L910" s="405"/>
      <c r="M910" s="405"/>
      <c r="N910" s="405"/>
      <c r="O910" s="405"/>
      <c r="P910" s="405"/>
      <c r="Q910" s="405"/>
      <c r="R910" s="405"/>
      <c r="S910" s="405"/>
      <c r="T910" s="405"/>
      <c r="U910" s="405"/>
      <c r="V910" s="405"/>
      <c r="W910" s="405"/>
      <c r="X910" s="405"/>
      <c r="Y910" s="405"/>
      <c r="Z910" s="405"/>
    </row>
    <row r="911" spans="1:26" ht="12.75" customHeight="1">
      <c r="A911" s="405"/>
      <c r="B911" s="405"/>
      <c r="C911" s="405"/>
      <c r="D911" s="405"/>
      <c r="E911" s="405"/>
      <c r="F911" s="405"/>
      <c r="G911" s="405"/>
      <c r="H911" s="405"/>
      <c r="I911" s="405"/>
      <c r="J911" s="405"/>
      <c r="K911" s="405"/>
      <c r="L911" s="405"/>
      <c r="M911" s="405"/>
      <c r="N911" s="405"/>
      <c r="O911" s="405"/>
      <c r="P911" s="405"/>
      <c r="Q911" s="405"/>
      <c r="R911" s="405"/>
      <c r="S911" s="405"/>
      <c r="T911" s="405"/>
      <c r="U911" s="405"/>
      <c r="V911" s="405"/>
      <c r="W911" s="405"/>
      <c r="X911" s="405"/>
      <c r="Y911" s="405"/>
      <c r="Z911" s="405"/>
    </row>
    <row r="912" spans="1:26" ht="12.75" customHeight="1">
      <c r="A912" s="405"/>
      <c r="B912" s="405"/>
      <c r="C912" s="405"/>
      <c r="D912" s="405"/>
      <c r="E912" s="405"/>
      <c r="F912" s="405"/>
      <c r="G912" s="405"/>
      <c r="H912" s="405"/>
      <c r="I912" s="405"/>
      <c r="J912" s="405"/>
      <c r="K912" s="405"/>
      <c r="L912" s="405"/>
      <c r="M912" s="405"/>
      <c r="N912" s="405"/>
      <c r="O912" s="405"/>
      <c r="P912" s="405"/>
      <c r="Q912" s="405"/>
      <c r="R912" s="405"/>
      <c r="S912" s="405"/>
      <c r="T912" s="405"/>
      <c r="U912" s="405"/>
      <c r="V912" s="405"/>
      <c r="W912" s="405"/>
      <c r="X912" s="405"/>
      <c r="Y912" s="405"/>
      <c r="Z912" s="405"/>
    </row>
    <row r="913" spans="1:26" ht="12.75" customHeight="1">
      <c r="A913" s="405"/>
      <c r="B913" s="405"/>
      <c r="C913" s="405"/>
      <c r="D913" s="405"/>
      <c r="E913" s="405"/>
      <c r="F913" s="405"/>
      <c r="G913" s="405"/>
      <c r="H913" s="405"/>
      <c r="I913" s="405"/>
      <c r="J913" s="405"/>
      <c r="K913" s="405"/>
      <c r="L913" s="405"/>
      <c r="M913" s="405"/>
      <c r="N913" s="405"/>
      <c r="O913" s="405"/>
      <c r="P913" s="405"/>
      <c r="Q913" s="405"/>
      <c r="R913" s="405"/>
      <c r="S913" s="405"/>
      <c r="T913" s="405"/>
      <c r="U913" s="405"/>
      <c r="V913" s="405"/>
      <c r="W913" s="405"/>
      <c r="X913" s="405"/>
      <c r="Y913" s="405"/>
      <c r="Z913" s="405"/>
    </row>
    <row r="914" spans="1:26" ht="12.75" customHeight="1">
      <c r="A914" s="405"/>
      <c r="B914" s="405"/>
      <c r="C914" s="405"/>
      <c r="D914" s="405"/>
      <c r="E914" s="405"/>
      <c r="F914" s="405"/>
      <c r="G914" s="405"/>
      <c r="H914" s="405"/>
      <c r="I914" s="405"/>
      <c r="J914" s="405"/>
      <c r="K914" s="405"/>
      <c r="L914" s="405"/>
      <c r="M914" s="405"/>
      <c r="N914" s="405"/>
      <c r="O914" s="405"/>
      <c r="P914" s="405"/>
      <c r="Q914" s="405"/>
      <c r="R914" s="405"/>
      <c r="S914" s="405"/>
      <c r="T914" s="405"/>
      <c r="U914" s="405"/>
      <c r="V914" s="405"/>
      <c r="W914" s="405"/>
      <c r="X914" s="405"/>
      <c r="Y914" s="405"/>
      <c r="Z914" s="405"/>
    </row>
    <row r="915" spans="1:26" ht="12.75" customHeight="1">
      <c r="A915" s="405"/>
      <c r="B915" s="405"/>
      <c r="C915" s="405"/>
      <c r="D915" s="405"/>
      <c r="E915" s="405"/>
      <c r="F915" s="405"/>
      <c r="G915" s="405"/>
      <c r="H915" s="405"/>
      <c r="I915" s="405"/>
      <c r="J915" s="405"/>
      <c r="K915" s="405"/>
      <c r="L915" s="405"/>
      <c r="M915" s="405"/>
      <c r="N915" s="405"/>
      <c r="O915" s="405"/>
      <c r="P915" s="405"/>
      <c r="Q915" s="405"/>
      <c r="R915" s="405"/>
      <c r="S915" s="405"/>
      <c r="T915" s="405"/>
      <c r="U915" s="405"/>
      <c r="V915" s="405"/>
      <c r="W915" s="405"/>
      <c r="X915" s="405"/>
      <c r="Y915" s="405"/>
      <c r="Z915" s="405"/>
    </row>
    <row r="916" spans="1:26" ht="12.75" customHeight="1">
      <c r="A916" s="405"/>
      <c r="B916" s="405"/>
      <c r="C916" s="405"/>
      <c r="D916" s="405"/>
      <c r="E916" s="405"/>
      <c r="F916" s="405"/>
      <c r="G916" s="405"/>
      <c r="H916" s="405"/>
      <c r="I916" s="405"/>
      <c r="J916" s="405"/>
      <c r="K916" s="405"/>
      <c r="L916" s="405"/>
      <c r="M916" s="405"/>
      <c r="N916" s="405"/>
      <c r="O916" s="405"/>
      <c r="P916" s="405"/>
      <c r="Q916" s="405"/>
      <c r="R916" s="405"/>
      <c r="S916" s="405"/>
      <c r="T916" s="405"/>
      <c r="U916" s="405"/>
      <c r="V916" s="405"/>
      <c r="W916" s="405"/>
      <c r="X916" s="405"/>
      <c r="Y916" s="405"/>
      <c r="Z916" s="405"/>
    </row>
    <row r="917" spans="1:26" ht="12.75" customHeight="1">
      <c r="A917" s="405"/>
      <c r="B917" s="405"/>
      <c r="C917" s="405"/>
      <c r="D917" s="405"/>
      <c r="E917" s="405"/>
      <c r="F917" s="405"/>
      <c r="G917" s="405"/>
      <c r="H917" s="405"/>
      <c r="I917" s="405"/>
      <c r="J917" s="405"/>
      <c r="K917" s="405"/>
      <c r="L917" s="405"/>
      <c r="M917" s="405"/>
      <c r="N917" s="405"/>
      <c r="O917" s="405"/>
      <c r="P917" s="405"/>
      <c r="Q917" s="405"/>
      <c r="R917" s="405"/>
      <c r="S917" s="405"/>
      <c r="T917" s="405"/>
      <c r="U917" s="405"/>
      <c r="V917" s="405"/>
      <c r="W917" s="405"/>
      <c r="X917" s="405"/>
      <c r="Y917" s="405"/>
      <c r="Z917" s="405"/>
    </row>
    <row r="918" spans="1:26" ht="12.75" customHeight="1">
      <c r="A918" s="405"/>
      <c r="B918" s="405"/>
      <c r="C918" s="405"/>
      <c r="D918" s="405"/>
      <c r="E918" s="405"/>
      <c r="F918" s="405"/>
      <c r="G918" s="405"/>
      <c r="H918" s="405"/>
      <c r="I918" s="405"/>
      <c r="J918" s="405"/>
      <c r="K918" s="405"/>
      <c r="L918" s="405"/>
      <c r="M918" s="405"/>
      <c r="N918" s="405"/>
      <c r="O918" s="405"/>
      <c r="P918" s="405"/>
      <c r="Q918" s="405"/>
      <c r="R918" s="405"/>
      <c r="S918" s="405"/>
      <c r="T918" s="405"/>
      <c r="U918" s="405"/>
      <c r="V918" s="405"/>
      <c r="W918" s="405"/>
      <c r="X918" s="405"/>
      <c r="Y918" s="405"/>
      <c r="Z918" s="405"/>
    </row>
    <row r="919" spans="1:26" ht="12.75" customHeight="1">
      <c r="A919" s="405"/>
      <c r="B919" s="405"/>
      <c r="C919" s="405"/>
      <c r="D919" s="405"/>
      <c r="E919" s="405"/>
      <c r="F919" s="405"/>
      <c r="G919" s="405"/>
      <c r="H919" s="405"/>
      <c r="I919" s="405"/>
      <c r="J919" s="405"/>
      <c r="K919" s="405"/>
      <c r="L919" s="405"/>
      <c r="M919" s="405"/>
      <c r="N919" s="405"/>
      <c r="O919" s="405"/>
      <c r="P919" s="405"/>
      <c r="Q919" s="405"/>
      <c r="R919" s="405"/>
      <c r="S919" s="405"/>
      <c r="T919" s="405"/>
      <c r="U919" s="405"/>
      <c r="V919" s="405"/>
      <c r="W919" s="405"/>
      <c r="X919" s="405"/>
      <c r="Y919" s="405"/>
      <c r="Z919" s="405"/>
    </row>
    <row r="920" spans="1:26" ht="12.75" customHeight="1">
      <c r="A920" s="405"/>
      <c r="B920" s="405"/>
      <c r="C920" s="405"/>
      <c r="D920" s="405"/>
      <c r="E920" s="405"/>
      <c r="F920" s="405"/>
      <c r="G920" s="405"/>
      <c r="H920" s="405"/>
      <c r="I920" s="405"/>
      <c r="J920" s="405"/>
      <c r="K920" s="405"/>
      <c r="L920" s="405"/>
      <c r="M920" s="405"/>
      <c r="N920" s="405"/>
      <c r="O920" s="405"/>
      <c r="P920" s="405"/>
      <c r="Q920" s="405"/>
      <c r="R920" s="405"/>
      <c r="S920" s="405"/>
      <c r="T920" s="405"/>
      <c r="U920" s="405"/>
      <c r="V920" s="405"/>
      <c r="W920" s="405"/>
      <c r="X920" s="405"/>
      <c r="Y920" s="405"/>
      <c r="Z920" s="405"/>
    </row>
    <row r="921" spans="1:26" ht="12.75" customHeight="1">
      <c r="A921" s="405"/>
      <c r="B921" s="405"/>
      <c r="C921" s="405"/>
      <c r="D921" s="405"/>
      <c r="E921" s="405"/>
      <c r="F921" s="405"/>
      <c r="G921" s="405"/>
      <c r="H921" s="405"/>
      <c r="I921" s="405"/>
      <c r="J921" s="405"/>
      <c r="K921" s="405"/>
      <c r="L921" s="405"/>
      <c r="M921" s="405"/>
      <c r="N921" s="405"/>
      <c r="O921" s="405"/>
      <c r="P921" s="405"/>
      <c r="Q921" s="405"/>
      <c r="R921" s="405"/>
      <c r="S921" s="405"/>
      <c r="T921" s="405"/>
      <c r="U921" s="405"/>
      <c r="V921" s="405"/>
      <c r="W921" s="405"/>
      <c r="X921" s="405"/>
      <c r="Y921" s="405"/>
      <c r="Z921" s="405"/>
    </row>
    <row r="922" spans="1:26" ht="12.75" customHeight="1">
      <c r="A922" s="405"/>
      <c r="B922" s="405"/>
      <c r="C922" s="405"/>
      <c r="D922" s="405"/>
      <c r="E922" s="405"/>
      <c r="F922" s="405"/>
      <c r="G922" s="405"/>
      <c r="H922" s="405"/>
      <c r="I922" s="405"/>
      <c r="J922" s="405"/>
      <c r="K922" s="405"/>
      <c r="L922" s="405"/>
      <c r="M922" s="405"/>
      <c r="N922" s="405"/>
      <c r="O922" s="405"/>
      <c r="P922" s="405"/>
      <c r="Q922" s="405"/>
      <c r="R922" s="405"/>
      <c r="S922" s="405"/>
      <c r="T922" s="405"/>
      <c r="U922" s="405"/>
      <c r="V922" s="405"/>
      <c r="W922" s="405"/>
      <c r="X922" s="405"/>
      <c r="Y922" s="405"/>
      <c r="Z922" s="405"/>
    </row>
    <row r="923" spans="1:26" ht="12.75" customHeight="1">
      <c r="A923" s="405"/>
      <c r="B923" s="405"/>
      <c r="C923" s="405"/>
      <c r="D923" s="405"/>
      <c r="E923" s="405"/>
      <c r="F923" s="405"/>
      <c r="G923" s="405"/>
      <c r="H923" s="405"/>
      <c r="I923" s="405"/>
      <c r="J923" s="405"/>
      <c r="K923" s="405"/>
      <c r="L923" s="405"/>
      <c r="M923" s="405"/>
      <c r="N923" s="405"/>
      <c r="O923" s="405"/>
      <c r="P923" s="405"/>
      <c r="Q923" s="405"/>
      <c r="R923" s="405"/>
      <c r="S923" s="405"/>
      <c r="T923" s="405"/>
      <c r="U923" s="405"/>
      <c r="V923" s="405"/>
      <c r="W923" s="405"/>
      <c r="X923" s="405"/>
      <c r="Y923" s="405"/>
      <c r="Z923" s="405"/>
    </row>
    <row r="924" spans="1:26" ht="12.75" customHeight="1">
      <c r="A924" s="405"/>
      <c r="B924" s="405"/>
      <c r="C924" s="405"/>
      <c r="D924" s="405"/>
      <c r="E924" s="405"/>
      <c r="F924" s="405"/>
      <c r="G924" s="405"/>
      <c r="H924" s="405"/>
      <c r="I924" s="405"/>
      <c r="J924" s="405"/>
      <c r="K924" s="405"/>
      <c r="L924" s="405"/>
      <c r="M924" s="405"/>
      <c r="N924" s="405"/>
      <c r="O924" s="405"/>
      <c r="P924" s="405"/>
      <c r="Q924" s="405"/>
      <c r="R924" s="405"/>
      <c r="S924" s="405"/>
      <c r="T924" s="405"/>
      <c r="U924" s="405"/>
      <c r="V924" s="405"/>
      <c r="W924" s="405"/>
      <c r="X924" s="405"/>
      <c r="Y924" s="405"/>
      <c r="Z924" s="405"/>
    </row>
    <row r="925" spans="1:26" ht="12.75" customHeight="1">
      <c r="A925" s="405"/>
      <c r="B925" s="405"/>
      <c r="C925" s="405"/>
      <c r="D925" s="405"/>
      <c r="E925" s="405"/>
      <c r="F925" s="405"/>
      <c r="G925" s="405"/>
      <c r="H925" s="405"/>
      <c r="I925" s="405"/>
      <c r="J925" s="405"/>
      <c r="K925" s="405"/>
      <c r="L925" s="405"/>
      <c r="M925" s="405"/>
      <c r="N925" s="405"/>
      <c r="O925" s="405"/>
      <c r="P925" s="405"/>
      <c r="Q925" s="405"/>
      <c r="R925" s="405"/>
      <c r="S925" s="405"/>
      <c r="T925" s="405"/>
      <c r="U925" s="405"/>
      <c r="V925" s="405"/>
      <c r="W925" s="405"/>
      <c r="X925" s="405"/>
      <c r="Y925" s="405"/>
      <c r="Z925" s="405"/>
    </row>
    <row r="926" spans="1:26" ht="12.75" customHeight="1">
      <c r="A926" s="405"/>
      <c r="B926" s="405"/>
      <c r="C926" s="405"/>
      <c r="D926" s="405"/>
      <c r="E926" s="405"/>
      <c r="F926" s="405"/>
      <c r="G926" s="405"/>
      <c r="H926" s="405"/>
      <c r="I926" s="405"/>
      <c r="J926" s="405"/>
      <c r="K926" s="405"/>
      <c r="L926" s="405"/>
      <c r="M926" s="405"/>
      <c r="N926" s="405"/>
      <c r="O926" s="405"/>
      <c r="P926" s="405"/>
      <c r="Q926" s="405"/>
      <c r="R926" s="405"/>
      <c r="S926" s="405"/>
      <c r="T926" s="405"/>
      <c r="U926" s="405"/>
      <c r="V926" s="405"/>
      <c r="W926" s="405"/>
      <c r="X926" s="405"/>
      <c r="Y926" s="405"/>
      <c r="Z926" s="405"/>
    </row>
    <row r="927" spans="1:26" ht="12.75" customHeight="1">
      <c r="A927" s="405"/>
      <c r="B927" s="405"/>
      <c r="C927" s="405"/>
      <c r="D927" s="405"/>
      <c r="E927" s="405"/>
      <c r="F927" s="405"/>
      <c r="G927" s="405"/>
      <c r="H927" s="405"/>
      <c r="I927" s="405"/>
      <c r="J927" s="405"/>
      <c r="K927" s="405"/>
      <c r="L927" s="405"/>
      <c r="M927" s="405"/>
      <c r="N927" s="405"/>
      <c r="O927" s="405"/>
      <c r="P927" s="405"/>
      <c r="Q927" s="405"/>
      <c r="R927" s="405"/>
      <c r="S927" s="405"/>
      <c r="T927" s="405"/>
      <c r="U927" s="405"/>
      <c r="V927" s="405"/>
      <c r="W927" s="405"/>
      <c r="X927" s="405"/>
      <c r="Y927" s="405"/>
      <c r="Z927" s="405"/>
    </row>
    <row r="928" spans="1:26" ht="12.75" customHeight="1">
      <c r="A928" s="405"/>
      <c r="B928" s="405"/>
      <c r="C928" s="405"/>
      <c r="D928" s="405"/>
      <c r="E928" s="405"/>
      <c r="F928" s="405"/>
      <c r="G928" s="405"/>
      <c r="H928" s="405"/>
      <c r="I928" s="405"/>
      <c r="J928" s="405"/>
      <c r="K928" s="405"/>
      <c r="L928" s="405"/>
      <c r="M928" s="405"/>
      <c r="N928" s="405"/>
      <c r="O928" s="405"/>
      <c r="P928" s="405"/>
      <c r="Q928" s="405"/>
      <c r="R928" s="405"/>
      <c r="S928" s="405"/>
      <c r="T928" s="405"/>
      <c r="U928" s="405"/>
      <c r="V928" s="405"/>
      <c r="W928" s="405"/>
      <c r="X928" s="405"/>
      <c r="Y928" s="405"/>
      <c r="Z928" s="405"/>
    </row>
    <row r="929" spans="1:26" ht="12.75" customHeight="1">
      <c r="A929" s="405"/>
      <c r="B929" s="405"/>
      <c r="C929" s="405"/>
      <c r="D929" s="405"/>
      <c r="E929" s="405"/>
      <c r="F929" s="405"/>
      <c r="G929" s="405"/>
      <c r="H929" s="405"/>
      <c r="I929" s="405"/>
      <c r="J929" s="405"/>
      <c r="K929" s="405"/>
      <c r="L929" s="405"/>
      <c r="M929" s="405"/>
      <c r="N929" s="405"/>
      <c r="O929" s="405"/>
      <c r="P929" s="405"/>
      <c r="Q929" s="405"/>
      <c r="R929" s="405"/>
      <c r="S929" s="405"/>
      <c r="T929" s="405"/>
      <c r="U929" s="405"/>
      <c r="V929" s="405"/>
      <c r="W929" s="405"/>
      <c r="X929" s="405"/>
      <c r="Y929" s="405"/>
      <c r="Z929" s="405"/>
    </row>
    <row r="930" spans="1:26" ht="12.75" customHeight="1">
      <c r="A930" s="405"/>
      <c r="B930" s="405"/>
      <c r="C930" s="405"/>
      <c r="D930" s="405"/>
      <c r="E930" s="405"/>
      <c r="F930" s="405"/>
      <c r="G930" s="405"/>
      <c r="H930" s="405"/>
      <c r="I930" s="405"/>
      <c r="J930" s="405"/>
      <c r="K930" s="405"/>
      <c r="L930" s="405"/>
      <c r="M930" s="405"/>
      <c r="N930" s="405"/>
      <c r="O930" s="405"/>
      <c r="P930" s="405"/>
      <c r="Q930" s="405"/>
      <c r="R930" s="405"/>
      <c r="S930" s="405"/>
      <c r="T930" s="405"/>
      <c r="U930" s="405"/>
      <c r="V930" s="405"/>
      <c r="W930" s="405"/>
      <c r="X930" s="405"/>
      <c r="Y930" s="405"/>
      <c r="Z930" s="405"/>
    </row>
    <row r="931" spans="1:26" ht="12.75" customHeight="1">
      <c r="A931" s="405"/>
      <c r="B931" s="405"/>
      <c r="C931" s="405"/>
      <c r="D931" s="405"/>
      <c r="E931" s="405"/>
      <c r="F931" s="405"/>
      <c r="G931" s="405"/>
      <c r="H931" s="405"/>
      <c r="I931" s="405"/>
      <c r="J931" s="405"/>
      <c r="K931" s="405"/>
      <c r="L931" s="405"/>
      <c r="M931" s="405"/>
      <c r="N931" s="405"/>
      <c r="O931" s="405"/>
      <c r="P931" s="405"/>
      <c r="Q931" s="405"/>
      <c r="R931" s="405"/>
      <c r="S931" s="405"/>
      <c r="T931" s="405"/>
      <c r="U931" s="405"/>
      <c r="V931" s="405"/>
      <c r="W931" s="405"/>
      <c r="X931" s="405"/>
      <c r="Y931" s="405"/>
      <c r="Z931" s="405"/>
    </row>
    <row r="932" spans="1:26" ht="12.75" customHeight="1">
      <c r="A932" s="405"/>
      <c r="B932" s="405"/>
      <c r="C932" s="405"/>
      <c r="D932" s="405"/>
      <c r="E932" s="405"/>
      <c r="F932" s="405"/>
      <c r="G932" s="405"/>
      <c r="H932" s="405"/>
      <c r="I932" s="405"/>
      <c r="J932" s="405"/>
      <c r="K932" s="405"/>
      <c r="L932" s="405"/>
      <c r="M932" s="405"/>
      <c r="N932" s="405"/>
      <c r="O932" s="405"/>
      <c r="P932" s="405"/>
      <c r="Q932" s="405"/>
      <c r="R932" s="405"/>
      <c r="S932" s="405"/>
      <c r="T932" s="405"/>
      <c r="U932" s="405"/>
      <c r="V932" s="405"/>
      <c r="W932" s="405"/>
      <c r="X932" s="405"/>
      <c r="Y932" s="405"/>
      <c r="Z932" s="405"/>
    </row>
    <row r="933" spans="1:26" ht="12.75" customHeight="1">
      <c r="A933" s="405"/>
      <c r="B933" s="405"/>
      <c r="C933" s="405"/>
      <c r="D933" s="405"/>
      <c r="E933" s="405"/>
      <c r="F933" s="405"/>
      <c r="G933" s="405"/>
      <c r="H933" s="405"/>
      <c r="I933" s="405"/>
      <c r="J933" s="405"/>
      <c r="K933" s="405"/>
      <c r="L933" s="405"/>
      <c r="M933" s="405"/>
      <c r="N933" s="405"/>
      <c r="O933" s="405"/>
      <c r="P933" s="405"/>
      <c r="Q933" s="405"/>
      <c r="R933" s="405"/>
      <c r="S933" s="405"/>
      <c r="T933" s="405"/>
      <c r="U933" s="405"/>
      <c r="V933" s="405"/>
      <c r="W933" s="405"/>
      <c r="X933" s="405"/>
      <c r="Y933" s="405"/>
      <c r="Z933" s="405"/>
    </row>
    <row r="934" spans="1:26" ht="12.75" customHeight="1">
      <c r="A934" s="405"/>
      <c r="B934" s="405"/>
      <c r="C934" s="405"/>
      <c r="D934" s="405"/>
      <c r="E934" s="405"/>
      <c r="F934" s="405"/>
      <c r="G934" s="405"/>
      <c r="H934" s="405"/>
      <c r="I934" s="405"/>
      <c r="J934" s="405"/>
      <c r="K934" s="405"/>
      <c r="L934" s="405"/>
      <c r="M934" s="405"/>
      <c r="N934" s="405"/>
      <c r="O934" s="405"/>
      <c r="P934" s="405"/>
      <c r="Q934" s="405"/>
      <c r="R934" s="405"/>
      <c r="S934" s="405"/>
      <c r="T934" s="405"/>
      <c r="U934" s="405"/>
      <c r="V934" s="405"/>
      <c r="W934" s="405"/>
      <c r="X934" s="405"/>
      <c r="Y934" s="405"/>
      <c r="Z934" s="405"/>
    </row>
    <row r="935" spans="1:26" ht="12.75" customHeight="1">
      <c r="A935" s="405"/>
      <c r="B935" s="405"/>
      <c r="C935" s="405"/>
      <c r="D935" s="405"/>
      <c r="E935" s="405"/>
      <c r="F935" s="405"/>
      <c r="G935" s="405"/>
      <c r="H935" s="405"/>
      <c r="I935" s="405"/>
      <c r="J935" s="405"/>
      <c r="K935" s="405"/>
      <c r="L935" s="405"/>
      <c r="M935" s="405"/>
      <c r="N935" s="405"/>
      <c r="O935" s="405"/>
      <c r="P935" s="405"/>
      <c r="Q935" s="405"/>
      <c r="R935" s="405"/>
      <c r="S935" s="405"/>
      <c r="T935" s="405"/>
      <c r="U935" s="405"/>
      <c r="V935" s="405"/>
      <c r="W935" s="405"/>
      <c r="X935" s="405"/>
      <c r="Y935" s="405"/>
      <c r="Z935" s="405"/>
    </row>
    <row r="936" spans="1:26" ht="12.75" customHeight="1">
      <c r="A936" s="405"/>
      <c r="B936" s="405"/>
      <c r="C936" s="405"/>
      <c r="D936" s="405"/>
      <c r="E936" s="405"/>
      <c r="F936" s="405"/>
      <c r="G936" s="405"/>
      <c r="H936" s="405"/>
      <c r="I936" s="405"/>
      <c r="J936" s="405"/>
      <c r="K936" s="405"/>
      <c r="L936" s="405"/>
      <c r="M936" s="405"/>
      <c r="N936" s="405"/>
      <c r="O936" s="405"/>
      <c r="P936" s="405"/>
      <c r="Q936" s="405"/>
      <c r="R936" s="405"/>
      <c r="S936" s="405"/>
      <c r="T936" s="405"/>
      <c r="U936" s="405"/>
      <c r="V936" s="405"/>
      <c r="W936" s="405"/>
      <c r="X936" s="405"/>
      <c r="Y936" s="405"/>
      <c r="Z936" s="405"/>
    </row>
    <row r="937" spans="1:26" ht="12.75" customHeight="1">
      <c r="A937" s="405"/>
      <c r="B937" s="405"/>
      <c r="C937" s="405"/>
      <c r="D937" s="405"/>
      <c r="E937" s="405"/>
      <c r="F937" s="405"/>
      <c r="G937" s="405"/>
      <c r="H937" s="405"/>
      <c r="I937" s="405"/>
      <c r="J937" s="405"/>
      <c r="K937" s="405"/>
      <c r="L937" s="405"/>
      <c r="M937" s="405"/>
      <c r="N937" s="405"/>
      <c r="O937" s="405"/>
      <c r="P937" s="405"/>
      <c r="Q937" s="405"/>
      <c r="R937" s="405"/>
      <c r="S937" s="405"/>
      <c r="T937" s="405"/>
      <c r="U937" s="405"/>
      <c r="V937" s="405"/>
      <c r="W937" s="405"/>
      <c r="X937" s="405"/>
      <c r="Y937" s="405"/>
      <c r="Z937" s="405"/>
    </row>
    <row r="938" spans="1:26" ht="12.75" customHeight="1">
      <c r="A938" s="405"/>
      <c r="B938" s="405"/>
      <c r="C938" s="405"/>
      <c r="D938" s="405"/>
      <c r="E938" s="405"/>
      <c r="F938" s="405"/>
      <c r="G938" s="405"/>
      <c r="H938" s="405"/>
      <c r="I938" s="405"/>
      <c r="J938" s="405"/>
      <c r="K938" s="405"/>
      <c r="L938" s="405"/>
      <c r="M938" s="405"/>
      <c r="N938" s="405"/>
      <c r="O938" s="405"/>
      <c r="P938" s="405"/>
      <c r="Q938" s="405"/>
      <c r="R938" s="405"/>
      <c r="S938" s="405"/>
      <c r="T938" s="405"/>
      <c r="U938" s="405"/>
      <c r="V938" s="405"/>
      <c r="W938" s="405"/>
      <c r="X938" s="405"/>
      <c r="Y938" s="405"/>
      <c r="Z938" s="405"/>
    </row>
    <row r="939" spans="1:26" ht="12.75" customHeight="1">
      <c r="A939" s="405"/>
      <c r="B939" s="405"/>
      <c r="C939" s="405"/>
      <c r="D939" s="405"/>
      <c r="E939" s="405"/>
      <c r="F939" s="405"/>
      <c r="G939" s="405"/>
      <c r="H939" s="405"/>
      <c r="I939" s="405"/>
      <c r="J939" s="405"/>
      <c r="K939" s="405"/>
      <c r="L939" s="405"/>
      <c r="M939" s="405"/>
      <c r="N939" s="405"/>
      <c r="O939" s="405"/>
      <c r="P939" s="405"/>
      <c r="Q939" s="405"/>
      <c r="R939" s="405"/>
      <c r="S939" s="405"/>
      <c r="T939" s="405"/>
      <c r="U939" s="405"/>
      <c r="V939" s="405"/>
      <c r="W939" s="405"/>
      <c r="X939" s="405"/>
      <c r="Y939" s="405"/>
      <c r="Z939" s="405"/>
    </row>
    <row r="940" spans="1:26" ht="12.75" customHeight="1">
      <c r="A940" s="405"/>
      <c r="B940" s="405"/>
      <c r="C940" s="405"/>
      <c r="D940" s="405"/>
      <c r="E940" s="405"/>
      <c r="F940" s="405"/>
      <c r="G940" s="405"/>
      <c r="H940" s="405"/>
      <c r="I940" s="405"/>
      <c r="J940" s="405"/>
      <c r="K940" s="405"/>
      <c r="L940" s="405"/>
      <c r="M940" s="405"/>
      <c r="N940" s="405"/>
      <c r="O940" s="405"/>
      <c r="P940" s="405"/>
      <c r="Q940" s="405"/>
      <c r="R940" s="405"/>
      <c r="S940" s="405"/>
      <c r="T940" s="405"/>
      <c r="U940" s="405"/>
      <c r="V940" s="405"/>
      <c r="W940" s="405"/>
      <c r="X940" s="405"/>
      <c r="Y940" s="405"/>
      <c r="Z940" s="405"/>
    </row>
    <row r="941" spans="1:26" ht="12.75" customHeight="1">
      <c r="A941" s="405"/>
      <c r="B941" s="405"/>
      <c r="C941" s="405"/>
      <c r="D941" s="405"/>
      <c r="E941" s="405"/>
      <c r="F941" s="405"/>
      <c r="G941" s="405"/>
      <c r="H941" s="405"/>
      <c r="I941" s="405"/>
      <c r="J941" s="405"/>
      <c r="K941" s="405"/>
      <c r="L941" s="405"/>
      <c r="M941" s="405"/>
      <c r="N941" s="405"/>
      <c r="O941" s="405"/>
      <c r="P941" s="405"/>
      <c r="Q941" s="405"/>
      <c r="R941" s="405"/>
      <c r="S941" s="405"/>
      <c r="T941" s="405"/>
      <c r="U941" s="405"/>
      <c r="V941" s="405"/>
      <c r="W941" s="405"/>
      <c r="X941" s="405"/>
      <c r="Y941" s="405"/>
      <c r="Z941" s="405"/>
    </row>
    <row r="942" spans="1:26" ht="12.75" customHeight="1">
      <c r="A942" s="405"/>
      <c r="B942" s="405"/>
      <c r="C942" s="405"/>
      <c r="D942" s="405"/>
      <c r="E942" s="405"/>
      <c r="F942" s="405"/>
      <c r="G942" s="405"/>
      <c r="H942" s="405"/>
      <c r="I942" s="405"/>
      <c r="J942" s="405"/>
      <c r="K942" s="405"/>
      <c r="L942" s="405"/>
      <c r="M942" s="405"/>
      <c r="N942" s="405"/>
      <c r="O942" s="405"/>
      <c r="P942" s="405"/>
      <c r="Q942" s="405"/>
      <c r="R942" s="405"/>
      <c r="S942" s="405"/>
      <c r="T942" s="405"/>
      <c r="U942" s="405"/>
      <c r="V942" s="405"/>
      <c r="W942" s="405"/>
      <c r="X942" s="405"/>
      <c r="Y942" s="405"/>
      <c r="Z942" s="405"/>
    </row>
    <row r="943" spans="1:26" ht="12.75" customHeight="1">
      <c r="A943" s="405"/>
      <c r="B943" s="405"/>
      <c r="C943" s="405"/>
      <c r="D943" s="405"/>
      <c r="E943" s="405"/>
      <c r="F943" s="405"/>
      <c r="G943" s="405"/>
      <c r="H943" s="405"/>
      <c r="I943" s="405"/>
      <c r="J943" s="405"/>
      <c r="K943" s="405"/>
      <c r="L943" s="405"/>
      <c r="M943" s="405"/>
      <c r="N943" s="405"/>
      <c r="O943" s="405"/>
      <c r="P943" s="405"/>
      <c r="Q943" s="405"/>
      <c r="R943" s="405"/>
      <c r="S943" s="405"/>
      <c r="T943" s="405"/>
      <c r="U943" s="405"/>
      <c r="V943" s="405"/>
      <c r="W943" s="405"/>
      <c r="X943" s="405"/>
      <c r="Y943" s="405"/>
      <c r="Z943" s="405"/>
    </row>
    <row r="944" spans="1:26" ht="12.75" customHeight="1">
      <c r="A944" s="405"/>
      <c r="B944" s="405"/>
      <c r="C944" s="405"/>
      <c r="D944" s="405"/>
      <c r="E944" s="405"/>
      <c r="F944" s="405"/>
      <c r="G944" s="405"/>
      <c r="H944" s="405"/>
      <c r="I944" s="405"/>
      <c r="J944" s="405"/>
      <c r="K944" s="405"/>
      <c r="L944" s="405"/>
      <c r="M944" s="405"/>
      <c r="N944" s="405"/>
      <c r="O944" s="405"/>
      <c r="P944" s="405"/>
      <c r="Q944" s="405"/>
      <c r="R944" s="405"/>
      <c r="S944" s="405"/>
      <c r="T944" s="405"/>
      <c r="U944" s="405"/>
      <c r="V944" s="405"/>
      <c r="W944" s="405"/>
      <c r="X944" s="405"/>
      <c r="Y944" s="405"/>
      <c r="Z944" s="405"/>
    </row>
    <row r="945" spans="1:26" ht="12.75" customHeight="1">
      <c r="A945" s="405"/>
      <c r="B945" s="405"/>
      <c r="C945" s="405"/>
      <c r="D945" s="405"/>
      <c r="E945" s="405"/>
      <c r="F945" s="405"/>
      <c r="G945" s="405"/>
      <c r="H945" s="405"/>
      <c r="I945" s="405"/>
      <c r="J945" s="405"/>
      <c r="K945" s="405"/>
      <c r="L945" s="405"/>
      <c r="M945" s="405"/>
      <c r="N945" s="405"/>
      <c r="O945" s="405"/>
      <c r="P945" s="405"/>
      <c r="Q945" s="405"/>
      <c r="R945" s="405"/>
      <c r="S945" s="405"/>
      <c r="T945" s="405"/>
      <c r="U945" s="405"/>
      <c r="V945" s="405"/>
      <c r="W945" s="405"/>
      <c r="X945" s="405"/>
      <c r="Y945" s="405"/>
      <c r="Z945" s="405"/>
    </row>
    <row r="946" spans="1:26" ht="12.75" customHeight="1">
      <c r="A946" s="405"/>
      <c r="B946" s="405"/>
      <c r="C946" s="405"/>
      <c r="D946" s="405"/>
      <c r="E946" s="405"/>
      <c r="F946" s="405"/>
      <c r="G946" s="405"/>
      <c r="H946" s="405"/>
      <c r="I946" s="405"/>
      <c r="J946" s="405"/>
      <c r="K946" s="405"/>
      <c r="L946" s="405"/>
      <c r="M946" s="405"/>
      <c r="N946" s="405"/>
      <c r="O946" s="405"/>
      <c r="P946" s="405"/>
      <c r="Q946" s="405"/>
      <c r="R946" s="405"/>
      <c r="S946" s="405"/>
      <c r="T946" s="405"/>
      <c r="U946" s="405"/>
      <c r="V946" s="405"/>
      <c r="W946" s="405"/>
      <c r="X946" s="405"/>
      <c r="Y946" s="405"/>
      <c r="Z946" s="405"/>
    </row>
    <row r="947" spans="1:26" ht="12.75" customHeight="1">
      <c r="A947" s="405"/>
      <c r="B947" s="405"/>
      <c r="C947" s="405"/>
      <c r="D947" s="405"/>
      <c r="E947" s="405"/>
      <c r="F947" s="405"/>
      <c r="G947" s="405"/>
      <c r="H947" s="405"/>
      <c r="I947" s="405"/>
      <c r="J947" s="405"/>
      <c r="K947" s="405"/>
      <c r="L947" s="405"/>
      <c r="M947" s="405"/>
      <c r="N947" s="405"/>
      <c r="O947" s="405"/>
      <c r="P947" s="405"/>
      <c r="Q947" s="405"/>
      <c r="R947" s="405"/>
      <c r="S947" s="405"/>
      <c r="T947" s="405"/>
      <c r="U947" s="405"/>
      <c r="V947" s="405"/>
      <c r="W947" s="405"/>
      <c r="X947" s="405"/>
      <c r="Y947" s="405"/>
      <c r="Z947" s="405"/>
    </row>
    <row r="948" spans="1:26" ht="12.75" customHeight="1">
      <c r="A948" s="405"/>
      <c r="B948" s="405"/>
      <c r="C948" s="405"/>
      <c r="D948" s="405"/>
      <c r="E948" s="405"/>
      <c r="F948" s="405"/>
      <c r="G948" s="405"/>
      <c r="H948" s="405"/>
      <c r="I948" s="405"/>
      <c r="J948" s="405"/>
      <c r="K948" s="405"/>
      <c r="L948" s="405"/>
      <c r="M948" s="405"/>
      <c r="N948" s="405"/>
      <c r="O948" s="405"/>
      <c r="P948" s="405"/>
      <c r="Q948" s="405"/>
      <c r="R948" s="405"/>
      <c r="S948" s="405"/>
      <c r="T948" s="405"/>
      <c r="U948" s="405"/>
      <c r="V948" s="405"/>
      <c r="W948" s="405"/>
      <c r="X948" s="405"/>
      <c r="Y948" s="405"/>
      <c r="Z948" s="405"/>
    </row>
    <row r="949" spans="1:26" ht="12.75" customHeight="1">
      <c r="A949" s="405"/>
      <c r="B949" s="405"/>
      <c r="C949" s="405"/>
      <c r="D949" s="405"/>
      <c r="E949" s="405"/>
      <c r="F949" s="405"/>
      <c r="G949" s="405"/>
      <c r="H949" s="405"/>
      <c r="I949" s="405"/>
      <c r="J949" s="405"/>
      <c r="K949" s="405"/>
      <c r="L949" s="405"/>
      <c r="M949" s="405"/>
      <c r="N949" s="405"/>
      <c r="O949" s="405"/>
      <c r="P949" s="405"/>
      <c r="Q949" s="405"/>
      <c r="R949" s="405"/>
      <c r="S949" s="405"/>
      <c r="T949" s="405"/>
      <c r="U949" s="405"/>
      <c r="V949" s="405"/>
      <c r="W949" s="405"/>
      <c r="X949" s="405"/>
      <c r="Y949" s="405"/>
      <c r="Z949" s="405"/>
    </row>
    <row r="950" spans="1:26" ht="12.75" customHeight="1">
      <c r="A950" s="405"/>
      <c r="B950" s="405"/>
      <c r="C950" s="405"/>
      <c r="D950" s="405"/>
      <c r="E950" s="405"/>
      <c r="F950" s="405"/>
      <c r="G950" s="405"/>
      <c r="H950" s="405"/>
      <c r="I950" s="405"/>
      <c r="J950" s="405"/>
      <c r="K950" s="405"/>
      <c r="L950" s="405"/>
      <c r="M950" s="405"/>
      <c r="N950" s="405"/>
      <c r="O950" s="405"/>
      <c r="P950" s="405"/>
      <c r="Q950" s="405"/>
      <c r="R950" s="405"/>
      <c r="S950" s="405"/>
      <c r="T950" s="405"/>
      <c r="U950" s="405"/>
      <c r="V950" s="405"/>
      <c r="W950" s="405"/>
      <c r="X950" s="405"/>
      <c r="Y950" s="405"/>
      <c r="Z950" s="405"/>
    </row>
    <row r="951" spans="1:26" ht="12.75" customHeight="1">
      <c r="A951" s="405"/>
      <c r="B951" s="405"/>
      <c r="C951" s="405"/>
      <c r="D951" s="405"/>
      <c r="E951" s="405"/>
      <c r="F951" s="405"/>
      <c r="G951" s="405"/>
      <c r="H951" s="405"/>
      <c r="I951" s="405"/>
      <c r="J951" s="405"/>
      <c r="K951" s="405"/>
      <c r="L951" s="405"/>
      <c r="M951" s="405"/>
      <c r="N951" s="405"/>
      <c r="O951" s="405"/>
      <c r="P951" s="405"/>
      <c r="Q951" s="405"/>
      <c r="R951" s="405"/>
      <c r="S951" s="405"/>
      <c r="T951" s="405"/>
      <c r="U951" s="405"/>
      <c r="V951" s="405"/>
      <c r="W951" s="405"/>
      <c r="X951" s="405"/>
      <c r="Y951" s="405"/>
      <c r="Z951" s="405"/>
    </row>
    <row r="952" spans="1:26" ht="12.75" customHeight="1">
      <c r="A952" s="405"/>
      <c r="B952" s="405"/>
      <c r="C952" s="405"/>
      <c r="D952" s="405"/>
      <c r="E952" s="405"/>
      <c r="F952" s="405"/>
      <c r="G952" s="405"/>
      <c r="H952" s="405"/>
      <c r="I952" s="405"/>
      <c r="J952" s="405"/>
      <c r="K952" s="405"/>
      <c r="L952" s="405"/>
      <c r="M952" s="405"/>
      <c r="N952" s="405"/>
      <c r="O952" s="405"/>
      <c r="P952" s="405"/>
      <c r="Q952" s="405"/>
      <c r="R952" s="405"/>
      <c r="S952" s="405"/>
      <c r="T952" s="405"/>
      <c r="U952" s="405"/>
      <c r="V952" s="405"/>
      <c r="W952" s="405"/>
      <c r="X952" s="405"/>
      <c r="Y952" s="405"/>
      <c r="Z952" s="405"/>
    </row>
    <row r="953" spans="1:26" ht="12.75" customHeight="1">
      <c r="A953" s="405"/>
      <c r="B953" s="405"/>
      <c r="C953" s="405"/>
      <c r="D953" s="405"/>
      <c r="E953" s="405"/>
      <c r="F953" s="405"/>
      <c r="G953" s="405"/>
      <c r="H953" s="405"/>
      <c r="I953" s="405"/>
      <c r="J953" s="405"/>
      <c r="K953" s="405"/>
      <c r="L953" s="405"/>
      <c r="M953" s="405"/>
      <c r="N953" s="405"/>
      <c r="O953" s="405"/>
      <c r="P953" s="405"/>
      <c r="Q953" s="405"/>
      <c r="R953" s="405"/>
      <c r="S953" s="405"/>
      <c r="T953" s="405"/>
      <c r="U953" s="405"/>
      <c r="V953" s="405"/>
      <c r="W953" s="405"/>
      <c r="X953" s="405"/>
      <c r="Y953" s="405"/>
      <c r="Z953" s="405"/>
    </row>
    <row r="954" spans="1:26" ht="12.75" customHeight="1">
      <c r="A954" s="405"/>
      <c r="B954" s="405"/>
      <c r="C954" s="405"/>
      <c r="D954" s="405"/>
      <c r="E954" s="405"/>
      <c r="F954" s="405"/>
      <c r="G954" s="405"/>
      <c r="H954" s="405"/>
      <c r="I954" s="405"/>
      <c r="J954" s="405"/>
      <c r="K954" s="405"/>
      <c r="L954" s="405"/>
      <c r="M954" s="405"/>
      <c r="N954" s="405"/>
      <c r="O954" s="405"/>
      <c r="P954" s="405"/>
      <c r="Q954" s="405"/>
      <c r="R954" s="405"/>
      <c r="S954" s="405"/>
      <c r="T954" s="405"/>
      <c r="U954" s="405"/>
      <c r="V954" s="405"/>
      <c r="W954" s="405"/>
      <c r="X954" s="405"/>
      <c r="Y954" s="405"/>
      <c r="Z954" s="405"/>
    </row>
    <row r="955" spans="1:26" ht="12.75" customHeight="1">
      <c r="A955" s="405"/>
      <c r="B955" s="405"/>
      <c r="C955" s="405"/>
      <c r="D955" s="405"/>
      <c r="E955" s="405"/>
      <c r="F955" s="405"/>
      <c r="G955" s="405"/>
      <c r="H955" s="405"/>
      <c r="I955" s="405"/>
      <c r="J955" s="405"/>
      <c r="K955" s="405"/>
      <c r="L955" s="405"/>
      <c r="M955" s="405"/>
      <c r="N955" s="405"/>
      <c r="O955" s="405"/>
      <c r="P955" s="405"/>
      <c r="Q955" s="405"/>
      <c r="R955" s="405"/>
      <c r="S955" s="405"/>
      <c r="T955" s="405"/>
      <c r="U955" s="405"/>
      <c r="V955" s="405"/>
      <c r="W955" s="405"/>
      <c r="X955" s="405"/>
      <c r="Y955" s="405"/>
      <c r="Z955" s="405"/>
    </row>
    <row r="956" spans="1:26" ht="12.75" customHeight="1">
      <c r="A956" s="405"/>
      <c r="B956" s="405"/>
      <c r="C956" s="405"/>
      <c r="D956" s="405"/>
      <c r="E956" s="405"/>
      <c r="F956" s="405"/>
      <c r="G956" s="405"/>
      <c r="H956" s="405"/>
      <c r="I956" s="405"/>
      <c r="J956" s="405"/>
      <c r="K956" s="405"/>
      <c r="L956" s="405"/>
      <c r="M956" s="405"/>
      <c r="N956" s="405"/>
      <c r="O956" s="405"/>
      <c r="P956" s="405"/>
      <c r="Q956" s="405"/>
      <c r="R956" s="405"/>
      <c r="S956" s="405"/>
      <c r="T956" s="405"/>
      <c r="U956" s="405"/>
      <c r="V956" s="405"/>
      <c r="W956" s="405"/>
      <c r="X956" s="405"/>
      <c r="Y956" s="405"/>
      <c r="Z956" s="405"/>
    </row>
    <row r="957" spans="1:26" ht="12.75" customHeight="1">
      <c r="A957" s="405"/>
      <c r="B957" s="405"/>
      <c r="C957" s="405"/>
      <c r="D957" s="405"/>
      <c r="E957" s="405"/>
      <c r="F957" s="405"/>
      <c r="G957" s="405"/>
      <c r="H957" s="405"/>
      <c r="I957" s="405"/>
      <c r="J957" s="405"/>
      <c r="K957" s="405"/>
      <c r="L957" s="405"/>
      <c r="M957" s="405"/>
      <c r="N957" s="405"/>
      <c r="O957" s="405"/>
      <c r="P957" s="405"/>
      <c r="Q957" s="405"/>
      <c r="R957" s="405"/>
      <c r="S957" s="405"/>
      <c r="T957" s="405"/>
      <c r="U957" s="405"/>
      <c r="V957" s="405"/>
      <c r="W957" s="405"/>
      <c r="X957" s="405"/>
      <c r="Y957" s="405"/>
      <c r="Z957" s="405"/>
    </row>
    <row r="958" spans="1:26" ht="12.75" customHeight="1">
      <c r="A958" s="405"/>
      <c r="B958" s="405"/>
      <c r="C958" s="405"/>
      <c r="D958" s="405"/>
      <c r="E958" s="405"/>
      <c r="F958" s="405"/>
      <c r="G958" s="405"/>
      <c r="H958" s="405"/>
      <c r="I958" s="405"/>
      <c r="J958" s="405"/>
      <c r="K958" s="405"/>
      <c r="L958" s="405"/>
      <c r="M958" s="405"/>
      <c r="N958" s="405"/>
      <c r="O958" s="405"/>
      <c r="P958" s="405"/>
      <c r="Q958" s="405"/>
      <c r="R958" s="405"/>
      <c r="S958" s="405"/>
      <c r="T958" s="405"/>
      <c r="U958" s="405"/>
      <c r="V958" s="405"/>
      <c r="W958" s="405"/>
      <c r="X958" s="405"/>
      <c r="Y958" s="405"/>
      <c r="Z958" s="405"/>
    </row>
    <row r="959" spans="1:26" ht="12.75" customHeight="1">
      <c r="A959" s="405"/>
      <c r="B959" s="405"/>
      <c r="C959" s="405"/>
      <c r="D959" s="405"/>
      <c r="E959" s="405"/>
      <c r="F959" s="405"/>
      <c r="G959" s="405"/>
      <c r="H959" s="405"/>
      <c r="I959" s="405"/>
      <c r="J959" s="405"/>
      <c r="K959" s="405"/>
      <c r="L959" s="405"/>
      <c r="M959" s="405"/>
      <c r="N959" s="405"/>
      <c r="O959" s="405"/>
      <c r="P959" s="405"/>
      <c r="Q959" s="405"/>
      <c r="R959" s="405"/>
      <c r="S959" s="405"/>
      <c r="T959" s="405"/>
      <c r="U959" s="405"/>
      <c r="V959" s="405"/>
      <c r="W959" s="405"/>
      <c r="X959" s="405"/>
      <c r="Y959" s="405"/>
      <c r="Z959" s="405"/>
    </row>
    <row r="960" spans="1:26" ht="12.75" customHeight="1">
      <c r="A960" s="405"/>
      <c r="B960" s="405"/>
      <c r="C960" s="405"/>
      <c r="D960" s="405"/>
      <c r="E960" s="405"/>
      <c r="F960" s="405"/>
      <c r="G960" s="405"/>
      <c r="H960" s="405"/>
      <c r="I960" s="405"/>
      <c r="J960" s="405"/>
      <c r="K960" s="405"/>
      <c r="L960" s="405"/>
      <c r="M960" s="405"/>
      <c r="N960" s="405"/>
      <c r="O960" s="405"/>
      <c r="P960" s="405"/>
      <c r="Q960" s="405"/>
      <c r="R960" s="405"/>
      <c r="S960" s="405"/>
      <c r="T960" s="405"/>
      <c r="U960" s="405"/>
      <c r="V960" s="405"/>
      <c r="W960" s="405"/>
      <c r="X960" s="405"/>
      <c r="Y960" s="405"/>
      <c r="Z960" s="405"/>
    </row>
    <row r="961" spans="1:26" ht="12.75" customHeight="1">
      <c r="A961" s="405"/>
      <c r="B961" s="405"/>
      <c r="C961" s="405"/>
      <c r="D961" s="405"/>
      <c r="E961" s="405"/>
      <c r="F961" s="405"/>
      <c r="G961" s="405"/>
      <c r="H961" s="405"/>
      <c r="I961" s="405"/>
      <c r="J961" s="405"/>
      <c r="K961" s="405"/>
      <c r="L961" s="405"/>
      <c r="M961" s="405"/>
      <c r="N961" s="405"/>
      <c r="O961" s="405"/>
      <c r="P961" s="405"/>
      <c r="Q961" s="405"/>
      <c r="R961" s="405"/>
      <c r="S961" s="405"/>
      <c r="T961" s="405"/>
      <c r="U961" s="405"/>
      <c r="V961" s="405"/>
      <c r="W961" s="405"/>
      <c r="X961" s="405"/>
      <c r="Y961" s="405"/>
      <c r="Z961" s="405"/>
    </row>
    <row r="962" spans="1:26" ht="12.75" customHeight="1">
      <c r="A962" s="405"/>
      <c r="B962" s="405"/>
      <c r="C962" s="405"/>
      <c r="D962" s="405"/>
      <c r="E962" s="405"/>
      <c r="F962" s="405"/>
      <c r="G962" s="405"/>
      <c r="H962" s="405"/>
      <c r="I962" s="405"/>
      <c r="J962" s="405"/>
      <c r="K962" s="405"/>
      <c r="L962" s="405"/>
      <c r="M962" s="405"/>
      <c r="N962" s="405"/>
      <c r="O962" s="405"/>
      <c r="P962" s="405"/>
      <c r="Q962" s="405"/>
      <c r="R962" s="405"/>
      <c r="S962" s="405"/>
      <c r="T962" s="405"/>
      <c r="U962" s="405"/>
      <c r="V962" s="405"/>
      <c r="W962" s="405"/>
      <c r="X962" s="405"/>
      <c r="Y962" s="405"/>
      <c r="Z962" s="405"/>
    </row>
    <row r="963" spans="1:26" ht="12.75" customHeight="1">
      <c r="A963" s="405"/>
      <c r="B963" s="405"/>
      <c r="C963" s="405"/>
      <c r="D963" s="405"/>
      <c r="E963" s="405"/>
      <c r="F963" s="405"/>
      <c r="G963" s="405"/>
      <c r="H963" s="405"/>
      <c r="I963" s="405"/>
      <c r="J963" s="405"/>
      <c r="K963" s="405"/>
      <c r="L963" s="405"/>
      <c r="M963" s="405"/>
      <c r="N963" s="405"/>
      <c r="O963" s="405"/>
      <c r="P963" s="405"/>
      <c r="Q963" s="405"/>
      <c r="R963" s="405"/>
      <c r="S963" s="405"/>
      <c r="T963" s="405"/>
      <c r="U963" s="405"/>
      <c r="V963" s="405"/>
      <c r="W963" s="405"/>
      <c r="X963" s="405"/>
      <c r="Y963" s="405"/>
      <c r="Z963" s="405"/>
    </row>
    <row r="964" spans="1:26" ht="12.75" customHeight="1">
      <c r="A964" s="405"/>
      <c r="B964" s="405"/>
      <c r="C964" s="405"/>
      <c r="D964" s="405"/>
      <c r="E964" s="405"/>
      <c r="F964" s="405"/>
      <c r="G964" s="405"/>
      <c r="H964" s="405"/>
      <c r="I964" s="405"/>
      <c r="J964" s="405"/>
      <c r="K964" s="405"/>
      <c r="L964" s="405"/>
      <c r="M964" s="405"/>
      <c r="N964" s="405"/>
      <c r="O964" s="405"/>
      <c r="P964" s="405"/>
      <c r="Q964" s="405"/>
      <c r="R964" s="405"/>
      <c r="S964" s="405"/>
      <c r="T964" s="405"/>
      <c r="U964" s="405"/>
      <c r="V964" s="405"/>
      <c r="W964" s="405"/>
      <c r="X964" s="405"/>
      <c r="Y964" s="405"/>
      <c r="Z964" s="405"/>
    </row>
    <row r="965" spans="1:26" ht="12.75" customHeight="1">
      <c r="A965" s="405"/>
      <c r="B965" s="405"/>
      <c r="C965" s="405"/>
      <c r="D965" s="405"/>
      <c r="E965" s="405"/>
      <c r="F965" s="405"/>
      <c r="G965" s="405"/>
      <c r="H965" s="405"/>
      <c r="I965" s="405"/>
      <c r="J965" s="405"/>
      <c r="K965" s="405"/>
      <c r="L965" s="405"/>
      <c r="M965" s="405"/>
      <c r="N965" s="405"/>
      <c r="O965" s="405"/>
      <c r="P965" s="405"/>
      <c r="Q965" s="405"/>
      <c r="R965" s="405"/>
      <c r="S965" s="405"/>
      <c r="T965" s="405"/>
      <c r="U965" s="405"/>
      <c r="V965" s="405"/>
      <c r="W965" s="405"/>
      <c r="X965" s="405"/>
      <c r="Y965" s="405"/>
      <c r="Z965" s="405"/>
    </row>
    <row r="966" spans="1:26" ht="12.75" customHeight="1">
      <c r="A966" s="405"/>
      <c r="B966" s="405"/>
      <c r="C966" s="405"/>
      <c r="D966" s="405"/>
      <c r="E966" s="405"/>
      <c r="F966" s="405"/>
      <c r="G966" s="405"/>
      <c r="H966" s="405"/>
      <c r="I966" s="405"/>
      <c r="J966" s="405"/>
      <c r="K966" s="405"/>
      <c r="L966" s="405"/>
      <c r="M966" s="405"/>
      <c r="N966" s="405"/>
      <c r="O966" s="405"/>
      <c r="P966" s="405"/>
      <c r="Q966" s="405"/>
      <c r="R966" s="405"/>
      <c r="S966" s="405"/>
      <c r="T966" s="405"/>
      <c r="U966" s="405"/>
      <c r="V966" s="405"/>
      <c r="W966" s="405"/>
      <c r="X966" s="405"/>
      <c r="Y966" s="405"/>
      <c r="Z966" s="405"/>
    </row>
    <row r="967" spans="1:26" ht="12.75" customHeight="1">
      <c r="A967" s="405"/>
      <c r="B967" s="405"/>
      <c r="C967" s="405"/>
      <c r="D967" s="405"/>
      <c r="E967" s="405"/>
      <c r="F967" s="405"/>
      <c r="G967" s="405"/>
      <c r="H967" s="405"/>
      <c r="I967" s="405"/>
      <c r="J967" s="405"/>
      <c r="K967" s="405"/>
      <c r="L967" s="405"/>
      <c r="M967" s="405"/>
      <c r="N967" s="405"/>
      <c r="O967" s="405"/>
      <c r="P967" s="405"/>
      <c r="Q967" s="405"/>
      <c r="R967" s="405"/>
      <c r="S967" s="405"/>
      <c r="T967" s="405"/>
      <c r="U967" s="405"/>
      <c r="V967" s="405"/>
      <c r="W967" s="405"/>
      <c r="X967" s="405"/>
      <c r="Y967" s="405"/>
      <c r="Z967" s="405"/>
    </row>
    <row r="968" spans="1:26" ht="12.75" customHeight="1">
      <c r="A968" s="405"/>
      <c r="B968" s="405"/>
      <c r="C968" s="405"/>
      <c r="D968" s="405"/>
      <c r="E968" s="405"/>
      <c r="F968" s="405"/>
      <c r="G968" s="405"/>
      <c r="H968" s="405"/>
      <c r="I968" s="405"/>
      <c r="J968" s="405"/>
      <c r="K968" s="405"/>
      <c r="L968" s="405"/>
      <c r="M968" s="405"/>
      <c r="N968" s="405"/>
      <c r="O968" s="405"/>
      <c r="P968" s="405"/>
      <c r="Q968" s="405"/>
      <c r="R968" s="405"/>
      <c r="S968" s="405"/>
      <c r="T968" s="405"/>
      <c r="U968" s="405"/>
      <c r="V968" s="405"/>
      <c r="W968" s="405"/>
      <c r="X968" s="405"/>
      <c r="Y968" s="405"/>
      <c r="Z968" s="405"/>
    </row>
    <row r="969" spans="1:26" ht="12.75" customHeight="1">
      <c r="A969" s="405"/>
      <c r="B969" s="405"/>
      <c r="C969" s="405"/>
      <c r="D969" s="405"/>
      <c r="E969" s="405"/>
      <c r="F969" s="405"/>
      <c r="G969" s="405"/>
      <c r="H969" s="405"/>
      <c r="I969" s="405"/>
      <c r="J969" s="405"/>
      <c r="K969" s="405"/>
      <c r="L969" s="405"/>
      <c r="M969" s="405"/>
      <c r="N969" s="405"/>
      <c r="O969" s="405"/>
      <c r="P969" s="405"/>
      <c r="Q969" s="405"/>
      <c r="R969" s="405"/>
      <c r="S969" s="405"/>
      <c r="T969" s="405"/>
      <c r="U969" s="405"/>
      <c r="V969" s="405"/>
      <c r="W969" s="405"/>
      <c r="X969" s="405"/>
      <c r="Y969" s="405"/>
      <c r="Z969" s="405"/>
    </row>
    <row r="970" spans="1:26" ht="12.75" customHeight="1">
      <c r="A970" s="405"/>
      <c r="B970" s="405"/>
      <c r="C970" s="405"/>
      <c r="D970" s="405"/>
      <c r="E970" s="405"/>
      <c r="F970" s="405"/>
      <c r="G970" s="405"/>
      <c r="H970" s="405"/>
      <c r="I970" s="405"/>
      <c r="J970" s="405"/>
      <c r="K970" s="405"/>
      <c r="L970" s="405"/>
      <c r="M970" s="405"/>
      <c r="N970" s="405"/>
      <c r="O970" s="405"/>
      <c r="P970" s="405"/>
      <c r="Q970" s="405"/>
      <c r="R970" s="405"/>
      <c r="S970" s="405"/>
      <c r="T970" s="405"/>
      <c r="U970" s="405"/>
      <c r="V970" s="405"/>
      <c r="W970" s="405"/>
      <c r="X970" s="405"/>
      <c r="Y970" s="405"/>
      <c r="Z970" s="405"/>
    </row>
    <row r="971" spans="1:26" ht="12.75" customHeight="1">
      <c r="A971" s="405"/>
      <c r="B971" s="405"/>
      <c r="C971" s="405"/>
      <c r="D971" s="405"/>
      <c r="E971" s="405"/>
      <c r="F971" s="405"/>
      <c r="G971" s="405"/>
      <c r="H971" s="405"/>
      <c r="I971" s="405"/>
      <c r="J971" s="405"/>
      <c r="K971" s="405"/>
      <c r="L971" s="405"/>
      <c r="M971" s="405"/>
      <c r="N971" s="405"/>
      <c r="O971" s="405"/>
      <c r="P971" s="405"/>
      <c r="Q971" s="405"/>
      <c r="R971" s="405"/>
      <c r="S971" s="405"/>
      <c r="T971" s="405"/>
      <c r="U971" s="405"/>
      <c r="V971" s="405"/>
      <c r="W971" s="405"/>
      <c r="X971" s="405"/>
      <c r="Y971" s="405"/>
      <c r="Z971" s="405"/>
    </row>
    <row r="972" spans="1:26" ht="12.75" customHeight="1">
      <c r="A972" s="405"/>
      <c r="B972" s="405"/>
      <c r="C972" s="405"/>
      <c r="D972" s="405"/>
      <c r="E972" s="405"/>
      <c r="F972" s="405"/>
      <c r="G972" s="405"/>
      <c r="H972" s="405"/>
      <c r="I972" s="405"/>
      <c r="J972" s="405"/>
      <c r="K972" s="405"/>
      <c r="L972" s="405"/>
      <c r="M972" s="405"/>
      <c r="N972" s="405"/>
      <c r="O972" s="405"/>
      <c r="P972" s="405"/>
      <c r="Q972" s="405"/>
      <c r="R972" s="405"/>
      <c r="S972" s="405"/>
      <c r="T972" s="405"/>
      <c r="U972" s="405"/>
      <c r="V972" s="405"/>
      <c r="W972" s="405"/>
      <c r="X972" s="405"/>
      <c r="Y972" s="405"/>
      <c r="Z972" s="405"/>
    </row>
    <row r="973" spans="1:26" ht="12.75" customHeight="1">
      <c r="A973" s="405"/>
      <c r="B973" s="405"/>
      <c r="C973" s="405"/>
      <c r="D973" s="405"/>
      <c r="E973" s="405"/>
      <c r="F973" s="405"/>
      <c r="G973" s="405"/>
      <c r="H973" s="405"/>
      <c r="I973" s="405"/>
      <c r="J973" s="405"/>
      <c r="K973" s="405"/>
      <c r="L973" s="405"/>
      <c r="M973" s="405"/>
      <c r="N973" s="405"/>
      <c r="O973" s="405"/>
      <c r="P973" s="405"/>
      <c r="Q973" s="405"/>
      <c r="R973" s="405"/>
      <c r="S973" s="405"/>
      <c r="T973" s="405"/>
      <c r="U973" s="405"/>
      <c r="V973" s="405"/>
      <c r="W973" s="405"/>
      <c r="X973" s="405"/>
      <c r="Y973" s="405"/>
      <c r="Z973" s="405"/>
    </row>
    <row r="974" spans="1:26" ht="12.75" customHeight="1">
      <c r="A974" s="405"/>
      <c r="B974" s="405"/>
      <c r="C974" s="405"/>
      <c r="D974" s="405"/>
      <c r="E974" s="405"/>
      <c r="F974" s="405"/>
      <c r="G974" s="405"/>
      <c r="H974" s="405"/>
      <c r="I974" s="405"/>
      <c r="J974" s="405"/>
      <c r="K974" s="405"/>
      <c r="L974" s="405"/>
      <c r="M974" s="405"/>
      <c r="N974" s="405"/>
      <c r="O974" s="405"/>
      <c r="P974" s="405"/>
      <c r="Q974" s="405"/>
      <c r="R974" s="405"/>
      <c r="S974" s="405"/>
      <c r="T974" s="405"/>
      <c r="U974" s="405"/>
      <c r="V974" s="405"/>
      <c r="W974" s="405"/>
      <c r="X974" s="405"/>
      <c r="Y974" s="405"/>
      <c r="Z974" s="405"/>
    </row>
    <row r="975" spans="1:26" ht="12.75" customHeight="1">
      <c r="A975" s="405"/>
      <c r="B975" s="405"/>
      <c r="C975" s="405"/>
      <c r="D975" s="405"/>
      <c r="E975" s="405"/>
      <c r="F975" s="405"/>
      <c r="G975" s="405"/>
      <c r="H975" s="405"/>
      <c r="I975" s="405"/>
      <c r="J975" s="405"/>
      <c r="K975" s="405"/>
      <c r="L975" s="405"/>
      <c r="M975" s="405"/>
      <c r="N975" s="405"/>
      <c r="O975" s="405"/>
      <c r="P975" s="405"/>
      <c r="Q975" s="405"/>
      <c r="R975" s="405"/>
      <c r="S975" s="405"/>
      <c r="T975" s="405"/>
      <c r="U975" s="405"/>
      <c r="V975" s="405"/>
      <c r="W975" s="405"/>
      <c r="X975" s="405"/>
      <c r="Y975" s="405"/>
      <c r="Z975" s="405"/>
    </row>
    <row r="976" spans="1:26" ht="12.75" customHeight="1">
      <c r="A976" s="405"/>
      <c r="B976" s="405"/>
      <c r="C976" s="405"/>
      <c r="D976" s="405"/>
      <c r="E976" s="405"/>
      <c r="F976" s="405"/>
      <c r="G976" s="405"/>
      <c r="H976" s="405"/>
      <c r="I976" s="405"/>
      <c r="J976" s="405"/>
      <c r="K976" s="405"/>
      <c r="L976" s="405"/>
      <c r="M976" s="405"/>
      <c r="N976" s="405"/>
      <c r="O976" s="405"/>
      <c r="P976" s="405"/>
      <c r="Q976" s="405"/>
      <c r="R976" s="405"/>
      <c r="S976" s="405"/>
      <c r="T976" s="405"/>
      <c r="U976" s="405"/>
      <c r="V976" s="405"/>
      <c r="W976" s="405"/>
      <c r="X976" s="405"/>
      <c r="Y976" s="405"/>
      <c r="Z976" s="405"/>
    </row>
    <row r="977" spans="1:26" ht="12.75" customHeight="1">
      <c r="A977" s="405"/>
      <c r="B977" s="405"/>
      <c r="C977" s="405"/>
      <c r="D977" s="405"/>
      <c r="E977" s="405"/>
      <c r="F977" s="405"/>
      <c r="G977" s="405"/>
      <c r="H977" s="405"/>
      <c r="I977" s="405"/>
      <c r="J977" s="405"/>
      <c r="K977" s="405"/>
      <c r="L977" s="405"/>
      <c r="M977" s="405"/>
      <c r="N977" s="405"/>
      <c r="O977" s="405"/>
      <c r="P977" s="405"/>
      <c r="Q977" s="405"/>
      <c r="R977" s="405"/>
      <c r="S977" s="405"/>
      <c r="T977" s="405"/>
      <c r="U977" s="405"/>
      <c r="V977" s="405"/>
      <c r="W977" s="405"/>
      <c r="X977" s="405"/>
      <c r="Y977" s="405"/>
      <c r="Z977" s="405"/>
    </row>
    <row r="978" spans="1:26" ht="12.75" customHeight="1">
      <c r="A978" s="405"/>
      <c r="B978" s="405"/>
      <c r="C978" s="405"/>
      <c r="D978" s="405"/>
      <c r="E978" s="405"/>
      <c r="F978" s="405"/>
      <c r="G978" s="405"/>
      <c r="H978" s="405"/>
      <c r="I978" s="405"/>
      <c r="J978" s="405"/>
      <c r="K978" s="405"/>
      <c r="L978" s="405"/>
      <c r="M978" s="405"/>
      <c r="N978" s="405"/>
      <c r="O978" s="405"/>
      <c r="P978" s="405"/>
      <c r="Q978" s="405"/>
      <c r="R978" s="405"/>
      <c r="S978" s="405"/>
      <c r="T978" s="405"/>
      <c r="U978" s="405"/>
      <c r="V978" s="405"/>
      <c r="W978" s="405"/>
      <c r="X978" s="405"/>
      <c r="Y978" s="405"/>
      <c r="Z978" s="405"/>
    </row>
    <row r="979" spans="1:26" ht="12.75" customHeight="1">
      <c r="A979" s="405"/>
      <c r="B979" s="405"/>
      <c r="C979" s="405"/>
      <c r="D979" s="405"/>
      <c r="E979" s="405"/>
      <c r="F979" s="405"/>
      <c r="G979" s="405"/>
      <c r="H979" s="405"/>
      <c r="I979" s="405"/>
      <c r="J979" s="405"/>
      <c r="K979" s="405"/>
      <c r="L979" s="405"/>
      <c r="M979" s="405"/>
      <c r="N979" s="405"/>
      <c r="O979" s="405"/>
      <c r="P979" s="405"/>
      <c r="Q979" s="405"/>
      <c r="R979" s="405"/>
      <c r="S979" s="405"/>
      <c r="T979" s="405"/>
      <c r="U979" s="405"/>
      <c r="V979" s="405"/>
      <c r="W979" s="405"/>
      <c r="X979" s="405"/>
      <c r="Y979" s="405"/>
      <c r="Z979" s="405"/>
    </row>
    <row r="980" spans="1:26" ht="12.75" customHeight="1">
      <c r="A980" s="405"/>
      <c r="B980" s="405"/>
      <c r="C980" s="405"/>
      <c r="D980" s="405"/>
      <c r="E980" s="405"/>
      <c r="F980" s="405"/>
      <c r="G980" s="405"/>
      <c r="H980" s="405"/>
      <c r="I980" s="405"/>
      <c r="J980" s="405"/>
      <c r="K980" s="405"/>
      <c r="L980" s="405"/>
      <c r="M980" s="405"/>
      <c r="N980" s="405"/>
      <c r="O980" s="405"/>
      <c r="P980" s="405"/>
      <c r="Q980" s="405"/>
      <c r="R980" s="405"/>
      <c r="S980" s="405"/>
      <c r="T980" s="405"/>
      <c r="U980" s="405"/>
      <c r="V980" s="405"/>
      <c r="W980" s="405"/>
      <c r="X980" s="405"/>
      <c r="Y980" s="405"/>
      <c r="Z980" s="405"/>
    </row>
    <row r="981" spans="1:26" ht="12.75" customHeight="1">
      <c r="A981" s="405"/>
      <c r="B981" s="405"/>
      <c r="C981" s="405"/>
      <c r="D981" s="405"/>
      <c r="E981" s="405"/>
      <c r="F981" s="405"/>
      <c r="G981" s="405"/>
      <c r="H981" s="405"/>
      <c r="I981" s="405"/>
      <c r="J981" s="405"/>
      <c r="K981" s="405"/>
      <c r="L981" s="405"/>
      <c r="M981" s="405"/>
      <c r="N981" s="405"/>
      <c r="O981" s="405"/>
      <c r="P981" s="405"/>
      <c r="Q981" s="405"/>
      <c r="R981" s="405"/>
      <c r="S981" s="405"/>
      <c r="T981" s="405"/>
      <c r="U981" s="405"/>
      <c r="V981" s="405"/>
      <c r="W981" s="405"/>
      <c r="X981" s="405"/>
      <c r="Y981" s="405"/>
      <c r="Z981" s="405"/>
    </row>
    <row r="982" spans="1:26" ht="12.75" customHeight="1">
      <c r="A982" s="405"/>
      <c r="B982" s="405"/>
      <c r="C982" s="405"/>
      <c r="D982" s="405"/>
      <c r="E982" s="405"/>
      <c r="F982" s="405"/>
      <c r="G982" s="405"/>
      <c r="H982" s="405"/>
      <c r="I982" s="405"/>
      <c r="J982" s="405"/>
      <c r="K982" s="405"/>
      <c r="L982" s="405"/>
      <c r="M982" s="405"/>
      <c r="N982" s="405"/>
      <c r="O982" s="405"/>
      <c r="P982" s="405"/>
      <c r="Q982" s="405"/>
      <c r="R982" s="405"/>
      <c r="S982" s="405"/>
      <c r="T982" s="405"/>
      <c r="U982" s="405"/>
      <c r="V982" s="405"/>
      <c r="W982" s="405"/>
      <c r="X982" s="405"/>
      <c r="Y982" s="405"/>
      <c r="Z982" s="405"/>
    </row>
    <row r="983" spans="1:26" ht="12.75" customHeight="1">
      <c r="A983" s="405"/>
      <c r="B983" s="405"/>
      <c r="C983" s="405"/>
      <c r="D983" s="405"/>
      <c r="E983" s="405"/>
      <c r="F983" s="405"/>
      <c r="G983" s="405"/>
      <c r="H983" s="405"/>
      <c r="I983" s="405"/>
      <c r="J983" s="405"/>
      <c r="K983" s="405"/>
      <c r="L983" s="405"/>
      <c r="M983" s="405"/>
      <c r="N983" s="405"/>
      <c r="O983" s="405"/>
      <c r="P983" s="405"/>
      <c r="Q983" s="405"/>
      <c r="R983" s="405"/>
      <c r="S983" s="405"/>
      <c r="T983" s="405"/>
      <c r="U983" s="405"/>
      <c r="V983" s="405"/>
      <c r="W983" s="405"/>
      <c r="X983" s="405"/>
      <c r="Y983" s="405"/>
      <c r="Z983" s="405"/>
    </row>
    <row r="984" spans="1:26" ht="12.75" customHeight="1">
      <c r="A984" s="405"/>
      <c r="B984" s="405"/>
      <c r="C984" s="405"/>
      <c r="D984" s="405"/>
      <c r="E984" s="405"/>
      <c r="F984" s="405"/>
      <c r="G984" s="405"/>
      <c r="H984" s="405"/>
      <c r="I984" s="405"/>
      <c r="J984" s="405"/>
      <c r="K984" s="405"/>
      <c r="L984" s="405"/>
      <c r="M984" s="405"/>
      <c r="N984" s="405"/>
      <c r="O984" s="405"/>
      <c r="P984" s="405"/>
      <c r="Q984" s="405"/>
      <c r="R984" s="405"/>
      <c r="S984" s="405"/>
      <c r="T984" s="405"/>
      <c r="U984" s="405"/>
      <c r="V984" s="405"/>
      <c r="W984" s="405"/>
      <c r="X984" s="405"/>
      <c r="Y984" s="405"/>
      <c r="Z984" s="405"/>
    </row>
    <row r="985" spans="1:26" ht="12.75" customHeight="1">
      <c r="A985" s="405"/>
      <c r="B985" s="405"/>
      <c r="C985" s="405"/>
      <c r="D985" s="405"/>
      <c r="E985" s="405"/>
      <c r="F985" s="405"/>
      <c r="G985" s="405"/>
      <c r="H985" s="405"/>
      <c r="I985" s="405"/>
      <c r="J985" s="405"/>
      <c r="K985" s="405"/>
      <c r="L985" s="405"/>
      <c r="M985" s="405"/>
      <c r="N985" s="405"/>
      <c r="O985" s="405"/>
      <c r="P985" s="405"/>
      <c r="Q985" s="405"/>
      <c r="R985" s="405"/>
      <c r="S985" s="405"/>
      <c r="T985" s="405"/>
      <c r="U985" s="405"/>
      <c r="V985" s="405"/>
      <c r="W985" s="405"/>
      <c r="X985" s="405"/>
      <c r="Y985" s="405"/>
      <c r="Z985" s="405"/>
    </row>
    <row r="986" spans="1:26" ht="12.75" customHeight="1">
      <c r="A986" s="405"/>
      <c r="B986" s="405"/>
      <c r="C986" s="405"/>
      <c r="D986" s="405"/>
      <c r="E986" s="405"/>
      <c r="F986" s="405"/>
      <c r="G986" s="405"/>
      <c r="H986" s="405"/>
      <c r="I986" s="405"/>
      <c r="J986" s="405"/>
      <c r="K986" s="405"/>
      <c r="L986" s="405"/>
      <c r="M986" s="405"/>
      <c r="N986" s="405"/>
      <c r="O986" s="405"/>
      <c r="P986" s="405"/>
      <c r="Q986" s="405"/>
      <c r="R986" s="405"/>
      <c r="S986" s="405"/>
      <c r="T986" s="405"/>
      <c r="U986" s="405"/>
      <c r="V986" s="405"/>
      <c r="W986" s="405"/>
      <c r="X986" s="405"/>
      <c r="Y986" s="405"/>
      <c r="Z986" s="405"/>
    </row>
    <row r="987" spans="1:26" ht="12.75" customHeight="1">
      <c r="A987" s="405"/>
      <c r="B987" s="405"/>
      <c r="C987" s="405"/>
      <c r="D987" s="405"/>
      <c r="E987" s="405"/>
      <c r="F987" s="405"/>
      <c r="G987" s="405"/>
      <c r="H987" s="405"/>
      <c r="I987" s="405"/>
      <c r="J987" s="405"/>
      <c r="K987" s="405"/>
      <c r="L987" s="405"/>
      <c r="M987" s="405"/>
      <c r="N987" s="405"/>
      <c r="O987" s="405"/>
      <c r="P987" s="405"/>
      <c r="Q987" s="405"/>
      <c r="R987" s="405"/>
      <c r="S987" s="405"/>
      <c r="T987" s="405"/>
      <c r="U987" s="405"/>
      <c r="V987" s="405"/>
      <c r="W987" s="405"/>
      <c r="X987" s="405"/>
      <c r="Y987" s="405"/>
      <c r="Z987" s="405"/>
    </row>
    <row r="988" spans="1:26" ht="12.75" customHeight="1">
      <c r="A988" s="405"/>
      <c r="B988" s="405"/>
      <c r="C988" s="405"/>
      <c r="D988" s="405"/>
      <c r="E988" s="405"/>
      <c r="F988" s="405"/>
      <c r="G988" s="405"/>
      <c r="H988" s="405"/>
      <c r="I988" s="405"/>
      <c r="J988" s="405"/>
      <c r="K988" s="405"/>
      <c r="L988" s="405"/>
      <c r="M988" s="405"/>
      <c r="N988" s="405"/>
      <c r="O988" s="405"/>
      <c r="P988" s="405"/>
      <c r="Q988" s="405"/>
      <c r="R988" s="405"/>
      <c r="S988" s="405"/>
      <c r="T988" s="405"/>
      <c r="U988" s="405"/>
      <c r="V988" s="405"/>
      <c r="W988" s="405"/>
      <c r="X988" s="405"/>
      <c r="Y988" s="405"/>
      <c r="Z988" s="405"/>
    </row>
    <row r="989" spans="1:26" ht="12.75" customHeight="1">
      <c r="A989" s="405"/>
      <c r="B989" s="405"/>
      <c r="C989" s="405"/>
      <c r="D989" s="405"/>
      <c r="E989" s="405"/>
      <c r="F989" s="405"/>
      <c r="G989" s="405"/>
      <c r="H989" s="405"/>
      <c r="I989" s="405"/>
      <c r="J989" s="405"/>
      <c r="K989" s="405"/>
      <c r="L989" s="405"/>
      <c r="M989" s="405"/>
      <c r="N989" s="405"/>
      <c r="O989" s="405"/>
      <c r="P989" s="405"/>
      <c r="Q989" s="405"/>
      <c r="R989" s="405"/>
      <c r="S989" s="405"/>
      <c r="T989" s="405"/>
      <c r="U989" s="405"/>
      <c r="V989" s="405"/>
      <c r="W989" s="405"/>
      <c r="X989" s="405"/>
      <c r="Y989" s="405"/>
      <c r="Z989" s="405"/>
    </row>
    <row r="990" spans="1:26" ht="12.75" customHeight="1">
      <c r="A990" s="405"/>
      <c r="B990" s="405"/>
      <c r="C990" s="405"/>
      <c r="D990" s="405"/>
      <c r="E990" s="405"/>
      <c r="F990" s="405"/>
      <c r="G990" s="405"/>
      <c r="H990" s="405"/>
      <c r="I990" s="405"/>
      <c r="J990" s="405"/>
      <c r="K990" s="405"/>
      <c r="L990" s="405"/>
      <c r="M990" s="405"/>
      <c r="N990" s="405"/>
      <c r="O990" s="405"/>
      <c r="P990" s="405"/>
      <c r="Q990" s="405"/>
      <c r="R990" s="405"/>
      <c r="S990" s="405"/>
      <c r="T990" s="405"/>
      <c r="U990" s="405"/>
      <c r="V990" s="405"/>
      <c r="W990" s="405"/>
      <c r="X990" s="405"/>
      <c r="Y990" s="405"/>
      <c r="Z990" s="405"/>
    </row>
    <row r="991" spans="1:26" ht="12.75" customHeight="1">
      <c r="A991" s="405"/>
      <c r="B991" s="405"/>
      <c r="C991" s="405"/>
      <c r="D991" s="405"/>
      <c r="E991" s="405"/>
      <c r="F991" s="405"/>
      <c r="G991" s="405"/>
      <c r="H991" s="405"/>
      <c r="I991" s="405"/>
      <c r="J991" s="405"/>
      <c r="K991" s="405"/>
      <c r="L991" s="405"/>
      <c r="M991" s="405"/>
      <c r="N991" s="405"/>
      <c r="O991" s="405"/>
      <c r="P991" s="405"/>
      <c r="Q991" s="405"/>
      <c r="R991" s="405"/>
      <c r="S991" s="405"/>
      <c r="T991" s="405"/>
      <c r="U991" s="405"/>
      <c r="V991" s="405"/>
      <c r="W991" s="405"/>
      <c r="X991" s="405"/>
      <c r="Y991" s="405"/>
      <c r="Z991" s="405"/>
    </row>
    <row r="992" spans="1:26" ht="12.75" customHeight="1">
      <c r="A992" s="405"/>
      <c r="B992" s="405"/>
      <c r="C992" s="405"/>
      <c r="D992" s="405"/>
      <c r="E992" s="405"/>
      <c r="F992" s="405"/>
      <c r="G992" s="405"/>
      <c r="H992" s="405"/>
      <c r="I992" s="405"/>
      <c r="J992" s="405"/>
      <c r="K992" s="405"/>
      <c r="L992" s="405"/>
      <c r="M992" s="405"/>
      <c r="N992" s="405"/>
      <c r="O992" s="405"/>
      <c r="P992" s="405"/>
      <c r="Q992" s="405"/>
      <c r="R992" s="405"/>
      <c r="S992" s="405"/>
      <c r="T992" s="405"/>
      <c r="U992" s="405"/>
      <c r="V992" s="405"/>
      <c r="W992" s="405"/>
      <c r="X992" s="405"/>
      <c r="Y992" s="405"/>
      <c r="Z992" s="405"/>
    </row>
    <row r="993" spans="1:26" ht="12.75" customHeight="1">
      <c r="A993" s="405"/>
      <c r="B993" s="405"/>
      <c r="C993" s="405"/>
      <c r="D993" s="405"/>
      <c r="E993" s="405"/>
      <c r="F993" s="405"/>
      <c r="G993" s="405"/>
      <c r="H993" s="405"/>
      <c r="I993" s="405"/>
      <c r="J993" s="405"/>
      <c r="K993" s="405"/>
      <c r="L993" s="405"/>
      <c r="M993" s="405"/>
      <c r="N993" s="405"/>
      <c r="O993" s="405"/>
      <c r="P993" s="405"/>
      <c r="Q993" s="405"/>
      <c r="R993" s="405"/>
      <c r="S993" s="405"/>
      <c r="T993" s="405"/>
      <c r="U993" s="405"/>
      <c r="V993" s="405"/>
      <c r="W993" s="405"/>
      <c r="X993" s="405"/>
      <c r="Y993" s="405"/>
      <c r="Z993" s="405"/>
    </row>
    <row r="994" spans="1:26" ht="12.75" customHeight="1">
      <c r="A994" s="405"/>
      <c r="B994" s="405"/>
      <c r="C994" s="405"/>
      <c r="D994" s="405"/>
      <c r="E994" s="405"/>
      <c r="F994" s="405"/>
      <c r="G994" s="405"/>
      <c r="H994" s="405"/>
      <c r="I994" s="405"/>
      <c r="J994" s="405"/>
      <c r="K994" s="405"/>
      <c r="L994" s="405"/>
      <c r="M994" s="405"/>
      <c r="N994" s="405"/>
      <c r="O994" s="405"/>
      <c r="P994" s="405"/>
      <c r="Q994" s="405"/>
      <c r="R994" s="405"/>
      <c r="S994" s="405"/>
      <c r="T994" s="405"/>
      <c r="U994" s="405"/>
      <c r="V994" s="405"/>
      <c r="W994" s="405"/>
      <c r="X994" s="405"/>
      <c r="Y994" s="405"/>
      <c r="Z994" s="405"/>
    </row>
    <row r="995" spans="1:26" ht="12.75" customHeight="1">
      <c r="A995" s="405"/>
      <c r="B995" s="405"/>
      <c r="C995" s="405"/>
      <c r="D995" s="405"/>
      <c r="E995" s="405"/>
      <c r="F995" s="405"/>
      <c r="G995" s="405"/>
      <c r="H995" s="405"/>
      <c r="I995" s="405"/>
      <c r="J995" s="405"/>
      <c r="K995" s="405"/>
      <c r="L995" s="405"/>
      <c r="M995" s="405"/>
      <c r="N995" s="405"/>
      <c r="O995" s="405"/>
      <c r="P995" s="405"/>
      <c r="Q995" s="405"/>
      <c r="R995" s="405"/>
      <c r="S995" s="405"/>
      <c r="T995" s="405"/>
      <c r="U995" s="405"/>
      <c r="V995" s="405"/>
      <c r="W995" s="405"/>
      <c r="X995" s="405"/>
      <c r="Y995" s="405"/>
      <c r="Z995" s="405"/>
    </row>
    <row r="996" spans="1:26" ht="12.75" customHeight="1">
      <c r="A996" s="405"/>
      <c r="B996" s="405"/>
      <c r="C996" s="405"/>
      <c r="D996" s="405"/>
      <c r="E996" s="405"/>
      <c r="F996" s="405"/>
      <c r="G996" s="405"/>
      <c r="H996" s="405"/>
      <c r="I996" s="405"/>
      <c r="J996" s="405"/>
      <c r="K996" s="405"/>
      <c r="L996" s="405"/>
      <c r="M996" s="405"/>
      <c r="N996" s="405"/>
      <c r="O996" s="405"/>
      <c r="P996" s="405"/>
      <c r="Q996" s="405"/>
      <c r="R996" s="405"/>
      <c r="S996" s="405"/>
      <c r="T996" s="405"/>
      <c r="U996" s="405"/>
      <c r="V996" s="405"/>
      <c r="W996" s="405"/>
      <c r="X996" s="405"/>
      <c r="Y996" s="405"/>
      <c r="Z996" s="405"/>
    </row>
    <row r="997" spans="1:26" ht="12.75" customHeight="1">
      <c r="A997" s="405"/>
      <c r="B997" s="405"/>
      <c r="C997" s="405"/>
      <c r="D997" s="405"/>
      <c r="E997" s="405"/>
      <c r="F997" s="405"/>
      <c r="G997" s="405"/>
      <c r="H997" s="405"/>
      <c r="I997" s="405"/>
      <c r="J997" s="405"/>
      <c r="K997" s="405"/>
      <c r="L997" s="405"/>
      <c r="M997" s="405"/>
      <c r="N997" s="405"/>
      <c r="O997" s="405"/>
      <c r="P997" s="405"/>
      <c r="Q997" s="405"/>
      <c r="R997" s="405"/>
      <c r="S997" s="405"/>
      <c r="T997" s="405"/>
      <c r="U997" s="405"/>
      <c r="V997" s="405"/>
      <c r="W997" s="405"/>
      <c r="X997" s="405"/>
      <c r="Y997" s="405"/>
      <c r="Z997" s="405"/>
    </row>
    <row r="998" spans="1:26" ht="12.75" customHeight="1">
      <c r="A998" s="405"/>
      <c r="B998" s="405"/>
      <c r="C998" s="405"/>
      <c r="D998" s="405"/>
      <c r="E998" s="405"/>
      <c r="F998" s="405"/>
      <c r="G998" s="405"/>
      <c r="H998" s="405"/>
      <c r="I998" s="405"/>
      <c r="J998" s="405"/>
      <c r="K998" s="405"/>
      <c r="L998" s="405"/>
      <c r="M998" s="405"/>
      <c r="N998" s="405"/>
      <c r="O998" s="405"/>
      <c r="P998" s="405"/>
      <c r="Q998" s="405"/>
      <c r="R998" s="405"/>
      <c r="S998" s="405"/>
      <c r="T998" s="405"/>
      <c r="U998" s="405"/>
      <c r="V998" s="405"/>
      <c r="W998" s="405"/>
      <c r="X998" s="405"/>
      <c r="Y998" s="405"/>
      <c r="Z998" s="405"/>
    </row>
    <row r="999" spans="1:26" ht="12.75" customHeight="1">
      <c r="A999" s="405"/>
      <c r="B999" s="405"/>
      <c r="C999" s="405"/>
      <c r="D999" s="405"/>
      <c r="E999" s="405"/>
      <c r="F999" s="405"/>
      <c r="G999" s="405"/>
      <c r="H999" s="405"/>
      <c r="I999" s="405"/>
      <c r="J999" s="405"/>
      <c r="K999" s="405"/>
      <c r="L999" s="405"/>
      <c r="M999" s="405"/>
      <c r="N999" s="405"/>
      <c r="O999" s="405"/>
      <c r="P999" s="405"/>
      <c r="Q999" s="405"/>
      <c r="R999" s="405"/>
      <c r="S999" s="405"/>
      <c r="T999" s="405"/>
      <c r="U999" s="405"/>
      <c r="V999" s="405"/>
      <c r="W999" s="405"/>
      <c r="X999" s="405"/>
      <c r="Y999" s="405"/>
      <c r="Z999" s="405"/>
    </row>
    <row r="1000" spans="1:26" ht="12.75" customHeight="1">
      <c r="A1000" s="405"/>
      <c r="B1000" s="405"/>
      <c r="C1000" s="405"/>
      <c r="D1000" s="405"/>
      <c r="E1000" s="405"/>
      <c r="F1000" s="405"/>
      <c r="G1000" s="405"/>
      <c r="H1000" s="405"/>
      <c r="I1000" s="405"/>
      <c r="J1000" s="405"/>
      <c r="K1000" s="405"/>
      <c r="L1000" s="405"/>
      <c r="M1000" s="405"/>
      <c r="N1000" s="405"/>
      <c r="O1000" s="405"/>
      <c r="P1000" s="405"/>
      <c r="Q1000" s="405"/>
      <c r="R1000" s="405"/>
      <c r="S1000" s="405"/>
      <c r="T1000" s="405"/>
      <c r="U1000" s="405"/>
      <c r="V1000" s="405"/>
      <c r="W1000" s="405"/>
      <c r="X1000" s="405"/>
      <c r="Y1000" s="405"/>
      <c r="Z1000" s="405"/>
    </row>
  </sheetData>
  <mergeCells count="101">
    <mergeCell ref="Q3:W3"/>
    <mergeCell ref="I4:O4"/>
    <mergeCell ref="Q2:W2"/>
    <mergeCell ref="R6:R7"/>
    <mergeCell ref="I6:I7"/>
    <mergeCell ref="L6:M7"/>
    <mergeCell ref="K6:K7"/>
    <mergeCell ref="L10:M10"/>
    <mergeCell ref="L9:M9"/>
    <mergeCell ref="Q6:Q7"/>
    <mergeCell ref="J8:L8"/>
    <mergeCell ref="J6:J7"/>
    <mergeCell ref="N6:O7"/>
    <mergeCell ref="N10:O10"/>
    <mergeCell ref="N9:O9"/>
    <mergeCell ref="V8:W8"/>
    <mergeCell ref="V9:W9"/>
    <mergeCell ref="Q4:W4"/>
    <mergeCell ref="R8:U8"/>
    <mergeCell ref="Q5:W5"/>
    <mergeCell ref="T6:U7"/>
    <mergeCell ref="S6:S7"/>
    <mergeCell ref="V6:W7"/>
    <mergeCell ref="T9:U9"/>
    <mergeCell ref="A3:G3"/>
    <mergeCell ref="A2:G2"/>
    <mergeCell ref="A5:G5"/>
    <mergeCell ref="F10:G10"/>
    <mergeCell ref="F11:G11"/>
    <mergeCell ref="F12:G12"/>
    <mergeCell ref="F9:G9"/>
    <mergeCell ref="A4:G4"/>
    <mergeCell ref="I5:O5"/>
    <mergeCell ref="I2:O2"/>
    <mergeCell ref="I3:O3"/>
    <mergeCell ref="N11:O11"/>
    <mergeCell ref="L11:M11"/>
    <mergeCell ref="F6:G7"/>
    <mergeCell ref="A6:A7"/>
    <mergeCell ref="D10:E10"/>
    <mergeCell ref="B8:D8"/>
    <mergeCell ref="D9:E9"/>
    <mergeCell ref="D6:E7"/>
    <mergeCell ref="B6:B7"/>
    <mergeCell ref="C6:C7"/>
    <mergeCell ref="N59:O59"/>
    <mergeCell ref="L59:M59"/>
    <mergeCell ref="L45:M45"/>
    <mergeCell ref="L44:M44"/>
    <mergeCell ref="N45:O45"/>
    <mergeCell ref="N46:O46"/>
    <mergeCell ref="N50:O50"/>
    <mergeCell ref="N51:O51"/>
    <mergeCell ref="N44:O44"/>
    <mergeCell ref="N49:O49"/>
    <mergeCell ref="L51:M51"/>
    <mergeCell ref="J54:L54"/>
    <mergeCell ref="L50:M50"/>
    <mergeCell ref="L49:M49"/>
    <mergeCell ref="N48:O48"/>
    <mergeCell ref="L46:M46"/>
    <mergeCell ref="D29:E29"/>
    <mergeCell ref="L48:M48"/>
    <mergeCell ref="L47:M47"/>
    <mergeCell ref="V12:W12"/>
    <mergeCell ref="T12:U12"/>
    <mergeCell ref="V14:W14"/>
    <mergeCell ref="V13:W13"/>
    <mergeCell ref="V10:W10"/>
    <mergeCell ref="V11:W11"/>
    <mergeCell ref="J16:L16"/>
    <mergeCell ref="F25:G25"/>
    <mergeCell ref="D25:E25"/>
    <mergeCell ref="L25:M25"/>
    <mergeCell ref="R22:U22"/>
    <mergeCell ref="T14:U14"/>
    <mergeCell ref="T11:U11"/>
    <mergeCell ref="T13:U13"/>
    <mergeCell ref="T10:U10"/>
    <mergeCell ref="N25:O25"/>
    <mergeCell ref="C14:E15"/>
    <mergeCell ref="B18:D18"/>
    <mergeCell ref="D19:E19"/>
    <mergeCell ref="F19:G19"/>
    <mergeCell ref="N47:O47"/>
    <mergeCell ref="K38:K39"/>
    <mergeCell ref="J38:J39"/>
    <mergeCell ref="J40:L40"/>
    <mergeCell ref="I34:O34"/>
    <mergeCell ref="I35:O35"/>
    <mergeCell ref="I38:I39"/>
    <mergeCell ref="L41:M41"/>
    <mergeCell ref="L38:M39"/>
    <mergeCell ref="L43:M43"/>
    <mergeCell ref="L42:M42"/>
    <mergeCell ref="I36:O36"/>
    <mergeCell ref="I37:O37"/>
    <mergeCell ref="N38:O39"/>
    <mergeCell ref="N42:O42"/>
    <mergeCell ref="N43:O43"/>
    <mergeCell ref="N41:O41"/>
  </mergeCells>
  <pageMargins left="0.55118110236220474" right="0" top="0.98425196850393704" bottom="0.98425196850393704" header="0" footer="0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000"/>
  <sheetViews>
    <sheetView workbookViewId="0"/>
  </sheetViews>
  <sheetFormatPr defaultColWidth="14.42578125" defaultRowHeight="15" customHeight="1"/>
  <cols>
    <col min="1" max="1" width="14.140625" customWidth="1"/>
    <col min="2" max="2" width="4" customWidth="1"/>
    <col min="3" max="3" width="5.5703125" customWidth="1"/>
    <col min="4" max="4" width="10" customWidth="1"/>
    <col min="5" max="5" width="17.42578125" customWidth="1"/>
    <col min="6" max="6" width="7.85546875" customWidth="1"/>
    <col min="7" max="7" width="5.5703125" customWidth="1"/>
    <col min="8" max="8" width="24.28515625" customWidth="1"/>
    <col min="9" max="9" width="8.42578125" customWidth="1"/>
    <col min="10" max="10" width="15.42578125" customWidth="1"/>
    <col min="11" max="11" width="12.5703125" customWidth="1"/>
    <col min="12" max="12" width="19.7109375" customWidth="1"/>
    <col min="13" max="13" width="14" customWidth="1"/>
    <col min="14" max="14" width="13.85546875" customWidth="1"/>
    <col min="15" max="15" width="17.42578125" customWidth="1"/>
    <col min="16" max="16" width="12" customWidth="1"/>
    <col min="17" max="17" width="15" customWidth="1"/>
    <col min="18" max="18" width="18.5703125" customWidth="1"/>
    <col min="19" max="19" width="7.140625" customWidth="1"/>
    <col min="20" max="20" width="14.140625" customWidth="1"/>
    <col min="21" max="21" width="25.28515625" customWidth="1"/>
    <col min="22" max="22" width="6.85546875" customWidth="1"/>
    <col min="23" max="23" width="13.85546875" customWidth="1"/>
    <col min="24" max="24" width="10.140625" customWidth="1"/>
    <col min="25" max="25" width="15.5703125" customWidth="1"/>
    <col min="26" max="26" width="7.140625" customWidth="1"/>
    <col min="27" max="27" width="14.85546875" customWidth="1"/>
    <col min="28" max="28" width="14.5703125" customWidth="1"/>
    <col min="29" max="29" width="18.140625" customWidth="1"/>
    <col min="30" max="32" width="11" customWidth="1"/>
    <col min="33" max="33" width="15.85546875" customWidth="1"/>
    <col min="34" max="34" width="16.7109375" customWidth="1"/>
    <col min="35" max="35" width="11.5703125" customWidth="1"/>
    <col min="36" max="36" width="12.140625" customWidth="1"/>
    <col min="37" max="37" width="14.140625" customWidth="1"/>
    <col min="38" max="38" width="13.85546875" customWidth="1"/>
    <col min="39" max="39" width="12.42578125" customWidth="1"/>
    <col min="40" max="40" width="9.7109375" customWidth="1"/>
    <col min="41" max="41" width="15.42578125" customWidth="1"/>
    <col min="42" max="42" width="16.140625" customWidth="1"/>
    <col min="43" max="43" width="19.5703125" customWidth="1"/>
    <col min="44" max="44" width="16.140625" customWidth="1"/>
    <col min="45" max="46" width="9.42578125" customWidth="1"/>
    <col min="47" max="47" width="11.140625" customWidth="1"/>
    <col min="48" max="48" width="14.7109375" customWidth="1"/>
    <col min="49" max="49" width="17" customWidth="1"/>
    <col min="50" max="50" width="13.5703125" customWidth="1"/>
    <col min="51" max="52" width="11.7109375" customWidth="1"/>
    <col min="53" max="53" width="23.42578125" customWidth="1"/>
  </cols>
  <sheetData>
    <row r="1" spans="1:53" ht="21.75" customHeight="1">
      <c r="A1" s="462" t="s">
        <v>1739</v>
      </c>
      <c r="B1" s="462" t="s">
        <v>1740</v>
      </c>
      <c r="C1" s="462" t="s">
        <v>1741</v>
      </c>
      <c r="D1" s="462" t="s">
        <v>1742</v>
      </c>
      <c r="E1" s="462" t="s">
        <v>1743</v>
      </c>
      <c r="F1" s="462" t="s">
        <v>1744</v>
      </c>
      <c r="G1" s="462" t="s">
        <v>1745</v>
      </c>
      <c r="H1" s="462" t="s">
        <v>1746</v>
      </c>
      <c r="I1" s="462" t="s">
        <v>1747</v>
      </c>
      <c r="J1" s="462" t="s">
        <v>1748</v>
      </c>
      <c r="K1" s="462" t="s">
        <v>1749</v>
      </c>
      <c r="L1" s="462" t="s">
        <v>1750</v>
      </c>
      <c r="M1" s="462" t="s">
        <v>1751</v>
      </c>
      <c r="N1" s="462" t="s">
        <v>1752</v>
      </c>
      <c r="O1" s="462" t="s">
        <v>1753</v>
      </c>
      <c r="P1" s="462" t="s">
        <v>1754</v>
      </c>
      <c r="Q1" s="462" t="s">
        <v>1755</v>
      </c>
      <c r="R1" s="462" t="s">
        <v>1756</v>
      </c>
      <c r="S1" s="462" t="s">
        <v>1757</v>
      </c>
      <c r="T1" s="462" t="s">
        <v>1758</v>
      </c>
      <c r="U1" s="462" t="s">
        <v>1759</v>
      </c>
      <c r="V1" s="462" t="s">
        <v>1760</v>
      </c>
      <c r="W1" s="462" t="s">
        <v>1761</v>
      </c>
      <c r="X1" s="462" t="s">
        <v>1762</v>
      </c>
      <c r="Y1" s="462" t="s">
        <v>1763</v>
      </c>
      <c r="Z1" s="462" t="s">
        <v>1764</v>
      </c>
      <c r="AA1" s="462" t="s">
        <v>1765</v>
      </c>
      <c r="AB1" s="462" t="s">
        <v>1766</v>
      </c>
      <c r="AC1" s="462" t="s">
        <v>1767</v>
      </c>
      <c r="AD1" s="462" t="s">
        <v>1768</v>
      </c>
      <c r="AE1" s="462" t="s">
        <v>1769</v>
      </c>
      <c r="AF1" s="462" t="s">
        <v>1770</v>
      </c>
      <c r="AG1" s="462" t="s">
        <v>1771</v>
      </c>
      <c r="AH1" s="462" t="s">
        <v>1772</v>
      </c>
      <c r="AI1" s="462" t="s">
        <v>1773</v>
      </c>
      <c r="AJ1" s="462" t="s">
        <v>1774</v>
      </c>
      <c r="AK1" s="462" t="s">
        <v>1775</v>
      </c>
      <c r="AL1" s="462" t="s">
        <v>1776</v>
      </c>
      <c r="AM1" s="462" t="s">
        <v>1777</v>
      </c>
      <c r="AN1" s="462" t="s">
        <v>1778</v>
      </c>
      <c r="AO1" s="462" t="s">
        <v>1779</v>
      </c>
      <c r="AP1" s="462" t="s">
        <v>1780</v>
      </c>
      <c r="AQ1" s="462" t="s">
        <v>1781</v>
      </c>
      <c r="AR1" s="462" t="s">
        <v>1782</v>
      </c>
      <c r="AS1" s="462" t="s">
        <v>1783</v>
      </c>
      <c r="AT1" s="462" t="s">
        <v>1784</v>
      </c>
      <c r="AU1" s="462" t="s">
        <v>1785</v>
      </c>
      <c r="AV1" s="462" t="s">
        <v>1786</v>
      </c>
      <c r="AW1" s="462" t="s">
        <v>1787</v>
      </c>
      <c r="AX1" s="462" t="s">
        <v>1788</v>
      </c>
      <c r="AY1" s="462" t="s">
        <v>1789</v>
      </c>
      <c r="AZ1" s="462" t="s">
        <v>1790</v>
      </c>
      <c r="BA1" s="462" t="s">
        <v>1791</v>
      </c>
    </row>
    <row r="2" spans="1:53" ht="21.75" customHeight="1">
      <c r="A2" s="463" t="s">
        <v>1792</v>
      </c>
      <c r="B2" s="463" t="s">
        <v>1793</v>
      </c>
      <c r="C2" s="463" t="s">
        <v>160</v>
      </c>
      <c r="D2" s="463" t="s">
        <v>1794</v>
      </c>
      <c r="E2" s="463" t="s">
        <v>46</v>
      </c>
      <c r="F2" s="463" t="s">
        <v>1795</v>
      </c>
      <c r="G2" s="463" t="s">
        <v>1796</v>
      </c>
      <c r="H2" s="463" t="s">
        <v>1797</v>
      </c>
      <c r="I2" s="463" t="s">
        <v>1798</v>
      </c>
      <c r="J2" s="463" t="s">
        <v>198</v>
      </c>
      <c r="K2" s="463" t="s">
        <v>1799</v>
      </c>
      <c r="L2" s="463" t="s">
        <v>199</v>
      </c>
      <c r="M2" s="463" t="s">
        <v>198</v>
      </c>
      <c r="N2" s="463" t="s">
        <v>1796</v>
      </c>
      <c r="O2" s="463" t="s">
        <v>1800</v>
      </c>
      <c r="P2" s="463" t="s">
        <v>1801</v>
      </c>
      <c r="Q2" s="463" t="s">
        <v>1796</v>
      </c>
      <c r="R2" s="463" t="s">
        <v>1802</v>
      </c>
      <c r="S2" s="463" t="s">
        <v>1803</v>
      </c>
      <c r="T2" s="463" t="s">
        <v>191</v>
      </c>
      <c r="U2" s="463" t="s">
        <v>1804</v>
      </c>
      <c r="V2" s="463" t="s">
        <v>1805</v>
      </c>
      <c r="W2" s="463" t="s">
        <v>106</v>
      </c>
      <c r="X2" s="463" t="s">
        <v>1806</v>
      </c>
      <c r="Y2" s="463" t="s">
        <v>1794</v>
      </c>
      <c r="Z2" s="463" t="s">
        <v>1807</v>
      </c>
      <c r="AA2" s="463" t="s">
        <v>1808</v>
      </c>
      <c r="AB2" s="463" t="s">
        <v>1809</v>
      </c>
      <c r="AC2" s="463" t="s">
        <v>1810</v>
      </c>
      <c r="AD2" s="463" t="s">
        <v>1811</v>
      </c>
      <c r="AE2" s="463" t="s">
        <v>1812</v>
      </c>
      <c r="AF2" s="463" t="s">
        <v>1813</v>
      </c>
      <c r="AG2" s="463" t="s">
        <v>1814</v>
      </c>
      <c r="AH2" s="463" t="s">
        <v>1815</v>
      </c>
      <c r="AI2" s="463" t="s">
        <v>1809</v>
      </c>
      <c r="AJ2" s="463" t="s">
        <v>1796</v>
      </c>
      <c r="AK2" s="464">
        <v>3409900356617</v>
      </c>
      <c r="AL2" s="463" t="s">
        <v>737</v>
      </c>
      <c r="AM2" s="463" t="s">
        <v>1796</v>
      </c>
      <c r="AN2" s="463" t="s">
        <v>1816</v>
      </c>
      <c r="AO2" s="463" t="s">
        <v>51</v>
      </c>
      <c r="AP2" s="463" t="s">
        <v>1817</v>
      </c>
      <c r="AQ2" s="463" t="s">
        <v>1542</v>
      </c>
      <c r="AR2" s="463" t="s">
        <v>62</v>
      </c>
      <c r="AS2" s="463" t="s">
        <v>51</v>
      </c>
      <c r="AT2" s="463" t="s">
        <v>51</v>
      </c>
      <c r="AU2" s="465">
        <v>0</v>
      </c>
      <c r="AV2" s="463" t="s">
        <v>1818</v>
      </c>
      <c r="AW2" s="463" t="s">
        <v>1796</v>
      </c>
      <c r="AX2" s="463" t="s">
        <v>1819</v>
      </c>
      <c r="AY2" s="463" t="s">
        <v>1820</v>
      </c>
      <c r="AZ2" s="463" t="s">
        <v>1821</v>
      </c>
      <c r="BA2" s="463" t="s">
        <v>1822</v>
      </c>
    </row>
    <row r="3" spans="1:53" ht="21.75" customHeight="1">
      <c r="A3" s="463" t="s">
        <v>1792</v>
      </c>
      <c r="B3" s="463" t="s">
        <v>1793</v>
      </c>
      <c r="C3" s="463" t="s">
        <v>160</v>
      </c>
      <c r="D3" s="463" t="s">
        <v>1794</v>
      </c>
      <c r="E3" s="463" t="s">
        <v>46</v>
      </c>
      <c r="F3" s="463" t="s">
        <v>1795</v>
      </c>
      <c r="G3" s="463" t="s">
        <v>1796</v>
      </c>
      <c r="H3" s="463" t="s">
        <v>1797</v>
      </c>
      <c r="I3" s="463" t="s">
        <v>1798</v>
      </c>
      <c r="J3" s="463" t="s">
        <v>198</v>
      </c>
      <c r="K3" s="463" t="s">
        <v>1799</v>
      </c>
      <c r="L3" s="463" t="s">
        <v>199</v>
      </c>
      <c r="M3" s="463" t="s">
        <v>198</v>
      </c>
      <c r="N3" s="463" t="s">
        <v>1796</v>
      </c>
      <c r="O3" s="463" t="s">
        <v>1800</v>
      </c>
      <c r="P3" s="463" t="s">
        <v>1801</v>
      </c>
      <c r="Q3" s="463" t="s">
        <v>1796</v>
      </c>
      <c r="R3" s="463" t="s">
        <v>1802</v>
      </c>
      <c r="S3" s="463" t="s">
        <v>1803</v>
      </c>
      <c r="T3" s="463" t="s">
        <v>191</v>
      </c>
      <c r="U3" s="463" t="s">
        <v>1804</v>
      </c>
      <c r="V3" s="463" t="s">
        <v>1805</v>
      </c>
      <c r="W3" s="463" t="s">
        <v>106</v>
      </c>
      <c r="X3" s="463" t="s">
        <v>1806</v>
      </c>
      <c r="Y3" s="463" t="s">
        <v>1794</v>
      </c>
      <c r="Z3" s="463" t="s">
        <v>1807</v>
      </c>
      <c r="AA3" s="463" t="s">
        <v>1808</v>
      </c>
      <c r="AB3" s="463" t="s">
        <v>1809</v>
      </c>
      <c r="AC3" s="463" t="s">
        <v>1810</v>
      </c>
      <c r="AD3" s="463" t="s">
        <v>1811</v>
      </c>
      <c r="AE3" s="463" t="s">
        <v>1812</v>
      </c>
      <c r="AF3" s="463" t="s">
        <v>1813</v>
      </c>
      <c r="AG3" s="463" t="s">
        <v>1814</v>
      </c>
      <c r="AH3" s="463" t="s">
        <v>1815</v>
      </c>
      <c r="AI3" s="463" t="s">
        <v>1809</v>
      </c>
      <c r="AJ3" s="463" t="s">
        <v>1794</v>
      </c>
      <c r="AK3" s="464">
        <v>3471500128059</v>
      </c>
      <c r="AL3" s="463" t="s">
        <v>730</v>
      </c>
      <c r="AM3" s="463" t="s">
        <v>1796</v>
      </c>
      <c r="AN3" s="463" t="s">
        <v>1816</v>
      </c>
      <c r="AO3" s="463" t="s">
        <v>51</v>
      </c>
      <c r="AP3" s="463" t="s">
        <v>1823</v>
      </c>
      <c r="AQ3" s="463" t="s">
        <v>1542</v>
      </c>
      <c r="AR3" s="463" t="s">
        <v>62</v>
      </c>
      <c r="AS3" s="463" t="s">
        <v>51</v>
      </c>
      <c r="AT3" s="463" t="s">
        <v>51</v>
      </c>
      <c r="AU3" s="465">
        <v>1</v>
      </c>
      <c r="AV3" s="463" t="s">
        <v>1824</v>
      </c>
      <c r="AW3" s="463" t="s">
        <v>1796</v>
      </c>
      <c r="AX3" s="463" t="s">
        <v>1819</v>
      </c>
      <c r="AY3" s="463" t="s">
        <v>1820</v>
      </c>
      <c r="AZ3" s="463" t="s">
        <v>1821</v>
      </c>
      <c r="BA3" s="463" t="s">
        <v>1822</v>
      </c>
    </row>
    <row r="4" spans="1:53" ht="21.75" customHeight="1">
      <c r="A4" s="463" t="s">
        <v>1792</v>
      </c>
      <c r="B4" s="463" t="s">
        <v>1793</v>
      </c>
      <c r="C4" s="463" t="s">
        <v>160</v>
      </c>
      <c r="D4" s="463" t="s">
        <v>1794</v>
      </c>
      <c r="E4" s="463" t="s">
        <v>46</v>
      </c>
      <c r="F4" s="463" t="s">
        <v>1795</v>
      </c>
      <c r="G4" s="463" t="s">
        <v>1796</v>
      </c>
      <c r="H4" s="463" t="s">
        <v>1797</v>
      </c>
      <c r="I4" s="463" t="s">
        <v>1798</v>
      </c>
      <c r="J4" s="463" t="s">
        <v>198</v>
      </c>
      <c r="K4" s="463" t="s">
        <v>1799</v>
      </c>
      <c r="L4" s="463" t="s">
        <v>199</v>
      </c>
      <c r="M4" s="463" t="s">
        <v>198</v>
      </c>
      <c r="N4" s="463" t="s">
        <v>1796</v>
      </c>
      <c r="O4" s="463" t="s">
        <v>1800</v>
      </c>
      <c r="P4" s="463" t="s">
        <v>1801</v>
      </c>
      <c r="Q4" s="463" t="s">
        <v>1796</v>
      </c>
      <c r="R4" s="463" t="s">
        <v>1802</v>
      </c>
      <c r="S4" s="463" t="s">
        <v>1803</v>
      </c>
      <c r="T4" s="463" t="s">
        <v>191</v>
      </c>
      <c r="U4" s="463" t="s">
        <v>1804</v>
      </c>
      <c r="V4" s="463" t="s">
        <v>1805</v>
      </c>
      <c r="W4" s="463" t="s">
        <v>106</v>
      </c>
      <c r="X4" s="463" t="s">
        <v>1806</v>
      </c>
      <c r="Y4" s="463" t="s">
        <v>1794</v>
      </c>
      <c r="Z4" s="463" t="s">
        <v>1807</v>
      </c>
      <c r="AA4" s="463" t="s">
        <v>1808</v>
      </c>
      <c r="AB4" s="463" t="s">
        <v>1809</v>
      </c>
      <c r="AC4" s="463" t="s">
        <v>1810</v>
      </c>
      <c r="AD4" s="463" t="s">
        <v>1811</v>
      </c>
      <c r="AE4" s="463" t="s">
        <v>1812</v>
      </c>
      <c r="AF4" s="463" t="s">
        <v>1813</v>
      </c>
      <c r="AG4" s="463" t="s">
        <v>1814</v>
      </c>
      <c r="AH4" s="463" t="s">
        <v>1815</v>
      </c>
      <c r="AI4" s="463" t="s">
        <v>1809</v>
      </c>
      <c r="AJ4" s="463" t="s">
        <v>1825</v>
      </c>
      <c r="AK4" s="464">
        <v>3470100637320</v>
      </c>
      <c r="AL4" s="463" t="s">
        <v>738</v>
      </c>
      <c r="AM4" s="463" t="s">
        <v>1796</v>
      </c>
      <c r="AN4" s="463" t="s">
        <v>1816</v>
      </c>
      <c r="AO4" s="463" t="s">
        <v>51</v>
      </c>
      <c r="AP4" s="463" t="s">
        <v>1826</v>
      </c>
      <c r="AQ4" s="463" t="s">
        <v>1542</v>
      </c>
      <c r="AR4" s="463" t="s">
        <v>6</v>
      </c>
      <c r="AS4" s="463" t="s">
        <v>51</v>
      </c>
      <c r="AT4" s="463" t="s">
        <v>51</v>
      </c>
      <c r="AU4" s="465">
        <v>1</v>
      </c>
      <c r="AV4" s="463" t="s">
        <v>1824</v>
      </c>
      <c r="AW4" s="463" t="s">
        <v>1796</v>
      </c>
      <c r="AX4" s="463" t="s">
        <v>1819</v>
      </c>
      <c r="AY4" s="463" t="s">
        <v>1820</v>
      </c>
      <c r="AZ4" s="463" t="s">
        <v>1821</v>
      </c>
      <c r="BA4" s="463" t="s">
        <v>1822</v>
      </c>
    </row>
    <row r="5" spans="1:53" ht="21.75" customHeight="1">
      <c r="A5" s="463" t="s">
        <v>1792</v>
      </c>
      <c r="B5" s="463" t="s">
        <v>1793</v>
      </c>
      <c r="C5" s="463" t="s">
        <v>160</v>
      </c>
      <c r="D5" s="463" t="s">
        <v>1794</v>
      </c>
      <c r="E5" s="463" t="s">
        <v>46</v>
      </c>
      <c r="F5" s="463" t="s">
        <v>1795</v>
      </c>
      <c r="G5" s="463" t="s">
        <v>1796</v>
      </c>
      <c r="H5" s="463" t="s">
        <v>1797</v>
      </c>
      <c r="I5" s="463" t="s">
        <v>1798</v>
      </c>
      <c r="J5" s="463" t="s">
        <v>198</v>
      </c>
      <c r="K5" s="463" t="s">
        <v>1799</v>
      </c>
      <c r="L5" s="463" t="s">
        <v>199</v>
      </c>
      <c r="M5" s="463" t="s">
        <v>198</v>
      </c>
      <c r="N5" s="463" t="s">
        <v>1796</v>
      </c>
      <c r="O5" s="463" t="s">
        <v>1800</v>
      </c>
      <c r="P5" s="463" t="s">
        <v>1801</v>
      </c>
      <c r="Q5" s="463" t="s">
        <v>1796</v>
      </c>
      <c r="R5" s="463" t="s">
        <v>1802</v>
      </c>
      <c r="S5" s="463" t="s">
        <v>1803</v>
      </c>
      <c r="T5" s="463" t="s">
        <v>191</v>
      </c>
      <c r="U5" s="463" t="s">
        <v>1804</v>
      </c>
      <c r="V5" s="463" t="s">
        <v>1805</v>
      </c>
      <c r="W5" s="463" t="s">
        <v>106</v>
      </c>
      <c r="X5" s="463" t="s">
        <v>1806</v>
      </c>
      <c r="Y5" s="463" t="s">
        <v>1794</v>
      </c>
      <c r="Z5" s="463" t="s">
        <v>1807</v>
      </c>
      <c r="AA5" s="463" t="s">
        <v>1808</v>
      </c>
      <c r="AB5" s="463" t="s">
        <v>1809</v>
      </c>
      <c r="AC5" s="463" t="s">
        <v>1810</v>
      </c>
      <c r="AD5" s="463" t="s">
        <v>1811</v>
      </c>
      <c r="AE5" s="463" t="s">
        <v>1812</v>
      </c>
      <c r="AF5" s="463" t="s">
        <v>1813</v>
      </c>
      <c r="AG5" s="463" t="s">
        <v>1814</v>
      </c>
      <c r="AH5" s="463" t="s">
        <v>1815</v>
      </c>
      <c r="AI5" s="463" t="s">
        <v>1809</v>
      </c>
      <c r="AJ5" s="463" t="s">
        <v>1808</v>
      </c>
      <c r="AK5" s="464">
        <v>1360500009037</v>
      </c>
      <c r="AL5" s="463" t="s">
        <v>739</v>
      </c>
      <c r="AM5" s="463" t="s">
        <v>1796</v>
      </c>
      <c r="AN5" s="463" t="s">
        <v>1816</v>
      </c>
      <c r="AO5" s="463" t="s">
        <v>51</v>
      </c>
      <c r="AP5" s="463" t="s">
        <v>1827</v>
      </c>
      <c r="AQ5" s="463" t="s">
        <v>1542</v>
      </c>
      <c r="AR5" s="463" t="s">
        <v>6</v>
      </c>
      <c r="AS5" s="463" t="s">
        <v>51</v>
      </c>
      <c r="AT5" s="463" t="s">
        <v>51</v>
      </c>
      <c r="AU5" s="465">
        <v>1</v>
      </c>
      <c r="AV5" s="463" t="s">
        <v>1824</v>
      </c>
      <c r="AW5" s="463" t="s">
        <v>1796</v>
      </c>
      <c r="AX5" s="463" t="s">
        <v>1819</v>
      </c>
      <c r="AY5" s="463" t="s">
        <v>1820</v>
      </c>
      <c r="AZ5" s="463" t="s">
        <v>1821</v>
      </c>
      <c r="BA5" s="463" t="s">
        <v>1822</v>
      </c>
    </row>
    <row r="6" spans="1:53" ht="21.75" customHeight="1">
      <c r="A6" s="463" t="s">
        <v>1792</v>
      </c>
      <c r="B6" s="463" t="s">
        <v>1793</v>
      </c>
      <c r="C6" s="463" t="s">
        <v>160</v>
      </c>
      <c r="D6" s="463" t="s">
        <v>1794</v>
      </c>
      <c r="E6" s="463" t="s">
        <v>46</v>
      </c>
      <c r="F6" s="463" t="s">
        <v>1795</v>
      </c>
      <c r="G6" s="463" t="s">
        <v>1796</v>
      </c>
      <c r="H6" s="463" t="s">
        <v>1797</v>
      </c>
      <c r="I6" s="463" t="s">
        <v>1798</v>
      </c>
      <c r="J6" s="463" t="s">
        <v>198</v>
      </c>
      <c r="K6" s="463" t="s">
        <v>1799</v>
      </c>
      <c r="L6" s="463" t="s">
        <v>199</v>
      </c>
      <c r="M6" s="463" t="s">
        <v>198</v>
      </c>
      <c r="N6" s="463" t="s">
        <v>1796</v>
      </c>
      <c r="O6" s="463" t="s">
        <v>1800</v>
      </c>
      <c r="P6" s="463" t="s">
        <v>1801</v>
      </c>
      <c r="Q6" s="463" t="s">
        <v>1796</v>
      </c>
      <c r="R6" s="463" t="s">
        <v>1802</v>
      </c>
      <c r="S6" s="463" t="s">
        <v>1803</v>
      </c>
      <c r="T6" s="463" t="s">
        <v>191</v>
      </c>
      <c r="U6" s="463" t="s">
        <v>1804</v>
      </c>
      <c r="V6" s="463" t="s">
        <v>1805</v>
      </c>
      <c r="W6" s="463" t="s">
        <v>106</v>
      </c>
      <c r="X6" s="463" t="s">
        <v>1806</v>
      </c>
      <c r="Y6" s="463" t="s">
        <v>1794</v>
      </c>
      <c r="Z6" s="463" t="s">
        <v>1807</v>
      </c>
      <c r="AA6" s="463" t="s">
        <v>1808</v>
      </c>
      <c r="AB6" s="463" t="s">
        <v>1809</v>
      </c>
      <c r="AC6" s="463" t="s">
        <v>1810</v>
      </c>
      <c r="AD6" s="463" t="s">
        <v>1811</v>
      </c>
      <c r="AE6" s="463" t="s">
        <v>1812</v>
      </c>
      <c r="AF6" s="463" t="s">
        <v>1813</v>
      </c>
      <c r="AG6" s="463" t="s">
        <v>1814</v>
      </c>
      <c r="AH6" s="463" t="s">
        <v>1815</v>
      </c>
      <c r="AI6" s="463" t="s">
        <v>1809</v>
      </c>
      <c r="AJ6" s="463" t="s">
        <v>1828</v>
      </c>
      <c r="AK6" s="464">
        <v>3460100100342</v>
      </c>
      <c r="AL6" s="463" t="s">
        <v>654</v>
      </c>
      <c r="AM6" s="463" t="s">
        <v>1794</v>
      </c>
      <c r="AN6" s="463" t="s">
        <v>1816</v>
      </c>
      <c r="AO6" s="463" t="s">
        <v>51</v>
      </c>
      <c r="AP6" s="463" t="s">
        <v>1829</v>
      </c>
      <c r="AQ6" s="463" t="s">
        <v>1159</v>
      </c>
      <c r="AR6" s="463" t="s">
        <v>6</v>
      </c>
      <c r="AS6" s="463" t="s">
        <v>51</v>
      </c>
      <c r="AT6" s="463" t="s">
        <v>51</v>
      </c>
      <c r="AU6" s="465">
        <v>1</v>
      </c>
      <c r="AV6" s="463" t="s">
        <v>1824</v>
      </c>
      <c r="AW6" s="463" t="s">
        <v>1796</v>
      </c>
      <c r="AX6" s="463" t="s">
        <v>1819</v>
      </c>
      <c r="AY6" s="463" t="s">
        <v>1820</v>
      </c>
      <c r="AZ6" s="463" t="s">
        <v>1821</v>
      </c>
      <c r="BA6" s="463" t="s">
        <v>1822</v>
      </c>
    </row>
    <row r="7" spans="1:53" ht="21.75" customHeight="1">
      <c r="A7" s="463" t="s">
        <v>1830</v>
      </c>
      <c r="B7" s="463" t="s">
        <v>1831</v>
      </c>
      <c r="C7" s="463" t="s">
        <v>45</v>
      </c>
      <c r="D7" s="463" t="s">
        <v>1794</v>
      </c>
      <c r="E7" s="463" t="s">
        <v>46</v>
      </c>
      <c r="F7" s="463" t="s">
        <v>1795</v>
      </c>
      <c r="G7" s="463" t="s">
        <v>1796</v>
      </c>
      <c r="H7" s="463" t="s">
        <v>1797</v>
      </c>
      <c r="I7" s="463" t="s">
        <v>1798</v>
      </c>
      <c r="J7" s="463" t="s">
        <v>198</v>
      </c>
      <c r="K7" s="463" t="s">
        <v>1832</v>
      </c>
      <c r="L7" s="463" t="s">
        <v>240</v>
      </c>
      <c r="M7" s="463" t="s">
        <v>198</v>
      </c>
      <c r="N7" s="463" t="s">
        <v>1796</v>
      </c>
      <c r="O7" s="463" t="s">
        <v>1800</v>
      </c>
      <c r="P7" s="463" t="s">
        <v>1801</v>
      </c>
      <c r="Q7" s="463" t="s">
        <v>1796</v>
      </c>
      <c r="R7" s="463" t="s">
        <v>1802</v>
      </c>
      <c r="S7" s="463" t="s">
        <v>1803</v>
      </c>
      <c r="T7" s="463" t="s">
        <v>191</v>
      </c>
      <c r="U7" s="463" t="s">
        <v>1804</v>
      </c>
      <c r="V7" s="463" t="s">
        <v>1805</v>
      </c>
      <c r="W7" s="463" t="s">
        <v>106</v>
      </c>
      <c r="X7" s="463" t="s">
        <v>1806</v>
      </c>
      <c r="Y7" s="463" t="s">
        <v>1794</v>
      </c>
      <c r="Z7" s="463" t="s">
        <v>1833</v>
      </c>
      <c r="AA7" s="463" t="s">
        <v>1808</v>
      </c>
      <c r="AB7" s="463" t="s">
        <v>1809</v>
      </c>
      <c r="AC7" s="463" t="s">
        <v>1810</v>
      </c>
      <c r="AD7" s="463" t="s">
        <v>1811</v>
      </c>
      <c r="AE7" s="463" t="s">
        <v>1834</v>
      </c>
      <c r="AF7" s="463" t="s">
        <v>1835</v>
      </c>
      <c r="AG7" s="463" t="s">
        <v>1836</v>
      </c>
      <c r="AH7" s="463" t="s">
        <v>1837</v>
      </c>
      <c r="AI7" s="463" t="s">
        <v>1809</v>
      </c>
      <c r="AJ7" s="463" t="s">
        <v>1796</v>
      </c>
      <c r="AK7" s="464">
        <v>3409900352409</v>
      </c>
      <c r="AL7" s="463" t="s">
        <v>733</v>
      </c>
      <c r="AM7" s="463" t="s">
        <v>1796</v>
      </c>
      <c r="AN7" s="463" t="s">
        <v>1816</v>
      </c>
      <c r="AO7" s="463" t="s">
        <v>51</v>
      </c>
      <c r="AP7" s="463" t="s">
        <v>1838</v>
      </c>
      <c r="AQ7" s="463" t="s">
        <v>1703</v>
      </c>
      <c r="AR7" s="463" t="s">
        <v>62</v>
      </c>
      <c r="AS7" s="463" t="s">
        <v>51</v>
      </c>
      <c r="AT7" s="463" t="s">
        <v>51</v>
      </c>
      <c r="AU7" s="465">
        <v>0</v>
      </c>
      <c r="AV7" s="463" t="s">
        <v>1818</v>
      </c>
      <c r="AW7" s="463" t="s">
        <v>1796</v>
      </c>
      <c r="AX7" s="463" t="s">
        <v>1819</v>
      </c>
      <c r="AY7" s="463" t="s">
        <v>1820</v>
      </c>
      <c r="AZ7" s="463" t="s">
        <v>1821</v>
      </c>
      <c r="BA7" s="463" t="s">
        <v>1822</v>
      </c>
    </row>
    <row r="8" spans="1:53" ht="21.75" customHeight="1">
      <c r="A8" s="463" t="s">
        <v>1830</v>
      </c>
      <c r="B8" s="463" t="s">
        <v>1831</v>
      </c>
      <c r="C8" s="463" t="s">
        <v>45</v>
      </c>
      <c r="D8" s="463" t="s">
        <v>1794</v>
      </c>
      <c r="E8" s="463" t="s">
        <v>46</v>
      </c>
      <c r="F8" s="463" t="s">
        <v>1795</v>
      </c>
      <c r="G8" s="463" t="s">
        <v>1796</v>
      </c>
      <c r="H8" s="463" t="s">
        <v>1797</v>
      </c>
      <c r="I8" s="463" t="s">
        <v>1798</v>
      </c>
      <c r="J8" s="463" t="s">
        <v>198</v>
      </c>
      <c r="K8" s="463" t="s">
        <v>1832</v>
      </c>
      <c r="L8" s="463" t="s">
        <v>240</v>
      </c>
      <c r="M8" s="463" t="s">
        <v>198</v>
      </c>
      <c r="N8" s="463" t="s">
        <v>1796</v>
      </c>
      <c r="O8" s="463" t="s">
        <v>1800</v>
      </c>
      <c r="P8" s="463" t="s">
        <v>1801</v>
      </c>
      <c r="Q8" s="463" t="s">
        <v>1796</v>
      </c>
      <c r="R8" s="463" t="s">
        <v>1802</v>
      </c>
      <c r="S8" s="463" t="s">
        <v>1803</v>
      </c>
      <c r="T8" s="463" t="s">
        <v>191</v>
      </c>
      <c r="U8" s="463" t="s">
        <v>1804</v>
      </c>
      <c r="V8" s="463" t="s">
        <v>1805</v>
      </c>
      <c r="W8" s="463" t="s">
        <v>106</v>
      </c>
      <c r="X8" s="463" t="s">
        <v>1806</v>
      </c>
      <c r="Y8" s="463" t="s">
        <v>1794</v>
      </c>
      <c r="Z8" s="463" t="s">
        <v>1833</v>
      </c>
      <c r="AA8" s="463" t="s">
        <v>1808</v>
      </c>
      <c r="AB8" s="463" t="s">
        <v>1809</v>
      </c>
      <c r="AC8" s="463" t="s">
        <v>1810</v>
      </c>
      <c r="AD8" s="463" t="s">
        <v>1811</v>
      </c>
      <c r="AE8" s="463" t="s">
        <v>1834</v>
      </c>
      <c r="AF8" s="463" t="s">
        <v>1835</v>
      </c>
      <c r="AG8" s="463" t="s">
        <v>1836</v>
      </c>
      <c r="AH8" s="463" t="s">
        <v>1837</v>
      </c>
      <c r="AI8" s="463" t="s">
        <v>1809</v>
      </c>
      <c r="AJ8" s="463" t="s">
        <v>1794</v>
      </c>
      <c r="AK8" s="464">
        <v>3460500427276</v>
      </c>
      <c r="AL8" s="463" t="s">
        <v>734</v>
      </c>
      <c r="AM8" s="463" t="s">
        <v>1796</v>
      </c>
      <c r="AN8" s="463" t="s">
        <v>1816</v>
      </c>
      <c r="AO8" s="463" t="s">
        <v>51</v>
      </c>
      <c r="AP8" s="463" t="s">
        <v>1839</v>
      </c>
      <c r="AQ8" s="463" t="s">
        <v>1542</v>
      </c>
      <c r="AR8" s="463" t="s">
        <v>62</v>
      </c>
      <c r="AS8" s="463" t="s">
        <v>51</v>
      </c>
      <c r="AT8" s="463" t="s">
        <v>51</v>
      </c>
      <c r="AU8" s="465">
        <v>1</v>
      </c>
      <c r="AV8" s="463" t="s">
        <v>1824</v>
      </c>
      <c r="AW8" s="463" t="s">
        <v>1796</v>
      </c>
      <c r="AX8" s="463" t="s">
        <v>1819</v>
      </c>
      <c r="AY8" s="463" t="s">
        <v>1820</v>
      </c>
      <c r="AZ8" s="463" t="s">
        <v>1821</v>
      </c>
      <c r="BA8" s="463" t="s">
        <v>1822</v>
      </c>
    </row>
    <row r="9" spans="1:53" ht="21.75" customHeight="1">
      <c r="A9" s="463" t="s">
        <v>1830</v>
      </c>
      <c r="B9" s="463" t="s">
        <v>1831</v>
      </c>
      <c r="C9" s="463" t="s">
        <v>45</v>
      </c>
      <c r="D9" s="463" t="s">
        <v>1794</v>
      </c>
      <c r="E9" s="463" t="s">
        <v>46</v>
      </c>
      <c r="F9" s="463" t="s">
        <v>1795</v>
      </c>
      <c r="G9" s="463" t="s">
        <v>1796</v>
      </c>
      <c r="H9" s="463" t="s">
        <v>1797</v>
      </c>
      <c r="I9" s="463" t="s">
        <v>1798</v>
      </c>
      <c r="J9" s="463" t="s">
        <v>198</v>
      </c>
      <c r="K9" s="463" t="s">
        <v>1832</v>
      </c>
      <c r="L9" s="463" t="s">
        <v>240</v>
      </c>
      <c r="M9" s="463" t="s">
        <v>198</v>
      </c>
      <c r="N9" s="463" t="s">
        <v>1796</v>
      </c>
      <c r="O9" s="463" t="s">
        <v>1800</v>
      </c>
      <c r="P9" s="463" t="s">
        <v>1801</v>
      </c>
      <c r="Q9" s="463" t="s">
        <v>1796</v>
      </c>
      <c r="R9" s="463" t="s">
        <v>1802</v>
      </c>
      <c r="S9" s="463" t="s">
        <v>1803</v>
      </c>
      <c r="T9" s="463" t="s">
        <v>191</v>
      </c>
      <c r="U9" s="463" t="s">
        <v>1804</v>
      </c>
      <c r="V9" s="463" t="s">
        <v>1805</v>
      </c>
      <c r="W9" s="463" t="s">
        <v>106</v>
      </c>
      <c r="X9" s="463" t="s">
        <v>1806</v>
      </c>
      <c r="Y9" s="463" t="s">
        <v>1794</v>
      </c>
      <c r="Z9" s="463" t="s">
        <v>1833</v>
      </c>
      <c r="AA9" s="463" t="s">
        <v>1808</v>
      </c>
      <c r="AB9" s="463" t="s">
        <v>1809</v>
      </c>
      <c r="AC9" s="463" t="s">
        <v>1810</v>
      </c>
      <c r="AD9" s="463" t="s">
        <v>1811</v>
      </c>
      <c r="AE9" s="463" t="s">
        <v>1834</v>
      </c>
      <c r="AF9" s="463" t="s">
        <v>1835</v>
      </c>
      <c r="AG9" s="463" t="s">
        <v>1836</v>
      </c>
      <c r="AH9" s="463" t="s">
        <v>1837</v>
      </c>
      <c r="AI9" s="463" t="s">
        <v>1809</v>
      </c>
      <c r="AJ9" s="463" t="s">
        <v>1825</v>
      </c>
      <c r="AK9" s="464">
        <v>3400200007433</v>
      </c>
      <c r="AL9" s="463" t="s">
        <v>254</v>
      </c>
      <c r="AM9" s="463" t="s">
        <v>1794</v>
      </c>
      <c r="AN9" s="463" t="s">
        <v>1816</v>
      </c>
      <c r="AO9" s="463" t="s">
        <v>51</v>
      </c>
      <c r="AP9" s="463" t="s">
        <v>1840</v>
      </c>
      <c r="AQ9" s="463" t="s">
        <v>1402</v>
      </c>
      <c r="AR9" s="463" t="s">
        <v>48</v>
      </c>
      <c r="AS9" s="463" t="s">
        <v>51</v>
      </c>
      <c r="AT9" s="463" t="s">
        <v>51</v>
      </c>
      <c r="AU9" s="465">
        <v>1</v>
      </c>
      <c r="AV9" s="463" t="s">
        <v>1824</v>
      </c>
      <c r="AW9" s="463" t="s">
        <v>1796</v>
      </c>
      <c r="AX9" s="463" t="s">
        <v>1819</v>
      </c>
      <c r="AY9" s="463" t="s">
        <v>1820</v>
      </c>
      <c r="AZ9" s="463" t="s">
        <v>1821</v>
      </c>
      <c r="BA9" s="463" t="s">
        <v>1822</v>
      </c>
    </row>
    <row r="10" spans="1:53" ht="21.75" customHeight="1">
      <c r="A10" s="463" t="s">
        <v>1830</v>
      </c>
      <c r="B10" s="463" t="s">
        <v>1831</v>
      </c>
      <c r="C10" s="463" t="s">
        <v>45</v>
      </c>
      <c r="D10" s="463" t="s">
        <v>1794</v>
      </c>
      <c r="E10" s="463" t="s">
        <v>46</v>
      </c>
      <c r="F10" s="463" t="s">
        <v>1795</v>
      </c>
      <c r="G10" s="463" t="s">
        <v>1796</v>
      </c>
      <c r="H10" s="463" t="s">
        <v>1797</v>
      </c>
      <c r="I10" s="463" t="s">
        <v>1798</v>
      </c>
      <c r="J10" s="463" t="s">
        <v>198</v>
      </c>
      <c r="K10" s="463" t="s">
        <v>1832</v>
      </c>
      <c r="L10" s="463" t="s">
        <v>240</v>
      </c>
      <c r="M10" s="463" t="s">
        <v>198</v>
      </c>
      <c r="N10" s="463" t="s">
        <v>1796</v>
      </c>
      <c r="O10" s="463" t="s">
        <v>1800</v>
      </c>
      <c r="P10" s="463" t="s">
        <v>1801</v>
      </c>
      <c r="Q10" s="463" t="s">
        <v>1796</v>
      </c>
      <c r="R10" s="463" t="s">
        <v>1802</v>
      </c>
      <c r="S10" s="463" t="s">
        <v>1803</v>
      </c>
      <c r="T10" s="463" t="s">
        <v>191</v>
      </c>
      <c r="U10" s="463" t="s">
        <v>1804</v>
      </c>
      <c r="V10" s="463" t="s">
        <v>1805</v>
      </c>
      <c r="W10" s="463" t="s">
        <v>106</v>
      </c>
      <c r="X10" s="463" t="s">
        <v>1806</v>
      </c>
      <c r="Y10" s="463" t="s">
        <v>1794</v>
      </c>
      <c r="Z10" s="463" t="s">
        <v>1833</v>
      </c>
      <c r="AA10" s="463" t="s">
        <v>1808</v>
      </c>
      <c r="AB10" s="463" t="s">
        <v>1809</v>
      </c>
      <c r="AC10" s="463" t="s">
        <v>1810</v>
      </c>
      <c r="AD10" s="463" t="s">
        <v>1811</v>
      </c>
      <c r="AE10" s="463" t="s">
        <v>1834</v>
      </c>
      <c r="AF10" s="463" t="s">
        <v>1835</v>
      </c>
      <c r="AG10" s="463" t="s">
        <v>1836</v>
      </c>
      <c r="AH10" s="463" t="s">
        <v>1837</v>
      </c>
      <c r="AI10" s="463" t="s">
        <v>1809</v>
      </c>
      <c r="AJ10" s="463" t="s">
        <v>1808</v>
      </c>
      <c r="AK10" s="464">
        <v>3470400491401</v>
      </c>
      <c r="AL10" s="463" t="s">
        <v>252</v>
      </c>
      <c r="AM10" s="463" t="s">
        <v>1794</v>
      </c>
      <c r="AN10" s="463" t="s">
        <v>1816</v>
      </c>
      <c r="AO10" s="463" t="s">
        <v>51</v>
      </c>
      <c r="AP10" s="463" t="s">
        <v>1841</v>
      </c>
      <c r="AQ10" s="463" t="s">
        <v>1159</v>
      </c>
      <c r="AR10" s="463" t="s">
        <v>6</v>
      </c>
      <c r="AS10" s="463" t="s">
        <v>51</v>
      </c>
      <c r="AT10" s="463" t="s">
        <v>51</v>
      </c>
      <c r="AU10" s="465">
        <v>1</v>
      </c>
      <c r="AV10" s="463" t="s">
        <v>1824</v>
      </c>
      <c r="AW10" s="463" t="s">
        <v>1796</v>
      </c>
      <c r="AX10" s="463" t="s">
        <v>1819</v>
      </c>
      <c r="AY10" s="463" t="s">
        <v>1820</v>
      </c>
      <c r="AZ10" s="463" t="s">
        <v>1821</v>
      </c>
      <c r="BA10" s="463" t="s">
        <v>1822</v>
      </c>
    </row>
    <row r="11" spans="1:53" ht="21.75" customHeight="1">
      <c r="A11" s="463" t="s">
        <v>1830</v>
      </c>
      <c r="B11" s="463" t="s">
        <v>1831</v>
      </c>
      <c r="C11" s="463" t="s">
        <v>45</v>
      </c>
      <c r="D11" s="463" t="s">
        <v>1794</v>
      </c>
      <c r="E11" s="463" t="s">
        <v>46</v>
      </c>
      <c r="F11" s="463" t="s">
        <v>1795</v>
      </c>
      <c r="G11" s="463" t="s">
        <v>1796</v>
      </c>
      <c r="H11" s="463" t="s">
        <v>1797</v>
      </c>
      <c r="I11" s="463" t="s">
        <v>1798</v>
      </c>
      <c r="J11" s="463" t="s">
        <v>198</v>
      </c>
      <c r="K11" s="463" t="s">
        <v>1832</v>
      </c>
      <c r="L11" s="463" t="s">
        <v>240</v>
      </c>
      <c r="M11" s="463" t="s">
        <v>198</v>
      </c>
      <c r="N11" s="463" t="s">
        <v>1796</v>
      </c>
      <c r="O11" s="463" t="s">
        <v>1800</v>
      </c>
      <c r="P11" s="463" t="s">
        <v>1801</v>
      </c>
      <c r="Q11" s="463" t="s">
        <v>1796</v>
      </c>
      <c r="R11" s="463" t="s">
        <v>1802</v>
      </c>
      <c r="S11" s="463" t="s">
        <v>1803</v>
      </c>
      <c r="T11" s="463" t="s">
        <v>191</v>
      </c>
      <c r="U11" s="463" t="s">
        <v>1804</v>
      </c>
      <c r="V11" s="463" t="s">
        <v>1805</v>
      </c>
      <c r="W11" s="463" t="s">
        <v>106</v>
      </c>
      <c r="X11" s="463" t="s">
        <v>1806</v>
      </c>
      <c r="Y11" s="463" t="s">
        <v>1794</v>
      </c>
      <c r="Z11" s="463" t="s">
        <v>1833</v>
      </c>
      <c r="AA11" s="463" t="s">
        <v>1808</v>
      </c>
      <c r="AB11" s="463" t="s">
        <v>1809</v>
      </c>
      <c r="AC11" s="463" t="s">
        <v>1810</v>
      </c>
      <c r="AD11" s="463" t="s">
        <v>1811</v>
      </c>
      <c r="AE11" s="463" t="s">
        <v>1834</v>
      </c>
      <c r="AF11" s="463" t="s">
        <v>1835</v>
      </c>
      <c r="AG11" s="463" t="s">
        <v>1836</v>
      </c>
      <c r="AH11" s="463" t="s">
        <v>1837</v>
      </c>
      <c r="AI11" s="463" t="s">
        <v>1809</v>
      </c>
      <c r="AJ11" s="463" t="s">
        <v>1828</v>
      </c>
      <c r="AK11" s="464">
        <v>3440100294392</v>
      </c>
      <c r="AL11" s="463" t="s">
        <v>735</v>
      </c>
      <c r="AM11" s="463" t="s">
        <v>1794</v>
      </c>
      <c r="AN11" s="463" t="s">
        <v>1816</v>
      </c>
      <c r="AO11" s="463" t="s">
        <v>51</v>
      </c>
      <c r="AP11" s="463" t="s">
        <v>1842</v>
      </c>
      <c r="AQ11" s="463" t="s">
        <v>1542</v>
      </c>
      <c r="AR11" s="463" t="s">
        <v>6</v>
      </c>
      <c r="AS11" s="463" t="s">
        <v>51</v>
      </c>
      <c r="AT11" s="463" t="s">
        <v>51</v>
      </c>
      <c r="AU11" s="465">
        <v>1</v>
      </c>
      <c r="AV11" s="463" t="s">
        <v>1824</v>
      </c>
      <c r="AW11" s="463" t="s">
        <v>1796</v>
      </c>
      <c r="AX11" s="463" t="s">
        <v>1819</v>
      </c>
      <c r="AY11" s="463" t="s">
        <v>1820</v>
      </c>
      <c r="AZ11" s="463" t="s">
        <v>1821</v>
      </c>
      <c r="BA11" s="463" t="s">
        <v>1822</v>
      </c>
    </row>
    <row r="12" spans="1:53" ht="21.75" customHeight="1">
      <c r="A12" s="463" t="s">
        <v>1843</v>
      </c>
      <c r="B12" s="463" t="s">
        <v>1844</v>
      </c>
      <c r="C12" s="463" t="s">
        <v>45</v>
      </c>
      <c r="D12" s="463" t="s">
        <v>1794</v>
      </c>
      <c r="E12" s="463" t="s">
        <v>46</v>
      </c>
      <c r="F12" s="463" t="s">
        <v>1795</v>
      </c>
      <c r="G12" s="463" t="s">
        <v>1796</v>
      </c>
      <c r="H12" s="463" t="s">
        <v>1797</v>
      </c>
      <c r="I12" s="463" t="s">
        <v>1798</v>
      </c>
      <c r="J12" s="463" t="s">
        <v>198</v>
      </c>
      <c r="K12" s="463" t="s">
        <v>1845</v>
      </c>
      <c r="L12" s="463" t="s">
        <v>202</v>
      </c>
      <c r="M12" s="463" t="s">
        <v>198</v>
      </c>
      <c r="N12" s="463" t="s">
        <v>1796</v>
      </c>
      <c r="O12" s="463" t="s">
        <v>1800</v>
      </c>
      <c r="P12" s="463" t="s">
        <v>1801</v>
      </c>
      <c r="Q12" s="463" t="s">
        <v>1796</v>
      </c>
      <c r="R12" s="463" t="s">
        <v>1802</v>
      </c>
      <c r="S12" s="463" t="s">
        <v>1803</v>
      </c>
      <c r="T12" s="463" t="s">
        <v>191</v>
      </c>
      <c r="U12" s="463" t="s">
        <v>1804</v>
      </c>
      <c r="V12" s="463" t="s">
        <v>1805</v>
      </c>
      <c r="W12" s="463" t="s">
        <v>106</v>
      </c>
      <c r="X12" s="463" t="s">
        <v>1806</v>
      </c>
      <c r="Y12" s="463" t="s">
        <v>1794</v>
      </c>
      <c r="Z12" s="463" t="s">
        <v>1807</v>
      </c>
      <c r="AA12" s="463" t="s">
        <v>1808</v>
      </c>
      <c r="AB12" s="463" t="s">
        <v>1809</v>
      </c>
      <c r="AC12" s="463" t="s">
        <v>1810</v>
      </c>
      <c r="AD12" s="463" t="s">
        <v>1811</v>
      </c>
      <c r="AE12" s="463" t="s">
        <v>1846</v>
      </c>
      <c r="AF12" s="463" t="s">
        <v>1847</v>
      </c>
      <c r="AG12" s="463" t="s">
        <v>1848</v>
      </c>
      <c r="AH12" s="463" t="s">
        <v>1837</v>
      </c>
      <c r="AI12" s="463" t="s">
        <v>1809</v>
      </c>
      <c r="AJ12" s="463" t="s">
        <v>1796</v>
      </c>
      <c r="AK12" s="464">
        <v>3471500128059</v>
      </c>
      <c r="AL12" s="463" t="s">
        <v>730</v>
      </c>
      <c r="AM12" s="463" t="s">
        <v>1796</v>
      </c>
      <c r="AN12" s="463" t="s">
        <v>1816</v>
      </c>
      <c r="AO12" s="463" t="s">
        <v>51</v>
      </c>
      <c r="AP12" s="463" t="s">
        <v>1823</v>
      </c>
      <c r="AQ12" s="463" t="s">
        <v>1542</v>
      </c>
      <c r="AR12" s="463" t="s">
        <v>62</v>
      </c>
      <c r="AS12" s="463" t="s">
        <v>51</v>
      </c>
      <c r="AT12" s="463" t="s">
        <v>51</v>
      </c>
      <c r="AU12" s="465">
        <v>1</v>
      </c>
      <c r="AV12" s="463" t="s">
        <v>1824</v>
      </c>
      <c r="AW12" s="463" t="s">
        <v>1796</v>
      </c>
      <c r="AX12" s="463" t="s">
        <v>1819</v>
      </c>
      <c r="AY12" s="463" t="s">
        <v>1820</v>
      </c>
      <c r="AZ12" s="463" t="s">
        <v>1821</v>
      </c>
      <c r="BA12" s="463" t="s">
        <v>1822</v>
      </c>
    </row>
    <row r="13" spans="1:53" ht="21.75" customHeight="1">
      <c r="A13" s="463" t="s">
        <v>1843</v>
      </c>
      <c r="B13" s="463" t="s">
        <v>1844</v>
      </c>
      <c r="C13" s="463" t="s">
        <v>45</v>
      </c>
      <c r="D13" s="463" t="s">
        <v>1794</v>
      </c>
      <c r="E13" s="463" t="s">
        <v>46</v>
      </c>
      <c r="F13" s="463" t="s">
        <v>1795</v>
      </c>
      <c r="G13" s="463" t="s">
        <v>1796</v>
      </c>
      <c r="H13" s="463" t="s">
        <v>1797</v>
      </c>
      <c r="I13" s="463" t="s">
        <v>1798</v>
      </c>
      <c r="J13" s="463" t="s">
        <v>198</v>
      </c>
      <c r="K13" s="463" t="s">
        <v>1845</v>
      </c>
      <c r="L13" s="463" t="s">
        <v>202</v>
      </c>
      <c r="M13" s="463" t="s">
        <v>198</v>
      </c>
      <c r="N13" s="463" t="s">
        <v>1796</v>
      </c>
      <c r="O13" s="463" t="s">
        <v>1800</v>
      </c>
      <c r="P13" s="463" t="s">
        <v>1801</v>
      </c>
      <c r="Q13" s="463" t="s">
        <v>1796</v>
      </c>
      <c r="R13" s="463" t="s">
        <v>1802</v>
      </c>
      <c r="S13" s="463" t="s">
        <v>1803</v>
      </c>
      <c r="T13" s="463" t="s">
        <v>191</v>
      </c>
      <c r="U13" s="463" t="s">
        <v>1804</v>
      </c>
      <c r="V13" s="463" t="s">
        <v>1805</v>
      </c>
      <c r="W13" s="463" t="s">
        <v>106</v>
      </c>
      <c r="X13" s="463" t="s">
        <v>1806</v>
      </c>
      <c r="Y13" s="463" t="s">
        <v>1794</v>
      </c>
      <c r="Z13" s="463" t="s">
        <v>1807</v>
      </c>
      <c r="AA13" s="463" t="s">
        <v>1808</v>
      </c>
      <c r="AB13" s="463" t="s">
        <v>1809</v>
      </c>
      <c r="AC13" s="463" t="s">
        <v>1810</v>
      </c>
      <c r="AD13" s="463" t="s">
        <v>1811</v>
      </c>
      <c r="AE13" s="463" t="s">
        <v>1846</v>
      </c>
      <c r="AF13" s="463" t="s">
        <v>1847</v>
      </c>
      <c r="AG13" s="463" t="s">
        <v>1848</v>
      </c>
      <c r="AH13" s="463" t="s">
        <v>1837</v>
      </c>
      <c r="AI13" s="463" t="s">
        <v>1809</v>
      </c>
      <c r="AJ13" s="463" t="s">
        <v>1794</v>
      </c>
      <c r="AK13" s="464">
        <v>5470100097259</v>
      </c>
      <c r="AL13" s="463" t="s">
        <v>732</v>
      </c>
      <c r="AM13" s="463" t="s">
        <v>1796</v>
      </c>
      <c r="AN13" s="463" t="s">
        <v>1816</v>
      </c>
      <c r="AO13" s="463" t="s">
        <v>51</v>
      </c>
      <c r="AP13" s="463" t="s">
        <v>1849</v>
      </c>
      <c r="AQ13" s="463" t="s">
        <v>1542</v>
      </c>
      <c r="AR13" s="463" t="s">
        <v>6</v>
      </c>
      <c r="AS13" s="463" t="s">
        <v>51</v>
      </c>
      <c r="AT13" s="463" t="s">
        <v>51</v>
      </c>
      <c r="AU13" s="465">
        <v>1</v>
      </c>
      <c r="AV13" s="463" t="s">
        <v>1824</v>
      </c>
      <c r="AW13" s="463" t="s">
        <v>1796</v>
      </c>
      <c r="AX13" s="463" t="s">
        <v>1819</v>
      </c>
      <c r="AY13" s="463" t="s">
        <v>1820</v>
      </c>
      <c r="AZ13" s="463" t="s">
        <v>1821</v>
      </c>
      <c r="BA13" s="463" t="s">
        <v>1822</v>
      </c>
    </row>
    <row r="14" spans="1:53" ht="21.75" customHeight="1">
      <c r="A14" s="463" t="s">
        <v>1843</v>
      </c>
      <c r="B14" s="463" t="s">
        <v>1844</v>
      </c>
      <c r="C14" s="463" t="s">
        <v>45</v>
      </c>
      <c r="D14" s="463" t="s">
        <v>1794</v>
      </c>
      <c r="E14" s="463" t="s">
        <v>46</v>
      </c>
      <c r="F14" s="463" t="s">
        <v>1795</v>
      </c>
      <c r="G14" s="463" t="s">
        <v>1796</v>
      </c>
      <c r="H14" s="463" t="s">
        <v>1797</v>
      </c>
      <c r="I14" s="463" t="s">
        <v>1798</v>
      </c>
      <c r="J14" s="463" t="s">
        <v>198</v>
      </c>
      <c r="K14" s="463" t="s">
        <v>1845</v>
      </c>
      <c r="L14" s="463" t="s">
        <v>202</v>
      </c>
      <c r="M14" s="463" t="s">
        <v>198</v>
      </c>
      <c r="N14" s="463" t="s">
        <v>1796</v>
      </c>
      <c r="O14" s="463" t="s">
        <v>1800</v>
      </c>
      <c r="P14" s="463" t="s">
        <v>1801</v>
      </c>
      <c r="Q14" s="463" t="s">
        <v>1796</v>
      </c>
      <c r="R14" s="463" t="s">
        <v>1802</v>
      </c>
      <c r="S14" s="463" t="s">
        <v>1803</v>
      </c>
      <c r="T14" s="463" t="s">
        <v>191</v>
      </c>
      <c r="U14" s="463" t="s">
        <v>1804</v>
      </c>
      <c r="V14" s="463" t="s">
        <v>1805</v>
      </c>
      <c r="W14" s="463" t="s">
        <v>106</v>
      </c>
      <c r="X14" s="463" t="s">
        <v>1806</v>
      </c>
      <c r="Y14" s="463" t="s">
        <v>1794</v>
      </c>
      <c r="Z14" s="463" t="s">
        <v>1807</v>
      </c>
      <c r="AA14" s="463" t="s">
        <v>1808</v>
      </c>
      <c r="AB14" s="463" t="s">
        <v>1809</v>
      </c>
      <c r="AC14" s="463" t="s">
        <v>1810</v>
      </c>
      <c r="AD14" s="463" t="s">
        <v>1811</v>
      </c>
      <c r="AE14" s="463" t="s">
        <v>1846</v>
      </c>
      <c r="AF14" s="463" t="s">
        <v>1847</v>
      </c>
      <c r="AG14" s="463" t="s">
        <v>1848</v>
      </c>
      <c r="AH14" s="463" t="s">
        <v>1837</v>
      </c>
      <c r="AI14" s="463" t="s">
        <v>1809</v>
      </c>
      <c r="AJ14" s="463" t="s">
        <v>1825</v>
      </c>
      <c r="AK14" s="464">
        <v>1800100027955</v>
      </c>
      <c r="AL14" s="463" t="s">
        <v>203</v>
      </c>
      <c r="AM14" s="463" t="s">
        <v>1796</v>
      </c>
      <c r="AN14" s="463" t="s">
        <v>1816</v>
      </c>
      <c r="AO14" s="463" t="s">
        <v>51</v>
      </c>
      <c r="AP14" s="463" t="s">
        <v>1850</v>
      </c>
      <c r="AQ14" s="463" t="s">
        <v>1159</v>
      </c>
      <c r="AR14" s="463" t="s">
        <v>6</v>
      </c>
      <c r="AS14" s="463" t="s">
        <v>51</v>
      </c>
      <c r="AT14" s="463" t="s">
        <v>51</v>
      </c>
      <c r="AU14" s="465">
        <v>1</v>
      </c>
      <c r="AV14" s="463" t="s">
        <v>1824</v>
      </c>
      <c r="AW14" s="463" t="s">
        <v>1796</v>
      </c>
      <c r="AX14" s="463" t="s">
        <v>1819</v>
      </c>
      <c r="AY14" s="463" t="s">
        <v>1820</v>
      </c>
      <c r="AZ14" s="463" t="s">
        <v>1821</v>
      </c>
      <c r="BA14" s="463" t="s">
        <v>1822</v>
      </c>
    </row>
    <row r="15" spans="1:53" ht="21.75" customHeight="1">
      <c r="A15" s="463" t="s">
        <v>1843</v>
      </c>
      <c r="B15" s="463" t="s">
        <v>1844</v>
      </c>
      <c r="C15" s="463" t="s">
        <v>45</v>
      </c>
      <c r="D15" s="463" t="s">
        <v>1794</v>
      </c>
      <c r="E15" s="463" t="s">
        <v>46</v>
      </c>
      <c r="F15" s="463" t="s">
        <v>1795</v>
      </c>
      <c r="G15" s="463" t="s">
        <v>1796</v>
      </c>
      <c r="H15" s="463" t="s">
        <v>1797</v>
      </c>
      <c r="I15" s="463" t="s">
        <v>1798</v>
      </c>
      <c r="J15" s="463" t="s">
        <v>198</v>
      </c>
      <c r="K15" s="463" t="s">
        <v>1845</v>
      </c>
      <c r="L15" s="463" t="s">
        <v>202</v>
      </c>
      <c r="M15" s="463" t="s">
        <v>198</v>
      </c>
      <c r="N15" s="463" t="s">
        <v>1796</v>
      </c>
      <c r="O15" s="463" t="s">
        <v>1800</v>
      </c>
      <c r="P15" s="463" t="s">
        <v>1801</v>
      </c>
      <c r="Q15" s="463" t="s">
        <v>1796</v>
      </c>
      <c r="R15" s="463" t="s">
        <v>1802</v>
      </c>
      <c r="S15" s="463" t="s">
        <v>1803</v>
      </c>
      <c r="T15" s="463" t="s">
        <v>191</v>
      </c>
      <c r="U15" s="463" t="s">
        <v>1804</v>
      </c>
      <c r="V15" s="463" t="s">
        <v>1805</v>
      </c>
      <c r="W15" s="463" t="s">
        <v>106</v>
      </c>
      <c r="X15" s="463" t="s">
        <v>1806</v>
      </c>
      <c r="Y15" s="463" t="s">
        <v>1794</v>
      </c>
      <c r="Z15" s="463" t="s">
        <v>1807</v>
      </c>
      <c r="AA15" s="463" t="s">
        <v>1808</v>
      </c>
      <c r="AB15" s="463" t="s">
        <v>1809</v>
      </c>
      <c r="AC15" s="463" t="s">
        <v>1810</v>
      </c>
      <c r="AD15" s="463" t="s">
        <v>1811</v>
      </c>
      <c r="AE15" s="463" t="s">
        <v>1846</v>
      </c>
      <c r="AF15" s="463" t="s">
        <v>1847</v>
      </c>
      <c r="AG15" s="463" t="s">
        <v>1848</v>
      </c>
      <c r="AH15" s="463" t="s">
        <v>1837</v>
      </c>
      <c r="AI15" s="463" t="s">
        <v>1809</v>
      </c>
      <c r="AJ15" s="463" t="s">
        <v>1808</v>
      </c>
      <c r="AK15" s="464">
        <v>1410100008326</v>
      </c>
      <c r="AL15" s="463" t="s">
        <v>201</v>
      </c>
      <c r="AM15" s="463" t="s">
        <v>1796</v>
      </c>
      <c r="AN15" s="463" t="s">
        <v>1816</v>
      </c>
      <c r="AO15" s="463" t="s">
        <v>51</v>
      </c>
      <c r="AP15" s="463" t="s">
        <v>1851</v>
      </c>
      <c r="AQ15" s="463" t="s">
        <v>1159</v>
      </c>
      <c r="AR15" s="463" t="s">
        <v>6</v>
      </c>
      <c r="AS15" s="463" t="s">
        <v>51</v>
      </c>
      <c r="AT15" s="463" t="s">
        <v>51</v>
      </c>
      <c r="AU15" s="465">
        <v>1</v>
      </c>
      <c r="AV15" s="463" t="s">
        <v>1824</v>
      </c>
      <c r="AW15" s="463" t="s">
        <v>1796</v>
      </c>
      <c r="AX15" s="463" t="s">
        <v>1819</v>
      </c>
      <c r="AY15" s="463" t="s">
        <v>1820</v>
      </c>
      <c r="AZ15" s="463" t="s">
        <v>1821</v>
      </c>
      <c r="BA15" s="463" t="s">
        <v>1822</v>
      </c>
    </row>
    <row r="16" spans="1:53" ht="21.75" customHeight="1">
      <c r="A16" s="463" t="s">
        <v>1843</v>
      </c>
      <c r="B16" s="463" t="s">
        <v>1844</v>
      </c>
      <c r="C16" s="463" t="s">
        <v>45</v>
      </c>
      <c r="D16" s="463" t="s">
        <v>1794</v>
      </c>
      <c r="E16" s="463" t="s">
        <v>46</v>
      </c>
      <c r="F16" s="463" t="s">
        <v>1795</v>
      </c>
      <c r="G16" s="463" t="s">
        <v>1796</v>
      </c>
      <c r="H16" s="463" t="s">
        <v>1797</v>
      </c>
      <c r="I16" s="463" t="s">
        <v>1798</v>
      </c>
      <c r="J16" s="463" t="s">
        <v>198</v>
      </c>
      <c r="K16" s="463" t="s">
        <v>1845</v>
      </c>
      <c r="L16" s="463" t="s">
        <v>202</v>
      </c>
      <c r="M16" s="463" t="s">
        <v>198</v>
      </c>
      <c r="N16" s="463" t="s">
        <v>1796</v>
      </c>
      <c r="O16" s="463" t="s">
        <v>1800</v>
      </c>
      <c r="P16" s="463" t="s">
        <v>1801</v>
      </c>
      <c r="Q16" s="463" t="s">
        <v>1796</v>
      </c>
      <c r="R16" s="463" t="s">
        <v>1802</v>
      </c>
      <c r="S16" s="463" t="s">
        <v>1803</v>
      </c>
      <c r="T16" s="463" t="s">
        <v>191</v>
      </c>
      <c r="U16" s="463" t="s">
        <v>1804</v>
      </c>
      <c r="V16" s="463" t="s">
        <v>1805</v>
      </c>
      <c r="W16" s="463" t="s">
        <v>106</v>
      </c>
      <c r="X16" s="463" t="s">
        <v>1806</v>
      </c>
      <c r="Y16" s="463" t="s">
        <v>1794</v>
      </c>
      <c r="Z16" s="463" t="s">
        <v>1807</v>
      </c>
      <c r="AA16" s="463" t="s">
        <v>1808</v>
      </c>
      <c r="AB16" s="463" t="s">
        <v>1809</v>
      </c>
      <c r="AC16" s="463" t="s">
        <v>1810</v>
      </c>
      <c r="AD16" s="463" t="s">
        <v>1811</v>
      </c>
      <c r="AE16" s="463" t="s">
        <v>1846</v>
      </c>
      <c r="AF16" s="463" t="s">
        <v>1847</v>
      </c>
      <c r="AG16" s="463" t="s">
        <v>1848</v>
      </c>
      <c r="AH16" s="463" t="s">
        <v>1837</v>
      </c>
      <c r="AI16" s="463" t="s">
        <v>1809</v>
      </c>
      <c r="AJ16" s="463" t="s">
        <v>1828</v>
      </c>
      <c r="AK16" s="464">
        <v>3439900176465</v>
      </c>
      <c r="AL16" s="463" t="s">
        <v>204</v>
      </c>
      <c r="AM16" s="463" t="s">
        <v>1796</v>
      </c>
      <c r="AN16" s="463" t="s">
        <v>1816</v>
      </c>
      <c r="AO16" s="463" t="s">
        <v>51</v>
      </c>
      <c r="AP16" s="463" t="s">
        <v>1852</v>
      </c>
      <c r="AQ16" s="463" t="s">
        <v>1159</v>
      </c>
      <c r="AR16" s="463" t="s">
        <v>6</v>
      </c>
      <c r="AS16" s="463" t="s">
        <v>51</v>
      </c>
      <c r="AT16" s="463" t="s">
        <v>51</v>
      </c>
      <c r="AU16" s="465">
        <v>1</v>
      </c>
      <c r="AV16" s="463" t="s">
        <v>1824</v>
      </c>
      <c r="AW16" s="463" t="s">
        <v>1796</v>
      </c>
      <c r="AX16" s="463" t="s">
        <v>1819</v>
      </c>
      <c r="AY16" s="463" t="s">
        <v>1820</v>
      </c>
      <c r="AZ16" s="463" t="s">
        <v>1821</v>
      </c>
      <c r="BA16" s="463" t="s">
        <v>1822</v>
      </c>
    </row>
    <row r="17" spans="1:53" ht="21.75" customHeight="1">
      <c r="A17" s="463" t="s">
        <v>1853</v>
      </c>
      <c r="B17" s="463" t="s">
        <v>1854</v>
      </c>
      <c r="C17" s="463" t="s">
        <v>45</v>
      </c>
      <c r="D17" s="463" t="s">
        <v>1794</v>
      </c>
      <c r="E17" s="463" t="s">
        <v>46</v>
      </c>
      <c r="F17" s="463" t="s">
        <v>1795</v>
      </c>
      <c r="G17" s="463" t="s">
        <v>1796</v>
      </c>
      <c r="H17" s="463" t="s">
        <v>1797</v>
      </c>
      <c r="I17" s="463" t="s">
        <v>1798</v>
      </c>
      <c r="J17" s="463" t="s">
        <v>198</v>
      </c>
      <c r="K17" s="463" t="s">
        <v>1855</v>
      </c>
      <c r="L17" s="463" t="s">
        <v>206</v>
      </c>
      <c r="M17" s="463" t="s">
        <v>198</v>
      </c>
      <c r="N17" s="463" t="s">
        <v>1796</v>
      </c>
      <c r="O17" s="463" t="s">
        <v>1800</v>
      </c>
      <c r="P17" s="463" t="s">
        <v>1801</v>
      </c>
      <c r="Q17" s="463" t="s">
        <v>1796</v>
      </c>
      <c r="R17" s="463" t="s">
        <v>1802</v>
      </c>
      <c r="S17" s="463" t="s">
        <v>1803</v>
      </c>
      <c r="T17" s="463" t="s">
        <v>191</v>
      </c>
      <c r="U17" s="463" t="s">
        <v>1804</v>
      </c>
      <c r="V17" s="463" t="s">
        <v>1805</v>
      </c>
      <c r="W17" s="463" t="s">
        <v>106</v>
      </c>
      <c r="X17" s="463" t="s">
        <v>1806</v>
      </c>
      <c r="Y17" s="463" t="s">
        <v>1794</v>
      </c>
      <c r="Z17" s="463" t="s">
        <v>1856</v>
      </c>
      <c r="AA17" s="463" t="s">
        <v>1808</v>
      </c>
      <c r="AB17" s="463" t="s">
        <v>1809</v>
      </c>
      <c r="AC17" s="463" t="s">
        <v>1810</v>
      </c>
      <c r="AD17" s="463" t="s">
        <v>1811</v>
      </c>
      <c r="AE17" s="463" t="s">
        <v>1857</v>
      </c>
      <c r="AF17" s="463" t="s">
        <v>1858</v>
      </c>
      <c r="AG17" s="463" t="s">
        <v>1859</v>
      </c>
      <c r="AH17" s="463" t="s">
        <v>1837</v>
      </c>
      <c r="AI17" s="463" t="s">
        <v>1809</v>
      </c>
      <c r="AJ17" s="463" t="s">
        <v>1794</v>
      </c>
      <c r="AK17" s="464">
        <v>3480300049367</v>
      </c>
      <c r="AL17" s="463" t="s">
        <v>253</v>
      </c>
      <c r="AM17" s="463" t="s">
        <v>1796</v>
      </c>
      <c r="AN17" s="463" t="s">
        <v>1816</v>
      </c>
      <c r="AO17" s="463" t="s">
        <v>51</v>
      </c>
      <c r="AP17" s="463" t="s">
        <v>1826</v>
      </c>
      <c r="AQ17" s="463" t="s">
        <v>1159</v>
      </c>
      <c r="AR17" s="463" t="s">
        <v>6</v>
      </c>
      <c r="AS17" s="463" t="s">
        <v>51</v>
      </c>
      <c r="AT17" s="463" t="s">
        <v>51</v>
      </c>
      <c r="AU17" s="465">
        <v>1</v>
      </c>
      <c r="AV17" s="463" t="s">
        <v>1824</v>
      </c>
      <c r="AW17" s="463" t="s">
        <v>1796</v>
      </c>
      <c r="AX17" s="463" t="s">
        <v>1819</v>
      </c>
      <c r="AY17" s="463" t="s">
        <v>1820</v>
      </c>
      <c r="AZ17" s="463" t="s">
        <v>1821</v>
      </c>
      <c r="BA17" s="463" t="s">
        <v>1822</v>
      </c>
    </row>
    <row r="18" spans="1:53" ht="21.75" customHeight="1">
      <c r="A18" s="463" t="s">
        <v>1853</v>
      </c>
      <c r="B18" s="463" t="s">
        <v>1854</v>
      </c>
      <c r="C18" s="463" t="s">
        <v>45</v>
      </c>
      <c r="D18" s="463" t="s">
        <v>1794</v>
      </c>
      <c r="E18" s="463" t="s">
        <v>46</v>
      </c>
      <c r="F18" s="463" t="s">
        <v>1795</v>
      </c>
      <c r="G18" s="463" t="s">
        <v>1796</v>
      </c>
      <c r="H18" s="463" t="s">
        <v>1797</v>
      </c>
      <c r="I18" s="463" t="s">
        <v>1798</v>
      </c>
      <c r="J18" s="463" t="s">
        <v>198</v>
      </c>
      <c r="K18" s="463" t="s">
        <v>1855</v>
      </c>
      <c r="L18" s="463" t="s">
        <v>206</v>
      </c>
      <c r="M18" s="463" t="s">
        <v>198</v>
      </c>
      <c r="N18" s="463" t="s">
        <v>1796</v>
      </c>
      <c r="O18" s="463" t="s">
        <v>1800</v>
      </c>
      <c r="P18" s="463" t="s">
        <v>1801</v>
      </c>
      <c r="Q18" s="463" t="s">
        <v>1796</v>
      </c>
      <c r="R18" s="463" t="s">
        <v>1802</v>
      </c>
      <c r="S18" s="463" t="s">
        <v>1803</v>
      </c>
      <c r="T18" s="463" t="s">
        <v>191</v>
      </c>
      <c r="U18" s="463" t="s">
        <v>1804</v>
      </c>
      <c r="V18" s="463" t="s">
        <v>1805</v>
      </c>
      <c r="W18" s="463" t="s">
        <v>106</v>
      </c>
      <c r="X18" s="463" t="s">
        <v>1806</v>
      </c>
      <c r="Y18" s="463" t="s">
        <v>1794</v>
      </c>
      <c r="Z18" s="463" t="s">
        <v>1856</v>
      </c>
      <c r="AA18" s="463" t="s">
        <v>1808</v>
      </c>
      <c r="AB18" s="463" t="s">
        <v>1809</v>
      </c>
      <c r="AC18" s="463" t="s">
        <v>1810</v>
      </c>
      <c r="AD18" s="463" t="s">
        <v>1811</v>
      </c>
      <c r="AE18" s="463" t="s">
        <v>1857</v>
      </c>
      <c r="AF18" s="463" t="s">
        <v>1858</v>
      </c>
      <c r="AG18" s="463" t="s">
        <v>1859</v>
      </c>
      <c r="AH18" s="463" t="s">
        <v>1837</v>
      </c>
      <c r="AI18" s="463" t="s">
        <v>1809</v>
      </c>
      <c r="AJ18" s="463" t="s">
        <v>1825</v>
      </c>
      <c r="AK18" s="464">
        <v>1409900051836</v>
      </c>
      <c r="AL18" s="463" t="s">
        <v>210</v>
      </c>
      <c r="AM18" s="463" t="s">
        <v>1796</v>
      </c>
      <c r="AN18" s="463" t="s">
        <v>1816</v>
      </c>
      <c r="AO18" s="463" t="s">
        <v>51</v>
      </c>
      <c r="AP18" s="463" t="s">
        <v>1826</v>
      </c>
      <c r="AQ18" s="463" t="s">
        <v>1159</v>
      </c>
      <c r="AR18" s="463" t="s">
        <v>6</v>
      </c>
      <c r="AS18" s="463" t="s">
        <v>51</v>
      </c>
      <c r="AT18" s="463" t="s">
        <v>51</v>
      </c>
      <c r="AU18" s="465">
        <v>1</v>
      </c>
      <c r="AV18" s="463" t="s">
        <v>1824</v>
      </c>
      <c r="AW18" s="463" t="s">
        <v>1796</v>
      </c>
      <c r="AX18" s="463" t="s">
        <v>1819</v>
      </c>
      <c r="AY18" s="463" t="s">
        <v>1820</v>
      </c>
      <c r="AZ18" s="463" t="s">
        <v>1821</v>
      </c>
      <c r="BA18" s="463" t="s">
        <v>1822</v>
      </c>
    </row>
    <row r="19" spans="1:53" ht="21.75" customHeight="1">
      <c r="A19" s="463" t="s">
        <v>1853</v>
      </c>
      <c r="B19" s="463" t="s">
        <v>1854</v>
      </c>
      <c r="C19" s="463" t="s">
        <v>45</v>
      </c>
      <c r="D19" s="463" t="s">
        <v>1794</v>
      </c>
      <c r="E19" s="463" t="s">
        <v>46</v>
      </c>
      <c r="F19" s="463" t="s">
        <v>1795</v>
      </c>
      <c r="G19" s="463" t="s">
        <v>1796</v>
      </c>
      <c r="H19" s="463" t="s">
        <v>1797</v>
      </c>
      <c r="I19" s="463" t="s">
        <v>1798</v>
      </c>
      <c r="J19" s="463" t="s">
        <v>198</v>
      </c>
      <c r="K19" s="463" t="s">
        <v>1855</v>
      </c>
      <c r="L19" s="463" t="s">
        <v>206</v>
      </c>
      <c r="M19" s="463" t="s">
        <v>198</v>
      </c>
      <c r="N19" s="463" t="s">
        <v>1796</v>
      </c>
      <c r="O19" s="463" t="s">
        <v>1800</v>
      </c>
      <c r="P19" s="463" t="s">
        <v>1801</v>
      </c>
      <c r="Q19" s="463" t="s">
        <v>1796</v>
      </c>
      <c r="R19" s="463" t="s">
        <v>1802</v>
      </c>
      <c r="S19" s="463" t="s">
        <v>1803</v>
      </c>
      <c r="T19" s="463" t="s">
        <v>191</v>
      </c>
      <c r="U19" s="463" t="s">
        <v>1804</v>
      </c>
      <c r="V19" s="463" t="s">
        <v>1805</v>
      </c>
      <c r="W19" s="463" t="s">
        <v>106</v>
      </c>
      <c r="X19" s="463" t="s">
        <v>1806</v>
      </c>
      <c r="Y19" s="463" t="s">
        <v>1794</v>
      </c>
      <c r="Z19" s="463" t="s">
        <v>1856</v>
      </c>
      <c r="AA19" s="463" t="s">
        <v>1808</v>
      </c>
      <c r="AB19" s="463" t="s">
        <v>1809</v>
      </c>
      <c r="AC19" s="463" t="s">
        <v>1810</v>
      </c>
      <c r="AD19" s="463" t="s">
        <v>1811</v>
      </c>
      <c r="AE19" s="463" t="s">
        <v>1857</v>
      </c>
      <c r="AF19" s="463" t="s">
        <v>1858</v>
      </c>
      <c r="AG19" s="463" t="s">
        <v>1859</v>
      </c>
      <c r="AH19" s="463" t="s">
        <v>1837</v>
      </c>
      <c r="AI19" s="463" t="s">
        <v>1809</v>
      </c>
      <c r="AJ19" s="463" t="s">
        <v>1828</v>
      </c>
      <c r="AK19" s="464">
        <v>3470100637320</v>
      </c>
      <c r="AL19" s="463" t="s">
        <v>738</v>
      </c>
      <c r="AM19" s="463" t="s">
        <v>1796</v>
      </c>
      <c r="AN19" s="463" t="s">
        <v>1816</v>
      </c>
      <c r="AO19" s="463" t="s">
        <v>51</v>
      </c>
      <c r="AP19" s="463" t="s">
        <v>1826</v>
      </c>
      <c r="AQ19" s="463" t="s">
        <v>1542</v>
      </c>
      <c r="AR19" s="463" t="s">
        <v>6</v>
      </c>
      <c r="AS19" s="463" t="s">
        <v>51</v>
      </c>
      <c r="AT19" s="463" t="s">
        <v>51</v>
      </c>
      <c r="AU19" s="465">
        <v>1</v>
      </c>
      <c r="AV19" s="463" t="s">
        <v>1824</v>
      </c>
      <c r="AW19" s="463" t="s">
        <v>1796</v>
      </c>
      <c r="AX19" s="463" t="s">
        <v>1819</v>
      </c>
      <c r="AY19" s="463" t="s">
        <v>1820</v>
      </c>
      <c r="AZ19" s="463" t="s">
        <v>1821</v>
      </c>
      <c r="BA19" s="463" t="s">
        <v>1822</v>
      </c>
    </row>
    <row r="20" spans="1:53" ht="21.75" customHeight="1">
      <c r="A20" s="463" t="s">
        <v>1853</v>
      </c>
      <c r="B20" s="463" t="s">
        <v>1854</v>
      </c>
      <c r="C20" s="463" t="s">
        <v>45</v>
      </c>
      <c r="D20" s="463" t="s">
        <v>1794</v>
      </c>
      <c r="E20" s="463" t="s">
        <v>46</v>
      </c>
      <c r="F20" s="463" t="s">
        <v>1795</v>
      </c>
      <c r="G20" s="463" t="s">
        <v>1796</v>
      </c>
      <c r="H20" s="463" t="s">
        <v>1797</v>
      </c>
      <c r="I20" s="463" t="s">
        <v>1798</v>
      </c>
      <c r="J20" s="463" t="s">
        <v>198</v>
      </c>
      <c r="K20" s="463" t="s">
        <v>1855</v>
      </c>
      <c r="L20" s="463" t="s">
        <v>206</v>
      </c>
      <c r="M20" s="463" t="s">
        <v>198</v>
      </c>
      <c r="N20" s="463" t="s">
        <v>1796</v>
      </c>
      <c r="O20" s="463" t="s">
        <v>1800</v>
      </c>
      <c r="P20" s="463" t="s">
        <v>1801</v>
      </c>
      <c r="Q20" s="463" t="s">
        <v>1796</v>
      </c>
      <c r="R20" s="463" t="s">
        <v>1802</v>
      </c>
      <c r="S20" s="463" t="s">
        <v>1803</v>
      </c>
      <c r="T20" s="463" t="s">
        <v>191</v>
      </c>
      <c r="U20" s="463" t="s">
        <v>1804</v>
      </c>
      <c r="V20" s="463" t="s">
        <v>1805</v>
      </c>
      <c r="W20" s="463" t="s">
        <v>106</v>
      </c>
      <c r="X20" s="463" t="s">
        <v>1806</v>
      </c>
      <c r="Y20" s="463" t="s">
        <v>1794</v>
      </c>
      <c r="Z20" s="463" t="s">
        <v>1856</v>
      </c>
      <c r="AA20" s="463" t="s">
        <v>1808</v>
      </c>
      <c r="AB20" s="463" t="s">
        <v>1809</v>
      </c>
      <c r="AC20" s="463" t="s">
        <v>1810</v>
      </c>
      <c r="AD20" s="463" t="s">
        <v>1811</v>
      </c>
      <c r="AE20" s="463" t="s">
        <v>1857</v>
      </c>
      <c r="AF20" s="463" t="s">
        <v>1858</v>
      </c>
      <c r="AG20" s="463" t="s">
        <v>1859</v>
      </c>
      <c r="AH20" s="463" t="s">
        <v>1837</v>
      </c>
      <c r="AI20" s="463" t="s">
        <v>1809</v>
      </c>
      <c r="AJ20" s="463" t="s">
        <v>1860</v>
      </c>
      <c r="AK20" s="464">
        <v>1302000141779</v>
      </c>
      <c r="AL20" s="463" t="s">
        <v>226</v>
      </c>
      <c r="AM20" s="463" t="s">
        <v>1794</v>
      </c>
      <c r="AN20" s="463" t="s">
        <v>1816</v>
      </c>
      <c r="AO20" s="463" t="s">
        <v>51</v>
      </c>
      <c r="AP20" s="463" t="s">
        <v>1861</v>
      </c>
      <c r="AQ20" s="463" t="s">
        <v>1159</v>
      </c>
      <c r="AR20" s="463" t="s">
        <v>6</v>
      </c>
      <c r="AS20" s="463" t="s">
        <v>1862</v>
      </c>
      <c r="AT20" s="463" t="s">
        <v>1863</v>
      </c>
      <c r="AU20" s="466"/>
      <c r="AV20" s="463" t="s">
        <v>51</v>
      </c>
      <c r="AW20" s="463" t="s">
        <v>1796</v>
      </c>
      <c r="AX20" s="463" t="s">
        <v>1819</v>
      </c>
      <c r="AY20" s="463" t="s">
        <v>1820</v>
      </c>
      <c r="AZ20" s="463" t="s">
        <v>1821</v>
      </c>
      <c r="BA20" s="463" t="s">
        <v>1822</v>
      </c>
    </row>
    <row r="21" spans="1:53" ht="21.75" customHeight="1">
      <c r="A21" s="463" t="s">
        <v>1853</v>
      </c>
      <c r="B21" s="463" t="s">
        <v>1854</v>
      </c>
      <c r="C21" s="463" t="s">
        <v>45</v>
      </c>
      <c r="D21" s="463" t="s">
        <v>1794</v>
      </c>
      <c r="E21" s="463" t="s">
        <v>46</v>
      </c>
      <c r="F21" s="463" t="s">
        <v>1795</v>
      </c>
      <c r="G21" s="463" t="s">
        <v>1796</v>
      </c>
      <c r="H21" s="463" t="s">
        <v>1797</v>
      </c>
      <c r="I21" s="463" t="s">
        <v>1798</v>
      </c>
      <c r="J21" s="463" t="s">
        <v>198</v>
      </c>
      <c r="K21" s="463" t="s">
        <v>1855</v>
      </c>
      <c r="L21" s="463" t="s">
        <v>206</v>
      </c>
      <c r="M21" s="463" t="s">
        <v>198</v>
      </c>
      <c r="N21" s="463" t="s">
        <v>1796</v>
      </c>
      <c r="O21" s="463" t="s">
        <v>1800</v>
      </c>
      <c r="P21" s="463" t="s">
        <v>1801</v>
      </c>
      <c r="Q21" s="463" t="s">
        <v>1796</v>
      </c>
      <c r="R21" s="463" t="s">
        <v>1802</v>
      </c>
      <c r="S21" s="463" t="s">
        <v>1803</v>
      </c>
      <c r="T21" s="463" t="s">
        <v>191</v>
      </c>
      <c r="U21" s="463" t="s">
        <v>1804</v>
      </c>
      <c r="V21" s="463" t="s">
        <v>1805</v>
      </c>
      <c r="W21" s="463" t="s">
        <v>106</v>
      </c>
      <c r="X21" s="463" t="s">
        <v>1806</v>
      </c>
      <c r="Y21" s="463" t="s">
        <v>1794</v>
      </c>
      <c r="Z21" s="463" t="s">
        <v>1856</v>
      </c>
      <c r="AA21" s="463" t="s">
        <v>1808</v>
      </c>
      <c r="AB21" s="463" t="s">
        <v>1809</v>
      </c>
      <c r="AC21" s="463" t="s">
        <v>1810</v>
      </c>
      <c r="AD21" s="463" t="s">
        <v>1811</v>
      </c>
      <c r="AE21" s="463" t="s">
        <v>1857</v>
      </c>
      <c r="AF21" s="463" t="s">
        <v>1858</v>
      </c>
      <c r="AG21" s="463" t="s">
        <v>1859</v>
      </c>
      <c r="AH21" s="463" t="s">
        <v>1837</v>
      </c>
      <c r="AI21" s="463" t="s">
        <v>1809</v>
      </c>
      <c r="AJ21" s="463" t="s">
        <v>1864</v>
      </c>
      <c r="AK21" s="464">
        <v>3470100837213</v>
      </c>
      <c r="AL21" s="463" t="s">
        <v>741</v>
      </c>
      <c r="AM21" s="463" t="s">
        <v>1794</v>
      </c>
      <c r="AN21" s="463" t="s">
        <v>1816</v>
      </c>
      <c r="AO21" s="463" t="s">
        <v>51</v>
      </c>
      <c r="AP21" s="463" t="s">
        <v>1827</v>
      </c>
      <c r="AQ21" s="463" t="s">
        <v>1402</v>
      </c>
      <c r="AR21" s="463" t="s">
        <v>48</v>
      </c>
      <c r="AS21" s="463" t="s">
        <v>1865</v>
      </c>
      <c r="AT21" s="463" t="s">
        <v>51</v>
      </c>
      <c r="AU21" s="5"/>
      <c r="AV21" s="463" t="s">
        <v>51</v>
      </c>
      <c r="AW21" s="463" t="s">
        <v>1796</v>
      </c>
      <c r="AX21" s="463" t="s">
        <v>1819</v>
      </c>
      <c r="AY21" s="463" t="s">
        <v>1820</v>
      </c>
      <c r="AZ21" s="463" t="s">
        <v>1821</v>
      </c>
      <c r="BA21" s="463" t="s">
        <v>1822</v>
      </c>
    </row>
    <row r="22" spans="1:53" ht="21.75" customHeight="1">
      <c r="A22" s="463" t="s">
        <v>1866</v>
      </c>
      <c r="B22" s="463" t="s">
        <v>1867</v>
      </c>
      <c r="C22" s="463" t="s">
        <v>45</v>
      </c>
      <c r="D22" s="463" t="s">
        <v>1794</v>
      </c>
      <c r="E22" s="463" t="s">
        <v>46</v>
      </c>
      <c r="F22" s="463" t="s">
        <v>1795</v>
      </c>
      <c r="G22" s="463" t="s">
        <v>1796</v>
      </c>
      <c r="H22" s="463" t="s">
        <v>1797</v>
      </c>
      <c r="I22" s="463" t="s">
        <v>1798</v>
      </c>
      <c r="J22" s="463" t="s">
        <v>198</v>
      </c>
      <c r="K22" s="463" t="s">
        <v>1868</v>
      </c>
      <c r="L22" s="463" t="s">
        <v>230</v>
      </c>
      <c r="M22" s="463" t="s">
        <v>198</v>
      </c>
      <c r="N22" s="463" t="s">
        <v>1796</v>
      </c>
      <c r="O22" s="463" t="s">
        <v>1800</v>
      </c>
      <c r="P22" s="463" t="s">
        <v>1801</v>
      </c>
      <c r="Q22" s="463" t="s">
        <v>1796</v>
      </c>
      <c r="R22" s="463" t="s">
        <v>1802</v>
      </c>
      <c r="S22" s="463" t="s">
        <v>1803</v>
      </c>
      <c r="T22" s="463" t="s">
        <v>191</v>
      </c>
      <c r="U22" s="463" t="s">
        <v>1804</v>
      </c>
      <c r="V22" s="463" t="s">
        <v>1805</v>
      </c>
      <c r="W22" s="463" t="s">
        <v>106</v>
      </c>
      <c r="X22" s="463" t="s">
        <v>1806</v>
      </c>
      <c r="Y22" s="463" t="s">
        <v>1794</v>
      </c>
      <c r="Z22" s="463" t="s">
        <v>1869</v>
      </c>
      <c r="AA22" s="463" t="s">
        <v>1808</v>
      </c>
      <c r="AB22" s="463" t="s">
        <v>1809</v>
      </c>
      <c r="AC22" s="463" t="s">
        <v>1810</v>
      </c>
      <c r="AD22" s="463" t="s">
        <v>1811</v>
      </c>
      <c r="AE22" s="463" t="s">
        <v>1870</v>
      </c>
      <c r="AF22" s="463" t="s">
        <v>1871</v>
      </c>
      <c r="AG22" s="463" t="s">
        <v>1872</v>
      </c>
      <c r="AH22" s="463" t="s">
        <v>1837</v>
      </c>
      <c r="AI22" s="463" t="s">
        <v>1809</v>
      </c>
      <c r="AJ22" s="463" t="s">
        <v>1796</v>
      </c>
      <c r="AK22" s="464">
        <v>3450400080240</v>
      </c>
      <c r="AL22" s="463" t="s">
        <v>743</v>
      </c>
      <c r="AM22" s="463" t="s">
        <v>1796</v>
      </c>
      <c r="AN22" s="463" t="s">
        <v>1816</v>
      </c>
      <c r="AO22" s="463" t="s">
        <v>51</v>
      </c>
      <c r="AP22" s="463" t="s">
        <v>1873</v>
      </c>
      <c r="AQ22" s="463" t="s">
        <v>1703</v>
      </c>
      <c r="AR22" s="463" t="s">
        <v>62</v>
      </c>
      <c r="AS22" s="463" t="s">
        <v>51</v>
      </c>
      <c r="AT22" s="463" t="s">
        <v>51</v>
      </c>
      <c r="AU22" s="465">
        <v>0</v>
      </c>
      <c r="AV22" s="463" t="s">
        <v>1818</v>
      </c>
      <c r="AW22" s="463" t="s">
        <v>1796</v>
      </c>
      <c r="AX22" s="463" t="s">
        <v>1819</v>
      </c>
      <c r="AY22" s="463" t="s">
        <v>1820</v>
      </c>
      <c r="AZ22" s="463" t="s">
        <v>1821</v>
      </c>
      <c r="BA22" s="463" t="s">
        <v>1822</v>
      </c>
    </row>
    <row r="23" spans="1:53" ht="21.75" customHeight="1">
      <c r="A23" s="463" t="s">
        <v>1866</v>
      </c>
      <c r="B23" s="463" t="s">
        <v>1867</v>
      </c>
      <c r="C23" s="463" t="s">
        <v>45</v>
      </c>
      <c r="D23" s="463" t="s">
        <v>1794</v>
      </c>
      <c r="E23" s="463" t="s">
        <v>46</v>
      </c>
      <c r="F23" s="463" t="s">
        <v>1795</v>
      </c>
      <c r="G23" s="463" t="s">
        <v>1796</v>
      </c>
      <c r="H23" s="463" t="s">
        <v>1797</v>
      </c>
      <c r="I23" s="463" t="s">
        <v>1798</v>
      </c>
      <c r="J23" s="463" t="s">
        <v>198</v>
      </c>
      <c r="K23" s="463" t="s">
        <v>1868</v>
      </c>
      <c r="L23" s="463" t="s">
        <v>230</v>
      </c>
      <c r="M23" s="463" t="s">
        <v>198</v>
      </c>
      <c r="N23" s="463" t="s">
        <v>1796</v>
      </c>
      <c r="O23" s="463" t="s">
        <v>1800</v>
      </c>
      <c r="P23" s="463" t="s">
        <v>1801</v>
      </c>
      <c r="Q23" s="463" t="s">
        <v>1796</v>
      </c>
      <c r="R23" s="463" t="s">
        <v>1802</v>
      </c>
      <c r="S23" s="463" t="s">
        <v>1803</v>
      </c>
      <c r="T23" s="463" t="s">
        <v>191</v>
      </c>
      <c r="U23" s="463" t="s">
        <v>1804</v>
      </c>
      <c r="V23" s="463" t="s">
        <v>1805</v>
      </c>
      <c r="W23" s="463" t="s">
        <v>106</v>
      </c>
      <c r="X23" s="463" t="s">
        <v>1806</v>
      </c>
      <c r="Y23" s="463" t="s">
        <v>1794</v>
      </c>
      <c r="Z23" s="463" t="s">
        <v>1869</v>
      </c>
      <c r="AA23" s="463" t="s">
        <v>1808</v>
      </c>
      <c r="AB23" s="463" t="s">
        <v>1809</v>
      </c>
      <c r="AC23" s="463" t="s">
        <v>1810</v>
      </c>
      <c r="AD23" s="463" t="s">
        <v>1811</v>
      </c>
      <c r="AE23" s="463" t="s">
        <v>1870</v>
      </c>
      <c r="AF23" s="463" t="s">
        <v>1871</v>
      </c>
      <c r="AG23" s="463" t="s">
        <v>1872</v>
      </c>
      <c r="AH23" s="463" t="s">
        <v>1837</v>
      </c>
      <c r="AI23" s="463" t="s">
        <v>1809</v>
      </c>
      <c r="AJ23" s="463" t="s">
        <v>1794</v>
      </c>
      <c r="AK23" s="464">
        <v>3309901308943</v>
      </c>
      <c r="AL23" s="463" t="s">
        <v>228</v>
      </c>
      <c r="AM23" s="463" t="s">
        <v>1796</v>
      </c>
      <c r="AN23" s="463" t="s">
        <v>1816</v>
      </c>
      <c r="AO23" s="463" t="s">
        <v>51</v>
      </c>
      <c r="AP23" s="463" t="s">
        <v>1874</v>
      </c>
      <c r="AQ23" s="463" t="s">
        <v>1159</v>
      </c>
      <c r="AR23" s="463" t="s">
        <v>62</v>
      </c>
      <c r="AS23" s="463" t="s">
        <v>51</v>
      </c>
      <c r="AT23" s="463" t="s">
        <v>51</v>
      </c>
      <c r="AU23" s="465">
        <v>1</v>
      </c>
      <c r="AV23" s="463" t="s">
        <v>1824</v>
      </c>
      <c r="AW23" s="463" t="s">
        <v>1796</v>
      </c>
      <c r="AX23" s="463" t="s">
        <v>1819</v>
      </c>
      <c r="AY23" s="463" t="s">
        <v>1820</v>
      </c>
      <c r="AZ23" s="463" t="s">
        <v>1821</v>
      </c>
      <c r="BA23" s="463" t="s">
        <v>1822</v>
      </c>
    </row>
    <row r="24" spans="1:53" ht="21.75" customHeight="1">
      <c r="A24" s="463" t="s">
        <v>1866</v>
      </c>
      <c r="B24" s="463" t="s">
        <v>1867</v>
      </c>
      <c r="C24" s="463" t="s">
        <v>45</v>
      </c>
      <c r="D24" s="463" t="s">
        <v>1794</v>
      </c>
      <c r="E24" s="463" t="s">
        <v>46</v>
      </c>
      <c r="F24" s="463" t="s">
        <v>1795</v>
      </c>
      <c r="G24" s="463" t="s">
        <v>1796</v>
      </c>
      <c r="H24" s="463" t="s">
        <v>1797</v>
      </c>
      <c r="I24" s="463" t="s">
        <v>1798</v>
      </c>
      <c r="J24" s="463" t="s">
        <v>198</v>
      </c>
      <c r="K24" s="463" t="s">
        <v>1868</v>
      </c>
      <c r="L24" s="463" t="s">
        <v>230</v>
      </c>
      <c r="M24" s="463" t="s">
        <v>198</v>
      </c>
      <c r="N24" s="463" t="s">
        <v>1796</v>
      </c>
      <c r="O24" s="463" t="s">
        <v>1800</v>
      </c>
      <c r="P24" s="463" t="s">
        <v>1801</v>
      </c>
      <c r="Q24" s="463" t="s">
        <v>1796</v>
      </c>
      <c r="R24" s="463" t="s">
        <v>1802</v>
      </c>
      <c r="S24" s="463" t="s">
        <v>1803</v>
      </c>
      <c r="T24" s="463" t="s">
        <v>191</v>
      </c>
      <c r="U24" s="463" t="s">
        <v>1804</v>
      </c>
      <c r="V24" s="463" t="s">
        <v>1805</v>
      </c>
      <c r="W24" s="463" t="s">
        <v>106</v>
      </c>
      <c r="X24" s="463" t="s">
        <v>1806</v>
      </c>
      <c r="Y24" s="463" t="s">
        <v>1794</v>
      </c>
      <c r="Z24" s="463" t="s">
        <v>1869</v>
      </c>
      <c r="AA24" s="463" t="s">
        <v>1808</v>
      </c>
      <c r="AB24" s="463" t="s">
        <v>1809</v>
      </c>
      <c r="AC24" s="463" t="s">
        <v>1810</v>
      </c>
      <c r="AD24" s="463" t="s">
        <v>1811</v>
      </c>
      <c r="AE24" s="463" t="s">
        <v>1870</v>
      </c>
      <c r="AF24" s="463" t="s">
        <v>1871</v>
      </c>
      <c r="AG24" s="463" t="s">
        <v>1872</v>
      </c>
      <c r="AH24" s="463" t="s">
        <v>1837</v>
      </c>
      <c r="AI24" s="463" t="s">
        <v>1809</v>
      </c>
      <c r="AJ24" s="463" t="s">
        <v>1825</v>
      </c>
      <c r="AK24" s="464">
        <v>1409900195471</v>
      </c>
      <c r="AL24" s="463" t="s">
        <v>234</v>
      </c>
      <c r="AM24" s="463" t="s">
        <v>1794</v>
      </c>
      <c r="AN24" s="463" t="s">
        <v>1816</v>
      </c>
      <c r="AO24" s="463" t="s">
        <v>51</v>
      </c>
      <c r="AP24" s="463" t="s">
        <v>1875</v>
      </c>
      <c r="AQ24" s="463" t="s">
        <v>1159</v>
      </c>
      <c r="AR24" s="463" t="s">
        <v>6</v>
      </c>
      <c r="AS24" s="463" t="s">
        <v>51</v>
      </c>
      <c r="AT24" s="463" t="s">
        <v>51</v>
      </c>
      <c r="AU24" s="465">
        <v>1</v>
      </c>
      <c r="AV24" s="463" t="s">
        <v>1824</v>
      </c>
      <c r="AW24" s="463" t="s">
        <v>1796</v>
      </c>
      <c r="AX24" s="463" t="s">
        <v>1819</v>
      </c>
      <c r="AY24" s="463" t="s">
        <v>1820</v>
      </c>
      <c r="AZ24" s="463" t="s">
        <v>1821</v>
      </c>
      <c r="BA24" s="463" t="s">
        <v>1822</v>
      </c>
    </row>
    <row r="25" spans="1:53" ht="21.75" customHeight="1">
      <c r="A25" s="463" t="s">
        <v>1866</v>
      </c>
      <c r="B25" s="463" t="s">
        <v>1867</v>
      </c>
      <c r="C25" s="463" t="s">
        <v>45</v>
      </c>
      <c r="D25" s="463" t="s">
        <v>1794</v>
      </c>
      <c r="E25" s="463" t="s">
        <v>46</v>
      </c>
      <c r="F25" s="463" t="s">
        <v>1795</v>
      </c>
      <c r="G25" s="463" t="s">
        <v>1796</v>
      </c>
      <c r="H25" s="463" t="s">
        <v>1797</v>
      </c>
      <c r="I25" s="463" t="s">
        <v>1798</v>
      </c>
      <c r="J25" s="463" t="s">
        <v>198</v>
      </c>
      <c r="K25" s="463" t="s">
        <v>1868</v>
      </c>
      <c r="L25" s="463" t="s">
        <v>230</v>
      </c>
      <c r="M25" s="463" t="s">
        <v>198</v>
      </c>
      <c r="N25" s="463" t="s">
        <v>1796</v>
      </c>
      <c r="O25" s="463" t="s">
        <v>1800</v>
      </c>
      <c r="P25" s="463" t="s">
        <v>1801</v>
      </c>
      <c r="Q25" s="463" t="s">
        <v>1796</v>
      </c>
      <c r="R25" s="463" t="s">
        <v>1802</v>
      </c>
      <c r="S25" s="463" t="s">
        <v>1803</v>
      </c>
      <c r="T25" s="463" t="s">
        <v>191</v>
      </c>
      <c r="U25" s="463" t="s">
        <v>1804</v>
      </c>
      <c r="V25" s="463" t="s">
        <v>1805</v>
      </c>
      <c r="W25" s="463" t="s">
        <v>106</v>
      </c>
      <c r="X25" s="463" t="s">
        <v>1806</v>
      </c>
      <c r="Y25" s="463" t="s">
        <v>1794</v>
      </c>
      <c r="Z25" s="463" t="s">
        <v>1869</v>
      </c>
      <c r="AA25" s="463" t="s">
        <v>1808</v>
      </c>
      <c r="AB25" s="463" t="s">
        <v>1809</v>
      </c>
      <c r="AC25" s="463" t="s">
        <v>1810</v>
      </c>
      <c r="AD25" s="463" t="s">
        <v>1811</v>
      </c>
      <c r="AE25" s="463" t="s">
        <v>1870</v>
      </c>
      <c r="AF25" s="463" t="s">
        <v>1871</v>
      </c>
      <c r="AG25" s="463" t="s">
        <v>1872</v>
      </c>
      <c r="AH25" s="463" t="s">
        <v>1837</v>
      </c>
      <c r="AI25" s="463" t="s">
        <v>1809</v>
      </c>
      <c r="AJ25" s="463" t="s">
        <v>1828</v>
      </c>
      <c r="AK25" s="464">
        <v>3310200197683</v>
      </c>
      <c r="AL25" s="463" t="s">
        <v>744</v>
      </c>
      <c r="AM25" s="463" t="s">
        <v>1794</v>
      </c>
      <c r="AN25" s="463" t="s">
        <v>1816</v>
      </c>
      <c r="AO25" s="463" t="s">
        <v>51</v>
      </c>
      <c r="AP25" s="463" t="s">
        <v>1876</v>
      </c>
      <c r="AQ25" s="463" t="s">
        <v>1542</v>
      </c>
      <c r="AR25" s="463" t="s">
        <v>6</v>
      </c>
      <c r="AS25" s="463" t="s">
        <v>51</v>
      </c>
      <c r="AT25" s="463" t="s">
        <v>51</v>
      </c>
      <c r="AU25" s="465">
        <v>1</v>
      </c>
      <c r="AV25" s="463" t="s">
        <v>1824</v>
      </c>
      <c r="AW25" s="463" t="s">
        <v>1796</v>
      </c>
      <c r="AX25" s="463" t="s">
        <v>1819</v>
      </c>
      <c r="AY25" s="463" t="s">
        <v>1820</v>
      </c>
      <c r="AZ25" s="463" t="s">
        <v>1821</v>
      </c>
      <c r="BA25" s="463" t="s">
        <v>1822</v>
      </c>
    </row>
    <row r="26" spans="1:53" ht="21.75" customHeight="1">
      <c r="A26" s="463" t="s">
        <v>1866</v>
      </c>
      <c r="B26" s="463" t="s">
        <v>1867</v>
      </c>
      <c r="C26" s="463" t="s">
        <v>45</v>
      </c>
      <c r="D26" s="463" t="s">
        <v>1794</v>
      </c>
      <c r="E26" s="463" t="s">
        <v>46</v>
      </c>
      <c r="F26" s="463" t="s">
        <v>1795</v>
      </c>
      <c r="G26" s="463" t="s">
        <v>1796</v>
      </c>
      <c r="H26" s="463" t="s">
        <v>1797</v>
      </c>
      <c r="I26" s="463" t="s">
        <v>1798</v>
      </c>
      <c r="J26" s="463" t="s">
        <v>198</v>
      </c>
      <c r="K26" s="463" t="s">
        <v>1868</v>
      </c>
      <c r="L26" s="463" t="s">
        <v>230</v>
      </c>
      <c r="M26" s="463" t="s">
        <v>198</v>
      </c>
      <c r="N26" s="463" t="s">
        <v>1796</v>
      </c>
      <c r="O26" s="463" t="s">
        <v>1800</v>
      </c>
      <c r="P26" s="463" t="s">
        <v>1801</v>
      </c>
      <c r="Q26" s="463" t="s">
        <v>1796</v>
      </c>
      <c r="R26" s="463" t="s">
        <v>1802</v>
      </c>
      <c r="S26" s="463" t="s">
        <v>1803</v>
      </c>
      <c r="T26" s="463" t="s">
        <v>191</v>
      </c>
      <c r="U26" s="463" t="s">
        <v>1804</v>
      </c>
      <c r="V26" s="463" t="s">
        <v>1805</v>
      </c>
      <c r="W26" s="463" t="s">
        <v>106</v>
      </c>
      <c r="X26" s="463" t="s">
        <v>1806</v>
      </c>
      <c r="Y26" s="463" t="s">
        <v>1794</v>
      </c>
      <c r="Z26" s="463" t="s">
        <v>1869</v>
      </c>
      <c r="AA26" s="463" t="s">
        <v>1808</v>
      </c>
      <c r="AB26" s="463" t="s">
        <v>1809</v>
      </c>
      <c r="AC26" s="463" t="s">
        <v>1810</v>
      </c>
      <c r="AD26" s="463" t="s">
        <v>1811</v>
      </c>
      <c r="AE26" s="463" t="s">
        <v>1870</v>
      </c>
      <c r="AF26" s="463" t="s">
        <v>1871</v>
      </c>
      <c r="AG26" s="463" t="s">
        <v>1872</v>
      </c>
      <c r="AH26" s="463" t="s">
        <v>1837</v>
      </c>
      <c r="AI26" s="463" t="s">
        <v>1809</v>
      </c>
      <c r="AJ26" s="463" t="s">
        <v>1860</v>
      </c>
      <c r="AK26" s="464">
        <v>5450300001646</v>
      </c>
      <c r="AL26" s="463" t="s">
        <v>236</v>
      </c>
      <c r="AM26" s="463" t="s">
        <v>1794</v>
      </c>
      <c r="AN26" s="463" t="s">
        <v>1816</v>
      </c>
      <c r="AO26" s="463" t="s">
        <v>51</v>
      </c>
      <c r="AP26" s="463" t="s">
        <v>1877</v>
      </c>
      <c r="AQ26" s="463" t="s">
        <v>1159</v>
      </c>
      <c r="AR26" s="463" t="s">
        <v>6</v>
      </c>
      <c r="AS26" s="463" t="s">
        <v>1878</v>
      </c>
      <c r="AT26" s="463" t="s">
        <v>1879</v>
      </c>
      <c r="AU26" s="465">
        <v>1</v>
      </c>
      <c r="AV26" s="463" t="s">
        <v>1824</v>
      </c>
      <c r="AW26" s="463" t="s">
        <v>1796</v>
      </c>
      <c r="AX26" s="463" t="s">
        <v>1819</v>
      </c>
      <c r="AY26" s="463" t="s">
        <v>1820</v>
      </c>
      <c r="AZ26" s="463" t="s">
        <v>1821</v>
      </c>
      <c r="BA26" s="463" t="s">
        <v>1822</v>
      </c>
    </row>
    <row r="27" spans="1:53" ht="21.75" customHeight="1">
      <c r="A27" s="463" t="s">
        <v>1880</v>
      </c>
      <c r="B27" s="463" t="s">
        <v>1881</v>
      </c>
      <c r="C27" s="463" t="s">
        <v>45</v>
      </c>
      <c r="D27" s="463" t="s">
        <v>1794</v>
      </c>
      <c r="E27" s="463" t="s">
        <v>46</v>
      </c>
      <c r="F27" s="463" t="s">
        <v>1795</v>
      </c>
      <c r="G27" s="463" t="s">
        <v>1796</v>
      </c>
      <c r="H27" s="463" t="s">
        <v>1797</v>
      </c>
      <c r="I27" s="463" t="s">
        <v>1798</v>
      </c>
      <c r="J27" s="463" t="s">
        <v>198</v>
      </c>
      <c r="K27" s="463" t="s">
        <v>1882</v>
      </c>
      <c r="L27" s="463" t="s">
        <v>215</v>
      </c>
      <c r="M27" s="463" t="s">
        <v>198</v>
      </c>
      <c r="N27" s="463" t="s">
        <v>1796</v>
      </c>
      <c r="O27" s="463" t="s">
        <v>1800</v>
      </c>
      <c r="P27" s="463" t="s">
        <v>1801</v>
      </c>
      <c r="Q27" s="463" t="s">
        <v>1796</v>
      </c>
      <c r="R27" s="463" t="s">
        <v>1802</v>
      </c>
      <c r="S27" s="463" t="s">
        <v>1803</v>
      </c>
      <c r="T27" s="463" t="s">
        <v>191</v>
      </c>
      <c r="U27" s="463" t="s">
        <v>1804</v>
      </c>
      <c r="V27" s="463" t="s">
        <v>1805</v>
      </c>
      <c r="W27" s="463" t="s">
        <v>106</v>
      </c>
      <c r="X27" s="463" t="s">
        <v>1806</v>
      </c>
      <c r="Y27" s="463" t="s">
        <v>1794</v>
      </c>
      <c r="Z27" s="463" t="s">
        <v>1883</v>
      </c>
      <c r="AA27" s="463" t="s">
        <v>1808</v>
      </c>
      <c r="AB27" s="463" t="s">
        <v>1809</v>
      </c>
      <c r="AC27" s="463" t="s">
        <v>1810</v>
      </c>
      <c r="AD27" s="463" t="s">
        <v>1811</v>
      </c>
      <c r="AE27" s="463" t="s">
        <v>1834</v>
      </c>
      <c r="AF27" s="463" t="s">
        <v>1835</v>
      </c>
      <c r="AG27" s="463" t="s">
        <v>1884</v>
      </c>
      <c r="AH27" s="463" t="s">
        <v>1837</v>
      </c>
      <c r="AI27" s="463" t="s">
        <v>1809</v>
      </c>
      <c r="AJ27" s="463" t="s">
        <v>1794</v>
      </c>
      <c r="AK27" s="464">
        <v>1489900022291</v>
      </c>
      <c r="AL27" s="463" t="s">
        <v>746</v>
      </c>
      <c r="AM27" s="463" t="s">
        <v>1794</v>
      </c>
      <c r="AN27" s="463" t="s">
        <v>1816</v>
      </c>
      <c r="AO27" s="463" t="s">
        <v>51</v>
      </c>
      <c r="AP27" s="463" t="s">
        <v>1885</v>
      </c>
      <c r="AQ27" s="463" t="s">
        <v>1159</v>
      </c>
      <c r="AR27" s="463" t="s">
        <v>6</v>
      </c>
      <c r="AS27" s="463" t="s">
        <v>51</v>
      </c>
      <c r="AT27" s="463" t="s">
        <v>51</v>
      </c>
      <c r="AU27" s="465">
        <v>1</v>
      </c>
      <c r="AV27" s="463" t="s">
        <v>1824</v>
      </c>
      <c r="AW27" s="463" t="s">
        <v>1796</v>
      </c>
      <c r="AX27" s="463" t="s">
        <v>1819</v>
      </c>
      <c r="AY27" s="463" t="s">
        <v>1820</v>
      </c>
      <c r="AZ27" s="463" t="s">
        <v>1821</v>
      </c>
      <c r="BA27" s="463" t="s">
        <v>1822</v>
      </c>
    </row>
    <row r="28" spans="1:53" ht="21.75" customHeight="1">
      <c r="A28" s="463" t="s">
        <v>1880</v>
      </c>
      <c r="B28" s="463" t="s">
        <v>1881</v>
      </c>
      <c r="C28" s="463" t="s">
        <v>45</v>
      </c>
      <c r="D28" s="463" t="s">
        <v>1794</v>
      </c>
      <c r="E28" s="463" t="s">
        <v>46</v>
      </c>
      <c r="F28" s="463" t="s">
        <v>1795</v>
      </c>
      <c r="G28" s="463" t="s">
        <v>1796</v>
      </c>
      <c r="H28" s="463" t="s">
        <v>1797</v>
      </c>
      <c r="I28" s="463" t="s">
        <v>1798</v>
      </c>
      <c r="J28" s="463" t="s">
        <v>198</v>
      </c>
      <c r="K28" s="463" t="s">
        <v>1882</v>
      </c>
      <c r="L28" s="463" t="s">
        <v>215</v>
      </c>
      <c r="M28" s="463" t="s">
        <v>198</v>
      </c>
      <c r="N28" s="463" t="s">
        <v>1796</v>
      </c>
      <c r="O28" s="463" t="s">
        <v>1800</v>
      </c>
      <c r="P28" s="463" t="s">
        <v>1801</v>
      </c>
      <c r="Q28" s="463" t="s">
        <v>1796</v>
      </c>
      <c r="R28" s="463" t="s">
        <v>1802</v>
      </c>
      <c r="S28" s="463" t="s">
        <v>1803</v>
      </c>
      <c r="T28" s="463" t="s">
        <v>191</v>
      </c>
      <c r="U28" s="463" t="s">
        <v>1804</v>
      </c>
      <c r="V28" s="463" t="s">
        <v>1805</v>
      </c>
      <c r="W28" s="463" t="s">
        <v>106</v>
      </c>
      <c r="X28" s="463" t="s">
        <v>1806</v>
      </c>
      <c r="Y28" s="463" t="s">
        <v>1794</v>
      </c>
      <c r="Z28" s="463" t="s">
        <v>1883</v>
      </c>
      <c r="AA28" s="463" t="s">
        <v>1808</v>
      </c>
      <c r="AB28" s="463" t="s">
        <v>1809</v>
      </c>
      <c r="AC28" s="463" t="s">
        <v>1810</v>
      </c>
      <c r="AD28" s="463" t="s">
        <v>1811</v>
      </c>
      <c r="AE28" s="463" t="s">
        <v>1834</v>
      </c>
      <c r="AF28" s="463" t="s">
        <v>1835</v>
      </c>
      <c r="AG28" s="463" t="s">
        <v>1884</v>
      </c>
      <c r="AH28" s="463" t="s">
        <v>1837</v>
      </c>
      <c r="AI28" s="463" t="s">
        <v>1809</v>
      </c>
      <c r="AJ28" s="463" t="s">
        <v>1825</v>
      </c>
      <c r="AK28" s="464">
        <v>3320900274621</v>
      </c>
      <c r="AL28" s="463" t="s">
        <v>747</v>
      </c>
      <c r="AM28" s="463" t="s">
        <v>1794</v>
      </c>
      <c r="AN28" s="463" t="s">
        <v>1816</v>
      </c>
      <c r="AO28" s="463" t="s">
        <v>51</v>
      </c>
      <c r="AP28" s="463" t="s">
        <v>1886</v>
      </c>
      <c r="AQ28" s="463" t="s">
        <v>1542</v>
      </c>
      <c r="AR28" s="463" t="s">
        <v>62</v>
      </c>
      <c r="AS28" s="463" t="s">
        <v>51</v>
      </c>
      <c r="AT28" s="463" t="s">
        <v>51</v>
      </c>
      <c r="AU28" s="465">
        <v>1</v>
      </c>
      <c r="AV28" s="463" t="s">
        <v>1824</v>
      </c>
      <c r="AW28" s="463" t="s">
        <v>1796</v>
      </c>
      <c r="AX28" s="463" t="s">
        <v>1819</v>
      </c>
      <c r="AY28" s="463" t="s">
        <v>1820</v>
      </c>
      <c r="AZ28" s="463" t="s">
        <v>1821</v>
      </c>
      <c r="BA28" s="463" t="s">
        <v>1822</v>
      </c>
    </row>
    <row r="29" spans="1:53" ht="21.75" customHeight="1">
      <c r="A29" s="463" t="s">
        <v>1880</v>
      </c>
      <c r="B29" s="463" t="s">
        <v>1881</v>
      </c>
      <c r="C29" s="463" t="s">
        <v>45</v>
      </c>
      <c r="D29" s="463" t="s">
        <v>1794</v>
      </c>
      <c r="E29" s="463" t="s">
        <v>46</v>
      </c>
      <c r="F29" s="463" t="s">
        <v>1795</v>
      </c>
      <c r="G29" s="463" t="s">
        <v>1796</v>
      </c>
      <c r="H29" s="463" t="s">
        <v>1797</v>
      </c>
      <c r="I29" s="463" t="s">
        <v>1798</v>
      </c>
      <c r="J29" s="463" t="s">
        <v>198</v>
      </c>
      <c r="K29" s="463" t="s">
        <v>1882</v>
      </c>
      <c r="L29" s="463" t="s">
        <v>215</v>
      </c>
      <c r="M29" s="463" t="s">
        <v>198</v>
      </c>
      <c r="N29" s="463" t="s">
        <v>1796</v>
      </c>
      <c r="O29" s="463" t="s">
        <v>1800</v>
      </c>
      <c r="P29" s="463" t="s">
        <v>1801</v>
      </c>
      <c r="Q29" s="463" t="s">
        <v>1796</v>
      </c>
      <c r="R29" s="463" t="s">
        <v>1802</v>
      </c>
      <c r="S29" s="463" t="s">
        <v>1803</v>
      </c>
      <c r="T29" s="463" t="s">
        <v>191</v>
      </c>
      <c r="U29" s="463" t="s">
        <v>1804</v>
      </c>
      <c r="V29" s="463" t="s">
        <v>1805</v>
      </c>
      <c r="W29" s="463" t="s">
        <v>106</v>
      </c>
      <c r="X29" s="463" t="s">
        <v>1806</v>
      </c>
      <c r="Y29" s="463" t="s">
        <v>1794</v>
      </c>
      <c r="Z29" s="463" t="s">
        <v>1883</v>
      </c>
      <c r="AA29" s="463" t="s">
        <v>1808</v>
      </c>
      <c r="AB29" s="463" t="s">
        <v>1809</v>
      </c>
      <c r="AC29" s="463" t="s">
        <v>1810</v>
      </c>
      <c r="AD29" s="463" t="s">
        <v>1811</v>
      </c>
      <c r="AE29" s="463" t="s">
        <v>1834</v>
      </c>
      <c r="AF29" s="463" t="s">
        <v>1835</v>
      </c>
      <c r="AG29" s="463" t="s">
        <v>1884</v>
      </c>
      <c r="AH29" s="463" t="s">
        <v>1837</v>
      </c>
      <c r="AI29" s="463" t="s">
        <v>1809</v>
      </c>
      <c r="AJ29" s="463" t="s">
        <v>1808</v>
      </c>
      <c r="AK29" s="464">
        <v>3479900196849</v>
      </c>
      <c r="AL29" s="463" t="s">
        <v>748</v>
      </c>
      <c r="AM29" s="463" t="s">
        <v>1796</v>
      </c>
      <c r="AN29" s="463" t="s">
        <v>1816</v>
      </c>
      <c r="AO29" s="463" t="s">
        <v>51</v>
      </c>
      <c r="AP29" s="463" t="s">
        <v>1887</v>
      </c>
      <c r="AQ29" s="463" t="s">
        <v>1542</v>
      </c>
      <c r="AR29" s="463" t="s">
        <v>6</v>
      </c>
      <c r="AS29" s="463" t="s">
        <v>51</v>
      </c>
      <c r="AT29" s="463" t="s">
        <v>51</v>
      </c>
      <c r="AU29" s="465">
        <v>0</v>
      </c>
      <c r="AV29" s="463" t="s">
        <v>1818</v>
      </c>
      <c r="AW29" s="463" t="s">
        <v>1796</v>
      </c>
      <c r="AX29" s="463" t="s">
        <v>1819</v>
      </c>
      <c r="AY29" s="463" t="s">
        <v>1820</v>
      </c>
      <c r="AZ29" s="463" t="s">
        <v>1821</v>
      </c>
      <c r="BA29" s="463" t="s">
        <v>1822</v>
      </c>
    </row>
    <row r="30" spans="1:53" ht="21.75" customHeight="1">
      <c r="A30" s="463" t="s">
        <v>1880</v>
      </c>
      <c r="B30" s="463" t="s">
        <v>1881</v>
      </c>
      <c r="C30" s="463" t="s">
        <v>45</v>
      </c>
      <c r="D30" s="463" t="s">
        <v>1794</v>
      </c>
      <c r="E30" s="463" t="s">
        <v>46</v>
      </c>
      <c r="F30" s="463" t="s">
        <v>1795</v>
      </c>
      <c r="G30" s="463" t="s">
        <v>1796</v>
      </c>
      <c r="H30" s="463" t="s">
        <v>1797</v>
      </c>
      <c r="I30" s="463" t="s">
        <v>1798</v>
      </c>
      <c r="J30" s="463" t="s">
        <v>198</v>
      </c>
      <c r="K30" s="463" t="s">
        <v>1882</v>
      </c>
      <c r="L30" s="463" t="s">
        <v>215</v>
      </c>
      <c r="M30" s="463" t="s">
        <v>198</v>
      </c>
      <c r="N30" s="463" t="s">
        <v>1796</v>
      </c>
      <c r="O30" s="463" t="s">
        <v>1800</v>
      </c>
      <c r="P30" s="463" t="s">
        <v>1801</v>
      </c>
      <c r="Q30" s="463" t="s">
        <v>1796</v>
      </c>
      <c r="R30" s="463" t="s">
        <v>1802</v>
      </c>
      <c r="S30" s="463" t="s">
        <v>1803</v>
      </c>
      <c r="T30" s="463" t="s">
        <v>191</v>
      </c>
      <c r="U30" s="463" t="s">
        <v>1804</v>
      </c>
      <c r="V30" s="463" t="s">
        <v>1805</v>
      </c>
      <c r="W30" s="463" t="s">
        <v>106</v>
      </c>
      <c r="X30" s="463" t="s">
        <v>1806</v>
      </c>
      <c r="Y30" s="463" t="s">
        <v>1794</v>
      </c>
      <c r="Z30" s="463" t="s">
        <v>1883</v>
      </c>
      <c r="AA30" s="463" t="s">
        <v>1808</v>
      </c>
      <c r="AB30" s="463" t="s">
        <v>1809</v>
      </c>
      <c r="AC30" s="463" t="s">
        <v>1810</v>
      </c>
      <c r="AD30" s="463" t="s">
        <v>1811</v>
      </c>
      <c r="AE30" s="463" t="s">
        <v>1834</v>
      </c>
      <c r="AF30" s="463" t="s">
        <v>1835</v>
      </c>
      <c r="AG30" s="463" t="s">
        <v>1884</v>
      </c>
      <c r="AH30" s="463" t="s">
        <v>1837</v>
      </c>
      <c r="AI30" s="463" t="s">
        <v>1809</v>
      </c>
      <c r="AJ30" s="463" t="s">
        <v>1828</v>
      </c>
      <c r="AK30" s="464">
        <v>3479900109784</v>
      </c>
      <c r="AL30" s="463" t="s">
        <v>218</v>
      </c>
      <c r="AM30" s="463" t="s">
        <v>1794</v>
      </c>
      <c r="AN30" s="463" t="s">
        <v>1816</v>
      </c>
      <c r="AO30" s="463" t="s">
        <v>51</v>
      </c>
      <c r="AP30" s="463" t="s">
        <v>1888</v>
      </c>
      <c r="AQ30" s="463" t="s">
        <v>1159</v>
      </c>
      <c r="AR30" s="463" t="s">
        <v>62</v>
      </c>
      <c r="AS30" s="463" t="s">
        <v>51</v>
      </c>
      <c r="AT30" s="463" t="s">
        <v>51</v>
      </c>
      <c r="AU30" s="465">
        <v>1</v>
      </c>
      <c r="AV30" s="463" t="s">
        <v>1824</v>
      </c>
      <c r="AW30" s="463" t="s">
        <v>1796</v>
      </c>
      <c r="AX30" s="463" t="s">
        <v>1819</v>
      </c>
      <c r="AY30" s="463" t="s">
        <v>1820</v>
      </c>
      <c r="AZ30" s="463" t="s">
        <v>1821</v>
      </c>
      <c r="BA30" s="463" t="s">
        <v>1822</v>
      </c>
    </row>
    <row r="31" spans="1:53" ht="21.75" customHeight="1">
      <c r="A31" s="463" t="s">
        <v>1880</v>
      </c>
      <c r="B31" s="463" t="s">
        <v>1881</v>
      </c>
      <c r="C31" s="463" t="s">
        <v>45</v>
      </c>
      <c r="D31" s="463" t="s">
        <v>1794</v>
      </c>
      <c r="E31" s="463" t="s">
        <v>46</v>
      </c>
      <c r="F31" s="463" t="s">
        <v>1795</v>
      </c>
      <c r="G31" s="463" t="s">
        <v>1796</v>
      </c>
      <c r="H31" s="463" t="s">
        <v>1797</v>
      </c>
      <c r="I31" s="463" t="s">
        <v>1798</v>
      </c>
      <c r="J31" s="463" t="s">
        <v>198</v>
      </c>
      <c r="K31" s="463" t="s">
        <v>1882</v>
      </c>
      <c r="L31" s="463" t="s">
        <v>215</v>
      </c>
      <c r="M31" s="463" t="s">
        <v>198</v>
      </c>
      <c r="N31" s="463" t="s">
        <v>1796</v>
      </c>
      <c r="O31" s="463" t="s">
        <v>1800</v>
      </c>
      <c r="P31" s="463" t="s">
        <v>1801</v>
      </c>
      <c r="Q31" s="463" t="s">
        <v>1796</v>
      </c>
      <c r="R31" s="463" t="s">
        <v>1802</v>
      </c>
      <c r="S31" s="463" t="s">
        <v>1803</v>
      </c>
      <c r="T31" s="463" t="s">
        <v>191</v>
      </c>
      <c r="U31" s="463" t="s">
        <v>1804</v>
      </c>
      <c r="V31" s="463" t="s">
        <v>1805</v>
      </c>
      <c r="W31" s="463" t="s">
        <v>106</v>
      </c>
      <c r="X31" s="463" t="s">
        <v>1806</v>
      </c>
      <c r="Y31" s="463" t="s">
        <v>1794</v>
      </c>
      <c r="Z31" s="463" t="s">
        <v>1883</v>
      </c>
      <c r="AA31" s="463" t="s">
        <v>1808</v>
      </c>
      <c r="AB31" s="463" t="s">
        <v>1809</v>
      </c>
      <c r="AC31" s="463" t="s">
        <v>1810</v>
      </c>
      <c r="AD31" s="463" t="s">
        <v>1811</v>
      </c>
      <c r="AE31" s="463" t="s">
        <v>1834</v>
      </c>
      <c r="AF31" s="463" t="s">
        <v>1835</v>
      </c>
      <c r="AG31" s="463" t="s">
        <v>1884</v>
      </c>
      <c r="AH31" s="463" t="s">
        <v>1837</v>
      </c>
      <c r="AI31" s="463" t="s">
        <v>1809</v>
      </c>
      <c r="AJ31" s="463" t="s">
        <v>1860</v>
      </c>
      <c r="AK31" s="464">
        <v>3349800081765</v>
      </c>
      <c r="AL31" s="463" t="s">
        <v>749</v>
      </c>
      <c r="AM31" s="463" t="s">
        <v>1796</v>
      </c>
      <c r="AN31" s="463" t="s">
        <v>1816</v>
      </c>
      <c r="AO31" s="463" t="s">
        <v>51</v>
      </c>
      <c r="AP31" s="463" t="s">
        <v>1889</v>
      </c>
      <c r="AQ31" s="463" t="s">
        <v>1542</v>
      </c>
      <c r="AR31" s="463" t="s">
        <v>62</v>
      </c>
      <c r="AS31" s="463" t="s">
        <v>1890</v>
      </c>
      <c r="AT31" s="463" t="s">
        <v>1891</v>
      </c>
      <c r="AU31" s="466"/>
      <c r="AV31" s="463" t="s">
        <v>51</v>
      </c>
      <c r="AW31" s="463" t="s">
        <v>1796</v>
      </c>
      <c r="AX31" s="463" t="s">
        <v>1819</v>
      </c>
      <c r="AY31" s="463" t="s">
        <v>1820</v>
      </c>
      <c r="AZ31" s="463" t="s">
        <v>1821</v>
      </c>
      <c r="BA31" s="463" t="s">
        <v>1822</v>
      </c>
    </row>
    <row r="32" spans="1:53" ht="21.75" customHeight="1">
      <c r="A32" s="463" t="s">
        <v>1892</v>
      </c>
      <c r="B32" s="463" t="s">
        <v>1893</v>
      </c>
      <c r="C32" s="463" t="s">
        <v>45</v>
      </c>
      <c r="D32" s="463" t="s">
        <v>1794</v>
      </c>
      <c r="E32" s="463" t="s">
        <v>46</v>
      </c>
      <c r="F32" s="463" t="s">
        <v>1795</v>
      </c>
      <c r="G32" s="463" t="s">
        <v>1796</v>
      </c>
      <c r="H32" s="463" t="s">
        <v>1797</v>
      </c>
      <c r="I32" s="463" t="s">
        <v>1798</v>
      </c>
      <c r="J32" s="463" t="s">
        <v>198</v>
      </c>
      <c r="K32" s="463" t="s">
        <v>1894</v>
      </c>
      <c r="L32" s="463" t="s">
        <v>233</v>
      </c>
      <c r="M32" s="463" t="s">
        <v>198</v>
      </c>
      <c r="N32" s="463" t="s">
        <v>1796</v>
      </c>
      <c r="O32" s="463" t="s">
        <v>1800</v>
      </c>
      <c r="P32" s="463" t="s">
        <v>1801</v>
      </c>
      <c r="Q32" s="463" t="s">
        <v>1796</v>
      </c>
      <c r="R32" s="463" t="s">
        <v>1802</v>
      </c>
      <c r="S32" s="463" t="s">
        <v>1803</v>
      </c>
      <c r="T32" s="463" t="s">
        <v>191</v>
      </c>
      <c r="U32" s="463" t="s">
        <v>1804</v>
      </c>
      <c r="V32" s="463" t="s">
        <v>1805</v>
      </c>
      <c r="W32" s="463" t="s">
        <v>106</v>
      </c>
      <c r="X32" s="463" t="s">
        <v>1806</v>
      </c>
      <c r="Y32" s="463" t="s">
        <v>1794</v>
      </c>
      <c r="Z32" s="463" t="s">
        <v>1856</v>
      </c>
      <c r="AA32" s="463" t="s">
        <v>1808</v>
      </c>
      <c r="AB32" s="463" t="s">
        <v>1809</v>
      </c>
      <c r="AC32" s="463" t="s">
        <v>1810</v>
      </c>
      <c r="AD32" s="463" t="s">
        <v>1811</v>
      </c>
      <c r="AE32" s="463" t="s">
        <v>1846</v>
      </c>
      <c r="AF32" s="463" t="s">
        <v>1847</v>
      </c>
      <c r="AG32" s="463" t="s">
        <v>1895</v>
      </c>
      <c r="AH32" s="463" t="s">
        <v>1837</v>
      </c>
      <c r="AI32" s="463" t="s">
        <v>1809</v>
      </c>
      <c r="AJ32" s="463" t="s">
        <v>1796</v>
      </c>
      <c r="AK32" s="464">
        <v>1411300019594</v>
      </c>
      <c r="AL32" s="463" t="s">
        <v>244</v>
      </c>
      <c r="AM32" s="463" t="s">
        <v>1796</v>
      </c>
      <c r="AN32" s="463" t="s">
        <v>1816</v>
      </c>
      <c r="AO32" s="463" t="s">
        <v>51</v>
      </c>
      <c r="AP32" s="463" t="s">
        <v>1817</v>
      </c>
      <c r="AQ32" s="463" t="s">
        <v>1159</v>
      </c>
      <c r="AR32" s="463" t="s">
        <v>6</v>
      </c>
      <c r="AS32" s="463" t="s">
        <v>51</v>
      </c>
      <c r="AT32" s="463" t="s">
        <v>51</v>
      </c>
      <c r="AU32" s="465">
        <v>1</v>
      </c>
      <c r="AV32" s="463" t="s">
        <v>1824</v>
      </c>
      <c r="AW32" s="463" t="s">
        <v>1796</v>
      </c>
      <c r="AX32" s="463" t="s">
        <v>1819</v>
      </c>
      <c r="AY32" s="463" t="s">
        <v>1820</v>
      </c>
      <c r="AZ32" s="463" t="s">
        <v>1821</v>
      </c>
      <c r="BA32" s="463" t="s">
        <v>1822</v>
      </c>
    </row>
    <row r="33" spans="1:53" ht="21.75" customHeight="1">
      <c r="A33" s="463" t="s">
        <v>1892</v>
      </c>
      <c r="B33" s="463" t="s">
        <v>1893</v>
      </c>
      <c r="C33" s="463" t="s">
        <v>45</v>
      </c>
      <c r="D33" s="463" t="s">
        <v>1794</v>
      </c>
      <c r="E33" s="463" t="s">
        <v>46</v>
      </c>
      <c r="F33" s="463" t="s">
        <v>1795</v>
      </c>
      <c r="G33" s="463" t="s">
        <v>1796</v>
      </c>
      <c r="H33" s="463" t="s">
        <v>1797</v>
      </c>
      <c r="I33" s="463" t="s">
        <v>1798</v>
      </c>
      <c r="J33" s="463" t="s">
        <v>198</v>
      </c>
      <c r="K33" s="463" t="s">
        <v>1894</v>
      </c>
      <c r="L33" s="463" t="s">
        <v>233</v>
      </c>
      <c r="M33" s="463" t="s">
        <v>198</v>
      </c>
      <c r="N33" s="463" t="s">
        <v>1796</v>
      </c>
      <c r="O33" s="463" t="s">
        <v>1800</v>
      </c>
      <c r="P33" s="463" t="s">
        <v>1801</v>
      </c>
      <c r="Q33" s="463" t="s">
        <v>1796</v>
      </c>
      <c r="R33" s="463" t="s">
        <v>1802</v>
      </c>
      <c r="S33" s="463" t="s">
        <v>1803</v>
      </c>
      <c r="T33" s="463" t="s">
        <v>191</v>
      </c>
      <c r="U33" s="463" t="s">
        <v>1804</v>
      </c>
      <c r="V33" s="463" t="s">
        <v>1805</v>
      </c>
      <c r="W33" s="463" t="s">
        <v>106</v>
      </c>
      <c r="X33" s="463" t="s">
        <v>1806</v>
      </c>
      <c r="Y33" s="463" t="s">
        <v>1794</v>
      </c>
      <c r="Z33" s="463" t="s">
        <v>1856</v>
      </c>
      <c r="AA33" s="463" t="s">
        <v>1808</v>
      </c>
      <c r="AB33" s="463" t="s">
        <v>1809</v>
      </c>
      <c r="AC33" s="463" t="s">
        <v>1810</v>
      </c>
      <c r="AD33" s="463" t="s">
        <v>1811</v>
      </c>
      <c r="AE33" s="463" t="s">
        <v>1846</v>
      </c>
      <c r="AF33" s="463" t="s">
        <v>1847</v>
      </c>
      <c r="AG33" s="463" t="s">
        <v>1895</v>
      </c>
      <c r="AH33" s="463" t="s">
        <v>1837</v>
      </c>
      <c r="AI33" s="463" t="s">
        <v>1809</v>
      </c>
      <c r="AJ33" s="463" t="s">
        <v>1794</v>
      </c>
      <c r="AK33" s="464">
        <v>1450200114667</v>
      </c>
      <c r="AL33" s="463" t="s">
        <v>246</v>
      </c>
      <c r="AM33" s="463" t="s">
        <v>1796</v>
      </c>
      <c r="AN33" s="463" t="s">
        <v>1816</v>
      </c>
      <c r="AO33" s="463" t="s">
        <v>51</v>
      </c>
      <c r="AP33" s="463" t="s">
        <v>1817</v>
      </c>
      <c r="AQ33" s="463" t="s">
        <v>1159</v>
      </c>
      <c r="AR33" s="463" t="s">
        <v>6</v>
      </c>
      <c r="AS33" s="463" t="s">
        <v>51</v>
      </c>
      <c r="AT33" s="463" t="s">
        <v>51</v>
      </c>
      <c r="AU33" s="465">
        <v>1</v>
      </c>
      <c r="AV33" s="463" t="s">
        <v>1824</v>
      </c>
      <c r="AW33" s="463" t="s">
        <v>1796</v>
      </c>
      <c r="AX33" s="463" t="s">
        <v>1819</v>
      </c>
      <c r="AY33" s="463" t="s">
        <v>1820</v>
      </c>
      <c r="AZ33" s="463" t="s">
        <v>1821</v>
      </c>
      <c r="BA33" s="463" t="s">
        <v>1822</v>
      </c>
    </row>
    <row r="34" spans="1:53" ht="21.75" customHeight="1">
      <c r="A34" s="463" t="s">
        <v>1892</v>
      </c>
      <c r="B34" s="463" t="s">
        <v>1893</v>
      </c>
      <c r="C34" s="463" t="s">
        <v>45</v>
      </c>
      <c r="D34" s="463" t="s">
        <v>1794</v>
      </c>
      <c r="E34" s="463" t="s">
        <v>46</v>
      </c>
      <c r="F34" s="463" t="s">
        <v>1795</v>
      </c>
      <c r="G34" s="463" t="s">
        <v>1796</v>
      </c>
      <c r="H34" s="463" t="s">
        <v>1797</v>
      </c>
      <c r="I34" s="463" t="s">
        <v>1798</v>
      </c>
      <c r="J34" s="463" t="s">
        <v>198</v>
      </c>
      <c r="K34" s="463" t="s">
        <v>1894</v>
      </c>
      <c r="L34" s="463" t="s">
        <v>233</v>
      </c>
      <c r="M34" s="463" t="s">
        <v>198</v>
      </c>
      <c r="N34" s="463" t="s">
        <v>1796</v>
      </c>
      <c r="O34" s="463" t="s">
        <v>1800</v>
      </c>
      <c r="P34" s="463" t="s">
        <v>1801</v>
      </c>
      <c r="Q34" s="463" t="s">
        <v>1796</v>
      </c>
      <c r="R34" s="463" t="s">
        <v>1802</v>
      </c>
      <c r="S34" s="463" t="s">
        <v>1803</v>
      </c>
      <c r="T34" s="463" t="s">
        <v>191</v>
      </c>
      <c r="U34" s="463" t="s">
        <v>1804</v>
      </c>
      <c r="V34" s="463" t="s">
        <v>1805</v>
      </c>
      <c r="W34" s="463" t="s">
        <v>106</v>
      </c>
      <c r="X34" s="463" t="s">
        <v>1806</v>
      </c>
      <c r="Y34" s="463" t="s">
        <v>1794</v>
      </c>
      <c r="Z34" s="463" t="s">
        <v>1856</v>
      </c>
      <c r="AA34" s="463" t="s">
        <v>1808</v>
      </c>
      <c r="AB34" s="463" t="s">
        <v>1809</v>
      </c>
      <c r="AC34" s="463" t="s">
        <v>1810</v>
      </c>
      <c r="AD34" s="463" t="s">
        <v>1811</v>
      </c>
      <c r="AE34" s="463" t="s">
        <v>1846</v>
      </c>
      <c r="AF34" s="463" t="s">
        <v>1847</v>
      </c>
      <c r="AG34" s="463" t="s">
        <v>1895</v>
      </c>
      <c r="AH34" s="463" t="s">
        <v>1837</v>
      </c>
      <c r="AI34" s="463" t="s">
        <v>1809</v>
      </c>
      <c r="AJ34" s="463" t="s">
        <v>1825</v>
      </c>
      <c r="AK34" s="464">
        <v>3470101221372</v>
      </c>
      <c r="AL34" s="463" t="s">
        <v>250</v>
      </c>
      <c r="AM34" s="463" t="s">
        <v>1796</v>
      </c>
      <c r="AN34" s="463" t="s">
        <v>1816</v>
      </c>
      <c r="AO34" s="463" t="s">
        <v>51</v>
      </c>
      <c r="AP34" s="463" t="s">
        <v>1896</v>
      </c>
      <c r="AQ34" s="463" t="s">
        <v>1159</v>
      </c>
      <c r="AR34" s="463" t="s">
        <v>6</v>
      </c>
      <c r="AS34" s="463" t="s">
        <v>51</v>
      </c>
      <c r="AT34" s="463" t="s">
        <v>51</v>
      </c>
      <c r="AU34" s="465">
        <v>1</v>
      </c>
      <c r="AV34" s="463" t="s">
        <v>1824</v>
      </c>
      <c r="AW34" s="463" t="s">
        <v>1796</v>
      </c>
      <c r="AX34" s="463" t="s">
        <v>1819</v>
      </c>
      <c r="AY34" s="463" t="s">
        <v>1820</v>
      </c>
      <c r="AZ34" s="463" t="s">
        <v>1821</v>
      </c>
      <c r="BA34" s="463" t="s">
        <v>1822</v>
      </c>
    </row>
    <row r="35" spans="1:53" ht="21.75" customHeight="1">
      <c r="A35" s="463" t="s">
        <v>1892</v>
      </c>
      <c r="B35" s="463" t="s">
        <v>1893</v>
      </c>
      <c r="C35" s="463" t="s">
        <v>45</v>
      </c>
      <c r="D35" s="463" t="s">
        <v>1794</v>
      </c>
      <c r="E35" s="463" t="s">
        <v>46</v>
      </c>
      <c r="F35" s="463" t="s">
        <v>1795</v>
      </c>
      <c r="G35" s="463" t="s">
        <v>1796</v>
      </c>
      <c r="H35" s="463" t="s">
        <v>1797</v>
      </c>
      <c r="I35" s="463" t="s">
        <v>1798</v>
      </c>
      <c r="J35" s="463" t="s">
        <v>198</v>
      </c>
      <c r="K35" s="463" t="s">
        <v>1894</v>
      </c>
      <c r="L35" s="463" t="s">
        <v>233</v>
      </c>
      <c r="M35" s="463" t="s">
        <v>198</v>
      </c>
      <c r="N35" s="463" t="s">
        <v>1796</v>
      </c>
      <c r="O35" s="463" t="s">
        <v>1800</v>
      </c>
      <c r="P35" s="463" t="s">
        <v>1801</v>
      </c>
      <c r="Q35" s="463" t="s">
        <v>1796</v>
      </c>
      <c r="R35" s="463" t="s">
        <v>1802</v>
      </c>
      <c r="S35" s="463" t="s">
        <v>1803</v>
      </c>
      <c r="T35" s="463" t="s">
        <v>191</v>
      </c>
      <c r="U35" s="463" t="s">
        <v>1804</v>
      </c>
      <c r="V35" s="463" t="s">
        <v>1805</v>
      </c>
      <c r="W35" s="463" t="s">
        <v>106</v>
      </c>
      <c r="X35" s="463" t="s">
        <v>1806</v>
      </c>
      <c r="Y35" s="463" t="s">
        <v>1794</v>
      </c>
      <c r="Z35" s="463" t="s">
        <v>1856</v>
      </c>
      <c r="AA35" s="463" t="s">
        <v>1808</v>
      </c>
      <c r="AB35" s="463" t="s">
        <v>1809</v>
      </c>
      <c r="AC35" s="463" t="s">
        <v>1810</v>
      </c>
      <c r="AD35" s="463" t="s">
        <v>1811</v>
      </c>
      <c r="AE35" s="463" t="s">
        <v>1846</v>
      </c>
      <c r="AF35" s="463" t="s">
        <v>1847</v>
      </c>
      <c r="AG35" s="463" t="s">
        <v>1895</v>
      </c>
      <c r="AH35" s="463" t="s">
        <v>1837</v>
      </c>
      <c r="AI35" s="463" t="s">
        <v>1809</v>
      </c>
      <c r="AJ35" s="463" t="s">
        <v>1808</v>
      </c>
      <c r="AK35" s="464">
        <v>1360500009037</v>
      </c>
      <c r="AL35" s="463" t="s">
        <v>739</v>
      </c>
      <c r="AM35" s="463" t="s">
        <v>1796</v>
      </c>
      <c r="AN35" s="463" t="s">
        <v>1816</v>
      </c>
      <c r="AO35" s="463" t="s">
        <v>51</v>
      </c>
      <c r="AP35" s="463" t="s">
        <v>1827</v>
      </c>
      <c r="AQ35" s="463" t="s">
        <v>1542</v>
      </c>
      <c r="AR35" s="463" t="s">
        <v>6</v>
      </c>
      <c r="AS35" s="463" t="s">
        <v>51</v>
      </c>
      <c r="AT35" s="463" t="s">
        <v>51</v>
      </c>
      <c r="AU35" s="465">
        <v>1</v>
      </c>
      <c r="AV35" s="463" t="s">
        <v>1824</v>
      </c>
      <c r="AW35" s="463" t="s">
        <v>1796</v>
      </c>
      <c r="AX35" s="463" t="s">
        <v>1819</v>
      </c>
      <c r="AY35" s="463" t="s">
        <v>1820</v>
      </c>
      <c r="AZ35" s="463" t="s">
        <v>1821</v>
      </c>
      <c r="BA35" s="463" t="s">
        <v>1822</v>
      </c>
    </row>
    <row r="36" spans="1:53" ht="21.75" customHeight="1">
      <c r="A36" s="463" t="s">
        <v>1892</v>
      </c>
      <c r="B36" s="463" t="s">
        <v>1893</v>
      </c>
      <c r="C36" s="463" t="s">
        <v>45</v>
      </c>
      <c r="D36" s="463" t="s">
        <v>1794</v>
      </c>
      <c r="E36" s="463" t="s">
        <v>46</v>
      </c>
      <c r="F36" s="463" t="s">
        <v>1795</v>
      </c>
      <c r="G36" s="463" t="s">
        <v>1796</v>
      </c>
      <c r="H36" s="463" t="s">
        <v>1797</v>
      </c>
      <c r="I36" s="463" t="s">
        <v>1798</v>
      </c>
      <c r="J36" s="463" t="s">
        <v>198</v>
      </c>
      <c r="K36" s="463" t="s">
        <v>1894</v>
      </c>
      <c r="L36" s="463" t="s">
        <v>233</v>
      </c>
      <c r="M36" s="463" t="s">
        <v>198</v>
      </c>
      <c r="N36" s="463" t="s">
        <v>1796</v>
      </c>
      <c r="O36" s="463" t="s">
        <v>1800</v>
      </c>
      <c r="P36" s="463" t="s">
        <v>1801</v>
      </c>
      <c r="Q36" s="463" t="s">
        <v>1796</v>
      </c>
      <c r="R36" s="463" t="s">
        <v>1802</v>
      </c>
      <c r="S36" s="463" t="s">
        <v>1803</v>
      </c>
      <c r="T36" s="463" t="s">
        <v>191</v>
      </c>
      <c r="U36" s="463" t="s">
        <v>1804</v>
      </c>
      <c r="V36" s="463" t="s">
        <v>1805</v>
      </c>
      <c r="W36" s="463" t="s">
        <v>106</v>
      </c>
      <c r="X36" s="463" t="s">
        <v>1806</v>
      </c>
      <c r="Y36" s="463" t="s">
        <v>1794</v>
      </c>
      <c r="Z36" s="463" t="s">
        <v>1856</v>
      </c>
      <c r="AA36" s="463" t="s">
        <v>1808</v>
      </c>
      <c r="AB36" s="463" t="s">
        <v>1809</v>
      </c>
      <c r="AC36" s="463" t="s">
        <v>1810</v>
      </c>
      <c r="AD36" s="463" t="s">
        <v>1811</v>
      </c>
      <c r="AE36" s="463" t="s">
        <v>1846</v>
      </c>
      <c r="AF36" s="463" t="s">
        <v>1847</v>
      </c>
      <c r="AG36" s="463" t="s">
        <v>1895</v>
      </c>
      <c r="AH36" s="463" t="s">
        <v>1837</v>
      </c>
      <c r="AI36" s="463" t="s">
        <v>1809</v>
      </c>
      <c r="AJ36" s="463" t="s">
        <v>1828</v>
      </c>
      <c r="AK36" s="464">
        <v>3100300211230</v>
      </c>
      <c r="AL36" s="463" t="s">
        <v>752</v>
      </c>
      <c r="AM36" s="463" t="s">
        <v>1796</v>
      </c>
      <c r="AN36" s="463" t="s">
        <v>1816</v>
      </c>
      <c r="AO36" s="463" t="s">
        <v>51</v>
      </c>
      <c r="AP36" s="463" t="s">
        <v>1897</v>
      </c>
      <c r="AQ36" s="463" t="s">
        <v>1542</v>
      </c>
      <c r="AR36" s="463" t="s">
        <v>62</v>
      </c>
      <c r="AS36" s="463" t="s">
        <v>51</v>
      </c>
      <c r="AT36" s="463" t="s">
        <v>51</v>
      </c>
      <c r="AU36" s="465">
        <v>1</v>
      </c>
      <c r="AV36" s="463" t="s">
        <v>1824</v>
      </c>
      <c r="AW36" s="463" t="s">
        <v>1796</v>
      </c>
      <c r="AX36" s="463" t="s">
        <v>1819</v>
      </c>
      <c r="AY36" s="463" t="s">
        <v>1820</v>
      </c>
      <c r="AZ36" s="463" t="s">
        <v>1821</v>
      </c>
      <c r="BA36" s="463" t="s">
        <v>1822</v>
      </c>
    </row>
    <row r="37" spans="1:53" ht="21.75" customHeight="1">
      <c r="A37" s="463" t="s">
        <v>1898</v>
      </c>
      <c r="B37" s="463" t="s">
        <v>1899</v>
      </c>
      <c r="C37" s="463" t="s">
        <v>53</v>
      </c>
      <c r="D37" s="463" t="s">
        <v>1794</v>
      </c>
      <c r="E37" s="463" t="s">
        <v>46</v>
      </c>
      <c r="F37" s="463" t="s">
        <v>1795</v>
      </c>
      <c r="G37" s="463" t="s">
        <v>1796</v>
      </c>
      <c r="H37" s="463" t="s">
        <v>1797</v>
      </c>
      <c r="I37" s="463" t="s">
        <v>1900</v>
      </c>
      <c r="J37" s="463" t="s">
        <v>271</v>
      </c>
      <c r="K37" s="463" t="s">
        <v>1901</v>
      </c>
      <c r="L37" s="463" t="s">
        <v>278</v>
      </c>
      <c r="M37" s="463" t="s">
        <v>271</v>
      </c>
      <c r="N37" s="463" t="s">
        <v>1796</v>
      </c>
      <c r="O37" s="463" t="s">
        <v>1800</v>
      </c>
      <c r="P37" s="463" t="s">
        <v>1801</v>
      </c>
      <c r="Q37" s="463" t="s">
        <v>1796</v>
      </c>
      <c r="R37" s="463" t="s">
        <v>1802</v>
      </c>
      <c r="S37" s="463" t="s">
        <v>1902</v>
      </c>
      <c r="T37" s="463" t="s">
        <v>259</v>
      </c>
      <c r="U37" s="463" t="s">
        <v>1903</v>
      </c>
      <c r="V37" s="463" t="s">
        <v>1805</v>
      </c>
      <c r="W37" s="463" t="s">
        <v>106</v>
      </c>
      <c r="X37" s="463" t="s">
        <v>1806</v>
      </c>
      <c r="Y37" s="463" t="s">
        <v>1794</v>
      </c>
      <c r="Z37" s="463" t="s">
        <v>1807</v>
      </c>
      <c r="AA37" s="463" t="s">
        <v>1808</v>
      </c>
      <c r="AB37" s="463" t="s">
        <v>1809</v>
      </c>
      <c r="AC37" s="463" t="s">
        <v>1810</v>
      </c>
      <c r="AD37" s="463" t="s">
        <v>1811</v>
      </c>
      <c r="AE37" s="463" t="s">
        <v>1904</v>
      </c>
      <c r="AF37" s="463" t="s">
        <v>1905</v>
      </c>
      <c r="AG37" s="463" t="s">
        <v>1906</v>
      </c>
      <c r="AH37" s="463" t="s">
        <v>1907</v>
      </c>
      <c r="AI37" s="463" t="s">
        <v>1809</v>
      </c>
      <c r="AJ37" s="463" t="s">
        <v>1796</v>
      </c>
      <c r="AK37" s="464">
        <v>3470600356711</v>
      </c>
      <c r="AL37" s="463" t="s">
        <v>285</v>
      </c>
      <c r="AM37" s="463" t="s">
        <v>1796</v>
      </c>
      <c r="AN37" s="463" t="s">
        <v>1816</v>
      </c>
      <c r="AO37" s="463" t="s">
        <v>51</v>
      </c>
      <c r="AP37" s="463" t="s">
        <v>1908</v>
      </c>
      <c r="AQ37" s="463" t="s">
        <v>1159</v>
      </c>
      <c r="AR37" s="463" t="s">
        <v>6</v>
      </c>
      <c r="AS37" s="463" t="s">
        <v>51</v>
      </c>
      <c r="AT37" s="463" t="s">
        <v>51</v>
      </c>
      <c r="AU37" s="465">
        <v>1</v>
      </c>
      <c r="AV37" s="463" t="s">
        <v>1824</v>
      </c>
      <c r="AW37" s="463" t="s">
        <v>1796</v>
      </c>
      <c r="AX37" s="463" t="s">
        <v>1819</v>
      </c>
      <c r="AY37" s="463" t="s">
        <v>1820</v>
      </c>
      <c r="AZ37" s="463" t="s">
        <v>1821</v>
      </c>
      <c r="BA37" s="463" t="s">
        <v>1822</v>
      </c>
    </row>
    <row r="38" spans="1:53" ht="21.75" customHeight="1">
      <c r="A38" s="463" t="s">
        <v>1898</v>
      </c>
      <c r="B38" s="463" t="s">
        <v>1899</v>
      </c>
      <c r="C38" s="463" t="s">
        <v>53</v>
      </c>
      <c r="D38" s="463" t="s">
        <v>1794</v>
      </c>
      <c r="E38" s="463" t="s">
        <v>46</v>
      </c>
      <c r="F38" s="463" t="s">
        <v>1795</v>
      </c>
      <c r="G38" s="463" t="s">
        <v>1796</v>
      </c>
      <c r="H38" s="463" t="s">
        <v>1797</v>
      </c>
      <c r="I38" s="463" t="s">
        <v>1900</v>
      </c>
      <c r="J38" s="463" t="s">
        <v>271</v>
      </c>
      <c r="K38" s="463" t="s">
        <v>1901</v>
      </c>
      <c r="L38" s="463" t="s">
        <v>278</v>
      </c>
      <c r="M38" s="463" t="s">
        <v>271</v>
      </c>
      <c r="N38" s="463" t="s">
        <v>1796</v>
      </c>
      <c r="O38" s="463" t="s">
        <v>1800</v>
      </c>
      <c r="P38" s="463" t="s">
        <v>1801</v>
      </c>
      <c r="Q38" s="463" t="s">
        <v>1796</v>
      </c>
      <c r="R38" s="463" t="s">
        <v>1802</v>
      </c>
      <c r="S38" s="463" t="s">
        <v>1902</v>
      </c>
      <c r="T38" s="463" t="s">
        <v>259</v>
      </c>
      <c r="U38" s="463" t="s">
        <v>1903</v>
      </c>
      <c r="V38" s="463" t="s">
        <v>1805</v>
      </c>
      <c r="W38" s="463" t="s">
        <v>106</v>
      </c>
      <c r="X38" s="463" t="s">
        <v>1806</v>
      </c>
      <c r="Y38" s="463" t="s">
        <v>1794</v>
      </c>
      <c r="Z38" s="463" t="s">
        <v>1807</v>
      </c>
      <c r="AA38" s="463" t="s">
        <v>1808</v>
      </c>
      <c r="AB38" s="463" t="s">
        <v>1809</v>
      </c>
      <c r="AC38" s="463" t="s">
        <v>1810</v>
      </c>
      <c r="AD38" s="463" t="s">
        <v>1811</v>
      </c>
      <c r="AE38" s="463" t="s">
        <v>1904</v>
      </c>
      <c r="AF38" s="463" t="s">
        <v>1905</v>
      </c>
      <c r="AG38" s="463" t="s">
        <v>1906</v>
      </c>
      <c r="AH38" s="463" t="s">
        <v>1907</v>
      </c>
      <c r="AI38" s="463" t="s">
        <v>1809</v>
      </c>
      <c r="AJ38" s="463" t="s">
        <v>1794</v>
      </c>
      <c r="AK38" s="464">
        <v>3471100497723</v>
      </c>
      <c r="AL38" s="463" t="s">
        <v>286</v>
      </c>
      <c r="AM38" s="463" t="s">
        <v>1794</v>
      </c>
      <c r="AN38" s="463" t="s">
        <v>1816</v>
      </c>
      <c r="AO38" s="463" t="s">
        <v>51</v>
      </c>
      <c r="AP38" s="463" t="s">
        <v>1909</v>
      </c>
      <c r="AQ38" s="463" t="s">
        <v>1159</v>
      </c>
      <c r="AR38" s="463" t="s">
        <v>6</v>
      </c>
      <c r="AS38" s="463" t="s">
        <v>51</v>
      </c>
      <c r="AT38" s="463" t="s">
        <v>51</v>
      </c>
      <c r="AU38" s="467">
        <v>1</v>
      </c>
      <c r="AV38" s="463" t="s">
        <v>1824</v>
      </c>
      <c r="AW38" s="463" t="s">
        <v>1796</v>
      </c>
      <c r="AX38" s="463" t="s">
        <v>1819</v>
      </c>
      <c r="AY38" s="463" t="s">
        <v>1820</v>
      </c>
      <c r="AZ38" s="463" t="s">
        <v>1821</v>
      </c>
      <c r="BA38" s="463" t="s">
        <v>1822</v>
      </c>
    </row>
    <row r="39" spans="1:53" ht="21.75" customHeight="1">
      <c r="A39" s="463" t="s">
        <v>1898</v>
      </c>
      <c r="B39" s="463" t="s">
        <v>1899</v>
      </c>
      <c r="C39" s="463" t="s">
        <v>53</v>
      </c>
      <c r="D39" s="463" t="s">
        <v>1794</v>
      </c>
      <c r="E39" s="463" t="s">
        <v>46</v>
      </c>
      <c r="F39" s="463" t="s">
        <v>1795</v>
      </c>
      <c r="G39" s="463" t="s">
        <v>1796</v>
      </c>
      <c r="H39" s="463" t="s">
        <v>1797</v>
      </c>
      <c r="I39" s="463" t="s">
        <v>1900</v>
      </c>
      <c r="J39" s="463" t="s">
        <v>271</v>
      </c>
      <c r="K39" s="463" t="s">
        <v>1901</v>
      </c>
      <c r="L39" s="463" t="s">
        <v>278</v>
      </c>
      <c r="M39" s="463" t="s">
        <v>271</v>
      </c>
      <c r="N39" s="463" t="s">
        <v>1796</v>
      </c>
      <c r="O39" s="463" t="s">
        <v>1800</v>
      </c>
      <c r="P39" s="463" t="s">
        <v>1801</v>
      </c>
      <c r="Q39" s="463" t="s">
        <v>1796</v>
      </c>
      <c r="R39" s="463" t="s">
        <v>1802</v>
      </c>
      <c r="S39" s="463" t="s">
        <v>1902</v>
      </c>
      <c r="T39" s="463" t="s">
        <v>259</v>
      </c>
      <c r="U39" s="463" t="s">
        <v>1903</v>
      </c>
      <c r="V39" s="463" t="s">
        <v>1805</v>
      </c>
      <c r="W39" s="463" t="s">
        <v>106</v>
      </c>
      <c r="X39" s="463" t="s">
        <v>1806</v>
      </c>
      <c r="Y39" s="463" t="s">
        <v>1794</v>
      </c>
      <c r="Z39" s="463" t="s">
        <v>1807</v>
      </c>
      <c r="AA39" s="463" t="s">
        <v>1808</v>
      </c>
      <c r="AB39" s="463" t="s">
        <v>1809</v>
      </c>
      <c r="AC39" s="463" t="s">
        <v>1810</v>
      </c>
      <c r="AD39" s="463" t="s">
        <v>1811</v>
      </c>
      <c r="AE39" s="463" t="s">
        <v>1904</v>
      </c>
      <c r="AF39" s="463" t="s">
        <v>1905</v>
      </c>
      <c r="AG39" s="463" t="s">
        <v>1906</v>
      </c>
      <c r="AH39" s="463" t="s">
        <v>1907</v>
      </c>
      <c r="AI39" s="463" t="s">
        <v>1809</v>
      </c>
      <c r="AJ39" s="463" t="s">
        <v>1825</v>
      </c>
      <c r="AK39" s="464">
        <v>1411600100516</v>
      </c>
      <c r="AL39" s="463" t="s">
        <v>277</v>
      </c>
      <c r="AM39" s="463" t="s">
        <v>1794</v>
      </c>
      <c r="AN39" s="463" t="s">
        <v>1816</v>
      </c>
      <c r="AO39" s="463" t="s">
        <v>51</v>
      </c>
      <c r="AP39" s="463" t="s">
        <v>1908</v>
      </c>
      <c r="AQ39" s="463" t="s">
        <v>1159</v>
      </c>
      <c r="AR39" s="463" t="s">
        <v>6</v>
      </c>
      <c r="AS39" s="463" t="s">
        <v>51</v>
      </c>
      <c r="AT39" s="463" t="s">
        <v>51</v>
      </c>
      <c r="AU39" s="465">
        <v>1</v>
      </c>
      <c r="AV39" s="463" t="s">
        <v>1824</v>
      </c>
      <c r="AW39" s="463" t="s">
        <v>1796</v>
      </c>
      <c r="AX39" s="463" t="s">
        <v>1819</v>
      </c>
      <c r="AY39" s="463" t="s">
        <v>1820</v>
      </c>
      <c r="AZ39" s="463" t="s">
        <v>1821</v>
      </c>
      <c r="BA39" s="463" t="s">
        <v>1822</v>
      </c>
    </row>
    <row r="40" spans="1:53" ht="21.75" customHeight="1">
      <c r="A40" s="463" t="s">
        <v>1898</v>
      </c>
      <c r="B40" s="463" t="s">
        <v>1899</v>
      </c>
      <c r="C40" s="463" t="s">
        <v>53</v>
      </c>
      <c r="D40" s="463" t="s">
        <v>1794</v>
      </c>
      <c r="E40" s="463" t="s">
        <v>46</v>
      </c>
      <c r="F40" s="463" t="s">
        <v>1795</v>
      </c>
      <c r="G40" s="463" t="s">
        <v>1796</v>
      </c>
      <c r="H40" s="463" t="s">
        <v>1797</v>
      </c>
      <c r="I40" s="463" t="s">
        <v>1900</v>
      </c>
      <c r="J40" s="463" t="s">
        <v>271</v>
      </c>
      <c r="K40" s="463" t="s">
        <v>1901</v>
      </c>
      <c r="L40" s="463" t="s">
        <v>278</v>
      </c>
      <c r="M40" s="463" t="s">
        <v>271</v>
      </c>
      <c r="N40" s="463" t="s">
        <v>1796</v>
      </c>
      <c r="O40" s="463" t="s">
        <v>1800</v>
      </c>
      <c r="P40" s="463" t="s">
        <v>1801</v>
      </c>
      <c r="Q40" s="463" t="s">
        <v>1796</v>
      </c>
      <c r="R40" s="463" t="s">
        <v>1802</v>
      </c>
      <c r="S40" s="463" t="s">
        <v>1902</v>
      </c>
      <c r="T40" s="463" t="s">
        <v>259</v>
      </c>
      <c r="U40" s="463" t="s">
        <v>1903</v>
      </c>
      <c r="V40" s="463" t="s">
        <v>1805</v>
      </c>
      <c r="W40" s="463" t="s">
        <v>106</v>
      </c>
      <c r="X40" s="463" t="s">
        <v>1806</v>
      </c>
      <c r="Y40" s="463" t="s">
        <v>1794</v>
      </c>
      <c r="Z40" s="463" t="s">
        <v>1807</v>
      </c>
      <c r="AA40" s="463" t="s">
        <v>1808</v>
      </c>
      <c r="AB40" s="463" t="s">
        <v>1809</v>
      </c>
      <c r="AC40" s="463" t="s">
        <v>1810</v>
      </c>
      <c r="AD40" s="463" t="s">
        <v>1811</v>
      </c>
      <c r="AE40" s="463" t="s">
        <v>1904</v>
      </c>
      <c r="AF40" s="463" t="s">
        <v>1905</v>
      </c>
      <c r="AG40" s="463" t="s">
        <v>1906</v>
      </c>
      <c r="AH40" s="463" t="s">
        <v>1907</v>
      </c>
      <c r="AI40" s="463" t="s">
        <v>1809</v>
      </c>
      <c r="AJ40" s="463" t="s">
        <v>1828</v>
      </c>
      <c r="AK40" s="464">
        <v>3480100194410</v>
      </c>
      <c r="AL40" s="463" t="s">
        <v>287</v>
      </c>
      <c r="AM40" s="463" t="s">
        <v>1794</v>
      </c>
      <c r="AN40" s="463" t="s">
        <v>1816</v>
      </c>
      <c r="AO40" s="463" t="s">
        <v>51</v>
      </c>
      <c r="AP40" s="463" t="s">
        <v>1910</v>
      </c>
      <c r="AQ40" s="463" t="s">
        <v>1159</v>
      </c>
      <c r="AR40" s="463" t="s">
        <v>6</v>
      </c>
      <c r="AS40" s="463" t="s">
        <v>51</v>
      </c>
      <c r="AT40" s="463" t="s">
        <v>51</v>
      </c>
      <c r="AU40" s="465">
        <v>1</v>
      </c>
      <c r="AV40" s="463" t="s">
        <v>1824</v>
      </c>
      <c r="AW40" s="463" t="s">
        <v>1796</v>
      </c>
      <c r="AX40" s="463" t="s">
        <v>1819</v>
      </c>
      <c r="AY40" s="463" t="s">
        <v>1820</v>
      </c>
      <c r="AZ40" s="463" t="s">
        <v>1821</v>
      </c>
      <c r="BA40" s="463" t="s">
        <v>1822</v>
      </c>
    </row>
    <row r="41" spans="1:53" ht="21.75" customHeight="1">
      <c r="A41" s="463" t="s">
        <v>1898</v>
      </c>
      <c r="B41" s="463" t="s">
        <v>1899</v>
      </c>
      <c r="C41" s="463" t="s">
        <v>53</v>
      </c>
      <c r="D41" s="463" t="s">
        <v>1794</v>
      </c>
      <c r="E41" s="463" t="s">
        <v>46</v>
      </c>
      <c r="F41" s="463" t="s">
        <v>1795</v>
      </c>
      <c r="G41" s="463" t="s">
        <v>1796</v>
      </c>
      <c r="H41" s="463" t="s">
        <v>1797</v>
      </c>
      <c r="I41" s="463" t="s">
        <v>1900</v>
      </c>
      <c r="J41" s="463" t="s">
        <v>271</v>
      </c>
      <c r="K41" s="463" t="s">
        <v>1901</v>
      </c>
      <c r="L41" s="463" t="s">
        <v>278</v>
      </c>
      <c r="M41" s="463" t="s">
        <v>271</v>
      </c>
      <c r="N41" s="463" t="s">
        <v>1796</v>
      </c>
      <c r="O41" s="463" t="s">
        <v>1800</v>
      </c>
      <c r="P41" s="463" t="s">
        <v>1801</v>
      </c>
      <c r="Q41" s="463" t="s">
        <v>1796</v>
      </c>
      <c r="R41" s="463" t="s">
        <v>1802</v>
      </c>
      <c r="S41" s="463" t="s">
        <v>1902</v>
      </c>
      <c r="T41" s="463" t="s">
        <v>259</v>
      </c>
      <c r="U41" s="463" t="s">
        <v>1903</v>
      </c>
      <c r="V41" s="463" t="s">
        <v>1805</v>
      </c>
      <c r="W41" s="463" t="s">
        <v>106</v>
      </c>
      <c r="X41" s="463" t="s">
        <v>1806</v>
      </c>
      <c r="Y41" s="463" t="s">
        <v>1794</v>
      </c>
      <c r="Z41" s="463" t="s">
        <v>1807</v>
      </c>
      <c r="AA41" s="463" t="s">
        <v>1808</v>
      </c>
      <c r="AB41" s="463" t="s">
        <v>1809</v>
      </c>
      <c r="AC41" s="463" t="s">
        <v>1810</v>
      </c>
      <c r="AD41" s="463" t="s">
        <v>1811</v>
      </c>
      <c r="AE41" s="463" t="s">
        <v>1904</v>
      </c>
      <c r="AF41" s="463" t="s">
        <v>1905</v>
      </c>
      <c r="AG41" s="463" t="s">
        <v>1906</v>
      </c>
      <c r="AH41" s="463" t="s">
        <v>1907</v>
      </c>
      <c r="AI41" s="463" t="s">
        <v>1809</v>
      </c>
      <c r="AJ41" s="463" t="s">
        <v>1860</v>
      </c>
      <c r="AK41" s="464">
        <v>1480700028484</v>
      </c>
      <c r="AL41" s="463" t="s">
        <v>281</v>
      </c>
      <c r="AM41" s="463" t="s">
        <v>1794</v>
      </c>
      <c r="AN41" s="463" t="s">
        <v>1816</v>
      </c>
      <c r="AO41" s="463" t="s">
        <v>51</v>
      </c>
      <c r="AP41" s="463" t="s">
        <v>1911</v>
      </c>
      <c r="AQ41" s="463" t="s">
        <v>1159</v>
      </c>
      <c r="AR41" s="463" t="s">
        <v>6</v>
      </c>
      <c r="AS41" s="463" t="s">
        <v>51</v>
      </c>
      <c r="AT41" s="463" t="s">
        <v>51</v>
      </c>
      <c r="AU41" s="465">
        <v>1</v>
      </c>
      <c r="AV41" s="463" t="s">
        <v>1824</v>
      </c>
      <c r="AW41" s="463" t="s">
        <v>1796</v>
      </c>
      <c r="AX41" s="463" t="s">
        <v>1819</v>
      </c>
      <c r="AY41" s="463" t="s">
        <v>1820</v>
      </c>
      <c r="AZ41" s="463" t="s">
        <v>1821</v>
      </c>
      <c r="BA41" s="463" t="s">
        <v>1822</v>
      </c>
    </row>
    <row r="42" spans="1:53" ht="21.75" customHeight="1">
      <c r="A42" s="463" t="s">
        <v>1898</v>
      </c>
      <c r="B42" s="463" t="s">
        <v>1899</v>
      </c>
      <c r="C42" s="463" t="s">
        <v>53</v>
      </c>
      <c r="D42" s="463" t="s">
        <v>1794</v>
      </c>
      <c r="E42" s="463" t="s">
        <v>46</v>
      </c>
      <c r="F42" s="463" t="s">
        <v>1795</v>
      </c>
      <c r="G42" s="463" t="s">
        <v>1796</v>
      </c>
      <c r="H42" s="463" t="s">
        <v>1797</v>
      </c>
      <c r="I42" s="463" t="s">
        <v>1900</v>
      </c>
      <c r="J42" s="463" t="s">
        <v>271</v>
      </c>
      <c r="K42" s="463" t="s">
        <v>1901</v>
      </c>
      <c r="L42" s="463" t="s">
        <v>278</v>
      </c>
      <c r="M42" s="463" t="s">
        <v>271</v>
      </c>
      <c r="N42" s="463" t="s">
        <v>1796</v>
      </c>
      <c r="O42" s="463" t="s">
        <v>1800</v>
      </c>
      <c r="P42" s="463" t="s">
        <v>1801</v>
      </c>
      <c r="Q42" s="463" t="s">
        <v>1796</v>
      </c>
      <c r="R42" s="463" t="s">
        <v>1802</v>
      </c>
      <c r="S42" s="463" t="s">
        <v>1902</v>
      </c>
      <c r="T42" s="463" t="s">
        <v>259</v>
      </c>
      <c r="U42" s="463" t="s">
        <v>1903</v>
      </c>
      <c r="V42" s="463" t="s">
        <v>1805</v>
      </c>
      <c r="W42" s="463" t="s">
        <v>106</v>
      </c>
      <c r="X42" s="463" t="s">
        <v>1806</v>
      </c>
      <c r="Y42" s="463" t="s">
        <v>1794</v>
      </c>
      <c r="Z42" s="463" t="s">
        <v>1807</v>
      </c>
      <c r="AA42" s="463" t="s">
        <v>1808</v>
      </c>
      <c r="AB42" s="463" t="s">
        <v>1809</v>
      </c>
      <c r="AC42" s="463" t="s">
        <v>1810</v>
      </c>
      <c r="AD42" s="463" t="s">
        <v>1811</v>
      </c>
      <c r="AE42" s="463" t="s">
        <v>1904</v>
      </c>
      <c r="AF42" s="463" t="s">
        <v>1905</v>
      </c>
      <c r="AG42" s="463" t="s">
        <v>1906</v>
      </c>
      <c r="AH42" s="463" t="s">
        <v>1907</v>
      </c>
      <c r="AI42" s="463" t="s">
        <v>1809</v>
      </c>
      <c r="AJ42" s="463" t="s">
        <v>1864</v>
      </c>
      <c r="AK42" s="464">
        <v>3419900023367</v>
      </c>
      <c r="AL42" s="463" t="s">
        <v>283</v>
      </c>
      <c r="AM42" s="463" t="s">
        <v>1796</v>
      </c>
      <c r="AN42" s="463" t="s">
        <v>1816</v>
      </c>
      <c r="AO42" s="463" t="s">
        <v>51</v>
      </c>
      <c r="AP42" s="463" t="s">
        <v>1911</v>
      </c>
      <c r="AQ42" s="463" t="s">
        <v>1159</v>
      </c>
      <c r="AR42" s="463" t="s">
        <v>6</v>
      </c>
      <c r="AS42" s="463" t="s">
        <v>1912</v>
      </c>
      <c r="AT42" s="463" t="s">
        <v>1913</v>
      </c>
      <c r="AU42" s="465">
        <v>1</v>
      </c>
      <c r="AV42" s="463" t="s">
        <v>1824</v>
      </c>
      <c r="AW42" s="463" t="s">
        <v>1796</v>
      </c>
      <c r="AX42" s="463" t="s">
        <v>1819</v>
      </c>
      <c r="AY42" s="463" t="s">
        <v>1820</v>
      </c>
      <c r="AZ42" s="463" t="s">
        <v>1821</v>
      </c>
      <c r="BA42" s="463" t="s">
        <v>1822</v>
      </c>
    </row>
    <row r="43" spans="1:53" ht="21.75" customHeight="1">
      <c r="A43" s="463" t="s">
        <v>1914</v>
      </c>
      <c r="B43" s="463" t="s">
        <v>1915</v>
      </c>
      <c r="C43" s="463" t="s">
        <v>160</v>
      </c>
      <c r="D43" s="463" t="s">
        <v>1796</v>
      </c>
      <c r="E43" s="463" t="s">
        <v>120</v>
      </c>
      <c r="F43" s="463" t="s">
        <v>1795</v>
      </c>
      <c r="G43" s="463" t="s">
        <v>1796</v>
      </c>
      <c r="H43" s="463" t="s">
        <v>1797</v>
      </c>
      <c r="I43" s="463" t="s">
        <v>1900</v>
      </c>
      <c r="J43" s="463" t="s">
        <v>271</v>
      </c>
      <c r="K43" s="463" t="s">
        <v>1916</v>
      </c>
      <c r="L43" s="463" t="s">
        <v>290</v>
      </c>
      <c r="M43" s="463" t="s">
        <v>271</v>
      </c>
      <c r="N43" s="463" t="s">
        <v>1825</v>
      </c>
      <c r="O43" s="463" t="s">
        <v>1917</v>
      </c>
      <c r="P43" s="463" t="s">
        <v>1918</v>
      </c>
      <c r="Q43" s="463" t="s">
        <v>1796</v>
      </c>
      <c r="R43" s="463" t="s">
        <v>1802</v>
      </c>
      <c r="S43" s="463" t="s">
        <v>1902</v>
      </c>
      <c r="T43" s="463" t="s">
        <v>259</v>
      </c>
      <c r="U43" s="463" t="s">
        <v>1903</v>
      </c>
      <c r="V43" s="463" t="s">
        <v>1805</v>
      </c>
      <c r="W43" s="463" t="s">
        <v>106</v>
      </c>
      <c r="X43" s="463" t="s">
        <v>1806</v>
      </c>
      <c r="Y43" s="463" t="s">
        <v>1794</v>
      </c>
      <c r="Z43" s="463" t="s">
        <v>1919</v>
      </c>
      <c r="AA43" s="463" t="s">
        <v>1794</v>
      </c>
      <c r="AB43" s="463" t="s">
        <v>1809</v>
      </c>
      <c r="AC43" s="463" t="s">
        <v>1810</v>
      </c>
      <c r="AD43" s="463" t="s">
        <v>1811</v>
      </c>
      <c r="AE43" s="463" t="s">
        <v>1920</v>
      </c>
      <c r="AF43" s="463" t="s">
        <v>1921</v>
      </c>
      <c r="AG43" s="463" t="s">
        <v>1922</v>
      </c>
      <c r="AH43" s="463" t="s">
        <v>1815</v>
      </c>
      <c r="AI43" s="463" t="s">
        <v>1809</v>
      </c>
      <c r="AJ43" s="463" t="s">
        <v>1796</v>
      </c>
      <c r="AK43" s="464">
        <v>3410601154160</v>
      </c>
      <c r="AL43" s="463" t="s">
        <v>297</v>
      </c>
      <c r="AM43" s="463" t="s">
        <v>1796</v>
      </c>
      <c r="AN43" s="463" t="s">
        <v>1816</v>
      </c>
      <c r="AO43" s="463" t="s">
        <v>51</v>
      </c>
      <c r="AP43" s="463" t="s">
        <v>1923</v>
      </c>
      <c r="AQ43" s="463" t="s">
        <v>1159</v>
      </c>
      <c r="AR43" s="463" t="s">
        <v>6</v>
      </c>
      <c r="AS43" s="463" t="s">
        <v>51</v>
      </c>
      <c r="AT43" s="463" t="s">
        <v>51</v>
      </c>
      <c r="AU43" s="465">
        <v>1</v>
      </c>
      <c r="AV43" s="463" t="s">
        <v>1824</v>
      </c>
      <c r="AW43" s="463" t="s">
        <v>1796</v>
      </c>
      <c r="AX43" s="463" t="s">
        <v>1819</v>
      </c>
      <c r="AY43" s="463" t="s">
        <v>1820</v>
      </c>
      <c r="AZ43" s="463" t="s">
        <v>1821</v>
      </c>
      <c r="BA43" s="463" t="s">
        <v>1822</v>
      </c>
    </row>
    <row r="44" spans="1:53" ht="21.75" customHeight="1">
      <c r="A44" s="463" t="s">
        <v>1914</v>
      </c>
      <c r="B44" s="463" t="s">
        <v>1915</v>
      </c>
      <c r="C44" s="463" t="s">
        <v>160</v>
      </c>
      <c r="D44" s="463" t="s">
        <v>1796</v>
      </c>
      <c r="E44" s="463" t="s">
        <v>120</v>
      </c>
      <c r="F44" s="463" t="s">
        <v>1795</v>
      </c>
      <c r="G44" s="463" t="s">
        <v>1796</v>
      </c>
      <c r="H44" s="463" t="s">
        <v>1797</v>
      </c>
      <c r="I44" s="463" t="s">
        <v>1900</v>
      </c>
      <c r="J44" s="463" t="s">
        <v>271</v>
      </c>
      <c r="K44" s="463" t="s">
        <v>1916</v>
      </c>
      <c r="L44" s="463" t="s">
        <v>290</v>
      </c>
      <c r="M44" s="463" t="s">
        <v>271</v>
      </c>
      <c r="N44" s="463" t="s">
        <v>1825</v>
      </c>
      <c r="O44" s="463" t="s">
        <v>1917</v>
      </c>
      <c r="P44" s="463" t="s">
        <v>1918</v>
      </c>
      <c r="Q44" s="463" t="s">
        <v>1796</v>
      </c>
      <c r="R44" s="463" t="s">
        <v>1802</v>
      </c>
      <c r="S44" s="463" t="s">
        <v>1902</v>
      </c>
      <c r="T44" s="463" t="s">
        <v>259</v>
      </c>
      <c r="U44" s="463" t="s">
        <v>1903</v>
      </c>
      <c r="V44" s="463" t="s">
        <v>1805</v>
      </c>
      <c r="W44" s="463" t="s">
        <v>106</v>
      </c>
      <c r="X44" s="463" t="s">
        <v>1806</v>
      </c>
      <c r="Y44" s="463" t="s">
        <v>1794</v>
      </c>
      <c r="Z44" s="463" t="s">
        <v>1919</v>
      </c>
      <c r="AA44" s="463" t="s">
        <v>1794</v>
      </c>
      <c r="AB44" s="463" t="s">
        <v>1809</v>
      </c>
      <c r="AC44" s="463" t="s">
        <v>1810</v>
      </c>
      <c r="AD44" s="463" t="s">
        <v>1811</v>
      </c>
      <c r="AE44" s="463" t="s">
        <v>1920</v>
      </c>
      <c r="AF44" s="463" t="s">
        <v>1921</v>
      </c>
      <c r="AG44" s="463" t="s">
        <v>1922</v>
      </c>
      <c r="AH44" s="463" t="s">
        <v>1815</v>
      </c>
      <c r="AI44" s="463" t="s">
        <v>1809</v>
      </c>
      <c r="AJ44" s="463" t="s">
        <v>1796</v>
      </c>
      <c r="AK44" s="464">
        <v>3480300750413</v>
      </c>
      <c r="AL44" s="463" t="s">
        <v>304</v>
      </c>
      <c r="AM44" s="463" t="s">
        <v>1796</v>
      </c>
      <c r="AN44" s="463" t="s">
        <v>1924</v>
      </c>
      <c r="AO44" s="463" t="s">
        <v>51</v>
      </c>
      <c r="AP44" s="463" t="s">
        <v>1925</v>
      </c>
      <c r="AQ44" s="463" t="s">
        <v>1159</v>
      </c>
      <c r="AR44" s="463" t="s">
        <v>6</v>
      </c>
      <c r="AS44" s="463" t="s">
        <v>1926</v>
      </c>
      <c r="AT44" s="463" t="s">
        <v>1927</v>
      </c>
      <c r="AU44" s="465">
        <v>1</v>
      </c>
      <c r="AV44" s="463" t="s">
        <v>1824</v>
      </c>
      <c r="AW44" s="463" t="s">
        <v>1796</v>
      </c>
      <c r="AX44" s="463" t="s">
        <v>1819</v>
      </c>
      <c r="AY44" s="463" t="s">
        <v>1820</v>
      </c>
      <c r="AZ44" s="463" t="s">
        <v>1821</v>
      </c>
      <c r="BA44" s="463" t="s">
        <v>1822</v>
      </c>
    </row>
    <row r="45" spans="1:53" ht="21.75" customHeight="1">
      <c r="A45" s="463" t="s">
        <v>1914</v>
      </c>
      <c r="B45" s="463" t="s">
        <v>1915</v>
      </c>
      <c r="C45" s="463" t="s">
        <v>160</v>
      </c>
      <c r="D45" s="463" t="s">
        <v>1796</v>
      </c>
      <c r="E45" s="463" t="s">
        <v>120</v>
      </c>
      <c r="F45" s="463" t="s">
        <v>1795</v>
      </c>
      <c r="G45" s="463" t="s">
        <v>1796</v>
      </c>
      <c r="H45" s="463" t="s">
        <v>1797</v>
      </c>
      <c r="I45" s="463" t="s">
        <v>1900</v>
      </c>
      <c r="J45" s="463" t="s">
        <v>271</v>
      </c>
      <c r="K45" s="463" t="s">
        <v>1916</v>
      </c>
      <c r="L45" s="463" t="s">
        <v>290</v>
      </c>
      <c r="M45" s="463" t="s">
        <v>271</v>
      </c>
      <c r="N45" s="463" t="s">
        <v>1825</v>
      </c>
      <c r="O45" s="463" t="s">
        <v>1917</v>
      </c>
      <c r="P45" s="463" t="s">
        <v>1918</v>
      </c>
      <c r="Q45" s="463" t="s">
        <v>1796</v>
      </c>
      <c r="R45" s="463" t="s">
        <v>1802</v>
      </c>
      <c r="S45" s="463" t="s">
        <v>1902</v>
      </c>
      <c r="T45" s="463" t="s">
        <v>259</v>
      </c>
      <c r="U45" s="463" t="s">
        <v>1903</v>
      </c>
      <c r="V45" s="463" t="s">
        <v>1805</v>
      </c>
      <c r="W45" s="463" t="s">
        <v>106</v>
      </c>
      <c r="X45" s="463" t="s">
        <v>1806</v>
      </c>
      <c r="Y45" s="463" t="s">
        <v>1794</v>
      </c>
      <c r="Z45" s="463" t="s">
        <v>1919</v>
      </c>
      <c r="AA45" s="463" t="s">
        <v>1794</v>
      </c>
      <c r="AB45" s="463" t="s">
        <v>1809</v>
      </c>
      <c r="AC45" s="463" t="s">
        <v>1810</v>
      </c>
      <c r="AD45" s="463" t="s">
        <v>1811</v>
      </c>
      <c r="AE45" s="463" t="s">
        <v>1920</v>
      </c>
      <c r="AF45" s="463" t="s">
        <v>1921</v>
      </c>
      <c r="AG45" s="463" t="s">
        <v>1922</v>
      </c>
      <c r="AH45" s="463" t="s">
        <v>1815</v>
      </c>
      <c r="AI45" s="463" t="s">
        <v>1809</v>
      </c>
      <c r="AJ45" s="463" t="s">
        <v>1794</v>
      </c>
      <c r="AK45" s="464">
        <v>3440800073852</v>
      </c>
      <c r="AL45" s="463" t="s">
        <v>288</v>
      </c>
      <c r="AM45" s="463" t="s">
        <v>1794</v>
      </c>
      <c r="AN45" s="463" t="s">
        <v>1816</v>
      </c>
      <c r="AO45" s="463" t="s">
        <v>51</v>
      </c>
      <c r="AP45" s="463" t="s">
        <v>1928</v>
      </c>
      <c r="AQ45" s="463" t="s">
        <v>1159</v>
      </c>
      <c r="AR45" s="463" t="s">
        <v>62</v>
      </c>
      <c r="AS45" s="463" t="s">
        <v>51</v>
      </c>
      <c r="AT45" s="463" t="s">
        <v>51</v>
      </c>
      <c r="AU45" s="465">
        <v>0</v>
      </c>
      <c r="AV45" s="463" t="s">
        <v>1818</v>
      </c>
      <c r="AW45" s="463" t="s">
        <v>1796</v>
      </c>
      <c r="AX45" s="463" t="s">
        <v>1819</v>
      </c>
      <c r="AY45" s="463" t="s">
        <v>1820</v>
      </c>
      <c r="AZ45" s="463" t="s">
        <v>1821</v>
      </c>
      <c r="BA45" s="463" t="s">
        <v>1822</v>
      </c>
    </row>
    <row r="46" spans="1:53" ht="21.75" customHeight="1">
      <c r="A46" s="463" t="s">
        <v>1914</v>
      </c>
      <c r="B46" s="463" t="s">
        <v>1915</v>
      </c>
      <c r="C46" s="463" t="s">
        <v>160</v>
      </c>
      <c r="D46" s="463" t="s">
        <v>1796</v>
      </c>
      <c r="E46" s="463" t="s">
        <v>120</v>
      </c>
      <c r="F46" s="463" t="s">
        <v>1795</v>
      </c>
      <c r="G46" s="463" t="s">
        <v>1796</v>
      </c>
      <c r="H46" s="463" t="s">
        <v>1797</v>
      </c>
      <c r="I46" s="463" t="s">
        <v>1900</v>
      </c>
      <c r="J46" s="463" t="s">
        <v>271</v>
      </c>
      <c r="K46" s="463" t="s">
        <v>1916</v>
      </c>
      <c r="L46" s="463" t="s">
        <v>290</v>
      </c>
      <c r="M46" s="463" t="s">
        <v>271</v>
      </c>
      <c r="N46" s="463" t="s">
        <v>1825</v>
      </c>
      <c r="O46" s="463" t="s">
        <v>1917</v>
      </c>
      <c r="P46" s="463" t="s">
        <v>1918</v>
      </c>
      <c r="Q46" s="463" t="s">
        <v>1796</v>
      </c>
      <c r="R46" s="463" t="s">
        <v>1802</v>
      </c>
      <c r="S46" s="463" t="s">
        <v>1902</v>
      </c>
      <c r="T46" s="463" t="s">
        <v>259</v>
      </c>
      <c r="U46" s="463" t="s">
        <v>1903</v>
      </c>
      <c r="V46" s="463" t="s">
        <v>1805</v>
      </c>
      <c r="W46" s="463" t="s">
        <v>106</v>
      </c>
      <c r="X46" s="463" t="s">
        <v>1806</v>
      </c>
      <c r="Y46" s="463" t="s">
        <v>1794</v>
      </c>
      <c r="Z46" s="463" t="s">
        <v>1919</v>
      </c>
      <c r="AA46" s="463" t="s">
        <v>1794</v>
      </c>
      <c r="AB46" s="463" t="s">
        <v>1809</v>
      </c>
      <c r="AC46" s="463" t="s">
        <v>1810</v>
      </c>
      <c r="AD46" s="463" t="s">
        <v>1811</v>
      </c>
      <c r="AE46" s="463" t="s">
        <v>1920</v>
      </c>
      <c r="AF46" s="463" t="s">
        <v>1921</v>
      </c>
      <c r="AG46" s="463" t="s">
        <v>1922</v>
      </c>
      <c r="AH46" s="463" t="s">
        <v>1815</v>
      </c>
      <c r="AI46" s="463" t="s">
        <v>1809</v>
      </c>
      <c r="AJ46" s="463" t="s">
        <v>1825</v>
      </c>
      <c r="AK46" s="464">
        <v>3480300026057</v>
      </c>
      <c r="AL46" s="463" t="s">
        <v>302</v>
      </c>
      <c r="AM46" s="463" t="s">
        <v>1794</v>
      </c>
      <c r="AN46" s="463" t="s">
        <v>1816</v>
      </c>
      <c r="AO46" s="463" t="s">
        <v>51</v>
      </c>
      <c r="AP46" s="463" t="s">
        <v>1928</v>
      </c>
      <c r="AQ46" s="463" t="s">
        <v>1159</v>
      </c>
      <c r="AR46" s="463" t="s">
        <v>6</v>
      </c>
      <c r="AS46" s="463" t="s">
        <v>51</v>
      </c>
      <c r="AT46" s="463" t="s">
        <v>51</v>
      </c>
      <c r="AU46" s="465">
        <v>1</v>
      </c>
      <c r="AV46" s="463" t="s">
        <v>1824</v>
      </c>
      <c r="AW46" s="463" t="s">
        <v>1796</v>
      </c>
      <c r="AX46" s="463" t="s">
        <v>1819</v>
      </c>
      <c r="AY46" s="463" t="s">
        <v>1820</v>
      </c>
      <c r="AZ46" s="463" t="s">
        <v>1821</v>
      </c>
      <c r="BA46" s="463" t="s">
        <v>1822</v>
      </c>
    </row>
    <row r="47" spans="1:53" ht="21.75" customHeight="1">
      <c r="A47" s="463" t="s">
        <v>1914</v>
      </c>
      <c r="B47" s="463" t="s">
        <v>1915</v>
      </c>
      <c r="C47" s="463" t="s">
        <v>160</v>
      </c>
      <c r="D47" s="463" t="s">
        <v>1796</v>
      </c>
      <c r="E47" s="463" t="s">
        <v>120</v>
      </c>
      <c r="F47" s="463" t="s">
        <v>1795</v>
      </c>
      <c r="G47" s="463" t="s">
        <v>1796</v>
      </c>
      <c r="H47" s="463" t="s">
        <v>1797</v>
      </c>
      <c r="I47" s="463" t="s">
        <v>1900</v>
      </c>
      <c r="J47" s="463" t="s">
        <v>271</v>
      </c>
      <c r="K47" s="463" t="s">
        <v>1916</v>
      </c>
      <c r="L47" s="463" t="s">
        <v>290</v>
      </c>
      <c r="M47" s="463" t="s">
        <v>271</v>
      </c>
      <c r="N47" s="463" t="s">
        <v>1825</v>
      </c>
      <c r="O47" s="463" t="s">
        <v>1917</v>
      </c>
      <c r="P47" s="463" t="s">
        <v>1918</v>
      </c>
      <c r="Q47" s="463" t="s">
        <v>1796</v>
      </c>
      <c r="R47" s="463" t="s">
        <v>1802</v>
      </c>
      <c r="S47" s="463" t="s">
        <v>1902</v>
      </c>
      <c r="T47" s="463" t="s">
        <v>259</v>
      </c>
      <c r="U47" s="463" t="s">
        <v>1903</v>
      </c>
      <c r="V47" s="463" t="s">
        <v>1805</v>
      </c>
      <c r="W47" s="463" t="s">
        <v>106</v>
      </c>
      <c r="X47" s="463" t="s">
        <v>1806</v>
      </c>
      <c r="Y47" s="463" t="s">
        <v>1794</v>
      </c>
      <c r="Z47" s="463" t="s">
        <v>1919</v>
      </c>
      <c r="AA47" s="463" t="s">
        <v>1794</v>
      </c>
      <c r="AB47" s="463" t="s">
        <v>1809</v>
      </c>
      <c r="AC47" s="463" t="s">
        <v>1810</v>
      </c>
      <c r="AD47" s="463" t="s">
        <v>1811</v>
      </c>
      <c r="AE47" s="463" t="s">
        <v>1920</v>
      </c>
      <c r="AF47" s="463" t="s">
        <v>1921</v>
      </c>
      <c r="AG47" s="463" t="s">
        <v>1922</v>
      </c>
      <c r="AH47" s="463" t="s">
        <v>1815</v>
      </c>
      <c r="AI47" s="463" t="s">
        <v>1809</v>
      </c>
      <c r="AJ47" s="463" t="s">
        <v>1808</v>
      </c>
      <c r="AK47" s="464">
        <v>3479900059442</v>
      </c>
      <c r="AL47" s="463" t="s">
        <v>761</v>
      </c>
      <c r="AM47" s="463" t="s">
        <v>1796</v>
      </c>
      <c r="AN47" s="463" t="s">
        <v>1816</v>
      </c>
      <c r="AO47" s="463" t="s">
        <v>51</v>
      </c>
      <c r="AP47" s="463" t="s">
        <v>1929</v>
      </c>
      <c r="AQ47" s="463" t="s">
        <v>1542</v>
      </c>
      <c r="AR47" s="463" t="s">
        <v>62</v>
      </c>
      <c r="AS47" s="463" t="s">
        <v>51</v>
      </c>
      <c r="AT47" s="463" t="s">
        <v>51</v>
      </c>
      <c r="AU47" s="465">
        <v>1</v>
      </c>
      <c r="AV47" s="463" t="s">
        <v>1824</v>
      </c>
      <c r="AW47" s="463" t="s">
        <v>1796</v>
      </c>
      <c r="AX47" s="463" t="s">
        <v>1819</v>
      </c>
      <c r="AY47" s="463" t="s">
        <v>1820</v>
      </c>
      <c r="AZ47" s="463" t="s">
        <v>1821</v>
      </c>
      <c r="BA47" s="463" t="s">
        <v>1822</v>
      </c>
    </row>
    <row r="48" spans="1:53" ht="21.75" customHeight="1">
      <c r="A48" s="463" t="s">
        <v>1914</v>
      </c>
      <c r="B48" s="463" t="s">
        <v>1915</v>
      </c>
      <c r="C48" s="463" t="s">
        <v>160</v>
      </c>
      <c r="D48" s="463" t="s">
        <v>1796</v>
      </c>
      <c r="E48" s="463" t="s">
        <v>120</v>
      </c>
      <c r="F48" s="463" t="s">
        <v>1795</v>
      </c>
      <c r="G48" s="463" t="s">
        <v>1796</v>
      </c>
      <c r="H48" s="463" t="s">
        <v>1797</v>
      </c>
      <c r="I48" s="463" t="s">
        <v>1900</v>
      </c>
      <c r="J48" s="463" t="s">
        <v>271</v>
      </c>
      <c r="K48" s="463" t="s">
        <v>1916</v>
      </c>
      <c r="L48" s="463" t="s">
        <v>290</v>
      </c>
      <c r="M48" s="463" t="s">
        <v>271</v>
      </c>
      <c r="N48" s="463" t="s">
        <v>1825</v>
      </c>
      <c r="O48" s="463" t="s">
        <v>1917</v>
      </c>
      <c r="P48" s="463" t="s">
        <v>1918</v>
      </c>
      <c r="Q48" s="463" t="s">
        <v>1796</v>
      </c>
      <c r="R48" s="463" t="s">
        <v>1802</v>
      </c>
      <c r="S48" s="463" t="s">
        <v>1902</v>
      </c>
      <c r="T48" s="463" t="s">
        <v>259</v>
      </c>
      <c r="U48" s="463" t="s">
        <v>1903</v>
      </c>
      <c r="V48" s="463" t="s">
        <v>1805</v>
      </c>
      <c r="W48" s="463" t="s">
        <v>106</v>
      </c>
      <c r="X48" s="463" t="s">
        <v>1806</v>
      </c>
      <c r="Y48" s="463" t="s">
        <v>1794</v>
      </c>
      <c r="Z48" s="463" t="s">
        <v>1919</v>
      </c>
      <c r="AA48" s="463" t="s">
        <v>1794</v>
      </c>
      <c r="AB48" s="463" t="s">
        <v>1809</v>
      </c>
      <c r="AC48" s="463" t="s">
        <v>1810</v>
      </c>
      <c r="AD48" s="463" t="s">
        <v>1811</v>
      </c>
      <c r="AE48" s="463" t="s">
        <v>1920</v>
      </c>
      <c r="AF48" s="463" t="s">
        <v>1921</v>
      </c>
      <c r="AG48" s="463" t="s">
        <v>1922</v>
      </c>
      <c r="AH48" s="463" t="s">
        <v>1815</v>
      </c>
      <c r="AI48" s="463" t="s">
        <v>1809</v>
      </c>
      <c r="AJ48" s="463" t="s">
        <v>1828</v>
      </c>
      <c r="AK48" s="464">
        <v>3470300039817</v>
      </c>
      <c r="AL48" s="463" t="s">
        <v>299</v>
      </c>
      <c r="AM48" s="463" t="s">
        <v>1794</v>
      </c>
      <c r="AN48" s="463" t="s">
        <v>1816</v>
      </c>
      <c r="AO48" s="463" t="s">
        <v>51</v>
      </c>
      <c r="AP48" s="463" t="s">
        <v>1923</v>
      </c>
      <c r="AQ48" s="463" t="s">
        <v>1159</v>
      </c>
      <c r="AR48" s="463" t="s">
        <v>6</v>
      </c>
      <c r="AS48" s="463" t="s">
        <v>51</v>
      </c>
      <c r="AT48" s="463" t="s">
        <v>51</v>
      </c>
      <c r="AU48" s="465">
        <v>1</v>
      </c>
      <c r="AV48" s="463" t="s">
        <v>1824</v>
      </c>
      <c r="AW48" s="463" t="s">
        <v>1796</v>
      </c>
      <c r="AX48" s="463" t="s">
        <v>1819</v>
      </c>
      <c r="AY48" s="463" t="s">
        <v>1820</v>
      </c>
      <c r="AZ48" s="463" t="s">
        <v>1821</v>
      </c>
      <c r="BA48" s="463" t="s">
        <v>1822</v>
      </c>
    </row>
    <row r="49" spans="1:53" ht="21.75" customHeight="1">
      <c r="A49" s="463" t="s">
        <v>1930</v>
      </c>
      <c r="B49" s="463" t="s">
        <v>1931</v>
      </c>
      <c r="C49" s="463" t="s">
        <v>45</v>
      </c>
      <c r="D49" s="463" t="s">
        <v>1794</v>
      </c>
      <c r="E49" s="463" t="s">
        <v>46</v>
      </c>
      <c r="F49" s="463" t="s">
        <v>1795</v>
      </c>
      <c r="G49" s="463" t="s">
        <v>1796</v>
      </c>
      <c r="H49" s="463" t="s">
        <v>1797</v>
      </c>
      <c r="I49" s="463" t="s">
        <v>1900</v>
      </c>
      <c r="J49" s="463" t="s">
        <v>271</v>
      </c>
      <c r="K49" s="463" t="s">
        <v>1916</v>
      </c>
      <c r="L49" s="463" t="s">
        <v>290</v>
      </c>
      <c r="M49" s="463" t="s">
        <v>271</v>
      </c>
      <c r="N49" s="463" t="s">
        <v>1796</v>
      </c>
      <c r="O49" s="463" t="s">
        <v>1800</v>
      </c>
      <c r="P49" s="463" t="s">
        <v>1801</v>
      </c>
      <c r="Q49" s="463" t="s">
        <v>1796</v>
      </c>
      <c r="R49" s="463" t="s">
        <v>1802</v>
      </c>
      <c r="S49" s="463" t="s">
        <v>1902</v>
      </c>
      <c r="T49" s="463" t="s">
        <v>259</v>
      </c>
      <c r="U49" s="463" t="s">
        <v>1903</v>
      </c>
      <c r="V49" s="463" t="s">
        <v>1805</v>
      </c>
      <c r="W49" s="463" t="s">
        <v>106</v>
      </c>
      <c r="X49" s="463" t="s">
        <v>1806</v>
      </c>
      <c r="Y49" s="463" t="s">
        <v>1794</v>
      </c>
      <c r="Z49" s="463" t="s">
        <v>1856</v>
      </c>
      <c r="AA49" s="463" t="s">
        <v>1808</v>
      </c>
      <c r="AB49" s="463" t="s">
        <v>1809</v>
      </c>
      <c r="AC49" s="463" t="s">
        <v>1810</v>
      </c>
      <c r="AD49" s="463" t="s">
        <v>51</v>
      </c>
      <c r="AE49" s="463" t="s">
        <v>1834</v>
      </c>
      <c r="AF49" s="463" t="s">
        <v>1871</v>
      </c>
      <c r="AG49" s="463" t="s">
        <v>1932</v>
      </c>
      <c r="AH49" s="463" t="s">
        <v>1933</v>
      </c>
      <c r="AI49" s="463" t="s">
        <v>1809</v>
      </c>
      <c r="AJ49" s="463" t="s">
        <v>1796</v>
      </c>
      <c r="AK49" s="464">
        <v>3400500491608</v>
      </c>
      <c r="AL49" s="463" t="s">
        <v>296</v>
      </c>
      <c r="AM49" s="463" t="s">
        <v>1796</v>
      </c>
      <c r="AN49" s="463" t="s">
        <v>1816</v>
      </c>
      <c r="AO49" s="463" t="s">
        <v>51</v>
      </c>
      <c r="AP49" s="463" t="s">
        <v>1928</v>
      </c>
      <c r="AQ49" s="463" t="s">
        <v>1159</v>
      </c>
      <c r="AR49" s="463" t="s">
        <v>6</v>
      </c>
      <c r="AS49" s="463" t="s">
        <v>51</v>
      </c>
      <c r="AT49" s="463" t="s">
        <v>51</v>
      </c>
      <c r="AU49" s="465">
        <v>1</v>
      </c>
      <c r="AV49" s="463" t="s">
        <v>1824</v>
      </c>
      <c r="AW49" s="463" t="s">
        <v>1796</v>
      </c>
      <c r="AX49" s="463" t="s">
        <v>1934</v>
      </c>
      <c r="AY49" s="463" t="s">
        <v>1935</v>
      </c>
      <c r="AZ49" s="463" t="s">
        <v>1936</v>
      </c>
      <c r="BA49" s="463" t="s">
        <v>1822</v>
      </c>
    </row>
    <row r="50" spans="1:53" ht="21.75" customHeight="1">
      <c r="A50" s="463" t="s">
        <v>1930</v>
      </c>
      <c r="B50" s="463" t="s">
        <v>1931</v>
      </c>
      <c r="C50" s="463" t="s">
        <v>45</v>
      </c>
      <c r="D50" s="463" t="s">
        <v>1794</v>
      </c>
      <c r="E50" s="463" t="s">
        <v>46</v>
      </c>
      <c r="F50" s="463" t="s">
        <v>1795</v>
      </c>
      <c r="G50" s="463" t="s">
        <v>1796</v>
      </c>
      <c r="H50" s="463" t="s">
        <v>1797</v>
      </c>
      <c r="I50" s="463" t="s">
        <v>1900</v>
      </c>
      <c r="J50" s="463" t="s">
        <v>271</v>
      </c>
      <c r="K50" s="463" t="s">
        <v>1916</v>
      </c>
      <c r="L50" s="463" t="s">
        <v>290</v>
      </c>
      <c r="M50" s="463" t="s">
        <v>271</v>
      </c>
      <c r="N50" s="463" t="s">
        <v>1796</v>
      </c>
      <c r="O50" s="463" t="s">
        <v>1800</v>
      </c>
      <c r="P50" s="463" t="s">
        <v>1801</v>
      </c>
      <c r="Q50" s="463" t="s">
        <v>1796</v>
      </c>
      <c r="R50" s="463" t="s">
        <v>1802</v>
      </c>
      <c r="S50" s="463" t="s">
        <v>1902</v>
      </c>
      <c r="T50" s="463" t="s">
        <v>259</v>
      </c>
      <c r="U50" s="463" t="s">
        <v>1903</v>
      </c>
      <c r="V50" s="463" t="s">
        <v>1805</v>
      </c>
      <c r="W50" s="463" t="s">
        <v>106</v>
      </c>
      <c r="X50" s="463" t="s">
        <v>1806</v>
      </c>
      <c r="Y50" s="463" t="s">
        <v>1794</v>
      </c>
      <c r="Z50" s="463" t="s">
        <v>1856</v>
      </c>
      <c r="AA50" s="463" t="s">
        <v>1808</v>
      </c>
      <c r="AB50" s="463" t="s">
        <v>1809</v>
      </c>
      <c r="AC50" s="463" t="s">
        <v>1810</v>
      </c>
      <c r="AD50" s="463" t="s">
        <v>51</v>
      </c>
      <c r="AE50" s="463" t="s">
        <v>1834</v>
      </c>
      <c r="AF50" s="463" t="s">
        <v>1871</v>
      </c>
      <c r="AG50" s="463" t="s">
        <v>1932</v>
      </c>
      <c r="AH50" s="463" t="s">
        <v>1933</v>
      </c>
      <c r="AI50" s="463" t="s">
        <v>1809</v>
      </c>
      <c r="AJ50" s="463" t="s">
        <v>1794</v>
      </c>
      <c r="AK50" s="464">
        <v>3450101405368</v>
      </c>
      <c r="AL50" s="463" t="s">
        <v>758</v>
      </c>
      <c r="AM50" s="463" t="s">
        <v>1794</v>
      </c>
      <c r="AN50" s="463" t="s">
        <v>1816</v>
      </c>
      <c r="AO50" s="463" t="s">
        <v>51</v>
      </c>
      <c r="AP50" s="463" t="s">
        <v>1937</v>
      </c>
      <c r="AQ50" s="463" t="s">
        <v>1542</v>
      </c>
      <c r="AR50" s="463" t="s">
        <v>62</v>
      </c>
      <c r="AS50" s="463" t="s">
        <v>51</v>
      </c>
      <c r="AT50" s="463" t="s">
        <v>51</v>
      </c>
      <c r="AU50" s="465">
        <v>1</v>
      </c>
      <c r="AV50" s="463" t="s">
        <v>1824</v>
      </c>
      <c r="AW50" s="463" t="s">
        <v>1796</v>
      </c>
      <c r="AX50" s="463" t="s">
        <v>1934</v>
      </c>
      <c r="AY50" s="463" t="s">
        <v>1935</v>
      </c>
      <c r="AZ50" s="463" t="s">
        <v>1936</v>
      </c>
      <c r="BA50" s="463" t="s">
        <v>1822</v>
      </c>
    </row>
    <row r="51" spans="1:53" ht="21.75" customHeight="1">
      <c r="A51" s="463" t="s">
        <v>1930</v>
      </c>
      <c r="B51" s="463" t="s">
        <v>1931</v>
      </c>
      <c r="C51" s="463" t="s">
        <v>45</v>
      </c>
      <c r="D51" s="463" t="s">
        <v>1794</v>
      </c>
      <c r="E51" s="463" t="s">
        <v>46</v>
      </c>
      <c r="F51" s="463" t="s">
        <v>1795</v>
      </c>
      <c r="G51" s="463" t="s">
        <v>1796</v>
      </c>
      <c r="H51" s="463" t="s">
        <v>1797</v>
      </c>
      <c r="I51" s="463" t="s">
        <v>1900</v>
      </c>
      <c r="J51" s="463" t="s">
        <v>271</v>
      </c>
      <c r="K51" s="463" t="s">
        <v>1916</v>
      </c>
      <c r="L51" s="463" t="s">
        <v>290</v>
      </c>
      <c r="M51" s="463" t="s">
        <v>271</v>
      </c>
      <c r="N51" s="463" t="s">
        <v>1796</v>
      </c>
      <c r="O51" s="463" t="s">
        <v>1800</v>
      </c>
      <c r="P51" s="463" t="s">
        <v>1801</v>
      </c>
      <c r="Q51" s="463" t="s">
        <v>1796</v>
      </c>
      <c r="R51" s="463" t="s">
        <v>1802</v>
      </c>
      <c r="S51" s="463" t="s">
        <v>1902</v>
      </c>
      <c r="T51" s="463" t="s">
        <v>259</v>
      </c>
      <c r="U51" s="463" t="s">
        <v>1903</v>
      </c>
      <c r="V51" s="463" t="s">
        <v>1805</v>
      </c>
      <c r="W51" s="463" t="s">
        <v>106</v>
      </c>
      <c r="X51" s="463" t="s">
        <v>1806</v>
      </c>
      <c r="Y51" s="463" t="s">
        <v>1794</v>
      </c>
      <c r="Z51" s="463" t="s">
        <v>1856</v>
      </c>
      <c r="AA51" s="463" t="s">
        <v>1808</v>
      </c>
      <c r="AB51" s="463" t="s">
        <v>1809</v>
      </c>
      <c r="AC51" s="463" t="s">
        <v>1810</v>
      </c>
      <c r="AD51" s="463" t="s">
        <v>51</v>
      </c>
      <c r="AE51" s="463" t="s">
        <v>1834</v>
      </c>
      <c r="AF51" s="463" t="s">
        <v>1871</v>
      </c>
      <c r="AG51" s="463" t="s">
        <v>1932</v>
      </c>
      <c r="AH51" s="463" t="s">
        <v>1933</v>
      </c>
      <c r="AI51" s="463" t="s">
        <v>1809</v>
      </c>
      <c r="AJ51" s="463" t="s">
        <v>1825</v>
      </c>
      <c r="AK51" s="464">
        <v>3470600055109</v>
      </c>
      <c r="AL51" s="463" t="s">
        <v>300</v>
      </c>
      <c r="AM51" s="463" t="s">
        <v>1794</v>
      </c>
      <c r="AN51" s="463" t="s">
        <v>1816</v>
      </c>
      <c r="AO51" s="463" t="s">
        <v>51</v>
      </c>
      <c r="AP51" s="463" t="s">
        <v>1938</v>
      </c>
      <c r="AQ51" s="463" t="s">
        <v>1159</v>
      </c>
      <c r="AR51" s="463" t="s">
        <v>6</v>
      </c>
      <c r="AS51" s="463" t="s">
        <v>51</v>
      </c>
      <c r="AT51" s="463" t="s">
        <v>51</v>
      </c>
      <c r="AU51" s="467">
        <v>1</v>
      </c>
      <c r="AV51" s="463" t="s">
        <v>1824</v>
      </c>
      <c r="AW51" s="463" t="s">
        <v>1796</v>
      </c>
      <c r="AX51" s="463" t="s">
        <v>1934</v>
      </c>
      <c r="AY51" s="463" t="s">
        <v>1935</v>
      </c>
      <c r="AZ51" s="463" t="s">
        <v>1936</v>
      </c>
      <c r="BA51" s="463" t="s">
        <v>1822</v>
      </c>
    </row>
    <row r="52" spans="1:53" ht="21.75" customHeight="1">
      <c r="A52" s="463" t="s">
        <v>1930</v>
      </c>
      <c r="B52" s="463" t="s">
        <v>1931</v>
      </c>
      <c r="C52" s="463" t="s">
        <v>45</v>
      </c>
      <c r="D52" s="463" t="s">
        <v>1794</v>
      </c>
      <c r="E52" s="463" t="s">
        <v>46</v>
      </c>
      <c r="F52" s="463" t="s">
        <v>1795</v>
      </c>
      <c r="G52" s="463" t="s">
        <v>1796</v>
      </c>
      <c r="H52" s="463" t="s">
        <v>1797</v>
      </c>
      <c r="I52" s="463" t="s">
        <v>1900</v>
      </c>
      <c r="J52" s="463" t="s">
        <v>271</v>
      </c>
      <c r="K52" s="463" t="s">
        <v>1916</v>
      </c>
      <c r="L52" s="463" t="s">
        <v>290</v>
      </c>
      <c r="M52" s="463" t="s">
        <v>271</v>
      </c>
      <c r="N52" s="463" t="s">
        <v>1796</v>
      </c>
      <c r="O52" s="463" t="s">
        <v>1800</v>
      </c>
      <c r="P52" s="463" t="s">
        <v>1801</v>
      </c>
      <c r="Q52" s="463" t="s">
        <v>1796</v>
      </c>
      <c r="R52" s="463" t="s">
        <v>1802</v>
      </c>
      <c r="S52" s="463" t="s">
        <v>1902</v>
      </c>
      <c r="T52" s="463" t="s">
        <v>259</v>
      </c>
      <c r="U52" s="463" t="s">
        <v>1903</v>
      </c>
      <c r="V52" s="463" t="s">
        <v>1805</v>
      </c>
      <c r="W52" s="463" t="s">
        <v>106</v>
      </c>
      <c r="X52" s="463" t="s">
        <v>1806</v>
      </c>
      <c r="Y52" s="463" t="s">
        <v>1794</v>
      </c>
      <c r="Z52" s="463" t="s">
        <v>1856</v>
      </c>
      <c r="AA52" s="463" t="s">
        <v>1808</v>
      </c>
      <c r="AB52" s="463" t="s">
        <v>1809</v>
      </c>
      <c r="AC52" s="463" t="s">
        <v>1810</v>
      </c>
      <c r="AD52" s="463" t="s">
        <v>51</v>
      </c>
      <c r="AE52" s="463" t="s">
        <v>1834</v>
      </c>
      <c r="AF52" s="463" t="s">
        <v>1871</v>
      </c>
      <c r="AG52" s="463" t="s">
        <v>1932</v>
      </c>
      <c r="AH52" s="463" t="s">
        <v>1933</v>
      </c>
      <c r="AI52" s="463" t="s">
        <v>1809</v>
      </c>
      <c r="AJ52" s="463" t="s">
        <v>1808</v>
      </c>
      <c r="AK52" s="464">
        <v>3460600544827</v>
      </c>
      <c r="AL52" s="463" t="s">
        <v>298</v>
      </c>
      <c r="AM52" s="463" t="s">
        <v>1796</v>
      </c>
      <c r="AN52" s="463" t="s">
        <v>1816</v>
      </c>
      <c r="AO52" s="463" t="s">
        <v>51</v>
      </c>
      <c r="AP52" s="463" t="s">
        <v>1939</v>
      </c>
      <c r="AQ52" s="463" t="s">
        <v>1159</v>
      </c>
      <c r="AR52" s="463" t="s">
        <v>6</v>
      </c>
      <c r="AS52" s="463" t="s">
        <v>51</v>
      </c>
      <c r="AT52" s="463" t="s">
        <v>51</v>
      </c>
      <c r="AU52" s="465">
        <v>1</v>
      </c>
      <c r="AV52" s="463" t="s">
        <v>1824</v>
      </c>
      <c r="AW52" s="463" t="s">
        <v>1796</v>
      </c>
      <c r="AX52" s="463" t="s">
        <v>1934</v>
      </c>
      <c r="AY52" s="463" t="s">
        <v>1935</v>
      </c>
      <c r="AZ52" s="463" t="s">
        <v>1936</v>
      </c>
      <c r="BA52" s="463" t="s">
        <v>1822</v>
      </c>
    </row>
    <row r="53" spans="1:53" ht="21.75" customHeight="1">
      <c r="A53" s="463" t="s">
        <v>1930</v>
      </c>
      <c r="B53" s="463" t="s">
        <v>1931</v>
      </c>
      <c r="C53" s="463" t="s">
        <v>45</v>
      </c>
      <c r="D53" s="463" t="s">
        <v>1794</v>
      </c>
      <c r="E53" s="463" t="s">
        <v>46</v>
      </c>
      <c r="F53" s="463" t="s">
        <v>1795</v>
      </c>
      <c r="G53" s="463" t="s">
        <v>1796</v>
      </c>
      <c r="H53" s="463" t="s">
        <v>1797</v>
      </c>
      <c r="I53" s="463" t="s">
        <v>1900</v>
      </c>
      <c r="J53" s="463" t="s">
        <v>271</v>
      </c>
      <c r="K53" s="463" t="s">
        <v>1916</v>
      </c>
      <c r="L53" s="463" t="s">
        <v>290</v>
      </c>
      <c r="M53" s="463" t="s">
        <v>271</v>
      </c>
      <c r="N53" s="463" t="s">
        <v>1796</v>
      </c>
      <c r="O53" s="463" t="s">
        <v>1800</v>
      </c>
      <c r="P53" s="463" t="s">
        <v>1801</v>
      </c>
      <c r="Q53" s="463" t="s">
        <v>1796</v>
      </c>
      <c r="R53" s="463" t="s">
        <v>1802</v>
      </c>
      <c r="S53" s="463" t="s">
        <v>1902</v>
      </c>
      <c r="T53" s="463" t="s">
        <v>259</v>
      </c>
      <c r="U53" s="463" t="s">
        <v>1903</v>
      </c>
      <c r="V53" s="463" t="s">
        <v>1805</v>
      </c>
      <c r="W53" s="463" t="s">
        <v>106</v>
      </c>
      <c r="X53" s="463" t="s">
        <v>1806</v>
      </c>
      <c r="Y53" s="463" t="s">
        <v>1794</v>
      </c>
      <c r="Z53" s="463" t="s">
        <v>1856</v>
      </c>
      <c r="AA53" s="463" t="s">
        <v>1808</v>
      </c>
      <c r="AB53" s="463" t="s">
        <v>1809</v>
      </c>
      <c r="AC53" s="463" t="s">
        <v>1810</v>
      </c>
      <c r="AD53" s="463" t="s">
        <v>51</v>
      </c>
      <c r="AE53" s="463" t="s">
        <v>1834</v>
      </c>
      <c r="AF53" s="463" t="s">
        <v>1871</v>
      </c>
      <c r="AG53" s="463" t="s">
        <v>1932</v>
      </c>
      <c r="AH53" s="463" t="s">
        <v>1933</v>
      </c>
      <c r="AI53" s="463" t="s">
        <v>1809</v>
      </c>
      <c r="AJ53" s="463" t="s">
        <v>1828</v>
      </c>
      <c r="AK53" s="464">
        <v>3479900017243</v>
      </c>
      <c r="AL53" s="463" t="s">
        <v>759</v>
      </c>
      <c r="AM53" s="463" t="s">
        <v>1794</v>
      </c>
      <c r="AN53" s="463" t="s">
        <v>1816</v>
      </c>
      <c r="AO53" s="463" t="s">
        <v>51</v>
      </c>
      <c r="AP53" s="463" t="s">
        <v>1940</v>
      </c>
      <c r="AQ53" s="463" t="s">
        <v>1542</v>
      </c>
      <c r="AR53" s="463" t="s">
        <v>6</v>
      </c>
      <c r="AS53" s="463" t="s">
        <v>51</v>
      </c>
      <c r="AT53" s="463" t="s">
        <v>51</v>
      </c>
      <c r="AU53" s="465">
        <v>1</v>
      </c>
      <c r="AV53" s="463" t="s">
        <v>1824</v>
      </c>
      <c r="AW53" s="463" t="s">
        <v>1796</v>
      </c>
      <c r="AX53" s="463" t="s">
        <v>1934</v>
      </c>
      <c r="AY53" s="463" t="s">
        <v>1935</v>
      </c>
      <c r="AZ53" s="463" t="s">
        <v>1936</v>
      </c>
      <c r="BA53" s="463" t="s">
        <v>1822</v>
      </c>
    </row>
    <row r="54" spans="1:53" ht="21.75" customHeight="1">
      <c r="A54" s="463" t="s">
        <v>1930</v>
      </c>
      <c r="B54" s="463" t="s">
        <v>1931</v>
      </c>
      <c r="C54" s="463" t="s">
        <v>45</v>
      </c>
      <c r="D54" s="463" t="s">
        <v>1794</v>
      </c>
      <c r="E54" s="463" t="s">
        <v>46</v>
      </c>
      <c r="F54" s="463" t="s">
        <v>1795</v>
      </c>
      <c r="G54" s="463" t="s">
        <v>1796</v>
      </c>
      <c r="H54" s="463" t="s">
        <v>1797</v>
      </c>
      <c r="I54" s="463" t="s">
        <v>1900</v>
      </c>
      <c r="J54" s="463" t="s">
        <v>271</v>
      </c>
      <c r="K54" s="463" t="s">
        <v>1916</v>
      </c>
      <c r="L54" s="463" t="s">
        <v>290</v>
      </c>
      <c r="M54" s="463" t="s">
        <v>271</v>
      </c>
      <c r="N54" s="463" t="s">
        <v>1796</v>
      </c>
      <c r="O54" s="463" t="s">
        <v>1800</v>
      </c>
      <c r="P54" s="463" t="s">
        <v>1801</v>
      </c>
      <c r="Q54" s="463" t="s">
        <v>1796</v>
      </c>
      <c r="R54" s="463" t="s">
        <v>1802</v>
      </c>
      <c r="S54" s="463" t="s">
        <v>1902</v>
      </c>
      <c r="T54" s="463" t="s">
        <v>259</v>
      </c>
      <c r="U54" s="463" t="s">
        <v>1903</v>
      </c>
      <c r="V54" s="463" t="s">
        <v>1805</v>
      </c>
      <c r="W54" s="463" t="s">
        <v>106</v>
      </c>
      <c r="X54" s="463" t="s">
        <v>1806</v>
      </c>
      <c r="Y54" s="463" t="s">
        <v>1794</v>
      </c>
      <c r="Z54" s="463" t="s">
        <v>1856</v>
      </c>
      <c r="AA54" s="463" t="s">
        <v>1808</v>
      </c>
      <c r="AB54" s="463" t="s">
        <v>1809</v>
      </c>
      <c r="AC54" s="463" t="s">
        <v>1810</v>
      </c>
      <c r="AD54" s="463" t="s">
        <v>51</v>
      </c>
      <c r="AE54" s="463" t="s">
        <v>1834</v>
      </c>
      <c r="AF54" s="463" t="s">
        <v>1871</v>
      </c>
      <c r="AG54" s="463" t="s">
        <v>1932</v>
      </c>
      <c r="AH54" s="463" t="s">
        <v>1933</v>
      </c>
      <c r="AI54" s="463" t="s">
        <v>1809</v>
      </c>
      <c r="AJ54" s="463" t="s">
        <v>1860</v>
      </c>
      <c r="AK54" s="464">
        <v>3100502602701</v>
      </c>
      <c r="AL54" s="463" t="s">
        <v>295</v>
      </c>
      <c r="AM54" s="463" t="s">
        <v>1794</v>
      </c>
      <c r="AN54" s="463" t="s">
        <v>1816</v>
      </c>
      <c r="AO54" s="463" t="s">
        <v>51</v>
      </c>
      <c r="AP54" s="463" t="s">
        <v>1925</v>
      </c>
      <c r="AQ54" s="463" t="s">
        <v>1159</v>
      </c>
      <c r="AR54" s="463" t="s">
        <v>6</v>
      </c>
      <c r="AS54" s="463" t="s">
        <v>51</v>
      </c>
      <c r="AT54" s="463" t="s">
        <v>51</v>
      </c>
      <c r="AU54" s="465">
        <v>1</v>
      </c>
      <c r="AV54" s="463" t="s">
        <v>1824</v>
      </c>
      <c r="AW54" s="463" t="s">
        <v>1796</v>
      </c>
      <c r="AX54" s="463" t="s">
        <v>1934</v>
      </c>
      <c r="AY54" s="463" t="s">
        <v>1935</v>
      </c>
      <c r="AZ54" s="463" t="s">
        <v>1936</v>
      </c>
      <c r="BA54" s="463" t="s">
        <v>1822</v>
      </c>
    </row>
    <row r="55" spans="1:53" ht="21.75" customHeight="1">
      <c r="A55" s="463" t="s">
        <v>1941</v>
      </c>
      <c r="B55" s="463" t="s">
        <v>1942</v>
      </c>
      <c r="C55" s="463" t="s">
        <v>160</v>
      </c>
      <c r="D55" s="463" t="s">
        <v>1794</v>
      </c>
      <c r="E55" s="463" t="s">
        <v>46</v>
      </c>
      <c r="F55" s="463" t="s">
        <v>1795</v>
      </c>
      <c r="G55" s="463" t="s">
        <v>1796</v>
      </c>
      <c r="H55" s="463" t="s">
        <v>1797</v>
      </c>
      <c r="I55" s="463" t="s">
        <v>1900</v>
      </c>
      <c r="J55" s="463" t="s">
        <v>271</v>
      </c>
      <c r="K55" s="463" t="s">
        <v>1943</v>
      </c>
      <c r="L55" s="463" t="s">
        <v>272</v>
      </c>
      <c r="M55" s="463" t="s">
        <v>271</v>
      </c>
      <c r="N55" s="463" t="s">
        <v>1796</v>
      </c>
      <c r="O55" s="463" t="s">
        <v>1800</v>
      </c>
      <c r="P55" s="463" t="s">
        <v>1801</v>
      </c>
      <c r="Q55" s="463" t="s">
        <v>1796</v>
      </c>
      <c r="R55" s="463" t="s">
        <v>1802</v>
      </c>
      <c r="S55" s="463" t="s">
        <v>1902</v>
      </c>
      <c r="T55" s="463" t="s">
        <v>259</v>
      </c>
      <c r="U55" s="463" t="s">
        <v>1903</v>
      </c>
      <c r="V55" s="463" t="s">
        <v>1805</v>
      </c>
      <c r="W55" s="463" t="s">
        <v>106</v>
      </c>
      <c r="X55" s="463" t="s">
        <v>1806</v>
      </c>
      <c r="Y55" s="463" t="s">
        <v>1794</v>
      </c>
      <c r="Z55" s="463" t="s">
        <v>1807</v>
      </c>
      <c r="AA55" s="463" t="s">
        <v>1808</v>
      </c>
      <c r="AB55" s="463" t="s">
        <v>1809</v>
      </c>
      <c r="AC55" s="463" t="s">
        <v>1810</v>
      </c>
      <c r="AD55" s="463" t="s">
        <v>1811</v>
      </c>
      <c r="AE55" s="463" t="s">
        <v>1944</v>
      </c>
      <c r="AF55" s="463" t="s">
        <v>1921</v>
      </c>
      <c r="AG55" s="463" t="s">
        <v>1945</v>
      </c>
      <c r="AH55" s="463" t="s">
        <v>1815</v>
      </c>
      <c r="AI55" s="463" t="s">
        <v>1809</v>
      </c>
      <c r="AJ55" s="463" t="s">
        <v>1796</v>
      </c>
      <c r="AK55" s="464">
        <v>1471000022603</v>
      </c>
      <c r="AL55" s="463" t="s">
        <v>763</v>
      </c>
      <c r="AM55" s="463" t="s">
        <v>1796</v>
      </c>
      <c r="AN55" s="463" t="s">
        <v>1816</v>
      </c>
      <c r="AO55" s="463" t="s">
        <v>51</v>
      </c>
      <c r="AP55" s="463" t="s">
        <v>1946</v>
      </c>
      <c r="AQ55" s="463" t="s">
        <v>1159</v>
      </c>
      <c r="AR55" s="463" t="s">
        <v>6</v>
      </c>
      <c r="AS55" s="463" t="s">
        <v>51</v>
      </c>
      <c r="AT55" s="463" t="s">
        <v>51</v>
      </c>
      <c r="AU55" s="465">
        <v>0</v>
      </c>
      <c r="AV55" s="463" t="s">
        <v>1818</v>
      </c>
      <c r="AW55" s="463" t="s">
        <v>1796</v>
      </c>
      <c r="AX55" s="463" t="s">
        <v>1819</v>
      </c>
      <c r="AY55" s="463" t="s">
        <v>1820</v>
      </c>
      <c r="AZ55" s="463" t="s">
        <v>1821</v>
      </c>
      <c r="BA55" s="463" t="s">
        <v>1822</v>
      </c>
    </row>
    <row r="56" spans="1:53" ht="21.75" customHeight="1">
      <c r="A56" s="463" t="s">
        <v>1941</v>
      </c>
      <c r="B56" s="463" t="s">
        <v>1942</v>
      </c>
      <c r="C56" s="463" t="s">
        <v>160</v>
      </c>
      <c r="D56" s="463" t="s">
        <v>1794</v>
      </c>
      <c r="E56" s="463" t="s">
        <v>46</v>
      </c>
      <c r="F56" s="463" t="s">
        <v>1795</v>
      </c>
      <c r="G56" s="463" t="s">
        <v>1796</v>
      </c>
      <c r="H56" s="463" t="s">
        <v>1797</v>
      </c>
      <c r="I56" s="463" t="s">
        <v>1900</v>
      </c>
      <c r="J56" s="463" t="s">
        <v>271</v>
      </c>
      <c r="K56" s="463" t="s">
        <v>1943</v>
      </c>
      <c r="L56" s="463" t="s">
        <v>272</v>
      </c>
      <c r="M56" s="463" t="s">
        <v>271</v>
      </c>
      <c r="N56" s="463" t="s">
        <v>1796</v>
      </c>
      <c r="O56" s="463" t="s">
        <v>1800</v>
      </c>
      <c r="P56" s="463" t="s">
        <v>1801</v>
      </c>
      <c r="Q56" s="463" t="s">
        <v>1796</v>
      </c>
      <c r="R56" s="463" t="s">
        <v>1802</v>
      </c>
      <c r="S56" s="463" t="s">
        <v>1902</v>
      </c>
      <c r="T56" s="463" t="s">
        <v>259</v>
      </c>
      <c r="U56" s="463" t="s">
        <v>1903</v>
      </c>
      <c r="V56" s="463" t="s">
        <v>1805</v>
      </c>
      <c r="W56" s="463" t="s">
        <v>106</v>
      </c>
      <c r="X56" s="463" t="s">
        <v>1806</v>
      </c>
      <c r="Y56" s="463" t="s">
        <v>1794</v>
      </c>
      <c r="Z56" s="463" t="s">
        <v>1807</v>
      </c>
      <c r="AA56" s="463" t="s">
        <v>1808</v>
      </c>
      <c r="AB56" s="463" t="s">
        <v>1809</v>
      </c>
      <c r="AC56" s="463" t="s">
        <v>1810</v>
      </c>
      <c r="AD56" s="463" t="s">
        <v>1811</v>
      </c>
      <c r="AE56" s="463" t="s">
        <v>1944</v>
      </c>
      <c r="AF56" s="463" t="s">
        <v>1921</v>
      </c>
      <c r="AG56" s="463" t="s">
        <v>1945</v>
      </c>
      <c r="AH56" s="463" t="s">
        <v>1815</v>
      </c>
      <c r="AI56" s="463" t="s">
        <v>1809</v>
      </c>
      <c r="AJ56" s="463" t="s">
        <v>1794</v>
      </c>
      <c r="AK56" s="464">
        <v>3480100194410</v>
      </c>
      <c r="AL56" s="463" t="s">
        <v>287</v>
      </c>
      <c r="AM56" s="463" t="s">
        <v>1796</v>
      </c>
      <c r="AN56" s="463" t="s">
        <v>1816</v>
      </c>
      <c r="AO56" s="463" t="s">
        <v>51</v>
      </c>
      <c r="AP56" s="463" t="s">
        <v>1910</v>
      </c>
      <c r="AQ56" s="463" t="s">
        <v>1159</v>
      </c>
      <c r="AR56" s="463" t="s">
        <v>6</v>
      </c>
      <c r="AS56" s="463" t="s">
        <v>51</v>
      </c>
      <c r="AT56" s="463" t="s">
        <v>51</v>
      </c>
      <c r="AU56" s="465">
        <v>1</v>
      </c>
      <c r="AV56" s="463" t="s">
        <v>1824</v>
      </c>
      <c r="AW56" s="463" t="s">
        <v>1796</v>
      </c>
      <c r="AX56" s="463" t="s">
        <v>1819</v>
      </c>
      <c r="AY56" s="463" t="s">
        <v>1820</v>
      </c>
      <c r="AZ56" s="463" t="s">
        <v>1821</v>
      </c>
      <c r="BA56" s="463" t="s">
        <v>1822</v>
      </c>
    </row>
    <row r="57" spans="1:53" ht="21.75" customHeight="1">
      <c r="A57" s="463" t="s">
        <v>1941</v>
      </c>
      <c r="B57" s="463" t="s">
        <v>1942</v>
      </c>
      <c r="C57" s="463" t="s">
        <v>160</v>
      </c>
      <c r="D57" s="463" t="s">
        <v>1794</v>
      </c>
      <c r="E57" s="463" t="s">
        <v>46</v>
      </c>
      <c r="F57" s="463" t="s">
        <v>1795</v>
      </c>
      <c r="G57" s="463" t="s">
        <v>1796</v>
      </c>
      <c r="H57" s="463" t="s">
        <v>1797</v>
      </c>
      <c r="I57" s="463" t="s">
        <v>1900</v>
      </c>
      <c r="J57" s="463" t="s">
        <v>271</v>
      </c>
      <c r="K57" s="463" t="s">
        <v>1943</v>
      </c>
      <c r="L57" s="463" t="s">
        <v>272</v>
      </c>
      <c r="M57" s="463" t="s">
        <v>271</v>
      </c>
      <c r="N57" s="463" t="s">
        <v>1796</v>
      </c>
      <c r="O57" s="463" t="s">
        <v>1800</v>
      </c>
      <c r="P57" s="463" t="s">
        <v>1801</v>
      </c>
      <c r="Q57" s="463" t="s">
        <v>1796</v>
      </c>
      <c r="R57" s="463" t="s">
        <v>1802</v>
      </c>
      <c r="S57" s="463" t="s">
        <v>1902</v>
      </c>
      <c r="T57" s="463" t="s">
        <v>259</v>
      </c>
      <c r="U57" s="463" t="s">
        <v>1903</v>
      </c>
      <c r="V57" s="463" t="s">
        <v>1805</v>
      </c>
      <c r="W57" s="463" t="s">
        <v>106</v>
      </c>
      <c r="X57" s="463" t="s">
        <v>1806</v>
      </c>
      <c r="Y57" s="463" t="s">
        <v>1794</v>
      </c>
      <c r="Z57" s="463" t="s">
        <v>1807</v>
      </c>
      <c r="AA57" s="463" t="s">
        <v>1808</v>
      </c>
      <c r="AB57" s="463" t="s">
        <v>1809</v>
      </c>
      <c r="AC57" s="463" t="s">
        <v>1810</v>
      </c>
      <c r="AD57" s="463" t="s">
        <v>1811</v>
      </c>
      <c r="AE57" s="463" t="s">
        <v>1944</v>
      </c>
      <c r="AF57" s="463" t="s">
        <v>1921</v>
      </c>
      <c r="AG57" s="463" t="s">
        <v>1945</v>
      </c>
      <c r="AH57" s="463" t="s">
        <v>1815</v>
      </c>
      <c r="AI57" s="463" t="s">
        <v>1809</v>
      </c>
      <c r="AJ57" s="463" t="s">
        <v>1825</v>
      </c>
      <c r="AK57" s="464">
        <v>3461300281295</v>
      </c>
      <c r="AL57" s="463" t="s">
        <v>309</v>
      </c>
      <c r="AM57" s="463" t="s">
        <v>1796</v>
      </c>
      <c r="AN57" s="463" t="s">
        <v>1816</v>
      </c>
      <c r="AO57" s="463" t="s">
        <v>51</v>
      </c>
      <c r="AP57" s="463" t="s">
        <v>1947</v>
      </c>
      <c r="AQ57" s="463" t="s">
        <v>1159</v>
      </c>
      <c r="AR57" s="463" t="s">
        <v>62</v>
      </c>
      <c r="AS57" s="463" t="s">
        <v>51</v>
      </c>
      <c r="AT57" s="463" t="s">
        <v>51</v>
      </c>
      <c r="AU57" s="465">
        <v>1</v>
      </c>
      <c r="AV57" s="463" t="s">
        <v>1824</v>
      </c>
      <c r="AW57" s="463" t="s">
        <v>1796</v>
      </c>
      <c r="AX57" s="463" t="s">
        <v>1819</v>
      </c>
      <c r="AY57" s="463" t="s">
        <v>1820</v>
      </c>
      <c r="AZ57" s="463" t="s">
        <v>1821</v>
      </c>
      <c r="BA57" s="463" t="s">
        <v>1822</v>
      </c>
    </row>
    <row r="58" spans="1:53" ht="21.75" customHeight="1">
      <c r="A58" s="463" t="s">
        <v>1941</v>
      </c>
      <c r="B58" s="463" t="s">
        <v>1942</v>
      </c>
      <c r="C58" s="463" t="s">
        <v>160</v>
      </c>
      <c r="D58" s="463" t="s">
        <v>1794</v>
      </c>
      <c r="E58" s="463" t="s">
        <v>46</v>
      </c>
      <c r="F58" s="463" t="s">
        <v>1795</v>
      </c>
      <c r="G58" s="463" t="s">
        <v>1796</v>
      </c>
      <c r="H58" s="463" t="s">
        <v>1797</v>
      </c>
      <c r="I58" s="463" t="s">
        <v>1900</v>
      </c>
      <c r="J58" s="463" t="s">
        <v>271</v>
      </c>
      <c r="K58" s="463" t="s">
        <v>1943</v>
      </c>
      <c r="L58" s="463" t="s">
        <v>272</v>
      </c>
      <c r="M58" s="463" t="s">
        <v>271</v>
      </c>
      <c r="N58" s="463" t="s">
        <v>1796</v>
      </c>
      <c r="O58" s="463" t="s">
        <v>1800</v>
      </c>
      <c r="P58" s="463" t="s">
        <v>1801</v>
      </c>
      <c r="Q58" s="463" t="s">
        <v>1796</v>
      </c>
      <c r="R58" s="463" t="s">
        <v>1802</v>
      </c>
      <c r="S58" s="463" t="s">
        <v>1902</v>
      </c>
      <c r="T58" s="463" t="s">
        <v>259</v>
      </c>
      <c r="U58" s="463" t="s">
        <v>1903</v>
      </c>
      <c r="V58" s="463" t="s">
        <v>1805</v>
      </c>
      <c r="W58" s="463" t="s">
        <v>106</v>
      </c>
      <c r="X58" s="463" t="s">
        <v>1806</v>
      </c>
      <c r="Y58" s="463" t="s">
        <v>1794</v>
      </c>
      <c r="Z58" s="463" t="s">
        <v>1807</v>
      </c>
      <c r="AA58" s="463" t="s">
        <v>1808</v>
      </c>
      <c r="AB58" s="463" t="s">
        <v>1809</v>
      </c>
      <c r="AC58" s="463" t="s">
        <v>1810</v>
      </c>
      <c r="AD58" s="463" t="s">
        <v>1811</v>
      </c>
      <c r="AE58" s="463" t="s">
        <v>1944</v>
      </c>
      <c r="AF58" s="463" t="s">
        <v>1921</v>
      </c>
      <c r="AG58" s="463" t="s">
        <v>1945</v>
      </c>
      <c r="AH58" s="463" t="s">
        <v>1815</v>
      </c>
      <c r="AI58" s="463" t="s">
        <v>1809</v>
      </c>
      <c r="AJ58" s="463" t="s">
        <v>1808</v>
      </c>
      <c r="AK58" s="464">
        <v>3489900013272</v>
      </c>
      <c r="AL58" s="463" t="s">
        <v>764</v>
      </c>
      <c r="AM58" s="463" t="s">
        <v>1796</v>
      </c>
      <c r="AN58" s="463" t="s">
        <v>1816</v>
      </c>
      <c r="AO58" s="463" t="s">
        <v>51</v>
      </c>
      <c r="AP58" s="463" t="s">
        <v>1948</v>
      </c>
      <c r="AQ58" s="463" t="s">
        <v>1542</v>
      </c>
      <c r="AR58" s="463" t="s">
        <v>62</v>
      </c>
      <c r="AS58" s="463" t="s">
        <v>51</v>
      </c>
      <c r="AT58" s="463" t="s">
        <v>51</v>
      </c>
      <c r="AU58" s="465">
        <v>1</v>
      </c>
      <c r="AV58" s="463" t="s">
        <v>1824</v>
      </c>
      <c r="AW58" s="463" t="s">
        <v>1796</v>
      </c>
      <c r="AX58" s="463" t="s">
        <v>1819</v>
      </c>
      <c r="AY58" s="463" t="s">
        <v>1820</v>
      </c>
      <c r="AZ58" s="463" t="s">
        <v>1821</v>
      </c>
      <c r="BA58" s="463" t="s">
        <v>1822</v>
      </c>
    </row>
    <row r="59" spans="1:53" ht="21.75" customHeight="1">
      <c r="A59" s="463" t="s">
        <v>1941</v>
      </c>
      <c r="B59" s="463" t="s">
        <v>1942</v>
      </c>
      <c r="C59" s="463" t="s">
        <v>160</v>
      </c>
      <c r="D59" s="463" t="s">
        <v>1794</v>
      </c>
      <c r="E59" s="463" t="s">
        <v>46</v>
      </c>
      <c r="F59" s="463" t="s">
        <v>1795</v>
      </c>
      <c r="G59" s="463" t="s">
        <v>1796</v>
      </c>
      <c r="H59" s="463" t="s">
        <v>1797</v>
      </c>
      <c r="I59" s="463" t="s">
        <v>1900</v>
      </c>
      <c r="J59" s="463" t="s">
        <v>271</v>
      </c>
      <c r="K59" s="463" t="s">
        <v>1943</v>
      </c>
      <c r="L59" s="463" t="s">
        <v>272</v>
      </c>
      <c r="M59" s="463" t="s">
        <v>271</v>
      </c>
      <c r="N59" s="463" t="s">
        <v>1796</v>
      </c>
      <c r="O59" s="463" t="s">
        <v>1800</v>
      </c>
      <c r="P59" s="463" t="s">
        <v>1801</v>
      </c>
      <c r="Q59" s="463" t="s">
        <v>1796</v>
      </c>
      <c r="R59" s="463" t="s">
        <v>1802</v>
      </c>
      <c r="S59" s="463" t="s">
        <v>1902</v>
      </c>
      <c r="T59" s="463" t="s">
        <v>259</v>
      </c>
      <c r="U59" s="463" t="s">
        <v>1903</v>
      </c>
      <c r="V59" s="463" t="s">
        <v>1805</v>
      </c>
      <c r="W59" s="463" t="s">
        <v>106</v>
      </c>
      <c r="X59" s="463" t="s">
        <v>1806</v>
      </c>
      <c r="Y59" s="463" t="s">
        <v>1794</v>
      </c>
      <c r="Z59" s="463" t="s">
        <v>1807</v>
      </c>
      <c r="AA59" s="463" t="s">
        <v>1808</v>
      </c>
      <c r="AB59" s="463" t="s">
        <v>1809</v>
      </c>
      <c r="AC59" s="463" t="s">
        <v>1810</v>
      </c>
      <c r="AD59" s="463" t="s">
        <v>1811</v>
      </c>
      <c r="AE59" s="463" t="s">
        <v>1944</v>
      </c>
      <c r="AF59" s="463" t="s">
        <v>1921</v>
      </c>
      <c r="AG59" s="463" t="s">
        <v>1945</v>
      </c>
      <c r="AH59" s="463" t="s">
        <v>1815</v>
      </c>
      <c r="AI59" s="463" t="s">
        <v>1809</v>
      </c>
      <c r="AJ59" s="463" t="s">
        <v>1828</v>
      </c>
      <c r="AK59" s="464">
        <v>3409900118139</v>
      </c>
      <c r="AL59" s="463" t="s">
        <v>765</v>
      </c>
      <c r="AM59" s="463" t="s">
        <v>1796</v>
      </c>
      <c r="AN59" s="463" t="s">
        <v>1816</v>
      </c>
      <c r="AO59" s="463" t="s">
        <v>51</v>
      </c>
      <c r="AP59" s="463" t="s">
        <v>1949</v>
      </c>
      <c r="AQ59" s="463" t="s">
        <v>1542</v>
      </c>
      <c r="AR59" s="463" t="s">
        <v>62</v>
      </c>
      <c r="AS59" s="463" t="s">
        <v>51</v>
      </c>
      <c r="AT59" s="463" t="s">
        <v>51</v>
      </c>
      <c r="AU59" s="465">
        <v>1</v>
      </c>
      <c r="AV59" s="463" t="s">
        <v>1824</v>
      </c>
      <c r="AW59" s="463" t="s">
        <v>1796</v>
      </c>
      <c r="AX59" s="463" t="s">
        <v>1819</v>
      </c>
      <c r="AY59" s="463" t="s">
        <v>1820</v>
      </c>
      <c r="AZ59" s="463" t="s">
        <v>1821</v>
      </c>
      <c r="BA59" s="463" t="s">
        <v>1822</v>
      </c>
    </row>
    <row r="60" spans="1:53" ht="21.75" customHeight="1">
      <c r="A60" s="463" t="s">
        <v>1941</v>
      </c>
      <c r="B60" s="463" t="s">
        <v>1942</v>
      </c>
      <c r="C60" s="463" t="s">
        <v>160</v>
      </c>
      <c r="D60" s="463" t="s">
        <v>1794</v>
      </c>
      <c r="E60" s="463" t="s">
        <v>46</v>
      </c>
      <c r="F60" s="463" t="s">
        <v>1795</v>
      </c>
      <c r="G60" s="463" t="s">
        <v>1796</v>
      </c>
      <c r="H60" s="463" t="s">
        <v>1797</v>
      </c>
      <c r="I60" s="463" t="s">
        <v>1900</v>
      </c>
      <c r="J60" s="463" t="s">
        <v>271</v>
      </c>
      <c r="K60" s="463" t="s">
        <v>1943</v>
      </c>
      <c r="L60" s="463" t="s">
        <v>272</v>
      </c>
      <c r="M60" s="463" t="s">
        <v>271</v>
      </c>
      <c r="N60" s="463" t="s">
        <v>1796</v>
      </c>
      <c r="O60" s="463" t="s">
        <v>1800</v>
      </c>
      <c r="P60" s="463" t="s">
        <v>1801</v>
      </c>
      <c r="Q60" s="463" t="s">
        <v>1796</v>
      </c>
      <c r="R60" s="463" t="s">
        <v>1802</v>
      </c>
      <c r="S60" s="463" t="s">
        <v>1902</v>
      </c>
      <c r="T60" s="463" t="s">
        <v>259</v>
      </c>
      <c r="U60" s="463" t="s">
        <v>1903</v>
      </c>
      <c r="V60" s="463" t="s">
        <v>1805</v>
      </c>
      <c r="W60" s="463" t="s">
        <v>106</v>
      </c>
      <c r="X60" s="463" t="s">
        <v>1806</v>
      </c>
      <c r="Y60" s="463" t="s">
        <v>1794</v>
      </c>
      <c r="Z60" s="463" t="s">
        <v>1807</v>
      </c>
      <c r="AA60" s="463" t="s">
        <v>1808</v>
      </c>
      <c r="AB60" s="463" t="s">
        <v>1809</v>
      </c>
      <c r="AC60" s="463" t="s">
        <v>1810</v>
      </c>
      <c r="AD60" s="463" t="s">
        <v>1811</v>
      </c>
      <c r="AE60" s="463" t="s">
        <v>1944</v>
      </c>
      <c r="AF60" s="463" t="s">
        <v>1921</v>
      </c>
      <c r="AG60" s="463" t="s">
        <v>1945</v>
      </c>
      <c r="AH60" s="463" t="s">
        <v>1815</v>
      </c>
      <c r="AI60" s="463" t="s">
        <v>1809</v>
      </c>
      <c r="AJ60" s="463" t="s">
        <v>1860</v>
      </c>
      <c r="AK60" s="464">
        <v>3479900194927</v>
      </c>
      <c r="AL60" s="463" t="s">
        <v>325</v>
      </c>
      <c r="AM60" s="463" t="s">
        <v>1796</v>
      </c>
      <c r="AN60" s="463" t="s">
        <v>1816</v>
      </c>
      <c r="AO60" s="463" t="s">
        <v>51</v>
      </c>
      <c r="AP60" s="463" t="s">
        <v>1950</v>
      </c>
      <c r="AQ60" s="463" t="s">
        <v>1159</v>
      </c>
      <c r="AR60" s="463" t="s">
        <v>6</v>
      </c>
      <c r="AS60" s="463" t="s">
        <v>51</v>
      </c>
      <c r="AT60" s="463" t="s">
        <v>51</v>
      </c>
      <c r="AU60" s="465">
        <v>1</v>
      </c>
      <c r="AV60" s="463" t="s">
        <v>1824</v>
      </c>
      <c r="AW60" s="463" t="s">
        <v>1796</v>
      </c>
      <c r="AX60" s="463" t="s">
        <v>1819</v>
      </c>
      <c r="AY60" s="463" t="s">
        <v>1820</v>
      </c>
      <c r="AZ60" s="463" t="s">
        <v>1821</v>
      </c>
      <c r="BA60" s="463" t="s">
        <v>1822</v>
      </c>
    </row>
    <row r="61" spans="1:53" ht="21.75" customHeight="1">
      <c r="A61" s="463" t="s">
        <v>1951</v>
      </c>
      <c r="B61" s="463" t="s">
        <v>1952</v>
      </c>
      <c r="C61" s="463" t="s">
        <v>119</v>
      </c>
      <c r="D61" s="463" t="s">
        <v>1796</v>
      </c>
      <c r="E61" s="463" t="s">
        <v>120</v>
      </c>
      <c r="F61" s="463" t="s">
        <v>1795</v>
      </c>
      <c r="G61" s="463" t="s">
        <v>1796</v>
      </c>
      <c r="H61" s="463" t="s">
        <v>1797</v>
      </c>
      <c r="I61" s="463" t="s">
        <v>1953</v>
      </c>
      <c r="J61" s="463" t="s">
        <v>76</v>
      </c>
      <c r="K61" s="463" t="s">
        <v>1954</v>
      </c>
      <c r="L61" s="463" t="s">
        <v>121</v>
      </c>
      <c r="M61" s="463" t="s">
        <v>76</v>
      </c>
      <c r="N61" s="463" t="s">
        <v>1796</v>
      </c>
      <c r="O61" s="463" t="s">
        <v>1800</v>
      </c>
      <c r="P61" s="463" t="s">
        <v>1801</v>
      </c>
      <c r="Q61" s="463" t="s">
        <v>1796</v>
      </c>
      <c r="R61" s="463" t="s">
        <v>1802</v>
      </c>
      <c r="S61" s="463" t="s">
        <v>1955</v>
      </c>
      <c r="T61" s="463" t="s">
        <v>28</v>
      </c>
      <c r="U61" s="463" t="s">
        <v>1956</v>
      </c>
      <c r="V61" s="463" t="s">
        <v>1805</v>
      </c>
      <c r="W61" s="463" t="s">
        <v>106</v>
      </c>
      <c r="X61" s="463" t="s">
        <v>1806</v>
      </c>
      <c r="Y61" s="463" t="s">
        <v>1794</v>
      </c>
      <c r="Z61" s="463" t="s">
        <v>1957</v>
      </c>
      <c r="AA61" s="463" t="s">
        <v>1828</v>
      </c>
      <c r="AB61" s="463" t="s">
        <v>1809</v>
      </c>
      <c r="AC61" s="463" t="s">
        <v>1810</v>
      </c>
      <c r="AD61" s="463" t="s">
        <v>1811</v>
      </c>
      <c r="AE61" s="463" t="s">
        <v>1958</v>
      </c>
      <c r="AF61" s="463" t="s">
        <v>1958</v>
      </c>
      <c r="AG61" s="463" t="s">
        <v>1959</v>
      </c>
      <c r="AH61" s="463" t="s">
        <v>1960</v>
      </c>
      <c r="AI61" s="463" t="s">
        <v>1809</v>
      </c>
      <c r="AJ61" s="463" t="s">
        <v>1961</v>
      </c>
      <c r="AK61" s="464">
        <v>3479900045051</v>
      </c>
      <c r="AL61" s="463" t="s">
        <v>398</v>
      </c>
      <c r="AM61" s="463" t="s">
        <v>1794</v>
      </c>
      <c r="AN61" s="463" t="s">
        <v>1924</v>
      </c>
      <c r="AO61" s="463" t="s">
        <v>51</v>
      </c>
      <c r="AP61" s="463" t="s">
        <v>1962</v>
      </c>
      <c r="AQ61" s="463" t="s">
        <v>1542</v>
      </c>
      <c r="AR61" s="463" t="s">
        <v>48</v>
      </c>
      <c r="AS61" s="463" t="s">
        <v>1963</v>
      </c>
      <c r="AT61" s="463" t="s">
        <v>1964</v>
      </c>
      <c r="AU61" s="465">
        <v>1</v>
      </c>
      <c r="AV61" s="463" t="s">
        <v>1824</v>
      </c>
      <c r="AW61" s="463" t="s">
        <v>1796</v>
      </c>
      <c r="AX61" s="463" t="s">
        <v>1819</v>
      </c>
      <c r="AY61" s="463" t="s">
        <v>1820</v>
      </c>
      <c r="AZ61" s="463" t="s">
        <v>1821</v>
      </c>
      <c r="BA61" s="463" t="s">
        <v>1822</v>
      </c>
    </row>
    <row r="62" spans="1:53" ht="21.75" customHeight="1">
      <c r="A62" s="463" t="s">
        <v>1951</v>
      </c>
      <c r="B62" s="463" t="s">
        <v>1952</v>
      </c>
      <c r="C62" s="463" t="s">
        <v>119</v>
      </c>
      <c r="D62" s="463" t="s">
        <v>1796</v>
      </c>
      <c r="E62" s="463" t="s">
        <v>120</v>
      </c>
      <c r="F62" s="463" t="s">
        <v>1795</v>
      </c>
      <c r="G62" s="463" t="s">
        <v>1796</v>
      </c>
      <c r="H62" s="463" t="s">
        <v>1797</v>
      </c>
      <c r="I62" s="463" t="s">
        <v>1953</v>
      </c>
      <c r="J62" s="463" t="s">
        <v>76</v>
      </c>
      <c r="K62" s="463" t="s">
        <v>1954</v>
      </c>
      <c r="L62" s="463" t="s">
        <v>121</v>
      </c>
      <c r="M62" s="463" t="s">
        <v>76</v>
      </c>
      <c r="N62" s="463" t="s">
        <v>1796</v>
      </c>
      <c r="O62" s="463" t="s">
        <v>1800</v>
      </c>
      <c r="P62" s="463" t="s">
        <v>1801</v>
      </c>
      <c r="Q62" s="463" t="s">
        <v>1796</v>
      </c>
      <c r="R62" s="463" t="s">
        <v>1802</v>
      </c>
      <c r="S62" s="463" t="s">
        <v>1955</v>
      </c>
      <c r="T62" s="463" t="s">
        <v>28</v>
      </c>
      <c r="U62" s="463" t="s">
        <v>1956</v>
      </c>
      <c r="V62" s="463" t="s">
        <v>1805</v>
      </c>
      <c r="W62" s="463" t="s">
        <v>106</v>
      </c>
      <c r="X62" s="463" t="s">
        <v>1806</v>
      </c>
      <c r="Y62" s="463" t="s">
        <v>1794</v>
      </c>
      <c r="Z62" s="463" t="s">
        <v>1957</v>
      </c>
      <c r="AA62" s="463" t="s">
        <v>1828</v>
      </c>
      <c r="AB62" s="463" t="s">
        <v>1809</v>
      </c>
      <c r="AC62" s="463" t="s">
        <v>1810</v>
      </c>
      <c r="AD62" s="463" t="s">
        <v>1811</v>
      </c>
      <c r="AE62" s="463" t="s">
        <v>1958</v>
      </c>
      <c r="AF62" s="463" t="s">
        <v>1958</v>
      </c>
      <c r="AG62" s="463" t="s">
        <v>1959</v>
      </c>
      <c r="AH62" s="463" t="s">
        <v>1960</v>
      </c>
      <c r="AI62" s="463" t="s">
        <v>1809</v>
      </c>
      <c r="AJ62" s="463" t="s">
        <v>1965</v>
      </c>
      <c r="AK62" s="464">
        <v>3460500754463</v>
      </c>
      <c r="AL62" s="463" t="s">
        <v>407</v>
      </c>
      <c r="AM62" s="463" t="s">
        <v>1794</v>
      </c>
      <c r="AN62" s="463" t="s">
        <v>1924</v>
      </c>
      <c r="AO62" s="463" t="s">
        <v>51</v>
      </c>
      <c r="AP62" s="463" t="s">
        <v>1966</v>
      </c>
      <c r="AQ62" s="463" t="s">
        <v>1542</v>
      </c>
      <c r="AR62" s="463" t="s">
        <v>62</v>
      </c>
      <c r="AS62" s="463" t="s">
        <v>1862</v>
      </c>
      <c r="AT62" s="463" t="s">
        <v>1967</v>
      </c>
      <c r="AU62" s="466"/>
      <c r="AV62" s="463" t="s">
        <v>51</v>
      </c>
      <c r="AW62" s="463" t="s">
        <v>1796</v>
      </c>
      <c r="AX62" s="463" t="s">
        <v>1819</v>
      </c>
      <c r="AY62" s="463" t="s">
        <v>1820</v>
      </c>
      <c r="AZ62" s="463" t="s">
        <v>1821</v>
      </c>
      <c r="BA62" s="463" t="s">
        <v>1822</v>
      </c>
    </row>
    <row r="63" spans="1:53" ht="21.75" customHeight="1">
      <c r="A63" s="463" t="s">
        <v>1951</v>
      </c>
      <c r="B63" s="463" t="s">
        <v>1952</v>
      </c>
      <c r="C63" s="463" t="s">
        <v>119</v>
      </c>
      <c r="D63" s="463" t="s">
        <v>1796</v>
      </c>
      <c r="E63" s="463" t="s">
        <v>120</v>
      </c>
      <c r="F63" s="463" t="s">
        <v>1795</v>
      </c>
      <c r="G63" s="463" t="s">
        <v>1796</v>
      </c>
      <c r="H63" s="463" t="s">
        <v>1797</v>
      </c>
      <c r="I63" s="463" t="s">
        <v>1953</v>
      </c>
      <c r="J63" s="463" t="s">
        <v>76</v>
      </c>
      <c r="K63" s="463" t="s">
        <v>1954</v>
      </c>
      <c r="L63" s="463" t="s">
        <v>121</v>
      </c>
      <c r="M63" s="463" t="s">
        <v>76</v>
      </c>
      <c r="N63" s="463" t="s">
        <v>1796</v>
      </c>
      <c r="O63" s="463" t="s">
        <v>1800</v>
      </c>
      <c r="P63" s="463" t="s">
        <v>1801</v>
      </c>
      <c r="Q63" s="463" t="s">
        <v>1796</v>
      </c>
      <c r="R63" s="463" t="s">
        <v>1802</v>
      </c>
      <c r="S63" s="463" t="s">
        <v>1955</v>
      </c>
      <c r="T63" s="463" t="s">
        <v>28</v>
      </c>
      <c r="U63" s="463" t="s">
        <v>1956</v>
      </c>
      <c r="V63" s="463" t="s">
        <v>1805</v>
      </c>
      <c r="W63" s="463" t="s">
        <v>106</v>
      </c>
      <c r="X63" s="463" t="s">
        <v>1806</v>
      </c>
      <c r="Y63" s="463" t="s">
        <v>1794</v>
      </c>
      <c r="Z63" s="463" t="s">
        <v>1957</v>
      </c>
      <c r="AA63" s="463" t="s">
        <v>1828</v>
      </c>
      <c r="AB63" s="463" t="s">
        <v>1809</v>
      </c>
      <c r="AC63" s="463" t="s">
        <v>1810</v>
      </c>
      <c r="AD63" s="463" t="s">
        <v>1811</v>
      </c>
      <c r="AE63" s="463" t="s">
        <v>1958</v>
      </c>
      <c r="AF63" s="463" t="s">
        <v>1958</v>
      </c>
      <c r="AG63" s="463" t="s">
        <v>1959</v>
      </c>
      <c r="AH63" s="463" t="s">
        <v>1960</v>
      </c>
      <c r="AI63" s="463" t="s">
        <v>1809</v>
      </c>
      <c r="AJ63" s="463" t="s">
        <v>1794</v>
      </c>
      <c r="AK63" s="464">
        <v>3100201223124</v>
      </c>
      <c r="AL63" s="463" t="s">
        <v>411</v>
      </c>
      <c r="AM63" s="463" t="s">
        <v>1796</v>
      </c>
      <c r="AN63" s="463" t="s">
        <v>1816</v>
      </c>
      <c r="AO63" s="463" t="s">
        <v>51</v>
      </c>
      <c r="AP63" s="463" t="s">
        <v>1827</v>
      </c>
      <c r="AQ63" s="463" t="s">
        <v>1542</v>
      </c>
      <c r="AR63" s="463" t="s">
        <v>48</v>
      </c>
      <c r="AS63" s="463" t="s">
        <v>51</v>
      </c>
      <c r="AT63" s="463" t="s">
        <v>51</v>
      </c>
      <c r="AU63" s="465">
        <v>1</v>
      </c>
      <c r="AV63" s="463" t="s">
        <v>1824</v>
      </c>
      <c r="AW63" s="463" t="s">
        <v>1796</v>
      </c>
      <c r="AX63" s="463" t="s">
        <v>1819</v>
      </c>
      <c r="AY63" s="463" t="s">
        <v>1820</v>
      </c>
      <c r="AZ63" s="463" t="s">
        <v>1821</v>
      </c>
      <c r="BA63" s="463" t="s">
        <v>1822</v>
      </c>
    </row>
    <row r="64" spans="1:53" ht="21.75" customHeight="1">
      <c r="A64" s="463" t="s">
        <v>1951</v>
      </c>
      <c r="B64" s="463" t="s">
        <v>1952</v>
      </c>
      <c r="C64" s="463" t="s">
        <v>119</v>
      </c>
      <c r="D64" s="463" t="s">
        <v>1796</v>
      </c>
      <c r="E64" s="463" t="s">
        <v>120</v>
      </c>
      <c r="F64" s="463" t="s">
        <v>1795</v>
      </c>
      <c r="G64" s="463" t="s">
        <v>1796</v>
      </c>
      <c r="H64" s="463" t="s">
        <v>1797</v>
      </c>
      <c r="I64" s="463" t="s">
        <v>1953</v>
      </c>
      <c r="J64" s="463" t="s">
        <v>76</v>
      </c>
      <c r="K64" s="463" t="s">
        <v>1954</v>
      </c>
      <c r="L64" s="463" t="s">
        <v>121</v>
      </c>
      <c r="M64" s="463" t="s">
        <v>76</v>
      </c>
      <c r="N64" s="463" t="s">
        <v>1796</v>
      </c>
      <c r="O64" s="463" t="s">
        <v>1800</v>
      </c>
      <c r="P64" s="463" t="s">
        <v>1801</v>
      </c>
      <c r="Q64" s="463" t="s">
        <v>1796</v>
      </c>
      <c r="R64" s="463" t="s">
        <v>1802</v>
      </c>
      <c r="S64" s="463" t="s">
        <v>1955</v>
      </c>
      <c r="T64" s="463" t="s">
        <v>28</v>
      </c>
      <c r="U64" s="463" t="s">
        <v>1956</v>
      </c>
      <c r="V64" s="463" t="s">
        <v>1805</v>
      </c>
      <c r="W64" s="463" t="s">
        <v>106</v>
      </c>
      <c r="X64" s="463" t="s">
        <v>1806</v>
      </c>
      <c r="Y64" s="463" t="s">
        <v>1794</v>
      </c>
      <c r="Z64" s="463" t="s">
        <v>1957</v>
      </c>
      <c r="AA64" s="463" t="s">
        <v>1828</v>
      </c>
      <c r="AB64" s="463" t="s">
        <v>1809</v>
      </c>
      <c r="AC64" s="463" t="s">
        <v>1810</v>
      </c>
      <c r="AD64" s="463" t="s">
        <v>1811</v>
      </c>
      <c r="AE64" s="463" t="s">
        <v>1958</v>
      </c>
      <c r="AF64" s="463" t="s">
        <v>1958</v>
      </c>
      <c r="AG64" s="463" t="s">
        <v>1959</v>
      </c>
      <c r="AH64" s="463" t="s">
        <v>1960</v>
      </c>
      <c r="AI64" s="463" t="s">
        <v>1809</v>
      </c>
      <c r="AJ64" s="463" t="s">
        <v>1808</v>
      </c>
      <c r="AK64" s="464">
        <v>3470101321831</v>
      </c>
      <c r="AL64" s="463" t="s">
        <v>251</v>
      </c>
      <c r="AM64" s="463" t="s">
        <v>1796</v>
      </c>
      <c r="AN64" s="463" t="s">
        <v>1816</v>
      </c>
      <c r="AO64" s="463" t="s">
        <v>51</v>
      </c>
      <c r="AP64" s="463" t="s">
        <v>1968</v>
      </c>
      <c r="AQ64" s="463" t="s">
        <v>1159</v>
      </c>
      <c r="AR64" s="463" t="s">
        <v>6</v>
      </c>
      <c r="AS64" s="463" t="s">
        <v>51</v>
      </c>
      <c r="AT64" s="463" t="s">
        <v>51</v>
      </c>
      <c r="AU64" s="465">
        <v>0</v>
      </c>
      <c r="AV64" s="463" t="s">
        <v>1818</v>
      </c>
      <c r="AW64" s="463" t="s">
        <v>1796</v>
      </c>
      <c r="AX64" s="463" t="s">
        <v>1819</v>
      </c>
      <c r="AY64" s="463" t="s">
        <v>1820</v>
      </c>
      <c r="AZ64" s="463" t="s">
        <v>1821</v>
      </c>
      <c r="BA64" s="463" t="s">
        <v>1822</v>
      </c>
    </row>
    <row r="65" spans="1:53" ht="21.75" customHeight="1">
      <c r="A65" s="463" t="s">
        <v>1951</v>
      </c>
      <c r="B65" s="463" t="s">
        <v>1952</v>
      </c>
      <c r="C65" s="463" t="s">
        <v>119</v>
      </c>
      <c r="D65" s="463" t="s">
        <v>1796</v>
      </c>
      <c r="E65" s="463" t="s">
        <v>120</v>
      </c>
      <c r="F65" s="463" t="s">
        <v>1795</v>
      </c>
      <c r="G65" s="463" t="s">
        <v>1796</v>
      </c>
      <c r="H65" s="463" t="s">
        <v>1797</v>
      </c>
      <c r="I65" s="463" t="s">
        <v>1953</v>
      </c>
      <c r="J65" s="463" t="s">
        <v>76</v>
      </c>
      <c r="K65" s="463" t="s">
        <v>1954</v>
      </c>
      <c r="L65" s="463" t="s">
        <v>121</v>
      </c>
      <c r="M65" s="463" t="s">
        <v>76</v>
      </c>
      <c r="N65" s="463" t="s">
        <v>1796</v>
      </c>
      <c r="O65" s="463" t="s">
        <v>1800</v>
      </c>
      <c r="P65" s="463" t="s">
        <v>1801</v>
      </c>
      <c r="Q65" s="463" t="s">
        <v>1796</v>
      </c>
      <c r="R65" s="463" t="s">
        <v>1802</v>
      </c>
      <c r="S65" s="463" t="s">
        <v>1955</v>
      </c>
      <c r="T65" s="463" t="s">
        <v>28</v>
      </c>
      <c r="U65" s="463" t="s">
        <v>1956</v>
      </c>
      <c r="V65" s="463" t="s">
        <v>1805</v>
      </c>
      <c r="W65" s="463" t="s">
        <v>106</v>
      </c>
      <c r="X65" s="463" t="s">
        <v>1806</v>
      </c>
      <c r="Y65" s="463" t="s">
        <v>1794</v>
      </c>
      <c r="Z65" s="463" t="s">
        <v>1957</v>
      </c>
      <c r="AA65" s="463" t="s">
        <v>1828</v>
      </c>
      <c r="AB65" s="463" t="s">
        <v>1809</v>
      </c>
      <c r="AC65" s="463" t="s">
        <v>1810</v>
      </c>
      <c r="AD65" s="463" t="s">
        <v>1811</v>
      </c>
      <c r="AE65" s="463" t="s">
        <v>1958</v>
      </c>
      <c r="AF65" s="463" t="s">
        <v>1958</v>
      </c>
      <c r="AG65" s="463" t="s">
        <v>1959</v>
      </c>
      <c r="AH65" s="463" t="s">
        <v>1960</v>
      </c>
      <c r="AI65" s="463" t="s">
        <v>1809</v>
      </c>
      <c r="AJ65" s="463" t="s">
        <v>1828</v>
      </c>
      <c r="AK65" s="464">
        <v>1489900013942</v>
      </c>
      <c r="AL65" s="463" t="s">
        <v>248</v>
      </c>
      <c r="AM65" s="463" t="s">
        <v>1794</v>
      </c>
      <c r="AN65" s="463" t="s">
        <v>1816</v>
      </c>
      <c r="AO65" s="463" t="s">
        <v>51</v>
      </c>
      <c r="AP65" s="463" t="s">
        <v>1969</v>
      </c>
      <c r="AQ65" s="463" t="s">
        <v>1159</v>
      </c>
      <c r="AR65" s="463" t="s">
        <v>6</v>
      </c>
      <c r="AS65" s="463" t="s">
        <v>51</v>
      </c>
      <c r="AT65" s="463" t="s">
        <v>51</v>
      </c>
      <c r="AU65" s="465">
        <v>1</v>
      </c>
      <c r="AV65" s="463" t="s">
        <v>1824</v>
      </c>
      <c r="AW65" s="463" t="s">
        <v>1796</v>
      </c>
      <c r="AX65" s="463" t="s">
        <v>1819</v>
      </c>
      <c r="AY65" s="463" t="s">
        <v>1820</v>
      </c>
      <c r="AZ65" s="463" t="s">
        <v>1821</v>
      </c>
      <c r="BA65" s="463" t="s">
        <v>1822</v>
      </c>
    </row>
    <row r="66" spans="1:53" ht="21.75" customHeight="1">
      <c r="A66" s="463" t="s">
        <v>1970</v>
      </c>
      <c r="B66" s="463" t="s">
        <v>1971</v>
      </c>
      <c r="C66" s="463" t="s">
        <v>478</v>
      </c>
      <c r="D66" s="463" t="s">
        <v>1796</v>
      </c>
      <c r="E66" s="463" t="s">
        <v>120</v>
      </c>
      <c r="F66" s="463" t="s">
        <v>1795</v>
      </c>
      <c r="G66" s="463" t="s">
        <v>1796</v>
      </c>
      <c r="H66" s="463" t="s">
        <v>1797</v>
      </c>
      <c r="I66" s="463" t="s">
        <v>1953</v>
      </c>
      <c r="J66" s="463" t="s">
        <v>76</v>
      </c>
      <c r="K66" s="463" t="s">
        <v>1972</v>
      </c>
      <c r="L66" s="463" t="s">
        <v>477</v>
      </c>
      <c r="M66" s="463" t="s">
        <v>76</v>
      </c>
      <c r="N66" s="463" t="s">
        <v>1796</v>
      </c>
      <c r="O66" s="463" t="s">
        <v>1800</v>
      </c>
      <c r="P66" s="463" t="s">
        <v>1801</v>
      </c>
      <c r="Q66" s="463" t="s">
        <v>1796</v>
      </c>
      <c r="R66" s="463" t="s">
        <v>1802</v>
      </c>
      <c r="S66" s="463" t="s">
        <v>1955</v>
      </c>
      <c r="T66" s="463" t="s">
        <v>28</v>
      </c>
      <c r="U66" s="463" t="s">
        <v>1956</v>
      </c>
      <c r="V66" s="463" t="s">
        <v>1805</v>
      </c>
      <c r="W66" s="463" t="s">
        <v>106</v>
      </c>
      <c r="X66" s="463" t="s">
        <v>1806</v>
      </c>
      <c r="Y66" s="463" t="s">
        <v>1794</v>
      </c>
      <c r="Z66" s="463" t="s">
        <v>1957</v>
      </c>
      <c r="AA66" s="463" t="s">
        <v>1828</v>
      </c>
      <c r="AB66" s="463" t="s">
        <v>1809</v>
      </c>
      <c r="AC66" s="463" t="s">
        <v>1810</v>
      </c>
      <c r="AD66" s="463" t="s">
        <v>1811</v>
      </c>
      <c r="AE66" s="463" t="s">
        <v>1973</v>
      </c>
      <c r="AF66" s="463" t="s">
        <v>1973</v>
      </c>
      <c r="AG66" s="463" t="s">
        <v>1974</v>
      </c>
      <c r="AH66" s="463" t="s">
        <v>1960</v>
      </c>
      <c r="AI66" s="463" t="s">
        <v>1809</v>
      </c>
      <c r="AJ66" s="463" t="s">
        <v>1796</v>
      </c>
      <c r="AK66" s="464">
        <v>3470400052289</v>
      </c>
      <c r="AL66" s="463" t="s">
        <v>475</v>
      </c>
      <c r="AM66" s="463" t="s">
        <v>1796</v>
      </c>
      <c r="AN66" s="463" t="s">
        <v>1816</v>
      </c>
      <c r="AO66" s="463" t="s">
        <v>51</v>
      </c>
      <c r="AP66" s="463" t="s">
        <v>1975</v>
      </c>
      <c r="AQ66" s="463" t="s">
        <v>1542</v>
      </c>
      <c r="AR66" s="463" t="s">
        <v>48</v>
      </c>
      <c r="AS66" s="463" t="s">
        <v>51</v>
      </c>
      <c r="AT66" s="463" t="s">
        <v>51</v>
      </c>
      <c r="AU66" s="465">
        <v>1</v>
      </c>
      <c r="AV66" s="463" t="s">
        <v>1824</v>
      </c>
      <c r="AW66" s="463" t="s">
        <v>1796</v>
      </c>
      <c r="AX66" s="463" t="s">
        <v>1819</v>
      </c>
      <c r="AY66" s="463" t="s">
        <v>1820</v>
      </c>
      <c r="AZ66" s="463" t="s">
        <v>1821</v>
      </c>
      <c r="BA66" s="463" t="s">
        <v>1822</v>
      </c>
    </row>
    <row r="67" spans="1:53" ht="21.75" customHeight="1">
      <c r="A67" s="463" t="s">
        <v>1970</v>
      </c>
      <c r="B67" s="463" t="s">
        <v>1971</v>
      </c>
      <c r="C67" s="463" t="s">
        <v>478</v>
      </c>
      <c r="D67" s="463" t="s">
        <v>1796</v>
      </c>
      <c r="E67" s="463" t="s">
        <v>120</v>
      </c>
      <c r="F67" s="463" t="s">
        <v>1795</v>
      </c>
      <c r="G67" s="463" t="s">
        <v>1796</v>
      </c>
      <c r="H67" s="463" t="s">
        <v>1797</v>
      </c>
      <c r="I67" s="463" t="s">
        <v>1953</v>
      </c>
      <c r="J67" s="463" t="s">
        <v>76</v>
      </c>
      <c r="K67" s="463" t="s">
        <v>1972</v>
      </c>
      <c r="L67" s="463" t="s">
        <v>477</v>
      </c>
      <c r="M67" s="463" t="s">
        <v>76</v>
      </c>
      <c r="N67" s="463" t="s">
        <v>1796</v>
      </c>
      <c r="O67" s="463" t="s">
        <v>1800</v>
      </c>
      <c r="P67" s="463" t="s">
        <v>1801</v>
      </c>
      <c r="Q67" s="463" t="s">
        <v>1796</v>
      </c>
      <c r="R67" s="463" t="s">
        <v>1802</v>
      </c>
      <c r="S67" s="463" t="s">
        <v>1955</v>
      </c>
      <c r="T67" s="463" t="s">
        <v>28</v>
      </c>
      <c r="U67" s="463" t="s">
        <v>1956</v>
      </c>
      <c r="V67" s="463" t="s">
        <v>1805</v>
      </c>
      <c r="W67" s="463" t="s">
        <v>106</v>
      </c>
      <c r="X67" s="463" t="s">
        <v>1806</v>
      </c>
      <c r="Y67" s="463" t="s">
        <v>1794</v>
      </c>
      <c r="Z67" s="463" t="s">
        <v>1957</v>
      </c>
      <c r="AA67" s="463" t="s">
        <v>1828</v>
      </c>
      <c r="AB67" s="463" t="s">
        <v>1809</v>
      </c>
      <c r="AC67" s="463" t="s">
        <v>1810</v>
      </c>
      <c r="AD67" s="463" t="s">
        <v>1811</v>
      </c>
      <c r="AE67" s="463" t="s">
        <v>1973</v>
      </c>
      <c r="AF67" s="463" t="s">
        <v>1973</v>
      </c>
      <c r="AG67" s="463" t="s">
        <v>1974</v>
      </c>
      <c r="AH67" s="463" t="s">
        <v>1960</v>
      </c>
      <c r="AI67" s="463" t="s">
        <v>1809</v>
      </c>
      <c r="AJ67" s="463" t="s">
        <v>1961</v>
      </c>
      <c r="AK67" s="464">
        <v>1410300041491</v>
      </c>
      <c r="AL67" s="463" t="s">
        <v>488</v>
      </c>
      <c r="AM67" s="463" t="s">
        <v>1794</v>
      </c>
      <c r="AN67" s="463" t="s">
        <v>1924</v>
      </c>
      <c r="AO67" s="463" t="s">
        <v>51</v>
      </c>
      <c r="AP67" s="463" t="s">
        <v>1976</v>
      </c>
      <c r="AQ67" s="463" t="s">
        <v>1159</v>
      </c>
      <c r="AR67" s="463" t="s">
        <v>6</v>
      </c>
      <c r="AS67" s="463" t="s">
        <v>51</v>
      </c>
      <c r="AT67" s="463" t="s">
        <v>1977</v>
      </c>
      <c r="AU67" s="465">
        <v>1</v>
      </c>
      <c r="AV67" s="463" t="s">
        <v>1824</v>
      </c>
      <c r="AW67" s="463" t="s">
        <v>1796</v>
      </c>
      <c r="AX67" s="463" t="s">
        <v>1819</v>
      </c>
      <c r="AY67" s="463" t="s">
        <v>1820</v>
      </c>
      <c r="AZ67" s="463" t="s">
        <v>1821</v>
      </c>
      <c r="BA67" s="463" t="s">
        <v>1822</v>
      </c>
    </row>
    <row r="68" spans="1:53" ht="21.75" customHeight="1">
      <c r="A68" s="463" t="s">
        <v>1970</v>
      </c>
      <c r="B68" s="463" t="s">
        <v>1971</v>
      </c>
      <c r="C68" s="463" t="s">
        <v>478</v>
      </c>
      <c r="D68" s="463" t="s">
        <v>1796</v>
      </c>
      <c r="E68" s="463" t="s">
        <v>120</v>
      </c>
      <c r="F68" s="463" t="s">
        <v>1795</v>
      </c>
      <c r="G68" s="463" t="s">
        <v>1796</v>
      </c>
      <c r="H68" s="463" t="s">
        <v>1797</v>
      </c>
      <c r="I68" s="463" t="s">
        <v>1953</v>
      </c>
      <c r="J68" s="463" t="s">
        <v>76</v>
      </c>
      <c r="K68" s="463" t="s">
        <v>1972</v>
      </c>
      <c r="L68" s="463" t="s">
        <v>477</v>
      </c>
      <c r="M68" s="463" t="s">
        <v>76</v>
      </c>
      <c r="N68" s="463" t="s">
        <v>1796</v>
      </c>
      <c r="O68" s="463" t="s">
        <v>1800</v>
      </c>
      <c r="P68" s="463" t="s">
        <v>1801</v>
      </c>
      <c r="Q68" s="463" t="s">
        <v>1796</v>
      </c>
      <c r="R68" s="463" t="s">
        <v>1802</v>
      </c>
      <c r="S68" s="463" t="s">
        <v>1955</v>
      </c>
      <c r="T68" s="463" t="s">
        <v>28</v>
      </c>
      <c r="U68" s="463" t="s">
        <v>1956</v>
      </c>
      <c r="V68" s="463" t="s">
        <v>1805</v>
      </c>
      <c r="W68" s="463" t="s">
        <v>106</v>
      </c>
      <c r="X68" s="463" t="s">
        <v>1806</v>
      </c>
      <c r="Y68" s="463" t="s">
        <v>1794</v>
      </c>
      <c r="Z68" s="463" t="s">
        <v>1957</v>
      </c>
      <c r="AA68" s="463" t="s">
        <v>1828</v>
      </c>
      <c r="AB68" s="463" t="s">
        <v>1809</v>
      </c>
      <c r="AC68" s="463" t="s">
        <v>1810</v>
      </c>
      <c r="AD68" s="463" t="s">
        <v>1811</v>
      </c>
      <c r="AE68" s="463" t="s">
        <v>1973</v>
      </c>
      <c r="AF68" s="463" t="s">
        <v>1973</v>
      </c>
      <c r="AG68" s="463" t="s">
        <v>1974</v>
      </c>
      <c r="AH68" s="463" t="s">
        <v>1960</v>
      </c>
      <c r="AI68" s="463" t="s">
        <v>1809</v>
      </c>
      <c r="AJ68" s="463" t="s">
        <v>1965</v>
      </c>
      <c r="AK68" s="464">
        <v>3459900159439</v>
      </c>
      <c r="AL68" s="463" t="s">
        <v>491</v>
      </c>
      <c r="AM68" s="463" t="s">
        <v>1794</v>
      </c>
      <c r="AN68" s="463" t="s">
        <v>1924</v>
      </c>
      <c r="AO68" s="463" t="s">
        <v>51</v>
      </c>
      <c r="AP68" s="463" t="s">
        <v>1978</v>
      </c>
      <c r="AQ68" s="463" t="s">
        <v>1159</v>
      </c>
      <c r="AR68" s="463" t="s">
        <v>6</v>
      </c>
      <c r="AS68" s="463" t="s">
        <v>51</v>
      </c>
      <c r="AT68" s="463" t="s">
        <v>1977</v>
      </c>
      <c r="AU68" s="465">
        <v>1</v>
      </c>
      <c r="AV68" s="463" t="s">
        <v>1824</v>
      </c>
      <c r="AW68" s="463" t="s">
        <v>1796</v>
      </c>
      <c r="AX68" s="463" t="s">
        <v>1819</v>
      </c>
      <c r="AY68" s="463" t="s">
        <v>1820</v>
      </c>
      <c r="AZ68" s="463" t="s">
        <v>1821</v>
      </c>
      <c r="BA68" s="463" t="s">
        <v>1822</v>
      </c>
    </row>
    <row r="69" spans="1:53" ht="21.75" customHeight="1">
      <c r="A69" s="463" t="s">
        <v>1970</v>
      </c>
      <c r="B69" s="463" t="s">
        <v>1971</v>
      </c>
      <c r="C69" s="463" t="s">
        <v>478</v>
      </c>
      <c r="D69" s="463" t="s">
        <v>1796</v>
      </c>
      <c r="E69" s="463" t="s">
        <v>120</v>
      </c>
      <c r="F69" s="463" t="s">
        <v>1795</v>
      </c>
      <c r="G69" s="463" t="s">
        <v>1796</v>
      </c>
      <c r="H69" s="463" t="s">
        <v>1797</v>
      </c>
      <c r="I69" s="463" t="s">
        <v>1953</v>
      </c>
      <c r="J69" s="463" t="s">
        <v>76</v>
      </c>
      <c r="K69" s="463" t="s">
        <v>1972</v>
      </c>
      <c r="L69" s="463" t="s">
        <v>477</v>
      </c>
      <c r="M69" s="463" t="s">
        <v>76</v>
      </c>
      <c r="N69" s="463" t="s">
        <v>1796</v>
      </c>
      <c r="O69" s="463" t="s">
        <v>1800</v>
      </c>
      <c r="P69" s="463" t="s">
        <v>1801</v>
      </c>
      <c r="Q69" s="463" t="s">
        <v>1796</v>
      </c>
      <c r="R69" s="463" t="s">
        <v>1802</v>
      </c>
      <c r="S69" s="463" t="s">
        <v>1955</v>
      </c>
      <c r="T69" s="463" t="s">
        <v>28</v>
      </c>
      <c r="U69" s="463" t="s">
        <v>1956</v>
      </c>
      <c r="V69" s="463" t="s">
        <v>1805</v>
      </c>
      <c r="W69" s="463" t="s">
        <v>106</v>
      </c>
      <c r="X69" s="463" t="s">
        <v>1806</v>
      </c>
      <c r="Y69" s="463" t="s">
        <v>1794</v>
      </c>
      <c r="Z69" s="463" t="s">
        <v>1957</v>
      </c>
      <c r="AA69" s="463" t="s">
        <v>1828</v>
      </c>
      <c r="AB69" s="463" t="s">
        <v>1809</v>
      </c>
      <c r="AC69" s="463" t="s">
        <v>1810</v>
      </c>
      <c r="AD69" s="463" t="s">
        <v>1811</v>
      </c>
      <c r="AE69" s="463" t="s">
        <v>1973</v>
      </c>
      <c r="AF69" s="463" t="s">
        <v>1973</v>
      </c>
      <c r="AG69" s="463" t="s">
        <v>1974</v>
      </c>
      <c r="AH69" s="463" t="s">
        <v>1960</v>
      </c>
      <c r="AI69" s="463" t="s">
        <v>1809</v>
      </c>
      <c r="AJ69" s="463" t="s">
        <v>1794</v>
      </c>
      <c r="AK69" s="464">
        <v>3361300180511</v>
      </c>
      <c r="AL69" s="463" t="s">
        <v>498</v>
      </c>
      <c r="AM69" s="463" t="s">
        <v>1796</v>
      </c>
      <c r="AN69" s="463" t="s">
        <v>1816</v>
      </c>
      <c r="AO69" s="463" t="s">
        <v>51</v>
      </c>
      <c r="AP69" s="463" t="s">
        <v>1979</v>
      </c>
      <c r="AQ69" s="463" t="s">
        <v>1542</v>
      </c>
      <c r="AR69" s="463" t="s">
        <v>62</v>
      </c>
      <c r="AS69" s="463" t="s">
        <v>51</v>
      </c>
      <c r="AT69" s="463" t="s">
        <v>51</v>
      </c>
      <c r="AU69" s="465">
        <v>0</v>
      </c>
      <c r="AV69" s="463" t="s">
        <v>1818</v>
      </c>
      <c r="AW69" s="463" t="s">
        <v>1796</v>
      </c>
      <c r="AX69" s="463" t="s">
        <v>1819</v>
      </c>
      <c r="AY69" s="463" t="s">
        <v>1820</v>
      </c>
      <c r="AZ69" s="463" t="s">
        <v>1821</v>
      </c>
      <c r="BA69" s="463" t="s">
        <v>1822</v>
      </c>
    </row>
    <row r="70" spans="1:53" ht="21.75" customHeight="1">
      <c r="A70" s="463" t="s">
        <v>1970</v>
      </c>
      <c r="B70" s="463" t="s">
        <v>1971</v>
      </c>
      <c r="C70" s="463" t="s">
        <v>478</v>
      </c>
      <c r="D70" s="463" t="s">
        <v>1796</v>
      </c>
      <c r="E70" s="463" t="s">
        <v>120</v>
      </c>
      <c r="F70" s="463" t="s">
        <v>1795</v>
      </c>
      <c r="G70" s="463" t="s">
        <v>1796</v>
      </c>
      <c r="H70" s="463" t="s">
        <v>1797</v>
      </c>
      <c r="I70" s="463" t="s">
        <v>1953</v>
      </c>
      <c r="J70" s="463" t="s">
        <v>76</v>
      </c>
      <c r="K70" s="463" t="s">
        <v>1972</v>
      </c>
      <c r="L70" s="463" t="s">
        <v>477</v>
      </c>
      <c r="M70" s="463" t="s">
        <v>76</v>
      </c>
      <c r="N70" s="463" t="s">
        <v>1796</v>
      </c>
      <c r="O70" s="463" t="s">
        <v>1800</v>
      </c>
      <c r="P70" s="463" t="s">
        <v>1801</v>
      </c>
      <c r="Q70" s="463" t="s">
        <v>1796</v>
      </c>
      <c r="R70" s="463" t="s">
        <v>1802</v>
      </c>
      <c r="S70" s="463" t="s">
        <v>1955</v>
      </c>
      <c r="T70" s="463" t="s">
        <v>28</v>
      </c>
      <c r="U70" s="463" t="s">
        <v>1956</v>
      </c>
      <c r="V70" s="463" t="s">
        <v>1805</v>
      </c>
      <c r="W70" s="463" t="s">
        <v>106</v>
      </c>
      <c r="X70" s="463" t="s">
        <v>1806</v>
      </c>
      <c r="Y70" s="463" t="s">
        <v>1794</v>
      </c>
      <c r="Z70" s="463" t="s">
        <v>1957</v>
      </c>
      <c r="AA70" s="463" t="s">
        <v>1828</v>
      </c>
      <c r="AB70" s="463" t="s">
        <v>1809</v>
      </c>
      <c r="AC70" s="463" t="s">
        <v>1810</v>
      </c>
      <c r="AD70" s="463" t="s">
        <v>1811</v>
      </c>
      <c r="AE70" s="463" t="s">
        <v>1973</v>
      </c>
      <c r="AF70" s="463" t="s">
        <v>1973</v>
      </c>
      <c r="AG70" s="463" t="s">
        <v>1974</v>
      </c>
      <c r="AH70" s="463" t="s">
        <v>1960</v>
      </c>
      <c r="AI70" s="463" t="s">
        <v>1809</v>
      </c>
      <c r="AJ70" s="463" t="s">
        <v>1828</v>
      </c>
      <c r="AK70" s="464">
        <v>3479900079591</v>
      </c>
      <c r="AL70" s="463" t="s">
        <v>501</v>
      </c>
      <c r="AM70" s="463" t="s">
        <v>1796</v>
      </c>
      <c r="AN70" s="463" t="s">
        <v>1816</v>
      </c>
      <c r="AO70" s="463" t="s">
        <v>51</v>
      </c>
      <c r="AP70" s="463" t="s">
        <v>1980</v>
      </c>
      <c r="AQ70" s="463" t="s">
        <v>1159</v>
      </c>
      <c r="AR70" s="463" t="s">
        <v>6</v>
      </c>
      <c r="AS70" s="463" t="s">
        <v>51</v>
      </c>
      <c r="AT70" s="463" t="s">
        <v>51</v>
      </c>
      <c r="AU70" s="465">
        <v>1</v>
      </c>
      <c r="AV70" s="463" t="s">
        <v>1824</v>
      </c>
      <c r="AW70" s="463" t="s">
        <v>1796</v>
      </c>
      <c r="AX70" s="463" t="s">
        <v>1819</v>
      </c>
      <c r="AY70" s="463" t="s">
        <v>1820</v>
      </c>
      <c r="AZ70" s="463" t="s">
        <v>1821</v>
      </c>
      <c r="BA70" s="463" t="s">
        <v>1822</v>
      </c>
    </row>
    <row r="71" spans="1:53" ht="21.75" customHeight="1">
      <c r="A71" s="463" t="s">
        <v>1981</v>
      </c>
      <c r="B71" s="463" t="s">
        <v>1982</v>
      </c>
      <c r="C71" s="463" t="s">
        <v>53</v>
      </c>
      <c r="D71" s="463" t="s">
        <v>1794</v>
      </c>
      <c r="E71" s="463" t="s">
        <v>46</v>
      </c>
      <c r="F71" s="463" t="s">
        <v>1795</v>
      </c>
      <c r="G71" s="463" t="s">
        <v>1796</v>
      </c>
      <c r="H71" s="463" t="s">
        <v>1797</v>
      </c>
      <c r="I71" s="463" t="s">
        <v>1983</v>
      </c>
      <c r="J71" s="463" t="s">
        <v>44</v>
      </c>
      <c r="K71" s="463" t="s">
        <v>1984</v>
      </c>
      <c r="L71" s="463" t="s">
        <v>54</v>
      </c>
      <c r="M71" s="463" t="s">
        <v>44</v>
      </c>
      <c r="N71" s="463" t="s">
        <v>1796</v>
      </c>
      <c r="O71" s="463" t="s">
        <v>1800</v>
      </c>
      <c r="P71" s="463" t="s">
        <v>1801</v>
      </c>
      <c r="Q71" s="463" t="s">
        <v>1796</v>
      </c>
      <c r="R71" s="463" t="s">
        <v>1802</v>
      </c>
      <c r="S71" s="463" t="s">
        <v>1955</v>
      </c>
      <c r="T71" s="463" t="s">
        <v>28</v>
      </c>
      <c r="U71" s="463" t="s">
        <v>1956</v>
      </c>
      <c r="V71" s="463" t="s">
        <v>1985</v>
      </c>
      <c r="W71" s="463" t="s">
        <v>81</v>
      </c>
      <c r="X71" s="463" t="s">
        <v>1986</v>
      </c>
      <c r="Y71" s="463" t="s">
        <v>1825</v>
      </c>
      <c r="Z71" s="463" t="s">
        <v>1987</v>
      </c>
      <c r="AA71" s="463" t="s">
        <v>1794</v>
      </c>
      <c r="AB71" s="463" t="s">
        <v>1809</v>
      </c>
      <c r="AC71" s="463" t="s">
        <v>1810</v>
      </c>
      <c r="AD71" s="463" t="s">
        <v>1988</v>
      </c>
      <c r="AE71" s="463" t="s">
        <v>1989</v>
      </c>
      <c r="AF71" s="463" t="s">
        <v>1990</v>
      </c>
      <c r="AG71" s="463" t="s">
        <v>1835</v>
      </c>
      <c r="AH71" s="463" t="s">
        <v>1837</v>
      </c>
      <c r="AI71" s="463" t="s">
        <v>1809</v>
      </c>
      <c r="AJ71" s="463" t="s">
        <v>1796</v>
      </c>
      <c r="AK71" s="464">
        <v>3209800070934</v>
      </c>
      <c r="AL71" s="463" t="s">
        <v>245</v>
      </c>
      <c r="AM71" s="463" t="s">
        <v>1796</v>
      </c>
      <c r="AN71" s="463" t="s">
        <v>1816</v>
      </c>
      <c r="AO71" s="463" t="s">
        <v>51</v>
      </c>
      <c r="AP71" s="463" t="s">
        <v>1991</v>
      </c>
      <c r="AQ71" s="463" t="s">
        <v>1703</v>
      </c>
      <c r="AR71" s="463" t="s">
        <v>48</v>
      </c>
      <c r="AS71" s="463" t="s">
        <v>1992</v>
      </c>
      <c r="AT71" s="463" t="s">
        <v>51</v>
      </c>
      <c r="AU71" s="465">
        <v>1</v>
      </c>
      <c r="AV71" s="463" t="s">
        <v>1824</v>
      </c>
      <c r="AW71" s="463" t="s">
        <v>1796</v>
      </c>
      <c r="AX71" s="463" t="s">
        <v>1993</v>
      </c>
      <c r="AY71" s="463" t="s">
        <v>1994</v>
      </c>
      <c r="AZ71" s="463" t="s">
        <v>1995</v>
      </c>
      <c r="BA71" s="463" t="s">
        <v>1822</v>
      </c>
    </row>
    <row r="72" spans="1:53" ht="21.75" customHeight="1">
      <c r="A72" s="463" t="s">
        <v>1981</v>
      </c>
      <c r="B72" s="463" t="s">
        <v>1982</v>
      </c>
      <c r="C72" s="463" t="s">
        <v>53</v>
      </c>
      <c r="D72" s="463" t="s">
        <v>1794</v>
      </c>
      <c r="E72" s="463" t="s">
        <v>46</v>
      </c>
      <c r="F72" s="463" t="s">
        <v>1795</v>
      </c>
      <c r="G72" s="463" t="s">
        <v>1796</v>
      </c>
      <c r="H72" s="463" t="s">
        <v>1797</v>
      </c>
      <c r="I72" s="463" t="s">
        <v>1983</v>
      </c>
      <c r="J72" s="463" t="s">
        <v>44</v>
      </c>
      <c r="K72" s="463" t="s">
        <v>1984</v>
      </c>
      <c r="L72" s="463" t="s">
        <v>54</v>
      </c>
      <c r="M72" s="463" t="s">
        <v>44</v>
      </c>
      <c r="N72" s="463" t="s">
        <v>1796</v>
      </c>
      <c r="O72" s="463" t="s">
        <v>1800</v>
      </c>
      <c r="P72" s="463" t="s">
        <v>1801</v>
      </c>
      <c r="Q72" s="463" t="s">
        <v>1796</v>
      </c>
      <c r="R72" s="463" t="s">
        <v>1802</v>
      </c>
      <c r="S72" s="463" t="s">
        <v>1955</v>
      </c>
      <c r="T72" s="463" t="s">
        <v>28</v>
      </c>
      <c r="U72" s="463" t="s">
        <v>1956</v>
      </c>
      <c r="V72" s="463" t="s">
        <v>1985</v>
      </c>
      <c r="W72" s="463" t="s">
        <v>81</v>
      </c>
      <c r="X72" s="463" t="s">
        <v>1986</v>
      </c>
      <c r="Y72" s="463" t="s">
        <v>1825</v>
      </c>
      <c r="Z72" s="463" t="s">
        <v>1987</v>
      </c>
      <c r="AA72" s="463" t="s">
        <v>1794</v>
      </c>
      <c r="AB72" s="463" t="s">
        <v>1809</v>
      </c>
      <c r="AC72" s="463" t="s">
        <v>1810</v>
      </c>
      <c r="AD72" s="463" t="s">
        <v>1988</v>
      </c>
      <c r="AE72" s="463" t="s">
        <v>1989</v>
      </c>
      <c r="AF72" s="463" t="s">
        <v>1990</v>
      </c>
      <c r="AG72" s="463" t="s">
        <v>1835</v>
      </c>
      <c r="AH72" s="463" t="s">
        <v>1837</v>
      </c>
      <c r="AI72" s="463" t="s">
        <v>1809</v>
      </c>
      <c r="AJ72" s="463" t="s">
        <v>1794</v>
      </c>
      <c r="AK72" s="464">
        <v>3401500007855</v>
      </c>
      <c r="AL72" s="463" t="s">
        <v>115</v>
      </c>
      <c r="AM72" s="463" t="s">
        <v>1794</v>
      </c>
      <c r="AN72" s="463" t="s">
        <v>1816</v>
      </c>
      <c r="AO72" s="463" t="s">
        <v>51</v>
      </c>
      <c r="AP72" s="463" t="s">
        <v>1991</v>
      </c>
      <c r="AQ72" s="463" t="s">
        <v>1703</v>
      </c>
      <c r="AR72" s="463" t="s">
        <v>48</v>
      </c>
      <c r="AS72" s="463" t="s">
        <v>1992</v>
      </c>
      <c r="AT72" s="463" t="s">
        <v>51</v>
      </c>
      <c r="AU72" s="465">
        <v>1</v>
      </c>
      <c r="AV72" s="463" t="s">
        <v>1824</v>
      </c>
      <c r="AW72" s="463" t="s">
        <v>1796</v>
      </c>
      <c r="AX72" s="463" t="s">
        <v>1993</v>
      </c>
      <c r="AY72" s="463" t="s">
        <v>1994</v>
      </c>
      <c r="AZ72" s="463" t="s">
        <v>1995</v>
      </c>
      <c r="BA72" s="463" t="s">
        <v>1822</v>
      </c>
    </row>
    <row r="73" spans="1:53" ht="21.75" customHeight="1">
      <c r="A73" s="463" t="s">
        <v>1981</v>
      </c>
      <c r="B73" s="463" t="s">
        <v>1982</v>
      </c>
      <c r="C73" s="463" t="s">
        <v>53</v>
      </c>
      <c r="D73" s="463" t="s">
        <v>1794</v>
      </c>
      <c r="E73" s="463" t="s">
        <v>46</v>
      </c>
      <c r="F73" s="463" t="s">
        <v>1795</v>
      </c>
      <c r="G73" s="463" t="s">
        <v>1796</v>
      </c>
      <c r="H73" s="463" t="s">
        <v>1797</v>
      </c>
      <c r="I73" s="463" t="s">
        <v>1983</v>
      </c>
      <c r="J73" s="463" t="s">
        <v>44</v>
      </c>
      <c r="K73" s="463" t="s">
        <v>1984</v>
      </c>
      <c r="L73" s="463" t="s">
        <v>54</v>
      </c>
      <c r="M73" s="463" t="s">
        <v>44</v>
      </c>
      <c r="N73" s="463" t="s">
        <v>1796</v>
      </c>
      <c r="O73" s="463" t="s">
        <v>1800</v>
      </c>
      <c r="P73" s="463" t="s">
        <v>1801</v>
      </c>
      <c r="Q73" s="463" t="s">
        <v>1796</v>
      </c>
      <c r="R73" s="463" t="s">
        <v>1802</v>
      </c>
      <c r="S73" s="463" t="s">
        <v>1955</v>
      </c>
      <c r="T73" s="463" t="s">
        <v>28</v>
      </c>
      <c r="U73" s="463" t="s">
        <v>1956</v>
      </c>
      <c r="V73" s="463" t="s">
        <v>1985</v>
      </c>
      <c r="W73" s="463" t="s">
        <v>81</v>
      </c>
      <c r="X73" s="463" t="s">
        <v>1986</v>
      </c>
      <c r="Y73" s="463" t="s">
        <v>1825</v>
      </c>
      <c r="Z73" s="463" t="s">
        <v>1987</v>
      </c>
      <c r="AA73" s="463" t="s">
        <v>1794</v>
      </c>
      <c r="AB73" s="463" t="s">
        <v>1809</v>
      </c>
      <c r="AC73" s="463" t="s">
        <v>1810</v>
      </c>
      <c r="AD73" s="463" t="s">
        <v>1988</v>
      </c>
      <c r="AE73" s="463" t="s">
        <v>1989</v>
      </c>
      <c r="AF73" s="463" t="s">
        <v>1990</v>
      </c>
      <c r="AG73" s="463" t="s">
        <v>1835</v>
      </c>
      <c r="AH73" s="463" t="s">
        <v>1837</v>
      </c>
      <c r="AI73" s="463" t="s">
        <v>1809</v>
      </c>
      <c r="AJ73" s="463" t="s">
        <v>1825</v>
      </c>
      <c r="AK73" s="464">
        <v>3770100308684</v>
      </c>
      <c r="AL73" s="463" t="s">
        <v>258</v>
      </c>
      <c r="AM73" s="463" t="s">
        <v>1794</v>
      </c>
      <c r="AN73" s="463" t="s">
        <v>1816</v>
      </c>
      <c r="AO73" s="463" t="s">
        <v>51</v>
      </c>
      <c r="AP73" s="463" t="s">
        <v>1996</v>
      </c>
      <c r="AQ73" s="463" t="s">
        <v>1703</v>
      </c>
      <c r="AR73" s="463" t="s">
        <v>62</v>
      </c>
      <c r="AS73" s="463" t="s">
        <v>1992</v>
      </c>
      <c r="AT73" s="463" t="s">
        <v>51</v>
      </c>
      <c r="AU73" s="465">
        <v>1</v>
      </c>
      <c r="AV73" s="463" t="s">
        <v>1824</v>
      </c>
      <c r="AW73" s="463" t="s">
        <v>1796</v>
      </c>
      <c r="AX73" s="463" t="s">
        <v>1993</v>
      </c>
      <c r="AY73" s="463" t="s">
        <v>1994</v>
      </c>
      <c r="AZ73" s="463" t="s">
        <v>1995</v>
      </c>
      <c r="BA73" s="463" t="s">
        <v>1822</v>
      </c>
    </row>
    <row r="74" spans="1:53" ht="21.75" customHeight="1">
      <c r="A74" s="463" t="s">
        <v>1981</v>
      </c>
      <c r="B74" s="463" t="s">
        <v>1982</v>
      </c>
      <c r="C74" s="463" t="s">
        <v>53</v>
      </c>
      <c r="D74" s="463" t="s">
        <v>1794</v>
      </c>
      <c r="E74" s="463" t="s">
        <v>46</v>
      </c>
      <c r="F74" s="463" t="s">
        <v>1795</v>
      </c>
      <c r="G74" s="463" t="s">
        <v>1796</v>
      </c>
      <c r="H74" s="463" t="s">
        <v>1797</v>
      </c>
      <c r="I74" s="463" t="s">
        <v>1983</v>
      </c>
      <c r="J74" s="463" t="s">
        <v>44</v>
      </c>
      <c r="K74" s="463" t="s">
        <v>1984</v>
      </c>
      <c r="L74" s="463" t="s">
        <v>54</v>
      </c>
      <c r="M74" s="463" t="s">
        <v>44</v>
      </c>
      <c r="N74" s="463" t="s">
        <v>1796</v>
      </c>
      <c r="O74" s="463" t="s">
        <v>1800</v>
      </c>
      <c r="P74" s="463" t="s">
        <v>1801</v>
      </c>
      <c r="Q74" s="463" t="s">
        <v>1796</v>
      </c>
      <c r="R74" s="463" t="s">
        <v>1802</v>
      </c>
      <c r="S74" s="463" t="s">
        <v>1955</v>
      </c>
      <c r="T74" s="463" t="s">
        <v>28</v>
      </c>
      <c r="U74" s="463" t="s">
        <v>1956</v>
      </c>
      <c r="V74" s="463" t="s">
        <v>1985</v>
      </c>
      <c r="W74" s="463" t="s">
        <v>81</v>
      </c>
      <c r="X74" s="463" t="s">
        <v>1986</v>
      </c>
      <c r="Y74" s="463" t="s">
        <v>1825</v>
      </c>
      <c r="Z74" s="463" t="s">
        <v>1987</v>
      </c>
      <c r="AA74" s="463" t="s">
        <v>1794</v>
      </c>
      <c r="AB74" s="463" t="s">
        <v>1809</v>
      </c>
      <c r="AC74" s="463" t="s">
        <v>1810</v>
      </c>
      <c r="AD74" s="463" t="s">
        <v>1988</v>
      </c>
      <c r="AE74" s="463" t="s">
        <v>1989</v>
      </c>
      <c r="AF74" s="463" t="s">
        <v>1990</v>
      </c>
      <c r="AG74" s="463" t="s">
        <v>1835</v>
      </c>
      <c r="AH74" s="463" t="s">
        <v>1837</v>
      </c>
      <c r="AI74" s="463" t="s">
        <v>1809</v>
      </c>
      <c r="AJ74" s="463" t="s">
        <v>1808</v>
      </c>
      <c r="AK74" s="464">
        <v>3100502924920</v>
      </c>
      <c r="AL74" s="463" t="s">
        <v>260</v>
      </c>
      <c r="AM74" s="463" t="s">
        <v>1794</v>
      </c>
      <c r="AN74" s="463" t="s">
        <v>1816</v>
      </c>
      <c r="AO74" s="463" t="s">
        <v>51</v>
      </c>
      <c r="AP74" s="463" t="s">
        <v>1997</v>
      </c>
      <c r="AQ74" s="463" t="s">
        <v>1542</v>
      </c>
      <c r="AR74" s="463" t="s">
        <v>48</v>
      </c>
      <c r="AS74" s="463" t="s">
        <v>1992</v>
      </c>
      <c r="AT74" s="463" t="s">
        <v>51</v>
      </c>
      <c r="AU74" s="465">
        <v>2</v>
      </c>
      <c r="AV74" s="463" t="s">
        <v>1998</v>
      </c>
      <c r="AW74" s="463" t="s">
        <v>1796</v>
      </c>
      <c r="AX74" s="463" t="s">
        <v>1993</v>
      </c>
      <c r="AY74" s="463" t="s">
        <v>1994</v>
      </c>
      <c r="AZ74" s="463" t="s">
        <v>1995</v>
      </c>
      <c r="BA74" s="463" t="s">
        <v>1822</v>
      </c>
    </row>
    <row r="75" spans="1:53" ht="21.75" customHeight="1">
      <c r="A75" s="463" t="s">
        <v>1981</v>
      </c>
      <c r="B75" s="463" t="s">
        <v>1982</v>
      </c>
      <c r="C75" s="463" t="s">
        <v>53</v>
      </c>
      <c r="D75" s="463" t="s">
        <v>1794</v>
      </c>
      <c r="E75" s="463" t="s">
        <v>46</v>
      </c>
      <c r="F75" s="463" t="s">
        <v>1795</v>
      </c>
      <c r="G75" s="463" t="s">
        <v>1796</v>
      </c>
      <c r="H75" s="463" t="s">
        <v>1797</v>
      </c>
      <c r="I75" s="463" t="s">
        <v>1983</v>
      </c>
      <c r="J75" s="463" t="s">
        <v>44</v>
      </c>
      <c r="K75" s="463" t="s">
        <v>1984</v>
      </c>
      <c r="L75" s="463" t="s">
        <v>54</v>
      </c>
      <c r="M75" s="463" t="s">
        <v>44</v>
      </c>
      <c r="N75" s="463" t="s">
        <v>1796</v>
      </c>
      <c r="O75" s="463" t="s">
        <v>1800</v>
      </c>
      <c r="P75" s="463" t="s">
        <v>1801</v>
      </c>
      <c r="Q75" s="463" t="s">
        <v>1796</v>
      </c>
      <c r="R75" s="463" t="s">
        <v>1802</v>
      </c>
      <c r="S75" s="463" t="s">
        <v>1955</v>
      </c>
      <c r="T75" s="463" t="s">
        <v>28</v>
      </c>
      <c r="U75" s="463" t="s">
        <v>1956</v>
      </c>
      <c r="V75" s="463" t="s">
        <v>1985</v>
      </c>
      <c r="W75" s="463" t="s">
        <v>81</v>
      </c>
      <c r="X75" s="463" t="s">
        <v>1986</v>
      </c>
      <c r="Y75" s="463" t="s">
        <v>1825</v>
      </c>
      <c r="Z75" s="463" t="s">
        <v>1987</v>
      </c>
      <c r="AA75" s="463" t="s">
        <v>1794</v>
      </c>
      <c r="AB75" s="463" t="s">
        <v>1809</v>
      </c>
      <c r="AC75" s="463" t="s">
        <v>1810</v>
      </c>
      <c r="AD75" s="463" t="s">
        <v>1988</v>
      </c>
      <c r="AE75" s="463" t="s">
        <v>1989</v>
      </c>
      <c r="AF75" s="463" t="s">
        <v>1990</v>
      </c>
      <c r="AG75" s="463" t="s">
        <v>1835</v>
      </c>
      <c r="AH75" s="463" t="s">
        <v>1837</v>
      </c>
      <c r="AI75" s="463" t="s">
        <v>1809</v>
      </c>
      <c r="AJ75" s="463" t="s">
        <v>1828</v>
      </c>
      <c r="AK75" s="464">
        <v>3101100285346</v>
      </c>
      <c r="AL75" s="463" t="s">
        <v>107</v>
      </c>
      <c r="AM75" s="463" t="s">
        <v>1794</v>
      </c>
      <c r="AN75" s="463" t="s">
        <v>1816</v>
      </c>
      <c r="AO75" s="463" t="s">
        <v>51</v>
      </c>
      <c r="AP75" s="463" t="s">
        <v>1999</v>
      </c>
      <c r="AQ75" s="463" t="s">
        <v>1159</v>
      </c>
      <c r="AR75" s="463" t="s">
        <v>62</v>
      </c>
      <c r="AS75" s="463" t="s">
        <v>1992</v>
      </c>
      <c r="AT75" s="463" t="s">
        <v>51</v>
      </c>
      <c r="AU75" s="465">
        <v>1</v>
      </c>
      <c r="AV75" s="463" t="s">
        <v>1824</v>
      </c>
      <c r="AW75" s="463" t="s">
        <v>1796</v>
      </c>
      <c r="AX75" s="463" t="s">
        <v>1993</v>
      </c>
      <c r="AY75" s="463" t="s">
        <v>1994</v>
      </c>
      <c r="AZ75" s="463" t="s">
        <v>1995</v>
      </c>
      <c r="BA75" s="463" t="s">
        <v>1822</v>
      </c>
    </row>
    <row r="76" spans="1:53" ht="21.75" customHeight="1">
      <c r="A76" s="463" t="s">
        <v>1981</v>
      </c>
      <c r="B76" s="463" t="s">
        <v>1982</v>
      </c>
      <c r="C76" s="463" t="s">
        <v>53</v>
      </c>
      <c r="D76" s="463" t="s">
        <v>1794</v>
      </c>
      <c r="E76" s="463" t="s">
        <v>46</v>
      </c>
      <c r="F76" s="463" t="s">
        <v>1795</v>
      </c>
      <c r="G76" s="463" t="s">
        <v>1796</v>
      </c>
      <c r="H76" s="463" t="s">
        <v>1797</v>
      </c>
      <c r="I76" s="463" t="s">
        <v>1983</v>
      </c>
      <c r="J76" s="463" t="s">
        <v>44</v>
      </c>
      <c r="K76" s="463" t="s">
        <v>1984</v>
      </c>
      <c r="L76" s="463" t="s">
        <v>54</v>
      </c>
      <c r="M76" s="463" t="s">
        <v>44</v>
      </c>
      <c r="N76" s="463" t="s">
        <v>1796</v>
      </c>
      <c r="O76" s="463" t="s">
        <v>1800</v>
      </c>
      <c r="P76" s="463" t="s">
        <v>1801</v>
      </c>
      <c r="Q76" s="463" t="s">
        <v>1796</v>
      </c>
      <c r="R76" s="463" t="s">
        <v>1802</v>
      </c>
      <c r="S76" s="463" t="s">
        <v>1955</v>
      </c>
      <c r="T76" s="463" t="s">
        <v>28</v>
      </c>
      <c r="U76" s="463" t="s">
        <v>1956</v>
      </c>
      <c r="V76" s="463" t="s">
        <v>1985</v>
      </c>
      <c r="W76" s="463" t="s">
        <v>81</v>
      </c>
      <c r="X76" s="463" t="s">
        <v>1986</v>
      </c>
      <c r="Y76" s="463" t="s">
        <v>1825</v>
      </c>
      <c r="Z76" s="463" t="s">
        <v>1987</v>
      </c>
      <c r="AA76" s="463" t="s">
        <v>1794</v>
      </c>
      <c r="AB76" s="463" t="s">
        <v>1809</v>
      </c>
      <c r="AC76" s="463" t="s">
        <v>1810</v>
      </c>
      <c r="AD76" s="463" t="s">
        <v>1988</v>
      </c>
      <c r="AE76" s="463" t="s">
        <v>1989</v>
      </c>
      <c r="AF76" s="463" t="s">
        <v>1990</v>
      </c>
      <c r="AG76" s="463" t="s">
        <v>1835</v>
      </c>
      <c r="AH76" s="463" t="s">
        <v>1837</v>
      </c>
      <c r="AI76" s="463" t="s">
        <v>1809</v>
      </c>
      <c r="AJ76" s="463" t="s">
        <v>1860</v>
      </c>
      <c r="AK76" s="464">
        <v>3470500423718</v>
      </c>
      <c r="AL76" s="463" t="s">
        <v>264</v>
      </c>
      <c r="AM76" s="463" t="s">
        <v>1796</v>
      </c>
      <c r="AN76" s="463" t="s">
        <v>1816</v>
      </c>
      <c r="AO76" s="463" t="s">
        <v>51</v>
      </c>
      <c r="AP76" s="463" t="s">
        <v>2000</v>
      </c>
      <c r="AQ76" s="463" t="s">
        <v>1542</v>
      </c>
      <c r="AR76" s="463" t="s">
        <v>6</v>
      </c>
      <c r="AS76" s="463" t="s">
        <v>51</v>
      </c>
      <c r="AT76" s="463" t="s">
        <v>51</v>
      </c>
      <c r="AU76" s="465">
        <v>1</v>
      </c>
      <c r="AV76" s="463" t="s">
        <v>1824</v>
      </c>
      <c r="AW76" s="463" t="s">
        <v>1796</v>
      </c>
      <c r="AX76" s="463" t="s">
        <v>1993</v>
      </c>
      <c r="AY76" s="463" t="s">
        <v>1994</v>
      </c>
      <c r="AZ76" s="463" t="s">
        <v>1995</v>
      </c>
      <c r="BA76" s="463" t="s">
        <v>1822</v>
      </c>
    </row>
    <row r="77" spans="1:53" ht="21.75" customHeight="1">
      <c r="A77" s="463" t="s">
        <v>1981</v>
      </c>
      <c r="B77" s="463" t="s">
        <v>1982</v>
      </c>
      <c r="C77" s="463" t="s">
        <v>53</v>
      </c>
      <c r="D77" s="463" t="s">
        <v>1794</v>
      </c>
      <c r="E77" s="463" t="s">
        <v>46</v>
      </c>
      <c r="F77" s="463" t="s">
        <v>1795</v>
      </c>
      <c r="G77" s="463" t="s">
        <v>1796</v>
      </c>
      <c r="H77" s="463" t="s">
        <v>1797</v>
      </c>
      <c r="I77" s="463" t="s">
        <v>1983</v>
      </c>
      <c r="J77" s="463" t="s">
        <v>44</v>
      </c>
      <c r="K77" s="463" t="s">
        <v>1984</v>
      </c>
      <c r="L77" s="463" t="s">
        <v>54</v>
      </c>
      <c r="M77" s="463" t="s">
        <v>44</v>
      </c>
      <c r="N77" s="463" t="s">
        <v>1796</v>
      </c>
      <c r="O77" s="463" t="s">
        <v>1800</v>
      </c>
      <c r="P77" s="463" t="s">
        <v>1801</v>
      </c>
      <c r="Q77" s="463" t="s">
        <v>1796</v>
      </c>
      <c r="R77" s="463" t="s">
        <v>1802</v>
      </c>
      <c r="S77" s="463" t="s">
        <v>1955</v>
      </c>
      <c r="T77" s="463" t="s">
        <v>28</v>
      </c>
      <c r="U77" s="463" t="s">
        <v>1956</v>
      </c>
      <c r="V77" s="463" t="s">
        <v>1985</v>
      </c>
      <c r="W77" s="463" t="s">
        <v>81</v>
      </c>
      <c r="X77" s="463" t="s">
        <v>1986</v>
      </c>
      <c r="Y77" s="463" t="s">
        <v>1825</v>
      </c>
      <c r="Z77" s="463" t="s">
        <v>1987</v>
      </c>
      <c r="AA77" s="463" t="s">
        <v>1794</v>
      </c>
      <c r="AB77" s="463" t="s">
        <v>1809</v>
      </c>
      <c r="AC77" s="463" t="s">
        <v>1810</v>
      </c>
      <c r="AD77" s="463" t="s">
        <v>1988</v>
      </c>
      <c r="AE77" s="463" t="s">
        <v>1989</v>
      </c>
      <c r="AF77" s="463" t="s">
        <v>1990</v>
      </c>
      <c r="AG77" s="463" t="s">
        <v>1835</v>
      </c>
      <c r="AH77" s="463" t="s">
        <v>1837</v>
      </c>
      <c r="AI77" s="463" t="s">
        <v>1809</v>
      </c>
      <c r="AJ77" s="463" t="s">
        <v>1864</v>
      </c>
      <c r="AK77" s="464">
        <v>3461100099043</v>
      </c>
      <c r="AL77" s="463" t="s">
        <v>65</v>
      </c>
      <c r="AM77" s="463" t="s">
        <v>1796</v>
      </c>
      <c r="AN77" s="463" t="s">
        <v>1816</v>
      </c>
      <c r="AO77" s="463" t="s">
        <v>51</v>
      </c>
      <c r="AP77" s="463" t="s">
        <v>2001</v>
      </c>
      <c r="AQ77" s="463" t="s">
        <v>1159</v>
      </c>
      <c r="AR77" s="463" t="s">
        <v>6</v>
      </c>
      <c r="AS77" s="463" t="s">
        <v>51</v>
      </c>
      <c r="AT77" s="463" t="s">
        <v>51</v>
      </c>
      <c r="AU77" s="465">
        <v>1</v>
      </c>
      <c r="AV77" s="463" t="s">
        <v>1824</v>
      </c>
      <c r="AW77" s="463" t="s">
        <v>1796</v>
      </c>
      <c r="AX77" s="463" t="s">
        <v>1993</v>
      </c>
      <c r="AY77" s="463" t="s">
        <v>1994</v>
      </c>
      <c r="AZ77" s="463" t="s">
        <v>1995</v>
      </c>
      <c r="BA77" s="463" t="s">
        <v>1822</v>
      </c>
    </row>
    <row r="78" spans="1:53" ht="21.75" customHeight="1">
      <c r="A78" s="463" t="s">
        <v>2002</v>
      </c>
      <c r="B78" s="463" t="s">
        <v>2003</v>
      </c>
      <c r="C78" s="463" t="s">
        <v>275</v>
      </c>
      <c r="D78" s="463" t="s">
        <v>1794</v>
      </c>
      <c r="E78" s="463" t="s">
        <v>46</v>
      </c>
      <c r="F78" s="463" t="s">
        <v>1795</v>
      </c>
      <c r="G78" s="463" t="s">
        <v>1796</v>
      </c>
      <c r="H78" s="463" t="s">
        <v>1797</v>
      </c>
      <c r="I78" s="463" t="s">
        <v>2004</v>
      </c>
      <c r="J78" s="463" t="s">
        <v>216</v>
      </c>
      <c r="K78" s="463" t="s">
        <v>1984</v>
      </c>
      <c r="L78" s="463" t="s">
        <v>54</v>
      </c>
      <c r="M78" s="463" t="s">
        <v>216</v>
      </c>
      <c r="N78" s="463" t="s">
        <v>1796</v>
      </c>
      <c r="O78" s="463" t="s">
        <v>1800</v>
      </c>
      <c r="P78" s="463" t="s">
        <v>1801</v>
      </c>
      <c r="Q78" s="463" t="s">
        <v>1796</v>
      </c>
      <c r="R78" s="463" t="s">
        <v>1802</v>
      </c>
      <c r="S78" s="463" t="s">
        <v>1955</v>
      </c>
      <c r="T78" s="463" t="s">
        <v>28</v>
      </c>
      <c r="U78" s="463" t="s">
        <v>1956</v>
      </c>
      <c r="V78" s="463" t="s">
        <v>1919</v>
      </c>
      <c r="W78" s="463" t="s">
        <v>49</v>
      </c>
      <c r="X78" s="463" t="s">
        <v>2005</v>
      </c>
      <c r="Y78" s="463" t="s">
        <v>1825</v>
      </c>
      <c r="Z78" s="463" t="s">
        <v>1985</v>
      </c>
      <c r="AA78" s="463" t="s">
        <v>1825</v>
      </c>
      <c r="AB78" s="463" t="s">
        <v>1809</v>
      </c>
      <c r="AC78" s="463" t="s">
        <v>1810</v>
      </c>
      <c r="AD78" s="463" t="s">
        <v>2006</v>
      </c>
      <c r="AE78" s="463" t="s">
        <v>2007</v>
      </c>
      <c r="AF78" s="463" t="s">
        <v>2008</v>
      </c>
      <c r="AG78" s="463" t="s">
        <v>1811</v>
      </c>
      <c r="AH78" s="463" t="s">
        <v>2009</v>
      </c>
      <c r="AI78" s="463" t="s">
        <v>1809</v>
      </c>
      <c r="AJ78" s="463" t="s">
        <v>1796</v>
      </c>
      <c r="AK78" s="464">
        <v>3209800070934</v>
      </c>
      <c r="AL78" s="463" t="s">
        <v>245</v>
      </c>
      <c r="AM78" s="463" t="s">
        <v>1796</v>
      </c>
      <c r="AN78" s="463" t="s">
        <v>1816</v>
      </c>
      <c r="AO78" s="463" t="s">
        <v>51</v>
      </c>
      <c r="AP78" s="463" t="s">
        <v>1991</v>
      </c>
      <c r="AQ78" s="463" t="s">
        <v>1703</v>
      </c>
      <c r="AR78" s="463" t="s">
        <v>48</v>
      </c>
      <c r="AS78" s="463" t="s">
        <v>51</v>
      </c>
      <c r="AT78" s="463" t="s">
        <v>51</v>
      </c>
      <c r="AU78" s="465">
        <v>0</v>
      </c>
      <c r="AV78" s="463" t="s">
        <v>1818</v>
      </c>
      <c r="AW78" s="463" t="s">
        <v>1796</v>
      </c>
      <c r="AX78" s="463" t="s">
        <v>1993</v>
      </c>
      <c r="AY78" s="463" t="s">
        <v>1994</v>
      </c>
      <c r="AZ78" s="463" t="s">
        <v>1995</v>
      </c>
      <c r="BA78" s="463" t="s">
        <v>1822</v>
      </c>
    </row>
    <row r="79" spans="1:53" ht="21.75" customHeight="1">
      <c r="A79" s="463" t="s">
        <v>2002</v>
      </c>
      <c r="B79" s="463" t="s">
        <v>2003</v>
      </c>
      <c r="C79" s="463" t="s">
        <v>275</v>
      </c>
      <c r="D79" s="463" t="s">
        <v>1794</v>
      </c>
      <c r="E79" s="463" t="s">
        <v>46</v>
      </c>
      <c r="F79" s="463" t="s">
        <v>1795</v>
      </c>
      <c r="G79" s="463" t="s">
        <v>1796</v>
      </c>
      <c r="H79" s="463" t="s">
        <v>1797</v>
      </c>
      <c r="I79" s="463" t="s">
        <v>2004</v>
      </c>
      <c r="J79" s="463" t="s">
        <v>216</v>
      </c>
      <c r="K79" s="463" t="s">
        <v>1984</v>
      </c>
      <c r="L79" s="463" t="s">
        <v>54</v>
      </c>
      <c r="M79" s="463" t="s">
        <v>216</v>
      </c>
      <c r="N79" s="463" t="s">
        <v>1796</v>
      </c>
      <c r="O79" s="463" t="s">
        <v>1800</v>
      </c>
      <c r="P79" s="463" t="s">
        <v>1801</v>
      </c>
      <c r="Q79" s="463" t="s">
        <v>1796</v>
      </c>
      <c r="R79" s="463" t="s">
        <v>1802</v>
      </c>
      <c r="S79" s="463" t="s">
        <v>1955</v>
      </c>
      <c r="T79" s="463" t="s">
        <v>28</v>
      </c>
      <c r="U79" s="463" t="s">
        <v>1956</v>
      </c>
      <c r="V79" s="463" t="s">
        <v>1919</v>
      </c>
      <c r="W79" s="463" t="s">
        <v>49</v>
      </c>
      <c r="X79" s="463" t="s">
        <v>2005</v>
      </c>
      <c r="Y79" s="463" t="s">
        <v>1825</v>
      </c>
      <c r="Z79" s="463" t="s">
        <v>1985</v>
      </c>
      <c r="AA79" s="463" t="s">
        <v>1825</v>
      </c>
      <c r="AB79" s="463" t="s">
        <v>1809</v>
      </c>
      <c r="AC79" s="463" t="s">
        <v>1810</v>
      </c>
      <c r="AD79" s="463" t="s">
        <v>2006</v>
      </c>
      <c r="AE79" s="463" t="s">
        <v>2007</v>
      </c>
      <c r="AF79" s="463" t="s">
        <v>2008</v>
      </c>
      <c r="AG79" s="463" t="s">
        <v>1811</v>
      </c>
      <c r="AH79" s="463" t="s">
        <v>2009</v>
      </c>
      <c r="AI79" s="463" t="s">
        <v>1809</v>
      </c>
      <c r="AJ79" s="463" t="s">
        <v>1794</v>
      </c>
      <c r="AK79" s="464">
        <v>3470500423718</v>
      </c>
      <c r="AL79" s="463" t="s">
        <v>264</v>
      </c>
      <c r="AM79" s="463" t="s">
        <v>1796</v>
      </c>
      <c r="AN79" s="463" t="s">
        <v>1816</v>
      </c>
      <c r="AO79" s="463" t="s">
        <v>51</v>
      </c>
      <c r="AP79" s="463" t="s">
        <v>2000</v>
      </c>
      <c r="AQ79" s="463" t="s">
        <v>1542</v>
      </c>
      <c r="AR79" s="463" t="s">
        <v>6</v>
      </c>
      <c r="AS79" s="463" t="s">
        <v>51</v>
      </c>
      <c r="AT79" s="463" t="s">
        <v>51</v>
      </c>
      <c r="AU79" s="467">
        <v>1</v>
      </c>
      <c r="AV79" s="463" t="s">
        <v>1824</v>
      </c>
      <c r="AW79" s="463" t="s">
        <v>1796</v>
      </c>
      <c r="AX79" s="463" t="s">
        <v>1993</v>
      </c>
      <c r="AY79" s="463" t="s">
        <v>1994</v>
      </c>
      <c r="AZ79" s="463" t="s">
        <v>1995</v>
      </c>
      <c r="BA79" s="463" t="s">
        <v>1822</v>
      </c>
    </row>
    <row r="80" spans="1:53" ht="21.75" customHeight="1">
      <c r="A80" s="463" t="s">
        <v>2002</v>
      </c>
      <c r="B80" s="463" t="s">
        <v>2003</v>
      </c>
      <c r="C80" s="463" t="s">
        <v>275</v>
      </c>
      <c r="D80" s="463" t="s">
        <v>1794</v>
      </c>
      <c r="E80" s="463" t="s">
        <v>46</v>
      </c>
      <c r="F80" s="463" t="s">
        <v>1795</v>
      </c>
      <c r="G80" s="463" t="s">
        <v>1796</v>
      </c>
      <c r="H80" s="463" t="s">
        <v>1797</v>
      </c>
      <c r="I80" s="463" t="s">
        <v>2004</v>
      </c>
      <c r="J80" s="463" t="s">
        <v>216</v>
      </c>
      <c r="K80" s="463" t="s">
        <v>1984</v>
      </c>
      <c r="L80" s="463" t="s">
        <v>54</v>
      </c>
      <c r="M80" s="463" t="s">
        <v>216</v>
      </c>
      <c r="N80" s="463" t="s">
        <v>1796</v>
      </c>
      <c r="O80" s="463" t="s">
        <v>1800</v>
      </c>
      <c r="P80" s="463" t="s">
        <v>1801</v>
      </c>
      <c r="Q80" s="463" t="s">
        <v>1796</v>
      </c>
      <c r="R80" s="463" t="s">
        <v>1802</v>
      </c>
      <c r="S80" s="463" t="s">
        <v>1955</v>
      </c>
      <c r="T80" s="463" t="s">
        <v>28</v>
      </c>
      <c r="U80" s="463" t="s">
        <v>1956</v>
      </c>
      <c r="V80" s="463" t="s">
        <v>1919</v>
      </c>
      <c r="W80" s="463" t="s">
        <v>49</v>
      </c>
      <c r="X80" s="463" t="s">
        <v>2005</v>
      </c>
      <c r="Y80" s="463" t="s">
        <v>1825</v>
      </c>
      <c r="Z80" s="463" t="s">
        <v>1985</v>
      </c>
      <c r="AA80" s="463" t="s">
        <v>1825</v>
      </c>
      <c r="AB80" s="463" t="s">
        <v>1809</v>
      </c>
      <c r="AC80" s="463" t="s">
        <v>1810</v>
      </c>
      <c r="AD80" s="463" t="s">
        <v>2006</v>
      </c>
      <c r="AE80" s="463" t="s">
        <v>2007</v>
      </c>
      <c r="AF80" s="463" t="s">
        <v>2008</v>
      </c>
      <c r="AG80" s="463" t="s">
        <v>1811</v>
      </c>
      <c r="AH80" s="463" t="s">
        <v>2009</v>
      </c>
      <c r="AI80" s="463" t="s">
        <v>1809</v>
      </c>
      <c r="AJ80" s="463" t="s">
        <v>1825</v>
      </c>
      <c r="AK80" s="464">
        <v>3461100099043</v>
      </c>
      <c r="AL80" s="463" t="s">
        <v>65</v>
      </c>
      <c r="AM80" s="463" t="s">
        <v>1796</v>
      </c>
      <c r="AN80" s="463" t="s">
        <v>1816</v>
      </c>
      <c r="AO80" s="463" t="s">
        <v>51</v>
      </c>
      <c r="AP80" s="463" t="s">
        <v>2001</v>
      </c>
      <c r="AQ80" s="463" t="s">
        <v>1159</v>
      </c>
      <c r="AR80" s="463" t="s">
        <v>6</v>
      </c>
      <c r="AS80" s="463" t="s">
        <v>51</v>
      </c>
      <c r="AT80" s="463" t="s">
        <v>51</v>
      </c>
      <c r="AU80" s="465">
        <v>1</v>
      </c>
      <c r="AV80" s="463" t="s">
        <v>1824</v>
      </c>
      <c r="AW80" s="463" t="s">
        <v>1796</v>
      </c>
      <c r="AX80" s="463" t="s">
        <v>1993</v>
      </c>
      <c r="AY80" s="463" t="s">
        <v>1994</v>
      </c>
      <c r="AZ80" s="463" t="s">
        <v>1995</v>
      </c>
      <c r="BA80" s="463" t="s">
        <v>1822</v>
      </c>
    </row>
    <row r="81" spans="1:53" ht="21.75" customHeight="1">
      <c r="A81" s="463" t="s">
        <v>2002</v>
      </c>
      <c r="B81" s="463" t="s">
        <v>2003</v>
      </c>
      <c r="C81" s="463" t="s">
        <v>275</v>
      </c>
      <c r="D81" s="463" t="s">
        <v>1794</v>
      </c>
      <c r="E81" s="463" t="s">
        <v>46</v>
      </c>
      <c r="F81" s="463" t="s">
        <v>1795</v>
      </c>
      <c r="G81" s="463" t="s">
        <v>1796</v>
      </c>
      <c r="H81" s="463" t="s">
        <v>1797</v>
      </c>
      <c r="I81" s="463" t="s">
        <v>2004</v>
      </c>
      <c r="J81" s="463" t="s">
        <v>216</v>
      </c>
      <c r="K81" s="463" t="s">
        <v>1984</v>
      </c>
      <c r="L81" s="463" t="s">
        <v>54</v>
      </c>
      <c r="M81" s="463" t="s">
        <v>216</v>
      </c>
      <c r="N81" s="463" t="s">
        <v>1796</v>
      </c>
      <c r="O81" s="463" t="s">
        <v>1800</v>
      </c>
      <c r="P81" s="463" t="s">
        <v>1801</v>
      </c>
      <c r="Q81" s="463" t="s">
        <v>1796</v>
      </c>
      <c r="R81" s="463" t="s">
        <v>1802</v>
      </c>
      <c r="S81" s="463" t="s">
        <v>1955</v>
      </c>
      <c r="T81" s="463" t="s">
        <v>28</v>
      </c>
      <c r="U81" s="463" t="s">
        <v>1956</v>
      </c>
      <c r="V81" s="463" t="s">
        <v>1919</v>
      </c>
      <c r="W81" s="463" t="s">
        <v>49</v>
      </c>
      <c r="X81" s="463" t="s">
        <v>2005</v>
      </c>
      <c r="Y81" s="463" t="s">
        <v>1825</v>
      </c>
      <c r="Z81" s="463" t="s">
        <v>1985</v>
      </c>
      <c r="AA81" s="463" t="s">
        <v>1825</v>
      </c>
      <c r="AB81" s="463" t="s">
        <v>1809</v>
      </c>
      <c r="AC81" s="463" t="s">
        <v>1810</v>
      </c>
      <c r="AD81" s="463" t="s">
        <v>2006</v>
      </c>
      <c r="AE81" s="463" t="s">
        <v>2007</v>
      </c>
      <c r="AF81" s="463" t="s">
        <v>2008</v>
      </c>
      <c r="AG81" s="463" t="s">
        <v>1811</v>
      </c>
      <c r="AH81" s="463" t="s">
        <v>2009</v>
      </c>
      <c r="AI81" s="463" t="s">
        <v>1809</v>
      </c>
      <c r="AJ81" s="463" t="s">
        <v>1808</v>
      </c>
      <c r="AK81" s="464">
        <v>3100502924920</v>
      </c>
      <c r="AL81" s="463" t="s">
        <v>260</v>
      </c>
      <c r="AM81" s="463" t="s">
        <v>1794</v>
      </c>
      <c r="AN81" s="463" t="s">
        <v>1816</v>
      </c>
      <c r="AO81" s="463" t="s">
        <v>51</v>
      </c>
      <c r="AP81" s="463" t="s">
        <v>1997</v>
      </c>
      <c r="AQ81" s="463" t="s">
        <v>1542</v>
      </c>
      <c r="AR81" s="463" t="s">
        <v>48</v>
      </c>
      <c r="AS81" s="463" t="s">
        <v>51</v>
      </c>
      <c r="AT81" s="463" t="s">
        <v>51</v>
      </c>
      <c r="AU81" s="465">
        <v>2</v>
      </c>
      <c r="AV81" s="463" t="s">
        <v>1998</v>
      </c>
      <c r="AW81" s="463" t="s">
        <v>1796</v>
      </c>
      <c r="AX81" s="463" t="s">
        <v>1993</v>
      </c>
      <c r="AY81" s="463" t="s">
        <v>1994</v>
      </c>
      <c r="AZ81" s="463" t="s">
        <v>1995</v>
      </c>
      <c r="BA81" s="463" t="s">
        <v>1822</v>
      </c>
    </row>
    <row r="82" spans="1:53" ht="21.75" customHeight="1">
      <c r="A82" s="463" t="s">
        <v>2002</v>
      </c>
      <c r="B82" s="463" t="s">
        <v>2003</v>
      </c>
      <c r="C82" s="463" t="s">
        <v>275</v>
      </c>
      <c r="D82" s="463" t="s">
        <v>1794</v>
      </c>
      <c r="E82" s="463" t="s">
        <v>46</v>
      </c>
      <c r="F82" s="463" t="s">
        <v>1795</v>
      </c>
      <c r="G82" s="463" t="s">
        <v>1796</v>
      </c>
      <c r="H82" s="463" t="s">
        <v>1797</v>
      </c>
      <c r="I82" s="463" t="s">
        <v>2004</v>
      </c>
      <c r="J82" s="463" t="s">
        <v>216</v>
      </c>
      <c r="K82" s="463" t="s">
        <v>1984</v>
      </c>
      <c r="L82" s="463" t="s">
        <v>54</v>
      </c>
      <c r="M82" s="463" t="s">
        <v>216</v>
      </c>
      <c r="N82" s="463" t="s">
        <v>1796</v>
      </c>
      <c r="O82" s="463" t="s">
        <v>1800</v>
      </c>
      <c r="P82" s="463" t="s">
        <v>1801</v>
      </c>
      <c r="Q82" s="463" t="s">
        <v>1796</v>
      </c>
      <c r="R82" s="463" t="s">
        <v>1802</v>
      </c>
      <c r="S82" s="463" t="s">
        <v>1955</v>
      </c>
      <c r="T82" s="463" t="s">
        <v>28</v>
      </c>
      <c r="U82" s="463" t="s">
        <v>1956</v>
      </c>
      <c r="V82" s="463" t="s">
        <v>1919</v>
      </c>
      <c r="W82" s="463" t="s">
        <v>49</v>
      </c>
      <c r="X82" s="463" t="s">
        <v>2005</v>
      </c>
      <c r="Y82" s="463" t="s">
        <v>1825</v>
      </c>
      <c r="Z82" s="463" t="s">
        <v>1985</v>
      </c>
      <c r="AA82" s="463" t="s">
        <v>1825</v>
      </c>
      <c r="AB82" s="463" t="s">
        <v>1809</v>
      </c>
      <c r="AC82" s="463" t="s">
        <v>1810</v>
      </c>
      <c r="AD82" s="463" t="s">
        <v>2006</v>
      </c>
      <c r="AE82" s="463" t="s">
        <v>2007</v>
      </c>
      <c r="AF82" s="463" t="s">
        <v>2008</v>
      </c>
      <c r="AG82" s="463" t="s">
        <v>1811</v>
      </c>
      <c r="AH82" s="463" t="s">
        <v>2009</v>
      </c>
      <c r="AI82" s="463" t="s">
        <v>1809</v>
      </c>
      <c r="AJ82" s="463" t="s">
        <v>1828</v>
      </c>
      <c r="AK82" s="464">
        <v>3101100285346</v>
      </c>
      <c r="AL82" s="463" t="s">
        <v>107</v>
      </c>
      <c r="AM82" s="463" t="s">
        <v>1794</v>
      </c>
      <c r="AN82" s="463" t="s">
        <v>1816</v>
      </c>
      <c r="AO82" s="463" t="s">
        <v>51</v>
      </c>
      <c r="AP82" s="463" t="s">
        <v>1999</v>
      </c>
      <c r="AQ82" s="463" t="s">
        <v>1159</v>
      </c>
      <c r="AR82" s="463" t="s">
        <v>62</v>
      </c>
      <c r="AS82" s="463" t="s">
        <v>51</v>
      </c>
      <c r="AT82" s="463" t="s">
        <v>51</v>
      </c>
      <c r="AU82" s="465">
        <v>1</v>
      </c>
      <c r="AV82" s="463" t="s">
        <v>1824</v>
      </c>
      <c r="AW82" s="463" t="s">
        <v>1796</v>
      </c>
      <c r="AX82" s="463" t="s">
        <v>1993</v>
      </c>
      <c r="AY82" s="463" t="s">
        <v>1994</v>
      </c>
      <c r="AZ82" s="463" t="s">
        <v>1995</v>
      </c>
      <c r="BA82" s="463" t="s">
        <v>1822</v>
      </c>
    </row>
    <row r="83" spans="1:53" ht="21.75" customHeight="1">
      <c r="A83" s="463" t="s">
        <v>2002</v>
      </c>
      <c r="B83" s="463" t="s">
        <v>2003</v>
      </c>
      <c r="C83" s="463" t="s">
        <v>275</v>
      </c>
      <c r="D83" s="463" t="s">
        <v>1794</v>
      </c>
      <c r="E83" s="463" t="s">
        <v>46</v>
      </c>
      <c r="F83" s="463" t="s">
        <v>1795</v>
      </c>
      <c r="G83" s="463" t="s">
        <v>1796</v>
      </c>
      <c r="H83" s="463" t="s">
        <v>1797</v>
      </c>
      <c r="I83" s="463" t="s">
        <v>2004</v>
      </c>
      <c r="J83" s="463" t="s">
        <v>216</v>
      </c>
      <c r="K83" s="463" t="s">
        <v>1984</v>
      </c>
      <c r="L83" s="463" t="s">
        <v>54</v>
      </c>
      <c r="M83" s="463" t="s">
        <v>216</v>
      </c>
      <c r="N83" s="463" t="s">
        <v>1796</v>
      </c>
      <c r="O83" s="463" t="s">
        <v>1800</v>
      </c>
      <c r="P83" s="463" t="s">
        <v>1801</v>
      </c>
      <c r="Q83" s="463" t="s">
        <v>1796</v>
      </c>
      <c r="R83" s="463" t="s">
        <v>1802</v>
      </c>
      <c r="S83" s="463" t="s">
        <v>1955</v>
      </c>
      <c r="T83" s="463" t="s">
        <v>28</v>
      </c>
      <c r="U83" s="463" t="s">
        <v>1956</v>
      </c>
      <c r="V83" s="463" t="s">
        <v>1919</v>
      </c>
      <c r="W83" s="463" t="s">
        <v>49</v>
      </c>
      <c r="X83" s="463" t="s">
        <v>2005</v>
      </c>
      <c r="Y83" s="463" t="s">
        <v>1825</v>
      </c>
      <c r="Z83" s="463" t="s">
        <v>1985</v>
      </c>
      <c r="AA83" s="463" t="s">
        <v>1825</v>
      </c>
      <c r="AB83" s="463" t="s">
        <v>1809</v>
      </c>
      <c r="AC83" s="463" t="s">
        <v>1810</v>
      </c>
      <c r="AD83" s="463" t="s">
        <v>2006</v>
      </c>
      <c r="AE83" s="463" t="s">
        <v>2007</v>
      </c>
      <c r="AF83" s="463" t="s">
        <v>2008</v>
      </c>
      <c r="AG83" s="463" t="s">
        <v>1811</v>
      </c>
      <c r="AH83" s="463" t="s">
        <v>2009</v>
      </c>
      <c r="AI83" s="463" t="s">
        <v>1809</v>
      </c>
      <c r="AJ83" s="463" t="s">
        <v>1860</v>
      </c>
      <c r="AK83" s="464">
        <v>3770100308684</v>
      </c>
      <c r="AL83" s="463" t="s">
        <v>258</v>
      </c>
      <c r="AM83" s="463" t="s">
        <v>1794</v>
      </c>
      <c r="AN83" s="463" t="s">
        <v>1816</v>
      </c>
      <c r="AO83" s="463" t="s">
        <v>51</v>
      </c>
      <c r="AP83" s="463" t="s">
        <v>1996</v>
      </c>
      <c r="AQ83" s="463" t="s">
        <v>1703</v>
      </c>
      <c r="AR83" s="463" t="s">
        <v>62</v>
      </c>
      <c r="AS83" s="463" t="s">
        <v>51</v>
      </c>
      <c r="AT83" s="463" t="s">
        <v>51</v>
      </c>
      <c r="AU83" s="465">
        <v>1</v>
      </c>
      <c r="AV83" s="463" t="s">
        <v>1824</v>
      </c>
      <c r="AW83" s="463" t="s">
        <v>1796</v>
      </c>
      <c r="AX83" s="463" t="s">
        <v>1993</v>
      </c>
      <c r="AY83" s="463" t="s">
        <v>1994</v>
      </c>
      <c r="AZ83" s="463" t="s">
        <v>1995</v>
      </c>
      <c r="BA83" s="463" t="s">
        <v>1822</v>
      </c>
    </row>
    <row r="84" spans="1:53" ht="21.75" customHeight="1">
      <c r="A84" s="463" t="s">
        <v>2002</v>
      </c>
      <c r="B84" s="463" t="s">
        <v>2003</v>
      </c>
      <c r="C84" s="463" t="s">
        <v>275</v>
      </c>
      <c r="D84" s="463" t="s">
        <v>1794</v>
      </c>
      <c r="E84" s="463" t="s">
        <v>46</v>
      </c>
      <c r="F84" s="463" t="s">
        <v>1795</v>
      </c>
      <c r="G84" s="463" t="s">
        <v>1796</v>
      </c>
      <c r="H84" s="463" t="s">
        <v>1797</v>
      </c>
      <c r="I84" s="463" t="s">
        <v>2004</v>
      </c>
      <c r="J84" s="463" t="s">
        <v>216</v>
      </c>
      <c r="K84" s="463" t="s">
        <v>1984</v>
      </c>
      <c r="L84" s="463" t="s">
        <v>54</v>
      </c>
      <c r="M84" s="463" t="s">
        <v>216</v>
      </c>
      <c r="N84" s="463" t="s">
        <v>1796</v>
      </c>
      <c r="O84" s="463" t="s">
        <v>1800</v>
      </c>
      <c r="P84" s="463" t="s">
        <v>1801</v>
      </c>
      <c r="Q84" s="463" t="s">
        <v>1796</v>
      </c>
      <c r="R84" s="463" t="s">
        <v>1802</v>
      </c>
      <c r="S84" s="463" t="s">
        <v>1955</v>
      </c>
      <c r="T84" s="463" t="s">
        <v>28</v>
      </c>
      <c r="U84" s="463" t="s">
        <v>1956</v>
      </c>
      <c r="V84" s="463" t="s">
        <v>1919</v>
      </c>
      <c r="W84" s="463" t="s">
        <v>49</v>
      </c>
      <c r="X84" s="463" t="s">
        <v>2005</v>
      </c>
      <c r="Y84" s="463" t="s">
        <v>1825</v>
      </c>
      <c r="Z84" s="463" t="s">
        <v>1985</v>
      </c>
      <c r="AA84" s="463" t="s">
        <v>1825</v>
      </c>
      <c r="AB84" s="463" t="s">
        <v>1809</v>
      </c>
      <c r="AC84" s="463" t="s">
        <v>1810</v>
      </c>
      <c r="AD84" s="463" t="s">
        <v>2006</v>
      </c>
      <c r="AE84" s="463" t="s">
        <v>2007</v>
      </c>
      <c r="AF84" s="463" t="s">
        <v>2008</v>
      </c>
      <c r="AG84" s="463" t="s">
        <v>1811</v>
      </c>
      <c r="AH84" s="463" t="s">
        <v>2009</v>
      </c>
      <c r="AI84" s="463" t="s">
        <v>1809</v>
      </c>
      <c r="AJ84" s="463" t="s">
        <v>1864</v>
      </c>
      <c r="AK84" s="464">
        <v>3401500007855</v>
      </c>
      <c r="AL84" s="463" t="s">
        <v>115</v>
      </c>
      <c r="AM84" s="463" t="s">
        <v>1794</v>
      </c>
      <c r="AN84" s="463" t="s">
        <v>1816</v>
      </c>
      <c r="AO84" s="463" t="s">
        <v>51</v>
      </c>
      <c r="AP84" s="463" t="s">
        <v>1991</v>
      </c>
      <c r="AQ84" s="463" t="s">
        <v>1703</v>
      </c>
      <c r="AR84" s="463" t="s">
        <v>48</v>
      </c>
      <c r="AS84" s="463" t="s">
        <v>51</v>
      </c>
      <c r="AT84" s="463" t="s">
        <v>51</v>
      </c>
      <c r="AU84" s="466"/>
      <c r="AV84" s="463" t="s">
        <v>51</v>
      </c>
      <c r="AW84" s="463" t="s">
        <v>1796</v>
      </c>
      <c r="AX84" s="463" t="s">
        <v>1993</v>
      </c>
      <c r="AY84" s="463" t="s">
        <v>1994</v>
      </c>
      <c r="AZ84" s="463" t="s">
        <v>1995</v>
      </c>
      <c r="BA84" s="463" t="s">
        <v>1822</v>
      </c>
    </row>
    <row r="85" spans="1:53" ht="21.75" customHeight="1">
      <c r="A85" s="463" t="s">
        <v>2010</v>
      </c>
      <c r="B85" s="463" t="s">
        <v>2011</v>
      </c>
      <c r="C85" s="463" t="s">
        <v>45</v>
      </c>
      <c r="D85" s="463" t="s">
        <v>1794</v>
      </c>
      <c r="E85" s="463" t="s">
        <v>46</v>
      </c>
      <c r="F85" s="463" t="s">
        <v>1795</v>
      </c>
      <c r="G85" s="463" t="s">
        <v>1796</v>
      </c>
      <c r="H85" s="463" t="s">
        <v>1797</v>
      </c>
      <c r="I85" s="463" t="s">
        <v>1983</v>
      </c>
      <c r="J85" s="463" t="s">
        <v>44</v>
      </c>
      <c r="K85" s="463" t="s">
        <v>2012</v>
      </c>
      <c r="L85" s="463" t="s">
        <v>47</v>
      </c>
      <c r="M85" s="463" t="s">
        <v>44</v>
      </c>
      <c r="N85" s="463" t="s">
        <v>1796</v>
      </c>
      <c r="O85" s="463" t="s">
        <v>1800</v>
      </c>
      <c r="P85" s="463" t="s">
        <v>1801</v>
      </c>
      <c r="Q85" s="463" t="s">
        <v>1796</v>
      </c>
      <c r="R85" s="463" t="s">
        <v>1802</v>
      </c>
      <c r="S85" s="463" t="s">
        <v>1955</v>
      </c>
      <c r="T85" s="463" t="s">
        <v>28</v>
      </c>
      <c r="U85" s="463" t="s">
        <v>1956</v>
      </c>
      <c r="V85" s="463" t="s">
        <v>1985</v>
      </c>
      <c r="W85" s="463" t="s">
        <v>81</v>
      </c>
      <c r="X85" s="463" t="s">
        <v>1986</v>
      </c>
      <c r="Y85" s="463" t="s">
        <v>1825</v>
      </c>
      <c r="Z85" s="463" t="s">
        <v>2013</v>
      </c>
      <c r="AA85" s="463" t="s">
        <v>1794</v>
      </c>
      <c r="AB85" s="463" t="s">
        <v>1809</v>
      </c>
      <c r="AC85" s="463" t="s">
        <v>1810</v>
      </c>
      <c r="AD85" s="463" t="s">
        <v>2014</v>
      </c>
      <c r="AE85" s="463" t="s">
        <v>1870</v>
      </c>
      <c r="AF85" s="463" t="s">
        <v>1871</v>
      </c>
      <c r="AG85" s="463" t="s">
        <v>1872</v>
      </c>
      <c r="AH85" s="463" t="s">
        <v>1933</v>
      </c>
      <c r="AI85" s="463" t="s">
        <v>1809</v>
      </c>
      <c r="AJ85" s="463" t="s">
        <v>1796</v>
      </c>
      <c r="AK85" s="464">
        <v>3349900633972</v>
      </c>
      <c r="AL85" s="463" t="s">
        <v>171</v>
      </c>
      <c r="AM85" s="463" t="s">
        <v>1796</v>
      </c>
      <c r="AN85" s="463" t="s">
        <v>1816</v>
      </c>
      <c r="AO85" s="463" t="s">
        <v>51</v>
      </c>
      <c r="AP85" s="463" t="s">
        <v>1996</v>
      </c>
      <c r="AQ85" s="463" t="s">
        <v>1542</v>
      </c>
      <c r="AR85" s="463" t="s">
        <v>62</v>
      </c>
      <c r="AS85" s="463" t="s">
        <v>51</v>
      </c>
      <c r="AT85" s="463" t="s">
        <v>51</v>
      </c>
      <c r="AU85" s="465">
        <v>0</v>
      </c>
      <c r="AV85" s="463" t="s">
        <v>1818</v>
      </c>
      <c r="AW85" s="463" t="s">
        <v>1796</v>
      </c>
      <c r="AX85" s="463" t="s">
        <v>1993</v>
      </c>
      <c r="AY85" s="463" t="s">
        <v>1994</v>
      </c>
      <c r="AZ85" s="463" t="s">
        <v>1995</v>
      </c>
      <c r="BA85" s="463" t="s">
        <v>1822</v>
      </c>
    </row>
    <row r="86" spans="1:53" ht="21.75" customHeight="1">
      <c r="A86" s="463" t="s">
        <v>2010</v>
      </c>
      <c r="B86" s="463" t="s">
        <v>2011</v>
      </c>
      <c r="C86" s="463" t="s">
        <v>45</v>
      </c>
      <c r="D86" s="463" t="s">
        <v>1794</v>
      </c>
      <c r="E86" s="463" t="s">
        <v>46</v>
      </c>
      <c r="F86" s="463" t="s">
        <v>1795</v>
      </c>
      <c r="G86" s="463" t="s">
        <v>1796</v>
      </c>
      <c r="H86" s="463" t="s">
        <v>1797</v>
      </c>
      <c r="I86" s="463" t="s">
        <v>1983</v>
      </c>
      <c r="J86" s="463" t="s">
        <v>44</v>
      </c>
      <c r="K86" s="463" t="s">
        <v>2012</v>
      </c>
      <c r="L86" s="463" t="s">
        <v>47</v>
      </c>
      <c r="M86" s="463" t="s">
        <v>44</v>
      </c>
      <c r="N86" s="463" t="s">
        <v>1796</v>
      </c>
      <c r="O86" s="463" t="s">
        <v>1800</v>
      </c>
      <c r="P86" s="463" t="s">
        <v>1801</v>
      </c>
      <c r="Q86" s="463" t="s">
        <v>1796</v>
      </c>
      <c r="R86" s="463" t="s">
        <v>1802</v>
      </c>
      <c r="S86" s="463" t="s">
        <v>1955</v>
      </c>
      <c r="T86" s="463" t="s">
        <v>28</v>
      </c>
      <c r="U86" s="463" t="s">
        <v>1956</v>
      </c>
      <c r="V86" s="463" t="s">
        <v>1985</v>
      </c>
      <c r="W86" s="463" t="s">
        <v>81</v>
      </c>
      <c r="X86" s="463" t="s">
        <v>1986</v>
      </c>
      <c r="Y86" s="463" t="s">
        <v>1825</v>
      </c>
      <c r="Z86" s="463" t="s">
        <v>2013</v>
      </c>
      <c r="AA86" s="463" t="s">
        <v>1794</v>
      </c>
      <c r="AB86" s="463" t="s">
        <v>1809</v>
      </c>
      <c r="AC86" s="463" t="s">
        <v>1810</v>
      </c>
      <c r="AD86" s="463" t="s">
        <v>2014</v>
      </c>
      <c r="AE86" s="463" t="s">
        <v>1870</v>
      </c>
      <c r="AF86" s="463" t="s">
        <v>1871</v>
      </c>
      <c r="AG86" s="463" t="s">
        <v>1872</v>
      </c>
      <c r="AH86" s="463" t="s">
        <v>1933</v>
      </c>
      <c r="AI86" s="463" t="s">
        <v>1809</v>
      </c>
      <c r="AJ86" s="463" t="s">
        <v>2015</v>
      </c>
      <c r="AK86" s="464">
        <v>3440600179452</v>
      </c>
      <c r="AL86" s="463" t="s">
        <v>55</v>
      </c>
      <c r="AM86" s="463" t="s">
        <v>1794</v>
      </c>
      <c r="AN86" s="463" t="s">
        <v>1816</v>
      </c>
      <c r="AO86" s="463" t="s">
        <v>51</v>
      </c>
      <c r="AP86" s="463" t="s">
        <v>1996</v>
      </c>
      <c r="AQ86" s="463" t="s">
        <v>1402</v>
      </c>
      <c r="AR86" s="463" t="s">
        <v>48</v>
      </c>
      <c r="AS86" s="463" t="s">
        <v>51</v>
      </c>
      <c r="AT86" s="463" t="s">
        <v>51</v>
      </c>
      <c r="AU86" s="466"/>
      <c r="AV86" s="463" t="s">
        <v>51</v>
      </c>
      <c r="AW86" s="463" t="s">
        <v>1796</v>
      </c>
      <c r="AX86" s="463" t="s">
        <v>1993</v>
      </c>
      <c r="AY86" s="463" t="s">
        <v>1994</v>
      </c>
      <c r="AZ86" s="463" t="s">
        <v>1995</v>
      </c>
      <c r="BA86" s="463" t="s">
        <v>1822</v>
      </c>
    </row>
    <row r="87" spans="1:53" ht="21.75" customHeight="1">
      <c r="A87" s="463" t="s">
        <v>2010</v>
      </c>
      <c r="B87" s="463" t="s">
        <v>2011</v>
      </c>
      <c r="C87" s="463" t="s">
        <v>45</v>
      </c>
      <c r="D87" s="463" t="s">
        <v>1794</v>
      </c>
      <c r="E87" s="463" t="s">
        <v>46</v>
      </c>
      <c r="F87" s="463" t="s">
        <v>1795</v>
      </c>
      <c r="G87" s="463" t="s">
        <v>1796</v>
      </c>
      <c r="H87" s="463" t="s">
        <v>1797</v>
      </c>
      <c r="I87" s="463" t="s">
        <v>1983</v>
      </c>
      <c r="J87" s="463" t="s">
        <v>44</v>
      </c>
      <c r="K87" s="463" t="s">
        <v>2012</v>
      </c>
      <c r="L87" s="463" t="s">
        <v>47</v>
      </c>
      <c r="M87" s="463" t="s">
        <v>44</v>
      </c>
      <c r="N87" s="463" t="s">
        <v>1796</v>
      </c>
      <c r="O87" s="463" t="s">
        <v>1800</v>
      </c>
      <c r="P87" s="463" t="s">
        <v>1801</v>
      </c>
      <c r="Q87" s="463" t="s">
        <v>1796</v>
      </c>
      <c r="R87" s="463" t="s">
        <v>1802</v>
      </c>
      <c r="S87" s="463" t="s">
        <v>1955</v>
      </c>
      <c r="T87" s="463" t="s">
        <v>28</v>
      </c>
      <c r="U87" s="463" t="s">
        <v>1956</v>
      </c>
      <c r="V87" s="463" t="s">
        <v>1985</v>
      </c>
      <c r="W87" s="463" t="s">
        <v>81</v>
      </c>
      <c r="X87" s="463" t="s">
        <v>1986</v>
      </c>
      <c r="Y87" s="463" t="s">
        <v>1825</v>
      </c>
      <c r="Z87" s="463" t="s">
        <v>2013</v>
      </c>
      <c r="AA87" s="463" t="s">
        <v>1794</v>
      </c>
      <c r="AB87" s="463" t="s">
        <v>1809</v>
      </c>
      <c r="AC87" s="463" t="s">
        <v>1810</v>
      </c>
      <c r="AD87" s="463" t="s">
        <v>2014</v>
      </c>
      <c r="AE87" s="463" t="s">
        <v>1870</v>
      </c>
      <c r="AF87" s="463" t="s">
        <v>1871</v>
      </c>
      <c r="AG87" s="463" t="s">
        <v>1872</v>
      </c>
      <c r="AH87" s="463" t="s">
        <v>1933</v>
      </c>
      <c r="AI87" s="463" t="s">
        <v>1809</v>
      </c>
      <c r="AJ87" s="463" t="s">
        <v>1794</v>
      </c>
      <c r="AK87" s="464">
        <v>3320100021982</v>
      </c>
      <c r="AL87" s="463" t="s">
        <v>43</v>
      </c>
      <c r="AM87" s="463" t="s">
        <v>1796</v>
      </c>
      <c r="AN87" s="463" t="s">
        <v>1816</v>
      </c>
      <c r="AO87" s="463" t="s">
        <v>51</v>
      </c>
      <c r="AP87" s="463" t="s">
        <v>1996</v>
      </c>
      <c r="AQ87" s="463" t="s">
        <v>1542</v>
      </c>
      <c r="AR87" s="463" t="s">
        <v>48</v>
      </c>
      <c r="AS87" s="463" t="s">
        <v>51</v>
      </c>
      <c r="AT87" s="463" t="s">
        <v>51</v>
      </c>
      <c r="AU87" s="465">
        <v>1</v>
      </c>
      <c r="AV87" s="463" t="s">
        <v>1824</v>
      </c>
      <c r="AW87" s="463" t="s">
        <v>1796</v>
      </c>
      <c r="AX87" s="463" t="s">
        <v>1993</v>
      </c>
      <c r="AY87" s="463" t="s">
        <v>1994</v>
      </c>
      <c r="AZ87" s="463" t="s">
        <v>1995</v>
      </c>
      <c r="BA87" s="463" t="s">
        <v>1822</v>
      </c>
    </row>
    <row r="88" spans="1:53" ht="21.75" customHeight="1">
      <c r="A88" s="463" t="s">
        <v>2010</v>
      </c>
      <c r="B88" s="463" t="s">
        <v>2011</v>
      </c>
      <c r="C88" s="463" t="s">
        <v>45</v>
      </c>
      <c r="D88" s="463" t="s">
        <v>1794</v>
      </c>
      <c r="E88" s="463" t="s">
        <v>46</v>
      </c>
      <c r="F88" s="463" t="s">
        <v>1795</v>
      </c>
      <c r="G88" s="463" t="s">
        <v>1796</v>
      </c>
      <c r="H88" s="463" t="s">
        <v>1797</v>
      </c>
      <c r="I88" s="463" t="s">
        <v>1983</v>
      </c>
      <c r="J88" s="463" t="s">
        <v>44</v>
      </c>
      <c r="K88" s="463" t="s">
        <v>2012</v>
      </c>
      <c r="L88" s="463" t="s">
        <v>47</v>
      </c>
      <c r="M88" s="463" t="s">
        <v>44</v>
      </c>
      <c r="N88" s="463" t="s">
        <v>1796</v>
      </c>
      <c r="O88" s="463" t="s">
        <v>1800</v>
      </c>
      <c r="P88" s="463" t="s">
        <v>1801</v>
      </c>
      <c r="Q88" s="463" t="s">
        <v>1796</v>
      </c>
      <c r="R88" s="463" t="s">
        <v>1802</v>
      </c>
      <c r="S88" s="463" t="s">
        <v>1955</v>
      </c>
      <c r="T88" s="463" t="s">
        <v>28</v>
      </c>
      <c r="U88" s="463" t="s">
        <v>1956</v>
      </c>
      <c r="V88" s="463" t="s">
        <v>1985</v>
      </c>
      <c r="W88" s="463" t="s">
        <v>81</v>
      </c>
      <c r="X88" s="463" t="s">
        <v>1986</v>
      </c>
      <c r="Y88" s="463" t="s">
        <v>1825</v>
      </c>
      <c r="Z88" s="463" t="s">
        <v>2013</v>
      </c>
      <c r="AA88" s="463" t="s">
        <v>1794</v>
      </c>
      <c r="AB88" s="463" t="s">
        <v>1809</v>
      </c>
      <c r="AC88" s="463" t="s">
        <v>1810</v>
      </c>
      <c r="AD88" s="463" t="s">
        <v>2014</v>
      </c>
      <c r="AE88" s="463" t="s">
        <v>1870</v>
      </c>
      <c r="AF88" s="463" t="s">
        <v>1871</v>
      </c>
      <c r="AG88" s="463" t="s">
        <v>1872</v>
      </c>
      <c r="AH88" s="463" t="s">
        <v>1933</v>
      </c>
      <c r="AI88" s="463" t="s">
        <v>1809</v>
      </c>
      <c r="AJ88" s="463" t="s">
        <v>1825</v>
      </c>
      <c r="AK88" s="464">
        <v>3450100748709</v>
      </c>
      <c r="AL88" s="463" t="s">
        <v>192</v>
      </c>
      <c r="AM88" s="463" t="s">
        <v>1796</v>
      </c>
      <c r="AN88" s="463" t="s">
        <v>1816</v>
      </c>
      <c r="AO88" s="463" t="s">
        <v>51</v>
      </c>
      <c r="AP88" s="463" t="s">
        <v>2016</v>
      </c>
      <c r="AQ88" s="463" t="s">
        <v>1703</v>
      </c>
      <c r="AR88" s="463" t="s">
        <v>62</v>
      </c>
      <c r="AS88" s="463" t="s">
        <v>51</v>
      </c>
      <c r="AT88" s="463" t="s">
        <v>51</v>
      </c>
      <c r="AU88" s="465">
        <v>1</v>
      </c>
      <c r="AV88" s="463" t="s">
        <v>1824</v>
      </c>
      <c r="AW88" s="463" t="s">
        <v>1796</v>
      </c>
      <c r="AX88" s="463" t="s">
        <v>1993</v>
      </c>
      <c r="AY88" s="463" t="s">
        <v>1994</v>
      </c>
      <c r="AZ88" s="463" t="s">
        <v>1995</v>
      </c>
      <c r="BA88" s="463" t="s">
        <v>1822</v>
      </c>
    </row>
    <row r="89" spans="1:53" ht="21.75" customHeight="1">
      <c r="A89" s="463" t="s">
        <v>2010</v>
      </c>
      <c r="B89" s="463" t="s">
        <v>2011</v>
      </c>
      <c r="C89" s="463" t="s">
        <v>45</v>
      </c>
      <c r="D89" s="463" t="s">
        <v>1794</v>
      </c>
      <c r="E89" s="463" t="s">
        <v>46</v>
      </c>
      <c r="F89" s="463" t="s">
        <v>1795</v>
      </c>
      <c r="G89" s="463" t="s">
        <v>1796</v>
      </c>
      <c r="H89" s="463" t="s">
        <v>1797</v>
      </c>
      <c r="I89" s="463" t="s">
        <v>1983</v>
      </c>
      <c r="J89" s="463" t="s">
        <v>44</v>
      </c>
      <c r="K89" s="463" t="s">
        <v>2012</v>
      </c>
      <c r="L89" s="463" t="s">
        <v>47</v>
      </c>
      <c r="M89" s="463" t="s">
        <v>44</v>
      </c>
      <c r="N89" s="463" t="s">
        <v>1796</v>
      </c>
      <c r="O89" s="463" t="s">
        <v>1800</v>
      </c>
      <c r="P89" s="463" t="s">
        <v>1801</v>
      </c>
      <c r="Q89" s="463" t="s">
        <v>1796</v>
      </c>
      <c r="R89" s="463" t="s">
        <v>1802</v>
      </c>
      <c r="S89" s="463" t="s">
        <v>1955</v>
      </c>
      <c r="T89" s="463" t="s">
        <v>28</v>
      </c>
      <c r="U89" s="463" t="s">
        <v>1956</v>
      </c>
      <c r="V89" s="463" t="s">
        <v>1985</v>
      </c>
      <c r="W89" s="463" t="s">
        <v>81</v>
      </c>
      <c r="X89" s="463" t="s">
        <v>1986</v>
      </c>
      <c r="Y89" s="463" t="s">
        <v>1825</v>
      </c>
      <c r="Z89" s="463" t="s">
        <v>2013</v>
      </c>
      <c r="AA89" s="463" t="s">
        <v>1794</v>
      </c>
      <c r="AB89" s="463" t="s">
        <v>1809</v>
      </c>
      <c r="AC89" s="463" t="s">
        <v>1810</v>
      </c>
      <c r="AD89" s="463" t="s">
        <v>2014</v>
      </c>
      <c r="AE89" s="463" t="s">
        <v>1870</v>
      </c>
      <c r="AF89" s="463" t="s">
        <v>1871</v>
      </c>
      <c r="AG89" s="463" t="s">
        <v>1872</v>
      </c>
      <c r="AH89" s="463" t="s">
        <v>1933</v>
      </c>
      <c r="AI89" s="463" t="s">
        <v>1809</v>
      </c>
      <c r="AJ89" s="463" t="s">
        <v>1808</v>
      </c>
      <c r="AK89" s="464">
        <v>3470100629203</v>
      </c>
      <c r="AL89" s="463" t="s">
        <v>193</v>
      </c>
      <c r="AM89" s="463" t="s">
        <v>1796</v>
      </c>
      <c r="AN89" s="463" t="s">
        <v>1816</v>
      </c>
      <c r="AO89" s="463" t="s">
        <v>51</v>
      </c>
      <c r="AP89" s="463" t="s">
        <v>2016</v>
      </c>
      <c r="AQ89" s="463" t="s">
        <v>1542</v>
      </c>
      <c r="AR89" s="463" t="s">
        <v>62</v>
      </c>
      <c r="AS89" s="463" t="s">
        <v>51</v>
      </c>
      <c r="AT89" s="463" t="s">
        <v>51</v>
      </c>
      <c r="AU89" s="465">
        <v>1</v>
      </c>
      <c r="AV89" s="463" t="s">
        <v>1824</v>
      </c>
      <c r="AW89" s="463" t="s">
        <v>1796</v>
      </c>
      <c r="AX89" s="463" t="s">
        <v>1993</v>
      </c>
      <c r="AY89" s="463" t="s">
        <v>1994</v>
      </c>
      <c r="AZ89" s="463" t="s">
        <v>1995</v>
      </c>
      <c r="BA89" s="463" t="s">
        <v>1822</v>
      </c>
    </row>
    <row r="90" spans="1:53" ht="21.75" customHeight="1">
      <c r="A90" s="463" t="s">
        <v>2010</v>
      </c>
      <c r="B90" s="463" t="s">
        <v>2011</v>
      </c>
      <c r="C90" s="463" t="s">
        <v>45</v>
      </c>
      <c r="D90" s="463" t="s">
        <v>1794</v>
      </c>
      <c r="E90" s="463" t="s">
        <v>46</v>
      </c>
      <c r="F90" s="463" t="s">
        <v>1795</v>
      </c>
      <c r="G90" s="463" t="s">
        <v>1796</v>
      </c>
      <c r="H90" s="463" t="s">
        <v>1797</v>
      </c>
      <c r="I90" s="463" t="s">
        <v>1983</v>
      </c>
      <c r="J90" s="463" t="s">
        <v>44</v>
      </c>
      <c r="K90" s="463" t="s">
        <v>2012</v>
      </c>
      <c r="L90" s="463" t="s">
        <v>47</v>
      </c>
      <c r="M90" s="463" t="s">
        <v>44</v>
      </c>
      <c r="N90" s="463" t="s">
        <v>1796</v>
      </c>
      <c r="O90" s="463" t="s">
        <v>1800</v>
      </c>
      <c r="P90" s="463" t="s">
        <v>1801</v>
      </c>
      <c r="Q90" s="463" t="s">
        <v>1796</v>
      </c>
      <c r="R90" s="463" t="s">
        <v>1802</v>
      </c>
      <c r="S90" s="463" t="s">
        <v>1955</v>
      </c>
      <c r="T90" s="463" t="s">
        <v>28</v>
      </c>
      <c r="U90" s="463" t="s">
        <v>1956</v>
      </c>
      <c r="V90" s="463" t="s">
        <v>1985</v>
      </c>
      <c r="W90" s="463" t="s">
        <v>81</v>
      </c>
      <c r="X90" s="463" t="s">
        <v>1986</v>
      </c>
      <c r="Y90" s="463" t="s">
        <v>1825</v>
      </c>
      <c r="Z90" s="463" t="s">
        <v>2013</v>
      </c>
      <c r="AA90" s="463" t="s">
        <v>1794</v>
      </c>
      <c r="AB90" s="463" t="s">
        <v>1809</v>
      </c>
      <c r="AC90" s="463" t="s">
        <v>1810</v>
      </c>
      <c r="AD90" s="463" t="s">
        <v>2014</v>
      </c>
      <c r="AE90" s="463" t="s">
        <v>1870</v>
      </c>
      <c r="AF90" s="463" t="s">
        <v>1871</v>
      </c>
      <c r="AG90" s="463" t="s">
        <v>1872</v>
      </c>
      <c r="AH90" s="463" t="s">
        <v>1933</v>
      </c>
      <c r="AI90" s="463" t="s">
        <v>1809</v>
      </c>
      <c r="AJ90" s="463" t="s">
        <v>1828</v>
      </c>
      <c r="AK90" s="464">
        <v>3409900356692</v>
      </c>
      <c r="AL90" s="463" t="s">
        <v>194</v>
      </c>
      <c r="AM90" s="463" t="s">
        <v>1794</v>
      </c>
      <c r="AN90" s="463" t="s">
        <v>1816</v>
      </c>
      <c r="AO90" s="463" t="s">
        <v>51</v>
      </c>
      <c r="AP90" s="463" t="s">
        <v>2017</v>
      </c>
      <c r="AQ90" s="463" t="s">
        <v>1703</v>
      </c>
      <c r="AR90" s="463" t="s">
        <v>62</v>
      </c>
      <c r="AS90" s="463" t="s">
        <v>51</v>
      </c>
      <c r="AT90" s="463" t="s">
        <v>51</v>
      </c>
      <c r="AU90" s="465">
        <v>2</v>
      </c>
      <c r="AV90" s="463" t="s">
        <v>1998</v>
      </c>
      <c r="AW90" s="463" t="s">
        <v>1796</v>
      </c>
      <c r="AX90" s="463" t="s">
        <v>1993</v>
      </c>
      <c r="AY90" s="463" t="s">
        <v>1994</v>
      </c>
      <c r="AZ90" s="463" t="s">
        <v>1995</v>
      </c>
      <c r="BA90" s="463" t="s">
        <v>1822</v>
      </c>
    </row>
    <row r="91" spans="1:53" ht="21.75" customHeight="1">
      <c r="A91" s="463" t="s">
        <v>2010</v>
      </c>
      <c r="B91" s="463" t="s">
        <v>2011</v>
      </c>
      <c r="C91" s="463" t="s">
        <v>45</v>
      </c>
      <c r="D91" s="463" t="s">
        <v>1794</v>
      </c>
      <c r="E91" s="463" t="s">
        <v>46</v>
      </c>
      <c r="F91" s="463" t="s">
        <v>1795</v>
      </c>
      <c r="G91" s="463" t="s">
        <v>1796</v>
      </c>
      <c r="H91" s="463" t="s">
        <v>1797</v>
      </c>
      <c r="I91" s="463" t="s">
        <v>1983</v>
      </c>
      <c r="J91" s="463" t="s">
        <v>44</v>
      </c>
      <c r="K91" s="463" t="s">
        <v>2012</v>
      </c>
      <c r="L91" s="463" t="s">
        <v>47</v>
      </c>
      <c r="M91" s="463" t="s">
        <v>44</v>
      </c>
      <c r="N91" s="463" t="s">
        <v>1796</v>
      </c>
      <c r="O91" s="463" t="s">
        <v>1800</v>
      </c>
      <c r="P91" s="463" t="s">
        <v>1801</v>
      </c>
      <c r="Q91" s="463" t="s">
        <v>1796</v>
      </c>
      <c r="R91" s="463" t="s">
        <v>1802</v>
      </c>
      <c r="S91" s="463" t="s">
        <v>1955</v>
      </c>
      <c r="T91" s="463" t="s">
        <v>28</v>
      </c>
      <c r="U91" s="463" t="s">
        <v>1956</v>
      </c>
      <c r="V91" s="463" t="s">
        <v>1985</v>
      </c>
      <c r="W91" s="463" t="s">
        <v>81</v>
      </c>
      <c r="X91" s="463" t="s">
        <v>1986</v>
      </c>
      <c r="Y91" s="463" t="s">
        <v>1825</v>
      </c>
      <c r="Z91" s="463" t="s">
        <v>2013</v>
      </c>
      <c r="AA91" s="463" t="s">
        <v>1794</v>
      </c>
      <c r="AB91" s="463" t="s">
        <v>1809</v>
      </c>
      <c r="AC91" s="463" t="s">
        <v>1810</v>
      </c>
      <c r="AD91" s="463" t="s">
        <v>2014</v>
      </c>
      <c r="AE91" s="463" t="s">
        <v>1870</v>
      </c>
      <c r="AF91" s="463" t="s">
        <v>1871</v>
      </c>
      <c r="AG91" s="463" t="s">
        <v>1872</v>
      </c>
      <c r="AH91" s="463" t="s">
        <v>1933</v>
      </c>
      <c r="AI91" s="463" t="s">
        <v>1809</v>
      </c>
      <c r="AJ91" s="463" t="s">
        <v>1860</v>
      </c>
      <c r="AK91" s="464">
        <v>3349900596074</v>
      </c>
      <c r="AL91" s="463" t="s">
        <v>196</v>
      </c>
      <c r="AM91" s="463" t="s">
        <v>1794</v>
      </c>
      <c r="AN91" s="463" t="s">
        <v>1816</v>
      </c>
      <c r="AO91" s="463" t="s">
        <v>51</v>
      </c>
      <c r="AP91" s="463" t="s">
        <v>1996</v>
      </c>
      <c r="AQ91" s="463" t="s">
        <v>1542</v>
      </c>
      <c r="AR91" s="463" t="s">
        <v>62</v>
      </c>
      <c r="AS91" s="463" t="s">
        <v>51</v>
      </c>
      <c r="AT91" s="463" t="s">
        <v>51</v>
      </c>
      <c r="AU91" s="465">
        <v>1</v>
      </c>
      <c r="AV91" s="463" t="s">
        <v>1824</v>
      </c>
      <c r="AW91" s="463" t="s">
        <v>1796</v>
      </c>
      <c r="AX91" s="463" t="s">
        <v>1993</v>
      </c>
      <c r="AY91" s="463" t="s">
        <v>1994</v>
      </c>
      <c r="AZ91" s="463" t="s">
        <v>1995</v>
      </c>
      <c r="BA91" s="463" t="s">
        <v>1822</v>
      </c>
    </row>
    <row r="92" spans="1:53" ht="21.75" customHeight="1">
      <c r="A92" s="463" t="s">
        <v>2010</v>
      </c>
      <c r="B92" s="463" t="s">
        <v>2011</v>
      </c>
      <c r="C92" s="463" t="s">
        <v>45</v>
      </c>
      <c r="D92" s="463" t="s">
        <v>1794</v>
      </c>
      <c r="E92" s="463" t="s">
        <v>46</v>
      </c>
      <c r="F92" s="463" t="s">
        <v>1795</v>
      </c>
      <c r="G92" s="463" t="s">
        <v>1796</v>
      </c>
      <c r="H92" s="463" t="s">
        <v>1797</v>
      </c>
      <c r="I92" s="463" t="s">
        <v>1983</v>
      </c>
      <c r="J92" s="463" t="s">
        <v>44</v>
      </c>
      <c r="K92" s="463" t="s">
        <v>2012</v>
      </c>
      <c r="L92" s="463" t="s">
        <v>47</v>
      </c>
      <c r="M92" s="463" t="s">
        <v>44</v>
      </c>
      <c r="N92" s="463" t="s">
        <v>1796</v>
      </c>
      <c r="O92" s="463" t="s">
        <v>1800</v>
      </c>
      <c r="P92" s="463" t="s">
        <v>1801</v>
      </c>
      <c r="Q92" s="463" t="s">
        <v>1796</v>
      </c>
      <c r="R92" s="463" t="s">
        <v>1802</v>
      </c>
      <c r="S92" s="463" t="s">
        <v>1955</v>
      </c>
      <c r="T92" s="463" t="s">
        <v>28</v>
      </c>
      <c r="U92" s="463" t="s">
        <v>1956</v>
      </c>
      <c r="V92" s="463" t="s">
        <v>1985</v>
      </c>
      <c r="W92" s="463" t="s">
        <v>81</v>
      </c>
      <c r="X92" s="463" t="s">
        <v>1986</v>
      </c>
      <c r="Y92" s="463" t="s">
        <v>1825</v>
      </c>
      <c r="Z92" s="463" t="s">
        <v>2013</v>
      </c>
      <c r="AA92" s="463" t="s">
        <v>1794</v>
      </c>
      <c r="AB92" s="463" t="s">
        <v>1809</v>
      </c>
      <c r="AC92" s="463" t="s">
        <v>1810</v>
      </c>
      <c r="AD92" s="463" t="s">
        <v>2014</v>
      </c>
      <c r="AE92" s="463" t="s">
        <v>1870</v>
      </c>
      <c r="AF92" s="463" t="s">
        <v>1871</v>
      </c>
      <c r="AG92" s="463" t="s">
        <v>1872</v>
      </c>
      <c r="AH92" s="463" t="s">
        <v>1933</v>
      </c>
      <c r="AI92" s="463" t="s">
        <v>1809</v>
      </c>
      <c r="AJ92" s="463" t="s">
        <v>1864</v>
      </c>
      <c r="AK92" s="464">
        <v>3479900169752</v>
      </c>
      <c r="AL92" s="463" t="s">
        <v>200</v>
      </c>
      <c r="AM92" s="463" t="s">
        <v>1794</v>
      </c>
      <c r="AN92" s="463" t="s">
        <v>1816</v>
      </c>
      <c r="AO92" s="463" t="s">
        <v>51</v>
      </c>
      <c r="AP92" s="463" t="s">
        <v>2018</v>
      </c>
      <c r="AQ92" s="463" t="s">
        <v>1542</v>
      </c>
      <c r="AR92" s="463" t="s">
        <v>48</v>
      </c>
      <c r="AS92" s="463" t="s">
        <v>51</v>
      </c>
      <c r="AT92" s="463" t="s">
        <v>51</v>
      </c>
      <c r="AU92" s="465">
        <v>1</v>
      </c>
      <c r="AV92" s="463" t="s">
        <v>1824</v>
      </c>
      <c r="AW92" s="463" t="s">
        <v>1796</v>
      </c>
      <c r="AX92" s="463" t="s">
        <v>1993</v>
      </c>
      <c r="AY92" s="463" t="s">
        <v>1994</v>
      </c>
      <c r="AZ92" s="463" t="s">
        <v>1995</v>
      </c>
      <c r="BA92" s="463" t="s">
        <v>1822</v>
      </c>
    </row>
    <row r="93" spans="1:53" ht="21.75" customHeight="1">
      <c r="A93" s="463" t="s">
        <v>2010</v>
      </c>
      <c r="B93" s="463" t="s">
        <v>2011</v>
      </c>
      <c r="C93" s="463" t="s">
        <v>45</v>
      </c>
      <c r="D93" s="463" t="s">
        <v>1794</v>
      </c>
      <c r="E93" s="463" t="s">
        <v>46</v>
      </c>
      <c r="F93" s="463" t="s">
        <v>1795</v>
      </c>
      <c r="G93" s="463" t="s">
        <v>1796</v>
      </c>
      <c r="H93" s="463" t="s">
        <v>1797</v>
      </c>
      <c r="I93" s="463" t="s">
        <v>1983</v>
      </c>
      <c r="J93" s="463" t="s">
        <v>44</v>
      </c>
      <c r="K93" s="463" t="s">
        <v>2012</v>
      </c>
      <c r="L93" s="463" t="s">
        <v>47</v>
      </c>
      <c r="M93" s="463" t="s">
        <v>44</v>
      </c>
      <c r="N93" s="463" t="s">
        <v>1796</v>
      </c>
      <c r="O93" s="463" t="s">
        <v>1800</v>
      </c>
      <c r="P93" s="463" t="s">
        <v>1801</v>
      </c>
      <c r="Q93" s="463" t="s">
        <v>1796</v>
      </c>
      <c r="R93" s="463" t="s">
        <v>1802</v>
      </c>
      <c r="S93" s="463" t="s">
        <v>1955</v>
      </c>
      <c r="T93" s="463" t="s">
        <v>28</v>
      </c>
      <c r="U93" s="463" t="s">
        <v>1956</v>
      </c>
      <c r="V93" s="463" t="s">
        <v>1985</v>
      </c>
      <c r="W93" s="463" t="s">
        <v>81</v>
      </c>
      <c r="X93" s="463" t="s">
        <v>1986</v>
      </c>
      <c r="Y93" s="463" t="s">
        <v>1825</v>
      </c>
      <c r="Z93" s="463" t="s">
        <v>2013</v>
      </c>
      <c r="AA93" s="463" t="s">
        <v>1794</v>
      </c>
      <c r="AB93" s="463" t="s">
        <v>1809</v>
      </c>
      <c r="AC93" s="463" t="s">
        <v>1810</v>
      </c>
      <c r="AD93" s="463" t="s">
        <v>2014</v>
      </c>
      <c r="AE93" s="463" t="s">
        <v>1870</v>
      </c>
      <c r="AF93" s="463" t="s">
        <v>1871</v>
      </c>
      <c r="AG93" s="463" t="s">
        <v>1872</v>
      </c>
      <c r="AH93" s="463" t="s">
        <v>1933</v>
      </c>
      <c r="AI93" s="463" t="s">
        <v>1809</v>
      </c>
      <c r="AJ93" s="463" t="s">
        <v>2019</v>
      </c>
      <c r="AK93" s="464">
        <v>3490200026799</v>
      </c>
      <c r="AL93" s="463" t="s">
        <v>59</v>
      </c>
      <c r="AM93" s="463" t="s">
        <v>1794</v>
      </c>
      <c r="AN93" s="463" t="s">
        <v>1816</v>
      </c>
      <c r="AO93" s="463" t="s">
        <v>51</v>
      </c>
      <c r="AP93" s="463" t="s">
        <v>2016</v>
      </c>
      <c r="AQ93" s="463" t="s">
        <v>1402</v>
      </c>
      <c r="AR93" s="463" t="s">
        <v>48</v>
      </c>
      <c r="AS93" s="463" t="s">
        <v>51</v>
      </c>
      <c r="AT93" s="463" t="s">
        <v>51</v>
      </c>
      <c r="AU93" s="465">
        <v>1</v>
      </c>
      <c r="AV93" s="463" t="s">
        <v>1824</v>
      </c>
      <c r="AW93" s="463" t="s">
        <v>1796</v>
      </c>
      <c r="AX93" s="463" t="s">
        <v>1993</v>
      </c>
      <c r="AY93" s="463" t="s">
        <v>1994</v>
      </c>
      <c r="AZ93" s="463" t="s">
        <v>1995</v>
      </c>
      <c r="BA93" s="463" t="s">
        <v>1822</v>
      </c>
    </row>
    <row r="94" spans="1:53" ht="21.75" customHeight="1">
      <c r="A94" s="463" t="s">
        <v>2010</v>
      </c>
      <c r="B94" s="463" t="s">
        <v>2011</v>
      </c>
      <c r="C94" s="463" t="s">
        <v>45</v>
      </c>
      <c r="D94" s="463" t="s">
        <v>1794</v>
      </c>
      <c r="E94" s="463" t="s">
        <v>46</v>
      </c>
      <c r="F94" s="463" t="s">
        <v>1795</v>
      </c>
      <c r="G94" s="463" t="s">
        <v>1796</v>
      </c>
      <c r="H94" s="463" t="s">
        <v>1797</v>
      </c>
      <c r="I94" s="463" t="s">
        <v>1983</v>
      </c>
      <c r="J94" s="463" t="s">
        <v>44</v>
      </c>
      <c r="K94" s="463" t="s">
        <v>2012</v>
      </c>
      <c r="L94" s="463" t="s">
        <v>47</v>
      </c>
      <c r="M94" s="463" t="s">
        <v>44</v>
      </c>
      <c r="N94" s="463" t="s">
        <v>1796</v>
      </c>
      <c r="O94" s="463" t="s">
        <v>1800</v>
      </c>
      <c r="P94" s="463" t="s">
        <v>1801</v>
      </c>
      <c r="Q94" s="463" t="s">
        <v>1796</v>
      </c>
      <c r="R94" s="463" t="s">
        <v>1802</v>
      </c>
      <c r="S94" s="463" t="s">
        <v>1955</v>
      </c>
      <c r="T94" s="463" t="s">
        <v>28</v>
      </c>
      <c r="U94" s="463" t="s">
        <v>1956</v>
      </c>
      <c r="V94" s="463" t="s">
        <v>1985</v>
      </c>
      <c r="W94" s="463" t="s">
        <v>81</v>
      </c>
      <c r="X94" s="463" t="s">
        <v>1986</v>
      </c>
      <c r="Y94" s="463" t="s">
        <v>1825</v>
      </c>
      <c r="Z94" s="463" t="s">
        <v>2013</v>
      </c>
      <c r="AA94" s="463" t="s">
        <v>1794</v>
      </c>
      <c r="AB94" s="463" t="s">
        <v>1809</v>
      </c>
      <c r="AC94" s="463" t="s">
        <v>1810</v>
      </c>
      <c r="AD94" s="463" t="s">
        <v>2014</v>
      </c>
      <c r="AE94" s="463" t="s">
        <v>1870</v>
      </c>
      <c r="AF94" s="463" t="s">
        <v>1871</v>
      </c>
      <c r="AG94" s="463" t="s">
        <v>1872</v>
      </c>
      <c r="AH94" s="463" t="s">
        <v>1933</v>
      </c>
      <c r="AI94" s="463" t="s">
        <v>1809</v>
      </c>
      <c r="AJ94" s="463" t="s">
        <v>2020</v>
      </c>
      <c r="AK94" s="464">
        <v>3100202631099</v>
      </c>
      <c r="AL94" s="463" t="s">
        <v>56</v>
      </c>
      <c r="AM94" s="463" t="s">
        <v>1796</v>
      </c>
      <c r="AN94" s="463" t="s">
        <v>1816</v>
      </c>
      <c r="AO94" s="463" t="s">
        <v>51</v>
      </c>
      <c r="AP94" s="463" t="s">
        <v>2021</v>
      </c>
      <c r="AQ94" s="463" t="s">
        <v>1703</v>
      </c>
      <c r="AR94" s="463" t="s">
        <v>48</v>
      </c>
      <c r="AS94" s="463" t="s">
        <v>51</v>
      </c>
      <c r="AT94" s="463" t="s">
        <v>51</v>
      </c>
      <c r="AU94" s="465">
        <v>1</v>
      </c>
      <c r="AV94" s="463" t="s">
        <v>1824</v>
      </c>
      <c r="AW94" s="463" t="s">
        <v>1796</v>
      </c>
      <c r="AX94" s="463" t="s">
        <v>1993</v>
      </c>
      <c r="AY94" s="463" t="s">
        <v>1994</v>
      </c>
      <c r="AZ94" s="463" t="s">
        <v>1995</v>
      </c>
      <c r="BA94" s="463" t="s">
        <v>1822</v>
      </c>
    </row>
    <row r="95" spans="1:53" ht="21.75" customHeight="1">
      <c r="A95" s="463" t="s">
        <v>2022</v>
      </c>
      <c r="B95" s="463" t="s">
        <v>2023</v>
      </c>
      <c r="C95" s="463" t="s">
        <v>45</v>
      </c>
      <c r="D95" s="463" t="s">
        <v>1794</v>
      </c>
      <c r="E95" s="463" t="s">
        <v>46</v>
      </c>
      <c r="F95" s="463" t="s">
        <v>1795</v>
      </c>
      <c r="G95" s="463" t="s">
        <v>1796</v>
      </c>
      <c r="H95" s="463" t="s">
        <v>1797</v>
      </c>
      <c r="I95" s="463" t="s">
        <v>2004</v>
      </c>
      <c r="J95" s="463" t="s">
        <v>216</v>
      </c>
      <c r="K95" s="463" t="s">
        <v>2012</v>
      </c>
      <c r="L95" s="463" t="s">
        <v>47</v>
      </c>
      <c r="M95" s="463" t="s">
        <v>216</v>
      </c>
      <c r="N95" s="463" t="s">
        <v>1796</v>
      </c>
      <c r="O95" s="463" t="s">
        <v>1800</v>
      </c>
      <c r="P95" s="463" t="s">
        <v>1801</v>
      </c>
      <c r="Q95" s="463" t="s">
        <v>1796</v>
      </c>
      <c r="R95" s="463" t="s">
        <v>1802</v>
      </c>
      <c r="S95" s="463" t="s">
        <v>1955</v>
      </c>
      <c r="T95" s="463" t="s">
        <v>28</v>
      </c>
      <c r="U95" s="463" t="s">
        <v>1956</v>
      </c>
      <c r="V95" s="463" t="s">
        <v>1919</v>
      </c>
      <c r="W95" s="463" t="s">
        <v>49</v>
      </c>
      <c r="X95" s="463" t="s">
        <v>2005</v>
      </c>
      <c r="Y95" s="463" t="s">
        <v>1825</v>
      </c>
      <c r="Z95" s="463" t="s">
        <v>2024</v>
      </c>
      <c r="AA95" s="463" t="s">
        <v>1825</v>
      </c>
      <c r="AB95" s="463" t="s">
        <v>1809</v>
      </c>
      <c r="AC95" s="463" t="s">
        <v>1810</v>
      </c>
      <c r="AD95" s="463" t="s">
        <v>2014</v>
      </c>
      <c r="AE95" s="463" t="s">
        <v>1870</v>
      </c>
      <c r="AF95" s="463" t="s">
        <v>1871</v>
      </c>
      <c r="AG95" s="463" t="s">
        <v>2025</v>
      </c>
      <c r="AH95" s="463" t="s">
        <v>1933</v>
      </c>
      <c r="AI95" s="463" t="s">
        <v>1809</v>
      </c>
      <c r="AJ95" s="463" t="s">
        <v>1796</v>
      </c>
      <c r="AK95" s="464">
        <v>3349900633972</v>
      </c>
      <c r="AL95" s="463" t="s">
        <v>171</v>
      </c>
      <c r="AM95" s="463" t="s">
        <v>1796</v>
      </c>
      <c r="AN95" s="463" t="s">
        <v>1816</v>
      </c>
      <c r="AO95" s="463" t="s">
        <v>51</v>
      </c>
      <c r="AP95" s="463" t="s">
        <v>1996</v>
      </c>
      <c r="AQ95" s="463" t="s">
        <v>1542</v>
      </c>
      <c r="AR95" s="463" t="s">
        <v>62</v>
      </c>
      <c r="AS95" s="463" t="s">
        <v>51</v>
      </c>
      <c r="AT95" s="463" t="s">
        <v>51</v>
      </c>
      <c r="AU95" s="465">
        <v>0</v>
      </c>
      <c r="AV95" s="463" t="s">
        <v>1818</v>
      </c>
      <c r="AW95" s="463" t="s">
        <v>1796</v>
      </c>
      <c r="AX95" s="463" t="s">
        <v>1993</v>
      </c>
      <c r="AY95" s="463" t="s">
        <v>1994</v>
      </c>
      <c r="AZ95" s="463" t="s">
        <v>1995</v>
      </c>
      <c r="BA95" s="463" t="s">
        <v>1822</v>
      </c>
    </row>
    <row r="96" spans="1:53" ht="21.75" customHeight="1">
      <c r="A96" s="463" t="s">
        <v>2022</v>
      </c>
      <c r="B96" s="463" t="s">
        <v>2023</v>
      </c>
      <c r="C96" s="463" t="s">
        <v>45</v>
      </c>
      <c r="D96" s="463" t="s">
        <v>1794</v>
      </c>
      <c r="E96" s="463" t="s">
        <v>46</v>
      </c>
      <c r="F96" s="463" t="s">
        <v>1795</v>
      </c>
      <c r="G96" s="463" t="s">
        <v>1796</v>
      </c>
      <c r="H96" s="463" t="s">
        <v>1797</v>
      </c>
      <c r="I96" s="463" t="s">
        <v>2004</v>
      </c>
      <c r="J96" s="463" t="s">
        <v>216</v>
      </c>
      <c r="K96" s="463" t="s">
        <v>2012</v>
      </c>
      <c r="L96" s="463" t="s">
        <v>47</v>
      </c>
      <c r="M96" s="463" t="s">
        <v>216</v>
      </c>
      <c r="N96" s="463" t="s">
        <v>1796</v>
      </c>
      <c r="O96" s="463" t="s">
        <v>1800</v>
      </c>
      <c r="P96" s="463" t="s">
        <v>1801</v>
      </c>
      <c r="Q96" s="463" t="s">
        <v>1796</v>
      </c>
      <c r="R96" s="463" t="s">
        <v>1802</v>
      </c>
      <c r="S96" s="463" t="s">
        <v>1955</v>
      </c>
      <c r="T96" s="463" t="s">
        <v>28</v>
      </c>
      <c r="U96" s="463" t="s">
        <v>1956</v>
      </c>
      <c r="V96" s="463" t="s">
        <v>1919</v>
      </c>
      <c r="W96" s="463" t="s">
        <v>49</v>
      </c>
      <c r="X96" s="463" t="s">
        <v>2005</v>
      </c>
      <c r="Y96" s="463" t="s">
        <v>1825</v>
      </c>
      <c r="Z96" s="463" t="s">
        <v>2024</v>
      </c>
      <c r="AA96" s="463" t="s">
        <v>1825</v>
      </c>
      <c r="AB96" s="463" t="s">
        <v>1809</v>
      </c>
      <c r="AC96" s="463" t="s">
        <v>1810</v>
      </c>
      <c r="AD96" s="463" t="s">
        <v>2014</v>
      </c>
      <c r="AE96" s="463" t="s">
        <v>1870</v>
      </c>
      <c r="AF96" s="463" t="s">
        <v>1871</v>
      </c>
      <c r="AG96" s="463" t="s">
        <v>2025</v>
      </c>
      <c r="AH96" s="463" t="s">
        <v>1933</v>
      </c>
      <c r="AI96" s="463" t="s">
        <v>1809</v>
      </c>
      <c r="AJ96" s="463" t="s">
        <v>2015</v>
      </c>
      <c r="AK96" s="464">
        <v>3440600179452</v>
      </c>
      <c r="AL96" s="463" t="s">
        <v>55</v>
      </c>
      <c r="AM96" s="463" t="s">
        <v>1794</v>
      </c>
      <c r="AN96" s="463" t="s">
        <v>1816</v>
      </c>
      <c r="AO96" s="463" t="s">
        <v>51</v>
      </c>
      <c r="AP96" s="463" t="s">
        <v>1996</v>
      </c>
      <c r="AQ96" s="463" t="s">
        <v>1402</v>
      </c>
      <c r="AR96" s="463" t="s">
        <v>48</v>
      </c>
      <c r="AS96" s="463" t="s">
        <v>51</v>
      </c>
      <c r="AT96" s="463" t="s">
        <v>51</v>
      </c>
      <c r="AU96" s="466"/>
      <c r="AV96" s="463" t="s">
        <v>51</v>
      </c>
      <c r="AW96" s="463" t="s">
        <v>1796</v>
      </c>
      <c r="AX96" s="463" t="s">
        <v>1993</v>
      </c>
      <c r="AY96" s="463" t="s">
        <v>1994</v>
      </c>
      <c r="AZ96" s="463" t="s">
        <v>1995</v>
      </c>
      <c r="BA96" s="463" t="s">
        <v>1822</v>
      </c>
    </row>
    <row r="97" spans="1:53" ht="21.75" customHeight="1">
      <c r="A97" s="463" t="s">
        <v>2022</v>
      </c>
      <c r="B97" s="463" t="s">
        <v>2023</v>
      </c>
      <c r="C97" s="463" t="s">
        <v>45</v>
      </c>
      <c r="D97" s="463" t="s">
        <v>1794</v>
      </c>
      <c r="E97" s="463" t="s">
        <v>46</v>
      </c>
      <c r="F97" s="463" t="s">
        <v>1795</v>
      </c>
      <c r="G97" s="463" t="s">
        <v>1796</v>
      </c>
      <c r="H97" s="463" t="s">
        <v>1797</v>
      </c>
      <c r="I97" s="463" t="s">
        <v>2004</v>
      </c>
      <c r="J97" s="463" t="s">
        <v>216</v>
      </c>
      <c r="K97" s="463" t="s">
        <v>2012</v>
      </c>
      <c r="L97" s="463" t="s">
        <v>47</v>
      </c>
      <c r="M97" s="463" t="s">
        <v>216</v>
      </c>
      <c r="N97" s="463" t="s">
        <v>1796</v>
      </c>
      <c r="O97" s="463" t="s">
        <v>1800</v>
      </c>
      <c r="P97" s="463" t="s">
        <v>1801</v>
      </c>
      <c r="Q97" s="463" t="s">
        <v>1796</v>
      </c>
      <c r="R97" s="463" t="s">
        <v>1802</v>
      </c>
      <c r="S97" s="463" t="s">
        <v>1955</v>
      </c>
      <c r="T97" s="463" t="s">
        <v>28</v>
      </c>
      <c r="U97" s="463" t="s">
        <v>1956</v>
      </c>
      <c r="V97" s="463" t="s">
        <v>1919</v>
      </c>
      <c r="W97" s="463" t="s">
        <v>49</v>
      </c>
      <c r="X97" s="463" t="s">
        <v>2005</v>
      </c>
      <c r="Y97" s="463" t="s">
        <v>1825</v>
      </c>
      <c r="Z97" s="463" t="s">
        <v>2024</v>
      </c>
      <c r="AA97" s="463" t="s">
        <v>1825</v>
      </c>
      <c r="AB97" s="463" t="s">
        <v>1809</v>
      </c>
      <c r="AC97" s="463" t="s">
        <v>1810</v>
      </c>
      <c r="AD97" s="463" t="s">
        <v>2014</v>
      </c>
      <c r="AE97" s="463" t="s">
        <v>1870</v>
      </c>
      <c r="AF97" s="463" t="s">
        <v>1871</v>
      </c>
      <c r="AG97" s="463" t="s">
        <v>2025</v>
      </c>
      <c r="AH97" s="463" t="s">
        <v>1933</v>
      </c>
      <c r="AI97" s="463" t="s">
        <v>1809</v>
      </c>
      <c r="AJ97" s="463" t="s">
        <v>1794</v>
      </c>
      <c r="AK97" s="464">
        <v>3320100021982</v>
      </c>
      <c r="AL97" s="463" t="s">
        <v>43</v>
      </c>
      <c r="AM97" s="463" t="s">
        <v>1796</v>
      </c>
      <c r="AN97" s="463" t="s">
        <v>1816</v>
      </c>
      <c r="AO97" s="463" t="s">
        <v>51</v>
      </c>
      <c r="AP97" s="463" t="s">
        <v>1996</v>
      </c>
      <c r="AQ97" s="463" t="s">
        <v>1542</v>
      </c>
      <c r="AR97" s="463" t="s">
        <v>48</v>
      </c>
      <c r="AS97" s="463" t="s">
        <v>51</v>
      </c>
      <c r="AT97" s="463" t="s">
        <v>51</v>
      </c>
      <c r="AU97" s="465">
        <v>1</v>
      </c>
      <c r="AV97" s="463" t="s">
        <v>1824</v>
      </c>
      <c r="AW97" s="463" t="s">
        <v>1796</v>
      </c>
      <c r="AX97" s="463" t="s">
        <v>1993</v>
      </c>
      <c r="AY97" s="463" t="s">
        <v>1994</v>
      </c>
      <c r="AZ97" s="463" t="s">
        <v>1995</v>
      </c>
      <c r="BA97" s="463" t="s">
        <v>1822</v>
      </c>
    </row>
    <row r="98" spans="1:53" ht="21.75" customHeight="1">
      <c r="A98" s="463" t="s">
        <v>2022</v>
      </c>
      <c r="B98" s="463" t="s">
        <v>2023</v>
      </c>
      <c r="C98" s="463" t="s">
        <v>45</v>
      </c>
      <c r="D98" s="463" t="s">
        <v>1794</v>
      </c>
      <c r="E98" s="463" t="s">
        <v>46</v>
      </c>
      <c r="F98" s="463" t="s">
        <v>1795</v>
      </c>
      <c r="G98" s="463" t="s">
        <v>1796</v>
      </c>
      <c r="H98" s="463" t="s">
        <v>1797</v>
      </c>
      <c r="I98" s="463" t="s">
        <v>2004</v>
      </c>
      <c r="J98" s="463" t="s">
        <v>216</v>
      </c>
      <c r="K98" s="463" t="s">
        <v>2012</v>
      </c>
      <c r="L98" s="463" t="s">
        <v>47</v>
      </c>
      <c r="M98" s="463" t="s">
        <v>216</v>
      </c>
      <c r="N98" s="463" t="s">
        <v>1796</v>
      </c>
      <c r="O98" s="463" t="s">
        <v>1800</v>
      </c>
      <c r="P98" s="463" t="s">
        <v>1801</v>
      </c>
      <c r="Q98" s="463" t="s">
        <v>1796</v>
      </c>
      <c r="R98" s="463" t="s">
        <v>1802</v>
      </c>
      <c r="S98" s="463" t="s">
        <v>1955</v>
      </c>
      <c r="T98" s="463" t="s">
        <v>28</v>
      </c>
      <c r="U98" s="463" t="s">
        <v>1956</v>
      </c>
      <c r="V98" s="463" t="s">
        <v>1919</v>
      </c>
      <c r="W98" s="463" t="s">
        <v>49</v>
      </c>
      <c r="X98" s="463" t="s">
        <v>2005</v>
      </c>
      <c r="Y98" s="463" t="s">
        <v>1825</v>
      </c>
      <c r="Z98" s="463" t="s">
        <v>2024</v>
      </c>
      <c r="AA98" s="463" t="s">
        <v>1825</v>
      </c>
      <c r="AB98" s="463" t="s">
        <v>1809</v>
      </c>
      <c r="AC98" s="463" t="s">
        <v>1810</v>
      </c>
      <c r="AD98" s="463" t="s">
        <v>2014</v>
      </c>
      <c r="AE98" s="463" t="s">
        <v>1870</v>
      </c>
      <c r="AF98" s="463" t="s">
        <v>1871</v>
      </c>
      <c r="AG98" s="463" t="s">
        <v>2025</v>
      </c>
      <c r="AH98" s="463" t="s">
        <v>1933</v>
      </c>
      <c r="AI98" s="463" t="s">
        <v>1809</v>
      </c>
      <c r="AJ98" s="463" t="s">
        <v>1825</v>
      </c>
      <c r="AK98" s="464">
        <v>3100202631099</v>
      </c>
      <c r="AL98" s="463" t="s">
        <v>56</v>
      </c>
      <c r="AM98" s="463" t="s">
        <v>1796</v>
      </c>
      <c r="AN98" s="463" t="s">
        <v>1816</v>
      </c>
      <c r="AO98" s="463" t="s">
        <v>51</v>
      </c>
      <c r="AP98" s="463" t="s">
        <v>2021</v>
      </c>
      <c r="AQ98" s="463" t="s">
        <v>1703</v>
      </c>
      <c r="AR98" s="463" t="s">
        <v>48</v>
      </c>
      <c r="AS98" s="463" t="s">
        <v>51</v>
      </c>
      <c r="AT98" s="463" t="s">
        <v>51</v>
      </c>
      <c r="AU98" s="465">
        <v>1</v>
      </c>
      <c r="AV98" s="463" t="s">
        <v>1824</v>
      </c>
      <c r="AW98" s="463" t="s">
        <v>1796</v>
      </c>
      <c r="AX98" s="463" t="s">
        <v>1993</v>
      </c>
      <c r="AY98" s="463" t="s">
        <v>1994</v>
      </c>
      <c r="AZ98" s="463" t="s">
        <v>1995</v>
      </c>
      <c r="BA98" s="463" t="s">
        <v>1822</v>
      </c>
    </row>
    <row r="99" spans="1:53" ht="21.75" customHeight="1">
      <c r="A99" s="463" t="s">
        <v>2022</v>
      </c>
      <c r="B99" s="463" t="s">
        <v>2023</v>
      </c>
      <c r="C99" s="463" t="s">
        <v>45</v>
      </c>
      <c r="D99" s="463" t="s">
        <v>1794</v>
      </c>
      <c r="E99" s="463" t="s">
        <v>46</v>
      </c>
      <c r="F99" s="463" t="s">
        <v>1795</v>
      </c>
      <c r="G99" s="463" t="s">
        <v>1796</v>
      </c>
      <c r="H99" s="463" t="s">
        <v>1797</v>
      </c>
      <c r="I99" s="463" t="s">
        <v>2004</v>
      </c>
      <c r="J99" s="463" t="s">
        <v>216</v>
      </c>
      <c r="K99" s="463" t="s">
        <v>2012</v>
      </c>
      <c r="L99" s="463" t="s">
        <v>47</v>
      </c>
      <c r="M99" s="463" t="s">
        <v>216</v>
      </c>
      <c r="N99" s="463" t="s">
        <v>1796</v>
      </c>
      <c r="O99" s="463" t="s">
        <v>1800</v>
      </c>
      <c r="P99" s="463" t="s">
        <v>1801</v>
      </c>
      <c r="Q99" s="463" t="s">
        <v>1796</v>
      </c>
      <c r="R99" s="463" t="s">
        <v>1802</v>
      </c>
      <c r="S99" s="463" t="s">
        <v>1955</v>
      </c>
      <c r="T99" s="463" t="s">
        <v>28</v>
      </c>
      <c r="U99" s="463" t="s">
        <v>1956</v>
      </c>
      <c r="V99" s="463" t="s">
        <v>1919</v>
      </c>
      <c r="W99" s="463" t="s">
        <v>49</v>
      </c>
      <c r="X99" s="463" t="s">
        <v>2005</v>
      </c>
      <c r="Y99" s="463" t="s">
        <v>1825</v>
      </c>
      <c r="Z99" s="463" t="s">
        <v>2024</v>
      </c>
      <c r="AA99" s="463" t="s">
        <v>1825</v>
      </c>
      <c r="AB99" s="463" t="s">
        <v>1809</v>
      </c>
      <c r="AC99" s="463" t="s">
        <v>1810</v>
      </c>
      <c r="AD99" s="463" t="s">
        <v>2014</v>
      </c>
      <c r="AE99" s="463" t="s">
        <v>1870</v>
      </c>
      <c r="AF99" s="463" t="s">
        <v>1871</v>
      </c>
      <c r="AG99" s="463" t="s">
        <v>2025</v>
      </c>
      <c r="AH99" s="463" t="s">
        <v>1933</v>
      </c>
      <c r="AI99" s="463" t="s">
        <v>1809</v>
      </c>
      <c r="AJ99" s="463" t="s">
        <v>1808</v>
      </c>
      <c r="AK99" s="464">
        <v>3450100748709</v>
      </c>
      <c r="AL99" s="463" t="s">
        <v>192</v>
      </c>
      <c r="AM99" s="463" t="s">
        <v>1796</v>
      </c>
      <c r="AN99" s="463" t="s">
        <v>1816</v>
      </c>
      <c r="AO99" s="463" t="s">
        <v>51</v>
      </c>
      <c r="AP99" s="463" t="s">
        <v>2016</v>
      </c>
      <c r="AQ99" s="463" t="s">
        <v>1703</v>
      </c>
      <c r="AR99" s="463" t="s">
        <v>62</v>
      </c>
      <c r="AS99" s="463" t="s">
        <v>51</v>
      </c>
      <c r="AT99" s="463" t="s">
        <v>51</v>
      </c>
      <c r="AU99" s="465">
        <v>1</v>
      </c>
      <c r="AV99" s="463" t="s">
        <v>1824</v>
      </c>
      <c r="AW99" s="463" t="s">
        <v>1796</v>
      </c>
      <c r="AX99" s="463" t="s">
        <v>1993</v>
      </c>
      <c r="AY99" s="463" t="s">
        <v>1994</v>
      </c>
      <c r="AZ99" s="463" t="s">
        <v>1995</v>
      </c>
      <c r="BA99" s="463" t="s">
        <v>1822</v>
      </c>
    </row>
    <row r="100" spans="1:53" ht="21.75" customHeight="1">
      <c r="A100" s="463" t="s">
        <v>2022</v>
      </c>
      <c r="B100" s="463" t="s">
        <v>2023</v>
      </c>
      <c r="C100" s="463" t="s">
        <v>45</v>
      </c>
      <c r="D100" s="463" t="s">
        <v>1794</v>
      </c>
      <c r="E100" s="463" t="s">
        <v>46</v>
      </c>
      <c r="F100" s="463" t="s">
        <v>1795</v>
      </c>
      <c r="G100" s="463" t="s">
        <v>1796</v>
      </c>
      <c r="H100" s="463" t="s">
        <v>1797</v>
      </c>
      <c r="I100" s="463" t="s">
        <v>2004</v>
      </c>
      <c r="J100" s="463" t="s">
        <v>216</v>
      </c>
      <c r="K100" s="463" t="s">
        <v>2012</v>
      </c>
      <c r="L100" s="463" t="s">
        <v>47</v>
      </c>
      <c r="M100" s="463" t="s">
        <v>216</v>
      </c>
      <c r="N100" s="463" t="s">
        <v>1796</v>
      </c>
      <c r="O100" s="463" t="s">
        <v>1800</v>
      </c>
      <c r="P100" s="463" t="s">
        <v>1801</v>
      </c>
      <c r="Q100" s="463" t="s">
        <v>1796</v>
      </c>
      <c r="R100" s="463" t="s">
        <v>1802</v>
      </c>
      <c r="S100" s="463" t="s">
        <v>1955</v>
      </c>
      <c r="T100" s="463" t="s">
        <v>28</v>
      </c>
      <c r="U100" s="463" t="s">
        <v>1956</v>
      </c>
      <c r="V100" s="463" t="s">
        <v>1919</v>
      </c>
      <c r="W100" s="463" t="s">
        <v>49</v>
      </c>
      <c r="X100" s="463" t="s">
        <v>2005</v>
      </c>
      <c r="Y100" s="463" t="s">
        <v>1825</v>
      </c>
      <c r="Z100" s="463" t="s">
        <v>2024</v>
      </c>
      <c r="AA100" s="463" t="s">
        <v>1825</v>
      </c>
      <c r="AB100" s="463" t="s">
        <v>1809</v>
      </c>
      <c r="AC100" s="463" t="s">
        <v>1810</v>
      </c>
      <c r="AD100" s="463" t="s">
        <v>2014</v>
      </c>
      <c r="AE100" s="463" t="s">
        <v>1870</v>
      </c>
      <c r="AF100" s="463" t="s">
        <v>1871</v>
      </c>
      <c r="AG100" s="463" t="s">
        <v>2025</v>
      </c>
      <c r="AH100" s="463" t="s">
        <v>1933</v>
      </c>
      <c r="AI100" s="463" t="s">
        <v>1809</v>
      </c>
      <c r="AJ100" s="463" t="s">
        <v>1828</v>
      </c>
      <c r="AK100" s="464">
        <v>3470100629203</v>
      </c>
      <c r="AL100" s="463" t="s">
        <v>193</v>
      </c>
      <c r="AM100" s="463" t="s">
        <v>1796</v>
      </c>
      <c r="AN100" s="463" t="s">
        <v>1816</v>
      </c>
      <c r="AO100" s="463" t="s">
        <v>51</v>
      </c>
      <c r="AP100" s="463" t="s">
        <v>2016</v>
      </c>
      <c r="AQ100" s="463" t="s">
        <v>1542</v>
      </c>
      <c r="AR100" s="463" t="s">
        <v>62</v>
      </c>
      <c r="AS100" s="463" t="s">
        <v>51</v>
      </c>
      <c r="AT100" s="463" t="s">
        <v>51</v>
      </c>
      <c r="AU100" s="465">
        <v>1</v>
      </c>
      <c r="AV100" s="463" t="s">
        <v>1824</v>
      </c>
      <c r="AW100" s="463" t="s">
        <v>1796</v>
      </c>
      <c r="AX100" s="463" t="s">
        <v>1993</v>
      </c>
      <c r="AY100" s="463" t="s">
        <v>1994</v>
      </c>
      <c r="AZ100" s="463" t="s">
        <v>1995</v>
      </c>
      <c r="BA100" s="463" t="s">
        <v>1822</v>
      </c>
    </row>
    <row r="101" spans="1:53" ht="21.75" customHeight="1">
      <c r="A101" s="463" t="s">
        <v>2022</v>
      </c>
      <c r="B101" s="463" t="s">
        <v>2023</v>
      </c>
      <c r="C101" s="463" t="s">
        <v>45</v>
      </c>
      <c r="D101" s="463" t="s">
        <v>1794</v>
      </c>
      <c r="E101" s="463" t="s">
        <v>46</v>
      </c>
      <c r="F101" s="463" t="s">
        <v>1795</v>
      </c>
      <c r="G101" s="463" t="s">
        <v>1796</v>
      </c>
      <c r="H101" s="463" t="s">
        <v>1797</v>
      </c>
      <c r="I101" s="463" t="s">
        <v>2004</v>
      </c>
      <c r="J101" s="463" t="s">
        <v>216</v>
      </c>
      <c r="K101" s="463" t="s">
        <v>2012</v>
      </c>
      <c r="L101" s="463" t="s">
        <v>47</v>
      </c>
      <c r="M101" s="463" t="s">
        <v>216</v>
      </c>
      <c r="N101" s="463" t="s">
        <v>1796</v>
      </c>
      <c r="O101" s="463" t="s">
        <v>1800</v>
      </c>
      <c r="P101" s="463" t="s">
        <v>1801</v>
      </c>
      <c r="Q101" s="463" t="s">
        <v>1796</v>
      </c>
      <c r="R101" s="463" t="s">
        <v>1802</v>
      </c>
      <c r="S101" s="463" t="s">
        <v>1955</v>
      </c>
      <c r="T101" s="463" t="s">
        <v>28</v>
      </c>
      <c r="U101" s="463" t="s">
        <v>1956</v>
      </c>
      <c r="V101" s="463" t="s">
        <v>1919</v>
      </c>
      <c r="W101" s="463" t="s">
        <v>49</v>
      </c>
      <c r="X101" s="463" t="s">
        <v>2005</v>
      </c>
      <c r="Y101" s="463" t="s">
        <v>1825</v>
      </c>
      <c r="Z101" s="463" t="s">
        <v>2024</v>
      </c>
      <c r="AA101" s="463" t="s">
        <v>1825</v>
      </c>
      <c r="AB101" s="463" t="s">
        <v>1809</v>
      </c>
      <c r="AC101" s="463" t="s">
        <v>1810</v>
      </c>
      <c r="AD101" s="463" t="s">
        <v>2014</v>
      </c>
      <c r="AE101" s="463" t="s">
        <v>1870</v>
      </c>
      <c r="AF101" s="463" t="s">
        <v>1871</v>
      </c>
      <c r="AG101" s="463" t="s">
        <v>2025</v>
      </c>
      <c r="AH101" s="463" t="s">
        <v>1933</v>
      </c>
      <c r="AI101" s="463" t="s">
        <v>1809</v>
      </c>
      <c r="AJ101" s="463" t="s">
        <v>1860</v>
      </c>
      <c r="AK101" s="464">
        <v>3409900356692</v>
      </c>
      <c r="AL101" s="463" t="s">
        <v>194</v>
      </c>
      <c r="AM101" s="463" t="s">
        <v>1794</v>
      </c>
      <c r="AN101" s="463" t="s">
        <v>1816</v>
      </c>
      <c r="AO101" s="463" t="s">
        <v>51</v>
      </c>
      <c r="AP101" s="463" t="s">
        <v>2017</v>
      </c>
      <c r="AQ101" s="463" t="s">
        <v>1703</v>
      </c>
      <c r="AR101" s="463" t="s">
        <v>62</v>
      </c>
      <c r="AS101" s="463" t="s">
        <v>51</v>
      </c>
      <c r="AT101" s="463" t="s">
        <v>51</v>
      </c>
      <c r="AU101" s="465">
        <v>1</v>
      </c>
      <c r="AV101" s="463" t="s">
        <v>1824</v>
      </c>
      <c r="AW101" s="463" t="s">
        <v>1796</v>
      </c>
      <c r="AX101" s="463" t="s">
        <v>1993</v>
      </c>
      <c r="AY101" s="463" t="s">
        <v>1994</v>
      </c>
      <c r="AZ101" s="463" t="s">
        <v>1995</v>
      </c>
      <c r="BA101" s="463" t="s">
        <v>1822</v>
      </c>
    </row>
    <row r="102" spans="1:53" ht="21.75" customHeight="1">
      <c r="A102" s="463" t="s">
        <v>2022</v>
      </c>
      <c r="B102" s="463" t="s">
        <v>2023</v>
      </c>
      <c r="C102" s="463" t="s">
        <v>45</v>
      </c>
      <c r="D102" s="463" t="s">
        <v>1794</v>
      </c>
      <c r="E102" s="463" t="s">
        <v>46</v>
      </c>
      <c r="F102" s="463" t="s">
        <v>1795</v>
      </c>
      <c r="G102" s="463" t="s">
        <v>1796</v>
      </c>
      <c r="H102" s="463" t="s">
        <v>1797</v>
      </c>
      <c r="I102" s="463" t="s">
        <v>2004</v>
      </c>
      <c r="J102" s="463" t="s">
        <v>216</v>
      </c>
      <c r="K102" s="463" t="s">
        <v>2012</v>
      </c>
      <c r="L102" s="463" t="s">
        <v>47</v>
      </c>
      <c r="M102" s="463" t="s">
        <v>216</v>
      </c>
      <c r="N102" s="463" t="s">
        <v>1796</v>
      </c>
      <c r="O102" s="463" t="s">
        <v>1800</v>
      </c>
      <c r="P102" s="463" t="s">
        <v>1801</v>
      </c>
      <c r="Q102" s="463" t="s">
        <v>1796</v>
      </c>
      <c r="R102" s="463" t="s">
        <v>1802</v>
      </c>
      <c r="S102" s="463" t="s">
        <v>1955</v>
      </c>
      <c r="T102" s="463" t="s">
        <v>28</v>
      </c>
      <c r="U102" s="463" t="s">
        <v>1956</v>
      </c>
      <c r="V102" s="463" t="s">
        <v>1919</v>
      </c>
      <c r="W102" s="463" t="s">
        <v>49</v>
      </c>
      <c r="X102" s="463" t="s">
        <v>2005</v>
      </c>
      <c r="Y102" s="463" t="s">
        <v>1825</v>
      </c>
      <c r="Z102" s="463" t="s">
        <v>2024</v>
      </c>
      <c r="AA102" s="463" t="s">
        <v>1825</v>
      </c>
      <c r="AB102" s="463" t="s">
        <v>1809</v>
      </c>
      <c r="AC102" s="463" t="s">
        <v>1810</v>
      </c>
      <c r="AD102" s="463" t="s">
        <v>2014</v>
      </c>
      <c r="AE102" s="463" t="s">
        <v>1870</v>
      </c>
      <c r="AF102" s="463" t="s">
        <v>1871</v>
      </c>
      <c r="AG102" s="463" t="s">
        <v>2025</v>
      </c>
      <c r="AH102" s="463" t="s">
        <v>1933</v>
      </c>
      <c r="AI102" s="463" t="s">
        <v>1809</v>
      </c>
      <c r="AJ102" s="463" t="s">
        <v>1864</v>
      </c>
      <c r="AK102" s="464">
        <v>3349900596074</v>
      </c>
      <c r="AL102" s="463" t="s">
        <v>196</v>
      </c>
      <c r="AM102" s="463" t="s">
        <v>1794</v>
      </c>
      <c r="AN102" s="463" t="s">
        <v>1816</v>
      </c>
      <c r="AO102" s="463" t="s">
        <v>51</v>
      </c>
      <c r="AP102" s="463" t="s">
        <v>1996</v>
      </c>
      <c r="AQ102" s="463" t="s">
        <v>1542</v>
      </c>
      <c r="AR102" s="463" t="s">
        <v>62</v>
      </c>
      <c r="AS102" s="463" t="s">
        <v>51</v>
      </c>
      <c r="AT102" s="463" t="s">
        <v>51</v>
      </c>
      <c r="AU102" s="465">
        <v>1</v>
      </c>
      <c r="AV102" s="463" t="s">
        <v>1824</v>
      </c>
      <c r="AW102" s="463" t="s">
        <v>1796</v>
      </c>
      <c r="AX102" s="463" t="s">
        <v>1993</v>
      </c>
      <c r="AY102" s="463" t="s">
        <v>1994</v>
      </c>
      <c r="AZ102" s="463" t="s">
        <v>1995</v>
      </c>
      <c r="BA102" s="463" t="s">
        <v>1822</v>
      </c>
    </row>
    <row r="103" spans="1:53" ht="21.75" customHeight="1">
      <c r="A103" s="463" t="s">
        <v>2022</v>
      </c>
      <c r="B103" s="463" t="s">
        <v>2023</v>
      </c>
      <c r="C103" s="463" t="s">
        <v>45</v>
      </c>
      <c r="D103" s="463" t="s">
        <v>1794</v>
      </c>
      <c r="E103" s="463" t="s">
        <v>46</v>
      </c>
      <c r="F103" s="463" t="s">
        <v>1795</v>
      </c>
      <c r="G103" s="463" t="s">
        <v>1796</v>
      </c>
      <c r="H103" s="463" t="s">
        <v>1797</v>
      </c>
      <c r="I103" s="463" t="s">
        <v>2004</v>
      </c>
      <c r="J103" s="463" t="s">
        <v>216</v>
      </c>
      <c r="K103" s="463" t="s">
        <v>2012</v>
      </c>
      <c r="L103" s="463" t="s">
        <v>47</v>
      </c>
      <c r="M103" s="463" t="s">
        <v>216</v>
      </c>
      <c r="N103" s="463" t="s">
        <v>1796</v>
      </c>
      <c r="O103" s="463" t="s">
        <v>1800</v>
      </c>
      <c r="P103" s="463" t="s">
        <v>1801</v>
      </c>
      <c r="Q103" s="463" t="s">
        <v>1796</v>
      </c>
      <c r="R103" s="463" t="s">
        <v>1802</v>
      </c>
      <c r="S103" s="463" t="s">
        <v>1955</v>
      </c>
      <c r="T103" s="463" t="s">
        <v>28</v>
      </c>
      <c r="U103" s="463" t="s">
        <v>1956</v>
      </c>
      <c r="V103" s="463" t="s">
        <v>1919</v>
      </c>
      <c r="W103" s="463" t="s">
        <v>49</v>
      </c>
      <c r="X103" s="463" t="s">
        <v>2005</v>
      </c>
      <c r="Y103" s="463" t="s">
        <v>1825</v>
      </c>
      <c r="Z103" s="463" t="s">
        <v>2024</v>
      </c>
      <c r="AA103" s="463" t="s">
        <v>1825</v>
      </c>
      <c r="AB103" s="463" t="s">
        <v>1809</v>
      </c>
      <c r="AC103" s="463" t="s">
        <v>1810</v>
      </c>
      <c r="AD103" s="463" t="s">
        <v>2014</v>
      </c>
      <c r="AE103" s="463" t="s">
        <v>1870</v>
      </c>
      <c r="AF103" s="463" t="s">
        <v>1871</v>
      </c>
      <c r="AG103" s="463" t="s">
        <v>2025</v>
      </c>
      <c r="AH103" s="463" t="s">
        <v>1933</v>
      </c>
      <c r="AI103" s="463" t="s">
        <v>1809</v>
      </c>
      <c r="AJ103" s="463" t="s">
        <v>2019</v>
      </c>
      <c r="AK103" s="464">
        <v>3479900169752</v>
      </c>
      <c r="AL103" s="463" t="s">
        <v>200</v>
      </c>
      <c r="AM103" s="463" t="s">
        <v>1794</v>
      </c>
      <c r="AN103" s="463" t="s">
        <v>1816</v>
      </c>
      <c r="AO103" s="463" t="s">
        <v>51</v>
      </c>
      <c r="AP103" s="463" t="s">
        <v>2018</v>
      </c>
      <c r="AQ103" s="463" t="s">
        <v>1542</v>
      </c>
      <c r="AR103" s="463" t="s">
        <v>48</v>
      </c>
      <c r="AS103" s="463" t="s">
        <v>51</v>
      </c>
      <c r="AT103" s="463" t="s">
        <v>51</v>
      </c>
      <c r="AU103" s="465">
        <v>2</v>
      </c>
      <c r="AV103" s="463" t="s">
        <v>1998</v>
      </c>
      <c r="AW103" s="463" t="s">
        <v>1796</v>
      </c>
      <c r="AX103" s="463" t="s">
        <v>1993</v>
      </c>
      <c r="AY103" s="463" t="s">
        <v>1994</v>
      </c>
      <c r="AZ103" s="463" t="s">
        <v>1995</v>
      </c>
      <c r="BA103" s="463" t="s">
        <v>1822</v>
      </c>
    </row>
    <row r="104" spans="1:53" ht="21.75" customHeight="1">
      <c r="A104" s="463" t="s">
        <v>2022</v>
      </c>
      <c r="B104" s="463" t="s">
        <v>2023</v>
      </c>
      <c r="C104" s="463" t="s">
        <v>45</v>
      </c>
      <c r="D104" s="463" t="s">
        <v>1794</v>
      </c>
      <c r="E104" s="463" t="s">
        <v>46</v>
      </c>
      <c r="F104" s="463" t="s">
        <v>1795</v>
      </c>
      <c r="G104" s="463" t="s">
        <v>1796</v>
      </c>
      <c r="H104" s="463" t="s">
        <v>1797</v>
      </c>
      <c r="I104" s="463" t="s">
        <v>2004</v>
      </c>
      <c r="J104" s="463" t="s">
        <v>216</v>
      </c>
      <c r="K104" s="463" t="s">
        <v>2012</v>
      </c>
      <c r="L104" s="463" t="s">
        <v>47</v>
      </c>
      <c r="M104" s="463" t="s">
        <v>216</v>
      </c>
      <c r="N104" s="463" t="s">
        <v>1796</v>
      </c>
      <c r="O104" s="463" t="s">
        <v>1800</v>
      </c>
      <c r="P104" s="463" t="s">
        <v>1801</v>
      </c>
      <c r="Q104" s="463" t="s">
        <v>1796</v>
      </c>
      <c r="R104" s="463" t="s">
        <v>1802</v>
      </c>
      <c r="S104" s="463" t="s">
        <v>1955</v>
      </c>
      <c r="T104" s="463" t="s">
        <v>28</v>
      </c>
      <c r="U104" s="463" t="s">
        <v>1956</v>
      </c>
      <c r="V104" s="463" t="s">
        <v>1919</v>
      </c>
      <c r="W104" s="463" t="s">
        <v>49</v>
      </c>
      <c r="X104" s="463" t="s">
        <v>2005</v>
      </c>
      <c r="Y104" s="463" t="s">
        <v>1825</v>
      </c>
      <c r="Z104" s="463" t="s">
        <v>2024</v>
      </c>
      <c r="AA104" s="463" t="s">
        <v>1825</v>
      </c>
      <c r="AB104" s="463" t="s">
        <v>1809</v>
      </c>
      <c r="AC104" s="463" t="s">
        <v>1810</v>
      </c>
      <c r="AD104" s="463" t="s">
        <v>2014</v>
      </c>
      <c r="AE104" s="463" t="s">
        <v>1870</v>
      </c>
      <c r="AF104" s="463" t="s">
        <v>1871</v>
      </c>
      <c r="AG104" s="463" t="s">
        <v>2025</v>
      </c>
      <c r="AH104" s="463" t="s">
        <v>1933</v>
      </c>
      <c r="AI104" s="463" t="s">
        <v>1809</v>
      </c>
      <c r="AJ104" s="463" t="s">
        <v>2020</v>
      </c>
      <c r="AK104" s="464">
        <v>3490200026799</v>
      </c>
      <c r="AL104" s="463" t="s">
        <v>59</v>
      </c>
      <c r="AM104" s="463" t="s">
        <v>1794</v>
      </c>
      <c r="AN104" s="463" t="s">
        <v>1816</v>
      </c>
      <c r="AO104" s="463" t="s">
        <v>51</v>
      </c>
      <c r="AP104" s="463" t="s">
        <v>2016</v>
      </c>
      <c r="AQ104" s="463" t="s">
        <v>1402</v>
      </c>
      <c r="AR104" s="463" t="s">
        <v>48</v>
      </c>
      <c r="AS104" s="463" t="s">
        <v>51</v>
      </c>
      <c r="AT104" s="463" t="s">
        <v>51</v>
      </c>
      <c r="AU104" s="465">
        <v>1</v>
      </c>
      <c r="AV104" s="463" t="s">
        <v>1824</v>
      </c>
      <c r="AW104" s="463" t="s">
        <v>1796</v>
      </c>
      <c r="AX104" s="463" t="s">
        <v>1993</v>
      </c>
      <c r="AY104" s="463" t="s">
        <v>1994</v>
      </c>
      <c r="AZ104" s="463" t="s">
        <v>1995</v>
      </c>
      <c r="BA104" s="463" t="s">
        <v>1822</v>
      </c>
    </row>
    <row r="105" spans="1:53" ht="21.75" customHeight="1">
      <c r="A105" s="463" t="s">
        <v>2026</v>
      </c>
      <c r="B105" s="463" t="s">
        <v>2027</v>
      </c>
      <c r="C105" s="463" t="s">
        <v>45</v>
      </c>
      <c r="D105" s="463" t="s">
        <v>1794</v>
      </c>
      <c r="E105" s="463" t="s">
        <v>46</v>
      </c>
      <c r="F105" s="463" t="s">
        <v>1795</v>
      </c>
      <c r="G105" s="463" t="s">
        <v>1796</v>
      </c>
      <c r="H105" s="463" t="s">
        <v>1797</v>
      </c>
      <c r="I105" s="463" t="s">
        <v>1983</v>
      </c>
      <c r="J105" s="463" t="s">
        <v>44</v>
      </c>
      <c r="K105" s="463" t="s">
        <v>2028</v>
      </c>
      <c r="L105" s="463" t="s">
        <v>111</v>
      </c>
      <c r="M105" s="463" t="s">
        <v>44</v>
      </c>
      <c r="N105" s="463" t="s">
        <v>1796</v>
      </c>
      <c r="O105" s="463" t="s">
        <v>1800</v>
      </c>
      <c r="P105" s="463" t="s">
        <v>1801</v>
      </c>
      <c r="Q105" s="463" t="s">
        <v>1796</v>
      </c>
      <c r="R105" s="463" t="s">
        <v>1802</v>
      </c>
      <c r="S105" s="463" t="s">
        <v>1955</v>
      </c>
      <c r="T105" s="463" t="s">
        <v>28</v>
      </c>
      <c r="U105" s="463" t="s">
        <v>1956</v>
      </c>
      <c r="V105" s="463" t="s">
        <v>1985</v>
      </c>
      <c r="W105" s="463" t="s">
        <v>81</v>
      </c>
      <c r="X105" s="463" t="s">
        <v>1986</v>
      </c>
      <c r="Y105" s="463" t="s">
        <v>1825</v>
      </c>
      <c r="Z105" s="463" t="s">
        <v>1987</v>
      </c>
      <c r="AA105" s="463" t="s">
        <v>1794</v>
      </c>
      <c r="AB105" s="463" t="s">
        <v>1809</v>
      </c>
      <c r="AC105" s="463" t="s">
        <v>1810</v>
      </c>
      <c r="AD105" s="463" t="s">
        <v>2014</v>
      </c>
      <c r="AE105" s="463" t="s">
        <v>1870</v>
      </c>
      <c r="AF105" s="463" t="s">
        <v>1871</v>
      </c>
      <c r="AG105" s="463" t="s">
        <v>2029</v>
      </c>
      <c r="AH105" s="463" t="s">
        <v>1933</v>
      </c>
      <c r="AI105" s="463" t="s">
        <v>1809</v>
      </c>
      <c r="AJ105" s="463" t="s">
        <v>1796</v>
      </c>
      <c r="AK105" s="464">
        <v>3490500172804</v>
      </c>
      <c r="AL105" s="463" t="s">
        <v>303</v>
      </c>
      <c r="AM105" s="463" t="s">
        <v>1796</v>
      </c>
      <c r="AN105" s="463" t="s">
        <v>1816</v>
      </c>
      <c r="AO105" s="463" t="s">
        <v>51</v>
      </c>
      <c r="AP105" s="463" t="s">
        <v>1997</v>
      </c>
      <c r="AQ105" s="463" t="s">
        <v>1542</v>
      </c>
      <c r="AR105" s="463" t="s">
        <v>62</v>
      </c>
      <c r="AS105" s="463" t="s">
        <v>51</v>
      </c>
      <c r="AT105" s="463" t="s">
        <v>51</v>
      </c>
      <c r="AU105" s="465">
        <v>0</v>
      </c>
      <c r="AV105" s="463" t="s">
        <v>1818</v>
      </c>
      <c r="AW105" s="463" t="s">
        <v>1796</v>
      </c>
      <c r="AX105" s="463" t="s">
        <v>1993</v>
      </c>
      <c r="AY105" s="463" t="s">
        <v>1994</v>
      </c>
      <c r="AZ105" s="463" t="s">
        <v>1995</v>
      </c>
      <c r="BA105" s="463" t="s">
        <v>1822</v>
      </c>
    </row>
    <row r="106" spans="1:53" ht="21.75" customHeight="1">
      <c r="A106" s="463" t="s">
        <v>2026</v>
      </c>
      <c r="B106" s="463" t="s">
        <v>2027</v>
      </c>
      <c r="C106" s="463" t="s">
        <v>45</v>
      </c>
      <c r="D106" s="463" t="s">
        <v>1794</v>
      </c>
      <c r="E106" s="463" t="s">
        <v>46</v>
      </c>
      <c r="F106" s="463" t="s">
        <v>1795</v>
      </c>
      <c r="G106" s="463" t="s">
        <v>1796</v>
      </c>
      <c r="H106" s="463" t="s">
        <v>1797</v>
      </c>
      <c r="I106" s="463" t="s">
        <v>1983</v>
      </c>
      <c r="J106" s="463" t="s">
        <v>44</v>
      </c>
      <c r="K106" s="463" t="s">
        <v>2028</v>
      </c>
      <c r="L106" s="463" t="s">
        <v>111</v>
      </c>
      <c r="M106" s="463" t="s">
        <v>44</v>
      </c>
      <c r="N106" s="463" t="s">
        <v>1796</v>
      </c>
      <c r="O106" s="463" t="s">
        <v>1800</v>
      </c>
      <c r="P106" s="463" t="s">
        <v>1801</v>
      </c>
      <c r="Q106" s="463" t="s">
        <v>1796</v>
      </c>
      <c r="R106" s="463" t="s">
        <v>1802</v>
      </c>
      <c r="S106" s="463" t="s">
        <v>1955</v>
      </c>
      <c r="T106" s="463" t="s">
        <v>28</v>
      </c>
      <c r="U106" s="463" t="s">
        <v>1956</v>
      </c>
      <c r="V106" s="463" t="s">
        <v>1985</v>
      </c>
      <c r="W106" s="463" t="s">
        <v>81</v>
      </c>
      <c r="X106" s="463" t="s">
        <v>1986</v>
      </c>
      <c r="Y106" s="463" t="s">
        <v>1825</v>
      </c>
      <c r="Z106" s="463" t="s">
        <v>1987</v>
      </c>
      <c r="AA106" s="463" t="s">
        <v>1794</v>
      </c>
      <c r="AB106" s="463" t="s">
        <v>1809</v>
      </c>
      <c r="AC106" s="463" t="s">
        <v>1810</v>
      </c>
      <c r="AD106" s="463" t="s">
        <v>2014</v>
      </c>
      <c r="AE106" s="463" t="s">
        <v>1870</v>
      </c>
      <c r="AF106" s="463" t="s">
        <v>1871</v>
      </c>
      <c r="AG106" s="463" t="s">
        <v>2029</v>
      </c>
      <c r="AH106" s="463" t="s">
        <v>1933</v>
      </c>
      <c r="AI106" s="463" t="s">
        <v>1809</v>
      </c>
      <c r="AJ106" s="463" t="s">
        <v>1794</v>
      </c>
      <c r="AK106" s="464">
        <v>3100502911453</v>
      </c>
      <c r="AL106" s="463" t="s">
        <v>308</v>
      </c>
      <c r="AM106" s="463" t="s">
        <v>1796</v>
      </c>
      <c r="AN106" s="463" t="s">
        <v>1816</v>
      </c>
      <c r="AO106" s="463" t="s">
        <v>51</v>
      </c>
      <c r="AP106" s="463" t="s">
        <v>2030</v>
      </c>
      <c r="AQ106" s="463" t="s">
        <v>1542</v>
      </c>
      <c r="AR106" s="463" t="s">
        <v>48</v>
      </c>
      <c r="AS106" s="463" t="s">
        <v>51</v>
      </c>
      <c r="AT106" s="463" t="s">
        <v>51</v>
      </c>
      <c r="AU106" s="465">
        <v>1</v>
      </c>
      <c r="AV106" s="463" t="s">
        <v>1824</v>
      </c>
      <c r="AW106" s="463" t="s">
        <v>1796</v>
      </c>
      <c r="AX106" s="463" t="s">
        <v>1993</v>
      </c>
      <c r="AY106" s="463" t="s">
        <v>1994</v>
      </c>
      <c r="AZ106" s="463" t="s">
        <v>1995</v>
      </c>
      <c r="BA106" s="463" t="s">
        <v>1822</v>
      </c>
    </row>
    <row r="107" spans="1:53" ht="21.75" customHeight="1">
      <c r="A107" s="463" t="s">
        <v>2026</v>
      </c>
      <c r="B107" s="463" t="s">
        <v>2027</v>
      </c>
      <c r="C107" s="463" t="s">
        <v>45</v>
      </c>
      <c r="D107" s="463" t="s">
        <v>1794</v>
      </c>
      <c r="E107" s="463" t="s">
        <v>46</v>
      </c>
      <c r="F107" s="463" t="s">
        <v>1795</v>
      </c>
      <c r="G107" s="463" t="s">
        <v>1796</v>
      </c>
      <c r="H107" s="463" t="s">
        <v>1797</v>
      </c>
      <c r="I107" s="463" t="s">
        <v>1983</v>
      </c>
      <c r="J107" s="463" t="s">
        <v>44</v>
      </c>
      <c r="K107" s="463" t="s">
        <v>2028</v>
      </c>
      <c r="L107" s="463" t="s">
        <v>111</v>
      </c>
      <c r="M107" s="463" t="s">
        <v>44</v>
      </c>
      <c r="N107" s="463" t="s">
        <v>1796</v>
      </c>
      <c r="O107" s="463" t="s">
        <v>1800</v>
      </c>
      <c r="P107" s="463" t="s">
        <v>1801</v>
      </c>
      <c r="Q107" s="463" t="s">
        <v>1796</v>
      </c>
      <c r="R107" s="463" t="s">
        <v>1802</v>
      </c>
      <c r="S107" s="463" t="s">
        <v>1955</v>
      </c>
      <c r="T107" s="463" t="s">
        <v>28</v>
      </c>
      <c r="U107" s="463" t="s">
        <v>1956</v>
      </c>
      <c r="V107" s="463" t="s">
        <v>1985</v>
      </c>
      <c r="W107" s="463" t="s">
        <v>81</v>
      </c>
      <c r="X107" s="463" t="s">
        <v>1986</v>
      </c>
      <c r="Y107" s="463" t="s">
        <v>1825</v>
      </c>
      <c r="Z107" s="463" t="s">
        <v>1987</v>
      </c>
      <c r="AA107" s="463" t="s">
        <v>1794</v>
      </c>
      <c r="AB107" s="463" t="s">
        <v>1809</v>
      </c>
      <c r="AC107" s="463" t="s">
        <v>1810</v>
      </c>
      <c r="AD107" s="463" t="s">
        <v>2014</v>
      </c>
      <c r="AE107" s="463" t="s">
        <v>1870</v>
      </c>
      <c r="AF107" s="463" t="s">
        <v>1871</v>
      </c>
      <c r="AG107" s="463" t="s">
        <v>2029</v>
      </c>
      <c r="AH107" s="463" t="s">
        <v>1933</v>
      </c>
      <c r="AI107" s="463" t="s">
        <v>1809</v>
      </c>
      <c r="AJ107" s="463" t="s">
        <v>1825</v>
      </c>
      <c r="AK107" s="464">
        <v>3480500371092</v>
      </c>
      <c r="AL107" s="463" t="s">
        <v>312</v>
      </c>
      <c r="AM107" s="463" t="s">
        <v>1796</v>
      </c>
      <c r="AN107" s="463" t="s">
        <v>1816</v>
      </c>
      <c r="AO107" s="463" t="s">
        <v>51</v>
      </c>
      <c r="AP107" s="463" t="s">
        <v>2016</v>
      </c>
      <c r="AQ107" s="463" t="s">
        <v>1402</v>
      </c>
      <c r="AR107" s="463" t="s">
        <v>48</v>
      </c>
      <c r="AS107" s="463" t="s">
        <v>51</v>
      </c>
      <c r="AT107" s="463" t="s">
        <v>51</v>
      </c>
      <c r="AU107" s="465">
        <v>1</v>
      </c>
      <c r="AV107" s="463" t="s">
        <v>1824</v>
      </c>
      <c r="AW107" s="463" t="s">
        <v>1796</v>
      </c>
      <c r="AX107" s="463" t="s">
        <v>1993</v>
      </c>
      <c r="AY107" s="463" t="s">
        <v>1994</v>
      </c>
      <c r="AZ107" s="463" t="s">
        <v>1995</v>
      </c>
      <c r="BA107" s="463" t="s">
        <v>1822</v>
      </c>
    </row>
    <row r="108" spans="1:53" ht="21.75" customHeight="1">
      <c r="A108" s="463" t="s">
        <v>2026</v>
      </c>
      <c r="B108" s="463" t="s">
        <v>2027</v>
      </c>
      <c r="C108" s="463" t="s">
        <v>45</v>
      </c>
      <c r="D108" s="463" t="s">
        <v>1794</v>
      </c>
      <c r="E108" s="463" t="s">
        <v>46</v>
      </c>
      <c r="F108" s="463" t="s">
        <v>1795</v>
      </c>
      <c r="G108" s="463" t="s">
        <v>1796</v>
      </c>
      <c r="H108" s="463" t="s">
        <v>1797</v>
      </c>
      <c r="I108" s="463" t="s">
        <v>1983</v>
      </c>
      <c r="J108" s="463" t="s">
        <v>44</v>
      </c>
      <c r="K108" s="463" t="s">
        <v>2028</v>
      </c>
      <c r="L108" s="463" t="s">
        <v>111</v>
      </c>
      <c r="M108" s="463" t="s">
        <v>44</v>
      </c>
      <c r="N108" s="463" t="s">
        <v>1796</v>
      </c>
      <c r="O108" s="463" t="s">
        <v>1800</v>
      </c>
      <c r="P108" s="463" t="s">
        <v>1801</v>
      </c>
      <c r="Q108" s="463" t="s">
        <v>1796</v>
      </c>
      <c r="R108" s="463" t="s">
        <v>1802</v>
      </c>
      <c r="S108" s="463" t="s">
        <v>1955</v>
      </c>
      <c r="T108" s="463" t="s">
        <v>28</v>
      </c>
      <c r="U108" s="463" t="s">
        <v>1956</v>
      </c>
      <c r="V108" s="463" t="s">
        <v>1985</v>
      </c>
      <c r="W108" s="463" t="s">
        <v>81</v>
      </c>
      <c r="X108" s="463" t="s">
        <v>1986</v>
      </c>
      <c r="Y108" s="463" t="s">
        <v>1825</v>
      </c>
      <c r="Z108" s="463" t="s">
        <v>1987</v>
      </c>
      <c r="AA108" s="463" t="s">
        <v>1794</v>
      </c>
      <c r="AB108" s="463" t="s">
        <v>1809</v>
      </c>
      <c r="AC108" s="463" t="s">
        <v>1810</v>
      </c>
      <c r="AD108" s="463" t="s">
        <v>2014</v>
      </c>
      <c r="AE108" s="463" t="s">
        <v>1870</v>
      </c>
      <c r="AF108" s="463" t="s">
        <v>1871</v>
      </c>
      <c r="AG108" s="463" t="s">
        <v>2029</v>
      </c>
      <c r="AH108" s="463" t="s">
        <v>1933</v>
      </c>
      <c r="AI108" s="463" t="s">
        <v>1809</v>
      </c>
      <c r="AJ108" s="463" t="s">
        <v>1808</v>
      </c>
      <c r="AK108" s="464">
        <v>3480600062865</v>
      </c>
      <c r="AL108" s="463" t="s">
        <v>316</v>
      </c>
      <c r="AM108" s="463" t="s">
        <v>1794</v>
      </c>
      <c r="AN108" s="463" t="s">
        <v>1816</v>
      </c>
      <c r="AO108" s="463" t="s">
        <v>51</v>
      </c>
      <c r="AP108" s="463" t="s">
        <v>2031</v>
      </c>
      <c r="AQ108" s="463" t="s">
        <v>1542</v>
      </c>
      <c r="AR108" s="463" t="s">
        <v>48</v>
      </c>
      <c r="AS108" s="463" t="s">
        <v>51</v>
      </c>
      <c r="AT108" s="463" t="s">
        <v>51</v>
      </c>
      <c r="AU108" s="465">
        <v>1</v>
      </c>
      <c r="AV108" s="463" t="s">
        <v>1824</v>
      </c>
      <c r="AW108" s="463" t="s">
        <v>1796</v>
      </c>
      <c r="AX108" s="463" t="s">
        <v>1993</v>
      </c>
      <c r="AY108" s="463" t="s">
        <v>1994</v>
      </c>
      <c r="AZ108" s="463" t="s">
        <v>1995</v>
      </c>
      <c r="BA108" s="463" t="s">
        <v>1822</v>
      </c>
    </row>
    <row r="109" spans="1:53" ht="21.75" customHeight="1">
      <c r="A109" s="463" t="s">
        <v>2026</v>
      </c>
      <c r="B109" s="463" t="s">
        <v>2027</v>
      </c>
      <c r="C109" s="463" t="s">
        <v>45</v>
      </c>
      <c r="D109" s="463" t="s">
        <v>1794</v>
      </c>
      <c r="E109" s="463" t="s">
        <v>46</v>
      </c>
      <c r="F109" s="463" t="s">
        <v>1795</v>
      </c>
      <c r="G109" s="463" t="s">
        <v>1796</v>
      </c>
      <c r="H109" s="463" t="s">
        <v>1797</v>
      </c>
      <c r="I109" s="463" t="s">
        <v>1983</v>
      </c>
      <c r="J109" s="463" t="s">
        <v>44</v>
      </c>
      <c r="K109" s="463" t="s">
        <v>2028</v>
      </c>
      <c r="L109" s="463" t="s">
        <v>111</v>
      </c>
      <c r="M109" s="463" t="s">
        <v>44</v>
      </c>
      <c r="N109" s="463" t="s">
        <v>1796</v>
      </c>
      <c r="O109" s="463" t="s">
        <v>1800</v>
      </c>
      <c r="P109" s="463" t="s">
        <v>1801</v>
      </c>
      <c r="Q109" s="463" t="s">
        <v>1796</v>
      </c>
      <c r="R109" s="463" t="s">
        <v>1802</v>
      </c>
      <c r="S109" s="463" t="s">
        <v>1955</v>
      </c>
      <c r="T109" s="463" t="s">
        <v>28</v>
      </c>
      <c r="U109" s="463" t="s">
        <v>1956</v>
      </c>
      <c r="V109" s="463" t="s">
        <v>1985</v>
      </c>
      <c r="W109" s="463" t="s">
        <v>81</v>
      </c>
      <c r="X109" s="463" t="s">
        <v>1986</v>
      </c>
      <c r="Y109" s="463" t="s">
        <v>1825</v>
      </c>
      <c r="Z109" s="463" t="s">
        <v>1987</v>
      </c>
      <c r="AA109" s="463" t="s">
        <v>1794</v>
      </c>
      <c r="AB109" s="463" t="s">
        <v>1809</v>
      </c>
      <c r="AC109" s="463" t="s">
        <v>1810</v>
      </c>
      <c r="AD109" s="463" t="s">
        <v>2014</v>
      </c>
      <c r="AE109" s="463" t="s">
        <v>1870</v>
      </c>
      <c r="AF109" s="463" t="s">
        <v>1871</v>
      </c>
      <c r="AG109" s="463" t="s">
        <v>2029</v>
      </c>
      <c r="AH109" s="463" t="s">
        <v>1933</v>
      </c>
      <c r="AI109" s="463" t="s">
        <v>1809</v>
      </c>
      <c r="AJ109" s="463" t="s">
        <v>1828</v>
      </c>
      <c r="AK109" s="464">
        <v>5470190039890</v>
      </c>
      <c r="AL109" s="463" t="s">
        <v>321</v>
      </c>
      <c r="AM109" s="463" t="s">
        <v>1794</v>
      </c>
      <c r="AN109" s="463" t="s">
        <v>1816</v>
      </c>
      <c r="AO109" s="463" t="s">
        <v>51</v>
      </c>
      <c r="AP109" s="463" t="s">
        <v>2032</v>
      </c>
      <c r="AQ109" s="463" t="s">
        <v>1542</v>
      </c>
      <c r="AR109" s="463" t="s">
        <v>48</v>
      </c>
      <c r="AS109" s="463" t="s">
        <v>51</v>
      </c>
      <c r="AT109" s="463" t="s">
        <v>51</v>
      </c>
      <c r="AU109" s="465">
        <v>2</v>
      </c>
      <c r="AV109" s="463" t="s">
        <v>1998</v>
      </c>
      <c r="AW109" s="463" t="s">
        <v>1796</v>
      </c>
      <c r="AX109" s="463" t="s">
        <v>1993</v>
      </c>
      <c r="AY109" s="463" t="s">
        <v>1994</v>
      </c>
      <c r="AZ109" s="463" t="s">
        <v>1995</v>
      </c>
      <c r="BA109" s="463" t="s">
        <v>1822</v>
      </c>
    </row>
    <row r="110" spans="1:53" ht="21.75" customHeight="1">
      <c r="A110" s="463" t="s">
        <v>2033</v>
      </c>
      <c r="B110" s="463" t="s">
        <v>2034</v>
      </c>
      <c r="C110" s="463" t="s">
        <v>45</v>
      </c>
      <c r="D110" s="463" t="s">
        <v>1794</v>
      </c>
      <c r="E110" s="463" t="s">
        <v>46</v>
      </c>
      <c r="F110" s="463" t="s">
        <v>1795</v>
      </c>
      <c r="G110" s="463" t="s">
        <v>1796</v>
      </c>
      <c r="H110" s="463" t="s">
        <v>1797</v>
      </c>
      <c r="I110" s="463" t="s">
        <v>1953</v>
      </c>
      <c r="J110" s="463" t="s">
        <v>76</v>
      </c>
      <c r="K110" s="463" t="s">
        <v>2035</v>
      </c>
      <c r="L110" s="463" t="s">
        <v>77</v>
      </c>
      <c r="M110" s="463" t="s">
        <v>76</v>
      </c>
      <c r="N110" s="463" t="s">
        <v>1796</v>
      </c>
      <c r="O110" s="463" t="s">
        <v>1800</v>
      </c>
      <c r="P110" s="463" t="s">
        <v>1801</v>
      </c>
      <c r="Q110" s="463" t="s">
        <v>1796</v>
      </c>
      <c r="R110" s="463" t="s">
        <v>1802</v>
      </c>
      <c r="S110" s="463" t="s">
        <v>1955</v>
      </c>
      <c r="T110" s="463" t="s">
        <v>28</v>
      </c>
      <c r="U110" s="463" t="s">
        <v>1956</v>
      </c>
      <c r="V110" s="463" t="s">
        <v>1805</v>
      </c>
      <c r="W110" s="463" t="s">
        <v>106</v>
      </c>
      <c r="X110" s="463" t="s">
        <v>1806</v>
      </c>
      <c r="Y110" s="463" t="s">
        <v>1794</v>
      </c>
      <c r="Z110" s="463" t="s">
        <v>1957</v>
      </c>
      <c r="AA110" s="463" t="s">
        <v>1828</v>
      </c>
      <c r="AB110" s="463" t="s">
        <v>1809</v>
      </c>
      <c r="AC110" s="463" t="s">
        <v>1810</v>
      </c>
      <c r="AD110" s="463" t="s">
        <v>1811</v>
      </c>
      <c r="AE110" s="463" t="s">
        <v>2036</v>
      </c>
      <c r="AF110" s="463" t="s">
        <v>2037</v>
      </c>
      <c r="AG110" s="463" t="s">
        <v>2038</v>
      </c>
      <c r="AH110" s="463" t="s">
        <v>1933</v>
      </c>
      <c r="AI110" s="463" t="s">
        <v>1809</v>
      </c>
      <c r="AJ110" s="463" t="s">
        <v>1796</v>
      </c>
      <c r="AK110" s="464">
        <v>3471000149987</v>
      </c>
      <c r="AL110" s="463" t="s">
        <v>328</v>
      </c>
      <c r="AM110" s="463" t="s">
        <v>1796</v>
      </c>
      <c r="AN110" s="463" t="s">
        <v>1816</v>
      </c>
      <c r="AO110" s="463" t="s">
        <v>51</v>
      </c>
      <c r="AP110" s="463" t="s">
        <v>2039</v>
      </c>
      <c r="AQ110" s="463" t="s">
        <v>1542</v>
      </c>
      <c r="AR110" s="463" t="s">
        <v>62</v>
      </c>
      <c r="AS110" s="463" t="s">
        <v>51</v>
      </c>
      <c r="AT110" s="463" t="s">
        <v>51</v>
      </c>
      <c r="AU110" s="465">
        <v>0</v>
      </c>
      <c r="AV110" s="463" t="s">
        <v>1818</v>
      </c>
      <c r="AW110" s="463" t="s">
        <v>1796</v>
      </c>
      <c r="AX110" s="463" t="s">
        <v>1819</v>
      </c>
      <c r="AY110" s="463" t="s">
        <v>1820</v>
      </c>
      <c r="AZ110" s="463" t="s">
        <v>1821</v>
      </c>
      <c r="BA110" s="463" t="s">
        <v>1822</v>
      </c>
    </row>
    <row r="111" spans="1:53" ht="21.75" customHeight="1">
      <c r="A111" s="463" t="s">
        <v>2033</v>
      </c>
      <c r="B111" s="463" t="s">
        <v>2034</v>
      </c>
      <c r="C111" s="463" t="s">
        <v>45</v>
      </c>
      <c r="D111" s="463" t="s">
        <v>1794</v>
      </c>
      <c r="E111" s="463" t="s">
        <v>46</v>
      </c>
      <c r="F111" s="463" t="s">
        <v>1795</v>
      </c>
      <c r="G111" s="463" t="s">
        <v>1796</v>
      </c>
      <c r="H111" s="463" t="s">
        <v>1797</v>
      </c>
      <c r="I111" s="463" t="s">
        <v>1953</v>
      </c>
      <c r="J111" s="463" t="s">
        <v>76</v>
      </c>
      <c r="K111" s="463" t="s">
        <v>2035</v>
      </c>
      <c r="L111" s="463" t="s">
        <v>77</v>
      </c>
      <c r="M111" s="463" t="s">
        <v>76</v>
      </c>
      <c r="N111" s="463" t="s">
        <v>1796</v>
      </c>
      <c r="O111" s="463" t="s">
        <v>1800</v>
      </c>
      <c r="P111" s="463" t="s">
        <v>1801</v>
      </c>
      <c r="Q111" s="463" t="s">
        <v>1796</v>
      </c>
      <c r="R111" s="463" t="s">
        <v>1802</v>
      </c>
      <c r="S111" s="463" t="s">
        <v>1955</v>
      </c>
      <c r="T111" s="463" t="s">
        <v>28</v>
      </c>
      <c r="U111" s="463" t="s">
        <v>1956</v>
      </c>
      <c r="V111" s="463" t="s">
        <v>1805</v>
      </c>
      <c r="W111" s="463" t="s">
        <v>106</v>
      </c>
      <c r="X111" s="463" t="s">
        <v>1806</v>
      </c>
      <c r="Y111" s="463" t="s">
        <v>1794</v>
      </c>
      <c r="Z111" s="463" t="s">
        <v>1957</v>
      </c>
      <c r="AA111" s="463" t="s">
        <v>1828</v>
      </c>
      <c r="AB111" s="463" t="s">
        <v>1809</v>
      </c>
      <c r="AC111" s="463" t="s">
        <v>1810</v>
      </c>
      <c r="AD111" s="463" t="s">
        <v>1811</v>
      </c>
      <c r="AE111" s="463" t="s">
        <v>2036</v>
      </c>
      <c r="AF111" s="463" t="s">
        <v>2037</v>
      </c>
      <c r="AG111" s="463" t="s">
        <v>2038</v>
      </c>
      <c r="AH111" s="463" t="s">
        <v>1933</v>
      </c>
      <c r="AI111" s="463" t="s">
        <v>1809</v>
      </c>
      <c r="AJ111" s="463" t="s">
        <v>1794</v>
      </c>
      <c r="AK111" s="464">
        <v>3102100020521</v>
      </c>
      <c r="AL111" s="463" t="s">
        <v>74</v>
      </c>
      <c r="AM111" s="463" t="s">
        <v>1796</v>
      </c>
      <c r="AN111" s="463" t="s">
        <v>1816</v>
      </c>
      <c r="AO111" s="463" t="s">
        <v>51</v>
      </c>
      <c r="AP111" s="463" t="s">
        <v>2040</v>
      </c>
      <c r="AQ111" s="463" t="s">
        <v>1159</v>
      </c>
      <c r="AR111" s="463" t="s">
        <v>62</v>
      </c>
      <c r="AS111" s="463" t="s">
        <v>51</v>
      </c>
      <c r="AT111" s="463" t="s">
        <v>51</v>
      </c>
      <c r="AU111" s="465">
        <v>1</v>
      </c>
      <c r="AV111" s="463" t="s">
        <v>1824</v>
      </c>
      <c r="AW111" s="463" t="s">
        <v>1796</v>
      </c>
      <c r="AX111" s="463" t="s">
        <v>1819</v>
      </c>
      <c r="AY111" s="463" t="s">
        <v>1820</v>
      </c>
      <c r="AZ111" s="463" t="s">
        <v>1821</v>
      </c>
      <c r="BA111" s="463" t="s">
        <v>1822</v>
      </c>
    </row>
    <row r="112" spans="1:53" ht="21.75" customHeight="1">
      <c r="A112" s="463" t="s">
        <v>2033</v>
      </c>
      <c r="B112" s="463" t="s">
        <v>2034</v>
      </c>
      <c r="C112" s="463" t="s">
        <v>45</v>
      </c>
      <c r="D112" s="463" t="s">
        <v>1794</v>
      </c>
      <c r="E112" s="463" t="s">
        <v>46</v>
      </c>
      <c r="F112" s="463" t="s">
        <v>1795</v>
      </c>
      <c r="G112" s="463" t="s">
        <v>1796</v>
      </c>
      <c r="H112" s="463" t="s">
        <v>1797</v>
      </c>
      <c r="I112" s="463" t="s">
        <v>1953</v>
      </c>
      <c r="J112" s="463" t="s">
        <v>76</v>
      </c>
      <c r="K112" s="463" t="s">
        <v>2035</v>
      </c>
      <c r="L112" s="463" t="s">
        <v>77</v>
      </c>
      <c r="M112" s="463" t="s">
        <v>76</v>
      </c>
      <c r="N112" s="463" t="s">
        <v>1796</v>
      </c>
      <c r="O112" s="463" t="s">
        <v>1800</v>
      </c>
      <c r="P112" s="463" t="s">
        <v>1801</v>
      </c>
      <c r="Q112" s="463" t="s">
        <v>1796</v>
      </c>
      <c r="R112" s="463" t="s">
        <v>1802</v>
      </c>
      <c r="S112" s="463" t="s">
        <v>1955</v>
      </c>
      <c r="T112" s="463" t="s">
        <v>28</v>
      </c>
      <c r="U112" s="463" t="s">
        <v>1956</v>
      </c>
      <c r="V112" s="463" t="s">
        <v>1805</v>
      </c>
      <c r="W112" s="463" t="s">
        <v>106</v>
      </c>
      <c r="X112" s="463" t="s">
        <v>1806</v>
      </c>
      <c r="Y112" s="463" t="s">
        <v>1794</v>
      </c>
      <c r="Z112" s="463" t="s">
        <v>1957</v>
      </c>
      <c r="AA112" s="463" t="s">
        <v>1828</v>
      </c>
      <c r="AB112" s="463" t="s">
        <v>1809</v>
      </c>
      <c r="AC112" s="463" t="s">
        <v>1810</v>
      </c>
      <c r="AD112" s="463" t="s">
        <v>1811</v>
      </c>
      <c r="AE112" s="463" t="s">
        <v>2036</v>
      </c>
      <c r="AF112" s="463" t="s">
        <v>2037</v>
      </c>
      <c r="AG112" s="463" t="s">
        <v>2038</v>
      </c>
      <c r="AH112" s="463" t="s">
        <v>1933</v>
      </c>
      <c r="AI112" s="463" t="s">
        <v>1809</v>
      </c>
      <c r="AJ112" s="463" t="s">
        <v>1825</v>
      </c>
      <c r="AK112" s="464">
        <v>1101400731591</v>
      </c>
      <c r="AL112" s="463" t="s">
        <v>83</v>
      </c>
      <c r="AM112" s="463" t="s">
        <v>1796</v>
      </c>
      <c r="AN112" s="463" t="s">
        <v>1816</v>
      </c>
      <c r="AO112" s="463" t="s">
        <v>51</v>
      </c>
      <c r="AP112" s="463" t="s">
        <v>2041</v>
      </c>
      <c r="AQ112" s="463" t="s">
        <v>1159</v>
      </c>
      <c r="AR112" s="463" t="s">
        <v>6</v>
      </c>
      <c r="AS112" s="463" t="s">
        <v>51</v>
      </c>
      <c r="AT112" s="463" t="s">
        <v>51</v>
      </c>
      <c r="AU112" s="465">
        <v>1</v>
      </c>
      <c r="AV112" s="463" t="s">
        <v>1824</v>
      </c>
      <c r="AW112" s="463" t="s">
        <v>1796</v>
      </c>
      <c r="AX112" s="463" t="s">
        <v>1819</v>
      </c>
      <c r="AY112" s="463" t="s">
        <v>1820</v>
      </c>
      <c r="AZ112" s="463" t="s">
        <v>1821</v>
      </c>
      <c r="BA112" s="463" t="s">
        <v>1822</v>
      </c>
    </row>
    <row r="113" spans="1:53" ht="21.75" customHeight="1">
      <c r="A113" s="463" t="s">
        <v>2033</v>
      </c>
      <c r="B113" s="463" t="s">
        <v>2034</v>
      </c>
      <c r="C113" s="463" t="s">
        <v>45</v>
      </c>
      <c r="D113" s="463" t="s">
        <v>1794</v>
      </c>
      <c r="E113" s="463" t="s">
        <v>46</v>
      </c>
      <c r="F113" s="463" t="s">
        <v>1795</v>
      </c>
      <c r="G113" s="463" t="s">
        <v>1796</v>
      </c>
      <c r="H113" s="463" t="s">
        <v>1797</v>
      </c>
      <c r="I113" s="463" t="s">
        <v>1953</v>
      </c>
      <c r="J113" s="463" t="s">
        <v>76</v>
      </c>
      <c r="K113" s="463" t="s">
        <v>2035</v>
      </c>
      <c r="L113" s="463" t="s">
        <v>77</v>
      </c>
      <c r="M113" s="463" t="s">
        <v>76</v>
      </c>
      <c r="N113" s="463" t="s">
        <v>1796</v>
      </c>
      <c r="O113" s="463" t="s">
        <v>1800</v>
      </c>
      <c r="P113" s="463" t="s">
        <v>1801</v>
      </c>
      <c r="Q113" s="463" t="s">
        <v>1796</v>
      </c>
      <c r="R113" s="463" t="s">
        <v>1802</v>
      </c>
      <c r="S113" s="463" t="s">
        <v>1955</v>
      </c>
      <c r="T113" s="463" t="s">
        <v>28</v>
      </c>
      <c r="U113" s="463" t="s">
        <v>1956</v>
      </c>
      <c r="V113" s="463" t="s">
        <v>1805</v>
      </c>
      <c r="W113" s="463" t="s">
        <v>106</v>
      </c>
      <c r="X113" s="463" t="s">
        <v>1806</v>
      </c>
      <c r="Y113" s="463" t="s">
        <v>1794</v>
      </c>
      <c r="Z113" s="463" t="s">
        <v>1957</v>
      </c>
      <c r="AA113" s="463" t="s">
        <v>1828</v>
      </c>
      <c r="AB113" s="463" t="s">
        <v>1809</v>
      </c>
      <c r="AC113" s="463" t="s">
        <v>1810</v>
      </c>
      <c r="AD113" s="463" t="s">
        <v>1811</v>
      </c>
      <c r="AE113" s="463" t="s">
        <v>2036</v>
      </c>
      <c r="AF113" s="463" t="s">
        <v>2037</v>
      </c>
      <c r="AG113" s="463" t="s">
        <v>2038</v>
      </c>
      <c r="AH113" s="463" t="s">
        <v>1933</v>
      </c>
      <c r="AI113" s="463" t="s">
        <v>1809</v>
      </c>
      <c r="AJ113" s="463" t="s">
        <v>1828</v>
      </c>
      <c r="AK113" s="464">
        <v>3480600151213</v>
      </c>
      <c r="AL113" s="463" t="s">
        <v>82</v>
      </c>
      <c r="AM113" s="463" t="s">
        <v>1796</v>
      </c>
      <c r="AN113" s="463" t="s">
        <v>1816</v>
      </c>
      <c r="AO113" s="463" t="s">
        <v>51</v>
      </c>
      <c r="AP113" s="463" t="s">
        <v>2042</v>
      </c>
      <c r="AQ113" s="463" t="s">
        <v>1159</v>
      </c>
      <c r="AR113" s="463" t="s">
        <v>62</v>
      </c>
      <c r="AS113" s="463" t="s">
        <v>51</v>
      </c>
      <c r="AT113" s="463" t="s">
        <v>51</v>
      </c>
      <c r="AU113" s="465">
        <v>1</v>
      </c>
      <c r="AV113" s="463" t="s">
        <v>1824</v>
      </c>
      <c r="AW113" s="463" t="s">
        <v>1796</v>
      </c>
      <c r="AX113" s="463" t="s">
        <v>1819</v>
      </c>
      <c r="AY113" s="463" t="s">
        <v>1820</v>
      </c>
      <c r="AZ113" s="463" t="s">
        <v>1821</v>
      </c>
      <c r="BA113" s="463" t="s">
        <v>1822</v>
      </c>
    </row>
    <row r="114" spans="1:53" ht="21.75" customHeight="1">
      <c r="A114" s="463" t="s">
        <v>2033</v>
      </c>
      <c r="B114" s="463" t="s">
        <v>2034</v>
      </c>
      <c r="C114" s="463" t="s">
        <v>45</v>
      </c>
      <c r="D114" s="463" t="s">
        <v>1794</v>
      </c>
      <c r="E114" s="463" t="s">
        <v>46</v>
      </c>
      <c r="F114" s="463" t="s">
        <v>1795</v>
      </c>
      <c r="G114" s="463" t="s">
        <v>1796</v>
      </c>
      <c r="H114" s="463" t="s">
        <v>1797</v>
      </c>
      <c r="I114" s="463" t="s">
        <v>1953</v>
      </c>
      <c r="J114" s="463" t="s">
        <v>76</v>
      </c>
      <c r="K114" s="463" t="s">
        <v>2035</v>
      </c>
      <c r="L114" s="463" t="s">
        <v>77</v>
      </c>
      <c r="M114" s="463" t="s">
        <v>76</v>
      </c>
      <c r="N114" s="463" t="s">
        <v>1796</v>
      </c>
      <c r="O114" s="463" t="s">
        <v>1800</v>
      </c>
      <c r="P114" s="463" t="s">
        <v>1801</v>
      </c>
      <c r="Q114" s="463" t="s">
        <v>1796</v>
      </c>
      <c r="R114" s="463" t="s">
        <v>1802</v>
      </c>
      <c r="S114" s="463" t="s">
        <v>1955</v>
      </c>
      <c r="T114" s="463" t="s">
        <v>28</v>
      </c>
      <c r="U114" s="463" t="s">
        <v>1956</v>
      </c>
      <c r="V114" s="463" t="s">
        <v>1805</v>
      </c>
      <c r="W114" s="463" t="s">
        <v>106</v>
      </c>
      <c r="X114" s="463" t="s">
        <v>1806</v>
      </c>
      <c r="Y114" s="463" t="s">
        <v>1794</v>
      </c>
      <c r="Z114" s="463" t="s">
        <v>1957</v>
      </c>
      <c r="AA114" s="463" t="s">
        <v>1828</v>
      </c>
      <c r="AB114" s="463" t="s">
        <v>1809</v>
      </c>
      <c r="AC114" s="463" t="s">
        <v>1810</v>
      </c>
      <c r="AD114" s="463" t="s">
        <v>1811</v>
      </c>
      <c r="AE114" s="463" t="s">
        <v>2036</v>
      </c>
      <c r="AF114" s="463" t="s">
        <v>2037</v>
      </c>
      <c r="AG114" s="463" t="s">
        <v>2038</v>
      </c>
      <c r="AH114" s="463" t="s">
        <v>1933</v>
      </c>
      <c r="AI114" s="463" t="s">
        <v>1809</v>
      </c>
      <c r="AJ114" s="463" t="s">
        <v>1860</v>
      </c>
      <c r="AK114" s="464">
        <v>1409800071665</v>
      </c>
      <c r="AL114" s="463" t="s">
        <v>84</v>
      </c>
      <c r="AM114" s="463" t="s">
        <v>1796</v>
      </c>
      <c r="AN114" s="463" t="s">
        <v>1816</v>
      </c>
      <c r="AO114" s="463" t="s">
        <v>51</v>
      </c>
      <c r="AP114" s="463" t="s">
        <v>2043</v>
      </c>
      <c r="AQ114" s="463" t="s">
        <v>1159</v>
      </c>
      <c r="AR114" s="463" t="s">
        <v>6</v>
      </c>
      <c r="AS114" s="463" t="s">
        <v>2044</v>
      </c>
      <c r="AT114" s="463" t="s">
        <v>2045</v>
      </c>
      <c r="AU114" s="466"/>
      <c r="AV114" s="463" t="s">
        <v>51</v>
      </c>
      <c r="AW114" s="463" t="s">
        <v>1796</v>
      </c>
      <c r="AX114" s="463" t="s">
        <v>1819</v>
      </c>
      <c r="AY114" s="463" t="s">
        <v>1820</v>
      </c>
      <c r="AZ114" s="463" t="s">
        <v>1821</v>
      </c>
      <c r="BA114" s="463" t="s">
        <v>1822</v>
      </c>
    </row>
    <row r="115" spans="1:53" ht="21.75" customHeight="1">
      <c r="A115" s="463" t="s">
        <v>2046</v>
      </c>
      <c r="B115" s="463" t="s">
        <v>2047</v>
      </c>
      <c r="C115" s="463" t="s">
        <v>87</v>
      </c>
      <c r="D115" s="463" t="s">
        <v>1794</v>
      </c>
      <c r="E115" s="463" t="s">
        <v>46</v>
      </c>
      <c r="F115" s="463" t="s">
        <v>1795</v>
      </c>
      <c r="G115" s="463" t="s">
        <v>1796</v>
      </c>
      <c r="H115" s="463" t="s">
        <v>1797</v>
      </c>
      <c r="I115" s="463" t="s">
        <v>1953</v>
      </c>
      <c r="J115" s="463" t="s">
        <v>76</v>
      </c>
      <c r="K115" s="463" t="s">
        <v>2048</v>
      </c>
      <c r="L115" s="463" t="s">
        <v>88</v>
      </c>
      <c r="M115" s="463" t="s">
        <v>76</v>
      </c>
      <c r="N115" s="463" t="s">
        <v>1796</v>
      </c>
      <c r="O115" s="463" t="s">
        <v>1800</v>
      </c>
      <c r="P115" s="463" t="s">
        <v>1801</v>
      </c>
      <c r="Q115" s="463" t="s">
        <v>1796</v>
      </c>
      <c r="R115" s="463" t="s">
        <v>1802</v>
      </c>
      <c r="S115" s="463" t="s">
        <v>1955</v>
      </c>
      <c r="T115" s="463" t="s">
        <v>28</v>
      </c>
      <c r="U115" s="463" t="s">
        <v>1956</v>
      </c>
      <c r="V115" s="463" t="s">
        <v>1805</v>
      </c>
      <c r="W115" s="463" t="s">
        <v>106</v>
      </c>
      <c r="X115" s="463" t="s">
        <v>1806</v>
      </c>
      <c r="Y115" s="463" t="s">
        <v>1794</v>
      </c>
      <c r="Z115" s="463" t="s">
        <v>1957</v>
      </c>
      <c r="AA115" s="463" t="s">
        <v>1828</v>
      </c>
      <c r="AB115" s="463" t="s">
        <v>1809</v>
      </c>
      <c r="AC115" s="463" t="s">
        <v>1810</v>
      </c>
      <c r="AD115" s="463" t="s">
        <v>1811</v>
      </c>
      <c r="AE115" s="463" t="s">
        <v>1812</v>
      </c>
      <c r="AF115" s="463" t="s">
        <v>2049</v>
      </c>
      <c r="AG115" s="463" t="s">
        <v>2050</v>
      </c>
      <c r="AH115" s="463" t="s">
        <v>2051</v>
      </c>
      <c r="AI115" s="463" t="s">
        <v>1809</v>
      </c>
      <c r="AJ115" s="463" t="s">
        <v>1796</v>
      </c>
      <c r="AK115" s="464">
        <v>3160100669283</v>
      </c>
      <c r="AL115" s="463" t="s">
        <v>348</v>
      </c>
      <c r="AM115" s="463" t="s">
        <v>1796</v>
      </c>
      <c r="AN115" s="463" t="s">
        <v>1816</v>
      </c>
      <c r="AO115" s="463" t="s">
        <v>51</v>
      </c>
      <c r="AP115" s="463" t="s">
        <v>2040</v>
      </c>
      <c r="AQ115" s="463" t="s">
        <v>1542</v>
      </c>
      <c r="AR115" s="463" t="s">
        <v>62</v>
      </c>
      <c r="AS115" s="463" t="s">
        <v>51</v>
      </c>
      <c r="AT115" s="463" t="s">
        <v>51</v>
      </c>
      <c r="AU115" s="465">
        <v>0</v>
      </c>
      <c r="AV115" s="463" t="s">
        <v>1818</v>
      </c>
      <c r="AW115" s="463" t="s">
        <v>1796</v>
      </c>
      <c r="AX115" s="463" t="s">
        <v>1819</v>
      </c>
      <c r="AY115" s="463" t="s">
        <v>1820</v>
      </c>
      <c r="AZ115" s="463" t="s">
        <v>1821</v>
      </c>
      <c r="BA115" s="463" t="s">
        <v>1822</v>
      </c>
    </row>
    <row r="116" spans="1:53" ht="21.75" customHeight="1">
      <c r="A116" s="463" t="s">
        <v>2046</v>
      </c>
      <c r="B116" s="463" t="s">
        <v>2047</v>
      </c>
      <c r="C116" s="463" t="s">
        <v>87</v>
      </c>
      <c r="D116" s="463" t="s">
        <v>1794</v>
      </c>
      <c r="E116" s="463" t="s">
        <v>46</v>
      </c>
      <c r="F116" s="463" t="s">
        <v>1795</v>
      </c>
      <c r="G116" s="463" t="s">
        <v>1796</v>
      </c>
      <c r="H116" s="463" t="s">
        <v>1797</v>
      </c>
      <c r="I116" s="463" t="s">
        <v>1953</v>
      </c>
      <c r="J116" s="463" t="s">
        <v>76</v>
      </c>
      <c r="K116" s="463" t="s">
        <v>2048</v>
      </c>
      <c r="L116" s="463" t="s">
        <v>88</v>
      </c>
      <c r="M116" s="463" t="s">
        <v>76</v>
      </c>
      <c r="N116" s="463" t="s">
        <v>1796</v>
      </c>
      <c r="O116" s="463" t="s">
        <v>1800</v>
      </c>
      <c r="P116" s="463" t="s">
        <v>1801</v>
      </c>
      <c r="Q116" s="463" t="s">
        <v>1796</v>
      </c>
      <c r="R116" s="463" t="s">
        <v>1802</v>
      </c>
      <c r="S116" s="463" t="s">
        <v>1955</v>
      </c>
      <c r="T116" s="463" t="s">
        <v>28</v>
      </c>
      <c r="U116" s="463" t="s">
        <v>1956</v>
      </c>
      <c r="V116" s="463" t="s">
        <v>1805</v>
      </c>
      <c r="W116" s="463" t="s">
        <v>106</v>
      </c>
      <c r="X116" s="463" t="s">
        <v>1806</v>
      </c>
      <c r="Y116" s="463" t="s">
        <v>1794</v>
      </c>
      <c r="Z116" s="463" t="s">
        <v>1957</v>
      </c>
      <c r="AA116" s="463" t="s">
        <v>1828</v>
      </c>
      <c r="AB116" s="463" t="s">
        <v>1809</v>
      </c>
      <c r="AC116" s="463" t="s">
        <v>1810</v>
      </c>
      <c r="AD116" s="463" t="s">
        <v>1811</v>
      </c>
      <c r="AE116" s="463" t="s">
        <v>1812</v>
      </c>
      <c r="AF116" s="463" t="s">
        <v>2049</v>
      </c>
      <c r="AG116" s="463" t="s">
        <v>2050</v>
      </c>
      <c r="AH116" s="463" t="s">
        <v>2051</v>
      </c>
      <c r="AI116" s="463" t="s">
        <v>1809</v>
      </c>
      <c r="AJ116" s="463" t="s">
        <v>1794</v>
      </c>
      <c r="AK116" s="464">
        <v>3410400870607</v>
      </c>
      <c r="AL116" s="463" t="s">
        <v>355</v>
      </c>
      <c r="AM116" s="463" t="s">
        <v>1794</v>
      </c>
      <c r="AN116" s="463" t="s">
        <v>1816</v>
      </c>
      <c r="AO116" s="463" t="s">
        <v>51</v>
      </c>
      <c r="AP116" s="463" t="s">
        <v>2052</v>
      </c>
      <c r="AQ116" s="463" t="s">
        <v>1159</v>
      </c>
      <c r="AR116" s="463" t="s">
        <v>62</v>
      </c>
      <c r="AS116" s="463" t="s">
        <v>51</v>
      </c>
      <c r="AT116" s="463" t="s">
        <v>51</v>
      </c>
      <c r="AU116" s="465">
        <v>1</v>
      </c>
      <c r="AV116" s="463" t="s">
        <v>1824</v>
      </c>
      <c r="AW116" s="463" t="s">
        <v>1796</v>
      </c>
      <c r="AX116" s="463" t="s">
        <v>1819</v>
      </c>
      <c r="AY116" s="463" t="s">
        <v>1820</v>
      </c>
      <c r="AZ116" s="463" t="s">
        <v>1821</v>
      </c>
      <c r="BA116" s="463" t="s">
        <v>1822</v>
      </c>
    </row>
    <row r="117" spans="1:53" ht="21.75" customHeight="1">
      <c r="A117" s="463" t="s">
        <v>2046</v>
      </c>
      <c r="B117" s="463" t="s">
        <v>2047</v>
      </c>
      <c r="C117" s="463" t="s">
        <v>87</v>
      </c>
      <c r="D117" s="463" t="s">
        <v>1794</v>
      </c>
      <c r="E117" s="463" t="s">
        <v>46</v>
      </c>
      <c r="F117" s="463" t="s">
        <v>1795</v>
      </c>
      <c r="G117" s="463" t="s">
        <v>1796</v>
      </c>
      <c r="H117" s="463" t="s">
        <v>1797</v>
      </c>
      <c r="I117" s="463" t="s">
        <v>1953</v>
      </c>
      <c r="J117" s="463" t="s">
        <v>76</v>
      </c>
      <c r="K117" s="463" t="s">
        <v>2048</v>
      </c>
      <c r="L117" s="463" t="s">
        <v>88</v>
      </c>
      <c r="M117" s="463" t="s">
        <v>76</v>
      </c>
      <c r="N117" s="463" t="s">
        <v>1796</v>
      </c>
      <c r="O117" s="463" t="s">
        <v>1800</v>
      </c>
      <c r="P117" s="463" t="s">
        <v>1801</v>
      </c>
      <c r="Q117" s="463" t="s">
        <v>1796</v>
      </c>
      <c r="R117" s="463" t="s">
        <v>1802</v>
      </c>
      <c r="S117" s="463" t="s">
        <v>1955</v>
      </c>
      <c r="T117" s="463" t="s">
        <v>28</v>
      </c>
      <c r="U117" s="463" t="s">
        <v>1956</v>
      </c>
      <c r="V117" s="463" t="s">
        <v>1805</v>
      </c>
      <c r="W117" s="463" t="s">
        <v>106</v>
      </c>
      <c r="X117" s="463" t="s">
        <v>1806</v>
      </c>
      <c r="Y117" s="463" t="s">
        <v>1794</v>
      </c>
      <c r="Z117" s="463" t="s">
        <v>1957</v>
      </c>
      <c r="AA117" s="463" t="s">
        <v>1828</v>
      </c>
      <c r="AB117" s="463" t="s">
        <v>1809</v>
      </c>
      <c r="AC117" s="463" t="s">
        <v>1810</v>
      </c>
      <c r="AD117" s="463" t="s">
        <v>1811</v>
      </c>
      <c r="AE117" s="463" t="s">
        <v>1812</v>
      </c>
      <c r="AF117" s="463" t="s">
        <v>2049</v>
      </c>
      <c r="AG117" s="463" t="s">
        <v>2050</v>
      </c>
      <c r="AH117" s="463" t="s">
        <v>2051</v>
      </c>
      <c r="AI117" s="463" t="s">
        <v>1809</v>
      </c>
      <c r="AJ117" s="463" t="s">
        <v>1825</v>
      </c>
      <c r="AK117" s="464">
        <v>3460800141289</v>
      </c>
      <c r="AL117" s="463" t="s">
        <v>90</v>
      </c>
      <c r="AM117" s="463" t="s">
        <v>1796</v>
      </c>
      <c r="AN117" s="463" t="s">
        <v>1816</v>
      </c>
      <c r="AO117" s="463" t="s">
        <v>51</v>
      </c>
      <c r="AP117" s="463" t="s">
        <v>2053</v>
      </c>
      <c r="AQ117" s="463" t="s">
        <v>1159</v>
      </c>
      <c r="AR117" s="463" t="s">
        <v>6</v>
      </c>
      <c r="AS117" s="463" t="s">
        <v>51</v>
      </c>
      <c r="AT117" s="463" t="s">
        <v>51</v>
      </c>
      <c r="AU117" s="467">
        <v>1</v>
      </c>
      <c r="AV117" s="463" t="s">
        <v>1824</v>
      </c>
      <c r="AW117" s="463" t="s">
        <v>1796</v>
      </c>
      <c r="AX117" s="463" t="s">
        <v>1819</v>
      </c>
      <c r="AY117" s="463" t="s">
        <v>1820</v>
      </c>
      <c r="AZ117" s="463" t="s">
        <v>1821</v>
      </c>
      <c r="BA117" s="463" t="s">
        <v>1822</v>
      </c>
    </row>
    <row r="118" spans="1:53" ht="21.75" customHeight="1">
      <c r="A118" s="463" t="s">
        <v>2046</v>
      </c>
      <c r="B118" s="463" t="s">
        <v>2047</v>
      </c>
      <c r="C118" s="463" t="s">
        <v>87</v>
      </c>
      <c r="D118" s="463" t="s">
        <v>1794</v>
      </c>
      <c r="E118" s="463" t="s">
        <v>46</v>
      </c>
      <c r="F118" s="463" t="s">
        <v>1795</v>
      </c>
      <c r="G118" s="463" t="s">
        <v>1796</v>
      </c>
      <c r="H118" s="463" t="s">
        <v>1797</v>
      </c>
      <c r="I118" s="463" t="s">
        <v>1953</v>
      </c>
      <c r="J118" s="463" t="s">
        <v>76</v>
      </c>
      <c r="K118" s="463" t="s">
        <v>2048</v>
      </c>
      <c r="L118" s="463" t="s">
        <v>88</v>
      </c>
      <c r="M118" s="463" t="s">
        <v>76</v>
      </c>
      <c r="N118" s="463" t="s">
        <v>1796</v>
      </c>
      <c r="O118" s="463" t="s">
        <v>1800</v>
      </c>
      <c r="P118" s="463" t="s">
        <v>1801</v>
      </c>
      <c r="Q118" s="463" t="s">
        <v>1796</v>
      </c>
      <c r="R118" s="463" t="s">
        <v>1802</v>
      </c>
      <c r="S118" s="463" t="s">
        <v>1955</v>
      </c>
      <c r="T118" s="463" t="s">
        <v>28</v>
      </c>
      <c r="U118" s="463" t="s">
        <v>1956</v>
      </c>
      <c r="V118" s="463" t="s">
        <v>1805</v>
      </c>
      <c r="W118" s="463" t="s">
        <v>106</v>
      </c>
      <c r="X118" s="463" t="s">
        <v>1806</v>
      </c>
      <c r="Y118" s="463" t="s">
        <v>1794</v>
      </c>
      <c r="Z118" s="463" t="s">
        <v>1957</v>
      </c>
      <c r="AA118" s="463" t="s">
        <v>1828</v>
      </c>
      <c r="AB118" s="463" t="s">
        <v>1809</v>
      </c>
      <c r="AC118" s="463" t="s">
        <v>1810</v>
      </c>
      <c r="AD118" s="463" t="s">
        <v>1811</v>
      </c>
      <c r="AE118" s="463" t="s">
        <v>1812</v>
      </c>
      <c r="AF118" s="463" t="s">
        <v>2049</v>
      </c>
      <c r="AG118" s="463" t="s">
        <v>2050</v>
      </c>
      <c r="AH118" s="463" t="s">
        <v>2051</v>
      </c>
      <c r="AI118" s="463" t="s">
        <v>1809</v>
      </c>
      <c r="AJ118" s="463" t="s">
        <v>1808</v>
      </c>
      <c r="AK118" s="464">
        <v>3571200195400</v>
      </c>
      <c r="AL118" s="463" t="s">
        <v>91</v>
      </c>
      <c r="AM118" s="463" t="s">
        <v>1794</v>
      </c>
      <c r="AN118" s="463" t="s">
        <v>1816</v>
      </c>
      <c r="AO118" s="463" t="s">
        <v>51</v>
      </c>
      <c r="AP118" s="463" t="s">
        <v>2054</v>
      </c>
      <c r="AQ118" s="463" t="s">
        <v>1159</v>
      </c>
      <c r="AR118" s="463" t="s">
        <v>6</v>
      </c>
      <c r="AS118" s="463" t="s">
        <v>51</v>
      </c>
      <c r="AT118" s="463" t="s">
        <v>51</v>
      </c>
      <c r="AU118" s="465">
        <v>1</v>
      </c>
      <c r="AV118" s="463" t="s">
        <v>1824</v>
      </c>
      <c r="AW118" s="463" t="s">
        <v>1796</v>
      </c>
      <c r="AX118" s="463" t="s">
        <v>1819</v>
      </c>
      <c r="AY118" s="463" t="s">
        <v>1820</v>
      </c>
      <c r="AZ118" s="463" t="s">
        <v>1821</v>
      </c>
      <c r="BA118" s="463" t="s">
        <v>1822</v>
      </c>
    </row>
    <row r="119" spans="1:53" ht="21.75" customHeight="1">
      <c r="A119" s="463" t="s">
        <v>2046</v>
      </c>
      <c r="B119" s="463" t="s">
        <v>2047</v>
      </c>
      <c r="C119" s="463" t="s">
        <v>87</v>
      </c>
      <c r="D119" s="463" t="s">
        <v>1794</v>
      </c>
      <c r="E119" s="463" t="s">
        <v>46</v>
      </c>
      <c r="F119" s="463" t="s">
        <v>1795</v>
      </c>
      <c r="G119" s="463" t="s">
        <v>1796</v>
      </c>
      <c r="H119" s="463" t="s">
        <v>1797</v>
      </c>
      <c r="I119" s="463" t="s">
        <v>1953</v>
      </c>
      <c r="J119" s="463" t="s">
        <v>76</v>
      </c>
      <c r="K119" s="463" t="s">
        <v>2048</v>
      </c>
      <c r="L119" s="463" t="s">
        <v>88</v>
      </c>
      <c r="M119" s="463" t="s">
        <v>76</v>
      </c>
      <c r="N119" s="463" t="s">
        <v>1796</v>
      </c>
      <c r="O119" s="463" t="s">
        <v>1800</v>
      </c>
      <c r="P119" s="463" t="s">
        <v>1801</v>
      </c>
      <c r="Q119" s="463" t="s">
        <v>1796</v>
      </c>
      <c r="R119" s="463" t="s">
        <v>1802</v>
      </c>
      <c r="S119" s="463" t="s">
        <v>1955</v>
      </c>
      <c r="T119" s="463" t="s">
        <v>28</v>
      </c>
      <c r="U119" s="463" t="s">
        <v>1956</v>
      </c>
      <c r="V119" s="463" t="s">
        <v>1805</v>
      </c>
      <c r="W119" s="463" t="s">
        <v>106</v>
      </c>
      <c r="X119" s="463" t="s">
        <v>1806</v>
      </c>
      <c r="Y119" s="463" t="s">
        <v>1794</v>
      </c>
      <c r="Z119" s="463" t="s">
        <v>1957</v>
      </c>
      <c r="AA119" s="463" t="s">
        <v>1828</v>
      </c>
      <c r="AB119" s="463" t="s">
        <v>1809</v>
      </c>
      <c r="AC119" s="463" t="s">
        <v>1810</v>
      </c>
      <c r="AD119" s="463" t="s">
        <v>1811</v>
      </c>
      <c r="AE119" s="463" t="s">
        <v>1812</v>
      </c>
      <c r="AF119" s="463" t="s">
        <v>2049</v>
      </c>
      <c r="AG119" s="463" t="s">
        <v>2050</v>
      </c>
      <c r="AH119" s="463" t="s">
        <v>2051</v>
      </c>
      <c r="AI119" s="463" t="s">
        <v>1809</v>
      </c>
      <c r="AJ119" s="463" t="s">
        <v>1828</v>
      </c>
      <c r="AK119" s="464">
        <v>3470101409312</v>
      </c>
      <c r="AL119" s="463" t="s">
        <v>102</v>
      </c>
      <c r="AM119" s="463" t="s">
        <v>1796</v>
      </c>
      <c r="AN119" s="463" t="s">
        <v>1816</v>
      </c>
      <c r="AO119" s="463" t="s">
        <v>51</v>
      </c>
      <c r="AP119" s="463" t="s">
        <v>2055</v>
      </c>
      <c r="AQ119" s="463" t="s">
        <v>1159</v>
      </c>
      <c r="AR119" s="463" t="s">
        <v>6</v>
      </c>
      <c r="AS119" s="463" t="s">
        <v>51</v>
      </c>
      <c r="AT119" s="463" t="s">
        <v>51</v>
      </c>
      <c r="AU119" s="465">
        <v>1</v>
      </c>
      <c r="AV119" s="463" t="s">
        <v>1824</v>
      </c>
      <c r="AW119" s="463" t="s">
        <v>1796</v>
      </c>
      <c r="AX119" s="463" t="s">
        <v>1819</v>
      </c>
      <c r="AY119" s="463" t="s">
        <v>1820</v>
      </c>
      <c r="AZ119" s="463" t="s">
        <v>1821</v>
      </c>
      <c r="BA119" s="463" t="s">
        <v>1822</v>
      </c>
    </row>
    <row r="120" spans="1:53" ht="21.75" customHeight="1">
      <c r="A120" s="463" t="s">
        <v>2046</v>
      </c>
      <c r="B120" s="463" t="s">
        <v>2047</v>
      </c>
      <c r="C120" s="463" t="s">
        <v>87</v>
      </c>
      <c r="D120" s="463" t="s">
        <v>1794</v>
      </c>
      <c r="E120" s="463" t="s">
        <v>46</v>
      </c>
      <c r="F120" s="463" t="s">
        <v>1795</v>
      </c>
      <c r="G120" s="463" t="s">
        <v>1796</v>
      </c>
      <c r="H120" s="463" t="s">
        <v>1797</v>
      </c>
      <c r="I120" s="463" t="s">
        <v>1953</v>
      </c>
      <c r="J120" s="463" t="s">
        <v>76</v>
      </c>
      <c r="K120" s="463" t="s">
        <v>2048</v>
      </c>
      <c r="L120" s="463" t="s">
        <v>88</v>
      </c>
      <c r="M120" s="463" t="s">
        <v>76</v>
      </c>
      <c r="N120" s="463" t="s">
        <v>1796</v>
      </c>
      <c r="O120" s="463" t="s">
        <v>1800</v>
      </c>
      <c r="P120" s="463" t="s">
        <v>1801</v>
      </c>
      <c r="Q120" s="463" t="s">
        <v>1796</v>
      </c>
      <c r="R120" s="463" t="s">
        <v>1802</v>
      </c>
      <c r="S120" s="463" t="s">
        <v>1955</v>
      </c>
      <c r="T120" s="463" t="s">
        <v>28</v>
      </c>
      <c r="U120" s="463" t="s">
        <v>1956</v>
      </c>
      <c r="V120" s="463" t="s">
        <v>1805</v>
      </c>
      <c r="W120" s="463" t="s">
        <v>106</v>
      </c>
      <c r="X120" s="463" t="s">
        <v>1806</v>
      </c>
      <c r="Y120" s="463" t="s">
        <v>1794</v>
      </c>
      <c r="Z120" s="463" t="s">
        <v>1957</v>
      </c>
      <c r="AA120" s="463" t="s">
        <v>1828</v>
      </c>
      <c r="AB120" s="463" t="s">
        <v>1809</v>
      </c>
      <c r="AC120" s="463" t="s">
        <v>1810</v>
      </c>
      <c r="AD120" s="463" t="s">
        <v>1811</v>
      </c>
      <c r="AE120" s="463" t="s">
        <v>1812</v>
      </c>
      <c r="AF120" s="463" t="s">
        <v>2049</v>
      </c>
      <c r="AG120" s="463" t="s">
        <v>2050</v>
      </c>
      <c r="AH120" s="463" t="s">
        <v>2051</v>
      </c>
      <c r="AI120" s="463" t="s">
        <v>1809</v>
      </c>
      <c r="AJ120" s="463" t="s">
        <v>1860</v>
      </c>
      <c r="AK120" s="464">
        <v>117</v>
      </c>
      <c r="AL120" s="463" t="s">
        <v>51</v>
      </c>
      <c r="AM120" s="463" t="s">
        <v>1794</v>
      </c>
      <c r="AN120" s="463" t="s">
        <v>1816</v>
      </c>
      <c r="AO120" s="463" t="s">
        <v>51</v>
      </c>
      <c r="AP120" s="463" t="s">
        <v>51</v>
      </c>
      <c r="AQ120" s="463" t="s">
        <v>51</v>
      </c>
      <c r="AR120" s="463" t="s">
        <v>51</v>
      </c>
      <c r="AS120" s="463" t="s">
        <v>51</v>
      </c>
      <c r="AT120" s="463" t="s">
        <v>51</v>
      </c>
      <c r="AU120" s="465">
        <v>1</v>
      </c>
      <c r="AV120" s="463" t="s">
        <v>1824</v>
      </c>
      <c r="AW120" s="463" t="s">
        <v>1796</v>
      </c>
      <c r="AX120" s="463" t="s">
        <v>1819</v>
      </c>
      <c r="AY120" s="463" t="s">
        <v>1820</v>
      </c>
      <c r="AZ120" s="463" t="s">
        <v>1821</v>
      </c>
      <c r="BA120" s="463" t="s">
        <v>1822</v>
      </c>
    </row>
    <row r="121" spans="1:53" ht="21.75" customHeight="1">
      <c r="A121" s="463" t="s">
        <v>2056</v>
      </c>
      <c r="B121" s="463" t="s">
        <v>2057</v>
      </c>
      <c r="C121" s="463" t="s">
        <v>71</v>
      </c>
      <c r="D121" s="463" t="s">
        <v>1794</v>
      </c>
      <c r="E121" s="463" t="s">
        <v>46</v>
      </c>
      <c r="F121" s="463" t="s">
        <v>1795</v>
      </c>
      <c r="G121" s="463" t="s">
        <v>1796</v>
      </c>
      <c r="H121" s="463" t="s">
        <v>1797</v>
      </c>
      <c r="I121" s="463" t="s">
        <v>1983</v>
      </c>
      <c r="J121" s="463" t="s">
        <v>44</v>
      </c>
      <c r="K121" s="463" t="s">
        <v>2058</v>
      </c>
      <c r="L121" s="463" t="s">
        <v>165</v>
      </c>
      <c r="M121" s="463" t="s">
        <v>44</v>
      </c>
      <c r="N121" s="463" t="s">
        <v>1796</v>
      </c>
      <c r="O121" s="463" t="s">
        <v>1800</v>
      </c>
      <c r="P121" s="463" t="s">
        <v>1801</v>
      </c>
      <c r="Q121" s="463" t="s">
        <v>1796</v>
      </c>
      <c r="R121" s="463" t="s">
        <v>1802</v>
      </c>
      <c r="S121" s="463" t="s">
        <v>1955</v>
      </c>
      <c r="T121" s="463" t="s">
        <v>28</v>
      </c>
      <c r="U121" s="463" t="s">
        <v>1956</v>
      </c>
      <c r="V121" s="463" t="s">
        <v>1985</v>
      </c>
      <c r="W121" s="463" t="s">
        <v>81</v>
      </c>
      <c r="X121" s="463" t="s">
        <v>1986</v>
      </c>
      <c r="Y121" s="463" t="s">
        <v>1825</v>
      </c>
      <c r="Z121" s="463" t="s">
        <v>2059</v>
      </c>
      <c r="AA121" s="463" t="s">
        <v>1794</v>
      </c>
      <c r="AB121" s="463" t="s">
        <v>1809</v>
      </c>
      <c r="AC121" s="463" t="s">
        <v>1810</v>
      </c>
      <c r="AD121" s="463" t="s">
        <v>2060</v>
      </c>
      <c r="AE121" s="463" t="s">
        <v>2061</v>
      </c>
      <c r="AF121" s="463" t="s">
        <v>2062</v>
      </c>
      <c r="AG121" s="463" t="s">
        <v>1811</v>
      </c>
      <c r="AH121" s="463" t="s">
        <v>2063</v>
      </c>
      <c r="AI121" s="463" t="s">
        <v>1809</v>
      </c>
      <c r="AJ121" s="463" t="s">
        <v>1796</v>
      </c>
      <c r="AK121" s="464">
        <v>5470100064491</v>
      </c>
      <c r="AL121" s="463" t="s">
        <v>369</v>
      </c>
      <c r="AM121" s="463" t="s">
        <v>1796</v>
      </c>
      <c r="AN121" s="463" t="s">
        <v>1816</v>
      </c>
      <c r="AO121" s="463" t="s">
        <v>51</v>
      </c>
      <c r="AP121" s="463" t="s">
        <v>2040</v>
      </c>
      <c r="AQ121" s="463" t="s">
        <v>1542</v>
      </c>
      <c r="AR121" s="463" t="s">
        <v>48</v>
      </c>
      <c r="AS121" s="463" t="s">
        <v>51</v>
      </c>
      <c r="AT121" s="463" t="s">
        <v>51</v>
      </c>
      <c r="AU121" s="465">
        <v>1</v>
      </c>
      <c r="AV121" s="463" t="s">
        <v>1824</v>
      </c>
      <c r="AW121" s="463" t="s">
        <v>1796</v>
      </c>
      <c r="AX121" s="463" t="s">
        <v>1993</v>
      </c>
      <c r="AY121" s="463" t="s">
        <v>1994</v>
      </c>
      <c r="AZ121" s="463" t="s">
        <v>1995</v>
      </c>
      <c r="BA121" s="463" t="s">
        <v>1822</v>
      </c>
    </row>
    <row r="122" spans="1:53" ht="21.75" customHeight="1">
      <c r="A122" s="463" t="s">
        <v>2056</v>
      </c>
      <c r="B122" s="463" t="s">
        <v>2057</v>
      </c>
      <c r="C122" s="463" t="s">
        <v>71</v>
      </c>
      <c r="D122" s="463" t="s">
        <v>1794</v>
      </c>
      <c r="E122" s="463" t="s">
        <v>46</v>
      </c>
      <c r="F122" s="463" t="s">
        <v>1795</v>
      </c>
      <c r="G122" s="463" t="s">
        <v>1796</v>
      </c>
      <c r="H122" s="463" t="s">
        <v>1797</v>
      </c>
      <c r="I122" s="463" t="s">
        <v>1983</v>
      </c>
      <c r="J122" s="463" t="s">
        <v>44</v>
      </c>
      <c r="K122" s="463" t="s">
        <v>2058</v>
      </c>
      <c r="L122" s="463" t="s">
        <v>165</v>
      </c>
      <c r="M122" s="463" t="s">
        <v>44</v>
      </c>
      <c r="N122" s="463" t="s">
        <v>1796</v>
      </c>
      <c r="O122" s="463" t="s">
        <v>1800</v>
      </c>
      <c r="P122" s="463" t="s">
        <v>1801</v>
      </c>
      <c r="Q122" s="463" t="s">
        <v>1796</v>
      </c>
      <c r="R122" s="463" t="s">
        <v>1802</v>
      </c>
      <c r="S122" s="463" t="s">
        <v>1955</v>
      </c>
      <c r="T122" s="463" t="s">
        <v>28</v>
      </c>
      <c r="U122" s="463" t="s">
        <v>1956</v>
      </c>
      <c r="V122" s="463" t="s">
        <v>1985</v>
      </c>
      <c r="W122" s="463" t="s">
        <v>81</v>
      </c>
      <c r="X122" s="463" t="s">
        <v>1986</v>
      </c>
      <c r="Y122" s="463" t="s">
        <v>1825</v>
      </c>
      <c r="Z122" s="463" t="s">
        <v>2059</v>
      </c>
      <c r="AA122" s="463" t="s">
        <v>1794</v>
      </c>
      <c r="AB122" s="463" t="s">
        <v>1809</v>
      </c>
      <c r="AC122" s="463" t="s">
        <v>1810</v>
      </c>
      <c r="AD122" s="463" t="s">
        <v>2060</v>
      </c>
      <c r="AE122" s="463" t="s">
        <v>2061</v>
      </c>
      <c r="AF122" s="463" t="s">
        <v>2062</v>
      </c>
      <c r="AG122" s="463" t="s">
        <v>1811</v>
      </c>
      <c r="AH122" s="463" t="s">
        <v>2063</v>
      </c>
      <c r="AI122" s="463" t="s">
        <v>1809</v>
      </c>
      <c r="AJ122" s="463" t="s">
        <v>1794</v>
      </c>
      <c r="AK122" s="464">
        <v>1411490000059</v>
      </c>
      <c r="AL122" s="463" t="s">
        <v>164</v>
      </c>
      <c r="AM122" s="463" t="s">
        <v>1796</v>
      </c>
      <c r="AN122" s="463" t="s">
        <v>1816</v>
      </c>
      <c r="AO122" s="463" t="s">
        <v>51</v>
      </c>
      <c r="AP122" s="463" t="s">
        <v>2064</v>
      </c>
      <c r="AQ122" s="463" t="s">
        <v>1159</v>
      </c>
      <c r="AR122" s="463" t="s">
        <v>6</v>
      </c>
      <c r="AS122" s="463" t="s">
        <v>51</v>
      </c>
      <c r="AT122" s="463" t="s">
        <v>51</v>
      </c>
      <c r="AU122" s="465">
        <v>0</v>
      </c>
      <c r="AV122" s="463" t="s">
        <v>1818</v>
      </c>
      <c r="AW122" s="463" t="s">
        <v>1796</v>
      </c>
      <c r="AX122" s="463" t="s">
        <v>1993</v>
      </c>
      <c r="AY122" s="463" t="s">
        <v>1994</v>
      </c>
      <c r="AZ122" s="463" t="s">
        <v>1995</v>
      </c>
      <c r="BA122" s="463" t="s">
        <v>1822</v>
      </c>
    </row>
    <row r="123" spans="1:53" ht="21.75" customHeight="1">
      <c r="A123" s="463" t="s">
        <v>2056</v>
      </c>
      <c r="B123" s="463" t="s">
        <v>2057</v>
      </c>
      <c r="C123" s="463" t="s">
        <v>71</v>
      </c>
      <c r="D123" s="463" t="s">
        <v>1794</v>
      </c>
      <c r="E123" s="463" t="s">
        <v>46</v>
      </c>
      <c r="F123" s="463" t="s">
        <v>1795</v>
      </c>
      <c r="G123" s="463" t="s">
        <v>1796</v>
      </c>
      <c r="H123" s="463" t="s">
        <v>1797</v>
      </c>
      <c r="I123" s="463" t="s">
        <v>1983</v>
      </c>
      <c r="J123" s="463" t="s">
        <v>44</v>
      </c>
      <c r="K123" s="463" t="s">
        <v>2058</v>
      </c>
      <c r="L123" s="463" t="s">
        <v>165</v>
      </c>
      <c r="M123" s="463" t="s">
        <v>44</v>
      </c>
      <c r="N123" s="463" t="s">
        <v>1796</v>
      </c>
      <c r="O123" s="463" t="s">
        <v>1800</v>
      </c>
      <c r="P123" s="463" t="s">
        <v>1801</v>
      </c>
      <c r="Q123" s="463" t="s">
        <v>1796</v>
      </c>
      <c r="R123" s="463" t="s">
        <v>1802</v>
      </c>
      <c r="S123" s="463" t="s">
        <v>1955</v>
      </c>
      <c r="T123" s="463" t="s">
        <v>28</v>
      </c>
      <c r="U123" s="463" t="s">
        <v>1956</v>
      </c>
      <c r="V123" s="463" t="s">
        <v>1985</v>
      </c>
      <c r="W123" s="463" t="s">
        <v>81</v>
      </c>
      <c r="X123" s="463" t="s">
        <v>1986</v>
      </c>
      <c r="Y123" s="463" t="s">
        <v>1825</v>
      </c>
      <c r="Z123" s="463" t="s">
        <v>2059</v>
      </c>
      <c r="AA123" s="463" t="s">
        <v>1794</v>
      </c>
      <c r="AB123" s="463" t="s">
        <v>1809</v>
      </c>
      <c r="AC123" s="463" t="s">
        <v>1810</v>
      </c>
      <c r="AD123" s="463" t="s">
        <v>2060</v>
      </c>
      <c r="AE123" s="463" t="s">
        <v>2061</v>
      </c>
      <c r="AF123" s="463" t="s">
        <v>2062</v>
      </c>
      <c r="AG123" s="463" t="s">
        <v>1811</v>
      </c>
      <c r="AH123" s="463" t="s">
        <v>2063</v>
      </c>
      <c r="AI123" s="463" t="s">
        <v>1809</v>
      </c>
      <c r="AJ123" s="463" t="s">
        <v>1825</v>
      </c>
      <c r="AK123" s="464">
        <v>1490500090470</v>
      </c>
      <c r="AL123" s="463" t="s">
        <v>380</v>
      </c>
      <c r="AM123" s="463" t="s">
        <v>1796</v>
      </c>
      <c r="AN123" s="463" t="s">
        <v>1816</v>
      </c>
      <c r="AO123" s="463" t="s">
        <v>51</v>
      </c>
      <c r="AP123" s="463" t="s">
        <v>2065</v>
      </c>
      <c r="AQ123" s="463" t="s">
        <v>1159</v>
      </c>
      <c r="AR123" s="463" t="s">
        <v>6</v>
      </c>
      <c r="AS123" s="463" t="s">
        <v>51</v>
      </c>
      <c r="AT123" s="463" t="s">
        <v>51</v>
      </c>
      <c r="AU123" s="465">
        <v>1</v>
      </c>
      <c r="AV123" s="463" t="s">
        <v>1824</v>
      </c>
      <c r="AW123" s="463" t="s">
        <v>1796</v>
      </c>
      <c r="AX123" s="463" t="s">
        <v>1993</v>
      </c>
      <c r="AY123" s="463" t="s">
        <v>1994</v>
      </c>
      <c r="AZ123" s="463" t="s">
        <v>1995</v>
      </c>
      <c r="BA123" s="463" t="s">
        <v>1822</v>
      </c>
    </row>
    <row r="124" spans="1:53" ht="21.75" customHeight="1">
      <c r="A124" s="463" t="s">
        <v>2056</v>
      </c>
      <c r="B124" s="463" t="s">
        <v>2057</v>
      </c>
      <c r="C124" s="463" t="s">
        <v>71</v>
      </c>
      <c r="D124" s="463" t="s">
        <v>1794</v>
      </c>
      <c r="E124" s="463" t="s">
        <v>46</v>
      </c>
      <c r="F124" s="463" t="s">
        <v>1795</v>
      </c>
      <c r="G124" s="463" t="s">
        <v>1796</v>
      </c>
      <c r="H124" s="463" t="s">
        <v>1797</v>
      </c>
      <c r="I124" s="463" t="s">
        <v>1983</v>
      </c>
      <c r="J124" s="463" t="s">
        <v>44</v>
      </c>
      <c r="K124" s="463" t="s">
        <v>2058</v>
      </c>
      <c r="L124" s="463" t="s">
        <v>165</v>
      </c>
      <c r="M124" s="463" t="s">
        <v>44</v>
      </c>
      <c r="N124" s="463" t="s">
        <v>1796</v>
      </c>
      <c r="O124" s="463" t="s">
        <v>1800</v>
      </c>
      <c r="P124" s="463" t="s">
        <v>1801</v>
      </c>
      <c r="Q124" s="463" t="s">
        <v>1796</v>
      </c>
      <c r="R124" s="463" t="s">
        <v>1802</v>
      </c>
      <c r="S124" s="463" t="s">
        <v>1955</v>
      </c>
      <c r="T124" s="463" t="s">
        <v>28</v>
      </c>
      <c r="U124" s="463" t="s">
        <v>1956</v>
      </c>
      <c r="V124" s="463" t="s">
        <v>1985</v>
      </c>
      <c r="W124" s="463" t="s">
        <v>81</v>
      </c>
      <c r="X124" s="463" t="s">
        <v>1986</v>
      </c>
      <c r="Y124" s="463" t="s">
        <v>1825</v>
      </c>
      <c r="Z124" s="463" t="s">
        <v>2059</v>
      </c>
      <c r="AA124" s="463" t="s">
        <v>1794</v>
      </c>
      <c r="AB124" s="463" t="s">
        <v>1809</v>
      </c>
      <c r="AC124" s="463" t="s">
        <v>1810</v>
      </c>
      <c r="AD124" s="463" t="s">
        <v>2060</v>
      </c>
      <c r="AE124" s="463" t="s">
        <v>2061</v>
      </c>
      <c r="AF124" s="463" t="s">
        <v>2062</v>
      </c>
      <c r="AG124" s="463" t="s">
        <v>1811</v>
      </c>
      <c r="AH124" s="463" t="s">
        <v>2063</v>
      </c>
      <c r="AI124" s="463" t="s">
        <v>1809</v>
      </c>
      <c r="AJ124" s="463" t="s">
        <v>1808</v>
      </c>
      <c r="AK124" s="464">
        <v>3100601307031</v>
      </c>
      <c r="AL124" s="463" t="s">
        <v>383</v>
      </c>
      <c r="AM124" s="463" t="s">
        <v>1794</v>
      </c>
      <c r="AN124" s="463" t="s">
        <v>1816</v>
      </c>
      <c r="AO124" s="463" t="s">
        <v>51</v>
      </c>
      <c r="AP124" s="463" t="s">
        <v>2066</v>
      </c>
      <c r="AQ124" s="463" t="s">
        <v>1159</v>
      </c>
      <c r="AR124" s="463" t="s">
        <v>6</v>
      </c>
      <c r="AS124" s="463" t="s">
        <v>51</v>
      </c>
      <c r="AT124" s="463" t="s">
        <v>51</v>
      </c>
      <c r="AU124" s="465">
        <v>1</v>
      </c>
      <c r="AV124" s="463" t="s">
        <v>1824</v>
      </c>
      <c r="AW124" s="463" t="s">
        <v>1796</v>
      </c>
      <c r="AX124" s="463" t="s">
        <v>1993</v>
      </c>
      <c r="AY124" s="463" t="s">
        <v>1994</v>
      </c>
      <c r="AZ124" s="463" t="s">
        <v>1995</v>
      </c>
      <c r="BA124" s="463" t="s">
        <v>1822</v>
      </c>
    </row>
    <row r="125" spans="1:53" ht="21.75" customHeight="1">
      <c r="A125" s="463" t="s">
        <v>2056</v>
      </c>
      <c r="B125" s="463" t="s">
        <v>2057</v>
      </c>
      <c r="C125" s="463" t="s">
        <v>71</v>
      </c>
      <c r="D125" s="463" t="s">
        <v>1794</v>
      </c>
      <c r="E125" s="463" t="s">
        <v>46</v>
      </c>
      <c r="F125" s="463" t="s">
        <v>1795</v>
      </c>
      <c r="G125" s="463" t="s">
        <v>1796</v>
      </c>
      <c r="H125" s="463" t="s">
        <v>1797</v>
      </c>
      <c r="I125" s="463" t="s">
        <v>1983</v>
      </c>
      <c r="J125" s="463" t="s">
        <v>44</v>
      </c>
      <c r="K125" s="463" t="s">
        <v>2058</v>
      </c>
      <c r="L125" s="463" t="s">
        <v>165</v>
      </c>
      <c r="M125" s="463" t="s">
        <v>44</v>
      </c>
      <c r="N125" s="463" t="s">
        <v>1796</v>
      </c>
      <c r="O125" s="463" t="s">
        <v>1800</v>
      </c>
      <c r="P125" s="463" t="s">
        <v>1801</v>
      </c>
      <c r="Q125" s="463" t="s">
        <v>1796</v>
      </c>
      <c r="R125" s="463" t="s">
        <v>1802</v>
      </c>
      <c r="S125" s="463" t="s">
        <v>1955</v>
      </c>
      <c r="T125" s="463" t="s">
        <v>28</v>
      </c>
      <c r="U125" s="463" t="s">
        <v>1956</v>
      </c>
      <c r="V125" s="463" t="s">
        <v>1985</v>
      </c>
      <c r="W125" s="463" t="s">
        <v>81</v>
      </c>
      <c r="X125" s="463" t="s">
        <v>1986</v>
      </c>
      <c r="Y125" s="463" t="s">
        <v>1825</v>
      </c>
      <c r="Z125" s="463" t="s">
        <v>2059</v>
      </c>
      <c r="AA125" s="463" t="s">
        <v>1794</v>
      </c>
      <c r="AB125" s="463" t="s">
        <v>1809</v>
      </c>
      <c r="AC125" s="463" t="s">
        <v>1810</v>
      </c>
      <c r="AD125" s="463" t="s">
        <v>2060</v>
      </c>
      <c r="AE125" s="463" t="s">
        <v>2061</v>
      </c>
      <c r="AF125" s="463" t="s">
        <v>2062</v>
      </c>
      <c r="AG125" s="463" t="s">
        <v>1811</v>
      </c>
      <c r="AH125" s="463" t="s">
        <v>2063</v>
      </c>
      <c r="AI125" s="463" t="s">
        <v>1809</v>
      </c>
      <c r="AJ125" s="463" t="s">
        <v>1828</v>
      </c>
      <c r="AK125" s="464">
        <v>3410400511178</v>
      </c>
      <c r="AL125" s="463" t="s">
        <v>386</v>
      </c>
      <c r="AM125" s="463" t="s">
        <v>1794</v>
      </c>
      <c r="AN125" s="463" t="s">
        <v>1816</v>
      </c>
      <c r="AO125" s="463" t="s">
        <v>51</v>
      </c>
      <c r="AP125" s="463" t="s">
        <v>2067</v>
      </c>
      <c r="AQ125" s="463" t="s">
        <v>1542</v>
      </c>
      <c r="AR125" s="463" t="s">
        <v>48</v>
      </c>
      <c r="AS125" s="463" t="s">
        <v>51</v>
      </c>
      <c r="AT125" s="463" t="s">
        <v>51</v>
      </c>
      <c r="AU125" s="465">
        <v>1</v>
      </c>
      <c r="AV125" s="463" t="s">
        <v>1824</v>
      </c>
      <c r="AW125" s="463" t="s">
        <v>1796</v>
      </c>
      <c r="AX125" s="463" t="s">
        <v>1993</v>
      </c>
      <c r="AY125" s="463" t="s">
        <v>1994</v>
      </c>
      <c r="AZ125" s="463" t="s">
        <v>1995</v>
      </c>
      <c r="BA125" s="463" t="s">
        <v>1822</v>
      </c>
    </row>
    <row r="126" spans="1:53" ht="21.75" customHeight="1">
      <c r="A126" s="463" t="s">
        <v>2056</v>
      </c>
      <c r="B126" s="463" t="s">
        <v>2057</v>
      </c>
      <c r="C126" s="463" t="s">
        <v>71</v>
      </c>
      <c r="D126" s="463" t="s">
        <v>1794</v>
      </c>
      <c r="E126" s="463" t="s">
        <v>46</v>
      </c>
      <c r="F126" s="463" t="s">
        <v>1795</v>
      </c>
      <c r="G126" s="463" t="s">
        <v>1796</v>
      </c>
      <c r="H126" s="463" t="s">
        <v>1797</v>
      </c>
      <c r="I126" s="463" t="s">
        <v>1983</v>
      </c>
      <c r="J126" s="463" t="s">
        <v>44</v>
      </c>
      <c r="K126" s="463" t="s">
        <v>2058</v>
      </c>
      <c r="L126" s="463" t="s">
        <v>165</v>
      </c>
      <c r="M126" s="463" t="s">
        <v>44</v>
      </c>
      <c r="N126" s="463" t="s">
        <v>1796</v>
      </c>
      <c r="O126" s="463" t="s">
        <v>1800</v>
      </c>
      <c r="P126" s="463" t="s">
        <v>1801</v>
      </c>
      <c r="Q126" s="463" t="s">
        <v>1796</v>
      </c>
      <c r="R126" s="463" t="s">
        <v>1802</v>
      </c>
      <c r="S126" s="463" t="s">
        <v>1955</v>
      </c>
      <c r="T126" s="463" t="s">
        <v>28</v>
      </c>
      <c r="U126" s="463" t="s">
        <v>1956</v>
      </c>
      <c r="V126" s="463" t="s">
        <v>1985</v>
      </c>
      <c r="W126" s="463" t="s">
        <v>81</v>
      </c>
      <c r="X126" s="463" t="s">
        <v>1986</v>
      </c>
      <c r="Y126" s="463" t="s">
        <v>1825</v>
      </c>
      <c r="Z126" s="463" t="s">
        <v>2059</v>
      </c>
      <c r="AA126" s="463" t="s">
        <v>1794</v>
      </c>
      <c r="AB126" s="463" t="s">
        <v>1809</v>
      </c>
      <c r="AC126" s="463" t="s">
        <v>1810</v>
      </c>
      <c r="AD126" s="463" t="s">
        <v>2060</v>
      </c>
      <c r="AE126" s="463" t="s">
        <v>2061</v>
      </c>
      <c r="AF126" s="463" t="s">
        <v>2062</v>
      </c>
      <c r="AG126" s="463" t="s">
        <v>1811</v>
      </c>
      <c r="AH126" s="463" t="s">
        <v>2063</v>
      </c>
      <c r="AI126" s="463" t="s">
        <v>1809</v>
      </c>
      <c r="AJ126" s="463" t="s">
        <v>1860</v>
      </c>
      <c r="AK126" s="464">
        <v>5470100064482</v>
      </c>
      <c r="AL126" s="463" t="s">
        <v>390</v>
      </c>
      <c r="AM126" s="463" t="s">
        <v>1794</v>
      </c>
      <c r="AN126" s="463" t="s">
        <v>1816</v>
      </c>
      <c r="AO126" s="463" t="s">
        <v>51</v>
      </c>
      <c r="AP126" s="463" t="s">
        <v>2068</v>
      </c>
      <c r="AQ126" s="463" t="s">
        <v>1703</v>
      </c>
      <c r="AR126" s="463" t="s">
        <v>48</v>
      </c>
      <c r="AS126" s="463" t="s">
        <v>51</v>
      </c>
      <c r="AT126" s="463" t="s">
        <v>51</v>
      </c>
      <c r="AU126" s="465">
        <v>1</v>
      </c>
      <c r="AV126" s="463" t="s">
        <v>1824</v>
      </c>
      <c r="AW126" s="463" t="s">
        <v>1796</v>
      </c>
      <c r="AX126" s="463" t="s">
        <v>1993</v>
      </c>
      <c r="AY126" s="463" t="s">
        <v>1994</v>
      </c>
      <c r="AZ126" s="463" t="s">
        <v>1995</v>
      </c>
      <c r="BA126" s="463" t="s">
        <v>1822</v>
      </c>
    </row>
    <row r="127" spans="1:53" ht="21.75" customHeight="1">
      <c r="A127" s="463" t="s">
        <v>2069</v>
      </c>
      <c r="B127" s="463" t="s">
        <v>2070</v>
      </c>
      <c r="C127" s="463" t="s">
        <v>45</v>
      </c>
      <c r="D127" s="463" t="s">
        <v>1794</v>
      </c>
      <c r="E127" s="463" t="s">
        <v>46</v>
      </c>
      <c r="F127" s="463" t="s">
        <v>1795</v>
      </c>
      <c r="G127" s="463" t="s">
        <v>1796</v>
      </c>
      <c r="H127" s="463" t="s">
        <v>1797</v>
      </c>
      <c r="I127" s="463" t="s">
        <v>1953</v>
      </c>
      <c r="J127" s="463" t="s">
        <v>76</v>
      </c>
      <c r="K127" s="463" t="s">
        <v>2071</v>
      </c>
      <c r="L127" s="463" t="s">
        <v>170</v>
      </c>
      <c r="M127" s="463" t="s">
        <v>76</v>
      </c>
      <c r="N127" s="463" t="s">
        <v>1796</v>
      </c>
      <c r="O127" s="463" t="s">
        <v>1800</v>
      </c>
      <c r="P127" s="463" t="s">
        <v>1801</v>
      </c>
      <c r="Q127" s="463" t="s">
        <v>1796</v>
      </c>
      <c r="R127" s="463" t="s">
        <v>1802</v>
      </c>
      <c r="S127" s="463" t="s">
        <v>1955</v>
      </c>
      <c r="T127" s="463" t="s">
        <v>28</v>
      </c>
      <c r="U127" s="463" t="s">
        <v>1956</v>
      </c>
      <c r="V127" s="463" t="s">
        <v>1805</v>
      </c>
      <c r="W127" s="463" t="s">
        <v>106</v>
      </c>
      <c r="X127" s="463" t="s">
        <v>1806</v>
      </c>
      <c r="Y127" s="463" t="s">
        <v>1794</v>
      </c>
      <c r="Z127" s="463" t="s">
        <v>2072</v>
      </c>
      <c r="AA127" s="463" t="s">
        <v>1828</v>
      </c>
      <c r="AB127" s="463" t="s">
        <v>1809</v>
      </c>
      <c r="AC127" s="463" t="s">
        <v>1810</v>
      </c>
      <c r="AD127" s="463" t="s">
        <v>1811</v>
      </c>
      <c r="AE127" s="463" t="s">
        <v>2073</v>
      </c>
      <c r="AF127" s="463" t="s">
        <v>2074</v>
      </c>
      <c r="AG127" s="463" t="s">
        <v>2038</v>
      </c>
      <c r="AH127" s="463" t="s">
        <v>1933</v>
      </c>
      <c r="AI127" s="463" t="s">
        <v>1809</v>
      </c>
      <c r="AJ127" s="463" t="s">
        <v>1796</v>
      </c>
      <c r="AK127" s="464">
        <v>3480900395231</v>
      </c>
      <c r="AL127" s="463" t="s">
        <v>430</v>
      </c>
      <c r="AM127" s="463" t="s">
        <v>1796</v>
      </c>
      <c r="AN127" s="463" t="s">
        <v>1816</v>
      </c>
      <c r="AO127" s="463" t="s">
        <v>51</v>
      </c>
      <c r="AP127" s="463" t="s">
        <v>2075</v>
      </c>
      <c r="AQ127" s="463" t="s">
        <v>1542</v>
      </c>
      <c r="AR127" s="463" t="s">
        <v>6</v>
      </c>
      <c r="AS127" s="463" t="s">
        <v>51</v>
      </c>
      <c r="AT127" s="463" t="s">
        <v>51</v>
      </c>
      <c r="AU127" s="465">
        <v>0</v>
      </c>
      <c r="AV127" s="463" t="s">
        <v>1818</v>
      </c>
      <c r="AW127" s="463" t="s">
        <v>1796</v>
      </c>
      <c r="AX127" s="463" t="s">
        <v>1819</v>
      </c>
      <c r="AY127" s="463" t="s">
        <v>1820</v>
      </c>
      <c r="AZ127" s="463" t="s">
        <v>1821</v>
      </c>
      <c r="BA127" s="463" t="s">
        <v>1822</v>
      </c>
    </row>
    <row r="128" spans="1:53" ht="21.75" customHeight="1">
      <c r="A128" s="463" t="s">
        <v>2069</v>
      </c>
      <c r="B128" s="463" t="s">
        <v>2070</v>
      </c>
      <c r="C128" s="463" t="s">
        <v>45</v>
      </c>
      <c r="D128" s="463" t="s">
        <v>1794</v>
      </c>
      <c r="E128" s="463" t="s">
        <v>46</v>
      </c>
      <c r="F128" s="463" t="s">
        <v>1795</v>
      </c>
      <c r="G128" s="463" t="s">
        <v>1796</v>
      </c>
      <c r="H128" s="463" t="s">
        <v>1797</v>
      </c>
      <c r="I128" s="463" t="s">
        <v>1953</v>
      </c>
      <c r="J128" s="463" t="s">
        <v>76</v>
      </c>
      <c r="K128" s="463" t="s">
        <v>2071</v>
      </c>
      <c r="L128" s="463" t="s">
        <v>170</v>
      </c>
      <c r="M128" s="463" t="s">
        <v>76</v>
      </c>
      <c r="N128" s="463" t="s">
        <v>1796</v>
      </c>
      <c r="O128" s="463" t="s">
        <v>1800</v>
      </c>
      <c r="P128" s="463" t="s">
        <v>1801</v>
      </c>
      <c r="Q128" s="463" t="s">
        <v>1796</v>
      </c>
      <c r="R128" s="463" t="s">
        <v>1802</v>
      </c>
      <c r="S128" s="463" t="s">
        <v>1955</v>
      </c>
      <c r="T128" s="463" t="s">
        <v>28</v>
      </c>
      <c r="U128" s="463" t="s">
        <v>1956</v>
      </c>
      <c r="V128" s="463" t="s">
        <v>1805</v>
      </c>
      <c r="W128" s="463" t="s">
        <v>106</v>
      </c>
      <c r="X128" s="463" t="s">
        <v>1806</v>
      </c>
      <c r="Y128" s="463" t="s">
        <v>1794</v>
      </c>
      <c r="Z128" s="463" t="s">
        <v>2072</v>
      </c>
      <c r="AA128" s="463" t="s">
        <v>1828</v>
      </c>
      <c r="AB128" s="463" t="s">
        <v>1809</v>
      </c>
      <c r="AC128" s="463" t="s">
        <v>1810</v>
      </c>
      <c r="AD128" s="463" t="s">
        <v>1811</v>
      </c>
      <c r="AE128" s="463" t="s">
        <v>2073</v>
      </c>
      <c r="AF128" s="463" t="s">
        <v>2074</v>
      </c>
      <c r="AG128" s="463" t="s">
        <v>2038</v>
      </c>
      <c r="AH128" s="463" t="s">
        <v>1933</v>
      </c>
      <c r="AI128" s="463" t="s">
        <v>1809</v>
      </c>
      <c r="AJ128" s="463" t="s">
        <v>1794</v>
      </c>
      <c r="AK128" s="464">
        <v>3471500108678</v>
      </c>
      <c r="AL128" s="463" t="s">
        <v>180</v>
      </c>
      <c r="AM128" s="463" t="s">
        <v>1796</v>
      </c>
      <c r="AN128" s="463" t="s">
        <v>1816</v>
      </c>
      <c r="AO128" s="463" t="s">
        <v>51</v>
      </c>
      <c r="AP128" s="463" t="s">
        <v>2076</v>
      </c>
      <c r="AQ128" s="463" t="s">
        <v>1159</v>
      </c>
      <c r="AR128" s="463" t="s">
        <v>6</v>
      </c>
      <c r="AS128" s="463" t="s">
        <v>51</v>
      </c>
      <c r="AT128" s="463" t="s">
        <v>51</v>
      </c>
      <c r="AU128" s="465">
        <v>1</v>
      </c>
      <c r="AV128" s="463" t="s">
        <v>1824</v>
      </c>
      <c r="AW128" s="463" t="s">
        <v>1796</v>
      </c>
      <c r="AX128" s="463" t="s">
        <v>1819</v>
      </c>
      <c r="AY128" s="463" t="s">
        <v>1820</v>
      </c>
      <c r="AZ128" s="463" t="s">
        <v>1821</v>
      </c>
      <c r="BA128" s="463" t="s">
        <v>1822</v>
      </c>
    </row>
    <row r="129" spans="1:53" ht="21.75" customHeight="1">
      <c r="A129" s="463" t="s">
        <v>2069</v>
      </c>
      <c r="B129" s="463" t="s">
        <v>2070</v>
      </c>
      <c r="C129" s="463" t="s">
        <v>45</v>
      </c>
      <c r="D129" s="463" t="s">
        <v>1794</v>
      </c>
      <c r="E129" s="463" t="s">
        <v>46</v>
      </c>
      <c r="F129" s="463" t="s">
        <v>1795</v>
      </c>
      <c r="G129" s="463" t="s">
        <v>1796</v>
      </c>
      <c r="H129" s="463" t="s">
        <v>1797</v>
      </c>
      <c r="I129" s="463" t="s">
        <v>1953</v>
      </c>
      <c r="J129" s="463" t="s">
        <v>76</v>
      </c>
      <c r="K129" s="463" t="s">
        <v>2071</v>
      </c>
      <c r="L129" s="463" t="s">
        <v>170</v>
      </c>
      <c r="M129" s="463" t="s">
        <v>76</v>
      </c>
      <c r="N129" s="463" t="s">
        <v>1796</v>
      </c>
      <c r="O129" s="463" t="s">
        <v>1800</v>
      </c>
      <c r="P129" s="463" t="s">
        <v>1801</v>
      </c>
      <c r="Q129" s="463" t="s">
        <v>1796</v>
      </c>
      <c r="R129" s="463" t="s">
        <v>1802</v>
      </c>
      <c r="S129" s="463" t="s">
        <v>1955</v>
      </c>
      <c r="T129" s="463" t="s">
        <v>28</v>
      </c>
      <c r="U129" s="463" t="s">
        <v>1956</v>
      </c>
      <c r="V129" s="463" t="s">
        <v>1805</v>
      </c>
      <c r="W129" s="463" t="s">
        <v>106</v>
      </c>
      <c r="X129" s="463" t="s">
        <v>1806</v>
      </c>
      <c r="Y129" s="463" t="s">
        <v>1794</v>
      </c>
      <c r="Z129" s="463" t="s">
        <v>2072</v>
      </c>
      <c r="AA129" s="463" t="s">
        <v>1828</v>
      </c>
      <c r="AB129" s="463" t="s">
        <v>1809</v>
      </c>
      <c r="AC129" s="463" t="s">
        <v>1810</v>
      </c>
      <c r="AD129" s="463" t="s">
        <v>1811</v>
      </c>
      <c r="AE129" s="463" t="s">
        <v>2073</v>
      </c>
      <c r="AF129" s="463" t="s">
        <v>2074</v>
      </c>
      <c r="AG129" s="463" t="s">
        <v>2038</v>
      </c>
      <c r="AH129" s="463" t="s">
        <v>1933</v>
      </c>
      <c r="AI129" s="463" t="s">
        <v>1809</v>
      </c>
      <c r="AJ129" s="463" t="s">
        <v>1825</v>
      </c>
      <c r="AK129" s="464">
        <v>1470400031137</v>
      </c>
      <c r="AL129" s="463" t="s">
        <v>169</v>
      </c>
      <c r="AM129" s="463" t="s">
        <v>1796</v>
      </c>
      <c r="AN129" s="463" t="s">
        <v>1816</v>
      </c>
      <c r="AO129" s="463" t="s">
        <v>51</v>
      </c>
      <c r="AP129" s="463" t="s">
        <v>2077</v>
      </c>
      <c r="AQ129" s="463" t="s">
        <v>1159</v>
      </c>
      <c r="AR129" s="463" t="s">
        <v>6</v>
      </c>
      <c r="AS129" s="463" t="s">
        <v>51</v>
      </c>
      <c r="AT129" s="463" t="s">
        <v>51</v>
      </c>
      <c r="AU129" s="465">
        <v>1</v>
      </c>
      <c r="AV129" s="463" t="s">
        <v>1824</v>
      </c>
      <c r="AW129" s="463" t="s">
        <v>1796</v>
      </c>
      <c r="AX129" s="463" t="s">
        <v>1819</v>
      </c>
      <c r="AY129" s="463" t="s">
        <v>1820</v>
      </c>
      <c r="AZ129" s="463" t="s">
        <v>1821</v>
      </c>
      <c r="BA129" s="463" t="s">
        <v>1822</v>
      </c>
    </row>
    <row r="130" spans="1:53" ht="21.75" customHeight="1">
      <c r="A130" s="463" t="s">
        <v>2069</v>
      </c>
      <c r="B130" s="463" t="s">
        <v>2070</v>
      </c>
      <c r="C130" s="463" t="s">
        <v>45</v>
      </c>
      <c r="D130" s="463" t="s">
        <v>1794</v>
      </c>
      <c r="E130" s="463" t="s">
        <v>46</v>
      </c>
      <c r="F130" s="463" t="s">
        <v>1795</v>
      </c>
      <c r="G130" s="463" t="s">
        <v>1796</v>
      </c>
      <c r="H130" s="463" t="s">
        <v>1797</v>
      </c>
      <c r="I130" s="463" t="s">
        <v>1953</v>
      </c>
      <c r="J130" s="463" t="s">
        <v>76</v>
      </c>
      <c r="K130" s="463" t="s">
        <v>2071</v>
      </c>
      <c r="L130" s="463" t="s">
        <v>170</v>
      </c>
      <c r="M130" s="463" t="s">
        <v>76</v>
      </c>
      <c r="N130" s="463" t="s">
        <v>1796</v>
      </c>
      <c r="O130" s="463" t="s">
        <v>1800</v>
      </c>
      <c r="P130" s="463" t="s">
        <v>1801</v>
      </c>
      <c r="Q130" s="463" t="s">
        <v>1796</v>
      </c>
      <c r="R130" s="463" t="s">
        <v>1802</v>
      </c>
      <c r="S130" s="463" t="s">
        <v>1955</v>
      </c>
      <c r="T130" s="463" t="s">
        <v>28</v>
      </c>
      <c r="U130" s="463" t="s">
        <v>1956</v>
      </c>
      <c r="V130" s="463" t="s">
        <v>1805</v>
      </c>
      <c r="W130" s="463" t="s">
        <v>106</v>
      </c>
      <c r="X130" s="463" t="s">
        <v>1806</v>
      </c>
      <c r="Y130" s="463" t="s">
        <v>1794</v>
      </c>
      <c r="Z130" s="463" t="s">
        <v>2072</v>
      </c>
      <c r="AA130" s="463" t="s">
        <v>1828</v>
      </c>
      <c r="AB130" s="463" t="s">
        <v>1809</v>
      </c>
      <c r="AC130" s="463" t="s">
        <v>1810</v>
      </c>
      <c r="AD130" s="463" t="s">
        <v>1811</v>
      </c>
      <c r="AE130" s="463" t="s">
        <v>2073</v>
      </c>
      <c r="AF130" s="463" t="s">
        <v>2074</v>
      </c>
      <c r="AG130" s="463" t="s">
        <v>2038</v>
      </c>
      <c r="AH130" s="463" t="s">
        <v>1933</v>
      </c>
      <c r="AI130" s="463" t="s">
        <v>1809</v>
      </c>
      <c r="AJ130" s="463" t="s">
        <v>1808</v>
      </c>
      <c r="AK130" s="464">
        <v>3101700531933</v>
      </c>
      <c r="AL130" s="463" t="s">
        <v>442</v>
      </c>
      <c r="AM130" s="463" t="s">
        <v>1796</v>
      </c>
      <c r="AN130" s="463" t="s">
        <v>1816</v>
      </c>
      <c r="AO130" s="463" t="s">
        <v>51</v>
      </c>
      <c r="AP130" s="463" t="s">
        <v>2078</v>
      </c>
      <c r="AQ130" s="463" t="s">
        <v>1159</v>
      </c>
      <c r="AR130" s="463" t="s">
        <v>62</v>
      </c>
      <c r="AS130" s="463" t="s">
        <v>51</v>
      </c>
      <c r="AT130" s="463" t="s">
        <v>51</v>
      </c>
      <c r="AU130" s="465">
        <v>1</v>
      </c>
      <c r="AV130" s="463" t="s">
        <v>1824</v>
      </c>
      <c r="AW130" s="463" t="s">
        <v>1796</v>
      </c>
      <c r="AX130" s="463" t="s">
        <v>1819</v>
      </c>
      <c r="AY130" s="463" t="s">
        <v>1820</v>
      </c>
      <c r="AZ130" s="463" t="s">
        <v>1821</v>
      </c>
      <c r="BA130" s="463" t="s">
        <v>1822</v>
      </c>
    </row>
    <row r="131" spans="1:53" ht="21.75" customHeight="1">
      <c r="A131" s="463" t="s">
        <v>2069</v>
      </c>
      <c r="B131" s="463" t="s">
        <v>2070</v>
      </c>
      <c r="C131" s="463" t="s">
        <v>45</v>
      </c>
      <c r="D131" s="463" t="s">
        <v>1794</v>
      </c>
      <c r="E131" s="463" t="s">
        <v>46</v>
      </c>
      <c r="F131" s="463" t="s">
        <v>1795</v>
      </c>
      <c r="G131" s="463" t="s">
        <v>1796</v>
      </c>
      <c r="H131" s="463" t="s">
        <v>1797</v>
      </c>
      <c r="I131" s="463" t="s">
        <v>1953</v>
      </c>
      <c r="J131" s="463" t="s">
        <v>76</v>
      </c>
      <c r="K131" s="463" t="s">
        <v>2071</v>
      </c>
      <c r="L131" s="463" t="s">
        <v>170</v>
      </c>
      <c r="M131" s="463" t="s">
        <v>76</v>
      </c>
      <c r="N131" s="463" t="s">
        <v>1796</v>
      </c>
      <c r="O131" s="463" t="s">
        <v>1800</v>
      </c>
      <c r="P131" s="463" t="s">
        <v>1801</v>
      </c>
      <c r="Q131" s="463" t="s">
        <v>1796</v>
      </c>
      <c r="R131" s="463" t="s">
        <v>1802</v>
      </c>
      <c r="S131" s="463" t="s">
        <v>1955</v>
      </c>
      <c r="T131" s="463" t="s">
        <v>28</v>
      </c>
      <c r="U131" s="463" t="s">
        <v>1956</v>
      </c>
      <c r="V131" s="463" t="s">
        <v>1805</v>
      </c>
      <c r="W131" s="463" t="s">
        <v>106</v>
      </c>
      <c r="X131" s="463" t="s">
        <v>1806</v>
      </c>
      <c r="Y131" s="463" t="s">
        <v>1794</v>
      </c>
      <c r="Z131" s="463" t="s">
        <v>2072</v>
      </c>
      <c r="AA131" s="463" t="s">
        <v>1828</v>
      </c>
      <c r="AB131" s="463" t="s">
        <v>1809</v>
      </c>
      <c r="AC131" s="463" t="s">
        <v>1810</v>
      </c>
      <c r="AD131" s="463" t="s">
        <v>1811</v>
      </c>
      <c r="AE131" s="463" t="s">
        <v>2073</v>
      </c>
      <c r="AF131" s="463" t="s">
        <v>2074</v>
      </c>
      <c r="AG131" s="463" t="s">
        <v>2038</v>
      </c>
      <c r="AH131" s="463" t="s">
        <v>1933</v>
      </c>
      <c r="AI131" s="463" t="s">
        <v>1809</v>
      </c>
      <c r="AJ131" s="463" t="s">
        <v>1828</v>
      </c>
      <c r="AK131" s="464">
        <v>3349900809728</v>
      </c>
      <c r="AL131" s="463" t="s">
        <v>447</v>
      </c>
      <c r="AM131" s="463" t="s">
        <v>1796</v>
      </c>
      <c r="AN131" s="463" t="s">
        <v>1816</v>
      </c>
      <c r="AO131" s="463" t="s">
        <v>51</v>
      </c>
      <c r="AP131" s="463" t="s">
        <v>2079</v>
      </c>
      <c r="AQ131" s="463" t="s">
        <v>1159</v>
      </c>
      <c r="AR131" s="463" t="s">
        <v>62</v>
      </c>
      <c r="AS131" s="463" t="s">
        <v>51</v>
      </c>
      <c r="AT131" s="463" t="s">
        <v>51</v>
      </c>
      <c r="AU131" s="465">
        <v>1</v>
      </c>
      <c r="AV131" s="463" t="s">
        <v>1824</v>
      </c>
      <c r="AW131" s="463" t="s">
        <v>1796</v>
      </c>
      <c r="AX131" s="463" t="s">
        <v>1819</v>
      </c>
      <c r="AY131" s="463" t="s">
        <v>1820</v>
      </c>
      <c r="AZ131" s="463" t="s">
        <v>1821</v>
      </c>
      <c r="BA131" s="463" t="s">
        <v>1822</v>
      </c>
    </row>
    <row r="132" spans="1:53" ht="21.75" customHeight="1">
      <c r="A132" s="463" t="s">
        <v>2080</v>
      </c>
      <c r="B132" s="463" t="s">
        <v>2081</v>
      </c>
      <c r="C132" s="463" t="s">
        <v>174</v>
      </c>
      <c r="D132" s="463" t="s">
        <v>1794</v>
      </c>
      <c r="E132" s="463" t="s">
        <v>46</v>
      </c>
      <c r="F132" s="463" t="s">
        <v>1795</v>
      </c>
      <c r="G132" s="463" t="s">
        <v>1796</v>
      </c>
      <c r="H132" s="463" t="s">
        <v>1797</v>
      </c>
      <c r="I132" s="463" t="s">
        <v>1953</v>
      </c>
      <c r="J132" s="463" t="s">
        <v>76</v>
      </c>
      <c r="K132" s="463" t="s">
        <v>2082</v>
      </c>
      <c r="L132" s="463" t="s">
        <v>175</v>
      </c>
      <c r="M132" s="463" t="s">
        <v>76</v>
      </c>
      <c r="N132" s="463" t="s">
        <v>1796</v>
      </c>
      <c r="O132" s="463" t="s">
        <v>1800</v>
      </c>
      <c r="P132" s="463" t="s">
        <v>1801</v>
      </c>
      <c r="Q132" s="463" t="s">
        <v>1796</v>
      </c>
      <c r="R132" s="463" t="s">
        <v>1802</v>
      </c>
      <c r="S132" s="463" t="s">
        <v>1955</v>
      </c>
      <c r="T132" s="463" t="s">
        <v>28</v>
      </c>
      <c r="U132" s="463" t="s">
        <v>1956</v>
      </c>
      <c r="V132" s="463" t="s">
        <v>1805</v>
      </c>
      <c r="W132" s="463" t="s">
        <v>106</v>
      </c>
      <c r="X132" s="463" t="s">
        <v>1806</v>
      </c>
      <c r="Y132" s="463" t="s">
        <v>1794</v>
      </c>
      <c r="Z132" s="463" t="s">
        <v>2083</v>
      </c>
      <c r="AA132" s="463" t="s">
        <v>1828</v>
      </c>
      <c r="AB132" s="463" t="s">
        <v>1809</v>
      </c>
      <c r="AC132" s="463" t="s">
        <v>1810</v>
      </c>
      <c r="AD132" s="463" t="s">
        <v>2084</v>
      </c>
      <c r="AE132" s="463" t="s">
        <v>2085</v>
      </c>
      <c r="AF132" s="463" t="s">
        <v>2086</v>
      </c>
      <c r="AG132" s="463" t="s">
        <v>2087</v>
      </c>
      <c r="AH132" s="463" t="s">
        <v>1933</v>
      </c>
      <c r="AI132" s="463" t="s">
        <v>1809</v>
      </c>
      <c r="AJ132" s="463" t="s">
        <v>1796</v>
      </c>
      <c r="AK132" s="464">
        <v>3239900103257</v>
      </c>
      <c r="AL132" s="463" t="s">
        <v>453</v>
      </c>
      <c r="AM132" s="463" t="s">
        <v>1796</v>
      </c>
      <c r="AN132" s="463" t="s">
        <v>1816</v>
      </c>
      <c r="AO132" s="463" t="s">
        <v>51</v>
      </c>
      <c r="AP132" s="463" t="s">
        <v>2088</v>
      </c>
      <c r="AQ132" s="463" t="s">
        <v>1542</v>
      </c>
      <c r="AR132" s="463" t="s">
        <v>48</v>
      </c>
      <c r="AS132" s="463" t="s">
        <v>51</v>
      </c>
      <c r="AT132" s="463" t="s">
        <v>51</v>
      </c>
      <c r="AU132" s="467">
        <v>1</v>
      </c>
      <c r="AV132" s="463" t="s">
        <v>1824</v>
      </c>
      <c r="AW132" s="463" t="s">
        <v>1796</v>
      </c>
      <c r="AX132" s="463" t="s">
        <v>1934</v>
      </c>
      <c r="AY132" s="463" t="s">
        <v>1935</v>
      </c>
      <c r="AZ132" s="463" t="s">
        <v>1936</v>
      </c>
      <c r="BA132" s="463" t="s">
        <v>1822</v>
      </c>
    </row>
    <row r="133" spans="1:53" ht="21.75" customHeight="1">
      <c r="A133" s="463" t="s">
        <v>2080</v>
      </c>
      <c r="B133" s="463" t="s">
        <v>2081</v>
      </c>
      <c r="C133" s="463" t="s">
        <v>174</v>
      </c>
      <c r="D133" s="463" t="s">
        <v>1794</v>
      </c>
      <c r="E133" s="463" t="s">
        <v>46</v>
      </c>
      <c r="F133" s="463" t="s">
        <v>1795</v>
      </c>
      <c r="G133" s="463" t="s">
        <v>1796</v>
      </c>
      <c r="H133" s="463" t="s">
        <v>1797</v>
      </c>
      <c r="I133" s="463" t="s">
        <v>1953</v>
      </c>
      <c r="J133" s="463" t="s">
        <v>76</v>
      </c>
      <c r="K133" s="463" t="s">
        <v>2082</v>
      </c>
      <c r="L133" s="463" t="s">
        <v>175</v>
      </c>
      <c r="M133" s="463" t="s">
        <v>76</v>
      </c>
      <c r="N133" s="463" t="s">
        <v>1796</v>
      </c>
      <c r="O133" s="463" t="s">
        <v>1800</v>
      </c>
      <c r="P133" s="463" t="s">
        <v>1801</v>
      </c>
      <c r="Q133" s="463" t="s">
        <v>1796</v>
      </c>
      <c r="R133" s="463" t="s">
        <v>1802</v>
      </c>
      <c r="S133" s="463" t="s">
        <v>1955</v>
      </c>
      <c r="T133" s="463" t="s">
        <v>28</v>
      </c>
      <c r="U133" s="463" t="s">
        <v>1956</v>
      </c>
      <c r="V133" s="463" t="s">
        <v>1805</v>
      </c>
      <c r="W133" s="463" t="s">
        <v>106</v>
      </c>
      <c r="X133" s="463" t="s">
        <v>1806</v>
      </c>
      <c r="Y133" s="463" t="s">
        <v>1794</v>
      </c>
      <c r="Z133" s="463" t="s">
        <v>2083</v>
      </c>
      <c r="AA133" s="463" t="s">
        <v>1828</v>
      </c>
      <c r="AB133" s="463" t="s">
        <v>1809</v>
      </c>
      <c r="AC133" s="463" t="s">
        <v>1810</v>
      </c>
      <c r="AD133" s="463" t="s">
        <v>2084</v>
      </c>
      <c r="AE133" s="463" t="s">
        <v>2085</v>
      </c>
      <c r="AF133" s="463" t="s">
        <v>2086</v>
      </c>
      <c r="AG133" s="463" t="s">
        <v>2087</v>
      </c>
      <c r="AH133" s="463" t="s">
        <v>1933</v>
      </c>
      <c r="AI133" s="463" t="s">
        <v>1809</v>
      </c>
      <c r="AJ133" s="463" t="s">
        <v>1794</v>
      </c>
      <c r="AK133" s="464">
        <v>3102001226512</v>
      </c>
      <c r="AL133" s="463" t="s">
        <v>460</v>
      </c>
      <c r="AM133" s="463" t="s">
        <v>1796</v>
      </c>
      <c r="AN133" s="463" t="s">
        <v>1816</v>
      </c>
      <c r="AO133" s="463" t="s">
        <v>51</v>
      </c>
      <c r="AP133" s="463" t="s">
        <v>2089</v>
      </c>
      <c r="AQ133" s="463" t="s">
        <v>1542</v>
      </c>
      <c r="AR133" s="463" t="s">
        <v>62</v>
      </c>
      <c r="AS133" s="463" t="s">
        <v>51</v>
      </c>
      <c r="AT133" s="463" t="s">
        <v>51</v>
      </c>
      <c r="AU133" s="465">
        <v>1</v>
      </c>
      <c r="AV133" s="463" t="s">
        <v>1824</v>
      </c>
      <c r="AW133" s="463" t="s">
        <v>1796</v>
      </c>
      <c r="AX133" s="463" t="s">
        <v>1934</v>
      </c>
      <c r="AY133" s="463" t="s">
        <v>1935</v>
      </c>
      <c r="AZ133" s="463" t="s">
        <v>1936</v>
      </c>
      <c r="BA133" s="463" t="s">
        <v>1822</v>
      </c>
    </row>
    <row r="134" spans="1:53" ht="21.75" customHeight="1">
      <c r="A134" s="463" t="s">
        <v>2080</v>
      </c>
      <c r="B134" s="463" t="s">
        <v>2081</v>
      </c>
      <c r="C134" s="463" t="s">
        <v>174</v>
      </c>
      <c r="D134" s="463" t="s">
        <v>1794</v>
      </c>
      <c r="E134" s="463" t="s">
        <v>46</v>
      </c>
      <c r="F134" s="463" t="s">
        <v>1795</v>
      </c>
      <c r="G134" s="463" t="s">
        <v>1796</v>
      </c>
      <c r="H134" s="463" t="s">
        <v>1797</v>
      </c>
      <c r="I134" s="463" t="s">
        <v>1953</v>
      </c>
      <c r="J134" s="463" t="s">
        <v>76</v>
      </c>
      <c r="K134" s="463" t="s">
        <v>2082</v>
      </c>
      <c r="L134" s="463" t="s">
        <v>175</v>
      </c>
      <c r="M134" s="463" t="s">
        <v>76</v>
      </c>
      <c r="N134" s="463" t="s">
        <v>1796</v>
      </c>
      <c r="O134" s="463" t="s">
        <v>1800</v>
      </c>
      <c r="P134" s="463" t="s">
        <v>1801</v>
      </c>
      <c r="Q134" s="463" t="s">
        <v>1796</v>
      </c>
      <c r="R134" s="463" t="s">
        <v>1802</v>
      </c>
      <c r="S134" s="463" t="s">
        <v>1955</v>
      </c>
      <c r="T134" s="463" t="s">
        <v>28</v>
      </c>
      <c r="U134" s="463" t="s">
        <v>1956</v>
      </c>
      <c r="V134" s="463" t="s">
        <v>1805</v>
      </c>
      <c r="W134" s="463" t="s">
        <v>106</v>
      </c>
      <c r="X134" s="463" t="s">
        <v>1806</v>
      </c>
      <c r="Y134" s="463" t="s">
        <v>1794</v>
      </c>
      <c r="Z134" s="463" t="s">
        <v>2083</v>
      </c>
      <c r="AA134" s="463" t="s">
        <v>1828</v>
      </c>
      <c r="AB134" s="463" t="s">
        <v>1809</v>
      </c>
      <c r="AC134" s="463" t="s">
        <v>1810</v>
      </c>
      <c r="AD134" s="463" t="s">
        <v>2084</v>
      </c>
      <c r="AE134" s="463" t="s">
        <v>2085</v>
      </c>
      <c r="AF134" s="463" t="s">
        <v>2086</v>
      </c>
      <c r="AG134" s="463" t="s">
        <v>2087</v>
      </c>
      <c r="AH134" s="463" t="s">
        <v>1933</v>
      </c>
      <c r="AI134" s="463" t="s">
        <v>1809</v>
      </c>
      <c r="AJ134" s="463" t="s">
        <v>1825</v>
      </c>
      <c r="AK134" s="464">
        <v>3470200033281</v>
      </c>
      <c r="AL134" s="463" t="s">
        <v>221</v>
      </c>
      <c r="AM134" s="463" t="s">
        <v>1796</v>
      </c>
      <c r="AN134" s="463" t="s">
        <v>1816</v>
      </c>
      <c r="AO134" s="463" t="s">
        <v>51</v>
      </c>
      <c r="AP134" s="463" t="s">
        <v>2089</v>
      </c>
      <c r="AQ134" s="463" t="s">
        <v>1159</v>
      </c>
      <c r="AR134" s="463" t="s">
        <v>6</v>
      </c>
      <c r="AS134" s="463" t="s">
        <v>51</v>
      </c>
      <c r="AT134" s="463" t="s">
        <v>51</v>
      </c>
      <c r="AU134" s="465">
        <v>0</v>
      </c>
      <c r="AV134" s="463" t="s">
        <v>1818</v>
      </c>
      <c r="AW134" s="463" t="s">
        <v>1796</v>
      </c>
      <c r="AX134" s="463" t="s">
        <v>1934</v>
      </c>
      <c r="AY134" s="463" t="s">
        <v>1935</v>
      </c>
      <c r="AZ134" s="463" t="s">
        <v>1936</v>
      </c>
      <c r="BA134" s="463" t="s">
        <v>1822</v>
      </c>
    </row>
    <row r="135" spans="1:53" ht="21.75" customHeight="1">
      <c r="A135" s="463" t="s">
        <v>2080</v>
      </c>
      <c r="B135" s="463" t="s">
        <v>2081</v>
      </c>
      <c r="C135" s="463" t="s">
        <v>174</v>
      </c>
      <c r="D135" s="463" t="s">
        <v>1794</v>
      </c>
      <c r="E135" s="463" t="s">
        <v>46</v>
      </c>
      <c r="F135" s="463" t="s">
        <v>1795</v>
      </c>
      <c r="G135" s="463" t="s">
        <v>1796</v>
      </c>
      <c r="H135" s="463" t="s">
        <v>1797</v>
      </c>
      <c r="I135" s="463" t="s">
        <v>1953</v>
      </c>
      <c r="J135" s="463" t="s">
        <v>76</v>
      </c>
      <c r="K135" s="463" t="s">
        <v>2082</v>
      </c>
      <c r="L135" s="463" t="s">
        <v>175</v>
      </c>
      <c r="M135" s="463" t="s">
        <v>76</v>
      </c>
      <c r="N135" s="463" t="s">
        <v>1796</v>
      </c>
      <c r="O135" s="463" t="s">
        <v>1800</v>
      </c>
      <c r="P135" s="463" t="s">
        <v>1801</v>
      </c>
      <c r="Q135" s="463" t="s">
        <v>1796</v>
      </c>
      <c r="R135" s="463" t="s">
        <v>1802</v>
      </c>
      <c r="S135" s="463" t="s">
        <v>1955</v>
      </c>
      <c r="T135" s="463" t="s">
        <v>28</v>
      </c>
      <c r="U135" s="463" t="s">
        <v>1956</v>
      </c>
      <c r="V135" s="463" t="s">
        <v>1805</v>
      </c>
      <c r="W135" s="463" t="s">
        <v>106</v>
      </c>
      <c r="X135" s="463" t="s">
        <v>1806</v>
      </c>
      <c r="Y135" s="463" t="s">
        <v>1794</v>
      </c>
      <c r="Z135" s="463" t="s">
        <v>2083</v>
      </c>
      <c r="AA135" s="463" t="s">
        <v>1828</v>
      </c>
      <c r="AB135" s="463" t="s">
        <v>1809</v>
      </c>
      <c r="AC135" s="463" t="s">
        <v>1810</v>
      </c>
      <c r="AD135" s="463" t="s">
        <v>2084</v>
      </c>
      <c r="AE135" s="463" t="s">
        <v>2085</v>
      </c>
      <c r="AF135" s="463" t="s">
        <v>2086</v>
      </c>
      <c r="AG135" s="463" t="s">
        <v>2087</v>
      </c>
      <c r="AH135" s="463" t="s">
        <v>1933</v>
      </c>
      <c r="AI135" s="463" t="s">
        <v>1809</v>
      </c>
      <c r="AJ135" s="463" t="s">
        <v>1808</v>
      </c>
      <c r="AK135" s="464">
        <v>5470100021082</v>
      </c>
      <c r="AL135" s="463" t="s">
        <v>224</v>
      </c>
      <c r="AM135" s="463" t="s">
        <v>1796</v>
      </c>
      <c r="AN135" s="463" t="s">
        <v>1816</v>
      </c>
      <c r="AO135" s="463" t="s">
        <v>51</v>
      </c>
      <c r="AP135" s="463" t="s">
        <v>2090</v>
      </c>
      <c r="AQ135" s="463" t="s">
        <v>1159</v>
      </c>
      <c r="AR135" s="463" t="s">
        <v>6</v>
      </c>
      <c r="AS135" s="463" t="s">
        <v>51</v>
      </c>
      <c r="AT135" s="463" t="s">
        <v>51</v>
      </c>
      <c r="AU135" s="465">
        <v>1</v>
      </c>
      <c r="AV135" s="463" t="s">
        <v>1824</v>
      </c>
      <c r="AW135" s="463" t="s">
        <v>1796</v>
      </c>
      <c r="AX135" s="463" t="s">
        <v>1934</v>
      </c>
      <c r="AY135" s="463" t="s">
        <v>1935</v>
      </c>
      <c r="AZ135" s="463" t="s">
        <v>1936</v>
      </c>
      <c r="BA135" s="463" t="s">
        <v>1822</v>
      </c>
    </row>
    <row r="136" spans="1:53" ht="21.75" customHeight="1">
      <c r="A136" s="463" t="s">
        <v>2080</v>
      </c>
      <c r="B136" s="463" t="s">
        <v>2081</v>
      </c>
      <c r="C136" s="463" t="s">
        <v>174</v>
      </c>
      <c r="D136" s="463" t="s">
        <v>1794</v>
      </c>
      <c r="E136" s="463" t="s">
        <v>46</v>
      </c>
      <c r="F136" s="463" t="s">
        <v>1795</v>
      </c>
      <c r="G136" s="463" t="s">
        <v>1796</v>
      </c>
      <c r="H136" s="463" t="s">
        <v>1797</v>
      </c>
      <c r="I136" s="463" t="s">
        <v>1953</v>
      </c>
      <c r="J136" s="463" t="s">
        <v>76</v>
      </c>
      <c r="K136" s="463" t="s">
        <v>2082</v>
      </c>
      <c r="L136" s="463" t="s">
        <v>175</v>
      </c>
      <c r="M136" s="463" t="s">
        <v>76</v>
      </c>
      <c r="N136" s="463" t="s">
        <v>1796</v>
      </c>
      <c r="O136" s="463" t="s">
        <v>1800</v>
      </c>
      <c r="P136" s="463" t="s">
        <v>1801</v>
      </c>
      <c r="Q136" s="463" t="s">
        <v>1796</v>
      </c>
      <c r="R136" s="463" t="s">
        <v>1802</v>
      </c>
      <c r="S136" s="463" t="s">
        <v>1955</v>
      </c>
      <c r="T136" s="463" t="s">
        <v>28</v>
      </c>
      <c r="U136" s="463" t="s">
        <v>1956</v>
      </c>
      <c r="V136" s="463" t="s">
        <v>1805</v>
      </c>
      <c r="W136" s="463" t="s">
        <v>106</v>
      </c>
      <c r="X136" s="463" t="s">
        <v>1806</v>
      </c>
      <c r="Y136" s="463" t="s">
        <v>1794</v>
      </c>
      <c r="Z136" s="463" t="s">
        <v>2083</v>
      </c>
      <c r="AA136" s="463" t="s">
        <v>1828</v>
      </c>
      <c r="AB136" s="463" t="s">
        <v>1809</v>
      </c>
      <c r="AC136" s="463" t="s">
        <v>1810</v>
      </c>
      <c r="AD136" s="463" t="s">
        <v>2084</v>
      </c>
      <c r="AE136" s="463" t="s">
        <v>2085</v>
      </c>
      <c r="AF136" s="463" t="s">
        <v>2086</v>
      </c>
      <c r="AG136" s="463" t="s">
        <v>2087</v>
      </c>
      <c r="AH136" s="463" t="s">
        <v>1933</v>
      </c>
      <c r="AI136" s="463" t="s">
        <v>1809</v>
      </c>
      <c r="AJ136" s="463" t="s">
        <v>1828</v>
      </c>
      <c r="AK136" s="464">
        <v>1479900138061</v>
      </c>
      <c r="AL136" s="463" t="s">
        <v>173</v>
      </c>
      <c r="AM136" s="463" t="s">
        <v>1796</v>
      </c>
      <c r="AN136" s="463" t="s">
        <v>1816</v>
      </c>
      <c r="AO136" s="463" t="s">
        <v>51</v>
      </c>
      <c r="AP136" s="463" t="s">
        <v>2091</v>
      </c>
      <c r="AQ136" s="463" t="s">
        <v>1159</v>
      </c>
      <c r="AR136" s="463" t="s">
        <v>6</v>
      </c>
      <c r="AS136" s="463" t="s">
        <v>51</v>
      </c>
      <c r="AT136" s="463" t="s">
        <v>51</v>
      </c>
      <c r="AU136" s="465">
        <v>1</v>
      </c>
      <c r="AV136" s="463" t="s">
        <v>1824</v>
      </c>
      <c r="AW136" s="463" t="s">
        <v>1796</v>
      </c>
      <c r="AX136" s="463" t="s">
        <v>1934</v>
      </c>
      <c r="AY136" s="463" t="s">
        <v>1935</v>
      </c>
      <c r="AZ136" s="463" t="s">
        <v>1936</v>
      </c>
      <c r="BA136" s="463" t="s">
        <v>1822</v>
      </c>
    </row>
    <row r="137" spans="1:53" ht="21.75" customHeight="1">
      <c r="A137" s="463" t="s">
        <v>2092</v>
      </c>
      <c r="B137" s="463" t="s">
        <v>2093</v>
      </c>
      <c r="C137" s="463" t="s">
        <v>45</v>
      </c>
      <c r="D137" s="463" t="s">
        <v>1794</v>
      </c>
      <c r="E137" s="463" t="s">
        <v>46</v>
      </c>
      <c r="F137" s="463" t="s">
        <v>1795</v>
      </c>
      <c r="G137" s="463" t="s">
        <v>1796</v>
      </c>
      <c r="H137" s="463" t="s">
        <v>1797</v>
      </c>
      <c r="I137" s="463" t="s">
        <v>1953</v>
      </c>
      <c r="J137" s="463" t="s">
        <v>76</v>
      </c>
      <c r="K137" s="463" t="s">
        <v>2094</v>
      </c>
      <c r="L137" s="463" t="s">
        <v>123</v>
      </c>
      <c r="M137" s="463" t="s">
        <v>76</v>
      </c>
      <c r="N137" s="463" t="s">
        <v>1796</v>
      </c>
      <c r="O137" s="463" t="s">
        <v>1800</v>
      </c>
      <c r="P137" s="463" t="s">
        <v>1801</v>
      </c>
      <c r="Q137" s="463" t="s">
        <v>1796</v>
      </c>
      <c r="R137" s="463" t="s">
        <v>1802</v>
      </c>
      <c r="S137" s="463" t="s">
        <v>1955</v>
      </c>
      <c r="T137" s="463" t="s">
        <v>28</v>
      </c>
      <c r="U137" s="463" t="s">
        <v>1956</v>
      </c>
      <c r="V137" s="463" t="s">
        <v>1805</v>
      </c>
      <c r="W137" s="463" t="s">
        <v>106</v>
      </c>
      <c r="X137" s="463" t="s">
        <v>1806</v>
      </c>
      <c r="Y137" s="463" t="s">
        <v>1794</v>
      </c>
      <c r="Z137" s="463" t="s">
        <v>2095</v>
      </c>
      <c r="AA137" s="463" t="s">
        <v>1828</v>
      </c>
      <c r="AB137" s="463" t="s">
        <v>1809</v>
      </c>
      <c r="AC137" s="463" t="s">
        <v>1810</v>
      </c>
      <c r="AD137" s="463" t="s">
        <v>1811</v>
      </c>
      <c r="AE137" s="463" t="s">
        <v>2096</v>
      </c>
      <c r="AF137" s="463" t="s">
        <v>2097</v>
      </c>
      <c r="AG137" s="463" t="s">
        <v>2087</v>
      </c>
      <c r="AH137" s="463" t="s">
        <v>1933</v>
      </c>
      <c r="AI137" s="463" t="s">
        <v>1809</v>
      </c>
      <c r="AJ137" s="463" t="s">
        <v>1796</v>
      </c>
      <c r="AK137" s="464">
        <v>5400900008307</v>
      </c>
      <c r="AL137" s="463" t="s">
        <v>503</v>
      </c>
      <c r="AM137" s="463" t="s">
        <v>1796</v>
      </c>
      <c r="AN137" s="463" t="s">
        <v>1816</v>
      </c>
      <c r="AO137" s="463" t="s">
        <v>51</v>
      </c>
      <c r="AP137" s="463" t="s">
        <v>2098</v>
      </c>
      <c r="AQ137" s="463" t="s">
        <v>1542</v>
      </c>
      <c r="AR137" s="463" t="s">
        <v>6</v>
      </c>
      <c r="AS137" s="463" t="s">
        <v>51</v>
      </c>
      <c r="AT137" s="463" t="s">
        <v>51</v>
      </c>
      <c r="AU137" s="465">
        <v>0</v>
      </c>
      <c r="AV137" s="463" t="s">
        <v>1818</v>
      </c>
      <c r="AW137" s="463" t="s">
        <v>1796</v>
      </c>
      <c r="AX137" s="463" t="s">
        <v>1934</v>
      </c>
      <c r="AY137" s="463" t="s">
        <v>1935</v>
      </c>
      <c r="AZ137" s="463" t="s">
        <v>1936</v>
      </c>
      <c r="BA137" s="463" t="s">
        <v>1822</v>
      </c>
    </row>
    <row r="138" spans="1:53" ht="21.75" customHeight="1">
      <c r="A138" s="463" t="s">
        <v>2092</v>
      </c>
      <c r="B138" s="463" t="s">
        <v>2093</v>
      </c>
      <c r="C138" s="463" t="s">
        <v>45</v>
      </c>
      <c r="D138" s="463" t="s">
        <v>1794</v>
      </c>
      <c r="E138" s="463" t="s">
        <v>46</v>
      </c>
      <c r="F138" s="463" t="s">
        <v>1795</v>
      </c>
      <c r="G138" s="463" t="s">
        <v>1796</v>
      </c>
      <c r="H138" s="463" t="s">
        <v>1797</v>
      </c>
      <c r="I138" s="463" t="s">
        <v>1953</v>
      </c>
      <c r="J138" s="463" t="s">
        <v>76</v>
      </c>
      <c r="K138" s="463" t="s">
        <v>2094</v>
      </c>
      <c r="L138" s="463" t="s">
        <v>123</v>
      </c>
      <c r="M138" s="463" t="s">
        <v>76</v>
      </c>
      <c r="N138" s="463" t="s">
        <v>1796</v>
      </c>
      <c r="O138" s="463" t="s">
        <v>1800</v>
      </c>
      <c r="P138" s="463" t="s">
        <v>1801</v>
      </c>
      <c r="Q138" s="463" t="s">
        <v>1796</v>
      </c>
      <c r="R138" s="463" t="s">
        <v>1802</v>
      </c>
      <c r="S138" s="463" t="s">
        <v>1955</v>
      </c>
      <c r="T138" s="463" t="s">
        <v>28</v>
      </c>
      <c r="U138" s="463" t="s">
        <v>1956</v>
      </c>
      <c r="V138" s="463" t="s">
        <v>1805</v>
      </c>
      <c r="W138" s="463" t="s">
        <v>106</v>
      </c>
      <c r="X138" s="463" t="s">
        <v>1806</v>
      </c>
      <c r="Y138" s="463" t="s">
        <v>1794</v>
      </c>
      <c r="Z138" s="463" t="s">
        <v>2095</v>
      </c>
      <c r="AA138" s="463" t="s">
        <v>1828</v>
      </c>
      <c r="AB138" s="463" t="s">
        <v>1809</v>
      </c>
      <c r="AC138" s="463" t="s">
        <v>1810</v>
      </c>
      <c r="AD138" s="463" t="s">
        <v>1811</v>
      </c>
      <c r="AE138" s="463" t="s">
        <v>2096</v>
      </c>
      <c r="AF138" s="463" t="s">
        <v>2097</v>
      </c>
      <c r="AG138" s="463" t="s">
        <v>2087</v>
      </c>
      <c r="AH138" s="463" t="s">
        <v>1933</v>
      </c>
      <c r="AI138" s="463" t="s">
        <v>1809</v>
      </c>
      <c r="AJ138" s="463" t="s">
        <v>1794</v>
      </c>
      <c r="AK138" s="464">
        <v>3311300026032</v>
      </c>
      <c r="AL138" s="463" t="s">
        <v>510</v>
      </c>
      <c r="AM138" s="463" t="s">
        <v>1796</v>
      </c>
      <c r="AN138" s="463" t="s">
        <v>1816</v>
      </c>
      <c r="AO138" s="463" t="s">
        <v>51</v>
      </c>
      <c r="AP138" s="463" t="s">
        <v>2099</v>
      </c>
      <c r="AQ138" s="463" t="s">
        <v>1542</v>
      </c>
      <c r="AR138" s="463" t="s">
        <v>6</v>
      </c>
      <c r="AS138" s="463" t="s">
        <v>51</v>
      </c>
      <c r="AT138" s="463" t="s">
        <v>51</v>
      </c>
      <c r="AU138" s="465">
        <v>1</v>
      </c>
      <c r="AV138" s="463" t="s">
        <v>1824</v>
      </c>
      <c r="AW138" s="463" t="s">
        <v>1796</v>
      </c>
      <c r="AX138" s="463" t="s">
        <v>1934</v>
      </c>
      <c r="AY138" s="463" t="s">
        <v>1935</v>
      </c>
      <c r="AZ138" s="463" t="s">
        <v>1936</v>
      </c>
      <c r="BA138" s="463" t="s">
        <v>1822</v>
      </c>
    </row>
    <row r="139" spans="1:53" ht="21.75" customHeight="1">
      <c r="A139" s="463" t="s">
        <v>2092</v>
      </c>
      <c r="B139" s="463" t="s">
        <v>2093</v>
      </c>
      <c r="C139" s="463" t="s">
        <v>45</v>
      </c>
      <c r="D139" s="463" t="s">
        <v>1794</v>
      </c>
      <c r="E139" s="463" t="s">
        <v>46</v>
      </c>
      <c r="F139" s="463" t="s">
        <v>1795</v>
      </c>
      <c r="G139" s="463" t="s">
        <v>1796</v>
      </c>
      <c r="H139" s="463" t="s">
        <v>1797</v>
      </c>
      <c r="I139" s="463" t="s">
        <v>1953</v>
      </c>
      <c r="J139" s="463" t="s">
        <v>76</v>
      </c>
      <c r="K139" s="463" t="s">
        <v>2094</v>
      </c>
      <c r="L139" s="463" t="s">
        <v>123</v>
      </c>
      <c r="M139" s="463" t="s">
        <v>76</v>
      </c>
      <c r="N139" s="463" t="s">
        <v>1796</v>
      </c>
      <c r="O139" s="463" t="s">
        <v>1800</v>
      </c>
      <c r="P139" s="463" t="s">
        <v>1801</v>
      </c>
      <c r="Q139" s="463" t="s">
        <v>1796</v>
      </c>
      <c r="R139" s="463" t="s">
        <v>1802</v>
      </c>
      <c r="S139" s="463" t="s">
        <v>1955</v>
      </c>
      <c r="T139" s="463" t="s">
        <v>28</v>
      </c>
      <c r="U139" s="463" t="s">
        <v>1956</v>
      </c>
      <c r="V139" s="463" t="s">
        <v>1805</v>
      </c>
      <c r="W139" s="463" t="s">
        <v>106</v>
      </c>
      <c r="X139" s="463" t="s">
        <v>1806</v>
      </c>
      <c r="Y139" s="463" t="s">
        <v>1794</v>
      </c>
      <c r="Z139" s="463" t="s">
        <v>2095</v>
      </c>
      <c r="AA139" s="463" t="s">
        <v>1828</v>
      </c>
      <c r="AB139" s="463" t="s">
        <v>1809</v>
      </c>
      <c r="AC139" s="463" t="s">
        <v>1810</v>
      </c>
      <c r="AD139" s="463" t="s">
        <v>1811</v>
      </c>
      <c r="AE139" s="463" t="s">
        <v>2096</v>
      </c>
      <c r="AF139" s="463" t="s">
        <v>2097</v>
      </c>
      <c r="AG139" s="463" t="s">
        <v>2087</v>
      </c>
      <c r="AH139" s="463" t="s">
        <v>1933</v>
      </c>
      <c r="AI139" s="463" t="s">
        <v>1809</v>
      </c>
      <c r="AJ139" s="463" t="s">
        <v>1825</v>
      </c>
      <c r="AK139" s="464">
        <v>1360100013690</v>
      </c>
      <c r="AL139" s="463" t="s">
        <v>122</v>
      </c>
      <c r="AM139" s="463" t="s">
        <v>1796</v>
      </c>
      <c r="AN139" s="463" t="s">
        <v>1816</v>
      </c>
      <c r="AO139" s="463" t="s">
        <v>51</v>
      </c>
      <c r="AP139" s="463" t="s">
        <v>2098</v>
      </c>
      <c r="AQ139" s="463" t="s">
        <v>1159</v>
      </c>
      <c r="AR139" s="463" t="s">
        <v>6</v>
      </c>
      <c r="AS139" s="463" t="s">
        <v>51</v>
      </c>
      <c r="AT139" s="463" t="s">
        <v>51</v>
      </c>
      <c r="AU139" s="465">
        <v>1</v>
      </c>
      <c r="AV139" s="463" t="s">
        <v>1824</v>
      </c>
      <c r="AW139" s="463" t="s">
        <v>1796</v>
      </c>
      <c r="AX139" s="463" t="s">
        <v>1934</v>
      </c>
      <c r="AY139" s="463" t="s">
        <v>1935</v>
      </c>
      <c r="AZ139" s="463" t="s">
        <v>1936</v>
      </c>
      <c r="BA139" s="463" t="s">
        <v>1822</v>
      </c>
    </row>
    <row r="140" spans="1:53" ht="21.75" customHeight="1">
      <c r="A140" s="463" t="s">
        <v>2092</v>
      </c>
      <c r="B140" s="463" t="s">
        <v>2093</v>
      </c>
      <c r="C140" s="463" t="s">
        <v>45</v>
      </c>
      <c r="D140" s="463" t="s">
        <v>1794</v>
      </c>
      <c r="E140" s="463" t="s">
        <v>46</v>
      </c>
      <c r="F140" s="463" t="s">
        <v>1795</v>
      </c>
      <c r="G140" s="463" t="s">
        <v>1796</v>
      </c>
      <c r="H140" s="463" t="s">
        <v>1797</v>
      </c>
      <c r="I140" s="463" t="s">
        <v>1953</v>
      </c>
      <c r="J140" s="463" t="s">
        <v>76</v>
      </c>
      <c r="K140" s="463" t="s">
        <v>2094</v>
      </c>
      <c r="L140" s="463" t="s">
        <v>123</v>
      </c>
      <c r="M140" s="463" t="s">
        <v>76</v>
      </c>
      <c r="N140" s="463" t="s">
        <v>1796</v>
      </c>
      <c r="O140" s="463" t="s">
        <v>1800</v>
      </c>
      <c r="P140" s="463" t="s">
        <v>1801</v>
      </c>
      <c r="Q140" s="463" t="s">
        <v>1796</v>
      </c>
      <c r="R140" s="463" t="s">
        <v>1802</v>
      </c>
      <c r="S140" s="463" t="s">
        <v>1955</v>
      </c>
      <c r="T140" s="463" t="s">
        <v>28</v>
      </c>
      <c r="U140" s="463" t="s">
        <v>1956</v>
      </c>
      <c r="V140" s="463" t="s">
        <v>1805</v>
      </c>
      <c r="W140" s="463" t="s">
        <v>106</v>
      </c>
      <c r="X140" s="463" t="s">
        <v>1806</v>
      </c>
      <c r="Y140" s="463" t="s">
        <v>1794</v>
      </c>
      <c r="Z140" s="463" t="s">
        <v>2095</v>
      </c>
      <c r="AA140" s="463" t="s">
        <v>1828</v>
      </c>
      <c r="AB140" s="463" t="s">
        <v>1809</v>
      </c>
      <c r="AC140" s="463" t="s">
        <v>1810</v>
      </c>
      <c r="AD140" s="463" t="s">
        <v>1811</v>
      </c>
      <c r="AE140" s="463" t="s">
        <v>2096</v>
      </c>
      <c r="AF140" s="463" t="s">
        <v>2097</v>
      </c>
      <c r="AG140" s="463" t="s">
        <v>2087</v>
      </c>
      <c r="AH140" s="463" t="s">
        <v>1933</v>
      </c>
      <c r="AI140" s="463" t="s">
        <v>1809</v>
      </c>
      <c r="AJ140" s="463" t="s">
        <v>1808</v>
      </c>
      <c r="AK140" s="464">
        <v>3499900034547</v>
      </c>
      <c r="AL140" s="463" t="s">
        <v>517</v>
      </c>
      <c r="AM140" s="463" t="s">
        <v>1796</v>
      </c>
      <c r="AN140" s="463" t="s">
        <v>1816</v>
      </c>
      <c r="AO140" s="463" t="s">
        <v>51</v>
      </c>
      <c r="AP140" s="463" t="s">
        <v>2100</v>
      </c>
      <c r="AQ140" s="463" t="s">
        <v>1159</v>
      </c>
      <c r="AR140" s="463" t="s">
        <v>6</v>
      </c>
      <c r="AS140" s="463" t="s">
        <v>51</v>
      </c>
      <c r="AT140" s="463" t="s">
        <v>51</v>
      </c>
      <c r="AU140" s="465">
        <v>1</v>
      </c>
      <c r="AV140" s="463" t="s">
        <v>1824</v>
      </c>
      <c r="AW140" s="463" t="s">
        <v>1796</v>
      </c>
      <c r="AX140" s="463" t="s">
        <v>1934</v>
      </c>
      <c r="AY140" s="463" t="s">
        <v>1935</v>
      </c>
      <c r="AZ140" s="463" t="s">
        <v>1936</v>
      </c>
      <c r="BA140" s="463" t="s">
        <v>1822</v>
      </c>
    </row>
    <row r="141" spans="1:53" ht="21.75" customHeight="1">
      <c r="A141" s="463" t="s">
        <v>2092</v>
      </c>
      <c r="B141" s="463" t="s">
        <v>2093</v>
      </c>
      <c r="C141" s="463" t="s">
        <v>45</v>
      </c>
      <c r="D141" s="463" t="s">
        <v>1794</v>
      </c>
      <c r="E141" s="463" t="s">
        <v>46</v>
      </c>
      <c r="F141" s="463" t="s">
        <v>1795</v>
      </c>
      <c r="G141" s="463" t="s">
        <v>1796</v>
      </c>
      <c r="H141" s="463" t="s">
        <v>1797</v>
      </c>
      <c r="I141" s="463" t="s">
        <v>1953</v>
      </c>
      <c r="J141" s="463" t="s">
        <v>76</v>
      </c>
      <c r="K141" s="463" t="s">
        <v>2094</v>
      </c>
      <c r="L141" s="463" t="s">
        <v>123</v>
      </c>
      <c r="M141" s="463" t="s">
        <v>76</v>
      </c>
      <c r="N141" s="463" t="s">
        <v>1796</v>
      </c>
      <c r="O141" s="463" t="s">
        <v>1800</v>
      </c>
      <c r="P141" s="463" t="s">
        <v>1801</v>
      </c>
      <c r="Q141" s="463" t="s">
        <v>1796</v>
      </c>
      <c r="R141" s="463" t="s">
        <v>1802</v>
      </c>
      <c r="S141" s="463" t="s">
        <v>1955</v>
      </c>
      <c r="T141" s="463" t="s">
        <v>28</v>
      </c>
      <c r="U141" s="463" t="s">
        <v>1956</v>
      </c>
      <c r="V141" s="463" t="s">
        <v>1805</v>
      </c>
      <c r="W141" s="463" t="s">
        <v>106</v>
      </c>
      <c r="X141" s="463" t="s">
        <v>1806</v>
      </c>
      <c r="Y141" s="463" t="s">
        <v>1794</v>
      </c>
      <c r="Z141" s="463" t="s">
        <v>2095</v>
      </c>
      <c r="AA141" s="463" t="s">
        <v>1828</v>
      </c>
      <c r="AB141" s="463" t="s">
        <v>1809</v>
      </c>
      <c r="AC141" s="463" t="s">
        <v>1810</v>
      </c>
      <c r="AD141" s="463" t="s">
        <v>1811</v>
      </c>
      <c r="AE141" s="463" t="s">
        <v>2096</v>
      </c>
      <c r="AF141" s="463" t="s">
        <v>2097</v>
      </c>
      <c r="AG141" s="463" t="s">
        <v>2087</v>
      </c>
      <c r="AH141" s="463" t="s">
        <v>1933</v>
      </c>
      <c r="AI141" s="463" t="s">
        <v>1809</v>
      </c>
      <c r="AJ141" s="463" t="s">
        <v>1828</v>
      </c>
      <c r="AK141" s="464">
        <v>1479900014256</v>
      </c>
      <c r="AL141" s="463" t="s">
        <v>521</v>
      </c>
      <c r="AM141" s="463" t="s">
        <v>1796</v>
      </c>
      <c r="AN141" s="463" t="s">
        <v>1816</v>
      </c>
      <c r="AO141" s="463" t="s">
        <v>51</v>
      </c>
      <c r="AP141" s="463" t="s">
        <v>1925</v>
      </c>
      <c r="AQ141" s="463" t="s">
        <v>1159</v>
      </c>
      <c r="AR141" s="463" t="s">
        <v>6</v>
      </c>
      <c r="AS141" s="463" t="s">
        <v>51</v>
      </c>
      <c r="AT141" s="463" t="s">
        <v>51</v>
      </c>
      <c r="AU141" s="467">
        <v>1</v>
      </c>
      <c r="AV141" s="463" t="s">
        <v>1824</v>
      </c>
      <c r="AW141" s="463" t="s">
        <v>1796</v>
      </c>
      <c r="AX141" s="463" t="s">
        <v>1934</v>
      </c>
      <c r="AY141" s="463" t="s">
        <v>1935</v>
      </c>
      <c r="AZ141" s="463" t="s">
        <v>1936</v>
      </c>
      <c r="BA141" s="463" t="s">
        <v>1822</v>
      </c>
    </row>
    <row r="142" spans="1:53" ht="21.75" customHeight="1">
      <c r="A142" s="463" t="s">
        <v>2101</v>
      </c>
      <c r="B142" s="463" t="s">
        <v>2102</v>
      </c>
      <c r="C142" s="463" t="s">
        <v>45</v>
      </c>
      <c r="D142" s="463" t="s">
        <v>1794</v>
      </c>
      <c r="E142" s="463" t="s">
        <v>46</v>
      </c>
      <c r="F142" s="463" t="s">
        <v>1795</v>
      </c>
      <c r="G142" s="463" t="s">
        <v>1796</v>
      </c>
      <c r="H142" s="463" t="s">
        <v>1797</v>
      </c>
      <c r="I142" s="463" t="s">
        <v>1953</v>
      </c>
      <c r="J142" s="463" t="s">
        <v>76</v>
      </c>
      <c r="K142" s="463" t="s">
        <v>2103</v>
      </c>
      <c r="L142" s="463" t="s">
        <v>131</v>
      </c>
      <c r="M142" s="463" t="s">
        <v>76</v>
      </c>
      <c r="N142" s="463" t="s">
        <v>1796</v>
      </c>
      <c r="O142" s="463" t="s">
        <v>1800</v>
      </c>
      <c r="P142" s="463" t="s">
        <v>1801</v>
      </c>
      <c r="Q142" s="463" t="s">
        <v>1796</v>
      </c>
      <c r="R142" s="463" t="s">
        <v>1802</v>
      </c>
      <c r="S142" s="463" t="s">
        <v>1955</v>
      </c>
      <c r="T142" s="463" t="s">
        <v>28</v>
      </c>
      <c r="U142" s="463" t="s">
        <v>1956</v>
      </c>
      <c r="V142" s="463" t="s">
        <v>1805</v>
      </c>
      <c r="W142" s="463" t="s">
        <v>106</v>
      </c>
      <c r="X142" s="463" t="s">
        <v>1806</v>
      </c>
      <c r="Y142" s="463" t="s">
        <v>1794</v>
      </c>
      <c r="Z142" s="463" t="s">
        <v>2083</v>
      </c>
      <c r="AA142" s="463" t="s">
        <v>1828</v>
      </c>
      <c r="AB142" s="463" t="s">
        <v>1809</v>
      </c>
      <c r="AC142" s="463" t="s">
        <v>1810</v>
      </c>
      <c r="AD142" s="463" t="s">
        <v>1811</v>
      </c>
      <c r="AE142" s="463" t="s">
        <v>2096</v>
      </c>
      <c r="AF142" s="463" t="s">
        <v>2097</v>
      </c>
      <c r="AG142" s="463" t="s">
        <v>2038</v>
      </c>
      <c r="AH142" s="463" t="s">
        <v>1933</v>
      </c>
      <c r="AI142" s="463" t="s">
        <v>1809</v>
      </c>
      <c r="AJ142" s="463" t="s">
        <v>1796</v>
      </c>
      <c r="AK142" s="464">
        <v>1100800135137</v>
      </c>
      <c r="AL142" s="463" t="s">
        <v>129</v>
      </c>
      <c r="AM142" s="463" t="s">
        <v>1796</v>
      </c>
      <c r="AN142" s="463" t="s">
        <v>1816</v>
      </c>
      <c r="AO142" s="463" t="s">
        <v>51</v>
      </c>
      <c r="AP142" s="463" t="s">
        <v>2104</v>
      </c>
      <c r="AQ142" s="463" t="s">
        <v>1159</v>
      </c>
      <c r="AR142" s="463" t="s">
        <v>6</v>
      </c>
      <c r="AS142" s="463" t="s">
        <v>51</v>
      </c>
      <c r="AT142" s="463" t="s">
        <v>51</v>
      </c>
      <c r="AU142" s="467">
        <v>0</v>
      </c>
      <c r="AV142" s="463" t="s">
        <v>1818</v>
      </c>
      <c r="AW142" s="463" t="s">
        <v>1796</v>
      </c>
      <c r="AX142" s="463" t="s">
        <v>1934</v>
      </c>
      <c r="AY142" s="463" t="s">
        <v>1935</v>
      </c>
      <c r="AZ142" s="463" t="s">
        <v>1936</v>
      </c>
      <c r="BA142" s="463" t="s">
        <v>1822</v>
      </c>
    </row>
    <row r="143" spans="1:53" ht="21.75" customHeight="1">
      <c r="A143" s="463" t="s">
        <v>2101</v>
      </c>
      <c r="B143" s="463" t="s">
        <v>2102</v>
      </c>
      <c r="C143" s="463" t="s">
        <v>45</v>
      </c>
      <c r="D143" s="463" t="s">
        <v>1794</v>
      </c>
      <c r="E143" s="463" t="s">
        <v>46</v>
      </c>
      <c r="F143" s="463" t="s">
        <v>1795</v>
      </c>
      <c r="G143" s="463" t="s">
        <v>1796</v>
      </c>
      <c r="H143" s="463" t="s">
        <v>1797</v>
      </c>
      <c r="I143" s="463" t="s">
        <v>1953</v>
      </c>
      <c r="J143" s="463" t="s">
        <v>76</v>
      </c>
      <c r="K143" s="463" t="s">
        <v>2103</v>
      </c>
      <c r="L143" s="463" t="s">
        <v>131</v>
      </c>
      <c r="M143" s="463" t="s">
        <v>76</v>
      </c>
      <c r="N143" s="463" t="s">
        <v>1796</v>
      </c>
      <c r="O143" s="463" t="s">
        <v>1800</v>
      </c>
      <c r="P143" s="463" t="s">
        <v>1801</v>
      </c>
      <c r="Q143" s="463" t="s">
        <v>1796</v>
      </c>
      <c r="R143" s="463" t="s">
        <v>1802</v>
      </c>
      <c r="S143" s="463" t="s">
        <v>1955</v>
      </c>
      <c r="T143" s="463" t="s">
        <v>28</v>
      </c>
      <c r="U143" s="463" t="s">
        <v>1956</v>
      </c>
      <c r="V143" s="463" t="s">
        <v>1805</v>
      </c>
      <c r="W143" s="463" t="s">
        <v>106</v>
      </c>
      <c r="X143" s="463" t="s">
        <v>1806</v>
      </c>
      <c r="Y143" s="463" t="s">
        <v>1794</v>
      </c>
      <c r="Z143" s="463" t="s">
        <v>2083</v>
      </c>
      <c r="AA143" s="463" t="s">
        <v>1828</v>
      </c>
      <c r="AB143" s="463" t="s">
        <v>1809</v>
      </c>
      <c r="AC143" s="463" t="s">
        <v>1810</v>
      </c>
      <c r="AD143" s="463" t="s">
        <v>1811</v>
      </c>
      <c r="AE143" s="463" t="s">
        <v>2096</v>
      </c>
      <c r="AF143" s="463" t="s">
        <v>2097</v>
      </c>
      <c r="AG143" s="463" t="s">
        <v>2038</v>
      </c>
      <c r="AH143" s="463" t="s">
        <v>1933</v>
      </c>
      <c r="AI143" s="463" t="s">
        <v>1809</v>
      </c>
      <c r="AJ143" s="463" t="s">
        <v>1794</v>
      </c>
      <c r="AK143" s="464">
        <v>5470190021788</v>
      </c>
      <c r="AL143" s="463" t="s">
        <v>138</v>
      </c>
      <c r="AM143" s="463" t="s">
        <v>1796</v>
      </c>
      <c r="AN143" s="463" t="s">
        <v>1816</v>
      </c>
      <c r="AO143" s="463" t="s">
        <v>51</v>
      </c>
      <c r="AP143" s="463" t="s">
        <v>2105</v>
      </c>
      <c r="AQ143" s="463" t="s">
        <v>1159</v>
      </c>
      <c r="AR143" s="463" t="s">
        <v>6</v>
      </c>
      <c r="AS143" s="463" t="s">
        <v>51</v>
      </c>
      <c r="AT143" s="463" t="s">
        <v>51</v>
      </c>
      <c r="AU143" s="465">
        <v>1</v>
      </c>
      <c r="AV143" s="463" t="s">
        <v>1824</v>
      </c>
      <c r="AW143" s="463" t="s">
        <v>1796</v>
      </c>
      <c r="AX143" s="463" t="s">
        <v>1934</v>
      </c>
      <c r="AY143" s="463" t="s">
        <v>1935</v>
      </c>
      <c r="AZ143" s="463" t="s">
        <v>1936</v>
      </c>
      <c r="BA143" s="463" t="s">
        <v>1822</v>
      </c>
    </row>
    <row r="144" spans="1:53" ht="21.75" customHeight="1">
      <c r="A144" s="463" t="s">
        <v>2101</v>
      </c>
      <c r="B144" s="463" t="s">
        <v>2102</v>
      </c>
      <c r="C144" s="463" t="s">
        <v>45</v>
      </c>
      <c r="D144" s="463" t="s">
        <v>1794</v>
      </c>
      <c r="E144" s="463" t="s">
        <v>46</v>
      </c>
      <c r="F144" s="463" t="s">
        <v>1795</v>
      </c>
      <c r="G144" s="463" t="s">
        <v>1796</v>
      </c>
      <c r="H144" s="463" t="s">
        <v>1797</v>
      </c>
      <c r="I144" s="463" t="s">
        <v>1953</v>
      </c>
      <c r="J144" s="463" t="s">
        <v>76</v>
      </c>
      <c r="K144" s="463" t="s">
        <v>2103</v>
      </c>
      <c r="L144" s="463" t="s">
        <v>131</v>
      </c>
      <c r="M144" s="463" t="s">
        <v>76</v>
      </c>
      <c r="N144" s="463" t="s">
        <v>1796</v>
      </c>
      <c r="O144" s="463" t="s">
        <v>1800</v>
      </c>
      <c r="P144" s="463" t="s">
        <v>1801</v>
      </c>
      <c r="Q144" s="463" t="s">
        <v>1796</v>
      </c>
      <c r="R144" s="463" t="s">
        <v>1802</v>
      </c>
      <c r="S144" s="463" t="s">
        <v>1955</v>
      </c>
      <c r="T144" s="463" t="s">
        <v>28</v>
      </c>
      <c r="U144" s="463" t="s">
        <v>1956</v>
      </c>
      <c r="V144" s="463" t="s">
        <v>1805</v>
      </c>
      <c r="W144" s="463" t="s">
        <v>106</v>
      </c>
      <c r="X144" s="463" t="s">
        <v>1806</v>
      </c>
      <c r="Y144" s="463" t="s">
        <v>1794</v>
      </c>
      <c r="Z144" s="463" t="s">
        <v>2083</v>
      </c>
      <c r="AA144" s="463" t="s">
        <v>1828</v>
      </c>
      <c r="AB144" s="463" t="s">
        <v>1809</v>
      </c>
      <c r="AC144" s="463" t="s">
        <v>1810</v>
      </c>
      <c r="AD144" s="463" t="s">
        <v>1811</v>
      </c>
      <c r="AE144" s="463" t="s">
        <v>2096</v>
      </c>
      <c r="AF144" s="463" t="s">
        <v>2097</v>
      </c>
      <c r="AG144" s="463" t="s">
        <v>2038</v>
      </c>
      <c r="AH144" s="463" t="s">
        <v>1933</v>
      </c>
      <c r="AI144" s="463" t="s">
        <v>1809</v>
      </c>
      <c r="AJ144" s="463" t="s">
        <v>1825</v>
      </c>
      <c r="AK144" s="464">
        <v>5411300001035</v>
      </c>
      <c r="AL144" s="463" t="s">
        <v>137</v>
      </c>
      <c r="AM144" s="463" t="s">
        <v>1796</v>
      </c>
      <c r="AN144" s="463" t="s">
        <v>1816</v>
      </c>
      <c r="AO144" s="463" t="s">
        <v>51</v>
      </c>
      <c r="AP144" s="463" t="s">
        <v>2104</v>
      </c>
      <c r="AQ144" s="463" t="s">
        <v>1159</v>
      </c>
      <c r="AR144" s="463" t="s">
        <v>6</v>
      </c>
      <c r="AS144" s="463" t="s">
        <v>51</v>
      </c>
      <c r="AT144" s="463" t="s">
        <v>51</v>
      </c>
      <c r="AU144" s="465">
        <v>1</v>
      </c>
      <c r="AV144" s="463" t="s">
        <v>1824</v>
      </c>
      <c r="AW144" s="463" t="s">
        <v>1796</v>
      </c>
      <c r="AX144" s="463" t="s">
        <v>1934</v>
      </c>
      <c r="AY144" s="463" t="s">
        <v>1935</v>
      </c>
      <c r="AZ144" s="463" t="s">
        <v>1936</v>
      </c>
      <c r="BA144" s="463" t="s">
        <v>1822</v>
      </c>
    </row>
    <row r="145" spans="1:53" ht="21.75" customHeight="1">
      <c r="A145" s="463" t="s">
        <v>2101</v>
      </c>
      <c r="B145" s="463" t="s">
        <v>2102</v>
      </c>
      <c r="C145" s="463" t="s">
        <v>45</v>
      </c>
      <c r="D145" s="463" t="s">
        <v>1794</v>
      </c>
      <c r="E145" s="463" t="s">
        <v>46</v>
      </c>
      <c r="F145" s="463" t="s">
        <v>1795</v>
      </c>
      <c r="G145" s="463" t="s">
        <v>1796</v>
      </c>
      <c r="H145" s="463" t="s">
        <v>1797</v>
      </c>
      <c r="I145" s="463" t="s">
        <v>1953</v>
      </c>
      <c r="J145" s="463" t="s">
        <v>76</v>
      </c>
      <c r="K145" s="463" t="s">
        <v>2103</v>
      </c>
      <c r="L145" s="463" t="s">
        <v>131</v>
      </c>
      <c r="M145" s="463" t="s">
        <v>76</v>
      </c>
      <c r="N145" s="463" t="s">
        <v>1796</v>
      </c>
      <c r="O145" s="463" t="s">
        <v>1800</v>
      </c>
      <c r="P145" s="463" t="s">
        <v>1801</v>
      </c>
      <c r="Q145" s="463" t="s">
        <v>1796</v>
      </c>
      <c r="R145" s="463" t="s">
        <v>1802</v>
      </c>
      <c r="S145" s="463" t="s">
        <v>1955</v>
      </c>
      <c r="T145" s="463" t="s">
        <v>28</v>
      </c>
      <c r="U145" s="463" t="s">
        <v>1956</v>
      </c>
      <c r="V145" s="463" t="s">
        <v>1805</v>
      </c>
      <c r="W145" s="463" t="s">
        <v>106</v>
      </c>
      <c r="X145" s="463" t="s">
        <v>1806</v>
      </c>
      <c r="Y145" s="463" t="s">
        <v>1794</v>
      </c>
      <c r="Z145" s="463" t="s">
        <v>2083</v>
      </c>
      <c r="AA145" s="463" t="s">
        <v>1828</v>
      </c>
      <c r="AB145" s="463" t="s">
        <v>1809</v>
      </c>
      <c r="AC145" s="463" t="s">
        <v>1810</v>
      </c>
      <c r="AD145" s="463" t="s">
        <v>1811</v>
      </c>
      <c r="AE145" s="463" t="s">
        <v>2096</v>
      </c>
      <c r="AF145" s="463" t="s">
        <v>2097</v>
      </c>
      <c r="AG145" s="463" t="s">
        <v>2038</v>
      </c>
      <c r="AH145" s="463" t="s">
        <v>1933</v>
      </c>
      <c r="AI145" s="463" t="s">
        <v>1809</v>
      </c>
      <c r="AJ145" s="463" t="s">
        <v>1808</v>
      </c>
      <c r="AK145" s="464">
        <v>1910200004051</v>
      </c>
      <c r="AL145" s="463" t="s">
        <v>134</v>
      </c>
      <c r="AM145" s="463" t="s">
        <v>1796</v>
      </c>
      <c r="AN145" s="463" t="s">
        <v>1816</v>
      </c>
      <c r="AO145" s="463" t="s">
        <v>51</v>
      </c>
      <c r="AP145" s="463" t="s">
        <v>2104</v>
      </c>
      <c r="AQ145" s="463" t="s">
        <v>1159</v>
      </c>
      <c r="AR145" s="463" t="s">
        <v>6</v>
      </c>
      <c r="AS145" s="463" t="s">
        <v>51</v>
      </c>
      <c r="AT145" s="463" t="s">
        <v>51</v>
      </c>
      <c r="AU145" s="465">
        <v>1</v>
      </c>
      <c r="AV145" s="463" t="s">
        <v>1824</v>
      </c>
      <c r="AW145" s="463" t="s">
        <v>1796</v>
      </c>
      <c r="AX145" s="463" t="s">
        <v>1934</v>
      </c>
      <c r="AY145" s="463" t="s">
        <v>1935</v>
      </c>
      <c r="AZ145" s="463" t="s">
        <v>1936</v>
      </c>
      <c r="BA145" s="463" t="s">
        <v>1822</v>
      </c>
    </row>
    <row r="146" spans="1:53" ht="21.75" customHeight="1">
      <c r="A146" s="463" t="s">
        <v>2101</v>
      </c>
      <c r="B146" s="463" t="s">
        <v>2102</v>
      </c>
      <c r="C146" s="463" t="s">
        <v>45</v>
      </c>
      <c r="D146" s="463" t="s">
        <v>1794</v>
      </c>
      <c r="E146" s="463" t="s">
        <v>46</v>
      </c>
      <c r="F146" s="463" t="s">
        <v>1795</v>
      </c>
      <c r="G146" s="463" t="s">
        <v>1796</v>
      </c>
      <c r="H146" s="463" t="s">
        <v>1797</v>
      </c>
      <c r="I146" s="463" t="s">
        <v>1953</v>
      </c>
      <c r="J146" s="463" t="s">
        <v>76</v>
      </c>
      <c r="K146" s="463" t="s">
        <v>2103</v>
      </c>
      <c r="L146" s="463" t="s">
        <v>131</v>
      </c>
      <c r="M146" s="463" t="s">
        <v>76</v>
      </c>
      <c r="N146" s="463" t="s">
        <v>1796</v>
      </c>
      <c r="O146" s="463" t="s">
        <v>1800</v>
      </c>
      <c r="P146" s="463" t="s">
        <v>1801</v>
      </c>
      <c r="Q146" s="463" t="s">
        <v>1796</v>
      </c>
      <c r="R146" s="463" t="s">
        <v>1802</v>
      </c>
      <c r="S146" s="463" t="s">
        <v>1955</v>
      </c>
      <c r="T146" s="463" t="s">
        <v>28</v>
      </c>
      <c r="U146" s="463" t="s">
        <v>1956</v>
      </c>
      <c r="V146" s="463" t="s">
        <v>1805</v>
      </c>
      <c r="W146" s="463" t="s">
        <v>106</v>
      </c>
      <c r="X146" s="463" t="s">
        <v>1806</v>
      </c>
      <c r="Y146" s="463" t="s">
        <v>1794</v>
      </c>
      <c r="Z146" s="463" t="s">
        <v>2083</v>
      </c>
      <c r="AA146" s="463" t="s">
        <v>1828</v>
      </c>
      <c r="AB146" s="463" t="s">
        <v>1809</v>
      </c>
      <c r="AC146" s="463" t="s">
        <v>1810</v>
      </c>
      <c r="AD146" s="463" t="s">
        <v>1811</v>
      </c>
      <c r="AE146" s="463" t="s">
        <v>2096</v>
      </c>
      <c r="AF146" s="463" t="s">
        <v>2097</v>
      </c>
      <c r="AG146" s="463" t="s">
        <v>2038</v>
      </c>
      <c r="AH146" s="463" t="s">
        <v>1933</v>
      </c>
      <c r="AI146" s="463" t="s">
        <v>1809</v>
      </c>
      <c r="AJ146" s="463" t="s">
        <v>1828</v>
      </c>
      <c r="AK146" s="464">
        <v>3300300245604</v>
      </c>
      <c r="AL146" s="463" t="s">
        <v>135</v>
      </c>
      <c r="AM146" s="463" t="s">
        <v>1796</v>
      </c>
      <c r="AN146" s="463" t="s">
        <v>1816</v>
      </c>
      <c r="AO146" s="463" t="s">
        <v>51</v>
      </c>
      <c r="AP146" s="463" t="s">
        <v>2104</v>
      </c>
      <c r="AQ146" s="463" t="s">
        <v>1159</v>
      </c>
      <c r="AR146" s="463" t="s">
        <v>6</v>
      </c>
      <c r="AS146" s="463" t="s">
        <v>51</v>
      </c>
      <c r="AT146" s="463" t="s">
        <v>51</v>
      </c>
      <c r="AU146" s="465">
        <v>1</v>
      </c>
      <c r="AV146" s="463" t="s">
        <v>1824</v>
      </c>
      <c r="AW146" s="463" t="s">
        <v>1796</v>
      </c>
      <c r="AX146" s="463" t="s">
        <v>1934</v>
      </c>
      <c r="AY146" s="463" t="s">
        <v>1935</v>
      </c>
      <c r="AZ146" s="463" t="s">
        <v>1936</v>
      </c>
      <c r="BA146" s="463" t="s">
        <v>1822</v>
      </c>
    </row>
    <row r="147" spans="1:53" ht="21.75" customHeight="1">
      <c r="A147" s="463" t="s">
        <v>2106</v>
      </c>
      <c r="B147" s="463" t="s">
        <v>2107</v>
      </c>
      <c r="C147" s="463" t="s">
        <v>45</v>
      </c>
      <c r="D147" s="463" t="s">
        <v>1794</v>
      </c>
      <c r="E147" s="463" t="s">
        <v>46</v>
      </c>
      <c r="F147" s="463" t="s">
        <v>1795</v>
      </c>
      <c r="G147" s="463" t="s">
        <v>1796</v>
      </c>
      <c r="H147" s="463" t="s">
        <v>1797</v>
      </c>
      <c r="I147" s="463" t="s">
        <v>1953</v>
      </c>
      <c r="J147" s="463" t="s">
        <v>76</v>
      </c>
      <c r="K147" s="463" t="s">
        <v>2108</v>
      </c>
      <c r="L147" s="463" t="s">
        <v>163</v>
      </c>
      <c r="M147" s="463" t="s">
        <v>76</v>
      </c>
      <c r="N147" s="463" t="s">
        <v>1796</v>
      </c>
      <c r="O147" s="463" t="s">
        <v>1800</v>
      </c>
      <c r="P147" s="463" t="s">
        <v>1801</v>
      </c>
      <c r="Q147" s="463" t="s">
        <v>1796</v>
      </c>
      <c r="R147" s="463" t="s">
        <v>1802</v>
      </c>
      <c r="S147" s="463" t="s">
        <v>1955</v>
      </c>
      <c r="T147" s="463" t="s">
        <v>28</v>
      </c>
      <c r="U147" s="463" t="s">
        <v>1956</v>
      </c>
      <c r="V147" s="463" t="s">
        <v>1805</v>
      </c>
      <c r="W147" s="463" t="s">
        <v>106</v>
      </c>
      <c r="X147" s="463" t="s">
        <v>1806</v>
      </c>
      <c r="Y147" s="463" t="s">
        <v>1794</v>
      </c>
      <c r="Z147" s="463" t="s">
        <v>2109</v>
      </c>
      <c r="AA147" s="463" t="s">
        <v>1828</v>
      </c>
      <c r="AB147" s="463" t="s">
        <v>1809</v>
      </c>
      <c r="AC147" s="463" t="s">
        <v>1810</v>
      </c>
      <c r="AD147" s="463" t="s">
        <v>1811</v>
      </c>
      <c r="AE147" s="463" t="s">
        <v>2096</v>
      </c>
      <c r="AF147" s="463" t="s">
        <v>2097</v>
      </c>
      <c r="AG147" s="463" t="s">
        <v>2110</v>
      </c>
      <c r="AH147" s="463" t="s">
        <v>1933</v>
      </c>
      <c r="AI147" s="463" t="s">
        <v>1809</v>
      </c>
      <c r="AJ147" s="463" t="s">
        <v>1794</v>
      </c>
      <c r="AK147" s="464">
        <v>3470800494726</v>
      </c>
      <c r="AL147" s="463" t="s">
        <v>536</v>
      </c>
      <c r="AM147" s="463" t="s">
        <v>1796</v>
      </c>
      <c r="AN147" s="463" t="s">
        <v>1816</v>
      </c>
      <c r="AO147" s="463" t="s">
        <v>51</v>
      </c>
      <c r="AP147" s="463" t="s">
        <v>2111</v>
      </c>
      <c r="AQ147" s="463" t="s">
        <v>1542</v>
      </c>
      <c r="AR147" s="463" t="s">
        <v>62</v>
      </c>
      <c r="AS147" s="463" t="s">
        <v>51</v>
      </c>
      <c r="AT147" s="463" t="s">
        <v>51</v>
      </c>
      <c r="AU147" s="465">
        <v>0</v>
      </c>
      <c r="AV147" s="463" t="s">
        <v>1818</v>
      </c>
      <c r="AW147" s="463" t="s">
        <v>1796</v>
      </c>
      <c r="AX147" s="463" t="s">
        <v>1819</v>
      </c>
      <c r="AY147" s="463" t="s">
        <v>1820</v>
      </c>
      <c r="AZ147" s="463" t="s">
        <v>1821</v>
      </c>
      <c r="BA147" s="463" t="s">
        <v>1822</v>
      </c>
    </row>
    <row r="148" spans="1:53" ht="21.75" customHeight="1">
      <c r="A148" s="463" t="s">
        <v>2106</v>
      </c>
      <c r="B148" s="463" t="s">
        <v>2107</v>
      </c>
      <c r="C148" s="463" t="s">
        <v>45</v>
      </c>
      <c r="D148" s="463" t="s">
        <v>1794</v>
      </c>
      <c r="E148" s="463" t="s">
        <v>46</v>
      </c>
      <c r="F148" s="463" t="s">
        <v>1795</v>
      </c>
      <c r="G148" s="463" t="s">
        <v>1796</v>
      </c>
      <c r="H148" s="463" t="s">
        <v>1797</v>
      </c>
      <c r="I148" s="463" t="s">
        <v>1953</v>
      </c>
      <c r="J148" s="463" t="s">
        <v>76</v>
      </c>
      <c r="K148" s="463" t="s">
        <v>2108</v>
      </c>
      <c r="L148" s="463" t="s">
        <v>163</v>
      </c>
      <c r="M148" s="463" t="s">
        <v>76</v>
      </c>
      <c r="N148" s="463" t="s">
        <v>1796</v>
      </c>
      <c r="O148" s="463" t="s">
        <v>1800</v>
      </c>
      <c r="P148" s="463" t="s">
        <v>1801</v>
      </c>
      <c r="Q148" s="463" t="s">
        <v>1796</v>
      </c>
      <c r="R148" s="463" t="s">
        <v>1802</v>
      </c>
      <c r="S148" s="463" t="s">
        <v>1955</v>
      </c>
      <c r="T148" s="463" t="s">
        <v>28</v>
      </c>
      <c r="U148" s="463" t="s">
        <v>1956</v>
      </c>
      <c r="V148" s="463" t="s">
        <v>1805</v>
      </c>
      <c r="W148" s="463" t="s">
        <v>106</v>
      </c>
      <c r="X148" s="463" t="s">
        <v>1806</v>
      </c>
      <c r="Y148" s="463" t="s">
        <v>1794</v>
      </c>
      <c r="Z148" s="463" t="s">
        <v>2109</v>
      </c>
      <c r="AA148" s="463" t="s">
        <v>1828</v>
      </c>
      <c r="AB148" s="463" t="s">
        <v>1809</v>
      </c>
      <c r="AC148" s="463" t="s">
        <v>1810</v>
      </c>
      <c r="AD148" s="463" t="s">
        <v>1811</v>
      </c>
      <c r="AE148" s="463" t="s">
        <v>2096</v>
      </c>
      <c r="AF148" s="463" t="s">
        <v>2097</v>
      </c>
      <c r="AG148" s="463" t="s">
        <v>2110</v>
      </c>
      <c r="AH148" s="463" t="s">
        <v>1933</v>
      </c>
      <c r="AI148" s="463" t="s">
        <v>1809</v>
      </c>
      <c r="AJ148" s="463" t="s">
        <v>1825</v>
      </c>
      <c r="AK148" s="464">
        <v>3480500597058</v>
      </c>
      <c r="AL148" s="463" t="s">
        <v>183</v>
      </c>
      <c r="AM148" s="463" t="s">
        <v>1796</v>
      </c>
      <c r="AN148" s="463" t="s">
        <v>1816</v>
      </c>
      <c r="AO148" s="463" t="s">
        <v>51</v>
      </c>
      <c r="AP148" s="463" t="s">
        <v>2112</v>
      </c>
      <c r="AQ148" s="463" t="s">
        <v>1159</v>
      </c>
      <c r="AR148" s="463" t="s">
        <v>6</v>
      </c>
      <c r="AS148" s="463" t="s">
        <v>51</v>
      </c>
      <c r="AT148" s="463" t="s">
        <v>51</v>
      </c>
      <c r="AU148" s="465">
        <v>1</v>
      </c>
      <c r="AV148" s="463" t="s">
        <v>1824</v>
      </c>
      <c r="AW148" s="463" t="s">
        <v>1796</v>
      </c>
      <c r="AX148" s="463" t="s">
        <v>1819</v>
      </c>
      <c r="AY148" s="463" t="s">
        <v>1820</v>
      </c>
      <c r="AZ148" s="463" t="s">
        <v>1821</v>
      </c>
      <c r="BA148" s="463" t="s">
        <v>1822</v>
      </c>
    </row>
    <row r="149" spans="1:53" ht="21.75" customHeight="1">
      <c r="A149" s="463" t="s">
        <v>2106</v>
      </c>
      <c r="B149" s="463" t="s">
        <v>2107</v>
      </c>
      <c r="C149" s="463" t="s">
        <v>45</v>
      </c>
      <c r="D149" s="463" t="s">
        <v>1794</v>
      </c>
      <c r="E149" s="463" t="s">
        <v>46</v>
      </c>
      <c r="F149" s="463" t="s">
        <v>1795</v>
      </c>
      <c r="G149" s="463" t="s">
        <v>1796</v>
      </c>
      <c r="H149" s="463" t="s">
        <v>1797</v>
      </c>
      <c r="I149" s="463" t="s">
        <v>1953</v>
      </c>
      <c r="J149" s="463" t="s">
        <v>76</v>
      </c>
      <c r="K149" s="463" t="s">
        <v>2108</v>
      </c>
      <c r="L149" s="463" t="s">
        <v>163</v>
      </c>
      <c r="M149" s="463" t="s">
        <v>76</v>
      </c>
      <c r="N149" s="463" t="s">
        <v>1796</v>
      </c>
      <c r="O149" s="463" t="s">
        <v>1800</v>
      </c>
      <c r="P149" s="463" t="s">
        <v>1801</v>
      </c>
      <c r="Q149" s="463" t="s">
        <v>1796</v>
      </c>
      <c r="R149" s="463" t="s">
        <v>1802</v>
      </c>
      <c r="S149" s="463" t="s">
        <v>1955</v>
      </c>
      <c r="T149" s="463" t="s">
        <v>28</v>
      </c>
      <c r="U149" s="463" t="s">
        <v>1956</v>
      </c>
      <c r="V149" s="463" t="s">
        <v>1805</v>
      </c>
      <c r="W149" s="463" t="s">
        <v>106</v>
      </c>
      <c r="X149" s="463" t="s">
        <v>1806</v>
      </c>
      <c r="Y149" s="463" t="s">
        <v>1794</v>
      </c>
      <c r="Z149" s="463" t="s">
        <v>2109</v>
      </c>
      <c r="AA149" s="463" t="s">
        <v>1828</v>
      </c>
      <c r="AB149" s="463" t="s">
        <v>1809</v>
      </c>
      <c r="AC149" s="463" t="s">
        <v>1810</v>
      </c>
      <c r="AD149" s="463" t="s">
        <v>1811</v>
      </c>
      <c r="AE149" s="463" t="s">
        <v>2096</v>
      </c>
      <c r="AF149" s="463" t="s">
        <v>2097</v>
      </c>
      <c r="AG149" s="463" t="s">
        <v>2110</v>
      </c>
      <c r="AH149" s="463" t="s">
        <v>1933</v>
      </c>
      <c r="AI149" s="463" t="s">
        <v>1809</v>
      </c>
      <c r="AJ149" s="463" t="s">
        <v>1828</v>
      </c>
      <c r="AK149" s="464">
        <v>1309900131474</v>
      </c>
      <c r="AL149" s="463" t="s">
        <v>162</v>
      </c>
      <c r="AM149" s="463" t="s">
        <v>1796</v>
      </c>
      <c r="AN149" s="463" t="s">
        <v>1816</v>
      </c>
      <c r="AO149" s="463" t="s">
        <v>51</v>
      </c>
      <c r="AP149" s="463" t="s">
        <v>2112</v>
      </c>
      <c r="AQ149" s="463" t="s">
        <v>1159</v>
      </c>
      <c r="AR149" s="463" t="s">
        <v>6</v>
      </c>
      <c r="AS149" s="463" t="s">
        <v>51</v>
      </c>
      <c r="AT149" s="463" t="s">
        <v>51</v>
      </c>
      <c r="AU149" s="465">
        <v>1</v>
      </c>
      <c r="AV149" s="463" t="s">
        <v>1824</v>
      </c>
      <c r="AW149" s="463" t="s">
        <v>1796</v>
      </c>
      <c r="AX149" s="463" t="s">
        <v>1819</v>
      </c>
      <c r="AY149" s="463" t="s">
        <v>1820</v>
      </c>
      <c r="AZ149" s="463" t="s">
        <v>1821</v>
      </c>
      <c r="BA149" s="463" t="s">
        <v>1822</v>
      </c>
    </row>
    <row r="150" spans="1:53" ht="21.75" customHeight="1">
      <c r="A150" s="463" t="s">
        <v>2106</v>
      </c>
      <c r="B150" s="463" t="s">
        <v>2107</v>
      </c>
      <c r="C150" s="463" t="s">
        <v>45</v>
      </c>
      <c r="D150" s="463" t="s">
        <v>1794</v>
      </c>
      <c r="E150" s="463" t="s">
        <v>46</v>
      </c>
      <c r="F150" s="463" t="s">
        <v>1795</v>
      </c>
      <c r="G150" s="463" t="s">
        <v>1796</v>
      </c>
      <c r="H150" s="463" t="s">
        <v>1797</v>
      </c>
      <c r="I150" s="463" t="s">
        <v>1953</v>
      </c>
      <c r="J150" s="463" t="s">
        <v>76</v>
      </c>
      <c r="K150" s="463" t="s">
        <v>2108</v>
      </c>
      <c r="L150" s="463" t="s">
        <v>163</v>
      </c>
      <c r="M150" s="463" t="s">
        <v>76</v>
      </c>
      <c r="N150" s="463" t="s">
        <v>1796</v>
      </c>
      <c r="O150" s="463" t="s">
        <v>1800</v>
      </c>
      <c r="P150" s="463" t="s">
        <v>1801</v>
      </c>
      <c r="Q150" s="463" t="s">
        <v>1796</v>
      </c>
      <c r="R150" s="463" t="s">
        <v>1802</v>
      </c>
      <c r="S150" s="463" t="s">
        <v>1955</v>
      </c>
      <c r="T150" s="463" t="s">
        <v>28</v>
      </c>
      <c r="U150" s="463" t="s">
        <v>1956</v>
      </c>
      <c r="V150" s="463" t="s">
        <v>1805</v>
      </c>
      <c r="W150" s="463" t="s">
        <v>106</v>
      </c>
      <c r="X150" s="463" t="s">
        <v>1806</v>
      </c>
      <c r="Y150" s="463" t="s">
        <v>1794</v>
      </c>
      <c r="Z150" s="463" t="s">
        <v>2109</v>
      </c>
      <c r="AA150" s="463" t="s">
        <v>1828</v>
      </c>
      <c r="AB150" s="463" t="s">
        <v>1809</v>
      </c>
      <c r="AC150" s="463" t="s">
        <v>1810</v>
      </c>
      <c r="AD150" s="463" t="s">
        <v>1811</v>
      </c>
      <c r="AE150" s="463" t="s">
        <v>2096</v>
      </c>
      <c r="AF150" s="463" t="s">
        <v>2097</v>
      </c>
      <c r="AG150" s="463" t="s">
        <v>2110</v>
      </c>
      <c r="AH150" s="463" t="s">
        <v>1933</v>
      </c>
      <c r="AI150" s="463" t="s">
        <v>1809</v>
      </c>
      <c r="AJ150" s="463" t="s">
        <v>1860</v>
      </c>
      <c r="AK150" s="464">
        <v>3490500307793</v>
      </c>
      <c r="AL150" s="463" t="s">
        <v>545</v>
      </c>
      <c r="AM150" s="463" t="s">
        <v>1796</v>
      </c>
      <c r="AN150" s="463" t="s">
        <v>1816</v>
      </c>
      <c r="AO150" s="463" t="s">
        <v>51</v>
      </c>
      <c r="AP150" s="463" t="s">
        <v>2113</v>
      </c>
      <c r="AQ150" s="463" t="s">
        <v>1159</v>
      </c>
      <c r="AR150" s="463" t="s">
        <v>6</v>
      </c>
      <c r="AS150" s="463" t="s">
        <v>1912</v>
      </c>
      <c r="AT150" s="463" t="s">
        <v>2114</v>
      </c>
      <c r="AU150" s="465">
        <v>1</v>
      </c>
      <c r="AV150" s="463" t="s">
        <v>1824</v>
      </c>
      <c r="AW150" s="463" t="s">
        <v>1796</v>
      </c>
      <c r="AX150" s="463" t="s">
        <v>1819</v>
      </c>
      <c r="AY150" s="463" t="s">
        <v>1820</v>
      </c>
      <c r="AZ150" s="463" t="s">
        <v>1821</v>
      </c>
      <c r="BA150" s="463" t="s">
        <v>1822</v>
      </c>
    </row>
    <row r="151" spans="1:53" ht="21.75" customHeight="1">
      <c r="A151" s="463" t="s">
        <v>2106</v>
      </c>
      <c r="B151" s="463" t="s">
        <v>2107</v>
      </c>
      <c r="C151" s="463" t="s">
        <v>45</v>
      </c>
      <c r="D151" s="463" t="s">
        <v>1794</v>
      </c>
      <c r="E151" s="463" t="s">
        <v>46</v>
      </c>
      <c r="F151" s="463" t="s">
        <v>1795</v>
      </c>
      <c r="G151" s="463" t="s">
        <v>1796</v>
      </c>
      <c r="H151" s="463" t="s">
        <v>1797</v>
      </c>
      <c r="I151" s="463" t="s">
        <v>1953</v>
      </c>
      <c r="J151" s="463" t="s">
        <v>76</v>
      </c>
      <c r="K151" s="463" t="s">
        <v>2108</v>
      </c>
      <c r="L151" s="463" t="s">
        <v>163</v>
      </c>
      <c r="M151" s="463" t="s">
        <v>76</v>
      </c>
      <c r="N151" s="463" t="s">
        <v>1796</v>
      </c>
      <c r="O151" s="463" t="s">
        <v>1800</v>
      </c>
      <c r="P151" s="463" t="s">
        <v>1801</v>
      </c>
      <c r="Q151" s="463" t="s">
        <v>1796</v>
      </c>
      <c r="R151" s="463" t="s">
        <v>1802</v>
      </c>
      <c r="S151" s="463" t="s">
        <v>1955</v>
      </c>
      <c r="T151" s="463" t="s">
        <v>28</v>
      </c>
      <c r="U151" s="463" t="s">
        <v>1956</v>
      </c>
      <c r="V151" s="463" t="s">
        <v>1805</v>
      </c>
      <c r="W151" s="463" t="s">
        <v>106</v>
      </c>
      <c r="X151" s="463" t="s">
        <v>1806</v>
      </c>
      <c r="Y151" s="463" t="s">
        <v>1794</v>
      </c>
      <c r="Z151" s="463" t="s">
        <v>2109</v>
      </c>
      <c r="AA151" s="463" t="s">
        <v>1828</v>
      </c>
      <c r="AB151" s="463" t="s">
        <v>1809</v>
      </c>
      <c r="AC151" s="463" t="s">
        <v>1810</v>
      </c>
      <c r="AD151" s="463" t="s">
        <v>1811</v>
      </c>
      <c r="AE151" s="463" t="s">
        <v>2096</v>
      </c>
      <c r="AF151" s="463" t="s">
        <v>2097</v>
      </c>
      <c r="AG151" s="463" t="s">
        <v>2110</v>
      </c>
      <c r="AH151" s="463" t="s">
        <v>1933</v>
      </c>
      <c r="AI151" s="463" t="s">
        <v>1809</v>
      </c>
      <c r="AJ151" s="463" t="s">
        <v>1864</v>
      </c>
      <c r="AK151" s="464">
        <v>3449900343426</v>
      </c>
      <c r="AL151" s="463" t="s">
        <v>550</v>
      </c>
      <c r="AM151" s="463" t="s">
        <v>1796</v>
      </c>
      <c r="AN151" s="463" t="s">
        <v>1816</v>
      </c>
      <c r="AO151" s="463" t="s">
        <v>51</v>
      </c>
      <c r="AP151" s="463" t="s">
        <v>2115</v>
      </c>
      <c r="AQ151" s="463" t="s">
        <v>1159</v>
      </c>
      <c r="AR151" s="463" t="s">
        <v>6</v>
      </c>
      <c r="AS151" s="463" t="s">
        <v>1912</v>
      </c>
      <c r="AT151" s="463" t="s">
        <v>2114</v>
      </c>
      <c r="AU151" s="465">
        <v>1</v>
      </c>
      <c r="AV151" s="463" t="s">
        <v>1824</v>
      </c>
      <c r="AW151" s="463" t="s">
        <v>1796</v>
      </c>
      <c r="AX151" s="463" t="s">
        <v>1819</v>
      </c>
      <c r="AY151" s="463" t="s">
        <v>1820</v>
      </c>
      <c r="AZ151" s="463" t="s">
        <v>1821</v>
      </c>
      <c r="BA151" s="463" t="s">
        <v>1822</v>
      </c>
    </row>
    <row r="152" spans="1:53" ht="21.75" customHeight="1">
      <c r="A152" s="463" t="s">
        <v>2116</v>
      </c>
      <c r="B152" s="463" t="s">
        <v>2117</v>
      </c>
      <c r="C152" s="463" t="s">
        <v>160</v>
      </c>
      <c r="D152" s="463" t="s">
        <v>1794</v>
      </c>
      <c r="E152" s="463" t="s">
        <v>46</v>
      </c>
      <c r="F152" s="463" t="s">
        <v>1795</v>
      </c>
      <c r="G152" s="463" t="s">
        <v>1796</v>
      </c>
      <c r="H152" s="463" t="s">
        <v>1797</v>
      </c>
      <c r="I152" s="463" t="s">
        <v>1953</v>
      </c>
      <c r="J152" s="463" t="s">
        <v>76</v>
      </c>
      <c r="K152" s="463" t="s">
        <v>2118</v>
      </c>
      <c r="L152" s="463" t="s">
        <v>161</v>
      </c>
      <c r="M152" s="463" t="s">
        <v>76</v>
      </c>
      <c r="N152" s="463" t="s">
        <v>1796</v>
      </c>
      <c r="O152" s="463" t="s">
        <v>1800</v>
      </c>
      <c r="P152" s="463" t="s">
        <v>1801</v>
      </c>
      <c r="Q152" s="463" t="s">
        <v>1796</v>
      </c>
      <c r="R152" s="463" t="s">
        <v>1802</v>
      </c>
      <c r="S152" s="463" t="s">
        <v>1955</v>
      </c>
      <c r="T152" s="463" t="s">
        <v>28</v>
      </c>
      <c r="U152" s="463" t="s">
        <v>1956</v>
      </c>
      <c r="V152" s="463" t="s">
        <v>1805</v>
      </c>
      <c r="W152" s="463" t="s">
        <v>106</v>
      </c>
      <c r="X152" s="463" t="s">
        <v>1806</v>
      </c>
      <c r="Y152" s="463" t="s">
        <v>1794</v>
      </c>
      <c r="Z152" s="463" t="s">
        <v>2119</v>
      </c>
      <c r="AA152" s="463" t="s">
        <v>1828</v>
      </c>
      <c r="AB152" s="463" t="s">
        <v>1809</v>
      </c>
      <c r="AC152" s="463" t="s">
        <v>1810</v>
      </c>
      <c r="AD152" s="463" t="s">
        <v>51</v>
      </c>
      <c r="AE152" s="463" t="s">
        <v>2120</v>
      </c>
      <c r="AF152" s="463" t="s">
        <v>2121</v>
      </c>
      <c r="AG152" s="463" t="s">
        <v>2122</v>
      </c>
      <c r="AH152" s="463" t="s">
        <v>1815</v>
      </c>
      <c r="AI152" s="463" t="s">
        <v>1809</v>
      </c>
      <c r="AJ152" s="463" t="s">
        <v>2015</v>
      </c>
      <c r="AK152" s="464">
        <v>1479900102104</v>
      </c>
      <c r="AL152" s="463" t="s">
        <v>172</v>
      </c>
      <c r="AM152" s="463" t="s">
        <v>1794</v>
      </c>
      <c r="AN152" s="463" t="s">
        <v>1924</v>
      </c>
      <c r="AO152" s="463" t="s">
        <v>51</v>
      </c>
      <c r="AP152" s="463" t="s">
        <v>2123</v>
      </c>
      <c r="AQ152" s="463" t="s">
        <v>1159</v>
      </c>
      <c r="AR152" s="463" t="s">
        <v>6</v>
      </c>
      <c r="AS152" s="463" t="s">
        <v>2124</v>
      </c>
      <c r="AT152" s="463" t="s">
        <v>2125</v>
      </c>
      <c r="AU152" s="467">
        <v>1</v>
      </c>
      <c r="AV152" s="463" t="s">
        <v>1824</v>
      </c>
      <c r="AW152" s="463" t="s">
        <v>1796</v>
      </c>
      <c r="AX152" s="463" t="s">
        <v>1934</v>
      </c>
      <c r="AY152" s="463" t="s">
        <v>1935</v>
      </c>
      <c r="AZ152" s="463" t="s">
        <v>1936</v>
      </c>
      <c r="BA152" s="463" t="s">
        <v>1822</v>
      </c>
    </row>
    <row r="153" spans="1:53" ht="21.75" customHeight="1">
      <c r="A153" s="463" t="s">
        <v>2116</v>
      </c>
      <c r="B153" s="463" t="s">
        <v>2117</v>
      </c>
      <c r="C153" s="463" t="s">
        <v>160</v>
      </c>
      <c r="D153" s="463" t="s">
        <v>1794</v>
      </c>
      <c r="E153" s="463" t="s">
        <v>46</v>
      </c>
      <c r="F153" s="463" t="s">
        <v>1795</v>
      </c>
      <c r="G153" s="463" t="s">
        <v>1796</v>
      </c>
      <c r="H153" s="463" t="s">
        <v>1797</v>
      </c>
      <c r="I153" s="463" t="s">
        <v>1953</v>
      </c>
      <c r="J153" s="463" t="s">
        <v>76</v>
      </c>
      <c r="K153" s="463" t="s">
        <v>2118</v>
      </c>
      <c r="L153" s="463" t="s">
        <v>161</v>
      </c>
      <c r="M153" s="463" t="s">
        <v>76</v>
      </c>
      <c r="N153" s="463" t="s">
        <v>1796</v>
      </c>
      <c r="O153" s="463" t="s">
        <v>1800</v>
      </c>
      <c r="P153" s="463" t="s">
        <v>1801</v>
      </c>
      <c r="Q153" s="463" t="s">
        <v>1796</v>
      </c>
      <c r="R153" s="463" t="s">
        <v>1802</v>
      </c>
      <c r="S153" s="463" t="s">
        <v>1955</v>
      </c>
      <c r="T153" s="463" t="s">
        <v>28</v>
      </c>
      <c r="U153" s="463" t="s">
        <v>1956</v>
      </c>
      <c r="V153" s="463" t="s">
        <v>1805</v>
      </c>
      <c r="W153" s="463" t="s">
        <v>106</v>
      </c>
      <c r="X153" s="463" t="s">
        <v>1806</v>
      </c>
      <c r="Y153" s="463" t="s">
        <v>1794</v>
      </c>
      <c r="Z153" s="463" t="s">
        <v>2119</v>
      </c>
      <c r="AA153" s="463" t="s">
        <v>1828</v>
      </c>
      <c r="AB153" s="463" t="s">
        <v>1809</v>
      </c>
      <c r="AC153" s="463" t="s">
        <v>1810</v>
      </c>
      <c r="AD153" s="463" t="s">
        <v>51</v>
      </c>
      <c r="AE153" s="463" t="s">
        <v>2120</v>
      </c>
      <c r="AF153" s="463" t="s">
        <v>2121</v>
      </c>
      <c r="AG153" s="463" t="s">
        <v>2122</v>
      </c>
      <c r="AH153" s="463" t="s">
        <v>1815</v>
      </c>
      <c r="AI153" s="463" t="s">
        <v>1809</v>
      </c>
      <c r="AJ153" s="463" t="s">
        <v>1961</v>
      </c>
      <c r="AK153" s="464">
        <v>3101100370700</v>
      </c>
      <c r="AL153" s="463" t="s">
        <v>435</v>
      </c>
      <c r="AM153" s="463" t="s">
        <v>1794</v>
      </c>
      <c r="AN153" s="463" t="s">
        <v>1924</v>
      </c>
      <c r="AO153" s="463" t="s">
        <v>51</v>
      </c>
      <c r="AP153" s="463" t="s">
        <v>2126</v>
      </c>
      <c r="AQ153" s="463" t="s">
        <v>1159</v>
      </c>
      <c r="AR153" s="463" t="s">
        <v>6</v>
      </c>
      <c r="AS153" s="463" t="s">
        <v>2124</v>
      </c>
      <c r="AT153" s="463" t="s">
        <v>2125</v>
      </c>
      <c r="AU153" s="465">
        <v>1</v>
      </c>
      <c r="AV153" s="463" t="s">
        <v>1824</v>
      </c>
      <c r="AW153" s="463" t="s">
        <v>1796</v>
      </c>
      <c r="AX153" s="463" t="s">
        <v>1934</v>
      </c>
      <c r="AY153" s="463" t="s">
        <v>1935</v>
      </c>
      <c r="AZ153" s="463" t="s">
        <v>1936</v>
      </c>
      <c r="BA153" s="463" t="s">
        <v>1822</v>
      </c>
    </row>
    <row r="154" spans="1:53" ht="21.75" customHeight="1">
      <c r="A154" s="463" t="s">
        <v>2116</v>
      </c>
      <c r="B154" s="463" t="s">
        <v>2117</v>
      </c>
      <c r="C154" s="463" t="s">
        <v>160</v>
      </c>
      <c r="D154" s="463" t="s">
        <v>1794</v>
      </c>
      <c r="E154" s="463" t="s">
        <v>46</v>
      </c>
      <c r="F154" s="463" t="s">
        <v>1795</v>
      </c>
      <c r="G154" s="463" t="s">
        <v>1796</v>
      </c>
      <c r="H154" s="463" t="s">
        <v>1797</v>
      </c>
      <c r="I154" s="463" t="s">
        <v>1953</v>
      </c>
      <c r="J154" s="463" t="s">
        <v>76</v>
      </c>
      <c r="K154" s="463" t="s">
        <v>2118</v>
      </c>
      <c r="L154" s="463" t="s">
        <v>161</v>
      </c>
      <c r="M154" s="463" t="s">
        <v>76</v>
      </c>
      <c r="N154" s="463" t="s">
        <v>1796</v>
      </c>
      <c r="O154" s="463" t="s">
        <v>1800</v>
      </c>
      <c r="P154" s="463" t="s">
        <v>1801</v>
      </c>
      <c r="Q154" s="463" t="s">
        <v>1796</v>
      </c>
      <c r="R154" s="463" t="s">
        <v>1802</v>
      </c>
      <c r="S154" s="463" t="s">
        <v>1955</v>
      </c>
      <c r="T154" s="463" t="s">
        <v>28</v>
      </c>
      <c r="U154" s="463" t="s">
        <v>1956</v>
      </c>
      <c r="V154" s="463" t="s">
        <v>1805</v>
      </c>
      <c r="W154" s="463" t="s">
        <v>106</v>
      </c>
      <c r="X154" s="463" t="s">
        <v>1806</v>
      </c>
      <c r="Y154" s="463" t="s">
        <v>1794</v>
      </c>
      <c r="Z154" s="463" t="s">
        <v>2119</v>
      </c>
      <c r="AA154" s="463" t="s">
        <v>1828</v>
      </c>
      <c r="AB154" s="463" t="s">
        <v>1809</v>
      </c>
      <c r="AC154" s="463" t="s">
        <v>1810</v>
      </c>
      <c r="AD154" s="463" t="s">
        <v>51</v>
      </c>
      <c r="AE154" s="463" t="s">
        <v>2120</v>
      </c>
      <c r="AF154" s="463" t="s">
        <v>2121</v>
      </c>
      <c r="AG154" s="463" t="s">
        <v>2122</v>
      </c>
      <c r="AH154" s="463" t="s">
        <v>1815</v>
      </c>
      <c r="AI154" s="463" t="s">
        <v>1809</v>
      </c>
      <c r="AJ154" s="463" t="s">
        <v>1794</v>
      </c>
      <c r="AK154" s="464">
        <v>3450100543449</v>
      </c>
      <c r="AL154" s="463" t="s">
        <v>177</v>
      </c>
      <c r="AM154" s="463" t="s">
        <v>1796</v>
      </c>
      <c r="AN154" s="463" t="s">
        <v>1816</v>
      </c>
      <c r="AO154" s="463" t="s">
        <v>51</v>
      </c>
      <c r="AP154" s="463" t="s">
        <v>2127</v>
      </c>
      <c r="AQ154" s="463" t="s">
        <v>1159</v>
      </c>
      <c r="AR154" s="463" t="s">
        <v>6</v>
      </c>
      <c r="AS154" s="463" t="s">
        <v>51</v>
      </c>
      <c r="AT154" s="463" t="s">
        <v>51</v>
      </c>
      <c r="AU154" s="465">
        <v>1</v>
      </c>
      <c r="AV154" s="463" t="s">
        <v>1824</v>
      </c>
      <c r="AW154" s="463" t="s">
        <v>1796</v>
      </c>
      <c r="AX154" s="463" t="s">
        <v>1934</v>
      </c>
      <c r="AY154" s="463" t="s">
        <v>1935</v>
      </c>
      <c r="AZ154" s="463" t="s">
        <v>1936</v>
      </c>
      <c r="BA154" s="463" t="s">
        <v>1822</v>
      </c>
    </row>
    <row r="155" spans="1:53" ht="21.75" customHeight="1">
      <c r="A155" s="463" t="s">
        <v>2116</v>
      </c>
      <c r="B155" s="463" t="s">
        <v>2117</v>
      </c>
      <c r="C155" s="463" t="s">
        <v>160</v>
      </c>
      <c r="D155" s="463" t="s">
        <v>1794</v>
      </c>
      <c r="E155" s="463" t="s">
        <v>46</v>
      </c>
      <c r="F155" s="463" t="s">
        <v>1795</v>
      </c>
      <c r="G155" s="463" t="s">
        <v>1796</v>
      </c>
      <c r="H155" s="463" t="s">
        <v>1797</v>
      </c>
      <c r="I155" s="463" t="s">
        <v>1953</v>
      </c>
      <c r="J155" s="463" t="s">
        <v>76</v>
      </c>
      <c r="K155" s="463" t="s">
        <v>2118</v>
      </c>
      <c r="L155" s="463" t="s">
        <v>161</v>
      </c>
      <c r="M155" s="463" t="s">
        <v>76</v>
      </c>
      <c r="N155" s="463" t="s">
        <v>1796</v>
      </c>
      <c r="O155" s="463" t="s">
        <v>1800</v>
      </c>
      <c r="P155" s="463" t="s">
        <v>1801</v>
      </c>
      <c r="Q155" s="463" t="s">
        <v>1796</v>
      </c>
      <c r="R155" s="463" t="s">
        <v>1802</v>
      </c>
      <c r="S155" s="463" t="s">
        <v>1955</v>
      </c>
      <c r="T155" s="463" t="s">
        <v>28</v>
      </c>
      <c r="U155" s="463" t="s">
        <v>1956</v>
      </c>
      <c r="V155" s="463" t="s">
        <v>1805</v>
      </c>
      <c r="W155" s="463" t="s">
        <v>106</v>
      </c>
      <c r="X155" s="463" t="s">
        <v>1806</v>
      </c>
      <c r="Y155" s="463" t="s">
        <v>1794</v>
      </c>
      <c r="Z155" s="463" t="s">
        <v>2119</v>
      </c>
      <c r="AA155" s="463" t="s">
        <v>1828</v>
      </c>
      <c r="AB155" s="463" t="s">
        <v>1809</v>
      </c>
      <c r="AC155" s="463" t="s">
        <v>1810</v>
      </c>
      <c r="AD155" s="463" t="s">
        <v>51</v>
      </c>
      <c r="AE155" s="463" t="s">
        <v>2120</v>
      </c>
      <c r="AF155" s="463" t="s">
        <v>2121</v>
      </c>
      <c r="AG155" s="463" t="s">
        <v>2122</v>
      </c>
      <c r="AH155" s="463" t="s">
        <v>1815</v>
      </c>
      <c r="AI155" s="463" t="s">
        <v>1809</v>
      </c>
      <c r="AJ155" s="463" t="s">
        <v>1808</v>
      </c>
      <c r="AK155" s="464">
        <v>1470100028912</v>
      </c>
      <c r="AL155" s="463" t="s">
        <v>168</v>
      </c>
      <c r="AM155" s="463" t="s">
        <v>1796</v>
      </c>
      <c r="AN155" s="463" t="s">
        <v>1816</v>
      </c>
      <c r="AO155" s="463" t="s">
        <v>51</v>
      </c>
      <c r="AP155" s="463" t="s">
        <v>2128</v>
      </c>
      <c r="AQ155" s="463" t="s">
        <v>1159</v>
      </c>
      <c r="AR155" s="463" t="s">
        <v>6</v>
      </c>
      <c r="AS155" s="463" t="s">
        <v>51</v>
      </c>
      <c r="AT155" s="463" t="s">
        <v>51</v>
      </c>
      <c r="AU155" s="465">
        <v>1</v>
      </c>
      <c r="AV155" s="463" t="s">
        <v>1824</v>
      </c>
      <c r="AW155" s="463" t="s">
        <v>1796</v>
      </c>
      <c r="AX155" s="463" t="s">
        <v>1934</v>
      </c>
      <c r="AY155" s="463" t="s">
        <v>1935</v>
      </c>
      <c r="AZ155" s="463" t="s">
        <v>1936</v>
      </c>
      <c r="BA155" s="463" t="s">
        <v>1822</v>
      </c>
    </row>
    <row r="156" spans="1:53" ht="21.75" customHeight="1">
      <c r="A156" s="463" t="s">
        <v>2116</v>
      </c>
      <c r="B156" s="463" t="s">
        <v>2117</v>
      </c>
      <c r="C156" s="463" t="s">
        <v>160</v>
      </c>
      <c r="D156" s="463" t="s">
        <v>1794</v>
      </c>
      <c r="E156" s="463" t="s">
        <v>46</v>
      </c>
      <c r="F156" s="463" t="s">
        <v>1795</v>
      </c>
      <c r="G156" s="463" t="s">
        <v>1796</v>
      </c>
      <c r="H156" s="463" t="s">
        <v>1797</v>
      </c>
      <c r="I156" s="463" t="s">
        <v>1953</v>
      </c>
      <c r="J156" s="463" t="s">
        <v>76</v>
      </c>
      <c r="K156" s="463" t="s">
        <v>2118</v>
      </c>
      <c r="L156" s="463" t="s">
        <v>161</v>
      </c>
      <c r="M156" s="463" t="s">
        <v>76</v>
      </c>
      <c r="N156" s="463" t="s">
        <v>1796</v>
      </c>
      <c r="O156" s="463" t="s">
        <v>1800</v>
      </c>
      <c r="P156" s="463" t="s">
        <v>1801</v>
      </c>
      <c r="Q156" s="463" t="s">
        <v>1796</v>
      </c>
      <c r="R156" s="463" t="s">
        <v>1802</v>
      </c>
      <c r="S156" s="463" t="s">
        <v>1955</v>
      </c>
      <c r="T156" s="463" t="s">
        <v>28</v>
      </c>
      <c r="U156" s="463" t="s">
        <v>1956</v>
      </c>
      <c r="V156" s="463" t="s">
        <v>1805</v>
      </c>
      <c r="W156" s="463" t="s">
        <v>106</v>
      </c>
      <c r="X156" s="463" t="s">
        <v>1806</v>
      </c>
      <c r="Y156" s="463" t="s">
        <v>1794</v>
      </c>
      <c r="Z156" s="463" t="s">
        <v>2119</v>
      </c>
      <c r="AA156" s="463" t="s">
        <v>1828</v>
      </c>
      <c r="AB156" s="463" t="s">
        <v>1809</v>
      </c>
      <c r="AC156" s="463" t="s">
        <v>1810</v>
      </c>
      <c r="AD156" s="463" t="s">
        <v>51</v>
      </c>
      <c r="AE156" s="463" t="s">
        <v>2120</v>
      </c>
      <c r="AF156" s="463" t="s">
        <v>2121</v>
      </c>
      <c r="AG156" s="463" t="s">
        <v>2122</v>
      </c>
      <c r="AH156" s="463" t="s">
        <v>1815</v>
      </c>
      <c r="AI156" s="463" t="s">
        <v>1809</v>
      </c>
      <c r="AJ156" s="463" t="s">
        <v>2020</v>
      </c>
      <c r="AK156" s="464">
        <v>1100200243907</v>
      </c>
      <c r="AL156" s="463" t="s">
        <v>159</v>
      </c>
      <c r="AM156" s="463" t="s">
        <v>1794</v>
      </c>
      <c r="AN156" s="463" t="s">
        <v>1924</v>
      </c>
      <c r="AO156" s="463" t="s">
        <v>51</v>
      </c>
      <c r="AP156" s="463" t="s">
        <v>2129</v>
      </c>
      <c r="AQ156" s="463" t="s">
        <v>1159</v>
      </c>
      <c r="AR156" s="463" t="s">
        <v>6</v>
      </c>
      <c r="AS156" s="463" t="s">
        <v>2124</v>
      </c>
      <c r="AT156" s="463" t="s">
        <v>2125</v>
      </c>
      <c r="AU156" s="465">
        <v>1</v>
      </c>
      <c r="AV156" s="463" t="s">
        <v>1824</v>
      </c>
      <c r="AW156" s="463" t="s">
        <v>1796</v>
      </c>
      <c r="AX156" s="463" t="s">
        <v>1934</v>
      </c>
      <c r="AY156" s="463" t="s">
        <v>1935</v>
      </c>
      <c r="AZ156" s="463" t="s">
        <v>1936</v>
      </c>
      <c r="BA156" s="463" t="s">
        <v>1822</v>
      </c>
    </row>
    <row r="157" spans="1:53" ht="21.75" customHeight="1">
      <c r="A157" s="463" t="s">
        <v>2130</v>
      </c>
      <c r="B157" s="463" t="s">
        <v>2131</v>
      </c>
      <c r="C157" s="463" t="s">
        <v>45</v>
      </c>
      <c r="D157" s="463" t="s">
        <v>1794</v>
      </c>
      <c r="E157" s="463" t="s">
        <v>46</v>
      </c>
      <c r="F157" s="463" t="s">
        <v>1795</v>
      </c>
      <c r="G157" s="463" t="s">
        <v>1796</v>
      </c>
      <c r="H157" s="463" t="s">
        <v>1797</v>
      </c>
      <c r="I157" s="463" t="s">
        <v>1953</v>
      </c>
      <c r="J157" s="463" t="s">
        <v>76</v>
      </c>
      <c r="K157" s="463" t="s">
        <v>2132</v>
      </c>
      <c r="L157" s="463" t="s">
        <v>98</v>
      </c>
      <c r="M157" s="463" t="s">
        <v>76</v>
      </c>
      <c r="N157" s="463" t="s">
        <v>1796</v>
      </c>
      <c r="O157" s="463" t="s">
        <v>1800</v>
      </c>
      <c r="P157" s="463" t="s">
        <v>1801</v>
      </c>
      <c r="Q157" s="463" t="s">
        <v>1796</v>
      </c>
      <c r="R157" s="463" t="s">
        <v>1802</v>
      </c>
      <c r="S157" s="463" t="s">
        <v>1955</v>
      </c>
      <c r="T157" s="463" t="s">
        <v>28</v>
      </c>
      <c r="U157" s="463" t="s">
        <v>1956</v>
      </c>
      <c r="V157" s="463" t="s">
        <v>1805</v>
      </c>
      <c r="W157" s="463" t="s">
        <v>106</v>
      </c>
      <c r="X157" s="463" t="s">
        <v>1806</v>
      </c>
      <c r="Y157" s="463" t="s">
        <v>1794</v>
      </c>
      <c r="Z157" s="463" t="s">
        <v>2072</v>
      </c>
      <c r="AA157" s="463" t="s">
        <v>1828</v>
      </c>
      <c r="AB157" s="463" t="s">
        <v>1809</v>
      </c>
      <c r="AC157" s="463" t="s">
        <v>1810</v>
      </c>
      <c r="AD157" s="463" t="s">
        <v>1811</v>
      </c>
      <c r="AE157" s="463" t="s">
        <v>2133</v>
      </c>
      <c r="AF157" s="463" t="s">
        <v>2134</v>
      </c>
      <c r="AG157" s="463" t="s">
        <v>2135</v>
      </c>
      <c r="AH157" s="463" t="s">
        <v>1933</v>
      </c>
      <c r="AI157" s="463" t="s">
        <v>1809</v>
      </c>
      <c r="AJ157" s="463" t="s">
        <v>1796</v>
      </c>
      <c r="AK157" s="464">
        <v>3470101469765</v>
      </c>
      <c r="AL157" s="463" t="s">
        <v>178</v>
      </c>
      <c r="AM157" s="463" t="s">
        <v>1796</v>
      </c>
      <c r="AN157" s="463" t="s">
        <v>1816</v>
      </c>
      <c r="AO157" s="463" t="s">
        <v>51</v>
      </c>
      <c r="AP157" s="463" t="s">
        <v>2136</v>
      </c>
      <c r="AQ157" s="463" t="s">
        <v>1159</v>
      </c>
      <c r="AR157" s="463" t="s">
        <v>6</v>
      </c>
      <c r="AS157" s="463" t="s">
        <v>51</v>
      </c>
      <c r="AT157" s="463" t="s">
        <v>51</v>
      </c>
      <c r="AU157" s="465">
        <v>0</v>
      </c>
      <c r="AV157" s="463" t="s">
        <v>1818</v>
      </c>
      <c r="AW157" s="463" t="s">
        <v>1796</v>
      </c>
      <c r="AX157" s="463" t="s">
        <v>1819</v>
      </c>
      <c r="AY157" s="463" t="s">
        <v>1820</v>
      </c>
      <c r="AZ157" s="463" t="s">
        <v>1821</v>
      </c>
      <c r="BA157" s="463" t="s">
        <v>1822</v>
      </c>
    </row>
    <row r="158" spans="1:53" ht="21.75" customHeight="1">
      <c r="A158" s="463" t="s">
        <v>2130</v>
      </c>
      <c r="B158" s="463" t="s">
        <v>2131</v>
      </c>
      <c r="C158" s="463" t="s">
        <v>45</v>
      </c>
      <c r="D158" s="463" t="s">
        <v>1794</v>
      </c>
      <c r="E158" s="463" t="s">
        <v>46</v>
      </c>
      <c r="F158" s="463" t="s">
        <v>1795</v>
      </c>
      <c r="G158" s="463" t="s">
        <v>1796</v>
      </c>
      <c r="H158" s="463" t="s">
        <v>1797</v>
      </c>
      <c r="I158" s="463" t="s">
        <v>1953</v>
      </c>
      <c r="J158" s="463" t="s">
        <v>76</v>
      </c>
      <c r="K158" s="463" t="s">
        <v>2132</v>
      </c>
      <c r="L158" s="463" t="s">
        <v>98</v>
      </c>
      <c r="M158" s="463" t="s">
        <v>76</v>
      </c>
      <c r="N158" s="463" t="s">
        <v>1796</v>
      </c>
      <c r="O158" s="463" t="s">
        <v>1800</v>
      </c>
      <c r="P158" s="463" t="s">
        <v>1801</v>
      </c>
      <c r="Q158" s="463" t="s">
        <v>1796</v>
      </c>
      <c r="R158" s="463" t="s">
        <v>1802</v>
      </c>
      <c r="S158" s="463" t="s">
        <v>1955</v>
      </c>
      <c r="T158" s="463" t="s">
        <v>28</v>
      </c>
      <c r="U158" s="463" t="s">
        <v>1956</v>
      </c>
      <c r="V158" s="463" t="s">
        <v>1805</v>
      </c>
      <c r="W158" s="463" t="s">
        <v>106</v>
      </c>
      <c r="X158" s="463" t="s">
        <v>1806</v>
      </c>
      <c r="Y158" s="463" t="s">
        <v>1794</v>
      </c>
      <c r="Z158" s="463" t="s">
        <v>2072</v>
      </c>
      <c r="AA158" s="463" t="s">
        <v>1828</v>
      </c>
      <c r="AB158" s="463" t="s">
        <v>1809</v>
      </c>
      <c r="AC158" s="463" t="s">
        <v>1810</v>
      </c>
      <c r="AD158" s="463" t="s">
        <v>1811</v>
      </c>
      <c r="AE158" s="463" t="s">
        <v>2133</v>
      </c>
      <c r="AF158" s="463" t="s">
        <v>2134</v>
      </c>
      <c r="AG158" s="463" t="s">
        <v>2135</v>
      </c>
      <c r="AH158" s="463" t="s">
        <v>1933</v>
      </c>
      <c r="AI158" s="463" t="s">
        <v>1809</v>
      </c>
      <c r="AJ158" s="463" t="s">
        <v>1794</v>
      </c>
      <c r="AK158" s="464">
        <v>3480300707305</v>
      </c>
      <c r="AL158" s="463" t="s">
        <v>103</v>
      </c>
      <c r="AM158" s="463" t="s">
        <v>1796</v>
      </c>
      <c r="AN158" s="463" t="s">
        <v>1816</v>
      </c>
      <c r="AO158" s="463" t="s">
        <v>51</v>
      </c>
      <c r="AP158" s="463" t="s">
        <v>2128</v>
      </c>
      <c r="AQ158" s="463" t="s">
        <v>1159</v>
      </c>
      <c r="AR158" s="463" t="s">
        <v>6</v>
      </c>
      <c r="AS158" s="463" t="s">
        <v>51</v>
      </c>
      <c r="AT158" s="463" t="s">
        <v>51</v>
      </c>
      <c r="AU158" s="465">
        <v>1</v>
      </c>
      <c r="AV158" s="463" t="s">
        <v>1824</v>
      </c>
      <c r="AW158" s="463" t="s">
        <v>1796</v>
      </c>
      <c r="AX158" s="463" t="s">
        <v>1819</v>
      </c>
      <c r="AY158" s="463" t="s">
        <v>1820</v>
      </c>
      <c r="AZ158" s="463" t="s">
        <v>1821</v>
      </c>
      <c r="BA158" s="463" t="s">
        <v>1822</v>
      </c>
    </row>
    <row r="159" spans="1:53" ht="21.75" customHeight="1">
      <c r="A159" s="463" t="s">
        <v>2130</v>
      </c>
      <c r="B159" s="463" t="s">
        <v>2131</v>
      </c>
      <c r="C159" s="463" t="s">
        <v>45</v>
      </c>
      <c r="D159" s="463" t="s">
        <v>1794</v>
      </c>
      <c r="E159" s="463" t="s">
        <v>46</v>
      </c>
      <c r="F159" s="463" t="s">
        <v>1795</v>
      </c>
      <c r="G159" s="463" t="s">
        <v>1796</v>
      </c>
      <c r="H159" s="463" t="s">
        <v>1797</v>
      </c>
      <c r="I159" s="463" t="s">
        <v>1953</v>
      </c>
      <c r="J159" s="463" t="s">
        <v>76</v>
      </c>
      <c r="K159" s="463" t="s">
        <v>2132</v>
      </c>
      <c r="L159" s="463" t="s">
        <v>98</v>
      </c>
      <c r="M159" s="463" t="s">
        <v>76</v>
      </c>
      <c r="N159" s="463" t="s">
        <v>1796</v>
      </c>
      <c r="O159" s="463" t="s">
        <v>1800</v>
      </c>
      <c r="P159" s="463" t="s">
        <v>1801</v>
      </c>
      <c r="Q159" s="463" t="s">
        <v>1796</v>
      </c>
      <c r="R159" s="463" t="s">
        <v>1802</v>
      </c>
      <c r="S159" s="463" t="s">
        <v>1955</v>
      </c>
      <c r="T159" s="463" t="s">
        <v>28</v>
      </c>
      <c r="U159" s="463" t="s">
        <v>1956</v>
      </c>
      <c r="V159" s="463" t="s">
        <v>1805</v>
      </c>
      <c r="W159" s="463" t="s">
        <v>106</v>
      </c>
      <c r="X159" s="463" t="s">
        <v>1806</v>
      </c>
      <c r="Y159" s="463" t="s">
        <v>1794</v>
      </c>
      <c r="Z159" s="463" t="s">
        <v>2072</v>
      </c>
      <c r="AA159" s="463" t="s">
        <v>1828</v>
      </c>
      <c r="AB159" s="463" t="s">
        <v>1809</v>
      </c>
      <c r="AC159" s="463" t="s">
        <v>1810</v>
      </c>
      <c r="AD159" s="463" t="s">
        <v>1811</v>
      </c>
      <c r="AE159" s="463" t="s">
        <v>2133</v>
      </c>
      <c r="AF159" s="463" t="s">
        <v>2134</v>
      </c>
      <c r="AG159" s="463" t="s">
        <v>2135</v>
      </c>
      <c r="AH159" s="463" t="s">
        <v>1933</v>
      </c>
      <c r="AI159" s="463" t="s">
        <v>1809</v>
      </c>
      <c r="AJ159" s="463" t="s">
        <v>1808</v>
      </c>
      <c r="AK159" s="464">
        <v>1409900597707</v>
      </c>
      <c r="AL159" s="463" t="s">
        <v>99</v>
      </c>
      <c r="AM159" s="463" t="s">
        <v>1796</v>
      </c>
      <c r="AN159" s="463" t="s">
        <v>1816</v>
      </c>
      <c r="AO159" s="463" t="s">
        <v>51</v>
      </c>
      <c r="AP159" s="463" t="s">
        <v>2137</v>
      </c>
      <c r="AQ159" s="463" t="s">
        <v>1159</v>
      </c>
      <c r="AR159" s="463" t="s">
        <v>6</v>
      </c>
      <c r="AS159" s="463" t="s">
        <v>51</v>
      </c>
      <c r="AT159" s="463" t="s">
        <v>51</v>
      </c>
      <c r="AU159" s="465">
        <v>1</v>
      </c>
      <c r="AV159" s="463" t="s">
        <v>1824</v>
      </c>
      <c r="AW159" s="463" t="s">
        <v>1796</v>
      </c>
      <c r="AX159" s="463" t="s">
        <v>1819</v>
      </c>
      <c r="AY159" s="463" t="s">
        <v>1820</v>
      </c>
      <c r="AZ159" s="463" t="s">
        <v>1821</v>
      </c>
      <c r="BA159" s="463" t="s">
        <v>1822</v>
      </c>
    </row>
    <row r="160" spans="1:53" ht="21.75" customHeight="1">
      <c r="A160" s="463" t="s">
        <v>2130</v>
      </c>
      <c r="B160" s="463" t="s">
        <v>2131</v>
      </c>
      <c r="C160" s="463" t="s">
        <v>45</v>
      </c>
      <c r="D160" s="463" t="s">
        <v>1794</v>
      </c>
      <c r="E160" s="463" t="s">
        <v>46</v>
      </c>
      <c r="F160" s="463" t="s">
        <v>1795</v>
      </c>
      <c r="G160" s="463" t="s">
        <v>1796</v>
      </c>
      <c r="H160" s="463" t="s">
        <v>1797</v>
      </c>
      <c r="I160" s="463" t="s">
        <v>1953</v>
      </c>
      <c r="J160" s="463" t="s">
        <v>76</v>
      </c>
      <c r="K160" s="463" t="s">
        <v>2132</v>
      </c>
      <c r="L160" s="463" t="s">
        <v>98</v>
      </c>
      <c r="M160" s="463" t="s">
        <v>76</v>
      </c>
      <c r="N160" s="463" t="s">
        <v>1796</v>
      </c>
      <c r="O160" s="463" t="s">
        <v>1800</v>
      </c>
      <c r="P160" s="463" t="s">
        <v>1801</v>
      </c>
      <c r="Q160" s="463" t="s">
        <v>1796</v>
      </c>
      <c r="R160" s="463" t="s">
        <v>1802</v>
      </c>
      <c r="S160" s="463" t="s">
        <v>1955</v>
      </c>
      <c r="T160" s="463" t="s">
        <v>28</v>
      </c>
      <c r="U160" s="463" t="s">
        <v>1956</v>
      </c>
      <c r="V160" s="463" t="s">
        <v>1805</v>
      </c>
      <c r="W160" s="463" t="s">
        <v>106</v>
      </c>
      <c r="X160" s="463" t="s">
        <v>1806</v>
      </c>
      <c r="Y160" s="463" t="s">
        <v>1794</v>
      </c>
      <c r="Z160" s="463" t="s">
        <v>2072</v>
      </c>
      <c r="AA160" s="463" t="s">
        <v>1828</v>
      </c>
      <c r="AB160" s="463" t="s">
        <v>1809</v>
      </c>
      <c r="AC160" s="463" t="s">
        <v>1810</v>
      </c>
      <c r="AD160" s="463" t="s">
        <v>1811</v>
      </c>
      <c r="AE160" s="463" t="s">
        <v>2133</v>
      </c>
      <c r="AF160" s="463" t="s">
        <v>2134</v>
      </c>
      <c r="AG160" s="463" t="s">
        <v>2135</v>
      </c>
      <c r="AH160" s="463" t="s">
        <v>1933</v>
      </c>
      <c r="AI160" s="463" t="s">
        <v>1809</v>
      </c>
      <c r="AJ160" s="463" t="s">
        <v>1828</v>
      </c>
      <c r="AK160" s="464">
        <v>1409900634092</v>
      </c>
      <c r="AL160" s="463" t="s">
        <v>100</v>
      </c>
      <c r="AM160" s="463" t="s">
        <v>1796</v>
      </c>
      <c r="AN160" s="463" t="s">
        <v>1816</v>
      </c>
      <c r="AO160" s="463" t="s">
        <v>51</v>
      </c>
      <c r="AP160" s="463" t="s">
        <v>2138</v>
      </c>
      <c r="AQ160" s="463" t="s">
        <v>1159</v>
      </c>
      <c r="AR160" s="463" t="s">
        <v>6</v>
      </c>
      <c r="AS160" s="463" t="s">
        <v>51</v>
      </c>
      <c r="AT160" s="463" t="s">
        <v>51</v>
      </c>
      <c r="AU160" s="465">
        <v>1</v>
      </c>
      <c r="AV160" s="463" t="s">
        <v>1824</v>
      </c>
      <c r="AW160" s="463" t="s">
        <v>1796</v>
      </c>
      <c r="AX160" s="463" t="s">
        <v>1819</v>
      </c>
      <c r="AY160" s="463" t="s">
        <v>1820</v>
      </c>
      <c r="AZ160" s="463" t="s">
        <v>1821</v>
      </c>
      <c r="BA160" s="463" t="s">
        <v>1822</v>
      </c>
    </row>
    <row r="161" spans="1:53" ht="21.75" customHeight="1">
      <c r="A161" s="463" t="s">
        <v>2130</v>
      </c>
      <c r="B161" s="463" t="s">
        <v>2131</v>
      </c>
      <c r="C161" s="463" t="s">
        <v>45</v>
      </c>
      <c r="D161" s="463" t="s">
        <v>1794</v>
      </c>
      <c r="E161" s="463" t="s">
        <v>46</v>
      </c>
      <c r="F161" s="463" t="s">
        <v>1795</v>
      </c>
      <c r="G161" s="463" t="s">
        <v>1796</v>
      </c>
      <c r="H161" s="463" t="s">
        <v>1797</v>
      </c>
      <c r="I161" s="463" t="s">
        <v>1953</v>
      </c>
      <c r="J161" s="463" t="s">
        <v>76</v>
      </c>
      <c r="K161" s="463" t="s">
        <v>2132</v>
      </c>
      <c r="L161" s="463" t="s">
        <v>98</v>
      </c>
      <c r="M161" s="463" t="s">
        <v>76</v>
      </c>
      <c r="N161" s="463" t="s">
        <v>1796</v>
      </c>
      <c r="O161" s="463" t="s">
        <v>1800</v>
      </c>
      <c r="P161" s="463" t="s">
        <v>1801</v>
      </c>
      <c r="Q161" s="463" t="s">
        <v>1796</v>
      </c>
      <c r="R161" s="463" t="s">
        <v>1802</v>
      </c>
      <c r="S161" s="463" t="s">
        <v>1955</v>
      </c>
      <c r="T161" s="463" t="s">
        <v>28</v>
      </c>
      <c r="U161" s="463" t="s">
        <v>1956</v>
      </c>
      <c r="V161" s="463" t="s">
        <v>1805</v>
      </c>
      <c r="W161" s="463" t="s">
        <v>106</v>
      </c>
      <c r="X161" s="463" t="s">
        <v>1806</v>
      </c>
      <c r="Y161" s="463" t="s">
        <v>1794</v>
      </c>
      <c r="Z161" s="463" t="s">
        <v>2072</v>
      </c>
      <c r="AA161" s="463" t="s">
        <v>1828</v>
      </c>
      <c r="AB161" s="463" t="s">
        <v>1809</v>
      </c>
      <c r="AC161" s="463" t="s">
        <v>1810</v>
      </c>
      <c r="AD161" s="463" t="s">
        <v>1811</v>
      </c>
      <c r="AE161" s="463" t="s">
        <v>2133</v>
      </c>
      <c r="AF161" s="463" t="s">
        <v>2134</v>
      </c>
      <c r="AG161" s="463" t="s">
        <v>2135</v>
      </c>
      <c r="AH161" s="463" t="s">
        <v>1933</v>
      </c>
      <c r="AI161" s="463" t="s">
        <v>1809</v>
      </c>
      <c r="AJ161" s="463" t="s">
        <v>1860</v>
      </c>
      <c r="AK161" s="464">
        <v>1320700027837</v>
      </c>
      <c r="AL161" s="463" t="s">
        <v>97</v>
      </c>
      <c r="AM161" s="463" t="s">
        <v>1796</v>
      </c>
      <c r="AN161" s="463" t="s">
        <v>1816</v>
      </c>
      <c r="AO161" s="463" t="s">
        <v>51</v>
      </c>
      <c r="AP161" s="463" t="s">
        <v>2139</v>
      </c>
      <c r="AQ161" s="463" t="s">
        <v>1159</v>
      </c>
      <c r="AR161" s="463" t="s">
        <v>6</v>
      </c>
      <c r="AS161" s="463" t="s">
        <v>1862</v>
      </c>
      <c r="AT161" s="463" t="s">
        <v>2140</v>
      </c>
      <c r="AU161" s="466"/>
      <c r="AV161" s="463" t="s">
        <v>51</v>
      </c>
      <c r="AW161" s="463" t="s">
        <v>1796</v>
      </c>
      <c r="AX161" s="463" t="s">
        <v>1819</v>
      </c>
      <c r="AY161" s="463" t="s">
        <v>1820</v>
      </c>
      <c r="AZ161" s="463" t="s">
        <v>1821</v>
      </c>
      <c r="BA161" s="463" t="s">
        <v>1822</v>
      </c>
    </row>
    <row r="162" spans="1:53" ht="21.75" customHeight="1">
      <c r="A162" s="463" t="s">
        <v>2141</v>
      </c>
      <c r="B162" s="463" t="s">
        <v>2142</v>
      </c>
      <c r="C162" s="463" t="s">
        <v>45</v>
      </c>
      <c r="D162" s="463" t="s">
        <v>1794</v>
      </c>
      <c r="E162" s="463" t="s">
        <v>46</v>
      </c>
      <c r="F162" s="463" t="s">
        <v>1795</v>
      </c>
      <c r="G162" s="463" t="s">
        <v>1796</v>
      </c>
      <c r="H162" s="463" t="s">
        <v>1797</v>
      </c>
      <c r="I162" s="463" t="s">
        <v>1983</v>
      </c>
      <c r="J162" s="463" t="s">
        <v>44</v>
      </c>
      <c r="K162" s="463" t="s">
        <v>2143</v>
      </c>
      <c r="L162" s="463" t="s">
        <v>79</v>
      </c>
      <c r="M162" s="463" t="s">
        <v>44</v>
      </c>
      <c r="N162" s="463" t="s">
        <v>1796</v>
      </c>
      <c r="O162" s="463" t="s">
        <v>1800</v>
      </c>
      <c r="P162" s="463" t="s">
        <v>1801</v>
      </c>
      <c r="Q162" s="463" t="s">
        <v>1796</v>
      </c>
      <c r="R162" s="463" t="s">
        <v>1802</v>
      </c>
      <c r="S162" s="463" t="s">
        <v>1955</v>
      </c>
      <c r="T162" s="463" t="s">
        <v>28</v>
      </c>
      <c r="U162" s="463" t="s">
        <v>1956</v>
      </c>
      <c r="V162" s="463" t="s">
        <v>1985</v>
      </c>
      <c r="W162" s="463" t="s">
        <v>81</v>
      </c>
      <c r="X162" s="463" t="s">
        <v>1986</v>
      </c>
      <c r="Y162" s="463" t="s">
        <v>1825</v>
      </c>
      <c r="Z162" s="463" t="s">
        <v>2059</v>
      </c>
      <c r="AA162" s="463" t="s">
        <v>1794</v>
      </c>
      <c r="AB162" s="463" t="s">
        <v>1809</v>
      </c>
      <c r="AC162" s="463" t="s">
        <v>1810</v>
      </c>
      <c r="AD162" s="463" t="s">
        <v>2014</v>
      </c>
      <c r="AE162" s="463" t="s">
        <v>1870</v>
      </c>
      <c r="AF162" s="463" t="s">
        <v>1871</v>
      </c>
      <c r="AG162" s="463" t="s">
        <v>2074</v>
      </c>
      <c r="AH162" s="463" t="s">
        <v>1933</v>
      </c>
      <c r="AI162" s="463" t="s">
        <v>1809</v>
      </c>
      <c r="AJ162" s="463" t="s">
        <v>1796</v>
      </c>
      <c r="AK162" s="464">
        <v>3470101537205</v>
      </c>
      <c r="AL162" s="463" t="s">
        <v>592</v>
      </c>
      <c r="AM162" s="463" t="s">
        <v>1794</v>
      </c>
      <c r="AN162" s="463" t="s">
        <v>1816</v>
      </c>
      <c r="AO162" s="463" t="s">
        <v>51</v>
      </c>
      <c r="AP162" s="463" t="s">
        <v>2144</v>
      </c>
      <c r="AQ162" s="463" t="s">
        <v>1703</v>
      </c>
      <c r="AR162" s="463" t="s">
        <v>62</v>
      </c>
      <c r="AS162" s="463" t="s">
        <v>2145</v>
      </c>
      <c r="AT162" s="463" t="s">
        <v>51</v>
      </c>
      <c r="AU162" s="465">
        <v>1</v>
      </c>
      <c r="AV162" s="463" t="s">
        <v>1824</v>
      </c>
      <c r="AW162" s="463" t="s">
        <v>1796</v>
      </c>
      <c r="AX162" s="463" t="s">
        <v>1993</v>
      </c>
      <c r="AY162" s="463" t="s">
        <v>1994</v>
      </c>
      <c r="AZ162" s="463" t="s">
        <v>1995</v>
      </c>
      <c r="BA162" s="463" t="s">
        <v>1822</v>
      </c>
    </row>
    <row r="163" spans="1:53" ht="21.75" customHeight="1">
      <c r="A163" s="463" t="s">
        <v>2141</v>
      </c>
      <c r="B163" s="463" t="s">
        <v>2142</v>
      </c>
      <c r="C163" s="463" t="s">
        <v>45</v>
      </c>
      <c r="D163" s="463" t="s">
        <v>1794</v>
      </c>
      <c r="E163" s="463" t="s">
        <v>46</v>
      </c>
      <c r="F163" s="463" t="s">
        <v>1795</v>
      </c>
      <c r="G163" s="463" t="s">
        <v>1796</v>
      </c>
      <c r="H163" s="463" t="s">
        <v>1797</v>
      </c>
      <c r="I163" s="463" t="s">
        <v>1983</v>
      </c>
      <c r="J163" s="463" t="s">
        <v>44</v>
      </c>
      <c r="K163" s="463" t="s">
        <v>2143</v>
      </c>
      <c r="L163" s="463" t="s">
        <v>79</v>
      </c>
      <c r="M163" s="463" t="s">
        <v>44</v>
      </c>
      <c r="N163" s="463" t="s">
        <v>1796</v>
      </c>
      <c r="O163" s="463" t="s">
        <v>1800</v>
      </c>
      <c r="P163" s="463" t="s">
        <v>1801</v>
      </c>
      <c r="Q163" s="463" t="s">
        <v>1796</v>
      </c>
      <c r="R163" s="463" t="s">
        <v>1802</v>
      </c>
      <c r="S163" s="463" t="s">
        <v>1955</v>
      </c>
      <c r="T163" s="463" t="s">
        <v>28</v>
      </c>
      <c r="U163" s="463" t="s">
        <v>1956</v>
      </c>
      <c r="V163" s="463" t="s">
        <v>1985</v>
      </c>
      <c r="W163" s="463" t="s">
        <v>81</v>
      </c>
      <c r="X163" s="463" t="s">
        <v>1986</v>
      </c>
      <c r="Y163" s="463" t="s">
        <v>1825</v>
      </c>
      <c r="Z163" s="463" t="s">
        <v>2059</v>
      </c>
      <c r="AA163" s="463" t="s">
        <v>1794</v>
      </c>
      <c r="AB163" s="463" t="s">
        <v>1809</v>
      </c>
      <c r="AC163" s="463" t="s">
        <v>1810</v>
      </c>
      <c r="AD163" s="463" t="s">
        <v>2014</v>
      </c>
      <c r="AE163" s="463" t="s">
        <v>1870</v>
      </c>
      <c r="AF163" s="463" t="s">
        <v>1871</v>
      </c>
      <c r="AG163" s="463" t="s">
        <v>2074</v>
      </c>
      <c r="AH163" s="463" t="s">
        <v>1933</v>
      </c>
      <c r="AI163" s="463" t="s">
        <v>1809</v>
      </c>
      <c r="AJ163" s="463" t="s">
        <v>1794</v>
      </c>
      <c r="AK163" s="464">
        <v>3411900493617</v>
      </c>
      <c r="AL163" s="463" t="s">
        <v>598</v>
      </c>
      <c r="AM163" s="463" t="s">
        <v>1796</v>
      </c>
      <c r="AN163" s="463" t="s">
        <v>1816</v>
      </c>
      <c r="AO163" s="463" t="s">
        <v>51</v>
      </c>
      <c r="AP163" s="463" t="s">
        <v>2146</v>
      </c>
      <c r="AQ163" s="463" t="s">
        <v>1542</v>
      </c>
      <c r="AR163" s="463" t="s">
        <v>62</v>
      </c>
      <c r="AS163" s="463" t="s">
        <v>2145</v>
      </c>
      <c r="AT163" s="463" t="s">
        <v>51</v>
      </c>
      <c r="AU163" s="465">
        <v>1</v>
      </c>
      <c r="AV163" s="463" t="s">
        <v>1824</v>
      </c>
      <c r="AW163" s="463" t="s">
        <v>1796</v>
      </c>
      <c r="AX163" s="463" t="s">
        <v>1993</v>
      </c>
      <c r="AY163" s="463" t="s">
        <v>1994</v>
      </c>
      <c r="AZ163" s="463" t="s">
        <v>1995</v>
      </c>
      <c r="BA163" s="463" t="s">
        <v>1822</v>
      </c>
    </row>
    <row r="164" spans="1:53" ht="21.75" customHeight="1">
      <c r="A164" s="463" t="s">
        <v>2141</v>
      </c>
      <c r="B164" s="463" t="s">
        <v>2142</v>
      </c>
      <c r="C164" s="463" t="s">
        <v>45</v>
      </c>
      <c r="D164" s="463" t="s">
        <v>1794</v>
      </c>
      <c r="E164" s="463" t="s">
        <v>46</v>
      </c>
      <c r="F164" s="463" t="s">
        <v>1795</v>
      </c>
      <c r="G164" s="463" t="s">
        <v>1796</v>
      </c>
      <c r="H164" s="463" t="s">
        <v>1797</v>
      </c>
      <c r="I164" s="463" t="s">
        <v>1983</v>
      </c>
      <c r="J164" s="463" t="s">
        <v>44</v>
      </c>
      <c r="K164" s="463" t="s">
        <v>2143</v>
      </c>
      <c r="L164" s="463" t="s">
        <v>79</v>
      </c>
      <c r="M164" s="463" t="s">
        <v>44</v>
      </c>
      <c r="N164" s="463" t="s">
        <v>1796</v>
      </c>
      <c r="O164" s="463" t="s">
        <v>1800</v>
      </c>
      <c r="P164" s="463" t="s">
        <v>1801</v>
      </c>
      <c r="Q164" s="463" t="s">
        <v>1796</v>
      </c>
      <c r="R164" s="463" t="s">
        <v>1802</v>
      </c>
      <c r="S164" s="463" t="s">
        <v>1955</v>
      </c>
      <c r="T164" s="463" t="s">
        <v>28</v>
      </c>
      <c r="U164" s="463" t="s">
        <v>1956</v>
      </c>
      <c r="V164" s="463" t="s">
        <v>1985</v>
      </c>
      <c r="W164" s="463" t="s">
        <v>81</v>
      </c>
      <c r="X164" s="463" t="s">
        <v>1986</v>
      </c>
      <c r="Y164" s="463" t="s">
        <v>1825</v>
      </c>
      <c r="Z164" s="463" t="s">
        <v>2059</v>
      </c>
      <c r="AA164" s="463" t="s">
        <v>1794</v>
      </c>
      <c r="AB164" s="463" t="s">
        <v>1809</v>
      </c>
      <c r="AC164" s="463" t="s">
        <v>1810</v>
      </c>
      <c r="AD164" s="463" t="s">
        <v>2014</v>
      </c>
      <c r="AE164" s="463" t="s">
        <v>1870</v>
      </c>
      <c r="AF164" s="463" t="s">
        <v>1871</v>
      </c>
      <c r="AG164" s="463" t="s">
        <v>2074</v>
      </c>
      <c r="AH164" s="463" t="s">
        <v>1933</v>
      </c>
      <c r="AI164" s="463" t="s">
        <v>1809</v>
      </c>
      <c r="AJ164" s="463" t="s">
        <v>1825</v>
      </c>
      <c r="AK164" s="464">
        <v>3479900056010</v>
      </c>
      <c r="AL164" s="463" t="s">
        <v>602</v>
      </c>
      <c r="AM164" s="463" t="s">
        <v>1794</v>
      </c>
      <c r="AN164" s="463" t="s">
        <v>1816</v>
      </c>
      <c r="AO164" s="463" t="s">
        <v>51</v>
      </c>
      <c r="AP164" s="463" t="s">
        <v>2147</v>
      </c>
      <c r="AQ164" s="463" t="s">
        <v>1542</v>
      </c>
      <c r="AR164" s="463" t="s">
        <v>62</v>
      </c>
      <c r="AS164" s="463" t="s">
        <v>2145</v>
      </c>
      <c r="AT164" s="463" t="s">
        <v>51</v>
      </c>
      <c r="AU164" s="465">
        <v>1</v>
      </c>
      <c r="AV164" s="463" t="s">
        <v>1824</v>
      </c>
      <c r="AW164" s="463" t="s">
        <v>1796</v>
      </c>
      <c r="AX164" s="463" t="s">
        <v>1993</v>
      </c>
      <c r="AY164" s="463" t="s">
        <v>1994</v>
      </c>
      <c r="AZ164" s="463" t="s">
        <v>1995</v>
      </c>
      <c r="BA164" s="463" t="s">
        <v>1822</v>
      </c>
    </row>
    <row r="165" spans="1:53" ht="21.75" customHeight="1">
      <c r="A165" s="463" t="s">
        <v>2141</v>
      </c>
      <c r="B165" s="463" t="s">
        <v>2142</v>
      </c>
      <c r="C165" s="463" t="s">
        <v>45</v>
      </c>
      <c r="D165" s="463" t="s">
        <v>1794</v>
      </c>
      <c r="E165" s="463" t="s">
        <v>46</v>
      </c>
      <c r="F165" s="463" t="s">
        <v>1795</v>
      </c>
      <c r="G165" s="463" t="s">
        <v>1796</v>
      </c>
      <c r="H165" s="463" t="s">
        <v>1797</v>
      </c>
      <c r="I165" s="463" t="s">
        <v>1983</v>
      </c>
      <c r="J165" s="463" t="s">
        <v>44</v>
      </c>
      <c r="K165" s="463" t="s">
        <v>2143</v>
      </c>
      <c r="L165" s="463" t="s">
        <v>79</v>
      </c>
      <c r="M165" s="463" t="s">
        <v>44</v>
      </c>
      <c r="N165" s="463" t="s">
        <v>1796</v>
      </c>
      <c r="O165" s="463" t="s">
        <v>1800</v>
      </c>
      <c r="P165" s="463" t="s">
        <v>1801</v>
      </c>
      <c r="Q165" s="463" t="s">
        <v>1796</v>
      </c>
      <c r="R165" s="463" t="s">
        <v>1802</v>
      </c>
      <c r="S165" s="463" t="s">
        <v>1955</v>
      </c>
      <c r="T165" s="463" t="s">
        <v>28</v>
      </c>
      <c r="U165" s="463" t="s">
        <v>1956</v>
      </c>
      <c r="V165" s="463" t="s">
        <v>1985</v>
      </c>
      <c r="W165" s="463" t="s">
        <v>81</v>
      </c>
      <c r="X165" s="463" t="s">
        <v>1986</v>
      </c>
      <c r="Y165" s="463" t="s">
        <v>1825</v>
      </c>
      <c r="Z165" s="463" t="s">
        <v>2059</v>
      </c>
      <c r="AA165" s="463" t="s">
        <v>1794</v>
      </c>
      <c r="AB165" s="463" t="s">
        <v>1809</v>
      </c>
      <c r="AC165" s="463" t="s">
        <v>1810</v>
      </c>
      <c r="AD165" s="463" t="s">
        <v>2014</v>
      </c>
      <c r="AE165" s="463" t="s">
        <v>1870</v>
      </c>
      <c r="AF165" s="463" t="s">
        <v>1871</v>
      </c>
      <c r="AG165" s="463" t="s">
        <v>2074</v>
      </c>
      <c r="AH165" s="463" t="s">
        <v>1933</v>
      </c>
      <c r="AI165" s="463" t="s">
        <v>1809</v>
      </c>
      <c r="AJ165" s="463" t="s">
        <v>1808</v>
      </c>
      <c r="AK165" s="464">
        <v>3102101945111</v>
      </c>
      <c r="AL165" s="463" t="s">
        <v>109</v>
      </c>
      <c r="AM165" s="463" t="s">
        <v>1796</v>
      </c>
      <c r="AN165" s="463" t="s">
        <v>1816</v>
      </c>
      <c r="AO165" s="463" t="s">
        <v>51</v>
      </c>
      <c r="AP165" s="463" t="s">
        <v>2148</v>
      </c>
      <c r="AQ165" s="463" t="s">
        <v>1159</v>
      </c>
      <c r="AR165" s="463" t="s">
        <v>62</v>
      </c>
      <c r="AS165" s="463" t="s">
        <v>2145</v>
      </c>
      <c r="AT165" s="463" t="s">
        <v>51</v>
      </c>
      <c r="AU165" s="465">
        <v>0</v>
      </c>
      <c r="AV165" s="463" t="s">
        <v>1818</v>
      </c>
      <c r="AW165" s="463" t="s">
        <v>1796</v>
      </c>
      <c r="AX165" s="463" t="s">
        <v>1993</v>
      </c>
      <c r="AY165" s="463" t="s">
        <v>1994</v>
      </c>
      <c r="AZ165" s="463" t="s">
        <v>1995</v>
      </c>
      <c r="BA165" s="463" t="s">
        <v>1822</v>
      </c>
    </row>
    <row r="166" spans="1:53" ht="21.75" customHeight="1">
      <c r="A166" s="463" t="s">
        <v>2141</v>
      </c>
      <c r="B166" s="463" t="s">
        <v>2142</v>
      </c>
      <c r="C166" s="463" t="s">
        <v>45</v>
      </c>
      <c r="D166" s="463" t="s">
        <v>1794</v>
      </c>
      <c r="E166" s="463" t="s">
        <v>46</v>
      </c>
      <c r="F166" s="463" t="s">
        <v>1795</v>
      </c>
      <c r="G166" s="463" t="s">
        <v>1796</v>
      </c>
      <c r="H166" s="463" t="s">
        <v>1797</v>
      </c>
      <c r="I166" s="463" t="s">
        <v>1983</v>
      </c>
      <c r="J166" s="463" t="s">
        <v>44</v>
      </c>
      <c r="K166" s="463" t="s">
        <v>2143</v>
      </c>
      <c r="L166" s="463" t="s">
        <v>79</v>
      </c>
      <c r="M166" s="463" t="s">
        <v>44</v>
      </c>
      <c r="N166" s="463" t="s">
        <v>1796</v>
      </c>
      <c r="O166" s="463" t="s">
        <v>1800</v>
      </c>
      <c r="P166" s="463" t="s">
        <v>1801</v>
      </c>
      <c r="Q166" s="463" t="s">
        <v>1796</v>
      </c>
      <c r="R166" s="463" t="s">
        <v>1802</v>
      </c>
      <c r="S166" s="463" t="s">
        <v>1955</v>
      </c>
      <c r="T166" s="463" t="s">
        <v>28</v>
      </c>
      <c r="U166" s="463" t="s">
        <v>1956</v>
      </c>
      <c r="V166" s="463" t="s">
        <v>1985</v>
      </c>
      <c r="W166" s="463" t="s">
        <v>81</v>
      </c>
      <c r="X166" s="463" t="s">
        <v>1986</v>
      </c>
      <c r="Y166" s="463" t="s">
        <v>1825</v>
      </c>
      <c r="Z166" s="463" t="s">
        <v>2059</v>
      </c>
      <c r="AA166" s="463" t="s">
        <v>1794</v>
      </c>
      <c r="AB166" s="463" t="s">
        <v>1809</v>
      </c>
      <c r="AC166" s="463" t="s">
        <v>1810</v>
      </c>
      <c r="AD166" s="463" t="s">
        <v>2014</v>
      </c>
      <c r="AE166" s="463" t="s">
        <v>1870</v>
      </c>
      <c r="AF166" s="463" t="s">
        <v>1871</v>
      </c>
      <c r="AG166" s="463" t="s">
        <v>2074</v>
      </c>
      <c r="AH166" s="463" t="s">
        <v>1933</v>
      </c>
      <c r="AI166" s="463" t="s">
        <v>1809</v>
      </c>
      <c r="AJ166" s="463" t="s">
        <v>1828</v>
      </c>
      <c r="AK166" s="464">
        <v>3410300241667</v>
      </c>
      <c r="AL166" s="463" t="s">
        <v>78</v>
      </c>
      <c r="AM166" s="463" t="s">
        <v>1796</v>
      </c>
      <c r="AN166" s="463" t="s">
        <v>1816</v>
      </c>
      <c r="AO166" s="463" t="s">
        <v>51</v>
      </c>
      <c r="AP166" s="463" t="s">
        <v>2040</v>
      </c>
      <c r="AQ166" s="463" t="s">
        <v>1159</v>
      </c>
      <c r="AR166" s="463" t="s">
        <v>62</v>
      </c>
      <c r="AS166" s="463" t="s">
        <v>2145</v>
      </c>
      <c r="AT166" s="463" t="s">
        <v>51</v>
      </c>
      <c r="AU166" s="465">
        <v>2</v>
      </c>
      <c r="AV166" s="463" t="s">
        <v>1998</v>
      </c>
      <c r="AW166" s="463" t="s">
        <v>1796</v>
      </c>
      <c r="AX166" s="463" t="s">
        <v>1993</v>
      </c>
      <c r="AY166" s="463" t="s">
        <v>1994</v>
      </c>
      <c r="AZ166" s="463" t="s">
        <v>1995</v>
      </c>
      <c r="BA166" s="463" t="s">
        <v>1822</v>
      </c>
    </row>
    <row r="167" spans="1:53" ht="21.75" customHeight="1">
      <c r="A167" s="463" t="s">
        <v>2149</v>
      </c>
      <c r="B167" s="463" t="s">
        <v>2150</v>
      </c>
      <c r="C167" s="463" t="s">
        <v>468</v>
      </c>
      <c r="D167" s="463" t="s">
        <v>1794</v>
      </c>
      <c r="E167" s="463" t="s">
        <v>46</v>
      </c>
      <c r="F167" s="463" t="s">
        <v>1795</v>
      </c>
      <c r="G167" s="463" t="s">
        <v>1796</v>
      </c>
      <c r="H167" s="463" t="s">
        <v>1797</v>
      </c>
      <c r="I167" s="463" t="s">
        <v>2004</v>
      </c>
      <c r="J167" s="463" t="s">
        <v>216</v>
      </c>
      <c r="K167" s="463" t="s">
        <v>2143</v>
      </c>
      <c r="L167" s="463" t="s">
        <v>79</v>
      </c>
      <c r="M167" s="463" t="s">
        <v>216</v>
      </c>
      <c r="N167" s="463" t="s">
        <v>1796</v>
      </c>
      <c r="O167" s="463" t="s">
        <v>1800</v>
      </c>
      <c r="P167" s="463" t="s">
        <v>1801</v>
      </c>
      <c r="Q167" s="463" t="s">
        <v>1796</v>
      </c>
      <c r="R167" s="463" t="s">
        <v>1802</v>
      </c>
      <c r="S167" s="463" t="s">
        <v>1955</v>
      </c>
      <c r="T167" s="463" t="s">
        <v>28</v>
      </c>
      <c r="U167" s="463" t="s">
        <v>1956</v>
      </c>
      <c r="V167" s="463" t="s">
        <v>1919</v>
      </c>
      <c r="W167" s="463" t="s">
        <v>49</v>
      </c>
      <c r="X167" s="463" t="s">
        <v>2005</v>
      </c>
      <c r="Y167" s="463" t="s">
        <v>1825</v>
      </c>
      <c r="Z167" s="463" t="s">
        <v>2151</v>
      </c>
      <c r="AA167" s="463" t="s">
        <v>1825</v>
      </c>
      <c r="AB167" s="463" t="s">
        <v>1809</v>
      </c>
      <c r="AC167" s="463" t="s">
        <v>1810</v>
      </c>
      <c r="AD167" s="463" t="s">
        <v>2152</v>
      </c>
      <c r="AE167" s="463" t="s">
        <v>2153</v>
      </c>
      <c r="AF167" s="463" t="s">
        <v>2154</v>
      </c>
      <c r="AG167" s="463" t="s">
        <v>2155</v>
      </c>
      <c r="AH167" s="463" t="s">
        <v>2156</v>
      </c>
      <c r="AI167" s="463" t="s">
        <v>1809</v>
      </c>
      <c r="AJ167" s="463" t="s">
        <v>1796</v>
      </c>
      <c r="AK167" s="464">
        <v>3411900493617</v>
      </c>
      <c r="AL167" s="463" t="s">
        <v>598</v>
      </c>
      <c r="AM167" s="463" t="s">
        <v>1796</v>
      </c>
      <c r="AN167" s="463" t="s">
        <v>1816</v>
      </c>
      <c r="AO167" s="463" t="s">
        <v>51</v>
      </c>
      <c r="AP167" s="463" t="s">
        <v>2146</v>
      </c>
      <c r="AQ167" s="463" t="s">
        <v>1542</v>
      </c>
      <c r="AR167" s="463" t="s">
        <v>62</v>
      </c>
      <c r="AS167" s="463" t="s">
        <v>51</v>
      </c>
      <c r="AT167" s="463" t="s">
        <v>51</v>
      </c>
      <c r="AU167" s="465">
        <v>0</v>
      </c>
      <c r="AV167" s="463" t="s">
        <v>1818</v>
      </c>
      <c r="AW167" s="463" t="s">
        <v>1796</v>
      </c>
      <c r="AX167" s="463" t="s">
        <v>1993</v>
      </c>
      <c r="AY167" s="463" t="s">
        <v>1994</v>
      </c>
      <c r="AZ167" s="463" t="s">
        <v>1995</v>
      </c>
      <c r="BA167" s="463" t="s">
        <v>1822</v>
      </c>
    </row>
    <row r="168" spans="1:53" ht="21.75" customHeight="1">
      <c r="A168" s="463" t="s">
        <v>2149</v>
      </c>
      <c r="B168" s="463" t="s">
        <v>2150</v>
      </c>
      <c r="C168" s="463" t="s">
        <v>468</v>
      </c>
      <c r="D168" s="463" t="s">
        <v>1794</v>
      </c>
      <c r="E168" s="463" t="s">
        <v>46</v>
      </c>
      <c r="F168" s="463" t="s">
        <v>1795</v>
      </c>
      <c r="G168" s="463" t="s">
        <v>1796</v>
      </c>
      <c r="H168" s="463" t="s">
        <v>1797</v>
      </c>
      <c r="I168" s="463" t="s">
        <v>2004</v>
      </c>
      <c r="J168" s="463" t="s">
        <v>216</v>
      </c>
      <c r="K168" s="463" t="s">
        <v>2143</v>
      </c>
      <c r="L168" s="463" t="s">
        <v>79</v>
      </c>
      <c r="M168" s="463" t="s">
        <v>216</v>
      </c>
      <c r="N168" s="463" t="s">
        <v>1796</v>
      </c>
      <c r="O168" s="463" t="s">
        <v>1800</v>
      </c>
      <c r="P168" s="463" t="s">
        <v>1801</v>
      </c>
      <c r="Q168" s="463" t="s">
        <v>1796</v>
      </c>
      <c r="R168" s="463" t="s">
        <v>1802</v>
      </c>
      <c r="S168" s="463" t="s">
        <v>1955</v>
      </c>
      <c r="T168" s="463" t="s">
        <v>28</v>
      </c>
      <c r="U168" s="463" t="s">
        <v>1956</v>
      </c>
      <c r="V168" s="463" t="s">
        <v>1919</v>
      </c>
      <c r="W168" s="463" t="s">
        <v>49</v>
      </c>
      <c r="X168" s="463" t="s">
        <v>2005</v>
      </c>
      <c r="Y168" s="463" t="s">
        <v>1825</v>
      </c>
      <c r="Z168" s="463" t="s">
        <v>2151</v>
      </c>
      <c r="AA168" s="463" t="s">
        <v>1825</v>
      </c>
      <c r="AB168" s="463" t="s">
        <v>1809</v>
      </c>
      <c r="AC168" s="463" t="s">
        <v>1810</v>
      </c>
      <c r="AD168" s="463" t="s">
        <v>2152</v>
      </c>
      <c r="AE168" s="463" t="s">
        <v>2153</v>
      </c>
      <c r="AF168" s="463" t="s">
        <v>2154</v>
      </c>
      <c r="AG168" s="463" t="s">
        <v>2155</v>
      </c>
      <c r="AH168" s="463" t="s">
        <v>2156</v>
      </c>
      <c r="AI168" s="463" t="s">
        <v>1809</v>
      </c>
      <c r="AJ168" s="463" t="s">
        <v>1825</v>
      </c>
      <c r="AK168" s="464">
        <v>3102101945111</v>
      </c>
      <c r="AL168" s="463" t="s">
        <v>109</v>
      </c>
      <c r="AM168" s="463" t="s">
        <v>1796</v>
      </c>
      <c r="AN168" s="463" t="s">
        <v>1816</v>
      </c>
      <c r="AO168" s="463" t="s">
        <v>51</v>
      </c>
      <c r="AP168" s="463" t="s">
        <v>2148</v>
      </c>
      <c r="AQ168" s="463" t="s">
        <v>1159</v>
      </c>
      <c r="AR168" s="463" t="s">
        <v>62</v>
      </c>
      <c r="AS168" s="463" t="s">
        <v>51</v>
      </c>
      <c r="AT168" s="463" t="s">
        <v>51</v>
      </c>
      <c r="AU168" s="465">
        <v>1</v>
      </c>
      <c r="AV168" s="463" t="s">
        <v>1824</v>
      </c>
      <c r="AW168" s="463" t="s">
        <v>1796</v>
      </c>
      <c r="AX168" s="463" t="s">
        <v>1993</v>
      </c>
      <c r="AY168" s="463" t="s">
        <v>1994</v>
      </c>
      <c r="AZ168" s="463" t="s">
        <v>1995</v>
      </c>
      <c r="BA168" s="463" t="s">
        <v>1822</v>
      </c>
    </row>
    <row r="169" spans="1:53" ht="21.75" customHeight="1">
      <c r="A169" s="463" t="s">
        <v>2149</v>
      </c>
      <c r="B169" s="463" t="s">
        <v>2150</v>
      </c>
      <c r="C169" s="463" t="s">
        <v>468</v>
      </c>
      <c r="D169" s="463" t="s">
        <v>1794</v>
      </c>
      <c r="E169" s="463" t="s">
        <v>46</v>
      </c>
      <c r="F169" s="463" t="s">
        <v>1795</v>
      </c>
      <c r="G169" s="463" t="s">
        <v>1796</v>
      </c>
      <c r="H169" s="463" t="s">
        <v>1797</v>
      </c>
      <c r="I169" s="463" t="s">
        <v>2004</v>
      </c>
      <c r="J169" s="463" t="s">
        <v>216</v>
      </c>
      <c r="K169" s="463" t="s">
        <v>2143</v>
      </c>
      <c r="L169" s="463" t="s">
        <v>79</v>
      </c>
      <c r="M169" s="463" t="s">
        <v>216</v>
      </c>
      <c r="N169" s="463" t="s">
        <v>1796</v>
      </c>
      <c r="O169" s="463" t="s">
        <v>1800</v>
      </c>
      <c r="P169" s="463" t="s">
        <v>1801</v>
      </c>
      <c r="Q169" s="463" t="s">
        <v>1796</v>
      </c>
      <c r="R169" s="463" t="s">
        <v>1802</v>
      </c>
      <c r="S169" s="463" t="s">
        <v>1955</v>
      </c>
      <c r="T169" s="463" t="s">
        <v>28</v>
      </c>
      <c r="U169" s="463" t="s">
        <v>1956</v>
      </c>
      <c r="V169" s="463" t="s">
        <v>1919</v>
      </c>
      <c r="W169" s="463" t="s">
        <v>49</v>
      </c>
      <c r="X169" s="463" t="s">
        <v>2005</v>
      </c>
      <c r="Y169" s="463" t="s">
        <v>1825</v>
      </c>
      <c r="Z169" s="463" t="s">
        <v>2151</v>
      </c>
      <c r="AA169" s="463" t="s">
        <v>1825</v>
      </c>
      <c r="AB169" s="463" t="s">
        <v>1809</v>
      </c>
      <c r="AC169" s="463" t="s">
        <v>1810</v>
      </c>
      <c r="AD169" s="463" t="s">
        <v>2152</v>
      </c>
      <c r="AE169" s="463" t="s">
        <v>2153</v>
      </c>
      <c r="AF169" s="463" t="s">
        <v>2154</v>
      </c>
      <c r="AG169" s="463" t="s">
        <v>2155</v>
      </c>
      <c r="AH169" s="463" t="s">
        <v>2156</v>
      </c>
      <c r="AI169" s="463" t="s">
        <v>1809</v>
      </c>
      <c r="AJ169" s="463" t="s">
        <v>1808</v>
      </c>
      <c r="AK169" s="464">
        <v>3410300241667</v>
      </c>
      <c r="AL169" s="463" t="s">
        <v>78</v>
      </c>
      <c r="AM169" s="463" t="s">
        <v>1796</v>
      </c>
      <c r="AN169" s="463" t="s">
        <v>1816</v>
      </c>
      <c r="AO169" s="463" t="s">
        <v>51</v>
      </c>
      <c r="AP169" s="463" t="s">
        <v>2040</v>
      </c>
      <c r="AQ169" s="463" t="s">
        <v>1159</v>
      </c>
      <c r="AR169" s="463" t="s">
        <v>62</v>
      </c>
      <c r="AS169" s="463" t="s">
        <v>51</v>
      </c>
      <c r="AT169" s="463" t="s">
        <v>51</v>
      </c>
      <c r="AU169" s="465">
        <v>2</v>
      </c>
      <c r="AV169" s="463" t="s">
        <v>1998</v>
      </c>
      <c r="AW169" s="463" t="s">
        <v>1796</v>
      </c>
      <c r="AX169" s="463" t="s">
        <v>1993</v>
      </c>
      <c r="AY169" s="463" t="s">
        <v>1994</v>
      </c>
      <c r="AZ169" s="463" t="s">
        <v>1995</v>
      </c>
      <c r="BA169" s="463" t="s">
        <v>1822</v>
      </c>
    </row>
    <row r="170" spans="1:53" ht="21.75" customHeight="1">
      <c r="A170" s="463" t="s">
        <v>2149</v>
      </c>
      <c r="B170" s="463" t="s">
        <v>2150</v>
      </c>
      <c r="C170" s="463" t="s">
        <v>468</v>
      </c>
      <c r="D170" s="463" t="s">
        <v>1794</v>
      </c>
      <c r="E170" s="463" t="s">
        <v>46</v>
      </c>
      <c r="F170" s="463" t="s">
        <v>1795</v>
      </c>
      <c r="G170" s="463" t="s">
        <v>1796</v>
      </c>
      <c r="H170" s="463" t="s">
        <v>1797</v>
      </c>
      <c r="I170" s="463" t="s">
        <v>2004</v>
      </c>
      <c r="J170" s="463" t="s">
        <v>216</v>
      </c>
      <c r="K170" s="463" t="s">
        <v>2143</v>
      </c>
      <c r="L170" s="463" t="s">
        <v>79</v>
      </c>
      <c r="M170" s="463" t="s">
        <v>216</v>
      </c>
      <c r="N170" s="463" t="s">
        <v>1796</v>
      </c>
      <c r="O170" s="463" t="s">
        <v>1800</v>
      </c>
      <c r="P170" s="463" t="s">
        <v>1801</v>
      </c>
      <c r="Q170" s="463" t="s">
        <v>1796</v>
      </c>
      <c r="R170" s="463" t="s">
        <v>1802</v>
      </c>
      <c r="S170" s="463" t="s">
        <v>1955</v>
      </c>
      <c r="T170" s="463" t="s">
        <v>28</v>
      </c>
      <c r="U170" s="463" t="s">
        <v>1956</v>
      </c>
      <c r="V170" s="463" t="s">
        <v>1919</v>
      </c>
      <c r="W170" s="463" t="s">
        <v>49</v>
      </c>
      <c r="X170" s="463" t="s">
        <v>2005</v>
      </c>
      <c r="Y170" s="463" t="s">
        <v>1825</v>
      </c>
      <c r="Z170" s="463" t="s">
        <v>2151</v>
      </c>
      <c r="AA170" s="463" t="s">
        <v>1825</v>
      </c>
      <c r="AB170" s="463" t="s">
        <v>1809</v>
      </c>
      <c r="AC170" s="463" t="s">
        <v>1810</v>
      </c>
      <c r="AD170" s="463" t="s">
        <v>2152</v>
      </c>
      <c r="AE170" s="463" t="s">
        <v>2153</v>
      </c>
      <c r="AF170" s="463" t="s">
        <v>2154</v>
      </c>
      <c r="AG170" s="463" t="s">
        <v>2155</v>
      </c>
      <c r="AH170" s="463" t="s">
        <v>2156</v>
      </c>
      <c r="AI170" s="463" t="s">
        <v>1809</v>
      </c>
      <c r="AJ170" s="463" t="s">
        <v>1828</v>
      </c>
      <c r="AK170" s="464">
        <v>3470101537205</v>
      </c>
      <c r="AL170" s="463" t="s">
        <v>592</v>
      </c>
      <c r="AM170" s="463" t="s">
        <v>1794</v>
      </c>
      <c r="AN170" s="463" t="s">
        <v>1816</v>
      </c>
      <c r="AO170" s="463" t="s">
        <v>51</v>
      </c>
      <c r="AP170" s="463" t="s">
        <v>2144</v>
      </c>
      <c r="AQ170" s="463" t="s">
        <v>1703</v>
      </c>
      <c r="AR170" s="463" t="s">
        <v>62</v>
      </c>
      <c r="AS170" s="463" t="s">
        <v>51</v>
      </c>
      <c r="AT170" s="463" t="s">
        <v>51</v>
      </c>
      <c r="AU170" s="465">
        <v>1</v>
      </c>
      <c r="AV170" s="463" t="s">
        <v>1824</v>
      </c>
      <c r="AW170" s="463" t="s">
        <v>1796</v>
      </c>
      <c r="AX170" s="463" t="s">
        <v>1993</v>
      </c>
      <c r="AY170" s="463" t="s">
        <v>1994</v>
      </c>
      <c r="AZ170" s="463" t="s">
        <v>1995</v>
      </c>
      <c r="BA170" s="463" t="s">
        <v>1822</v>
      </c>
    </row>
    <row r="171" spans="1:53" ht="21.75" customHeight="1">
      <c r="A171" s="463" t="s">
        <v>2149</v>
      </c>
      <c r="B171" s="463" t="s">
        <v>2150</v>
      </c>
      <c r="C171" s="463" t="s">
        <v>468</v>
      </c>
      <c r="D171" s="463" t="s">
        <v>1794</v>
      </c>
      <c r="E171" s="463" t="s">
        <v>46</v>
      </c>
      <c r="F171" s="463" t="s">
        <v>1795</v>
      </c>
      <c r="G171" s="463" t="s">
        <v>1796</v>
      </c>
      <c r="H171" s="463" t="s">
        <v>1797</v>
      </c>
      <c r="I171" s="463" t="s">
        <v>2004</v>
      </c>
      <c r="J171" s="463" t="s">
        <v>216</v>
      </c>
      <c r="K171" s="463" t="s">
        <v>2143</v>
      </c>
      <c r="L171" s="463" t="s">
        <v>79</v>
      </c>
      <c r="M171" s="463" t="s">
        <v>216</v>
      </c>
      <c r="N171" s="463" t="s">
        <v>1796</v>
      </c>
      <c r="O171" s="463" t="s">
        <v>1800</v>
      </c>
      <c r="P171" s="463" t="s">
        <v>1801</v>
      </c>
      <c r="Q171" s="463" t="s">
        <v>1796</v>
      </c>
      <c r="R171" s="463" t="s">
        <v>1802</v>
      </c>
      <c r="S171" s="463" t="s">
        <v>1955</v>
      </c>
      <c r="T171" s="463" t="s">
        <v>28</v>
      </c>
      <c r="U171" s="463" t="s">
        <v>1956</v>
      </c>
      <c r="V171" s="463" t="s">
        <v>1919</v>
      </c>
      <c r="W171" s="463" t="s">
        <v>49</v>
      </c>
      <c r="X171" s="463" t="s">
        <v>2005</v>
      </c>
      <c r="Y171" s="463" t="s">
        <v>1825</v>
      </c>
      <c r="Z171" s="463" t="s">
        <v>2151</v>
      </c>
      <c r="AA171" s="463" t="s">
        <v>1825</v>
      </c>
      <c r="AB171" s="463" t="s">
        <v>1809</v>
      </c>
      <c r="AC171" s="463" t="s">
        <v>1810</v>
      </c>
      <c r="AD171" s="463" t="s">
        <v>2152</v>
      </c>
      <c r="AE171" s="463" t="s">
        <v>2153</v>
      </c>
      <c r="AF171" s="463" t="s">
        <v>2154</v>
      </c>
      <c r="AG171" s="463" t="s">
        <v>2155</v>
      </c>
      <c r="AH171" s="463" t="s">
        <v>2156</v>
      </c>
      <c r="AI171" s="463" t="s">
        <v>1809</v>
      </c>
      <c r="AJ171" s="463" t="s">
        <v>1860</v>
      </c>
      <c r="AK171" s="464">
        <v>3479900056010</v>
      </c>
      <c r="AL171" s="463" t="s">
        <v>602</v>
      </c>
      <c r="AM171" s="463" t="s">
        <v>1794</v>
      </c>
      <c r="AN171" s="463" t="s">
        <v>1816</v>
      </c>
      <c r="AO171" s="463" t="s">
        <v>51</v>
      </c>
      <c r="AP171" s="463" t="s">
        <v>2147</v>
      </c>
      <c r="AQ171" s="463" t="s">
        <v>1542</v>
      </c>
      <c r="AR171" s="463" t="s">
        <v>62</v>
      </c>
      <c r="AS171" s="463" t="s">
        <v>51</v>
      </c>
      <c r="AT171" s="463" t="s">
        <v>51</v>
      </c>
      <c r="AU171" s="465">
        <v>1</v>
      </c>
      <c r="AV171" s="463" t="s">
        <v>1824</v>
      </c>
      <c r="AW171" s="463" t="s">
        <v>1796</v>
      </c>
      <c r="AX171" s="463" t="s">
        <v>1993</v>
      </c>
      <c r="AY171" s="463" t="s">
        <v>1994</v>
      </c>
      <c r="AZ171" s="463" t="s">
        <v>1995</v>
      </c>
      <c r="BA171" s="463" t="s">
        <v>1822</v>
      </c>
    </row>
    <row r="172" spans="1:53" ht="21.75" customHeight="1">
      <c r="A172" s="463" t="s">
        <v>2157</v>
      </c>
      <c r="B172" s="463" t="s">
        <v>2158</v>
      </c>
      <c r="C172" s="463" t="s">
        <v>71</v>
      </c>
      <c r="D172" s="463" t="s">
        <v>1794</v>
      </c>
      <c r="E172" s="463" t="s">
        <v>46</v>
      </c>
      <c r="F172" s="463" t="s">
        <v>1795</v>
      </c>
      <c r="G172" s="463" t="s">
        <v>1796</v>
      </c>
      <c r="H172" s="463" t="s">
        <v>1797</v>
      </c>
      <c r="I172" s="463" t="s">
        <v>2159</v>
      </c>
      <c r="J172" s="463" t="s">
        <v>70</v>
      </c>
      <c r="K172" s="463" t="s">
        <v>2160</v>
      </c>
      <c r="L172" s="463" t="s">
        <v>72</v>
      </c>
      <c r="M172" s="463" t="s">
        <v>70</v>
      </c>
      <c r="N172" s="463" t="s">
        <v>1796</v>
      </c>
      <c r="O172" s="463" t="s">
        <v>1800</v>
      </c>
      <c r="P172" s="463" t="s">
        <v>1801</v>
      </c>
      <c r="Q172" s="463" t="s">
        <v>1796</v>
      </c>
      <c r="R172" s="463" t="s">
        <v>1802</v>
      </c>
      <c r="S172" s="463" t="s">
        <v>1955</v>
      </c>
      <c r="T172" s="463" t="s">
        <v>28</v>
      </c>
      <c r="U172" s="463" t="s">
        <v>1956</v>
      </c>
      <c r="V172" s="463" t="s">
        <v>2161</v>
      </c>
      <c r="W172" s="463" t="s">
        <v>70</v>
      </c>
      <c r="X172" s="463" t="s">
        <v>2162</v>
      </c>
      <c r="Y172" s="463" t="s">
        <v>1825</v>
      </c>
      <c r="Z172" s="463" t="s">
        <v>2163</v>
      </c>
      <c r="AA172" s="463" t="s">
        <v>1796</v>
      </c>
      <c r="AB172" s="463" t="s">
        <v>1809</v>
      </c>
      <c r="AC172" s="463" t="s">
        <v>1810</v>
      </c>
      <c r="AD172" s="463" t="s">
        <v>1811</v>
      </c>
      <c r="AE172" s="463" t="s">
        <v>2164</v>
      </c>
      <c r="AF172" s="463" t="s">
        <v>2165</v>
      </c>
      <c r="AG172" s="463" t="s">
        <v>1811</v>
      </c>
      <c r="AH172" s="463" t="s">
        <v>2166</v>
      </c>
      <c r="AI172" s="463" t="s">
        <v>1809</v>
      </c>
      <c r="AJ172" s="463" t="s">
        <v>1796</v>
      </c>
      <c r="AK172" s="464">
        <v>3420100023313</v>
      </c>
      <c r="AL172" s="463" t="s">
        <v>116</v>
      </c>
      <c r="AM172" s="463" t="s">
        <v>1796</v>
      </c>
      <c r="AN172" s="463" t="s">
        <v>1816</v>
      </c>
      <c r="AO172" s="463" t="s">
        <v>51</v>
      </c>
      <c r="AP172" s="463" t="s">
        <v>2167</v>
      </c>
      <c r="AQ172" s="463" t="s">
        <v>1542</v>
      </c>
      <c r="AR172" s="463" t="s">
        <v>48</v>
      </c>
      <c r="AS172" s="463" t="s">
        <v>51</v>
      </c>
      <c r="AT172" s="463" t="s">
        <v>51</v>
      </c>
      <c r="AU172" s="465">
        <v>1</v>
      </c>
      <c r="AV172" s="463" t="s">
        <v>1824</v>
      </c>
      <c r="AW172" s="463" t="s">
        <v>1796</v>
      </c>
      <c r="AX172" s="463" t="s">
        <v>1993</v>
      </c>
      <c r="AY172" s="463" t="s">
        <v>1994</v>
      </c>
      <c r="AZ172" s="463" t="s">
        <v>1995</v>
      </c>
      <c r="BA172" s="463" t="s">
        <v>1822</v>
      </c>
    </row>
    <row r="173" spans="1:53" ht="21.75" customHeight="1">
      <c r="A173" s="463" t="s">
        <v>2157</v>
      </c>
      <c r="B173" s="463" t="s">
        <v>2158</v>
      </c>
      <c r="C173" s="463" t="s">
        <v>71</v>
      </c>
      <c r="D173" s="463" t="s">
        <v>1794</v>
      </c>
      <c r="E173" s="463" t="s">
        <v>46</v>
      </c>
      <c r="F173" s="463" t="s">
        <v>1795</v>
      </c>
      <c r="G173" s="463" t="s">
        <v>1796</v>
      </c>
      <c r="H173" s="463" t="s">
        <v>1797</v>
      </c>
      <c r="I173" s="463" t="s">
        <v>2159</v>
      </c>
      <c r="J173" s="463" t="s">
        <v>70</v>
      </c>
      <c r="K173" s="463" t="s">
        <v>2160</v>
      </c>
      <c r="L173" s="463" t="s">
        <v>72</v>
      </c>
      <c r="M173" s="463" t="s">
        <v>70</v>
      </c>
      <c r="N173" s="463" t="s">
        <v>1796</v>
      </c>
      <c r="O173" s="463" t="s">
        <v>1800</v>
      </c>
      <c r="P173" s="463" t="s">
        <v>1801</v>
      </c>
      <c r="Q173" s="463" t="s">
        <v>1796</v>
      </c>
      <c r="R173" s="463" t="s">
        <v>1802</v>
      </c>
      <c r="S173" s="463" t="s">
        <v>1955</v>
      </c>
      <c r="T173" s="463" t="s">
        <v>28</v>
      </c>
      <c r="U173" s="463" t="s">
        <v>1956</v>
      </c>
      <c r="V173" s="463" t="s">
        <v>2161</v>
      </c>
      <c r="W173" s="463" t="s">
        <v>70</v>
      </c>
      <c r="X173" s="463" t="s">
        <v>2162</v>
      </c>
      <c r="Y173" s="463" t="s">
        <v>1825</v>
      </c>
      <c r="Z173" s="463" t="s">
        <v>2163</v>
      </c>
      <c r="AA173" s="463" t="s">
        <v>1796</v>
      </c>
      <c r="AB173" s="463" t="s">
        <v>1809</v>
      </c>
      <c r="AC173" s="463" t="s">
        <v>1810</v>
      </c>
      <c r="AD173" s="463" t="s">
        <v>1811</v>
      </c>
      <c r="AE173" s="463" t="s">
        <v>2164</v>
      </c>
      <c r="AF173" s="463" t="s">
        <v>2165</v>
      </c>
      <c r="AG173" s="463" t="s">
        <v>1811</v>
      </c>
      <c r="AH173" s="463" t="s">
        <v>2166</v>
      </c>
      <c r="AI173" s="463" t="s">
        <v>1809</v>
      </c>
      <c r="AJ173" s="463" t="s">
        <v>1794</v>
      </c>
      <c r="AK173" s="464">
        <v>5401000024765</v>
      </c>
      <c r="AL173" s="463" t="s">
        <v>186</v>
      </c>
      <c r="AM173" s="463" t="s">
        <v>1796</v>
      </c>
      <c r="AN173" s="463" t="s">
        <v>1816</v>
      </c>
      <c r="AO173" s="463" t="s">
        <v>51</v>
      </c>
      <c r="AP173" s="463" t="s">
        <v>2168</v>
      </c>
      <c r="AQ173" s="463" t="s">
        <v>1159</v>
      </c>
      <c r="AR173" s="463" t="s">
        <v>6</v>
      </c>
      <c r="AS173" s="463" t="s">
        <v>51</v>
      </c>
      <c r="AT173" s="463" t="s">
        <v>51</v>
      </c>
      <c r="AU173" s="465">
        <v>1</v>
      </c>
      <c r="AV173" s="463" t="s">
        <v>1824</v>
      </c>
      <c r="AW173" s="463" t="s">
        <v>1796</v>
      </c>
      <c r="AX173" s="463" t="s">
        <v>1993</v>
      </c>
      <c r="AY173" s="463" t="s">
        <v>1994</v>
      </c>
      <c r="AZ173" s="463" t="s">
        <v>1995</v>
      </c>
      <c r="BA173" s="463" t="s">
        <v>1822</v>
      </c>
    </row>
    <row r="174" spans="1:53" ht="21.75" customHeight="1">
      <c r="A174" s="463" t="s">
        <v>2157</v>
      </c>
      <c r="B174" s="463" t="s">
        <v>2158</v>
      </c>
      <c r="C174" s="463" t="s">
        <v>71</v>
      </c>
      <c r="D174" s="463" t="s">
        <v>1794</v>
      </c>
      <c r="E174" s="463" t="s">
        <v>46</v>
      </c>
      <c r="F174" s="463" t="s">
        <v>1795</v>
      </c>
      <c r="G174" s="463" t="s">
        <v>1796</v>
      </c>
      <c r="H174" s="463" t="s">
        <v>1797</v>
      </c>
      <c r="I174" s="463" t="s">
        <v>2159</v>
      </c>
      <c r="J174" s="463" t="s">
        <v>70</v>
      </c>
      <c r="K174" s="463" t="s">
        <v>2160</v>
      </c>
      <c r="L174" s="463" t="s">
        <v>72</v>
      </c>
      <c r="M174" s="463" t="s">
        <v>70</v>
      </c>
      <c r="N174" s="463" t="s">
        <v>1796</v>
      </c>
      <c r="O174" s="463" t="s">
        <v>1800</v>
      </c>
      <c r="P174" s="463" t="s">
        <v>1801</v>
      </c>
      <c r="Q174" s="463" t="s">
        <v>1796</v>
      </c>
      <c r="R174" s="463" t="s">
        <v>1802</v>
      </c>
      <c r="S174" s="463" t="s">
        <v>1955</v>
      </c>
      <c r="T174" s="463" t="s">
        <v>28</v>
      </c>
      <c r="U174" s="463" t="s">
        <v>1956</v>
      </c>
      <c r="V174" s="463" t="s">
        <v>2161</v>
      </c>
      <c r="W174" s="463" t="s">
        <v>70</v>
      </c>
      <c r="X174" s="463" t="s">
        <v>2162</v>
      </c>
      <c r="Y174" s="463" t="s">
        <v>1825</v>
      </c>
      <c r="Z174" s="463" t="s">
        <v>2163</v>
      </c>
      <c r="AA174" s="463" t="s">
        <v>1796</v>
      </c>
      <c r="AB174" s="463" t="s">
        <v>1809</v>
      </c>
      <c r="AC174" s="463" t="s">
        <v>1810</v>
      </c>
      <c r="AD174" s="463" t="s">
        <v>1811</v>
      </c>
      <c r="AE174" s="463" t="s">
        <v>2164</v>
      </c>
      <c r="AF174" s="463" t="s">
        <v>2165</v>
      </c>
      <c r="AG174" s="463" t="s">
        <v>1811</v>
      </c>
      <c r="AH174" s="463" t="s">
        <v>2166</v>
      </c>
      <c r="AI174" s="463" t="s">
        <v>1809</v>
      </c>
      <c r="AJ174" s="463" t="s">
        <v>1825</v>
      </c>
      <c r="AK174" s="464">
        <v>1471500034252</v>
      </c>
      <c r="AL174" s="463" t="s">
        <v>68</v>
      </c>
      <c r="AM174" s="463" t="s">
        <v>1796</v>
      </c>
      <c r="AN174" s="463" t="s">
        <v>1816</v>
      </c>
      <c r="AO174" s="463" t="s">
        <v>51</v>
      </c>
      <c r="AP174" s="463" t="s">
        <v>2000</v>
      </c>
      <c r="AQ174" s="463" t="s">
        <v>1159</v>
      </c>
      <c r="AR174" s="463" t="s">
        <v>6</v>
      </c>
      <c r="AS174" s="463" t="s">
        <v>51</v>
      </c>
      <c r="AT174" s="463" t="s">
        <v>51</v>
      </c>
      <c r="AU174" s="465">
        <v>1</v>
      </c>
      <c r="AV174" s="463" t="s">
        <v>1824</v>
      </c>
      <c r="AW174" s="463" t="s">
        <v>1796</v>
      </c>
      <c r="AX174" s="463" t="s">
        <v>1993</v>
      </c>
      <c r="AY174" s="463" t="s">
        <v>1994</v>
      </c>
      <c r="AZ174" s="463" t="s">
        <v>1995</v>
      </c>
      <c r="BA174" s="463" t="s">
        <v>1822</v>
      </c>
    </row>
    <row r="175" spans="1:53" ht="21.75" customHeight="1">
      <c r="A175" s="463" t="s">
        <v>2157</v>
      </c>
      <c r="B175" s="463" t="s">
        <v>2158</v>
      </c>
      <c r="C175" s="463" t="s">
        <v>71</v>
      </c>
      <c r="D175" s="463" t="s">
        <v>1794</v>
      </c>
      <c r="E175" s="463" t="s">
        <v>46</v>
      </c>
      <c r="F175" s="463" t="s">
        <v>1795</v>
      </c>
      <c r="G175" s="463" t="s">
        <v>1796</v>
      </c>
      <c r="H175" s="463" t="s">
        <v>1797</v>
      </c>
      <c r="I175" s="463" t="s">
        <v>2159</v>
      </c>
      <c r="J175" s="463" t="s">
        <v>70</v>
      </c>
      <c r="K175" s="463" t="s">
        <v>2160</v>
      </c>
      <c r="L175" s="463" t="s">
        <v>72</v>
      </c>
      <c r="M175" s="463" t="s">
        <v>70</v>
      </c>
      <c r="N175" s="463" t="s">
        <v>1796</v>
      </c>
      <c r="O175" s="463" t="s">
        <v>1800</v>
      </c>
      <c r="P175" s="463" t="s">
        <v>1801</v>
      </c>
      <c r="Q175" s="463" t="s">
        <v>1796</v>
      </c>
      <c r="R175" s="463" t="s">
        <v>1802</v>
      </c>
      <c r="S175" s="463" t="s">
        <v>1955</v>
      </c>
      <c r="T175" s="463" t="s">
        <v>28</v>
      </c>
      <c r="U175" s="463" t="s">
        <v>1956</v>
      </c>
      <c r="V175" s="463" t="s">
        <v>2161</v>
      </c>
      <c r="W175" s="463" t="s">
        <v>70</v>
      </c>
      <c r="X175" s="463" t="s">
        <v>2162</v>
      </c>
      <c r="Y175" s="463" t="s">
        <v>1825</v>
      </c>
      <c r="Z175" s="463" t="s">
        <v>2163</v>
      </c>
      <c r="AA175" s="463" t="s">
        <v>1796</v>
      </c>
      <c r="AB175" s="463" t="s">
        <v>1809</v>
      </c>
      <c r="AC175" s="463" t="s">
        <v>1810</v>
      </c>
      <c r="AD175" s="463" t="s">
        <v>1811</v>
      </c>
      <c r="AE175" s="463" t="s">
        <v>2164</v>
      </c>
      <c r="AF175" s="463" t="s">
        <v>2165</v>
      </c>
      <c r="AG175" s="463" t="s">
        <v>1811</v>
      </c>
      <c r="AH175" s="463" t="s">
        <v>2166</v>
      </c>
      <c r="AI175" s="463" t="s">
        <v>1809</v>
      </c>
      <c r="AJ175" s="463" t="s">
        <v>1808</v>
      </c>
      <c r="AK175" s="464">
        <v>3770100308684</v>
      </c>
      <c r="AL175" s="463" t="s">
        <v>258</v>
      </c>
      <c r="AM175" s="463" t="s">
        <v>1796</v>
      </c>
      <c r="AN175" s="463" t="s">
        <v>1816</v>
      </c>
      <c r="AO175" s="463" t="s">
        <v>51</v>
      </c>
      <c r="AP175" s="463" t="s">
        <v>1996</v>
      </c>
      <c r="AQ175" s="463" t="s">
        <v>1703</v>
      </c>
      <c r="AR175" s="463" t="s">
        <v>62</v>
      </c>
      <c r="AS175" s="463" t="s">
        <v>51</v>
      </c>
      <c r="AT175" s="463" t="s">
        <v>51</v>
      </c>
      <c r="AU175" s="465">
        <v>0</v>
      </c>
      <c r="AV175" s="463" t="s">
        <v>1818</v>
      </c>
      <c r="AW175" s="463" t="s">
        <v>1796</v>
      </c>
      <c r="AX175" s="463" t="s">
        <v>1993</v>
      </c>
      <c r="AY175" s="463" t="s">
        <v>1994</v>
      </c>
      <c r="AZ175" s="463" t="s">
        <v>1995</v>
      </c>
      <c r="BA175" s="463" t="s">
        <v>1822</v>
      </c>
    </row>
    <row r="176" spans="1:53" ht="21.75" customHeight="1">
      <c r="A176" s="463" t="s">
        <v>2157</v>
      </c>
      <c r="B176" s="463" t="s">
        <v>2158</v>
      </c>
      <c r="C176" s="463" t="s">
        <v>71</v>
      </c>
      <c r="D176" s="463" t="s">
        <v>1794</v>
      </c>
      <c r="E176" s="463" t="s">
        <v>46</v>
      </c>
      <c r="F176" s="463" t="s">
        <v>1795</v>
      </c>
      <c r="G176" s="463" t="s">
        <v>1796</v>
      </c>
      <c r="H176" s="463" t="s">
        <v>1797</v>
      </c>
      <c r="I176" s="463" t="s">
        <v>2159</v>
      </c>
      <c r="J176" s="463" t="s">
        <v>70</v>
      </c>
      <c r="K176" s="463" t="s">
        <v>2160</v>
      </c>
      <c r="L176" s="463" t="s">
        <v>72</v>
      </c>
      <c r="M176" s="463" t="s">
        <v>70</v>
      </c>
      <c r="N176" s="463" t="s">
        <v>1796</v>
      </c>
      <c r="O176" s="463" t="s">
        <v>1800</v>
      </c>
      <c r="P176" s="463" t="s">
        <v>1801</v>
      </c>
      <c r="Q176" s="463" t="s">
        <v>1796</v>
      </c>
      <c r="R176" s="463" t="s">
        <v>1802</v>
      </c>
      <c r="S176" s="463" t="s">
        <v>1955</v>
      </c>
      <c r="T176" s="463" t="s">
        <v>28</v>
      </c>
      <c r="U176" s="463" t="s">
        <v>1956</v>
      </c>
      <c r="V176" s="463" t="s">
        <v>2161</v>
      </c>
      <c r="W176" s="463" t="s">
        <v>70</v>
      </c>
      <c r="X176" s="463" t="s">
        <v>2162</v>
      </c>
      <c r="Y176" s="463" t="s">
        <v>1825</v>
      </c>
      <c r="Z176" s="463" t="s">
        <v>2163</v>
      </c>
      <c r="AA176" s="463" t="s">
        <v>1796</v>
      </c>
      <c r="AB176" s="463" t="s">
        <v>1809</v>
      </c>
      <c r="AC176" s="463" t="s">
        <v>1810</v>
      </c>
      <c r="AD176" s="463" t="s">
        <v>1811</v>
      </c>
      <c r="AE176" s="463" t="s">
        <v>2164</v>
      </c>
      <c r="AF176" s="463" t="s">
        <v>2165</v>
      </c>
      <c r="AG176" s="463" t="s">
        <v>1811</v>
      </c>
      <c r="AH176" s="463" t="s">
        <v>2166</v>
      </c>
      <c r="AI176" s="463" t="s">
        <v>1809</v>
      </c>
      <c r="AJ176" s="463" t="s">
        <v>1828</v>
      </c>
      <c r="AK176" s="464">
        <v>3401500007855</v>
      </c>
      <c r="AL176" s="463" t="s">
        <v>115</v>
      </c>
      <c r="AM176" s="463" t="s">
        <v>1796</v>
      </c>
      <c r="AN176" s="463" t="s">
        <v>1816</v>
      </c>
      <c r="AO176" s="463" t="s">
        <v>51</v>
      </c>
      <c r="AP176" s="463" t="s">
        <v>1991</v>
      </c>
      <c r="AQ176" s="463" t="s">
        <v>1703</v>
      </c>
      <c r="AR176" s="463" t="s">
        <v>48</v>
      </c>
      <c r="AS176" s="463" t="s">
        <v>51</v>
      </c>
      <c r="AT176" s="463" t="s">
        <v>51</v>
      </c>
      <c r="AU176" s="465">
        <v>0</v>
      </c>
      <c r="AV176" s="463" t="s">
        <v>1818</v>
      </c>
      <c r="AW176" s="463" t="s">
        <v>1796</v>
      </c>
      <c r="AX176" s="463" t="s">
        <v>1993</v>
      </c>
      <c r="AY176" s="463" t="s">
        <v>1994</v>
      </c>
      <c r="AZ176" s="463" t="s">
        <v>1995</v>
      </c>
      <c r="BA176" s="463" t="s">
        <v>1822</v>
      </c>
    </row>
    <row r="177" spans="1:53" ht="21.75" customHeight="1">
      <c r="A177" s="463" t="s">
        <v>2169</v>
      </c>
      <c r="B177" s="463" t="s">
        <v>2170</v>
      </c>
      <c r="C177" s="463" t="s">
        <v>45</v>
      </c>
      <c r="D177" s="463" t="s">
        <v>1794</v>
      </c>
      <c r="E177" s="463" t="s">
        <v>46</v>
      </c>
      <c r="F177" s="463" t="s">
        <v>1795</v>
      </c>
      <c r="G177" s="463" t="s">
        <v>1796</v>
      </c>
      <c r="H177" s="463" t="s">
        <v>1797</v>
      </c>
      <c r="I177" s="463" t="s">
        <v>1953</v>
      </c>
      <c r="J177" s="463" t="s">
        <v>76</v>
      </c>
      <c r="K177" s="463" t="s">
        <v>2171</v>
      </c>
      <c r="L177" s="463" t="s">
        <v>167</v>
      </c>
      <c r="M177" s="463" t="s">
        <v>76</v>
      </c>
      <c r="N177" s="463" t="s">
        <v>1796</v>
      </c>
      <c r="O177" s="463" t="s">
        <v>1800</v>
      </c>
      <c r="P177" s="463" t="s">
        <v>1801</v>
      </c>
      <c r="Q177" s="463" t="s">
        <v>1796</v>
      </c>
      <c r="R177" s="463" t="s">
        <v>1802</v>
      </c>
      <c r="S177" s="463" t="s">
        <v>1955</v>
      </c>
      <c r="T177" s="463" t="s">
        <v>28</v>
      </c>
      <c r="U177" s="463" t="s">
        <v>1956</v>
      </c>
      <c r="V177" s="463" t="s">
        <v>1805</v>
      </c>
      <c r="W177" s="463" t="s">
        <v>106</v>
      </c>
      <c r="X177" s="463" t="s">
        <v>1806</v>
      </c>
      <c r="Y177" s="463" t="s">
        <v>1794</v>
      </c>
      <c r="Z177" s="463" t="s">
        <v>1957</v>
      </c>
      <c r="AA177" s="463" t="s">
        <v>1828</v>
      </c>
      <c r="AB177" s="463" t="s">
        <v>1809</v>
      </c>
      <c r="AC177" s="463" t="s">
        <v>1810</v>
      </c>
      <c r="AD177" s="463" t="s">
        <v>1811</v>
      </c>
      <c r="AE177" s="463" t="s">
        <v>2073</v>
      </c>
      <c r="AF177" s="463" t="s">
        <v>2074</v>
      </c>
      <c r="AG177" s="463" t="s">
        <v>2172</v>
      </c>
      <c r="AH177" s="463" t="s">
        <v>1933</v>
      </c>
      <c r="AI177" s="463" t="s">
        <v>1809</v>
      </c>
      <c r="AJ177" s="463" t="s">
        <v>1796</v>
      </c>
      <c r="AK177" s="464">
        <v>3480800202423</v>
      </c>
      <c r="AL177" s="463" t="s">
        <v>184</v>
      </c>
      <c r="AM177" s="463" t="s">
        <v>1796</v>
      </c>
      <c r="AN177" s="463" t="s">
        <v>1816</v>
      </c>
      <c r="AO177" s="463" t="s">
        <v>51</v>
      </c>
      <c r="AP177" s="463" t="s">
        <v>2173</v>
      </c>
      <c r="AQ177" s="463" t="s">
        <v>1159</v>
      </c>
      <c r="AR177" s="463" t="s">
        <v>6</v>
      </c>
      <c r="AS177" s="463" t="s">
        <v>51</v>
      </c>
      <c r="AT177" s="463" t="s">
        <v>51</v>
      </c>
      <c r="AU177" s="465">
        <v>0</v>
      </c>
      <c r="AV177" s="463" t="s">
        <v>1818</v>
      </c>
      <c r="AW177" s="463" t="s">
        <v>1796</v>
      </c>
      <c r="AX177" s="463" t="s">
        <v>1819</v>
      </c>
      <c r="AY177" s="463" t="s">
        <v>1820</v>
      </c>
      <c r="AZ177" s="463" t="s">
        <v>1821</v>
      </c>
      <c r="BA177" s="463" t="s">
        <v>1822</v>
      </c>
    </row>
    <row r="178" spans="1:53" ht="21.75" customHeight="1">
      <c r="A178" s="463" t="s">
        <v>2169</v>
      </c>
      <c r="B178" s="463" t="s">
        <v>2170</v>
      </c>
      <c r="C178" s="463" t="s">
        <v>45</v>
      </c>
      <c r="D178" s="463" t="s">
        <v>1794</v>
      </c>
      <c r="E178" s="463" t="s">
        <v>46</v>
      </c>
      <c r="F178" s="463" t="s">
        <v>1795</v>
      </c>
      <c r="G178" s="463" t="s">
        <v>1796</v>
      </c>
      <c r="H178" s="463" t="s">
        <v>1797</v>
      </c>
      <c r="I178" s="463" t="s">
        <v>1953</v>
      </c>
      <c r="J178" s="463" t="s">
        <v>76</v>
      </c>
      <c r="K178" s="463" t="s">
        <v>2171</v>
      </c>
      <c r="L178" s="463" t="s">
        <v>167</v>
      </c>
      <c r="M178" s="463" t="s">
        <v>76</v>
      </c>
      <c r="N178" s="463" t="s">
        <v>1796</v>
      </c>
      <c r="O178" s="463" t="s">
        <v>1800</v>
      </c>
      <c r="P178" s="463" t="s">
        <v>1801</v>
      </c>
      <c r="Q178" s="463" t="s">
        <v>1796</v>
      </c>
      <c r="R178" s="463" t="s">
        <v>1802</v>
      </c>
      <c r="S178" s="463" t="s">
        <v>1955</v>
      </c>
      <c r="T178" s="463" t="s">
        <v>28</v>
      </c>
      <c r="U178" s="463" t="s">
        <v>1956</v>
      </c>
      <c r="V178" s="463" t="s">
        <v>1805</v>
      </c>
      <c r="W178" s="463" t="s">
        <v>106</v>
      </c>
      <c r="X178" s="463" t="s">
        <v>1806</v>
      </c>
      <c r="Y178" s="463" t="s">
        <v>1794</v>
      </c>
      <c r="Z178" s="463" t="s">
        <v>1957</v>
      </c>
      <c r="AA178" s="463" t="s">
        <v>1828</v>
      </c>
      <c r="AB178" s="463" t="s">
        <v>1809</v>
      </c>
      <c r="AC178" s="463" t="s">
        <v>1810</v>
      </c>
      <c r="AD178" s="463" t="s">
        <v>1811</v>
      </c>
      <c r="AE178" s="463" t="s">
        <v>2073</v>
      </c>
      <c r="AF178" s="463" t="s">
        <v>2074</v>
      </c>
      <c r="AG178" s="463" t="s">
        <v>2172</v>
      </c>
      <c r="AH178" s="463" t="s">
        <v>1933</v>
      </c>
      <c r="AI178" s="463" t="s">
        <v>1809</v>
      </c>
      <c r="AJ178" s="463" t="s">
        <v>1794</v>
      </c>
      <c r="AK178" s="464">
        <v>3470800471254</v>
      </c>
      <c r="AL178" s="463" t="s">
        <v>179</v>
      </c>
      <c r="AM178" s="463" t="s">
        <v>1796</v>
      </c>
      <c r="AN178" s="463" t="s">
        <v>1816</v>
      </c>
      <c r="AO178" s="463" t="s">
        <v>51</v>
      </c>
      <c r="AP178" s="463" t="s">
        <v>2174</v>
      </c>
      <c r="AQ178" s="463" t="s">
        <v>1159</v>
      </c>
      <c r="AR178" s="463" t="s">
        <v>6</v>
      </c>
      <c r="AS178" s="463" t="s">
        <v>51</v>
      </c>
      <c r="AT178" s="463" t="s">
        <v>51</v>
      </c>
      <c r="AU178" s="465">
        <v>1</v>
      </c>
      <c r="AV178" s="463" t="s">
        <v>1824</v>
      </c>
      <c r="AW178" s="463" t="s">
        <v>1796</v>
      </c>
      <c r="AX178" s="463" t="s">
        <v>1819</v>
      </c>
      <c r="AY178" s="463" t="s">
        <v>1820</v>
      </c>
      <c r="AZ178" s="463" t="s">
        <v>1821</v>
      </c>
      <c r="BA178" s="463" t="s">
        <v>1822</v>
      </c>
    </row>
    <row r="179" spans="1:53" ht="21.75" customHeight="1">
      <c r="A179" s="463" t="s">
        <v>2169</v>
      </c>
      <c r="B179" s="463" t="s">
        <v>2170</v>
      </c>
      <c r="C179" s="463" t="s">
        <v>45</v>
      </c>
      <c r="D179" s="463" t="s">
        <v>1794</v>
      </c>
      <c r="E179" s="463" t="s">
        <v>46</v>
      </c>
      <c r="F179" s="463" t="s">
        <v>1795</v>
      </c>
      <c r="G179" s="463" t="s">
        <v>1796</v>
      </c>
      <c r="H179" s="463" t="s">
        <v>1797</v>
      </c>
      <c r="I179" s="463" t="s">
        <v>1953</v>
      </c>
      <c r="J179" s="463" t="s">
        <v>76</v>
      </c>
      <c r="K179" s="463" t="s">
        <v>2171</v>
      </c>
      <c r="L179" s="463" t="s">
        <v>167</v>
      </c>
      <c r="M179" s="463" t="s">
        <v>76</v>
      </c>
      <c r="N179" s="463" t="s">
        <v>1796</v>
      </c>
      <c r="O179" s="463" t="s">
        <v>1800</v>
      </c>
      <c r="P179" s="463" t="s">
        <v>1801</v>
      </c>
      <c r="Q179" s="463" t="s">
        <v>1796</v>
      </c>
      <c r="R179" s="463" t="s">
        <v>1802</v>
      </c>
      <c r="S179" s="463" t="s">
        <v>1955</v>
      </c>
      <c r="T179" s="463" t="s">
        <v>28</v>
      </c>
      <c r="U179" s="463" t="s">
        <v>1956</v>
      </c>
      <c r="V179" s="463" t="s">
        <v>1805</v>
      </c>
      <c r="W179" s="463" t="s">
        <v>106</v>
      </c>
      <c r="X179" s="463" t="s">
        <v>1806</v>
      </c>
      <c r="Y179" s="463" t="s">
        <v>1794</v>
      </c>
      <c r="Z179" s="463" t="s">
        <v>1957</v>
      </c>
      <c r="AA179" s="463" t="s">
        <v>1828</v>
      </c>
      <c r="AB179" s="463" t="s">
        <v>1809</v>
      </c>
      <c r="AC179" s="463" t="s">
        <v>1810</v>
      </c>
      <c r="AD179" s="463" t="s">
        <v>1811</v>
      </c>
      <c r="AE179" s="463" t="s">
        <v>2073</v>
      </c>
      <c r="AF179" s="463" t="s">
        <v>2074</v>
      </c>
      <c r="AG179" s="463" t="s">
        <v>2172</v>
      </c>
      <c r="AH179" s="463" t="s">
        <v>1933</v>
      </c>
      <c r="AI179" s="463" t="s">
        <v>1809</v>
      </c>
      <c r="AJ179" s="463" t="s">
        <v>1825</v>
      </c>
      <c r="AK179" s="464">
        <v>1430900016757</v>
      </c>
      <c r="AL179" s="463" t="s">
        <v>166</v>
      </c>
      <c r="AM179" s="463" t="s">
        <v>1796</v>
      </c>
      <c r="AN179" s="463" t="s">
        <v>1816</v>
      </c>
      <c r="AO179" s="463" t="s">
        <v>51</v>
      </c>
      <c r="AP179" s="463" t="s">
        <v>2175</v>
      </c>
      <c r="AQ179" s="463" t="s">
        <v>1159</v>
      </c>
      <c r="AR179" s="463" t="s">
        <v>6</v>
      </c>
      <c r="AS179" s="463" t="s">
        <v>51</v>
      </c>
      <c r="AT179" s="463" t="s">
        <v>51</v>
      </c>
      <c r="AU179" s="465">
        <v>1</v>
      </c>
      <c r="AV179" s="463" t="s">
        <v>1824</v>
      </c>
      <c r="AW179" s="463" t="s">
        <v>1796</v>
      </c>
      <c r="AX179" s="463" t="s">
        <v>1819</v>
      </c>
      <c r="AY179" s="463" t="s">
        <v>1820</v>
      </c>
      <c r="AZ179" s="463" t="s">
        <v>1821</v>
      </c>
      <c r="BA179" s="463" t="s">
        <v>1822</v>
      </c>
    </row>
    <row r="180" spans="1:53" ht="21.75" customHeight="1">
      <c r="A180" s="463" t="s">
        <v>2169</v>
      </c>
      <c r="B180" s="463" t="s">
        <v>2170</v>
      </c>
      <c r="C180" s="463" t="s">
        <v>45</v>
      </c>
      <c r="D180" s="463" t="s">
        <v>1794</v>
      </c>
      <c r="E180" s="463" t="s">
        <v>46</v>
      </c>
      <c r="F180" s="463" t="s">
        <v>1795</v>
      </c>
      <c r="G180" s="463" t="s">
        <v>1796</v>
      </c>
      <c r="H180" s="463" t="s">
        <v>1797</v>
      </c>
      <c r="I180" s="463" t="s">
        <v>1953</v>
      </c>
      <c r="J180" s="463" t="s">
        <v>76</v>
      </c>
      <c r="K180" s="463" t="s">
        <v>2171</v>
      </c>
      <c r="L180" s="463" t="s">
        <v>167</v>
      </c>
      <c r="M180" s="463" t="s">
        <v>76</v>
      </c>
      <c r="N180" s="463" t="s">
        <v>1796</v>
      </c>
      <c r="O180" s="463" t="s">
        <v>1800</v>
      </c>
      <c r="P180" s="463" t="s">
        <v>1801</v>
      </c>
      <c r="Q180" s="463" t="s">
        <v>1796</v>
      </c>
      <c r="R180" s="463" t="s">
        <v>1802</v>
      </c>
      <c r="S180" s="463" t="s">
        <v>1955</v>
      </c>
      <c r="T180" s="463" t="s">
        <v>28</v>
      </c>
      <c r="U180" s="463" t="s">
        <v>1956</v>
      </c>
      <c r="V180" s="463" t="s">
        <v>1805</v>
      </c>
      <c r="W180" s="463" t="s">
        <v>106</v>
      </c>
      <c r="X180" s="463" t="s">
        <v>1806</v>
      </c>
      <c r="Y180" s="463" t="s">
        <v>1794</v>
      </c>
      <c r="Z180" s="463" t="s">
        <v>1957</v>
      </c>
      <c r="AA180" s="463" t="s">
        <v>1828</v>
      </c>
      <c r="AB180" s="463" t="s">
        <v>1809</v>
      </c>
      <c r="AC180" s="463" t="s">
        <v>1810</v>
      </c>
      <c r="AD180" s="463" t="s">
        <v>1811</v>
      </c>
      <c r="AE180" s="463" t="s">
        <v>2073</v>
      </c>
      <c r="AF180" s="463" t="s">
        <v>2074</v>
      </c>
      <c r="AG180" s="463" t="s">
        <v>2172</v>
      </c>
      <c r="AH180" s="463" t="s">
        <v>1933</v>
      </c>
      <c r="AI180" s="463" t="s">
        <v>1809</v>
      </c>
      <c r="AJ180" s="463" t="s">
        <v>1808</v>
      </c>
      <c r="AK180" s="464">
        <v>3480500365955</v>
      </c>
      <c r="AL180" s="463" t="s">
        <v>182</v>
      </c>
      <c r="AM180" s="463" t="s">
        <v>1796</v>
      </c>
      <c r="AN180" s="463" t="s">
        <v>1816</v>
      </c>
      <c r="AO180" s="463" t="s">
        <v>51</v>
      </c>
      <c r="AP180" s="463" t="s">
        <v>2175</v>
      </c>
      <c r="AQ180" s="463" t="s">
        <v>1159</v>
      </c>
      <c r="AR180" s="463" t="s">
        <v>6</v>
      </c>
      <c r="AS180" s="463" t="s">
        <v>51</v>
      </c>
      <c r="AT180" s="463" t="s">
        <v>51</v>
      </c>
      <c r="AU180" s="465">
        <v>1</v>
      </c>
      <c r="AV180" s="463" t="s">
        <v>1824</v>
      </c>
      <c r="AW180" s="463" t="s">
        <v>1796</v>
      </c>
      <c r="AX180" s="463" t="s">
        <v>1819</v>
      </c>
      <c r="AY180" s="463" t="s">
        <v>1820</v>
      </c>
      <c r="AZ180" s="463" t="s">
        <v>1821</v>
      </c>
      <c r="BA180" s="463" t="s">
        <v>1822</v>
      </c>
    </row>
    <row r="181" spans="1:53" ht="21.75" customHeight="1">
      <c r="A181" s="463" t="s">
        <v>2169</v>
      </c>
      <c r="B181" s="463" t="s">
        <v>2170</v>
      </c>
      <c r="C181" s="463" t="s">
        <v>45</v>
      </c>
      <c r="D181" s="463" t="s">
        <v>1794</v>
      </c>
      <c r="E181" s="463" t="s">
        <v>46</v>
      </c>
      <c r="F181" s="463" t="s">
        <v>1795</v>
      </c>
      <c r="G181" s="463" t="s">
        <v>1796</v>
      </c>
      <c r="H181" s="463" t="s">
        <v>1797</v>
      </c>
      <c r="I181" s="463" t="s">
        <v>1953</v>
      </c>
      <c r="J181" s="463" t="s">
        <v>76</v>
      </c>
      <c r="K181" s="463" t="s">
        <v>2171</v>
      </c>
      <c r="L181" s="463" t="s">
        <v>167</v>
      </c>
      <c r="M181" s="463" t="s">
        <v>76</v>
      </c>
      <c r="N181" s="463" t="s">
        <v>1796</v>
      </c>
      <c r="O181" s="463" t="s">
        <v>1800</v>
      </c>
      <c r="P181" s="463" t="s">
        <v>1801</v>
      </c>
      <c r="Q181" s="463" t="s">
        <v>1796</v>
      </c>
      <c r="R181" s="463" t="s">
        <v>1802</v>
      </c>
      <c r="S181" s="463" t="s">
        <v>1955</v>
      </c>
      <c r="T181" s="463" t="s">
        <v>28</v>
      </c>
      <c r="U181" s="463" t="s">
        <v>1956</v>
      </c>
      <c r="V181" s="463" t="s">
        <v>1805</v>
      </c>
      <c r="W181" s="463" t="s">
        <v>106</v>
      </c>
      <c r="X181" s="463" t="s">
        <v>1806</v>
      </c>
      <c r="Y181" s="463" t="s">
        <v>1794</v>
      </c>
      <c r="Z181" s="463" t="s">
        <v>1957</v>
      </c>
      <c r="AA181" s="463" t="s">
        <v>1828</v>
      </c>
      <c r="AB181" s="463" t="s">
        <v>1809</v>
      </c>
      <c r="AC181" s="463" t="s">
        <v>1810</v>
      </c>
      <c r="AD181" s="463" t="s">
        <v>1811</v>
      </c>
      <c r="AE181" s="463" t="s">
        <v>2073</v>
      </c>
      <c r="AF181" s="463" t="s">
        <v>2074</v>
      </c>
      <c r="AG181" s="463" t="s">
        <v>2172</v>
      </c>
      <c r="AH181" s="463" t="s">
        <v>1933</v>
      </c>
      <c r="AI181" s="463" t="s">
        <v>1809</v>
      </c>
      <c r="AJ181" s="463" t="s">
        <v>1828</v>
      </c>
      <c r="AK181" s="464">
        <v>3450200351983</v>
      </c>
      <c r="AL181" s="463" t="s">
        <v>653</v>
      </c>
      <c r="AM181" s="463" t="s">
        <v>1796</v>
      </c>
      <c r="AN181" s="463" t="s">
        <v>1816</v>
      </c>
      <c r="AO181" s="463" t="s">
        <v>51</v>
      </c>
      <c r="AP181" s="463" t="s">
        <v>2176</v>
      </c>
      <c r="AQ181" s="463" t="s">
        <v>1402</v>
      </c>
      <c r="AR181" s="463" t="s">
        <v>48</v>
      </c>
      <c r="AS181" s="463" t="s">
        <v>51</v>
      </c>
      <c r="AT181" s="463" t="s">
        <v>51</v>
      </c>
      <c r="AU181" s="465">
        <v>1</v>
      </c>
      <c r="AV181" s="463" t="s">
        <v>1824</v>
      </c>
      <c r="AW181" s="463" t="s">
        <v>1796</v>
      </c>
      <c r="AX181" s="463" t="s">
        <v>1819</v>
      </c>
      <c r="AY181" s="463" t="s">
        <v>1820</v>
      </c>
      <c r="AZ181" s="463" t="s">
        <v>1821</v>
      </c>
      <c r="BA181" s="463" t="s">
        <v>1822</v>
      </c>
    </row>
    <row r="182" spans="1:53" ht="21.75" customHeight="1">
      <c r="A182" s="463" t="s">
        <v>2177</v>
      </c>
      <c r="B182" s="463" t="s">
        <v>2178</v>
      </c>
      <c r="C182" s="463" t="s">
        <v>45</v>
      </c>
      <c r="D182" s="463" t="s">
        <v>1794</v>
      </c>
      <c r="E182" s="463" t="s">
        <v>46</v>
      </c>
      <c r="F182" s="463" t="s">
        <v>1795</v>
      </c>
      <c r="G182" s="463" t="s">
        <v>1796</v>
      </c>
      <c r="H182" s="463" t="s">
        <v>1797</v>
      </c>
      <c r="I182" s="463" t="s">
        <v>1953</v>
      </c>
      <c r="J182" s="463" t="s">
        <v>76</v>
      </c>
      <c r="K182" s="463" t="s">
        <v>2179</v>
      </c>
      <c r="L182" s="463" t="s">
        <v>152</v>
      </c>
      <c r="M182" s="463" t="s">
        <v>76</v>
      </c>
      <c r="N182" s="463" t="s">
        <v>1796</v>
      </c>
      <c r="O182" s="463" t="s">
        <v>1800</v>
      </c>
      <c r="P182" s="463" t="s">
        <v>1801</v>
      </c>
      <c r="Q182" s="463" t="s">
        <v>1796</v>
      </c>
      <c r="R182" s="463" t="s">
        <v>1802</v>
      </c>
      <c r="S182" s="463" t="s">
        <v>1955</v>
      </c>
      <c r="T182" s="463" t="s">
        <v>28</v>
      </c>
      <c r="U182" s="463" t="s">
        <v>1956</v>
      </c>
      <c r="V182" s="463" t="s">
        <v>1805</v>
      </c>
      <c r="W182" s="463" t="s">
        <v>106</v>
      </c>
      <c r="X182" s="463" t="s">
        <v>1806</v>
      </c>
      <c r="Y182" s="463" t="s">
        <v>1794</v>
      </c>
      <c r="Z182" s="463" t="s">
        <v>1957</v>
      </c>
      <c r="AA182" s="463" t="s">
        <v>1828</v>
      </c>
      <c r="AB182" s="463" t="s">
        <v>1809</v>
      </c>
      <c r="AC182" s="463" t="s">
        <v>1810</v>
      </c>
      <c r="AD182" s="463" t="s">
        <v>1811</v>
      </c>
      <c r="AE182" s="463" t="s">
        <v>2073</v>
      </c>
      <c r="AF182" s="463" t="s">
        <v>2074</v>
      </c>
      <c r="AG182" s="463" t="s">
        <v>2172</v>
      </c>
      <c r="AH182" s="463" t="s">
        <v>1933</v>
      </c>
      <c r="AI182" s="463" t="s">
        <v>1809</v>
      </c>
      <c r="AJ182" s="463" t="s">
        <v>1796</v>
      </c>
      <c r="AK182" s="464">
        <v>3330900117011</v>
      </c>
      <c r="AL182" s="463" t="s">
        <v>154</v>
      </c>
      <c r="AM182" s="463" t="s">
        <v>1796</v>
      </c>
      <c r="AN182" s="463" t="s">
        <v>1816</v>
      </c>
      <c r="AO182" s="463" t="s">
        <v>51</v>
      </c>
      <c r="AP182" s="463" t="s">
        <v>2180</v>
      </c>
      <c r="AQ182" s="463" t="s">
        <v>1159</v>
      </c>
      <c r="AR182" s="463" t="s">
        <v>6</v>
      </c>
      <c r="AS182" s="463" t="s">
        <v>51</v>
      </c>
      <c r="AT182" s="463" t="s">
        <v>51</v>
      </c>
      <c r="AU182" s="465">
        <v>0</v>
      </c>
      <c r="AV182" s="463" t="s">
        <v>1818</v>
      </c>
      <c r="AW182" s="463" t="s">
        <v>1796</v>
      </c>
      <c r="AX182" s="463" t="s">
        <v>1934</v>
      </c>
      <c r="AY182" s="463" t="s">
        <v>1935</v>
      </c>
      <c r="AZ182" s="463" t="s">
        <v>1936</v>
      </c>
      <c r="BA182" s="463" t="s">
        <v>1822</v>
      </c>
    </row>
    <row r="183" spans="1:53" ht="21.75" customHeight="1">
      <c r="A183" s="463" t="s">
        <v>2177</v>
      </c>
      <c r="B183" s="463" t="s">
        <v>2178</v>
      </c>
      <c r="C183" s="463" t="s">
        <v>45</v>
      </c>
      <c r="D183" s="463" t="s">
        <v>1794</v>
      </c>
      <c r="E183" s="463" t="s">
        <v>46</v>
      </c>
      <c r="F183" s="463" t="s">
        <v>1795</v>
      </c>
      <c r="G183" s="463" t="s">
        <v>1796</v>
      </c>
      <c r="H183" s="463" t="s">
        <v>1797</v>
      </c>
      <c r="I183" s="463" t="s">
        <v>1953</v>
      </c>
      <c r="J183" s="463" t="s">
        <v>76</v>
      </c>
      <c r="K183" s="463" t="s">
        <v>2179</v>
      </c>
      <c r="L183" s="463" t="s">
        <v>152</v>
      </c>
      <c r="M183" s="463" t="s">
        <v>76</v>
      </c>
      <c r="N183" s="463" t="s">
        <v>1796</v>
      </c>
      <c r="O183" s="463" t="s">
        <v>1800</v>
      </c>
      <c r="P183" s="463" t="s">
        <v>1801</v>
      </c>
      <c r="Q183" s="463" t="s">
        <v>1796</v>
      </c>
      <c r="R183" s="463" t="s">
        <v>1802</v>
      </c>
      <c r="S183" s="463" t="s">
        <v>1955</v>
      </c>
      <c r="T183" s="463" t="s">
        <v>28</v>
      </c>
      <c r="U183" s="463" t="s">
        <v>1956</v>
      </c>
      <c r="V183" s="463" t="s">
        <v>1805</v>
      </c>
      <c r="W183" s="463" t="s">
        <v>106</v>
      </c>
      <c r="X183" s="463" t="s">
        <v>1806</v>
      </c>
      <c r="Y183" s="463" t="s">
        <v>1794</v>
      </c>
      <c r="Z183" s="463" t="s">
        <v>1957</v>
      </c>
      <c r="AA183" s="463" t="s">
        <v>1828</v>
      </c>
      <c r="AB183" s="463" t="s">
        <v>1809</v>
      </c>
      <c r="AC183" s="463" t="s">
        <v>1810</v>
      </c>
      <c r="AD183" s="463" t="s">
        <v>1811</v>
      </c>
      <c r="AE183" s="463" t="s">
        <v>2073</v>
      </c>
      <c r="AF183" s="463" t="s">
        <v>2074</v>
      </c>
      <c r="AG183" s="463" t="s">
        <v>2172</v>
      </c>
      <c r="AH183" s="463" t="s">
        <v>1933</v>
      </c>
      <c r="AI183" s="463" t="s">
        <v>1809</v>
      </c>
      <c r="AJ183" s="463" t="s">
        <v>1794</v>
      </c>
      <c r="AK183" s="464">
        <v>3320100022920</v>
      </c>
      <c r="AL183" s="463" t="s">
        <v>153</v>
      </c>
      <c r="AM183" s="463" t="s">
        <v>1796</v>
      </c>
      <c r="AN183" s="463" t="s">
        <v>1816</v>
      </c>
      <c r="AO183" s="463" t="s">
        <v>51</v>
      </c>
      <c r="AP183" s="463" t="s">
        <v>2181</v>
      </c>
      <c r="AQ183" s="463" t="s">
        <v>1159</v>
      </c>
      <c r="AR183" s="463" t="s">
        <v>6</v>
      </c>
      <c r="AS183" s="463" t="s">
        <v>51</v>
      </c>
      <c r="AT183" s="463" t="s">
        <v>51</v>
      </c>
      <c r="AU183" s="465">
        <v>1</v>
      </c>
      <c r="AV183" s="463" t="s">
        <v>1824</v>
      </c>
      <c r="AW183" s="463" t="s">
        <v>1796</v>
      </c>
      <c r="AX183" s="463" t="s">
        <v>1934</v>
      </c>
      <c r="AY183" s="463" t="s">
        <v>1935</v>
      </c>
      <c r="AZ183" s="463" t="s">
        <v>1936</v>
      </c>
      <c r="BA183" s="463" t="s">
        <v>1822</v>
      </c>
    </row>
    <row r="184" spans="1:53" ht="21.75" customHeight="1">
      <c r="A184" s="463" t="s">
        <v>2177</v>
      </c>
      <c r="B184" s="463" t="s">
        <v>2178</v>
      </c>
      <c r="C184" s="463" t="s">
        <v>45</v>
      </c>
      <c r="D184" s="463" t="s">
        <v>1794</v>
      </c>
      <c r="E184" s="463" t="s">
        <v>46</v>
      </c>
      <c r="F184" s="463" t="s">
        <v>1795</v>
      </c>
      <c r="G184" s="463" t="s">
        <v>1796</v>
      </c>
      <c r="H184" s="463" t="s">
        <v>1797</v>
      </c>
      <c r="I184" s="463" t="s">
        <v>1953</v>
      </c>
      <c r="J184" s="463" t="s">
        <v>76</v>
      </c>
      <c r="K184" s="463" t="s">
        <v>2179</v>
      </c>
      <c r="L184" s="463" t="s">
        <v>152</v>
      </c>
      <c r="M184" s="463" t="s">
        <v>76</v>
      </c>
      <c r="N184" s="463" t="s">
        <v>1796</v>
      </c>
      <c r="O184" s="463" t="s">
        <v>1800</v>
      </c>
      <c r="P184" s="463" t="s">
        <v>1801</v>
      </c>
      <c r="Q184" s="463" t="s">
        <v>1796</v>
      </c>
      <c r="R184" s="463" t="s">
        <v>1802</v>
      </c>
      <c r="S184" s="463" t="s">
        <v>1955</v>
      </c>
      <c r="T184" s="463" t="s">
        <v>28</v>
      </c>
      <c r="U184" s="463" t="s">
        <v>1956</v>
      </c>
      <c r="V184" s="463" t="s">
        <v>1805</v>
      </c>
      <c r="W184" s="463" t="s">
        <v>106</v>
      </c>
      <c r="X184" s="463" t="s">
        <v>1806</v>
      </c>
      <c r="Y184" s="463" t="s">
        <v>1794</v>
      </c>
      <c r="Z184" s="463" t="s">
        <v>1957</v>
      </c>
      <c r="AA184" s="463" t="s">
        <v>1828</v>
      </c>
      <c r="AB184" s="463" t="s">
        <v>1809</v>
      </c>
      <c r="AC184" s="463" t="s">
        <v>1810</v>
      </c>
      <c r="AD184" s="463" t="s">
        <v>1811</v>
      </c>
      <c r="AE184" s="463" t="s">
        <v>2073</v>
      </c>
      <c r="AF184" s="463" t="s">
        <v>2074</v>
      </c>
      <c r="AG184" s="463" t="s">
        <v>2172</v>
      </c>
      <c r="AH184" s="463" t="s">
        <v>1933</v>
      </c>
      <c r="AI184" s="463" t="s">
        <v>1809</v>
      </c>
      <c r="AJ184" s="463" t="s">
        <v>1825</v>
      </c>
      <c r="AK184" s="464">
        <v>1570700027070</v>
      </c>
      <c r="AL184" s="463" t="s">
        <v>151</v>
      </c>
      <c r="AM184" s="463" t="s">
        <v>1796</v>
      </c>
      <c r="AN184" s="463" t="s">
        <v>1816</v>
      </c>
      <c r="AO184" s="463" t="s">
        <v>51</v>
      </c>
      <c r="AP184" s="463" t="s">
        <v>2182</v>
      </c>
      <c r="AQ184" s="463" t="s">
        <v>1159</v>
      </c>
      <c r="AR184" s="463" t="s">
        <v>6</v>
      </c>
      <c r="AS184" s="463" t="s">
        <v>51</v>
      </c>
      <c r="AT184" s="463" t="s">
        <v>51</v>
      </c>
      <c r="AU184" s="465">
        <v>1</v>
      </c>
      <c r="AV184" s="463" t="s">
        <v>1824</v>
      </c>
      <c r="AW184" s="463" t="s">
        <v>1796</v>
      </c>
      <c r="AX184" s="463" t="s">
        <v>1934</v>
      </c>
      <c r="AY184" s="463" t="s">
        <v>1935</v>
      </c>
      <c r="AZ184" s="463" t="s">
        <v>1936</v>
      </c>
      <c r="BA184" s="463" t="s">
        <v>1822</v>
      </c>
    </row>
    <row r="185" spans="1:53" ht="21.75" customHeight="1">
      <c r="A185" s="463" t="s">
        <v>2177</v>
      </c>
      <c r="B185" s="463" t="s">
        <v>2178</v>
      </c>
      <c r="C185" s="463" t="s">
        <v>45</v>
      </c>
      <c r="D185" s="463" t="s">
        <v>1794</v>
      </c>
      <c r="E185" s="463" t="s">
        <v>46</v>
      </c>
      <c r="F185" s="463" t="s">
        <v>1795</v>
      </c>
      <c r="G185" s="463" t="s">
        <v>1796</v>
      </c>
      <c r="H185" s="463" t="s">
        <v>1797</v>
      </c>
      <c r="I185" s="463" t="s">
        <v>1953</v>
      </c>
      <c r="J185" s="463" t="s">
        <v>76</v>
      </c>
      <c r="K185" s="463" t="s">
        <v>2179</v>
      </c>
      <c r="L185" s="463" t="s">
        <v>152</v>
      </c>
      <c r="M185" s="463" t="s">
        <v>76</v>
      </c>
      <c r="N185" s="463" t="s">
        <v>1796</v>
      </c>
      <c r="O185" s="463" t="s">
        <v>1800</v>
      </c>
      <c r="P185" s="463" t="s">
        <v>1801</v>
      </c>
      <c r="Q185" s="463" t="s">
        <v>1796</v>
      </c>
      <c r="R185" s="463" t="s">
        <v>1802</v>
      </c>
      <c r="S185" s="463" t="s">
        <v>1955</v>
      </c>
      <c r="T185" s="463" t="s">
        <v>28</v>
      </c>
      <c r="U185" s="463" t="s">
        <v>1956</v>
      </c>
      <c r="V185" s="463" t="s">
        <v>1805</v>
      </c>
      <c r="W185" s="463" t="s">
        <v>106</v>
      </c>
      <c r="X185" s="463" t="s">
        <v>1806</v>
      </c>
      <c r="Y185" s="463" t="s">
        <v>1794</v>
      </c>
      <c r="Z185" s="463" t="s">
        <v>1957</v>
      </c>
      <c r="AA185" s="463" t="s">
        <v>1828</v>
      </c>
      <c r="AB185" s="463" t="s">
        <v>1809</v>
      </c>
      <c r="AC185" s="463" t="s">
        <v>1810</v>
      </c>
      <c r="AD185" s="463" t="s">
        <v>1811</v>
      </c>
      <c r="AE185" s="463" t="s">
        <v>2073</v>
      </c>
      <c r="AF185" s="463" t="s">
        <v>2074</v>
      </c>
      <c r="AG185" s="463" t="s">
        <v>2172</v>
      </c>
      <c r="AH185" s="463" t="s">
        <v>1933</v>
      </c>
      <c r="AI185" s="463" t="s">
        <v>1809</v>
      </c>
      <c r="AJ185" s="463" t="s">
        <v>1808</v>
      </c>
      <c r="AK185" s="464">
        <v>3440600071651</v>
      </c>
      <c r="AL185" s="463" t="s">
        <v>155</v>
      </c>
      <c r="AM185" s="463" t="s">
        <v>1796</v>
      </c>
      <c r="AN185" s="463" t="s">
        <v>1816</v>
      </c>
      <c r="AO185" s="463" t="s">
        <v>51</v>
      </c>
      <c r="AP185" s="463" t="s">
        <v>2183</v>
      </c>
      <c r="AQ185" s="463" t="s">
        <v>1159</v>
      </c>
      <c r="AR185" s="463" t="s">
        <v>6</v>
      </c>
      <c r="AS185" s="463" t="s">
        <v>51</v>
      </c>
      <c r="AT185" s="463" t="s">
        <v>51</v>
      </c>
      <c r="AU185" s="465">
        <v>1</v>
      </c>
      <c r="AV185" s="463" t="s">
        <v>1824</v>
      </c>
      <c r="AW185" s="463" t="s">
        <v>1796</v>
      </c>
      <c r="AX185" s="463" t="s">
        <v>1934</v>
      </c>
      <c r="AY185" s="463" t="s">
        <v>1935</v>
      </c>
      <c r="AZ185" s="463" t="s">
        <v>1936</v>
      </c>
      <c r="BA185" s="463" t="s">
        <v>1822</v>
      </c>
    </row>
    <row r="186" spans="1:53" ht="21.75" customHeight="1">
      <c r="A186" s="463" t="s">
        <v>2177</v>
      </c>
      <c r="B186" s="463" t="s">
        <v>2178</v>
      </c>
      <c r="C186" s="463" t="s">
        <v>45</v>
      </c>
      <c r="D186" s="463" t="s">
        <v>1794</v>
      </c>
      <c r="E186" s="463" t="s">
        <v>46</v>
      </c>
      <c r="F186" s="463" t="s">
        <v>1795</v>
      </c>
      <c r="G186" s="463" t="s">
        <v>1796</v>
      </c>
      <c r="H186" s="463" t="s">
        <v>1797</v>
      </c>
      <c r="I186" s="463" t="s">
        <v>1953</v>
      </c>
      <c r="J186" s="463" t="s">
        <v>76</v>
      </c>
      <c r="K186" s="463" t="s">
        <v>2179</v>
      </c>
      <c r="L186" s="463" t="s">
        <v>152</v>
      </c>
      <c r="M186" s="463" t="s">
        <v>76</v>
      </c>
      <c r="N186" s="463" t="s">
        <v>1796</v>
      </c>
      <c r="O186" s="463" t="s">
        <v>1800</v>
      </c>
      <c r="P186" s="463" t="s">
        <v>1801</v>
      </c>
      <c r="Q186" s="463" t="s">
        <v>1796</v>
      </c>
      <c r="R186" s="463" t="s">
        <v>1802</v>
      </c>
      <c r="S186" s="463" t="s">
        <v>1955</v>
      </c>
      <c r="T186" s="463" t="s">
        <v>28</v>
      </c>
      <c r="U186" s="463" t="s">
        <v>1956</v>
      </c>
      <c r="V186" s="463" t="s">
        <v>1805</v>
      </c>
      <c r="W186" s="463" t="s">
        <v>106</v>
      </c>
      <c r="X186" s="463" t="s">
        <v>1806</v>
      </c>
      <c r="Y186" s="463" t="s">
        <v>1794</v>
      </c>
      <c r="Z186" s="463" t="s">
        <v>1957</v>
      </c>
      <c r="AA186" s="463" t="s">
        <v>1828</v>
      </c>
      <c r="AB186" s="463" t="s">
        <v>1809</v>
      </c>
      <c r="AC186" s="463" t="s">
        <v>1810</v>
      </c>
      <c r="AD186" s="463" t="s">
        <v>1811</v>
      </c>
      <c r="AE186" s="463" t="s">
        <v>2073</v>
      </c>
      <c r="AF186" s="463" t="s">
        <v>2074</v>
      </c>
      <c r="AG186" s="463" t="s">
        <v>2172</v>
      </c>
      <c r="AH186" s="463" t="s">
        <v>1933</v>
      </c>
      <c r="AI186" s="463" t="s">
        <v>1809</v>
      </c>
      <c r="AJ186" s="463" t="s">
        <v>1828</v>
      </c>
      <c r="AK186" s="464">
        <v>3559900194403</v>
      </c>
      <c r="AL186" s="463" t="s">
        <v>156</v>
      </c>
      <c r="AM186" s="463" t="s">
        <v>1796</v>
      </c>
      <c r="AN186" s="463" t="s">
        <v>1816</v>
      </c>
      <c r="AO186" s="463" t="s">
        <v>51</v>
      </c>
      <c r="AP186" s="463" t="s">
        <v>2183</v>
      </c>
      <c r="AQ186" s="463" t="s">
        <v>1159</v>
      </c>
      <c r="AR186" s="463" t="s">
        <v>6</v>
      </c>
      <c r="AS186" s="463" t="s">
        <v>51</v>
      </c>
      <c r="AT186" s="463" t="s">
        <v>51</v>
      </c>
      <c r="AU186" s="465">
        <v>1</v>
      </c>
      <c r="AV186" s="463" t="s">
        <v>1824</v>
      </c>
      <c r="AW186" s="463" t="s">
        <v>1796</v>
      </c>
      <c r="AX186" s="463" t="s">
        <v>1934</v>
      </c>
      <c r="AY186" s="463" t="s">
        <v>1935</v>
      </c>
      <c r="AZ186" s="463" t="s">
        <v>1936</v>
      </c>
      <c r="BA186" s="463" t="s">
        <v>1822</v>
      </c>
    </row>
    <row r="187" spans="1:53" ht="21.75" customHeight="1">
      <c r="A187" s="463" t="s">
        <v>2184</v>
      </c>
      <c r="B187" s="463" t="s">
        <v>2185</v>
      </c>
      <c r="C187" s="463" t="s">
        <v>119</v>
      </c>
      <c r="D187" s="463" t="s">
        <v>1796</v>
      </c>
      <c r="E187" s="463" t="s">
        <v>120</v>
      </c>
      <c r="F187" s="463" t="s">
        <v>1795</v>
      </c>
      <c r="G187" s="463" t="s">
        <v>1796</v>
      </c>
      <c r="H187" s="463" t="s">
        <v>1797</v>
      </c>
      <c r="I187" s="463" t="s">
        <v>1953</v>
      </c>
      <c r="J187" s="463" t="s">
        <v>76</v>
      </c>
      <c r="K187" s="463" t="s">
        <v>2186</v>
      </c>
      <c r="L187" s="463" t="s">
        <v>267</v>
      </c>
      <c r="M187" s="463" t="s">
        <v>76</v>
      </c>
      <c r="N187" s="463" t="s">
        <v>1796</v>
      </c>
      <c r="O187" s="463" t="s">
        <v>1800</v>
      </c>
      <c r="P187" s="463" t="s">
        <v>1801</v>
      </c>
      <c r="Q187" s="463" t="s">
        <v>1796</v>
      </c>
      <c r="R187" s="463" t="s">
        <v>1802</v>
      </c>
      <c r="S187" s="463" t="s">
        <v>1955</v>
      </c>
      <c r="T187" s="463" t="s">
        <v>28</v>
      </c>
      <c r="U187" s="463" t="s">
        <v>1956</v>
      </c>
      <c r="V187" s="463" t="s">
        <v>1805</v>
      </c>
      <c r="W187" s="463" t="s">
        <v>106</v>
      </c>
      <c r="X187" s="463" t="s">
        <v>1806</v>
      </c>
      <c r="Y187" s="463" t="s">
        <v>1794</v>
      </c>
      <c r="Z187" s="463" t="s">
        <v>1957</v>
      </c>
      <c r="AA187" s="463" t="s">
        <v>1828</v>
      </c>
      <c r="AB187" s="463" t="s">
        <v>1809</v>
      </c>
      <c r="AC187" s="463" t="s">
        <v>1810</v>
      </c>
      <c r="AD187" s="463" t="s">
        <v>1811</v>
      </c>
      <c r="AE187" s="463" t="s">
        <v>2187</v>
      </c>
      <c r="AF187" s="463" t="s">
        <v>1958</v>
      </c>
      <c r="AG187" s="463" t="s">
        <v>1959</v>
      </c>
      <c r="AH187" s="463" t="s">
        <v>1960</v>
      </c>
      <c r="AI187" s="463" t="s">
        <v>1809</v>
      </c>
      <c r="AJ187" s="463" t="s">
        <v>1796</v>
      </c>
      <c r="AK187" s="464">
        <v>3100502252981</v>
      </c>
      <c r="AL187" s="463" t="s">
        <v>689</v>
      </c>
      <c r="AM187" s="463" t="s">
        <v>1796</v>
      </c>
      <c r="AN187" s="463" t="s">
        <v>1816</v>
      </c>
      <c r="AO187" s="463" t="s">
        <v>51</v>
      </c>
      <c r="AP187" s="463" t="s">
        <v>2188</v>
      </c>
      <c r="AQ187" s="463" t="s">
        <v>1542</v>
      </c>
      <c r="AR187" s="463" t="s">
        <v>62</v>
      </c>
      <c r="AS187" s="463" t="s">
        <v>51</v>
      </c>
      <c r="AT187" s="463" t="s">
        <v>51</v>
      </c>
      <c r="AU187" s="465">
        <v>1</v>
      </c>
      <c r="AV187" s="463" t="s">
        <v>1824</v>
      </c>
      <c r="AW187" s="463" t="s">
        <v>1796</v>
      </c>
      <c r="AX187" s="463" t="s">
        <v>1819</v>
      </c>
      <c r="AY187" s="463" t="s">
        <v>1820</v>
      </c>
      <c r="AZ187" s="463" t="s">
        <v>1821</v>
      </c>
      <c r="BA187" s="463" t="s">
        <v>1822</v>
      </c>
    </row>
    <row r="188" spans="1:53" ht="21.75" customHeight="1">
      <c r="A188" s="463" t="s">
        <v>2184</v>
      </c>
      <c r="B188" s="463" t="s">
        <v>2185</v>
      </c>
      <c r="C188" s="463" t="s">
        <v>119</v>
      </c>
      <c r="D188" s="463" t="s">
        <v>1796</v>
      </c>
      <c r="E188" s="463" t="s">
        <v>120</v>
      </c>
      <c r="F188" s="463" t="s">
        <v>1795</v>
      </c>
      <c r="G188" s="463" t="s">
        <v>1796</v>
      </c>
      <c r="H188" s="463" t="s">
        <v>1797</v>
      </c>
      <c r="I188" s="463" t="s">
        <v>1953</v>
      </c>
      <c r="J188" s="463" t="s">
        <v>76</v>
      </c>
      <c r="K188" s="463" t="s">
        <v>2186</v>
      </c>
      <c r="L188" s="463" t="s">
        <v>267</v>
      </c>
      <c r="M188" s="463" t="s">
        <v>76</v>
      </c>
      <c r="N188" s="463" t="s">
        <v>1796</v>
      </c>
      <c r="O188" s="463" t="s">
        <v>1800</v>
      </c>
      <c r="P188" s="463" t="s">
        <v>1801</v>
      </c>
      <c r="Q188" s="463" t="s">
        <v>1796</v>
      </c>
      <c r="R188" s="463" t="s">
        <v>1802</v>
      </c>
      <c r="S188" s="463" t="s">
        <v>1955</v>
      </c>
      <c r="T188" s="463" t="s">
        <v>28</v>
      </c>
      <c r="U188" s="463" t="s">
        <v>1956</v>
      </c>
      <c r="V188" s="463" t="s">
        <v>1805</v>
      </c>
      <c r="W188" s="463" t="s">
        <v>106</v>
      </c>
      <c r="X188" s="463" t="s">
        <v>1806</v>
      </c>
      <c r="Y188" s="463" t="s">
        <v>1794</v>
      </c>
      <c r="Z188" s="463" t="s">
        <v>1957</v>
      </c>
      <c r="AA188" s="463" t="s">
        <v>1828</v>
      </c>
      <c r="AB188" s="463" t="s">
        <v>1809</v>
      </c>
      <c r="AC188" s="463" t="s">
        <v>1810</v>
      </c>
      <c r="AD188" s="463" t="s">
        <v>1811</v>
      </c>
      <c r="AE188" s="463" t="s">
        <v>2187</v>
      </c>
      <c r="AF188" s="463" t="s">
        <v>1958</v>
      </c>
      <c r="AG188" s="463" t="s">
        <v>1959</v>
      </c>
      <c r="AH188" s="463" t="s">
        <v>1960</v>
      </c>
      <c r="AI188" s="463" t="s">
        <v>1809</v>
      </c>
      <c r="AJ188" s="463" t="s">
        <v>1961</v>
      </c>
      <c r="AK188" s="464">
        <v>3450100352040</v>
      </c>
      <c r="AL188" s="463" t="s">
        <v>684</v>
      </c>
      <c r="AM188" s="463" t="s">
        <v>1796</v>
      </c>
      <c r="AN188" s="463" t="s">
        <v>1924</v>
      </c>
      <c r="AO188" s="463" t="s">
        <v>51</v>
      </c>
      <c r="AP188" s="463" t="s">
        <v>2088</v>
      </c>
      <c r="AQ188" s="463" t="s">
        <v>1542</v>
      </c>
      <c r="AR188" s="463" t="s">
        <v>62</v>
      </c>
      <c r="AS188" s="463" t="s">
        <v>2189</v>
      </c>
      <c r="AT188" s="463" t="s">
        <v>2190</v>
      </c>
      <c r="AU188" s="465">
        <v>1</v>
      </c>
      <c r="AV188" s="463" t="s">
        <v>1824</v>
      </c>
      <c r="AW188" s="463" t="s">
        <v>1796</v>
      </c>
      <c r="AX188" s="463" t="s">
        <v>1819</v>
      </c>
      <c r="AY188" s="463" t="s">
        <v>1820</v>
      </c>
      <c r="AZ188" s="463" t="s">
        <v>1821</v>
      </c>
      <c r="BA188" s="463" t="s">
        <v>1822</v>
      </c>
    </row>
    <row r="189" spans="1:53" ht="21.75" customHeight="1">
      <c r="A189" s="463" t="s">
        <v>2184</v>
      </c>
      <c r="B189" s="463" t="s">
        <v>2185</v>
      </c>
      <c r="C189" s="463" t="s">
        <v>119</v>
      </c>
      <c r="D189" s="463" t="s">
        <v>1796</v>
      </c>
      <c r="E189" s="463" t="s">
        <v>120</v>
      </c>
      <c r="F189" s="463" t="s">
        <v>1795</v>
      </c>
      <c r="G189" s="463" t="s">
        <v>1796</v>
      </c>
      <c r="H189" s="463" t="s">
        <v>1797</v>
      </c>
      <c r="I189" s="463" t="s">
        <v>1953</v>
      </c>
      <c r="J189" s="463" t="s">
        <v>76</v>
      </c>
      <c r="K189" s="463" t="s">
        <v>2186</v>
      </c>
      <c r="L189" s="463" t="s">
        <v>267</v>
      </c>
      <c r="M189" s="463" t="s">
        <v>76</v>
      </c>
      <c r="N189" s="463" t="s">
        <v>1796</v>
      </c>
      <c r="O189" s="463" t="s">
        <v>1800</v>
      </c>
      <c r="P189" s="463" t="s">
        <v>1801</v>
      </c>
      <c r="Q189" s="463" t="s">
        <v>1796</v>
      </c>
      <c r="R189" s="463" t="s">
        <v>1802</v>
      </c>
      <c r="S189" s="463" t="s">
        <v>1955</v>
      </c>
      <c r="T189" s="463" t="s">
        <v>28</v>
      </c>
      <c r="U189" s="463" t="s">
        <v>1956</v>
      </c>
      <c r="V189" s="463" t="s">
        <v>1805</v>
      </c>
      <c r="W189" s="463" t="s">
        <v>106</v>
      </c>
      <c r="X189" s="463" t="s">
        <v>1806</v>
      </c>
      <c r="Y189" s="463" t="s">
        <v>1794</v>
      </c>
      <c r="Z189" s="463" t="s">
        <v>1957</v>
      </c>
      <c r="AA189" s="463" t="s">
        <v>1828</v>
      </c>
      <c r="AB189" s="463" t="s">
        <v>1809</v>
      </c>
      <c r="AC189" s="463" t="s">
        <v>1810</v>
      </c>
      <c r="AD189" s="463" t="s">
        <v>1811</v>
      </c>
      <c r="AE189" s="463" t="s">
        <v>2187</v>
      </c>
      <c r="AF189" s="463" t="s">
        <v>1958</v>
      </c>
      <c r="AG189" s="463" t="s">
        <v>1959</v>
      </c>
      <c r="AH189" s="463" t="s">
        <v>1960</v>
      </c>
      <c r="AI189" s="463" t="s">
        <v>1809</v>
      </c>
      <c r="AJ189" s="463" t="s">
        <v>1965</v>
      </c>
      <c r="AK189" s="464">
        <v>3309901577308</v>
      </c>
      <c r="AL189" s="463" t="s">
        <v>681</v>
      </c>
      <c r="AM189" s="463" t="s">
        <v>1794</v>
      </c>
      <c r="AN189" s="463" t="s">
        <v>1924</v>
      </c>
      <c r="AO189" s="463" t="s">
        <v>51</v>
      </c>
      <c r="AP189" s="463" t="s">
        <v>2188</v>
      </c>
      <c r="AQ189" s="463" t="s">
        <v>1542</v>
      </c>
      <c r="AR189" s="463" t="s">
        <v>62</v>
      </c>
      <c r="AS189" s="463" t="s">
        <v>2191</v>
      </c>
      <c r="AT189" s="463" t="s">
        <v>1891</v>
      </c>
      <c r="AU189" s="465">
        <v>1</v>
      </c>
      <c r="AV189" s="463" t="s">
        <v>1824</v>
      </c>
      <c r="AW189" s="463" t="s">
        <v>1796</v>
      </c>
      <c r="AX189" s="463" t="s">
        <v>1819</v>
      </c>
      <c r="AY189" s="463" t="s">
        <v>1820</v>
      </c>
      <c r="AZ189" s="463" t="s">
        <v>1821</v>
      </c>
      <c r="BA189" s="463" t="s">
        <v>1822</v>
      </c>
    </row>
    <row r="190" spans="1:53" ht="21.75" customHeight="1">
      <c r="A190" s="463" t="s">
        <v>2184</v>
      </c>
      <c r="B190" s="463" t="s">
        <v>2185</v>
      </c>
      <c r="C190" s="463" t="s">
        <v>119</v>
      </c>
      <c r="D190" s="463" t="s">
        <v>1796</v>
      </c>
      <c r="E190" s="463" t="s">
        <v>120</v>
      </c>
      <c r="F190" s="463" t="s">
        <v>1795</v>
      </c>
      <c r="G190" s="463" t="s">
        <v>1796</v>
      </c>
      <c r="H190" s="463" t="s">
        <v>1797</v>
      </c>
      <c r="I190" s="463" t="s">
        <v>1953</v>
      </c>
      <c r="J190" s="463" t="s">
        <v>76</v>
      </c>
      <c r="K190" s="463" t="s">
        <v>2186</v>
      </c>
      <c r="L190" s="463" t="s">
        <v>267</v>
      </c>
      <c r="M190" s="463" t="s">
        <v>76</v>
      </c>
      <c r="N190" s="463" t="s">
        <v>1796</v>
      </c>
      <c r="O190" s="463" t="s">
        <v>1800</v>
      </c>
      <c r="P190" s="463" t="s">
        <v>1801</v>
      </c>
      <c r="Q190" s="463" t="s">
        <v>1796</v>
      </c>
      <c r="R190" s="463" t="s">
        <v>1802</v>
      </c>
      <c r="S190" s="463" t="s">
        <v>1955</v>
      </c>
      <c r="T190" s="463" t="s">
        <v>28</v>
      </c>
      <c r="U190" s="463" t="s">
        <v>1956</v>
      </c>
      <c r="V190" s="463" t="s">
        <v>1805</v>
      </c>
      <c r="W190" s="463" t="s">
        <v>106</v>
      </c>
      <c r="X190" s="463" t="s">
        <v>1806</v>
      </c>
      <c r="Y190" s="463" t="s">
        <v>1794</v>
      </c>
      <c r="Z190" s="463" t="s">
        <v>1957</v>
      </c>
      <c r="AA190" s="463" t="s">
        <v>1828</v>
      </c>
      <c r="AB190" s="463" t="s">
        <v>1809</v>
      </c>
      <c r="AC190" s="463" t="s">
        <v>1810</v>
      </c>
      <c r="AD190" s="463" t="s">
        <v>1811</v>
      </c>
      <c r="AE190" s="463" t="s">
        <v>2187</v>
      </c>
      <c r="AF190" s="463" t="s">
        <v>1958</v>
      </c>
      <c r="AG190" s="463" t="s">
        <v>1959</v>
      </c>
      <c r="AH190" s="463" t="s">
        <v>1960</v>
      </c>
      <c r="AI190" s="463" t="s">
        <v>1809</v>
      </c>
      <c r="AJ190" s="463" t="s">
        <v>1794</v>
      </c>
      <c r="AK190" s="464">
        <v>3120600312970</v>
      </c>
      <c r="AL190" s="463" t="s">
        <v>686</v>
      </c>
      <c r="AM190" s="463" t="s">
        <v>1796</v>
      </c>
      <c r="AN190" s="463" t="s">
        <v>1816</v>
      </c>
      <c r="AO190" s="463" t="s">
        <v>51</v>
      </c>
      <c r="AP190" s="463" t="s">
        <v>2188</v>
      </c>
      <c r="AQ190" s="463" t="s">
        <v>1542</v>
      </c>
      <c r="AR190" s="463" t="s">
        <v>62</v>
      </c>
      <c r="AS190" s="463" t="s">
        <v>51</v>
      </c>
      <c r="AT190" s="463" t="s">
        <v>51</v>
      </c>
      <c r="AU190" s="465">
        <v>1</v>
      </c>
      <c r="AV190" s="463" t="s">
        <v>1824</v>
      </c>
      <c r="AW190" s="463" t="s">
        <v>1796</v>
      </c>
      <c r="AX190" s="463" t="s">
        <v>1819</v>
      </c>
      <c r="AY190" s="463" t="s">
        <v>1820</v>
      </c>
      <c r="AZ190" s="463" t="s">
        <v>1821</v>
      </c>
      <c r="BA190" s="463" t="s">
        <v>1822</v>
      </c>
    </row>
    <row r="191" spans="1:53" ht="21.75" customHeight="1">
      <c r="A191" s="463" t="s">
        <v>2184</v>
      </c>
      <c r="B191" s="463" t="s">
        <v>2185</v>
      </c>
      <c r="C191" s="463" t="s">
        <v>119</v>
      </c>
      <c r="D191" s="463" t="s">
        <v>1796</v>
      </c>
      <c r="E191" s="463" t="s">
        <v>120</v>
      </c>
      <c r="F191" s="463" t="s">
        <v>1795</v>
      </c>
      <c r="G191" s="463" t="s">
        <v>1796</v>
      </c>
      <c r="H191" s="463" t="s">
        <v>1797</v>
      </c>
      <c r="I191" s="463" t="s">
        <v>1953</v>
      </c>
      <c r="J191" s="463" t="s">
        <v>76</v>
      </c>
      <c r="K191" s="463" t="s">
        <v>2186</v>
      </c>
      <c r="L191" s="463" t="s">
        <v>267</v>
      </c>
      <c r="M191" s="463" t="s">
        <v>76</v>
      </c>
      <c r="N191" s="463" t="s">
        <v>1796</v>
      </c>
      <c r="O191" s="463" t="s">
        <v>1800</v>
      </c>
      <c r="P191" s="463" t="s">
        <v>1801</v>
      </c>
      <c r="Q191" s="463" t="s">
        <v>1796</v>
      </c>
      <c r="R191" s="463" t="s">
        <v>1802</v>
      </c>
      <c r="S191" s="463" t="s">
        <v>1955</v>
      </c>
      <c r="T191" s="463" t="s">
        <v>28</v>
      </c>
      <c r="U191" s="463" t="s">
        <v>1956</v>
      </c>
      <c r="V191" s="463" t="s">
        <v>1805</v>
      </c>
      <c r="W191" s="463" t="s">
        <v>106</v>
      </c>
      <c r="X191" s="463" t="s">
        <v>1806</v>
      </c>
      <c r="Y191" s="463" t="s">
        <v>1794</v>
      </c>
      <c r="Z191" s="463" t="s">
        <v>1957</v>
      </c>
      <c r="AA191" s="463" t="s">
        <v>1828</v>
      </c>
      <c r="AB191" s="463" t="s">
        <v>1809</v>
      </c>
      <c r="AC191" s="463" t="s">
        <v>1810</v>
      </c>
      <c r="AD191" s="463" t="s">
        <v>1811</v>
      </c>
      <c r="AE191" s="463" t="s">
        <v>2187</v>
      </c>
      <c r="AF191" s="463" t="s">
        <v>1958</v>
      </c>
      <c r="AG191" s="463" t="s">
        <v>1959</v>
      </c>
      <c r="AH191" s="463" t="s">
        <v>1960</v>
      </c>
      <c r="AI191" s="463" t="s">
        <v>1809</v>
      </c>
      <c r="AJ191" s="463" t="s">
        <v>1825</v>
      </c>
      <c r="AK191" s="464">
        <v>3470100321098</v>
      </c>
      <c r="AL191" s="463" t="s">
        <v>674</v>
      </c>
      <c r="AM191" s="463" t="s">
        <v>1796</v>
      </c>
      <c r="AN191" s="463" t="s">
        <v>1816</v>
      </c>
      <c r="AO191" s="463" t="s">
        <v>51</v>
      </c>
      <c r="AP191" s="463" t="s">
        <v>2188</v>
      </c>
      <c r="AQ191" s="463" t="s">
        <v>1542</v>
      </c>
      <c r="AR191" s="463" t="s">
        <v>62</v>
      </c>
      <c r="AS191" s="463" t="s">
        <v>51</v>
      </c>
      <c r="AT191" s="463" t="s">
        <v>51</v>
      </c>
      <c r="AU191" s="465">
        <v>1</v>
      </c>
      <c r="AV191" s="463" t="s">
        <v>1824</v>
      </c>
      <c r="AW191" s="463" t="s">
        <v>1796</v>
      </c>
      <c r="AX191" s="463" t="s">
        <v>1819</v>
      </c>
      <c r="AY191" s="463" t="s">
        <v>1820</v>
      </c>
      <c r="AZ191" s="463" t="s">
        <v>1821</v>
      </c>
      <c r="BA191" s="463" t="s">
        <v>1822</v>
      </c>
    </row>
    <row r="192" spans="1:53" ht="21.75" customHeight="1">
      <c r="A192" s="463" t="s">
        <v>2184</v>
      </c>
      <c r="B192" s="463" t="s">
        <v>2192</v>
      </c>
      <c r="C192" s="463" t="s">
        <v>45</v>
      </c>
      <c r="D192" s="463" t="s">
        <v>1794</v>
      </c>
      <c r="E192" s="463" t="s">
        <v>46</v>
      </c>
      <c r="F192" s="463" t="s">
        <v>1795</v>
      </c>
      <c r="G192" s="463" t="s">
        <v>1796</v>
      </c>
      <c r="H192" s="463" t="s">
        <v>1797</v>
      </c>
      <c r="I192" s="463" t="s">
        <v>1953</v>
      </c>
      <c r="J192" s="463" t="s">
        <v>76</v>
      </c>
      <c r="K192" s="463" t="s">
        <v>2186</v>
      </c>
      <c r="L192" s="463" t="s">
        <v>267</v>
      </c>
      <c r="M192" s="463" t="s">
        <v>76</v>
      </c>
      <c r="N192" s="463" t="s">
        <v>1796</v>
      </c>
      <c r="O192" s="463" t="s">
        <v>1800</v>
      </c>
      <c r="P192" s="463" t="s">
        <v>1801</v>
      </c>
      <c r="Q192" s="463" t="s">
        <v>1796</v>
      </c>
      <c r="R192" s="463" t="s">
        <v>1802</v>
      </c>
      <c r="S192" s="463" t="s">
        <v>1955</v>
      </c>
      <c r="T192" s="463" t="s">
        <v>28</v>
      </c>
      <c r="U192" s="463" t="s">
        <v>1956</v>
      </c>
      <c r="V192" s="463" t="s">
        <v>1805</v>
      </c>
      <c r="W192" s="463" t="s">
        <v>106</v>
      </c>
      <c r="X192" s="463" t="s">
        <v>1806</v>
      </c>
      <c r="Y192" s="463" t="s">
        <v>1794</v>
      </c>
      <c r="Z192" s="463" t="s">
        <v>2095</v>
      </c>
      <c r="AA192" s="463" t="s">
        <v>1828</v>
      </c>
      <c r="AB192" s="463" t="s">
        <v>1809</v>
      </c>
      <c r="AC192" s="463" t="s">
        <v>1810</v>
      </c>
      <c r="AD192" s="463" t="s">
        <v>1811</v>
      </c>
      <c r="AE192" s="463" t="s">
        <v>2096</v>
      </c>
      <c r="AF192" s="463" t="s">
        <v>2097</v>
      </c>
      <c r="AG192" s="463" t="s">
        <v>2087</v>
      </c>
      <c r="AH192" s="463" t="s">
        <v>1933</v>
      </c>
      <c r="AI192" s="463" t="s">
        <v>1809</v>
      </c>
      <c r="AJ192" s="463" t="s">
        <v>1796</v>
      </c>
      <c r="AK192" s="464">
        <v>3470100321098</v>
      </c>
      <c r="AL192" s="463" t="s">
        <v>674</v>
      </c>
      <c r="AM192" s="463" t="s">
        <v>1796</v>
      </c>
      <c r="AN192" s="463" t="s">
        <v>1816</v>
      </c>
      <c r="AO192" s="463" t="s">
        <v>51</v>
      </c>
      <c r="AP192" s="463" t="s">
        <v>2188</v>
      </c>
      <c r="AQ192" s="463" t="s">
        <v>1542</v>
      </c>
      <c r="AR192" s="463" t="s">
        <v>62</v>
      </c>
      <c r="AS192" s="463" t="s">
        <v>51</v>
      </c>
      <c r="AT192" s="463" t="s">
        <v>51</v>
      </c>
      <c r="AU192" s="465">
        <v>1</v>
      </c>
      <c r="AV192" s="463" t="s">
        <v>1824</v>
      </c>
      <c r="AW192" s="463" t="s">
        <v>1796</v>
      </c>
      <c r="AX192" s="463" t="s">
        <v>1934</v>
      </c>
      <c r="AY192" s="463" t="s">
        <v>1935</v>
      </c>
      <c r="AZ192" s="463" t="s">
        <v>1936</v>
      </c>
      <c r="BA192" s="463" t="s">
        <v>1822</v>
      </c>
    </row>
    <row r="193" spans="1:53" ht="21.75" customHeight="1">
      <c r="A193" s="463" t="s">
        <v>2184</v>
      </c>
      <c r="B193" s="463" t="s">
        <v>2192</v>
      </c>
      <c r="C193" s="463" t="s">
        <v>45</v>
      </c>
      <c r="D193" s="463" t="s">
        <v>1794</v>
      </c>
      <c r="E193" s="463" t="s">
        <v>46</v>
      </c>
      <c r="F193" s="463" t="s">
        <v>1795</v>
      </c>
      <c r="G193" s="463" t="s">
        <v>1796</v>
      </c>
      <c r="H193" s="463" t="s">
        <v>1797</v>
      </c>
      <c r="I193" s="463" t="s">
        <v>1953</v>
      </c>
      <c r="J193" s="463" t="s">
        <v>76</v>
      </c>
      <c r="K193" s="463" t="s">
        <v>2186</v>
      </c>
      <c r="L193" s="463" t="s">
        <v>267</v>
      </c>
      <c r="M193" s="463" t="s">
        <v>76</v>
      </c>
      <c r="N193" s="463" t="s">
        <v>1796</v>
      </c>
      <c r="O193" s="463" t="s">
        <v>1800</v>
      </c>
      <c r="P193" s="463" t="s">
        <v>1801</v>
      </c>
      <c r="Q193" s="463" t="s">
        <v>1796</v>
      </c>
      <c r="R193" s="463" t="s">
        <v>1802</v>
      </c>
      <c r="S193" s="463" t="s">
        <v>1955</v>
      </c>
      <c r="T193" s="463" t="s">
        <v>28</v>
      </c>
      <c r="U193" s="463" t="s">
        <v>1956</v>
      </c>
      <c r="V193" s="463" t="s">
        <v>1805</v>
      </c>
      <c r="W193" s="463" t="s">
        <v>106</v>
      </c>
      <c r="X193" s="463" t="s">
        <v>1806</v>
      </c>
      <c r="Y193" s="463" t="s">
        <v>1794</v>
      </c>
      <c r="Z193" s="463" t="s">
        <v>2095</v>
      </c>
      <c r="AA193" s="463" t="s">
        <v>1828</v>
      </c>
      <c r="AB193" s="463" t="s">
        <v>1809</v>
      </c>
      <c r="AC193" s="463" t="s">
        <v>1810</v>
      </c>
      <c r="AD193" s="463" t="s">
        <v>1811</v>
      </c>
      <c r="AE193" s="463" t="s">
        <v>2096</v>
      </c>
      <c r="AF193" s="463" t="s">
        <v>2097</v>
      </c>
      <c r="AG193" s="463" t="s">
        <v>2087</v>
      </c>
      <c r="AH193" s="463" t="s">
        <v>1933</v>
      </c>
      <c r="AI193" s="463" t="s">
        <v>1809</v>
      </c>
      <c r="AJ193" s="463" t="s">
        <v>1794</v>
      </c>
      <c r="AK193" s="464">
        <v>3309901577308</v>
      </c>
      <c r="AL193" s="463" t="s">
        <v>681</v>
      </c>
      <c r="AM193" s="463" t="s">
        <v>1796</v>
      </c>
      <c r="AN193" s="463" t="s">
        <v>1816</v>
      </c>
      <c r="AO193" s="463" t="s">
        <v>51</v>
      </c>
      <c r="AP193" s="463" t="s">
        <v>2188</v>
      </c>
      <c r="AQ193" s="463" t="s">
        <v>1542</v>
      </c>
      <c r="AR193" s="463" t="s">
        <v>62</v>
      </c>
      <c r="AS193" s="463" t="s">
        <v>51</v>
      </c>
      <c r="AT193" s="463" t="s">
        <v>51</v>
      </c>
      <c r="AU193" s="465">
        <v>1</v>
      </c>
      <c r="AV193" s="463" t="s">
        <v>1824</v>
      </c>
      <c r="AW193" s="463" t="s">
        <v>1796</v>
      </c>
      <c r="AX193" s="463" t="s">
        <v>1934</v>
      </c>
      <c r="AY193" s="463" t="s">
        <v>1935</v>
      </c>
      <c r="AZ193" s="463" t="s">
        <v>1936</v>
      </c>
      <c r="BA193" s="463" t="s">
        <v>1822</v>
      </c>
    </row>
    <row r="194" spans="1:53" ht="21.75" customHeight="1">
      <c r="A194" s="463" t="s">
        <v>2184</v>
      </c>
      <c r="B194" s="463" t="s">
        <v>2192</v>
      </c>
      <c r="C194" s="463" t="s">
        <v>45</v>
      </c>
      <c r="D194" s="463" t="s">
        <v>1794</v>
      </c>
      <c r="E194" s="463" t="s">
        <v>46</v>
      </c>
      <c r="F194" s="463" t="s">
        <v>1795</v>
      </c>
      <c r="G194" s="463" t="s">
        <v>1796</v>
      </c>
      <c r="H194" s="463" t="s">
        <v>1797</v>
      </c>
      <c r="I194" s="463" t="s">
        <v>1953</v>
      </c>
      <c r="J194" s="463" t="s">
        <v>76</v>
      </c>
      <c r="K194" s="463" t="s">
        <v>2186</v>
      </c>
      <c r="L194" s="463" t="s">
        <v>267</v>
      </c>
      <c r="M194" s="463" t="s">
        <v>76</v>
      </c>
      <c r="N194" s="463" t="s">
        <v>1796</v>
      </c>
      <c r="O194" s="463" t="s">
        <v>1800</v>
      </c>
      <c r="P194" s="463" t="s">
        <v>1801</v>
      </c>
      <c r="Q194" s="463" t="s">
        <v>1796</v>
      </c>
      <c r="R194" s="463" t="s">
        <v>1802</v>
      </c>
      <c r="S194" s="463" t="s">
        <v>1955</v>
      </c>
      <c r="T194" s="463" t="s">
        <v>28</v>
      </c>
      <c r="U194" s="463" t="s">
        <v>1956</v>
      </c>
      <c r="V194" s="463" t="s">
        <v>1805</v>
      </c>
      <c r="W194" s="463" t="s">
        <v>106</v>
      </c>
      <c r="X194" s="463" t="s">
        <v>1806</v>
      </c>
      <c r="Y194" s="463" t="s">
        <v>1794</v>
      </c>
      <c r="Z194" s="463" t="s">
        <v>2095</v>
      </c>
      <c r="AA194" s="463" t="s">
        <v>1828</v>
      </c>
      <c r="AB194" s="463" t="s">
        <v>1809</v>
      </c>
      <c r="AC194" s="463" t="s">
        <v>1810</v>
      </c>
      <c r="AD194" s="463" t="s">
        <v>1811</v>
      </c>
      <c r="AE194" s="463" t="s">
        <v>2096</v>
      </c>
      <c r="AF194" s="463" t="s">
        <v>2097</v>
      </c>
      <c r="AG194" s="463" t="s">
        <v>2087</v>
      </c>
      <c r="AH194" s="463" t="s">
        <v>1933</v>
      </c>
      <c r="AI194" s="463" t="s">
        <v>1809</v>
      </c>
      <c r="AJ194" s="463" t="s">
        <v>1825</v>
      </c>
      <c r="AK194" s="464">
        <v>3450100352040</v>
      </c>
      <c r="AL194" s="463" t="s">
        <v>684</v>
      </c>
      <c r="AM194" s="463" t="s">
        <v>1796</v>
      </c>
      <c r="AN194" s="463" t="s">
        <v>1816</v>
      </c>
      <c r="AO194" s="463" t="s">
        <v>51</v>
      </c>
      <c r="AP194" s="463" t="s">
        <v>2088</v>
      </c>
      <c r="AQ194" s="463" t="s">
        <v>1542</v>
      </c>
      <c r="AR194" s="463" t="s">
        <v>62</v>
      </c>
      <c r="AS194" s="463" t="s">
        <v>51</v>
      </c>
      <c r="AT194" s="463" t="s">
        <v>51</v>
      </c>
      <c r="AU194" s="465">
        <v>0</v>
      </c>
      <c r="AV194" s="463" t="s">
        <v>1818</v>
      </c>
      <c r="AW194" s="463" t="s">
        <v>1796</v>
      </c>
      <c r="AX194" s="463" t="s">
        <v>1934</v>
      </c>
      <c r="AY194" s="463" t="s">
        <v>1935</v>
      </c>
      <c r="AZ194" s="463" t="s">
        <v>1936</v>
      </c>
      <c r="BA194" s="463" t="s">
        <v>1822</v>
      </c>
    </row>
    <row r="195" spans="1:53" ht="21.75" customHeight="1">
      <c r="A195" s="463" t="s">
        <v>2184</v>
      </c>
      <c r="B195" s="463" t="s">
        <v>2192</v>
      </c>
      <c r="C195" s="463" t="s">
        <v>45</v>
      </c>
      <c r="D195" s="463" t="s">
        <v>1794</v>
      </c>
      <c r="E195" s="463" t="s">
        <v>46</v>
      </c>
      <c r="F195" s="463" t="s">
        <v>1795</v>
      </c>
      <c r="G195" s="463" t="s">
        <v>1796</v>
      </c>
      <c r="H195" s="463" t="s">
        <v>1797</v>
      </c>
      <c r="I195" s="463" t="s">
        <v>1953</v>
      </c>
      <c r="J195" s="463" t="s">
        <v>76</v>
      </c>
      <c r="K195" s="463" t="s">
        <v>2186</v>
      </c>
      <c r="L195" s="463" t="s">
        <v>267</v>
      </c>
      <c r="M195" s="463" t="s">
        <v>76</v>
      </c>
      <c r="N195" s="463" t="s">
        <v>1796</v>
      </c>
      <c r="O195" s="463" t="s">
        <v>1800</v>
      </c>
      <c r="P195" s="463" t="s">
        <v>1801</v>
      </c>
      <c r="Q195" s="463" t="s">
        <v>1796</v>
      </c>
      <c r="R195" s="463" t="s">
        <v>1802</v>
      </c>
      <c r="S195" s="463" t="s">
        <v>1955</v>
      </c>
      <c r="T195" s="463" t="s">
        <v>28</v>
      </c>
      <c r="U195" s="463" t="s">
        <v>1956</v>
      </c>
      <c r="V195" s="463" t="s">
        <v>1805</v>
      </c>
      <c r="W195" s="463" t="s">
        <v>106</v>
      </c>
      <c r="X195" s="463" t="s">
        <v>1806</v>
      </c>
      <c r="Y195" s="463" t="s">
        <v>1794</v>
      </c>
      <c r="Z195" s="463" t="s">
        <v>2095</v>
      </c>
      <c r="AA195" s="463" t="s">
        <v>1828</v>
      </c>
      <c r="AB195" s="463" t="s">
        <v>1809</v>
      </c>
      <c r="AC195" s="463" t="s">
        <v>1810</v>
      </c>
      <c r="AD195" s="463" t="s">
        <v>1811</v>
      </c>
      <c r="AE195" s="463" t="s">
        <v>2096</v>
      </c>
      <c r="AF195" s="463" t="s">
        <v>2097</v>
      </c>
      <c r="AG195" s="463" t="s">
        <v>2087</v>
      </c>
      <c r="AH195" s="463" t="s">
        <v>1933</v>
      </c>
      <c r="AI195" s="463" t="s">
        <v>1809</v>
      </c>
      <c r="AJ195" s="463" t="s">
        <v>1808</v>
      </c>
      <c r="AK195" s="464">
        <v>3120600312970</v>
      </c>
      <c r="AL195" s="463" t="s">
        <v>686</v>
      </c>
      <c r="AM195" s="463" t="s">
        <v>1796</v>
      </c>
      <c r="AN195" s="463" t="s">
        <v>1816</v>
      </c>
      <c r="AO195" s="463" t="s">
        <v>51</v>
      </c>
      <c r="AP195" s="463" t="s">
        <v>2188</v>
      </c>
      <c r="AQ195" s="463" t="s">
        <v>1542</v>
      </c>
      <c r="AR195" s="463" t="s">
        <v>62</v>
      </c>
      <c r="AS195" s="463" t="s">
        <v>51</v>
      </c>
      <c r="AT195" s="463" t="s">
        <v>51</v>
      </c>
      <c r="AU195" s="465">
        <v>1</v>
      </c>
      <c r="AV195" s="463" t="s">
        <v>1824</v>
      </c>
      <c r="AW195" s="463" t="s">
        <v>1796</v>
      </c>
      <c r="AX195" s="463" t="s">
        <v>1934</v>
      </c>
      <c r="AY195" s="463" t="s">
        <v>1935</v>
      </c>
      <c r="AZ195" s="463" t="s">
        <v>1936</v>
      </c>
      <c r="BA195" s="463" t="s">
        <v>1822</v>
      </c>
    </row>
    <row r="196" spans="1:53" ht="21.75" customHeight="1">
      <c r="A196" s="463" t="s">
        <v>2184</v>
      </c>
      <c r="B196" s="463" t="s">
        <v>2192</v>
      </c>
      <c r="C196" s="463" t="s">
        <v>45</v>
      </c>
      <c r="D196" s="463" t="s">
        <v>1794</v>
      </c>
      <c r="E196" s="463" t="s">
        <v>46</v>
      </c>
      <c r="F196" s="463" t="s">
        <v>1795</v>
      </c>
      <c r="G196" s="463" t="s">
        <v>1796</v>
      </c>
      <c r="H196" s="463" t="s">
        <v>1797</v>
      </c>
      <c r="I196" s="463" t="s">
        <v>1953</v>
      </c>
      <c r="J196" s="463" t="s">
        <v>76</v>
      </c>
      <c r="K196" s="463" t="s">
        <v>2186</v>
      </c>
      <c r="L196" s="463" t="s">
        <v>267</v>
      </c>
      <c r="M196" s="463" t="s">
        <v>76</v>
      </c>
      <c r="N196" s="463" t="s">
        <v>1796</v>
      </c>
      <c r="O196" s="463" t="s">
        <v>1800</v>
      </c>
      <c r="P196" s="463" t="s">
        <v>1801</v>
      </c>
      <c r="Q196" s="463" t="s">
        <v>1796</v>
      </c>
      <c r="R196" s="463" t="s">
        <v>1802</v>
      </c>
      <c r="S196" s="463" t="s">
        <v>1955</v>
      </c>
      <c r="T196" s="463" t="s">
        <v>28</v>
      </c>
      <c r="U196" s="463" t="s">
        <v>1956</v>
      </c>
      <c r="V196" s="463" t="s">
        <v>1805</v>
      </c>
      <c r="W196" s="463" t="s">
        <v>106</v>
      </c>
      <c r="X196" s="463" t="s">
        <v>1806</v>
      </c>
      <c r="Y196" s="463" t="s">
        <v>1794</v>
      </c>
      <c r="Z196" s="463" t="s">
        <v>2095</v>
      </c>
      <c r="AA196" s="463" t="s">
        <v>1828</v>
      </c>
      <c r="AB196" s="463" t="s">
        <v>1809</v>
      </c>
      <c r="AC196" s="463" t="s">
        <v>1810</v>
      </c>
      <c r="AD196" s="463" t="s">
        <v>1811</v>
      </c>
      <c r="AE196" s="463" t="s">
        <v>2096</v>
      </c>
      <c r="AF196" s="463" t="s">
        <v>2097</v>
      </c>
      <c r="AG196" s="463" t="s">
        <v>2087</v>
      </c>
      <c r="AH196" s="463" t="s">
        <v>1933</v>
      </c>
      <c r="AI196" s="463" t="s">
        <v>1809</v>
      </c>
      <c r="AJ196" s="463" t="s">
        <v>1828</v>
      </c>
      <c r="AK196" s="464">
        <v>3100502252981</v>
      </c>
      <c r="AL196" s="463" t="s">
        <v>689</v>
      </c>
      <c r="AM196" s="463" t="s">
        <v>1796</v>
      </c>
      <c r="AN196" s="463" t="s">
        <v>1816</v>
      </c>
      <c r="AO196" s="463" t="s">
        <v>51</v>
      </c>
      <c r="AP196" s="463" t="s">
        <v>2188</v>
      </c>
      <c r="AQ196" s="463" t="s">
        <v>1542</v>
      </c>
      <c r="AR196" s="463" t="s">
        <v>62</v>
      </c>
      <c r="AS196" s="463" t="s">
        <v>51</v>
      </c>
      <c r="AT196" s="463" t="s">
        <v>51</v>
      </c>
      <c r="AU196" s="465">
        <v>1</v>
      </c>
      <c r="AV196" s="463" t="s">
        <v>1824</v>
      </c>
      <c r="AW196" s="463" t="s">
        <v>1796</v>
      </c>
      <c r="AX196" s="463" t="s">
        <v>1934</v>
      </c>
      <c r="AY196" s="463" t="s">
        <v>1935</v>
      </c>
      <c r="AZ196" s="463" t="s">
        <v>1936</v>
      </c>
      <c r="BA196" s="463" t="s">
        <v>1822</v>
      </c>
    </row>
    <row r="197" spans="1:53" ht="21.75" customHeight="1">
      <c r="A197" s="463" t="s">
        <v>2193</v>
      </c>
      <c r="B197" s="463" t="s">
        <v>2194</v>
      </c>
      <c r="C197" s="463" t="s">
        <v>45</v>
      </c>
      <c r="D197" s="463" t="s">
        <v>1794</v>
      </c>
      <c r="E197" s="463" t="s">
        <v>46</v>
      </c>
      <c r="F197" s="463" t="s">
        <v>1795</v>
      </c>
      <c r="G197" s="463" t="s">
        <v>1796</v>
      </c>
      <c r="H197" s="463" t="s">
        <v>1797</v>
      </c>
      <c r="I197" s="463" t="s">
        <v>2195</v>
      </c>
      <c r="J197" s="463" t="s">
        <v>335</v>
      </c>
      <c r="K197" s="463" t="s">
        <v>2196</v>
      </c>
      <c r="L197" s="463" t="s">
        <v>336</v>
      </c>
      <c r="M197" s="463" t="s">
        <v>335</v>
      </c>
      <c r="N197" s="463" t="s">
        <v>1796</v>
      </c>
      <c r="O197" s="463" t="s">
        <v>1800</v>
      </c>
      <c r="P197" s="463" t="s">
        <v>1801</v>
      </c>
      <c r="Q197" s="463" t="s">
        <v>1796</v>
      </c>
      <c r="R197" s="463" t="s">
        <v>1802</v>
      </c>
      <c r="S197" s="463" t="s">
        <v>2197</v>
      </c>
      <c r="T197" s="463" t="s">
        <v>331</v>
      </c>
      <c r="U197" s="463" t="s">
        <v>2198</v>
      </c>
      <c r="V197" s="463" t="s">
        <v>1805</v>
      </c>
      <c r="W197" s="463" t="s">
        <v>106</v>
      </c>
      <c r="X197" s="463" t="s">
        <v>1806</v>
      </c>
      <c r="Y197" s="463" t="s">
        <v>1794</v>
      </c>
      <c r="Z197" s="463" t="s">
        <v>1869</v>
      </c>
      <c r="AA197" s="463" t="s">
        <v>1808</v>
      </c>
      <c r="AB197" s="463" t="s">
        <v>1809</v>
      </c>
      <c r="AC197" s="463" t="s">
        <v>1810</v>
      </c>
      <c r="AD197" s="463" t="s">
        <v>1811</v>
      </c>
      <c r="AE197" s="463" t="s">
        <v>1870</v>
      </c>
      <c r="AF197" s="463" t="s">
        <v>1871</v>
      </c>
      <c r="AG197" s="463" t="s">
        <v>2199</v>
      </c>
      <c r="AH197" s="463" t="s">
        <v>1933</v>
      </c>
      <c r="AI197" s="463" t="s">
        <v>1809</v>
      </c>
      <c r="AJ197" s="463" t="s">
        <v>1796</v>
      </c>
      <c r="AK197" s="464">
        <v>3470101491965</v>
      </c>
      <c r="AL197" s="463" t="s">
        <v>337</v>
      </c>
      <c r="AM197" s="463" t="s">
        <v>1796</v>
      </c>
      <c r="AN197" s="463" t="s">
        <v>1816</v>
      </c>
      <c r="AO197" s="463" t="s">
        <v>51</v>
      </c>
      <c r="AP197" s="463" t="s">
        <v>2200</v>
      </c>
      <c r="AQ197" s="463" t="s">
        <v>1159</v>
      </c>
      <c r="AR197" s="463" t="s">
        <v>62</v>
      </c>
      <c r="AS197" s="463" t="s">
        <v>51</v>
      </c>
      <c r="AT197" s="463" t="s">
        <v>51</v>
      </c>
      <c r="AU197" s="465">
        <v>0</v>
      </c>
      <c r="AV197" s="463" t="s">
        <v>1818</v>
      </c>
      <c r="AW197" s="463" t="s">
        <v>1796</v>
      </c>
      <c r="AX197" s="463" t="s">
        <v>1819</v>
      </c>
      <c r="AY197" s="463" t="s">
        <v>1820</v>
      </c>
      <c r="AZ197" s="463" t="s">
        <v>1821</v>
      </c>
      <c r="BA197" s="463" t="s">
        <v>1822</v>
      </c>
    </row>
    <row r="198" spans="1:53" ht="21.75" customHeight="1">
      <c r="A198" s="463" t="s">
        <v>2193</v>
      </c>
      <c r="B198" s="463" t="s">
        <v>2194</v>
      </c>
      <c r="C198" s="463" t="s">
        <v>45</v>
      </c>
      <c r="D198" s="463" t="s">
        <v>1794</v>
      </c>
      <c r="E198" s="463" t="s">
        <v>46</v>
      </c>
      <c r="F198" s="463" t="s">
        <v>1795</v>
      </c>
      <c r="G198" s="463" t="s">
        <v>1796</v>
      </c>
      <c r="H198" s="463" t="s">
        <v>1797</v>
      </c>
      <c r="I198" s="463" t="s">
        <v>2195</v>
      </c>
      <c r="J198" s="463" t="s">
        <v>335</v>
      </c>
      <c r="K198" s="463" t="s">
        <v>2196</v>
      </c>
      <c r="L198" s="463" t="s">
        <v>336</v>
      </c>
      <c r="M198" s="463" t="s">
        <v>335</v>
      </c>
      <c r="N198" s="463" t="s">
        <v>1796</v>
      </c>
      <c r="O198" s="463" t="s">
        <v>1800</v>
      </c>
      <c r="P198" s="463" t="s">
        <v>1801</v>
      </c>
      <c r="Q198" s="463" t="s">
        <v>1796</v>
      </c>
      <c r="R198" s="463" t="s">
        <v>1802</v>
      </c>
      <c r="S198" s="463" t="s">
        <v>2197</v>
      </c>
      <c r="T198" s="463" t="s">
        <v>331</v>
      </c>
      <c r="U198" s="463" t="s">
        <v>2198</v>
      </c>
      <c r="V198" s="463" t="s">
        <v>1805</v>
      </c>
      <c r="W198" s="463" t="s">
        <v>106</v>
      </c>
      <c r="X198" s="463" t="s">
        <v>1806</v>
      </c>
      <c r="Y198" s="463" t="s">
        <v>1794</v>
      </c>
      <c r="Z198" s="463" t="s">
        <v>1869</v>
      </c>
      <c r="AA198" s="463" t="s">
        <v>1808</v>
      </c>
      <c r="AB198" s="463" t="s">
        <v>1809</v>
      </c>
      <c r="AC198" s="463" t="s">
        <v>1810</v>
      </c>
      <c r="AD198" s="463" t="s">
        <v>1811</v>
      </c>
      <c r="AE198" s="463" t="s">
        <v>1870</v>
      </c>
      <c r="AF198" s="463" t="s">
        <v>1871</v>
      </c>
      <c r="AG198" s="463" t="s">
        <v>2199</v>
      </c>
      <c r="AH198" s="463" t="s">
        <v>1933</v>
      </c>
      <c r="AI198" s="463" t="s">
        <v>1809</v>
      </c>
      <c r="AJ198" s="463" t="s">
        <v>1794</v>
      </c>
      <c r="AK198" s="464">
        <v>3470100836080</v>
      </c>
      <c r="AL198" s="463" t="s">
        <v>339</v>
      </c>
      <c r="AM198" s="463" t="s">
        <v>1796</v>
      </c>
      <c r="AN198" s="463" t="s">
        <v>1816</v>
      </c>
      <c r="AO198" s="463" t="s">
        <v>51</v>
      </c>
      <c r="AP198" s="463" t="s">
        <v>2201</v>
      </c>
      <c r="AQ198" s="463" t="s">
        <v>1159</v>
      </c>
      <c r="AR198" s="463" t="s">
        <v>6</v>
      </c>
      <c r="AS198" s="463" t="s">
        <v>51</v>
      </c>
      <c r="AT198" s="463" t="s">
        <v>51</v>
      </c>
      <c r="AU198" s="465">
        <v>1</v>
      </c>
      <c r="AV198" s="463" t="s">
        <v>1824</v>
      </c>
      <c r="AW198" s="463" t="s">
        <v>1796</v>
      </c>
      <c r="AX198" s="463" t="s">
        <v>1819</v>
      </c>
      <c r="AY198" s="463" t="s">
        <v>1820</v>
      </c>
      <c r="AZ198" s="463" t="s">
        <v>1821</v>
      </c>
      <c r="BA198" s="463" t="s">
        <v>1822</v>
      </c>
    </row>
    <row r="199" spans="1:53" ht="21.75" customHeight="1">
      <c r="A199" s="463" t="s">
        <v>2193</v>
      </c>
      <c r="B199" s="463" t="s">
        <v>2194</v>
      </c>
      <c r="C199" s="463" t="s">
        <v>45</v>
      </c>
      <c r="D199" s="463" t="s">
        <v>1794</v>
      </c>
      <c r="E199" s="463" t="s">
        <v>46</v>
      </c>
      <c r="F199" s="463" t="s">
        <v>1795</v>
      </c>
      <c r="G199" s="463" t="s">
        <v>1796</v>
      </c>
      <c r="H199" s="463" t="s">
        <v>1797</v>
      </c>
      <c r="I199" s="463" t="s">
        <v>2195</v>
      </c>
      <c r="J199" s="463" t="s">
        <v>335</v>
      </c>
      <c r="K199" s="463" t="s">
        <v>2196</v>
      </c>
      <c r="L199" s="463" t="s">
        <v>336</v>
      </c>
      <c r="M199" s="463" t="s">
        <v>335</v>
      </c>
      <c r="N199" s="463" t="s">
        <v>1796</v>
      </c>
      <c r="O199" s="463" t="s">
        <v>1800</v>
      </c>
      <c r="P199" s="463" t="s">
        <v>1801</v>
      </c>
      <c r="Q199" s="463" t="s">
        <v>1796</v>
      </c>
      <c r="R199" s="463" t="s">
        <v>1802</v>
      </c>
      <c r="S199" s="463" t="s">
        <v>2197</v>
      </c>
      <c r="T199" s="463" t="s">
        <v>331</v>
      </c>
      <c r="U199" s="463" t="s">
        <v>2198</v>
      </c>
      <c r="V199" s="463" t="s">
        <v>1805</v>
      </c>
      <c r="W199" s="463" t="s">
        <v>106</v>
      </c>
      <c r="X199" s="463" t="s">
        <v>1806</v>
      </c>
      <c r="Y199" s="463" t="s">
        <v>1794</v>
      </c>
      <c r="Z199" s="463" t="s">
        <v>1869</v>
      </c>
      <c r="AA199" s="463" t="s">
        <v>1808</v>
      </c>
      <c r="AB199" s="463" t="s">
        <v>1809</v>
      </c>
      <c r="AC199" s="463" t="s">
        <v>1810</v>
      </c>
      <c r="AD199" s="463" t="s">
        <v>1811</v>
      </c>
      <c r="AE199" s="463" t="s">
        <v>1870</v>
      </c>
      <c r="AF199" s="463" t="s">
        <v>1871</v>
      </c>
      <c r="AG199" s="463" t="s">
        <v>2199</v>
      </c>
      <c r="AH199" s="463" t="s">
        <v>1933</v>
      </c>
      <c r="AI199" s="463" t="s">
        <v>1809</v>
      </c>
      <c r="AJ199" s="463" t="s">
        <v>1825</v>
      </c>
      <c r="AK199" s="464">
        <v>3470600133215</v>
      </c>
      <c r="AL199" s="463" t="s">
        <v>341</v>
      </c>
      <c r="AM199" s="463" t="s">
        <v>1796</v>
      </c>
      <c r="AN199" s="463" t="s">
        <v>1816</v>
      </c>
      <c r="AO199" s="463" t="s">
        <v>51</v>
      </c>
      <c r="AP199" s="463" t="s">
        <v>2202</v>
      </c>
      <c r="AQ199" s="463" t="s">
        <v>1159</v>
      </c>
      <c r="AR199" s="463" t="s">
        <v>6</v>
      </c>
      <c r="AS199" s="463" t="s">
        <v>51</v>
      </c>
      <c r="AT199" s="463" t="s">
        <v>51</v>
      </c>
      <c r="AU199" s="465">
        <v>1</v>
      </c>
      <c r="AV199" s="463" t="s">
        <v>1824</v>
      </c>
      <c r="AW199" s="463" t="s">
        <v>1796</v>
      </c>
      <c r="AX199" s="463" t="s">
        <v>1819</v>
      </c>
      <c r="AY199" s="463" t="s">
        <v>1820</v>
      </c>
      <c r="AZ199" s="463" t="s">
        <v>1821</v>
      </c>
      <c r="BA199" s="463" t="s">
        <v>1822</v>
      </c>
    </row>
    <row r="200" spans="1:53" ht="21.75" customHeight="1">
      <c r="A200" s="463" t="s">
        <v>2193</v>
      </c>
      <c r="B200" s="463" t="s">
        <v>2194</v>
      </c>
      <c r="C200" s="463" t="s">
        <v>45</v>
      </c>
      <c r="D200" s="463" t="s">
        <v>1794</v>
      </c>
      <c r="E200" s="463" t="s">
        <v>46</v>
      </c>
      <c r="F200" s="463" t="s">
        <v>1795</v>
      </c>
      <c r="G200" s="463" t="s">
        <v>1796</v>
      </c>
      <c r="H200" s="463" t="s">
        <v>1797</v>
      </c>
      <c r="I200" s="463" t="s">
        <v>2195</v>
      </c>
      <c r="J200" s="463" t="s">
        <v>335</v>
      </c>
      <c r="K200" s="463" t="s">
        <v>2196</v>
      </c>
      <c r="L200" s="463" t="s">
        <v>336</v>
      </c>
      <c r="M200" s="463" t="s">
        <v>335</v>
      </c>
      <c r="N200" s="463" t="s">
        <v>1796</v>
      </c>
      <c r="O200" s="463" t="s">
        <v>1800</v>
      </c>
      <c r="P200" s="463" t="s">
        <v>1801</v>
      </c>
      <c r="Q200" s="463" t="s">
        <v>1796</v>
      </c>
      <c r="R200" s="463" t="s">
        <v>1802</v>
      </c>
      <c r="S200" s="463" t="s">
        <v>2197</v>
      </c>
      <c r="T200" s="463" t="s">
        <v>331</v>
      </c>
      <c r="U200" s="463" t="s">
        <v>2198</v>
      </c>
      <c r="V200" s="463" t="s">
        <v>1805</v>
      </c>
      <c r="W200" s="463" t="s">
        <v>106</v>
      </c>
      <c r="X200" s="463" t="s">
        <v>1806</v>
      </c>
      <c r="Y200" s="463" t="s">
        <v>1794</v>
      </c>
      <c r="Z200" s="463" t="s">
        <v>1869</v>
      </c>
      <c r="AA200" s="463" t="s">
        <v>1808</v>
      </c>
      <c r="AB200" s="463" t="s">
        <v>1809</v>
      </c>
      <c r="AC200" s="463" t="s">
        <v>1810</v>
      </c>
      <c r="AD200" s="463" t="s">
        <v>1811</v>
      </c>
      <c r="AE200" s="463" t="s">
        <v>1870</v>
      </c>
      <c r="AF200" s="463" t="s">
        <v>1871</v>
      </c>
      <c r="AG200" s="463" t="s">
        <v>2199</v>
      </c>
      <c r="AH200" s="463" t="s">
        <v>1933</v>
      </c>
      <c r="AI200" s="463" t="s">
        <v>1809</v>
      </c>
      <c r="AJ200" s="463" t="s">
        <v>1808</v>
      </c>
      <c r="AK200" s="464">
        <v>3470100836438</v>
      </c>
      <c r="AL200" s="463" t="s">
        <v>334</v>
      </c>
      <c r="AM200" s="463" t="s">
        <v>1794</v>
      </c>
      <c r="AN200" s="463" t="s">
        <v>1816</v>
      </c>
      <c r="AO200" s="463" t="s">
        <v>51</v>
      </c>
      <c r="AP200" s="463" t="s">
        <v>2200</v>
      </c>
      <c r="AQ200" s="463" t="s">
        <v>1159</v>
      </c>
      <c r="AR200" s="463" t="s">
        <v>62</v>
      </c>
      <c r="AS200" s="463" t="s">
        <v>51</v>
      </c>
      <c r="AT200" s="463" t="s">
        <v>51</v>
      </c>
      <c r="AU200" s="465">
        <v>1</v>
      </c>
      <c r="AV200" s="463" t="s">
        <v>1824</v>
      </c>
      <c r="AW200" s="463" t="s">
        <v>1796</v>
      </c>
      <c r="AX200" s="463" t="s">
        <v>1819</v>
      </c>
      <c r="AY200" s="463" t="s">
        <v>1820</v>
      </c>
      <c r="AZ200" s="463" t="s">
        <v>1821</v>
      </c>
      <c r="BA200" s="463" t="s">
        <v>1822</v>
      </c>
    </row>
    <row r="201" spans="1:53" ht="21.75" customHeight="1">
      <c r="A201" s="463" t="s">
        <v>2193</v>
      </c>
      <c r="B201" s="463" t="s">
        <v>2194</v>
      </c>
      <c r="C201" s="463" t="s">
        <v>45</v>
      </c>
      <c r="D201" s="463" t="s">
        <v>1794</v>
      </c>
      <c r="E201" s="463" t="s">
        <v>46</v>
      </c>
      <c r="F201" s="463" t="s">
        <v>1795</v>
      </c>
      <c r="G201" s="463" t="s">
        <v>1796</v>
      </c>
      <c r="H201" s="463" t="s">
        <v>1797</v>
      </c>
      <c r="I201" s="463" t="s">
        <v>2195</v>
      </c>
      <c r="J201" s="463" t="s">
        <v>335</v>
      </c>
      <c r="K201" s="463" t="s">
        <v>2196</v>
      </c>
      <c r="L201" s="463" t="s">
        <v>336</v>
      </c>
      <c r="M201" s="463" t="s">
        <v>335</v>
      </c>
      <c r="N201" s="463" t="s">
        <v>1796</v>
      </c>
      <c r="O201" s="463" t="s">
        <v>1800</v>
      </c>
      <c r="P201" s="463" t="s">
        <v>1801</v>
      </c>
      <c r="Q201" s="463" t="s">
        <v>1796</v>
      </c>
      <c r="R201" s="463" t="s">
        <v>1802</v>
      </c>
      <c r="S201" s="463" t="s">
        <v>2197</v>
      </c>
      <c r="T201" s="463" t="s">
        <v>331</v>
      </c>
      <c r="U201" s="463" t="s">
        <v>2198</v>
      </c>
      <c r="V201" s="463" t="s">
        <v>1805</v>
      </c>
      <c r="W201" s="463" t="s">
        <v>106</v>
      </c>
      <c r="X201" s="463" t="s">
        <v>1806</v>
      </c>
      <c r="Y201" s="463" t="s">
        <v>1794</v>
      </c>
      <c r="Z201" s="463" t="s">
        <v>1869</v>
      </c>
      <c r="AA201" s="463" t="s">
        <v>1808</v>
      </c>
      <c r="AB201" s="463" t="s">
        <v>1809</v>
      </c>
      <c r="AC201" s="463" t="s">
        <v>1810</v>
      </c>
      <c r="AD201" s="463" t="s">
        <v>1811</v>
      </c>
      <c r="AE201" s="463" t="s">
        <v>1870</v>
      </c>
      <c r="AF201" s="463" t="s">
        <v>1871</v>
      </c>
      <c r="AG201" s="463" t="s">
        <v>2199</v>
      </c>
      <c r="AH201" s="463" t="s">
        <v>1933</v>
      </c>
      <c r="AI201" s="463" t="s">
        <v>1809</v>
      </c>
      <c r="AJ201" s="463" t="s">
        <v>1860</v>
      </c>
      <c r="AK201" s="464">
        <v>3470500039951</v>
      </c>
      <c r="AL201" s="463" t="s">
        <v>340</v>
      </c>
      <c r="AM201" s="463" t="s">
        <v>1794</v>
      </c>
      <c r="AN201" s="463" t="s">
        <v>1816</v>
      </c>
      <c r="AO201" s="463" t="s">
        <v>51</v>
      </c>
      <c r="AP201" s="463" t="s">
        <v>2203</v>
      </c>
      <c r="AQ201" s="463" t="s">
        <v>1159</v>
      </c>
      <c r="AR201" s="463" t="s">
        <v>6</v>
      </c>
      <c r="AS201" s="463" t="s">
        <v>51</v>
      </c>
      <c r="AT201" s="463" t="s">
        <v>51</v>
      </c>
      <c r="AU201" s="465">
        <v>1</v>
      </c>
      <c r="AV201" s="463" t="s">
        <v>1824</v>
      </c>
      <c r="AW201" s="463" t="s">
        <v>1796</v>
      </c>
      <c r="AX201" s="463" t="s">
        <v>1819</v>
      </c>
      <c r="AY201" s="463" t="s">
        <v>1820</v>
      </c>
      <c r="AZ201" s="463" t="s">
        <v>1821</v>
      </c>
      <c r="BA201" s="463" t="s">
        <v>1822</v>
      </c>
    </row>
    <row r="202" spans="1:53" ht="21.75" customHeight="1">
      <c r="A202" s="463" t="s">
        <v>2204</v>
      </c>
      <c r="B202" s="463" t="s">
        <v>2205</v>
      </c>
      <c r="C202" s="463" t="s">
        <v>45</v>
      </c>
      <c r="D202" s="463" t="s">
        <v>1794</v>
      </c>
      <c r="E202" s="463" t="s">
        <v>46</v>
      </c>
      <c r="F202" s="463" t="s">
        <v>1795</v>
      </c>
      <c r="G202" s="463" t="s">
        <v>1796</v>
      </c>
      <c r="H202" s="463" t="s">
        <v>1797</v>
      </c>
      <c r="I202" s="463" t="s">
        <v>2195</v>
      </c>
      <c r="J202" s="463" t="s">
        <v>335</v>
      </c>
      <c r="K202" s="463" t="s">
        <v>2206</v>
      </c>
      <c r="L202" s="463" t="s">
        <v>375</v>
      </c>
      <c r="M202" s="463" t="s">
        <v>335</v>
      </c>
      <c r="N202" s="463" t="s">
        <v>1796</v>
      </c>
      <c r="O202" s="463" t="s">
        <v>1800</v>
      </c>
      <c r="P202" s="463" t="s">
        <v>1801</v>
      </c>
      <c r="Q202" s="463" t="s">
        <v>1796</v>
      </c>
      <c r="R202" s="463" t="s">
        <v>1802</v>
      </c>
      <c r="S202" s="463" t="s">
        <v>2197</v>
      </c>
      <c r="T202" s="463" t="s">
        <v>331</v>
      </c>
      <c r="U202" s="463" t="s">
        <v>2198</v>
      </c>
      <c r="V202" s="463" t="s">
        <v>1805</v>
      </c>
      <c r="W202" s="463" t="s">
        <v>106</v>
      </c>
      <c r="X202" s="463" t="s">
        <v>1806</v>
      </c>
      <c r="Y202" s="463" t="s">
        <v>1794</v>
      </c>
      <c r="Z202" s="463" t="s">
        <v>2207</v>
      </c>
      <c r="AA202" s="463" t="s">
        <v>1808</v>
      </c>
      <c r="AB202" s="463" t="s">
        <v>1809</v>
      </c>
      <c r="AC202" s="463" t="s">
        <v>1810</v>
      </c>
      <c r="AD202" s="463" t="s">
        <v>1811</v>
      </c>
      <c r="AE202" s="463" t="s">
        <v>1870</v>
      </c>
      <c r="AF202" s="463" t="s">
        <v>1871</v>
      </c>
      <c r="AG202" s="463" t="s">
        <v>1872</v>
      </c>
      <c r="AH202" s="463" t="s">
        <v>1837</v>
      </c>
      <c r="AI202" s="463" t="s">
        <v>1809</v>
      </c>
      <c r="AJ202" s="463" t="s">
        <v>1796</v>
      </c>
      <c r="AK202" s="464">
        <v>3480600208819</v>
      </c>
      <c r="AL202" s="463" t="s">
        <v>377</v>
      </c>
      <c r="AM202" s="463" t="s">
        <v>1796</v>
      </c>
      <c r="AN202" s="463" t="s">
        <v>1816</v>
      </c>
      <c r="AO202" s="463" t="s">
        <v>51</v>
      </c>
      <c r="AP202" s="463" t="s">
        <v>2208</v>
      </c>
      <c r="AQ202" s="463" t="s">
        <v>1159</v>
      </c>
      <c r="AR202" s="463" t="s">
        <v>6</v>
      </c>
      <c r="AS202" s="463" t="s">
        <v>51</v>
      </c>
      <c r="AT202" s="463" t="s">
        <v>51</v>
      </c>
      <c r="AU202" s="465">
        <v>0</v>
      </c>
      <c r="AV202" s="463" t="s">
        <v>1818</v>
      </c>
      <c r="AW202" s="463" t="s">
        <v>1796</v>
      </c>
      <c r="AX202" s="463" t="s">
        <v>1819</v>
      </c>
      <c r="AY202" s="463" t="s">
        <v>1820</v>
      </c>
      <c r="AZ202" s="463" t="s">
        <v>1821</v>
      </c>
      <c r="BA202" s="463" t="s">
        <v>1822</v>
      </c>
    </row>
    <row r="203" spans="1:53" ht="21.75" customHeight="1">
      <c r="A203" s="463" t="s">
        <v>2204</v>
      </c>
      <c r="B203" s="463" t="s">
        <v>2205</v>
      </c>
      <c r="C203" s="463" t="s">
        <v>45</v>
      </c>
      <c r="D203" s="463" t="s">
        <v>1794</v>
      </c>
      <c r="E203" s="463" t="s">
        <v>46</v>
      </c>
      <c r="F203" s="463" t="s">
        <v>1795</v>
      </c>
      <c r="G203" s="463" t="s">
        <v>1796</v>
      </c>
      <c r="H203" s="463" t="s">
        <v>1797</v>
      </c>
      <c r="I203" s="463" t="s">
        <v>2195</v>
      </c>
      <c r="J203" s="463" t="s">
        <v>335</v>
      </c>
      <c r="K203" s="463" t="s">
        <v>2206</v>
      </c>
      <c r="L203" s="463" t="s">
        <v>375</v>
      </c>
      <c r="M203" s="463" t="s">
        <v>335</v>
      </c>
      <c r="N203" s="463" t="s">
        <v>1796</v>
      </c>
      <c r="O203" s="463" t="s">
        <v>1800</v>
      </c>
      <c r="P203" s="463" t="s">
        <v>1801</v>
      </c>
      <c r="Q203" s="463" t="s">
        <v>1796</v>
      </c>
      <c r="R203" s="463" t="s">
        <v>1802</v>
      </c>
      <c r="S203" s="463" t="s">
        <v>2197</v>
      </c>
      <c r="T203" s="463" t="s">
        <v>331</v>
      </c>
      <c r="U203" s="463" t="s">
        <v>2198</v>
      </c>
      <c r="V203" s="463" t="s">
        <v>1805</v>
      </c>
      <c r="W203" s="463" t="s">
        <v>106</v>
      </c>
      <c r="X203" s="463" t="s">
        <v>1806</v>
      </c>
      <c r="Y203" s="463" t="s">
        <v>1794</v>
      </c>
      <c r="Z203" s="463" t="s">
        <v>2207</v>
      </c>
      <c r="AA203" s="463" t="s">
        <v>1808</v>
      </c>
      <c r="AB203" s="463" t="s">
        <v>1809</v>
      </c>
      <c r="AC203" s="463" t="s">
        <v>1810</v>
      </c>
      <c r="AD203" s="463" t="s">
        <v>1811</v>
      </c>
      <c r="AE203" s="463" t="s">
        <v>1870</v>
      </c>
      <c r="AF203" s="463" t="s">
        <v>1871</v>
      </c>
      <c r="AG203" s="463" t="s">
        <v>1872</v>
      </c>
      <c r="AH203" s="463" t="s">
        <v>1837</v>
      </c>
      <c r="AI203" s="463" t="s">
        <v>1809</v>
      </c>
      <c r="AJ203" s="463" t="s">
        <v>1825</v>
      </c>
      <c r="AK203" s="464">
        <v>3479900112483</v>
      </c>
      <c r="AL203" s="463" t="s">
        <v>479</v>
      </c>
      <c r="AM203" s="463" t="s">
        <v>1794</v>
      </c>
      <c r="AN203" s="463" t="s">
        <v>1816</v>
      </c>
      <c r="AO203" s="463" t="s">
        <v>51</v>
      </c>
      <c r="AP203" s="463" t="s">
        <v>2209</v>
      </c>
      <c r="AQ203" s="463" t="s">
        <v>1159</v>
      </c>
      <c r="AR203" s="463" t="s">
        <v>6</v>
      </c>
      <c r="AS203" s="463" t="s">
        <v>51</v>
      </c>
      <c r="AT203" s="463" t="s">
        <v>51</v>
      </c>
      <c r="AU203" s="467">
        <v>1</v>
      </c>
      <c r="AV203" s="463" t="s">
        <v>1824</v>
      </c>
      <c r="AW203" s="463" t="s">
        <v>1796</v>
      </c>
      <c r="AX203" s="463" t="s">
        <v>1819</v>
      </c>
      <c r="AY203" s="463" t="s">
        <v>1820</v>
      </c>
      <c r="AZ203" s="463" t="s">
        <v>1821</v>
      </c>
      <c r="BA203" s="463" t="s">
        <v>1822</v>
      </c>
    </row>
    <row r="204" spans="1:53" ht="21.75" customHeight="1">
      <c r="A204" s="463" t="s">
        <v>2204</v>
      </c>
      <c r="B204" s="463" t="s">
        <v>2205</v>
      </c>
      <c r="C204" s="463" t="s">
        <v>45</v>
      </c>
      <c r="D204" s="463" t="s">
        <v>1794</v>
      </c>
      <c r="E204" s="463" t="s">
        <v>46</v>
      </c>
      <c r="F204" s="463" t="s">
        <v>1795</v>
      </c>
      <c r="G204" s="463" t="s">
        <v>1796</v>
      </c>
      <c r="H204" s="463" t="s">
        <v>1797</v>
      </c>
      <c r="I204" s="463" t="s">
        <v>2195</v>
      </c>
      <c r="J204" s="463" t="s">
        <v>335</v>
      </c>
      <c r="K204" s="463" t="s">
        <v>2206</v>
      </c>
      <c r="L204" s="463" t="s">
        <v>375</v>
      </c>
      <c r="M204" s="463" t="s">
        <v>335</v>
      </c>
      <c r="N204" s="463" t="s">
        <v>1796</v>
      </c>
      <c r="O204" s="463" t="s">
        <v>1800</v>
      </c>
      <c r="P204" s="463" t="s">
        <v>1801</v>
      </c>
      <c r="Q204" s="463" t="s">
        <v>1796</v>
      </c>
      <c r="R204" s="463" t="s">
        <v>1802</v>
      </c>
      <c r="S204" s="463" t="s">
        <v>2197</v>
      </c>
      <c r="T204" s="463" t="s">
        <v>331</v>
      </c>
      <c r="U204" s="463" t="s">
        <v>2198</v>
      </c>
      <c r="V204" s="463" t="s">
        <v>1805</v>
      </c>
      <c r="W204" s="463" t="s">
        <v>106</v>
      </c>
      <c r="X204" s="463" t="s">
        <v>1806</v>
      </c>
      <c r="Y204" s="463" t="s">
        <v>1794</v>
      </c>
      <c r="Z204" s="463" t="s">
        <v>2207</v>
      </c>
      <c r="AA204" s="463" t="s">
        <v>1808</v>
      </c>
      <c r="AB204" s="463" t="s">
        <v>1809</v>
      </c>
      <c r="AC204" s="463" t="s">
        <v>1810</v>
      </c>
      <c r="AD204" s="463" t="s">
        <v>1811</v>
      </c>
      <c r="AE204" s="463" t="s">
        <v>1870</v>
      </c>
      <c r="AF204" s="463" t="s">
        <v>1871</v>
      </c>
      <c r="AG204" s="463" t="s">
        <v>1872</v>
      </c>
      <c r="AH204" s="463" t="s">
        <v>1837</v>
      </c>
      <c r="AI204" s="463" t="s">
        <v>1809</v>
      </c>
      <c r="AJ204" s="463" t="s">
        <v>1808</v>
      </c>
      <c r="AK204" s="464">
        <v>3471000346791</v>
      </c>
      <c r="AL204" s="463" t="s">
        <v>476</v>
      </c>
      <c r="AM204" s="463" t="s">
        <v>1796</v>
      </c>
      <c r="AN204" s="463" t="s">
        <v>1816</v>
      </c>
      <c r="AO204" s="463" t="s">
        <v>51</v>
      </c>
      <c r="AP204" s="463" t="s">
        <v>2210</v>
      </c>
      <c r="AQ204" s="463" t="s">
        <v>1159</v>
      </c>
      <c r="AR204" s="463" t="s">
        <v>6</v>
      </c>
      <c r="AS204" s="463" t="s">
        <v>51</v>
      </c>
      <c r="AT204" s="463" t="s">
        <v>51</v>
      </c>
      <c r="AU204" s="467">
        <v>1</v>
      </c>
      <c r="AV204" s="463" t="s">
        <v>1824</v>
      </c>
      <c r="AW204" s="463" t="s">
        <v>1796</v>
      </c>
      <c r="AX204" s="463" t="s">
        <v>1819</v>
      </c>
      <c r="AY204" s="463" t="s">
        <v>1820</v>
      </c>
      <c r="AZ204" s="463" t="s">
        <v>1821</v>
      </c>
      <c r="BA204" s="463" t="s">
        <v>1822</v>
      </c>
    </row>
    <row r="205" spans="1:53" ht="21.75" customHeight="1">
      <c r="A205" s="463" t="s">
        <v>2204</v>
      </c>
      <c r="B205" s="463" t="s">
        <v>2205</v>
      </c>
      <c r="C205" s="463" t="s">
        <v>45</v>
      </c>
      <c r="D205" s="463" t="s">
        <v>1794</v>
      </c>
      <c r="E205" s="463" t="s">
        <v>46</v>
      </c>
      <c r="F205" s="463" t="s">
        <v>1795</v>
      </c>
      <c r="G205" s="463" t="s">
        <v>1796</v>
      </c>
      <c r="H205" s="463" t="s">
        <v>1797</v>
      </c>
      <c r="I205" s="463" t="s">
        <v>2195</v>
      </c>
      <c r="J205" s="463" t="s">
        <v>335</v>
      </c>
      <c r="K205" s="463" t="s">
        <v>2206</v>
      </c>
      <c r="L205" s="463" t="s">
        <v>375</v>
      </c>
      <c r="M205" s="463" t="s">
        <v>335</v>
      </c>
      <c r="N205" s="463" t="s">
        <v>1796</v>
      </c>
      <c r="O205" s="463" t="s">
        <v>1800</v>
      </c>
      <c r="P205" s="463" t="s">
        <v>1801</v>
      </c>
      <c r="Q205" s="463" t="s">
        <v>1796</v>
      </c>
      <c r="R205" s="463" t="s">
        <v>1802</v>
      </c>
      <c r="S205" s="463" t="s">
        <v>2197</v>
      </c>
      <c r="T205" s="463" t="s">
        <v>331</v>
      </c>
      <c r="U205" s="463" t="s">
        <v>2198</v>
      </c>
      <c r="V205" s="463" t="s">
        <v>1805</v>
      </c>
      <c r="W205" s="463" t="s">
        <v>106</v>
      </c>
      <c r="X205" s="463" t="s">
        <v>1806</v>
      </c>
      <c r="Y205" s="463" t="s">
        <v>1794</v>
      </c>
      <c r="Z205" s="463" t="s">
        <v>2207</v>
      </c>
      <c r="AA205" s="463" t="s">
        <v>1808</v>
      </c>
      <c r="AB205" s="463" t="s">
        <v>1809</v>
      </c>
      <c r="AC205" s="463" t="s">
        <v>1810</v>
      </c>
      <c r="AD205" s="463" t="s">
        <v>1811</v>
      </c>
      <c r="AE205" s="463" t="s">
        <v>1870</v>
      </c>
      <c r="AF205" s="463" t="s">
        <v>1871</v>
      </c>
      <c r="AG205" s="463" t="s">
        <v>1872</v>
      </c>
      <c r="AH205" s="463" t="s">
        <v>1837</v>
      </c>
      <c r="AI205" s="463" t="s">
        <v>1809</v>
      </c>
      <c r="AJ205" s="463" t="s">
        <v>1860</v>
      </c>
      <c r="AK205" s="464">
        <v>3500400239051</v>
      </c>
      <c r="AL205" s="463" t="s">
        <v>480</v>
      </c>
      <c r="AM205" s="463" t="s">
        <v>1794</v>
      </c>
      <c r="AN205" s="463" t="s">
        <v>1816</v>
      </c>
      <c r="AO205" s="463" t="s">
        <v>51</v>
      </c>
      <c r="AP205" s="463" t="s">
        <v>2211</v>
      </c>
      <c r="AQ205" s="463" t="s">
        <v>1159</v>
      </c>
      <c r="AR205" s="463" t="s">
        <v>6</v>
      </c>
      <c r="AS205" s="463" t="s">
        <v>2212</v>
      </c>
      <c r="AT205" s="463" t="s">
        <v>1891</v>
      </c>
      <c r="AU205" s="467">
        <v>1</v>
      </c>
      <c r="AV205" s="463" t="s">
        <v>1824</v>
      </c>
      <c r="AW205" s="463" t="s">
        <v>1796</v>
      </c>
      <c r="AX205" s="463" t="s">
        <v>1819</v>
      </c>
      <c r="AY205" s="463" t="s">
        <v>1820</v>
      </c>
      <c r="AZ205" s="463" t="s">
        <v>1821</v>
      </c>
      <c r="BA205" s="463" t="s">
        <v>1822</v>
      </c>
    </row>
    <row r="206" spans="1:53" ht="21.75" customHeight="1">
      <c r="A206" s="463" t="s">
        <v>2204</v>
      </c>
      <c r="B206" s="463" t="s">
        <v>2205</v>
      </c>
      <c r="C206" s="463" t="s">
        <v>45</v>
      </c>
      <c r="D206" s="463" t="s">
        <v>1794</v>
      </c>
      <c r="E206" s="463" t="s">
        <v>46</v>
      </c>
      <c r="F206" s="463" t="s">
        <v>1795</v>
      </c>
      <c r="G206" s="463" t="s">
        <v>1796</v>
      </c>
      <c r="H206" s="463" t="s">
        <v>1797</v>
      </c>
      <c r="I206" s="463" t="s">
        <v>2195</v>
      </c>
      <c r="J206" s="463" t="s">
        <v>335</v>
      </c>
      <c r="K206" s="463" t="s">
        <v>2206</v>
      </c>
      <c r="L206" s="463" t="s">
        <v>375</v>
      </c>
      <c r="M206" s="463" t="s">
        <v>335</v>
      </c>
      <c r="N206" s="463" t="s">
        <v>1796</v>
      </c>
      <c r="O206" s="463" t="s">
        <v>1800</v>
      </c>
      <c r="P206" s="463" t="s">
        <v>1801</v>
      </c>
      <c r="Q206" s="463" t="s">
        <v>1796</v>
      </c>
      <c r="R206" s="463" t="s">
        <v>1802</v>
      </c>
      <c r="S206" s="463" t="s">
        <v>2197</v>
      </c>
      <c r="T206" s="463" t="s">
        <v>331</v>
      </c>
      <c r="U206" s="463" t="s">
        <v>2198</v>
      </c>
      <c r="V206" s="463" t="s">
        <v>1805</v>
      </c>
      <c r="W206" s="463" t="s">
        <v>106</v>
      </c>
      <c r="X206" s="463" t="s">
        <v>1806</v>
      </c>
      <c r="Y206" s="463" t="s">
        <v>1794</v>
      </c>
      <c r="Z206" s="463" t="s">
        <v>2207</v>
      </c>
      <c r="AA206" s="463" t="s">
        <v>1808</v>
      </c>
      <c r="AB206" s="463" t="s">
        <v>1809</v>
      </c>
      <c r="AC206" s="463" t="s">
        <v>1810</v>
      </c>
      <c r="AD206" s="463" t="s">
        <v>1811</v>
      </c>
      <c r="AE206" s="463" t="s">
        <v>1870</v>
      </c>
      <c r="AF206" s="463" t="s">
        <v>1871</v>
      </c>
      <c r="AG206" s="463" t="s">
        <v>1872</v>
      </c>
      <c r="AH206" s="463" t="s">
        <v>1837</v>
      </c>
      <c r="AI206" s="463" t="s">
        <v>1809</v>
      </c>
      <c r="AJ206" s="463" t="s">
        <v>1864</v>
      </c>
      <c r="AK206" s="464">
        <v>1470100056622</v>
      </c>
      <c r="AL206" s="463" t="s">
        <v>374</v>
      </c>
      <c r="AM206" s="463" t="s">
        <v>1796</v>
      </c>
      <c r="AN206" s="463" t="s">
        <v>1816</v>
      </c>
      <c r="AO206" s="463" t="s">
        <v>51</v>
      </c>
      <c r="AP206" s="463" t="s">
        <v>2213</v>
      </c>
      <c r="AQ206" s="463" t="s">
        <v>1159</v>
      </c>
      <c r="AR206" s="463" t="s">
        <v>6</v>
      </c>
      <c r="AS206" s="463" t="s">
        <v>2214</v>
      </c>
      <c r="AT206" s="463" t="s">
        <v>51</v>
      </c>
      <c r="AU206" s="467">
        <v>1</v>
      </c>
      <c r="AV206" s="463" t="s">
        <v>1824</v>
      </c>
      <c r="AW206" s="463" t="s">
        <v>1796</v>
      </c>
      <c r="AX206" s="463" t="s">
        <v>1819</v>
      </c>
      <c r="AY206" s="463" t="s">
        <v>1820</v>
      </c>
      <c r="AZ206" s="463" t="s">
        <v>1821</v>
      </c>
      <c r="BA206" s="463" t="s">
        <v>1822</v>
      </c>
    </row>
    <row r="207" spans="1:53" ht="21.75" customHeight="1">
      <c r="A207" s="463" t="s">
        <v>2215</v>
      </c>
      <c r="B207" s="463" t="s">
        <v>2216</v>
      </c>
      <c r="C207" s="463" t="s">
        <v>53</v>
      </c>
      <c r="D207" s="463" t="s">
        <v>1794</v>
      </c>
      <c r="E207" s="463" t="s">
        <v>46</v>
      </c>
      <c r="F207" s="463" t="s">
        <v>1795</v>
      </c>
      <c r="G207" s="463" t="s">
        <v>1796</v>
      </c>
      <c r="H207" s="463" t="s">
        <v>1797</v>
      </c>
      <c r="I207" s="463" t="s">
        <v>2217</v>
      </c>
      <c r="J207" s="463" t="s">
        <v>346</v>
      </c>
      <c r="K207" s="463" t="s">
        <v>2218</v>
      </c>
      <c r="L207" s="463" t="s">
        <v>347</v>
      </c>
      <c r="M207" s="463" t="s">
        <v>346</v>
      </c>
      <c r="N207" s="463" t="s">
        <v>1796</v>
      </c>
      <c r="O207" s="463" t="s">
        <v>1800</v>
      </c>
      <c r="P207" s="463" t="s">
        <v>1801</v>
      </c>
      <c r="Q207" s="463" t="s">
        <v>1796</v>
      </c>
      <c r="R207" s="463" t="s">
        <v>1802</v>
      </c>
      <c r="S207" s="463" t="s">
        <v>2197</v>
      </c>
      <c r="T207" s="463" t="s">
        <v>331</v>
      </c>
      <c r="U207" s="463" t="s">
        <v>2198</v>
      </c>
      <c r="V207" s="463" t="s">
        <v>1805</v>
      </c>
      <c r="W207" s="463" t="s">
        <v>106</v>
      </c>
      <c r="X207" s="463" t="s">
        <v>1806</v>
      </c>
      <c r="Y207" s="463" t="s">
        <v>1794</v>
      </c>
      <c r="Z207" s="463" t="s">
        <v>2207</v>
      </c>
      <c r="AA207" s="463" t="s">
        <v>1808</v>
      </c>
      <c r="AB207" s="463" t="s">
        <v>1809</v>
      </c>
      <c r="AC207" s="463" t="s">
        <v>1810</v>
      </c>
      <c r="AD207" s="463" t="s">
        <v>1811</v>
      </c>
      <c r="AE207" s="463" t="s">
        <v>2219</v>
      </c>
      <c r="AF207" s="463" t="s">
        <v>2220</v>
      </c>
      <c r="AG207" s="463" t="s">
        <v>2221</v>
      </c>
      <c r="AH207" s="463" t="s">
        <v>1907</v>
      </c>
      <c r="AI207" s="463" t="s">
        <v>1809</v>
      </c>
      <c r="AJ207" s="463" t="s">
        <v>1796</v>
      </c>
      <c r="AK207" s="464">
        <v>1471100020301</v>
      </c>
      <c r="AL207" s="463" t="s">
        <v>349</v>
      </c>
      <c r="AM207" s="463" t="s">
        <v>1796</v>
      </c>
      <c r="AN207" s="463" t="s">
        <v>1816</v>
      </c>
      <c r="AO207" s="463" t="s">
        <v>51</v>
      </c>
      <c r="AP207" s="463" t="s">
        <v>2222</v>
      </c>
      <c r="AQ207" s="463" t="s">
        <v>1159</v>
      </c>
      <c r="AR207" s="463" t="s">
        <v>6</v>
      </c>
      <c r="AS207" s="463" t="s">
        <v>51</v>
      </c>
      <c r="AT207" s="463" t="s">
        <v>51</v>
      </c>
      <c r="AU207" s="465">
        <v>1</v>
      </c>
      <c r="AV207" s="463" t="s">
        <v>1824</v>
      </c>
      <c r="AW207" s="463" t="s">
        <v>1796</v>
      </c>
      <c r="AX207" s="463" t="s">
        <v>1819</v>
      </c>
      <c r="AY207" s="463" t="s">
        <v>1820</v>
      </c>
      <c r="AZ207" s="463" t="s">
        <v>1821</v>
      </c>
      <c r="BA207" s="463" t="s">
        <v>1822</v>
      </c>
    </row>
    <row r="208" spans="1:53" ht="21.75" customHeight="1">
      <c r="A208" s="463" t="s">
        <v>2215</v>
      </c>
      <c r="B208" s="463" t="s">
        <v>2216</v>
      </c>
      <c r="C208" s="463" t="s">
        <v>53</v>
      </c>
      <c r="D208" s="463" t="s">
        <v>1794</v>
      </c>
      <c r="E208" s="463" t="s">
        <v>46</v>
      </c>
      <c r="F208" s="463" t="s">
        <v>1795</v>
      </c>
      <c r="G208" s="463" t="s">
        <v>1796</v>
      </c>
      <c r="H208" s="463" t="s">
        <v>1797</v>
      </c>
      <c r="I208" s="463" t="s">
        <v>2217</v>
      </c>
      <c r="J208" s="463" t="s">
        <v>346</v>
      </c>
      <c r="K208" s="463" t="s">
        <v>2218</v>
      </c>
      <c r="L208" s="463" t="s">
        <v>347</v>
      </c>
      <c r="M208" s="463" t="s">
        <v>346</v>
      </c>
      <c r="N208" s="463" t="s">
        <v>1796</v>
      </c>
      <c r="O208" s="463" t="s">
        <v>1800</v>
      </c>
      <c r="P208" s="463" t="s">
        <v>1801</v>
      </c>
      <c r="Q208" s="463" t="s">
        <v>1796</v>
      </c>
      <c r="R208" s="463" t="s">
        <v>1802</v>
      </c>
      <c r="S208" s="463" t="s">
        <v>2197</v>
      </c>
      <c r="T208" s="463" t="s">
        <v>331</v>
      </c>
      <c r="U208" s="463" t="s">
        <v>2198</v>
      </c>
      <c r="V208" s="463" t="s">
        <v>1805</v>
      </c>
      <c r="W208" s="463" t="s">
        <v>106</v>
      </c>
      <c r="X208" s="463" t="s">
        <v>1806</v>
      </c>
      <c r="Y208" s="463" t="s">
        <v>1794</v>
      </c>
      <c r="Z208" s="463" t="s">
        <v>2207</v>
      </c>
      <c r="AA208" s="463" t="s">
        <v>1808</v>
      </c>
      <c r="AB208" s="463" t="s">
        <v>1809</v>
      </c>
      <c r="AC208" s="463" t="s">
        <v>1810</v>
      </c>
      <c r="AD208" s="463" t="s">
        <v>1811</v>
      </c>
      <c r="AE208" s="463" t="s">
        <v>2219</v>
      </c>
      <c r="AF208" s="463" t="s">
        <v>2220</v>
      </c>
      <c r="AG208" s="463" t="s">
        <v>2221</v>
      </c>
      <c r="AH208" s="463" t="s">
        <v>1907</v>
      </c>
      <c r="AI208" s="463" t="s">
        <v>1809</v>
      </c>
      <c r="AJ208" s="463" t="s">
        <v>1794</v>
      </c>
      <c r="AK208" s="464">
        <v>1459900063869</v>
      </c>
      <c r="AL208" s="463" t="s">
        <v>345</v>
      </c>
      <c r="AM208" s="463" t="s">
        <v>1796</v>
      </c>
      <c r="AN208" s="463" t="s">
        <v>1816</v>
      </c>
      <c r="AO208" s="463" t="s">
        <v>51</v>
      </c>
      <c r="AP208" s="463" t="s">
        <v>2222</v>
      </c>
      <c r="AQ208" s="463" t="s">
        <v>1159</v>
      </c>
      <c r="AR208" s="463" t="s">
        <v>6</v>
      </c>
      <c r="AS208" s="463" t="s">
        <v>51</v>
      </c>
      <c r="AT208" s="463" t="s">
        <v>51</v>
      </c>
      <c r="AU208" s="465">
        <v>0</v>
      </c>
      <c r="AV208" s="463" t="s">
        <v>1818</v>
      </c>
      <c r="AW208" s="463" t="s">
        <v>1796</v>
      </c>
      <c r="AX208" s="463" t="s">
        <v>1819</v>
      </c>
      <c r="AY208" s="463" t="s">
        <v>1820</v>
      </c>
      <c r="AZ208" s="463" t="s">
        <v>1821</v>
      </c>
      <c r="BA208" s="463" t="s">
        <v>1822</v>
      </c>
    </row>
    <row r="209" spans="1:53" ht="21.75" customHeight="1">
      <c r="A209" s="463" t="s">
        <v>2215</v>
      </c>
      <c r="B209" s="463" t="s">
        <v>2216</v>
      </c>
      <c r="C209" s="463" t="s">
        <v>53</v>
      </c>
      <c r="D209" s="463" t="s">
        <v>1794</v>
      </c>
      <c r="E209" s="463" t="s">
        <v>46</v>
      </c>
      <c r="F209" s="463" t="s">
        <v>1795</v>
      </c>
      <c r="G209" s="463" t="s">
        <v>1796</v>
      </c>
      <c r="H209" s="463" t="s">
        <v>1797</v>
      </c>
      <c r="I209" s="463" t="s">
        <v>2217</v>
      </c>
      <c r="J209" s="463" t="s">
        <v>346</v>
      </c>
      <c r="K209" s="463" t="s">
        <v>2218</v>
      </c>
      <c r="L209" s="463" t="s">
        <v>347</v>
      </c>
      <c r="M209" s="463" t="s">
        <v>346</v>
      </c>
      <c r="N209" s="463" t="s">
        <v>1796</v>
      </c>
      <c r="O209" s="463" t="s">
        <v>1800</v>
      </c>
      <c r="P209" s="463" t="s">
        <v>1801</v>
      </c>
      <c r="Q209" s="463" t="s">
        <v>1796</v>
      </c>
      <c r="R209" s="463" t="s">
        <v>1802</v>
      </c>
      <c r="S209" s="463" t="s">
        <v>2197</v>
      </c>
      <c r="T209" s="463" t="s">
        <v>331</v>
      </c>
      <c r="U209" s="463" t="s">
        <v>2198</v>
      </c>
      <c r="V209" s="463" t="s">
        <v>1805</v>
      </c>
      <c r="W209" s="463" t="s">
        <v>106</v>
      </c>
      <c r="X209" s="463" t="s">
        <v>1806</v>
      </c>
      <c r="Y209" s="463" t="s">
        <v>1794</v>
      </c>
      <c r="Z209" s="463" t="s">
        <v>2207</v>
      </c>
      <c r="AA209" s="463" t="s">
        <v>1808</v>
      </c>
      <c r="AB209" s="463" t="s">
        <v>1809</v>
      </c>
      <c r="AC209" s="463" t="s">
        <v>1810</v>
      </c>
      <c r="AD209" s="463" t="s">
        <v>1811</v>
      </c>
      <c r="AE209" s="463" t="s">
        <v>2219</v>
      </c>
      <c r="AF209" s="463" t="s">
        <v>2220</v>
      </c>
      <c r="AG209" s="463" t="s">
        <v>2221</v>
      </c>
      <c r="AH209" s="463" t="s">
        <v>1907</v>
      </c>
      <c r="AI209" s="463" t="s">
        <v>1809</v>
      </c>
      <c r="AJ209" s="463" t="s">
        <v>1825</v>
      </c>
      <c r="AK209" s="464">
        <v>3449900259573</v>
      </c>
      <c r="AL209" s="463" t="s">
        <v>350</v>
      </c>
      <c r="AM209" s="463" t="s">
        <v>1794</v>
      </c>
      <c r="AN209" s="463" t="s">
        <v>1816</v>
      </c>
      <c r="AO209" s="463" t="s">
        <v>51</v>
      </c>
      <c r="AP209" s="463" t="s">
        <v>2223</v>
      </c>
      <c r="AQ209" s="463" t="s">
        <v>1159</v>
      </c>
      <c r="AR209" s="463" t="s">
        <v>6</v>
      </c>
      <c r="AS209" s="463" t="s">
        <v>51</v>
      </c>
      <c r="AT209" s="463" t="s">
        <v>51</v>
      </c>
      <c r="AU209" s="465">
        <v>1</v>
      </c>
      <c r="AV209" s="463" t="s">
        <v>1824</v>
      </c>
      <c r="AW209" s="463" t="s">
        <v>1796</v>
      </c>
      <c r="AX209" s="463" t="s">
        <v>1819</v>
      </c>
      <c r="AY209" s="463" t="s">
        <v>1820</v>
      </c>
      <c r="AZ209" s="463" t="s">
        <v>1821</v>
      </c>
      <c r="BA209" s="463" t="s">
        <v>1822</v>
      </c>
    </row>
    <row r="210" spans="1:53" ht="21.75" customHeight="1">
      <c r="A210" s="463" t="s">
        <v>2215</v>
      </c>
      <c r="B210" s="463" t="s">
        <v>2216</v>
      </c>
      <c r="C210" s="463" t="s">
        <v>53</v>
      </c>
      <c r="D210" s="463" t="s">
        <v>1794</v>
      </c>
      <c r="E210" s="463" t="s">
        <v>46</v>
      </c>
      <c r="F210" s="463" t="s">
        <v>1795</v>
      </c>
      <c r="G210" s="463" t="s">
        <v>1796</v>
      </c>
      <c r="H210" s="463" t="s">
        <v>1797</v>
      </c>
      <c r="I210" s="463" t="s">
        <v>2217</v>
      </c>
      <c r="J210" s="463" t="s">
        <v>346</v>
      </c>
      <c r="K210" s="463" t="s">
        <v>2218</v>
      </c>
      <c r="L210" s="463" t="s">
        <v>347</v>
      </c>
      <c r="M210" s="463" t="s">
        <v>346</v>
      </c>
      <c r="N210" s="463" t="s">
        <v>1796</v>
      </c>
      <c r="O210" s="463" t="s">
        <v>1800</v>
      </c>
      <c r="P210" s="463" t="s">
        <v>1801</v>
      </c>
      <c r="Q210" s="463" t="s">
        <v>1796</v>
      </c>
      <c r="R210" s="463" t="s">
        <v>1802</v>
      </c>
      <c r="S210" s="463" t="s">
        <v>2197</v>
      </c>
      <c r="T210" s="463" t="s">
        <v>331</v>
      </c>
      <c r="U210" s="463" t="s">
        <v>2198</v>
      </c>
      <c r="V210" s="463" t="s">
        <v>1805</v>
      </c>
      <c r="W210" s="463" t="s">
        <v>106</v>
      </c>
      <c r="X210" s="463" t="s">
        <v>1806</v>
      </c>
      <c r="Y210" s="463" t="s">
        <v>1794</v>
      </c>
      <c r="Z210" s="463" t="s">
        <v>2207</v>
      </c>
      <c r="AA210" s="463" t="s">
        <v>1808</v>
      </c>
      <c r="AB210" s="463" t="s">
        <v>1809</v>
      </c>
      <c r="AC210" s="463" t="s">
        <v>1810</v>
      </c>
      <c r="AD210" s="463" t="s">
        <v>1811</v>
      </c>
      <c r="AE210" s="463" t="s">
        <v>2219</v>
      </c>
      <c r="AF210" s="463" t="s">
        <v>2220</v>
      </c>
      <c r="AG210" s="463" t="s">
        <v>2221</v>
      </c>
      <c r="AH210" s="463" t="s">
        <v>1907</v>
      </c>
      <c r="AI210" s="463" t="s">
        <v>1809</v>
      </c>
      <c r="AJ210" s="463" t="s">
        <v>1808</v>
      </c>
      <c r="AK210" s="464">
        <v>3459900282451</v>
      </c>
      <c r="AL210" s="463" t="s">
        <v>351</v>
      </c>
      <c r="AM210" s="463" t="s">
        <v>1794</v>
      </c>
      <c r="AN210" s="463" t="s">
        <v>1816</v>
      </c>
      <c r="AO210" s="463" t="s">
        <v>51</v>
      </c>
      <c r="AP210" s="463" t="s">
        <v>2224</v>
      </c>
      <c r="AQ210" s="463" t="s">
        <v>1159</v>
      </c>
      <c r="AR210" s="463" t="s">
        <v>6</v>
      </c>
      <c r="AS210" s="463" t="s">
        <v>51</v>
      </c>
      <c r="AT210" s="463" t="s">
        <v>51</v>
      </c>
      <c r="AU210" s="465">
        <v>1</v>
      </c>
      <c r="AV210" s="463" t="s">
        <v>1824</v>
      </c>
      <c r="AW210" s="463" t="s">
        <v>1796</v>
      </c>
      <c r="AX210" s="463" t="s">
        <v>1819</v>
      </c>
      <c r="AY210" s="463" t="s">
        <v>1820</v>
      </c>
      <c r="AZ210" s="463" t="s">
        <v>1821</v>
      </c>
      <c r="BA210" s="463" t="s">
        <v>1822</v>
      </c>
    </row>
    <row r="211" spans="1:53" ht="21.75" customHeight="1">
      <c r="A211" s="463" t="s">
        <v>2215</v>
      </c>
      <c r="B211" s="463" t="s">
        <v>2216</v>
      </c>
      <c r="C211" s="463" t="s">
        <v>53</v>
      </c>
      <c r="D211" s="463" t="s">
        <v>1794</v>
      </c>
      <c r="E211" s="463" t="s">
        <v>46</v>
      </c>
      <c r="F211" s="463" t="s">
        <v>1795</v>
      </c>
      <c r="G211" s="463" t="s">
        <v>1796</v>
      </c>
      <c r="H211" s="463" t="s">
        <v>1797</v>
      </c>
      <c r="I211" s="463" t="s">
        <v>2217</v>
      </c>
      <c r="J211" s="463" t="s">
        <v>346</v>
      </c>
      <c r="K211" s="463" t="s">
        <v>2218</v>
      </c>
      <c r="L211" s="463" t="s">
        <v>347</v>
      </c>
      <c r="M211" s="463" t="s">
        <v>346</v>
      </c>
      <c r="N211" s="463" t="s">
        <v>1796</v>
      </c>
      <c r="O211" s="463" t="s">
        <v>1800</v>
      </c>
      <c r="P211" s="463" t="s">
        <v>1801</v>
      </c>
      <c r="Q211" s="463" t="s">
        <v>1796</v>
      </c>
      <c r="R211" s="463" t="s">
        <v>1802</v>
      </c>
      <c r="S211" s="463" t="s">
        <v>2197</v>
      </c>
      <c r="T211" s="463" t="s">
        <v>331</v>
      </c>
      <c r="U211" s="463" t="s">
        <v>2198</v>
      </c>
      <c r="V211" s="463" t="s">
        <v>1805</v>
      </c>
      <c r="W211" s="463" t="s">
        <v>106</v>
      </c>
      <c r="X211" s="463" t="s">
        <v>1806</v>
      </c>
      <c r="Y211" s="463" t="s">
        <v>1794</v>
      </c>
      <c r="Z211" s="463" t="s">
        <v>2207</v>
      </c>
      <c r="AA211" s="463" t="s">
        <v>1808</v>
      </c>
      <c r="AB211" s="463" t="s">
        <v>1809</v>
      </c>
      <c r="AC211" s="463" t="s">
        <v>1810</v>
      </c>
      <c r="AD211" s="463" t="s">
        <v>1811</v>
      </c>
      <c r="AE211" s="463" t="s">
        <v>2219</v>
      </c>
      <c r="AF211" s="463" t="s">
        <v>2220</v>
      </c>
      <c r="AG211" s="463" t="s">
        <v>2221</v>
      </c>
      <c r="AH211" s="463" t="s">
        <v>1907</v>
      </c>
      <c r="AI211" s="463" t="s">
        <v>1809</v>
      </c>
      <c r="AJ211" s="463" t="s">
        <v>1828</v>
      </c>
      <c r="AK211" s="464">
        <v>3479900004613</v>
      </c>
      <c r="AL211" s="463" t="s">
        <v>352</v>
      </c>
      <c r="AM211" s="463" t="s">
        <v>1794</v>
      </c>
      <c r="AN211" s="463" t="s">
        <v>1816</v>
      </c>
      <c r="AO211" s="463" t="s">
        <v>51</v>
      </c>
      <c r="AP211" s="463" t="s">
        <v>2098</v>
      </c>
      <c r="AQ211" s="463" t="s">
        <v>1159</v>
      </c>
      <c r="AR211" s="463" t="s">
        <v>48</v>
      </c>
      <c r="AS211" s="463" t="s">
        <v>51</v>
      </c>
      <c r="AT211" s="463" t="s">
        <v>51</v>
      </c>
      <c r="AU211" s="465">
        <v>1</v>
      </c>
      <c r="AV211" s="463" t="s">
        <v>1824</v>
      </c>
      <c r="AW211" s="463" t="s">
        <v>1796</v>
      </c>
      <c r="AX211" s="463" t="s">
        <v>1819</v>
      </c>
      <c r="AY211" s="463" t="s">
        <v>1820</v>
      </c>
      <c r="AZ211" s="463" t="s">
        <v>1821</v>
      </c>
      <c r="BA211" s="463" t="s">
        <v>1822</v>
      </c>
    </row>
    <row r="212" spans="1:53" ht="21.75" customHeight="1">
      <c r="A212" s="463" t="s">
        <v>2225</v>
      </c>
      <c r="B212" s="463" t="s">
        <v>2226</v>
      </c>
      <c r="C212" s="463" t="s">
        <v>160</v>
      </c>
      <c r="D212" s="463" t="s">
        <v>1794</v>
      </c>
      <c r="E212" s="463" t="s">
        <v>46</v>
      </c>
      <c r="F212" s="463" t="s">
        <v>1795</v>
      </c>
      <c r="G212" s="463" t="s">
        <v>1796</v>
      </c>
      <c r="H212" s="463" t="s">
        <v>1797</v>
      </c>
      <c r="I212" s="463" t="s">
        <v>2227</v>
      </c>
      <c r="J212" s="463" t="s">
        <v>357</v>
      </c>
      <c r="K212" s="463" t="s">
        <v>2228</v>
      </c>
      <c r="L212" s="463" t="s">
        <v>358</v>
      </c>
      <c r="M212" s="463" t="s">
        <v>357</v>
      </c>
      <c r="N212" s="463" t="s">
        <v>1796</v>
      </c>
      <c r="O212" s="463" t="s">
        <v>1800</v>
      </c>
      <c r="P212" s="463" t="s">
        <v>1801</v>
      </c>
      <c r="Q212" s="463" t="s">
        <v>1796</v>
      </c>
      <c r="R212" s="463" t="s">
        <v>1802</v>
      </c>
      <c r="S212" s="463" t="s">
        <v>2197</v>
      </c>
      <c r="T212" s="463" t="s">
        <v>331</v>
      </c>
      <c r="U212" s="463" t="s">
        <v>2198</v>
      </c>
      <c r="V212" s="463" t="s">
        <v>1805</v>
      </c>
      <c r="W212" s="463" t="s">
        <v>106</v>
      </c>
      <c r="X212" s="463" t="s">
        <v>1806</v>
      </c>
      <c r="Y212" s="463" t="s">
        <v>1794</v>
      </c>
      <c r="Z212" s="463" t="s">
        <v>2229</v>
      </c>
      <c r="AA212" s="463" t="s">
        <v>1808</v>
      </c>
      <c r="AB212" s="463" t="s">
        <v>1809</v>
      </c>
      <c r="AC212" s="463" t="s">
        <v>1810</v>
      </c>
      <c r="AD212" s="463" t="s">
        <v>1811</v>
      </c>
      <c r="AE212" s="463" t="s">
        <v>2230</v>
      </c>
      <c r="AF212" s="463" t="s">
        <v>2121</v>
      </c>
      <c r="AG212" s="463" t="s">
        <v>2231</v>
      </c>
      <c r="AH212" s="463" t="s">
        <v>1815</v>
      </c>
      <c r="AI212" s="463" t="s">
        <v>1809</v>
      </c>
      <c r="AJ212" s="463" t="s">
        <v>1796</v>
      </c>
      <c r="AK212" s="464">
        <v>3499900033958</v>
      </c>
      <c r="AL212" s="463" t="s">
        <v>359</v>
      </c>
      <c r="AM212" s="463" t="s">
        <v>1796</v>
      </c>
      <c r="AN212" s="463" t="s">
        <v>1816</v>
      </c>
      <c r="AO212" s="463" t="s">
        <v>51</v>
      </c>
      <c r="AP212" s="463" t="s">
        <v>2232</v>
      </c>
      <c r="AQ212" s="463" t="s">
        <v>1159</v>
      </c>
      <c r="AR212" s="463" t="s">
        <v>62</v>
      </c>
      <c r="AS212" s="463" t="s">
        <v>51</v>
      </c>
      <c r="AT212" s="463" t="s">
        <v>51</v>
      </c>
      <c r="AU212" s="465">
        <v>1</v>
      </c>
      <c r="AV212" s="463" t="s">
        <v>1824</v>
      </c>
      <c r="AW212" s="463" t="s">
        <v>1796</v>
      </c>
      <c r="AX212" s="463" t="s">
        <v>1819</v>
      </c>
      <c r="AY212" s="463" t="s">
        <v>1820</v>
      </c>
      <c r="AZ212" s="463" t="s">
        <v>1821</v>
      </c>
      <c r="BA212" s="463" t="s">
        <v>1822</v>
      </c>
    </row>
    <row r="213" spans="1:53" ht="21.75" customHeight="1">
      <c r="A213" s="463" t="s">
        <v>2225</v>
      </c>
      <c r="B213" s="463" t="s">
        <v>2226</v>
      </c>
      <c r="C213" s="463" t="s">
        <v>160</v>
      </c>
      <c r="D213" s="463" t="s">
        <v>1794</v>
      </c>
      <c r="E213" s="463" t="s">
        <v>46</v>
      </c>
      <c r="F213" s="463" t="s">
        <v>1795</v>
      </c>
      <c r="G213" s="463" t="s">
        <v>1796</v>
      </c>
      <c r="H213" s="463" t="s">
        <v>1797</v>
      </c>
      <c r="I213" s="463" t="s">
        <v>2227</v>
      </c>
      <c r="J213" s="463" t="s">
        <v>357</v>
      </c>
      <c r="K213" s="463" t="s">
        <v>2228</v>
      </c>
      <c r="L213" s="463" t="s">
        <v>358</v>
      </c>
      <c r="M213" s="463" t="s">
        <v>357</v>
      </c>
      <c r="N213" s="463" t="s">
        <v>1796</v>
      </c>
      <c r="O213" s="463" t="s">
        <v>1800</v>
      </c>
      <c r="P213" s="463" t="s">
        <v>1801</v>
      </c>
      <c r="Q213" s="463" t="s">
        <v>1796</v>
      </c>
      <c r="R213" s="463" t="s">
        <v>1802</v>
      </c>
      <c r="S213" s="463" t="s">
        <v>2197</v>
      </c>
      <c r="T213" s="463" t="s">
        <v>331</v>
      </c>
      <c r="U213" s="463" t="s">
        <v>2198</v>
      </c>
      <c r="V213" s="463" t="s">
        <v>1805</v>
      </c>
      <c r="W213" s="463" t="s">
        <v>106</v>
      </c>
      <c r="X213" s="463" t="s">
        <v>1806</v>
      </c>
      <c r="Y213" s="463" t="s">
        <v>1794</v>
      </c>
      <c r="Z213" s="463" t="s">
        <v>2229</v>
      </c>
      <c r="AA213" s="463" t="s">
        <v>1808</v>
      </c>
      <c r="AB213" s="463" t="s">
        <v>1809</v>
      </c>
      <c r="AC213" s="463" t="s">
        <v>1810</v>
      </c>
      <c r="AD213" s="463" t="s">
        <v>1811</v>
      </c>
      <c r="AE213" s="463" t="s">
        <v>2230</v>
      </c>
      <c r="AF213" s="463" t="s">
        <v>2121</v>
      </c>
      <c r="AG213" s="463" t="s">
        <v>2231</v>
      </c>
      <c r="AH213" s="463" t="s">
        <v>1815</v>
      </c>
      <c r="AI213" s="463" t="s">
        <v>1809</v>
      </c>
      <c r="AJ213" s="463" t="s">
        <v>1796</v>
      </c>
      <c r="AK213" s="464">
        <v>3479900224834</v>
      </c>
      <c r="AL213" s="463" t="s">
        <v>363</v>
      </c>
      <c r="AM213" s="463" t="s">
        <v>1794</v>
      </c>
      <c r="AN213" s="463" t="s">
        <v>1924</v>
      </c>
      <c r="AO213" s="463" t="s">
        <v>51</v>
      </c>
      <c r="AP213" s="463" t="s">
        <v>2233</v>
      </c>
      <c r="AQ213" s="463" t="s">
        <v>1159</v>
      </c>
      <c r="AR213" s="463" t="s">
        <v>6</v>
      </c>
      <c r="AS213" s="463" t="s">
        <v>2220</v>
      </c>
      <c r="AT213" s="463" t="s">
        <v>2234</v>
      </c>
      <c r="AU213" s="465">
        <v>1</v>
      </c>
      <c r="AV213" s="463" t="s">
        <v>1824</v>
      </c>
      <c r="AW213" s="463" t="s">
        <v>1796</v>
      </c>
      <c r="AX213" s="463" t="s">
        <v>1819</v>
      </c>
      <c r="AY213" s="463" t="s">
        <v>1820</v>
      </c>
      <c r="AZ213" s="463" t="s">
        <v>1821</v>
      </c>
      <c r="BA213" s="463" t="s">
        <v>1822</v>
      </c>
    </row>
    <row r="214" spans="1:53" ht="21.75" customHeight="1">
      <c r="A214" s="463" t="s">
        <v>2225</v>
      </c>
      <c r="B214" s="463" t="s">
        <v>2226</v>
      </c>
      <c r="C214" s="463" t="s">
        <v>160</v>
      </c>
      <c r="D214" s="463" t="s">
        <v>1794</v>
      </c>
      <c r="E214" s="463" t="s">
        <v>46</v>
      </c>
      <c r="F214" s="463" t="s">
        <v>1795</v>
      </c>
      <c r="G214" s="463" t="s">
        <v>1796</v>
      </c>
      <c r="H214" s="463" t="s">
        <v>1797</v>
      </c>
      <c r="I214" s="463" t="s">
        <v>2227</v>
      </c>
      <c r="J214" s="463" t="s">
        <v>357</v>
      </c>
      <c r="K214" s="463" t="s">
        <v>2228</v>
      </c>
      <c r="L214" s="463" t="s">
        <v>358</v>
      </c>
      <c r="M214" s="463" t="s">
        <v>357</v>
      </c>
      <c r="N214" s="463" t="s">
        <v>1796</v>
      </c>
      <c r="O214" s="463" t="s">
        <v>1800</v>
      </c>
      <c r="P214" s="463" t="s">
        <v>1801</v>
      </c>
      <c r="Q214" s="463" t="s">
        <v>1796</v>
      </c>
      <c r="R214" s="463" t="s">
        <v>1802</v>
      </c>
      <c r="S214" s="463" t="s">
        <v>2197</v>
      </c>
      <c r="T214" s="463" t="s">
        <v>331</v>
      </c>
      <c r="U214" s="463" t="s">
        <v>2198</v>
      </c>
      <c r="V214" s="463" t="s">
        <v>1805</v>
      </c>
      <c r="W214" s="463" t="s">
        <v>106</v>
      </c>
      <c r="X214" s="463" t="s">
        <v>1806</v>
      </c>
      <c r="Y214" s="463" t="s">
        <v>1794</v>
      </c>
      <c r="Z214" s="463" t="s">
        <v>2229</v>
      </c>
      <c r="AA214" s="463" t="s">
        <v>1808</v>
      </c>
      <c r="AB214" s="463" t="s">
        <v>1809</v>
      </c>
      <c r="AC214" s="463" t="s">
        <v>1810</v>
      </c>
      <c r="AD214" s="463" t="s">
        <v>1811</v>
      </c>
      <c r="AE214" s="463" t="s">
        <v>2230</v>
      </c>
      <c r="AF214" s="463" t="s">
        <v>2121</v>
      </c>
      <c r="AG214" s="463" t="s">
        <v>2231</v>
      </c>
      <c r="AH214" s="463" t="s">
        <v>1815</v>
      </c>
      <c r="AI214" s="463" t="s">
        <v>1809</v>
      </c>
      <c r="AJ214" s="463" t="s">
        <v>1794</v>
      </c>
      <c r="AK214" s="464">
        <v>3450700339541</v>
      </c>
      <c r="AL214" s="463" t="s">
        <v>778</v>
      </c>
      <c r="AM214" s="463" t="s">
        <v>1794</v>
      </c>
      <c r="AN214" s="463" t="s">
        <v>1816</v>
      </c>
      <c r="AO214" s="463" t="s">
        <v>51</v>
      </c>
      <c r="AP214" s="463" t="s">
        <v>2126</v>
      </c>
      <c r="AQ214" s="463" t="s">
        <v>1542</v>
      </c>
      <c r="AR214" s="463" t="s">
        <v>62</v>
      </c>
      <c r="AS214" s="463" t="s">
        <v>51</v>
      </c>
      <c r="AT214" s="463" t="s">
        <v>51</v>
      </c>
      <c r="AU214" s="465">
        <v>1</v>
      </c>
      <c r="AV214" s="463" t="s">
        <v>1824</v>
      </c>
      <c r="AW214" s="463" t="s">
        <v>1796</v>
      </c>
      <c r="AX214" s="463" t="s">
        <v>1819</v>
      </c>
      <c r="AY214" s="463" t="s">
        <v>1820</v>
      </c>
      <c r="AZ214" s="463" t="s">
        <v>1821</v>
      </c>
      <c r="BA214" s="463" t="s">
        <v>1822</v>
      </c>
    </row>
    <row r="215" spans="1:53" ht="21.75" customHeight="1">
      <c r="A215" s="463" t="s">
        <v>2225</v>
      </c>
      <c r="B215" s="463" t="s">
        <v>2226</v>
      </c>
      <c r="C215" s="463" t="s">
        <v>160</v>
      </c>
      <c r="D215" s="463" t="s">
        <v>1794</v>
      </c>
      <c r="E215" s="463" t="s">
        <v>46</v>
      </c>
      <c r="F215" s="463" t="s">
        <v>1795</v>
      </c>
      <c r="G215" s="463" t="s">
        <v>1796</v>
      </c>
      <c r="H215" s="463" t="s">
        <v>1797</v>
      </c>
      <c r="I215" s="463" t="s">
        <v>2227</v>
      </c>
      <c r="J215" s="463" t="s">
        <v>357</v>
      </c>
      <c r="K215" s="463" t="s">
        <v>2228</v>
      </c>
      <c r="L215" s="463" t="s">
        <v>358</v>
      </c>
      <c r="M215" s="463" t="s">
        <v>357</v>
      </c>
      <c r="N215" s="463" t="s">
        <v>1796</v>
      </c>
      <c r="O215" s="463" t="s">
        <v>1800</v>
      </c>
      <c r="P215" s="463" t="s">
        <v>1801</v>
      </c>
      <c r="Q215" s="463" t="s">
        <v>1796</v>
      </c>
      <c r="R215" s="463" t="s">
        <v>1802</v>
      </c>
      <c r="S215" s="463" t="s">
        <v>2197</v>
      </c>
      <c r="T215" s="463" t="s">
        <v>331</v>
      </c>
      <c r="U215" s="463" t="s">
        <v>2198</v>
      </c>
      <c r="V215" s="463" t="s">
        <v>1805</v>
      </c>
      <c r="W215" s="463" t="s">
        <v>106</v>
      </c>
      <c r="X215" s="463" t="s">
        <v>1806</v>
      </c>
      <c r="Y215" s="463" t="s">
        <v>1794</v>
      </c>
      <c r="Z215" s="463" t="s">
        <v>2229</v>
      </c>
      <c r="AA215" s="463" t="s">
        <v>1808</v>
      </c>
      <c r="AB215" s="463" t="s">
        <v>1809</v>
      </c>
      <c r="AC215" s="463" t="s">
        <v>1810</v>
      </c>
      <c r="AD215" s="463" t="s">
        <v>1811</v>
      </c>
      <c r="AE215" s="463" t="s">
        <v>2230</v>
      </c>
      <c r="AF215" s="463" t="s">
        <v>2121</v>
      </c>
      <c r="AG215" s="463" t="s">
        <v>2231</v>
      </c>
      <c r="AH215" s="463" t="s">
        <v>1815</v>
      </c>
      <c r="AI215" s="463" t="s">
        <v>1809</v>
      </c>
      <c r="AJ215" s="463" t="s">
        <v>1825</v>
      </c>
      <c r="AK215" s="464">
        <v>3470100295925</v>
      </c>
      <c r="AL215" s="463" t="s">
        <v>362</v>
      </c>
      <c r="AM215" s="463" t="s">
        <v>1796</v>
      </c>
      <c r="AN215" s="463" t="s">
        <v>1816</v>
      </c>
      <c r="AO215" s="463" t="s">
        <v>51</v>
      </c>
      <c r="AP215" s="463" t="s">
        <v>2235</v>
      </c>
      <c r="AQ215" s="463" t="s">
        <v>1159</v>
      </c>
      <c r="AR215" s="463" t="s">
        <v>6</v>
      </c>
      <c r="AS215" s="463" t="s">
        <v>51</v>
      </c>
      <c r="AT215" s="463" t="s">
        <v>51</v>
      </c>
      <c r="AU215" s="465">
        <v>1</v>
      </c>
      <c r="AV215" s="463" t="s">
        <v>1824</v>
      </c>
      <c r="AW215" s="463" t="s">
        <v>1796</v>
      </c>
      <c r="AX215" s="463" t="s">
        <v>1819</v>
      </c>
      <c r="AY215" s="463" t="s">
        <v>1820</v>
      </c>
      <c r="AZ215" s="463" t="s">
        <v>1821</v>
      </c>
      <c r="BA215" s="463" t="s">
        <v>1822</v>
      </c>
    </row>
    <row r="216" spans="1:53" ht="21.75" customHeight="1">
      <c r="A216" s="463" t="s">
        <v>2225</v>
      </c>
      <c r="B216" s="463" t="s">
        <v>2226</v>
      </c>
      <c r="C216" s="463" t="s">
        <v>160</v>
      </c>
      <c r="D216" s="463" t="s">
        <v>1794</v>
      </c>
      <c r="E216" s="463" t="s">
        <v>46</v>
      </c>
      <c r="F216" s="463" t="s">
        <v>1795</v>
      </c>
      <c r="G216" s="463" t="s">
        <v>1796</v>
      </c>
      <c r="H216" s="463" t="s">
        <v>1797</v>
      </c>
      <c r="I216" s="463" t="s">
        <v>2227</v>
      </c>
      <c r="J216" s="463" t="s">
        <v>357</v>
      </c>
      <c r="K216" s="463" t="s">
        <v>2228</v>
      </c>
      <c r="L216" s="463" t="s">
        <v>358</v>
      </c>
      <c r="M216" s="463" t="s">
        <v>357</v>
      </c>
      <c r="N216" s="463" t="s">
        <v>1796</v>
      </c>
      <c r="O216" s="463" t="s">
        <v>1800</v>
      </c>
      <c r="P216" s="463" t="s">
        <v>1801</v>
      </c>
      <c r="Q216" s="463" t="s">
        <v>1796</v>
      </c>
      <c r="R216" s="463" t="s">
        <v>1802</v>
      </c>
      <c r="S216" s="463" t="s">
        <v>2197</v>
      </c>
      <c r="T216" s="463" t="s">
        <v>331</v>
      </c>
      <c r="U216" s="463" t="s">
        <v>2198</v>
      </c>
      <c r="V216" s="463" t="s">
        <v>1805</v>
      </c>
      <c r="W216" s="463" t="s">
        <v>106</v>
      </c>
      <c r="X216" s="463" t="s">
        <v>1806</v>
      </c>
      <c r="Y216" s="463" t="s">
        <v>1794</v>
      </c>
      <c r="Z216" s="463" t="s">
        <v>2229</v>
      </c>
      <c r="AA216" s="463" t="s">
        <v>1808</v>
      </c>
      <c r="AB216" s="463" t="s">
        <v>1809</v>
      </c>
      <c r="AC216" s="463" t="s">
        <v>1810</v>
      </c>
      <c r="AD216" s="463" t="s">
        <v>1811</v>
      </c>
      <c r="AE216" s="463" t="s">
        <v>2230</v>
      </c>
      <c r="AF216" s="463" t="s">
        <v>2121</v>
      </c>
      <c r="AG216" s="463" t="s">
        <v>2231</v>
      </c>
      <c r="AH216" s="463" t="s">
        <v>1815</v>
      </c>
      <c r="AI216" s="463" t="s">
        <v>1809</v>
      </c>
      <c r="AJ216" s="463" t="s">
        <v>1808</v>
      </c>
      <c r="AK216" s="464">
        <v>3499900034563</v>
      </c>
      <c r="AL216" s="463" t="s">
        <v>364</v>
      </c>
      <c r="AM216" s="463" t="s">
        <v>1794</v>
      </c>
      <c r="AN216" s="463" t="s">
        <v>1816</v>
      </c>
      <c r="AO216" s="463" t="s">
        <v>51</v>
      </c>
      <c r="AP216" s="463" t="s">
        <v>2235</v>
      </c>
      <c r="AQ216" s="463" t="s">
        <v>1159</v>
      </c>
      <c r="AR216" s="463" t="s">
        <v>6</v>
      </c>
      <c r="AS216" s="463" t="s">
        <v>51</v>
      </c>
      <c r="AT216" s="463" t="s">
        <v>51</v>
      </c>
      <c r="AU216" s="465">
        <v>1</v>
      </c>
      <c r="AV216" s="463" t="s">
        <v>1824</v>
      </c>
      <c r="AW216" s="463" t="s">
        <v>1796</v>
      </c>
      <c r="AX216" s="463" t="s">
        <v>1819</v>
      </c>
      <c r="AY216" s="463" t="s">
        <v>1820</v>
      </c>
      <c r="AZ216" s="463" t="s">
        <v>1821</v>
      </c>
      <c r="BA216" s="463" t="s">
        <v>1822</v>
      </c>
    </row>
    <row r="217" spans="1:53" ht="21.75" customHeight="1">
      <c r="A217" s="463" t="s">
        <v>2225</v>
      </c>
      <c r="B217" s="463" t="s">
        <v>2236</v>
      </c>
      <c r="C217" s="463" t="s">
        <v>45</v>
      </c>
      <c r="D217" s="463" t="s">
        <v>1794</v>
      </c>
      <c r="E217" s="463" t="s">
        <v>46</v>
      </c>
      <c r="F217" s="463" t="s">
        <v>1795</v>
      </c>
      <c r="G217" s="463" t="s">
        <v>1796</v>
      </c>
      <c r="H217" s="463" t="s">
        <v>1797</v>
      </c>
      <c r="I217" s="463" t="s">
        <v>2227</v>
      </c>
      <c r="J217" s="463" t="s">
        <v>357</v>
      </c>
      <c r="K217" s="463" t="s">
        <v>2228</v>
      </c>
      <c r="L217" s="463" t="s">
        <v>358</v>
      </c>
      <c r="M217" s="463" t="s">
        <v>357</v>
      </c>
      <c r="N217" s="463" t="s">
        <v>1796</v>
      </c>
      <c r="O217" s="463" t="s">
        <v>1800</v>
      </c>
      <c r="P217" s="463" t="s">
        <v>1801</v>
      </c>
      <c r="Q217" s="463" t="s">
        <v>1796</v>
      </c>
      <c r="R217" s="463" t="s">
        <v>1802</v>
      </c>
      <c r="S217" s="463" t="s">
        <v>2197</v>
      </c>
      <c r="T217" s="463" t="s">
        <v>331</v>
      </c>
      <c r="U217" s="463" t="s">
        <v>2198</v>
      </c>
      <c r="V217" s="463" t="s">
        <v>1805</v>
      </c>
      <c r="W217" s="463" t="s">
        <v>106</v>
      </c>
      <c r="X217" s="463" t="s">
        <v>1806</v>
      </c>
      <c r="Y217" s="463" t="s">
        <v>1794</v>
      </c>
      <c r="Z217" s="463" t="s">
        <v>2229</v>
      </c>
      <c r="AA217" s="463" t="s">
        <v>1808</v>
      </c>
      <c r="AB217" s="463" t="s">
        <v>1809</v>
      </c>
      <c r="AC217" s="463" t="s">
        <v>1810</v>
      </c>
      <c r="AD217" s="463" t="s">
        <v>1811</v>
      </c>
      <c r="AE217" s="463" t="s">
        <v>1870</v>
      </c>
      <c r="AF217" s="463" t="s">
        <v>1871</v>
      </c>
      <c r="AG217" s="463" t="s">
        <v>2237</v>
      </c>
      <c r="AH217" s="463" t="s">
        <v>1933</v>
      </c>
      <c r="AI217" s="463" t="s">
        <v>1809</v>
      </c>
      <c r="AJ217" s="463" t="s">
        <v>1796</v>
      </c>
      <c r="AK217" s="464">
        <v>3499900033958</v>
      </c>
      <c r="AL217" s="463" t="s">
        <v>359</v>
      </c>
      <c r="AM217" s="463" t="s">
        <v>1796</v>
      </c>
      <c r="AN217" s="463" t="s">
        <v>1816</v>
      </c>
      <c r="AO217" s="463" t="s">
        <v>51</v>
      </c>
      <c r="AP217" s="463" t="s">
        <v>2232</v>
      </c>
      <c r="AQ217" s="463" t="s">
        <v>1159</v>
      </c>
      <c r="AR217" s="463" t="s">
        <v>62</v>
      </c>
      <c r="AS217" s="463" t="s">
        <v>51</v>
      </c>
      <c r="AT217" s="463" t="s">
        <v>51</v>
      </c>
      <c r="AU217" s="465">
        <v>0</v>
      </c>
      <c r="AV217" s="463" t="s">
        <v>1818</v>
      </c>
      <c r="AW217" s="463" t="s">
        <v>1796</v>
      </c>
      <c r="AX217" s="463" t="s">
        <v>1819</v>
      </c>
      <c r="AY217" s="463" t="s">
        <v>1820</v>
      </c>
      <c r="AZ217" s="463" t="s">
        <v>1821</v>
      </c>
      <c r="BA217" s="463" t="s">
        <v>1822</v>
      </c>
    </row>
    <row r="218" spans="1:53" ht="21.75" customHeight="1">
      <c r="A218" s="463" t="s">
        <v>2225</v>
      </c>
      <c r="B218" s="463" t="s">
        <v>2236</v>
      </c>
      <c r="C218" s="463" t="s">
        <v>45</v>
      </c>
      <c r="D218" s="463" t="s">
        <v>1794</v>
      </c>
      <c r="E218" s="463" t="s">
        <v>46</v>
      </c>
      <c r="F218" s="463" t="s">
        <v>1795</v>
      </c>
      <c r="G218" s="463" t="s">
        <v>1796</v>
      </c>
      <c r="H218" s="463" t="s">
        <v>1797</v>
      </c>
      <c r="I218" s="463" t="s">
        <v>2227</v>
      </c>
      <c r="J218" s="463" t="s">
        <v>357</v>
      </c>
      <c r="K218" s="463" t="s">
        <v>2228</v>
      </c>
      <c r="L218" s="463" t="s">
        <v>358</v>
      </c>
      <c r="M218" s="463" t="s">
        <v>357</v>
      </c>
      <c r="N218" s="463" t="s">
        <v>1796</v>
      </c>
      <c r="O218" s="463" t="s">
        <v>1800</v>
      </c>
      <c r="P218" s="463" t="s">
        <v>1801</v>
      </c>
      <c r="Q218" s="463" t="s">
        <v>1796</v>
      </c>
      <c r="R218" s="463" t="s">
        <v>1802</v>
      </c>
      <c r="S218" s="463" t="s">
        <v>2197</v>
      </c>
      <c r="T218" s="463" t="s">
        <v>331</v>
      </c>
      <c r="U218" s="463" t="s">
        <v>2198</v>
      </c>
      <c r="V218" s="463" t="s">
        <v>1805</v>
      </c>
      <c r="W218" s="463" t="s">
        <v>106</v>
      </c>
      <c r="X218" s="463" t="s">
        <v>1806</v>
      </c>
      <c r="Y218" s="463" t="s">
        <v>1794</v>
      </c>
      <c r="Z218" s="463" t="s">
        <v>2229</v>
      </c>
      <c r="AA218" s="463" t="s">
        <v>1808</v>
      </c>
      <c r="AB218" s="463" t="s">
        <v>1809</v>
      </c>
      <c r="AC218" s="463" t="s">
        <v>1810</v>
      </c>
      <c r="AD218" s="463" t="s">
        <v>1811</v>
      </c>
      <c r="AE218" s="463" t="s">
        <v>1870</v>
      </c>
      <c r="AF218" s="463" t="s">
        <v>1871</v>
      </c>
      <c r="AG218" s="463" t="s">
        <v>2237</v>
      </c>
      <c r="AH218" s="463" t="s">
        <v>1933</v>
      </c>
      <c r="AI218" s="463" t="s">
        <v>1809</v>
      </c>
      <c r="AJ218" s="463" t="s">
        <v>1794</v>
      </c>
      <c r="AK218" s="464">
        <v>3450700339541</v>
      </c>
      <c r="AL218" s="463" t="s">
        <v>778</v>
      </c>
      <c r="AM218" s="463" t="s">
        <v>1794</v>
      </c>
      <c r="AN218" s="463" t="s">
        <v>1816</v>
      </c>
      <c r="AO218" s="463" t="s">
        <v>51</v>
      </c>
      <c r="AP218" s="463" t="s">
        <v>2126</v>
      </c>
      <c r="AQ218" s="463" t="s">
        <v>1542</v>
      </c>
      <c r="AR218" s="463" t="s">
        <v>62</v>
      </c>
      <c r="AS218" s="463" t="s">
        <v>51</v>
      </c>
      <c r="AT218" s="463" t="s">
        <v>51</v>
      </c>
      <c r="AU218" s="465">
        <v>1</v>
      </c>
      <c r="AV218" s="463" t="s">
        <v>1824</v>
      </c>
      <c r="AW218" s="463" t="s">
        <v>1796</v>
      </c>
      <c r="AX218" s="463" t="s">
        <v>1819</v>
      </c>
      <c r="AY218" s="463" t="s">
        <v>1820</v>
      </c>
      <c r="AZ218" s="463" t="s">
        <v>1821</v>
      </c>
      <c r="BA218" s="463" t="s">
        <v>1822</v>
      </c>
    </row>
    <row r="219" spans="1:53" ht="21.75" customHeight="1">
      <c r="A219" s="463" t="s">
        <v>2225</v>
      </c>
      <c r="B219" s="463" t="s">
        <v>2236</v>
      </c>
      <c r="C219" s="463" t="s">
        <v>45</v>
      </c>
      <c r="D219" s="463" t="s">
        <v>1794</v>
      </c>
      <c r="E219" s="463" t="s">
        <v>46</v>
      </c>
      <c r="F219" s="463" t="s">
        <v>1795</v>
      </c>
      <c r="G219" s="463" t="s">
        <v>1796</v>
      </c>
      <c r="H219" s="463" t="s">
        <v>1797</v>
      </c>
      <c r="I219" s="463" t="s">
        <v>2227</v>
      </c>
      <c r="J219" s="463" t="s">
        <v>357</v>
      </c>
      <c r="K219" s="463" t="s">
        <v>2228</v>
      </c>
      <c r="L219" s="463" t="s">
        <v>358</v>
      </c>
      <c r="M219" s="463" t="s">
        <v>357</v>
      </c>
      <c r="N219" s="463" t="s">
        <v>1796</v>
      </c>
      <c r="O219" s="463" t="s">
        <v>1800</v>
      </c>
      <c r="P219" s="463" t="s">
        <v>1801</v>
      </c>
      <c r="Q219" s="463" t="s">
        <v>1796</v>
      </c>
      <c r="R219" s="463" t="s">
        <v>1802</v>
      </c>
      <c r="S219" s="463" t="s">
        <v>2197</v>
      </c>
      <c r="T219" s="463" t="s">
        <v>331</v>
      </c>
      <c r="U219" s="463" t="s">
        <v>2198</v>
      </c>
      <c r="V219" s="463" t="s">
        <v>1805</v>
      </c>
      <c r="W219" s="463" t="s">
        <v>106</v>
      </c>
      <c r="X219" s="463" t="s">
        <v>1806</v>
      </c>
      <c r="Y219" s="463" t="s">
        <v>1794</v>
      </c>
      <c r="Z219" s="463" t="s">
        <v>2229</v>
      </c>
      <c r="AA219" s="463" t="s">
        <v>1808</v>
      </c>
      <c r="AB219" s="463" t="s">
        <v>1809</v>
      </c>
      <c r="AC219" s="463" t="s">
        <v>1810</v>
      </c>
      <c r="AD219" s="463" t="s">
        <v>1811</v>
      </c>
      <c r="AE219" s="463" t="s">
        <v>1870</v>
      </c>
      <c r="AF219" s="463" t="s">
        <v>1871</v>
      </c>
      <c r="AG219" s="463" t="s">
        <v>2237</v>
      </c>
      <c r="AH219" s="463" t="s">
        <v>1933</v>
      </c>
      <c r="AI219" s="463" t="s">
        <v>1809</v>
      </c>
      <c r="AJ219" s="463" t="s">
        <v>1825</v>
      </c>
      <c r="AK219" s="464">
        <v>3470100295925</v>
      </c>
      <c r="AL219" s="463" t="s">
        <v>362</v>
      </c>
      <c r="AM219" s="463" t="s">
        <v>1796</v>
      </c>
      <c r="AN219" s="463" t="s">
        <v>1816</v>
      </c>
      <c r="AO219" s="463" t="s">
        <v>51</v>
      </c>
      <c r="AP219" s="463" t="s">
        <v>2235</v>
      </c>
      <c r="AQ219" s="463" t="s">
        <v>1159</v>
      </c>
      <c r="AR219" s="463" t="s">
        <v>6</v>
      </c>
      <c r="AS219" s="463" t="s">
        <v>51</v>
      </c>
      <c r="AT219" s="463" t="s">
        <v>51</v>
      </c>
      <c r="AU219" s="465">
        <v>1</v>
      </c>
      <c r="AV219" s="463" t="s">
        <v>1824</v>
      </c>
      <c r="AW219" s="463" t="s">
        <v>1796</v>
      </c>
      <c r="AX219" s="463" t="s">
        <v>1819</v>
      </c>
      <c r="AY219" s="463" t="s">
        <v>1820</v>
      </c>
      <c r="AZ219" s="463" t="s">
        <v>1821</v>
      </c>
      <c r="BA219" s="463" t="s">
        <v>1822</v>
      </c>
    </row>
    <row r="220" spans="1:53" ht="21.75" customHeight="1">
      <c r="A220" s="463" t="s">
        <v>2225</v>
      </c>
      <c r="B220" s="463" t="s">
        <v>2236</v>
      </c>
      <c r="C220" s="463" t="s">
        <v>45</v>
      </c>
      <c r="D220" s="463" t="s">
        <v>1794</v>
      </c>
      <c r="E220" s="463" t="s">
        <v>46</v>
      </c>
      <c r="F220" s="463" t="s">
        <v>1795</v>
      </c>
      <c r="G220" s="463" t="s">
        <v>1796</v>
      </c>
      <c r="H220" s="463" t="s">
        <v>1797</v>
      </c>
      <c r="I220" s="463" t="s">
        <v>2227</v>
      </c>
      <c r="J220" s="463" t="s">
        <v>357</v>
      </c>
      <c r="K220" s="463" t="s">
        <v>2228</v>
      </c>
      <c r="L220" s="463" t="s">
        <v>358</v>
      </c>
      <c r="M220" s="463" t="s">
        <v>357</v>
      </c>
      <c r="N220" s="463" t="s">
        <v>1796</v>
      </c>
      <c r="O220" s="463" t="s">
        <v>1800</v>
      </c>
      <c r="P220" s="463" t="s">
        <v>1801</v>
      </c>
      <c r="Q220" s="463" t="s">
        <v>1796</v>
      </c>
      <c r="R220" s="463" t="s">
        <v>1802</v>
      </c>
      <c r="S220" s="463" t="s">
        <v>2197</v>
      </c>
      <c r="T220" s="463" t="s">
        <v>331</v>
      </c>
      <c r="U220" s="463" t="s">
        <v>2198</v>
      </c>
      <c r="V220" s="463" t="s">
        <v>1805</v>
      </c>
      <c r="W220" s="463" t="s">
        <v>106</v>
      </c>
      <c r="X220" s="463" t="s">
        <v>1806</v>
      </c>
      <c r="Y220" s="463" t="s">
        <v>1794</v>
      </c>
      <c r="Z220" s="463" t="s">
        <v>2229</v>
      </c>
      <c r="AA220" s="463" t="s">
        <v>1808</v>
      </c>
      <c r="AB220" s="463" t="s">
        <v>1809</v>
      </c>
      <c r="AC220" s="463" t="s">
        <v>1810</v>
      </c>
      <c r="AD220" s="463" t="s">
        <v>1811</v>
      </c>
      <c r="AE220" s="463" t="s">
        <v>1870</v>
      </c>
      <c r="AF220" s="463" t="s">
        <v>1871</v>
      </c>
      <c r="AG220" s="463" t="s">
        <v>2237</v>
      </c>
      <c r="AH220" s="463" t="s">
        <v>1933</v>
      </c>
      <c r="AI220" s="463" t="s">
        <v>1809</v>
      </c>
      <c r="AJ220" s="463" t="s">
        <v>1808</v>
      </c>
      <c r="AK220" s="464">
        <v>3499900034563</v>
      </c>
      <c r="AL220" s="463" t="s">
        <v>364</v>
      </c>
      <c r="AM220" s="463" t="s">
        <v>1794</v>
      </c>
      <c r="AN220" s="463" t="s">
        <v>1816</v>
      </c>
      <c r="AO220" s="463" t="s">
        <v>51</v>
      </c>
      <c r="AP220" s="463" t="s">
        <v>2235</v>
      </c>
      <c r="AQ220" s="463" t="s">
        <v>1159</v>
      </c>
      <c r="AR220" s="463" t="s">
        <v>6</v>
      </c>
      <c r="AS220" s="463" t="s">
        <v>51</v>
      </c>
      <c r="AT220" s="463" t="s">
        <v>51</v>
      </c>
      <c r="AU220" s="465">
        <v>1</v>
      </c>
      <c r="AV220" s="463" t="s">
        <v>1824</v>
      </c>
      <c r="AW220" s="463" t="s">
        <v>1796</v>
      </c>
      <c r="AX220" s="463" t="s">
        <v>1819</v>
      </c>
      <c r="AY220" s="463" t="s">
        <v>1820</v>
      </c>
      <c r="AZ220" s="463" t="s">
        <v>1821</v>
      </c>
      <c r="BA220" s="463" t="s">
        <v>1822</v>
      </c>
    </row>
    <row r="221" spans="1:53" ht="21.75" customHeight="1">
      <c r="A221" s="463" t="s">
        <v>2225</v>
      </c>
      <c r="B221" s="463" t="s">
        <v>2236</v>
      </c>
      <c r="C221" s="463" t="s">
        <v>45</v>
      </c>
      <c r="D221" s="463" t="s">
        <v>1794</v>
      </c>
      <c r="E221" s="463" t="s">
        <v>46</v>
      </c>
      <c r="F221" s="463" t="s">
        <v>1795</v>
      </c>
      <c r="G221" s="463" t="s">
        <v>1796</v>
      </c>
      <c r="H221" s="463" t="s">
        <v>1797</v>
      </c>
      <c r="I221" s="463" t="s">
        <v>2227</v>
      </c>
      <c r="J221" s="463" t="s">
        <v>357</v>
      </c>
      <c r="K221" s="463" t="s">
        <v>2228</v>
      </c>
      <c r="L221" s="463" t="s">
        <v>358</v>
      </c>
      <c r="M221" s="463" t="s">
        <v>357</v>
      </c>
      <c r="N221" s="463" t="s">
        <v>1796</v>
      </c>
      <c r="O221" s="463" t="s">
        <v>1800</v>
      </c>
      <c r="P221" s="463" t="s">
        <v>1801</v>
      </c>
      <c r="Q221" s="463" t="s">
        <v>1796</v>
      </c>
      <c r="R221" s="463" t="s">
        <v>1802</v>
      </c>
      <c r="S221" s="463" t="s">
        <v>2197</v>
      </c>
      <c r="T221" s="463" t="s">
        <v>331</v>
      </c>
      <c r="U221" s="463" t="s">
        <v>2198</v>
      </c>
      <c r="V221" s="463" t="s">
        <v>1805</v>
      </c>
      <c r="W221" s="463" t="s">
        <v>106</v>
      </c>
      <c r="X221" s="463" t="s">
        <v>1806</v>
      </c>
      <c r="Y221" s="463" t="s">
        <v>1794</v>
      </c>
      <c r="Z221" s="463" t="s">
        <v>2229</v>
      </c>
      <c r="AA221" s="463" t="s">
        <v>1808</v>
      </c>
      <c r="AB221" s="463" t="s">
        <v>1809</v>
      </c>
      <c r="AC221" s="463" t="s">
        <v>1810</v>
      </c>
      <c r="AD221" s="463" t="s">
        <v>1811</v>
      </c>
      <c r="AE221" s="463" t="s">
        <v>1870</v>
      </c>
      <c r="AF221" s="463" t="s">
        <v>1871</v>
      </c>
      <c r="AG221" s="463" t="s">
        <v>2237</v>
      </c>
      <c r="AH221" s="463" t="s">
        <v>1933</v>
      </c>
      <c r="AI221" s="463" t="s">
        <v>1809</v>
      </c>
      <c r="AJ221" s="463" t="s">
        <v>1828</v>
      </c>
      <c r="AK221" s="464">
        <v>3479900224834</v>
      </c>
      <c r="AL221" s="463" t="s">
        <v>363</v>
      </c>
      <c r="AM221" s="463" t="s">
        <v>1794</v>
      </c>
      <c r="AN221" s="463" t="s">
        <v>1816</v>
      </c>
      <c r="AO221" s="463" t="s">
        <v>51</v>
      </c>
      <c r="AP221" s="463" t="s">
        <v>2233</v>
      </c>
      <c r="AQ221" s="463" t="s">
        <v>1159</v>
      </c>
      <c r="AR221" s="463" t="s">
        <v>6</v>
      </c>
      <c r="AS221" s="463" t="s">
        <v>51</v>
      </c>
      <c r="AT221" s="463" t="s">
        <v>51</v>
      </c>
      <c r="AU221" s="465">
        <v>1</v>
      </c>
      <c r="AV221" s="463" t="s">
        <v>1824</v>
      </c>
      <c r="AW221" s="463" t="s">
        <v>1796</v>
      </c>
      <c r="AX221" s="463" t="s">
        <v>1819</v>
      </c>
      <c r="AY221" s="463" t="s">
        <v>1820</v>
      </c>
      <c r="AZ221" s="463" t="s">
        <v>1821</v>
      </c>
      <c r="BA221" s="463" t="s">
        <v>1822</v>
      </c>
    </row>
    <row r="222" spans="1:53" ht="21.75" customHeight="1">
      <c r="A222" s="463" t="s">
        <v>2238</v>
      </c>
      <c r="B222" s="463" t="s">
        <v>2239</v>
      </c>
      <c r="C222" s="463" t="s">
        <v>45</v>
      </c>
      <c r="D222" s="463" t="s">
        <v>1794</v>
      </c>
      <c r="E222" s="463" t="s">
        <v>46</v>
      </c>
      <c r="F222" s="463" t="s">
        <v>1795</v>
      </c>
      <c r="G222" s="463" t="s">
        <v>1796</v>
      </c>
      <c r="H222" s="463" t="s">
        <v>1797</v>
      </c>
      <c r="I222" s="463" t="s">
        <v>2195</v>
      </c>
      <c r="J222" s="463" t="s">
        <v>335</v>
      </c>
      <c r="K222" s="463" t="s">
        <v>2240</v>
      </c>
      <c r="L222" s="463" t="s">
        <v>432</v>
      </c>
      <c r="M222" s="463" t="s">
        <v>335</v>
      </c>
      <c r="N222" s="463" t="s">
        <v>1796</v>
      </c>
      <c r="O222" s="463" t="s">
        <v>1800</v>
      </c>
      <c r="P222" s="463" t="s">
        <v>1801</v>
      </c>
      <c r="Q222" s="463" t="s">
        <v>1796</v>
      </c>
      <c r="R222" s="463" t="s">
        <v>1802</v>
      </c>
      <c r="S222" s="463" t="s">
        <v>2197</v>
      </c>
      <c r="T222" s="463" t="s">
        <v>331</v>
      </c>
      <c r="U222" s="463" t="s">
        <v>2198</v>
      </c>
      <c r="V222" s="463" t="s">
        <v>1805</v>
      </c>
      <c r="W222" s="463" t="s">
        <v>106</v>
      </c>
      <c r="X222" s="463" t="s">
        <v>1806</v>
      </c>
      <c r="Y222" s="463" t="s">
        <v>1794</v>
      </c>
      <c r="Z222" s="463" t="s">
        <v>2207</v>
      </c>
      <c r="AA222" s="463" t="s">
        <v>1808</v>
      </c>
      <c r="AB222" s="463" t="s">
        <v>1809</v>
      </c>
      <c r="AC222" s="463" t="s">
        <v>1810</v>
      </c>
      <c r="AD222" s="463" t="s">
        <v>1811</v>
      </c>
      <c r="AE222" s="463" t="s">
        <v>1835</v>
      </c>
      <c r="AF222" s="463" t="s">
        <v>1835</v>
      </c>
      <c r="AG222" s="463" t="s">
        <v>2241</v>
      </c>
      <c r="AH222" s="463" t="s">
        <v>1837</v>
      </c>
      <c r="AI222" s="463" t="s">
        <v>1809</v>
      </c>
      <c r="AJ222" s="463" t="s">
        <v>1796</v>
      </c>
      <c r="AK222" s="464">
        <v>3470400603528</v>
      </c>
      <c r="AL222" s="463" t="s">
        <v>437</v>
      </c>
      <c r="AM222" s="463" t="s">
        <v>1796</v>
      </c>
      <c r="AN222" s="463" t="s">
        <v>1816</v>
      </c>
      <c r="AO222" s="463" t="s">
        <v>51</v>
      </c>
      <c r="AP222" s="463" t="s">
        <v>2123</v>
      </c>
      <c r="AQ222" s="463" t="s">
        <v>1542</v>
      </c>
      <c r="AR222" s="463" t="s">
        <v>6</v>
      </c>
      <c r="AS222" s="463" t="s">
        <v>51</v>
      </c>
      <c r="AT222" s="463" t="s">
        <v>51</v>
      </c>
      <c r="AU222" s="465">
        <v>0</v>
      </c>
      <c r="AV222" s="463" t="s">
        <v>1818</v>
      </c>
      <c r="AW222" s="463" t="s">
        <v>1796</v>
      </c>
      <c r="AX222" s="463" t="s">
        <v>1819</v>
      </c>
      <c r="AY222" s="463" t="s">
        <v>1820</v>
      </c>
      <c r="AZ222" s="463" t="s">
        <v>1821</v>
      </c>
      <c r="BA222" s="463" t="s">
        <v>1822</v>
      </c>
    </row>
    <row r="223" spans="1:53" ht="21.75" customHeight="1">
      <c r="A223" s="463" t="s">
        <v>2238</v>
      </c>
      <c r="B223" s="463" t="s">
        <v>2239</v>
      </c>
      <c r="C223" s="463" t="s">
        <v>45</v>
      </c>
      <c r="D223" s="463" t="s">
        <v>1794</v>
      </c>
      <c r="E223" s="463" t="s">
        <v>46</v>
      </c>
      <c r="F223" s="463" t="s">
        <v>1795</v>
      </c>
      <c r="G223" s="463" t="s">
        <v>1796</v>
      </c>
      <c r="H223" s="463" t="s">
        <v>1797</v>
      </c>
      <c r="I223" s="463" t="s">
        <v>2195</v>
      </c>
      <c r="J223" s="463" t="s">
        <v>335</v>
      </c>
      <c r="K223" s="463" t="s">
        <v>2240</v>
      </c>
      <c r="L223" s="463" t="s">
        <v>432</v>
      </c>
      <c r="M223" s="463" t="s">
        <v>335</v>
      </c>
      <c r="N223" s="463" t="s">
        <v>1796</v>
      </c>
      <c r="O223" s="463" t="s">
        <v>1800</v>
      </c>
      <c r="P223" s="463" t="s">
        <v>1801</v>
      </c>
      <c r="Q223" s="463" t="s">
        <v>1796</v>
      </c>
      <c r="R223" s="463" t="s">
        <v>1802</v>
      </c>
      <c r="S223" s="463" t="s">
        <v>2197</v>
      </c>
      <c r="T223" s="463" t="s">
        <v>331</v>
      </c>
      <c r="U223" s="463" t="s">
        <v>2198</v>
      </c>
      <c r="V223" s="463" t="s">
        <v>1805</v>
      </c>
      <c r="W223" s="463" t="s">
        <v>106</v>
      </c>
      <c r="X223" s="463" t="s">
        <v>1806</v>
      </c>
      <c r="Y223" s="463" t="s">
        <v>1794</v>
      </c>
      <c r="Z223" s="463" t="s">
        <v>2207</v>
      </c>
      <c r="AA223" s="463" t="s">
        <v>1808</v>
      </c>
      <c r="AB223" s="463" t="s">
        <v>1809</v>
      </c>
      <c r="AC223" s="463" t="s">
        <v>1810</v>
      </c>
      <c r="AD223" s="463" t="s">
        <v>1811</v>
      </c>
      <c r="AE223" s="463" t="s">
        <v>1835</v>
      </c>
      <c r="AF223" s="463" t="s">
        <v>1835</v>
      </c>
      <c r="AG223" s="463" t="s">
        <v>2241</v>
      </c>
      <c r="AH223" s="463" t="s">
        <v>1837</v>
      </c>
      <c r="AI223" s="463" t="s">
        <v>1809</v>
      </c>
      <c r="AJ223" s="463" t="s">
        <v>1794</v>
      </c>
      <c r="AK223" s="464">
        <v>3480100315276</v>
      </c>
      <c r="AL223" s="463" t="s">
        <v>438</v>
      </c>
      <c r="AM223" s="463" t="s">
        <v>1796</v>
      </c>
      <c r="AN223" s="463" t="s">
        <v>1816</v>
      </c>
      <c r="AO223" s="463" t="s">
        <v>51</v>
      </c>
      <c r="AP223" s="463" t="s">
        <v>2127</v>
      </c>
      <c r="AQ223" s="463" t="s">
        <v>1159</v>
      </c>
      <c r="AR223" s="463" t="s">
        <v>6</v>
      </c>
      <c r="AS223" s="463" t="s">
        <v>51</v>
      </c>
      <c r="AT223" s="463" t="s">
        <v>51</v>
      </c>
      <c r="AU223" s="465">
        <v>1</v>
      </c>
      <c r="AV223" s="463" t="s">
        <v>1824</v>
      </c>
      <c r="AW223" s="463" t="s">
        <v>1796</v>
      </c>
      <c r="AX223" s="463" t="s">
        <v>1819</v>
      </c>
      <c r="AY223" s="463" t="s">
        <v>1820</v>
      </c>
      <c r="AZ223" s="463" t="s">
        <v>1821</v>
      </c>
      <c r="BA223" s="463" t="s">
        <v>1822</v>
      </c>
    </row>
    <row r="224" spans="1:53" ht="21.75" customHeight="1">
      <c r="A224" s="463" t="s">
        <v>2238</v>
      </c>
      <c r="B224" s="463" t="s">
        <v>2239</v>
      </c>
      <c r="C224" s="463" t="s">
        <v>45</v>
      </c>
      <c r="D224" s="463" t="s">
        <v>1794</v>
      </c>
      <c r="E224" s="463" t="s">
        <v>46</v>
      </c>
      <c r="F224" s="463" t="s">
        <v>1795</v>
      </c>
      <c r="G224" s="463" t="s">
        <v>1796</v>
      </c>
      <c r="H224" s="463" t="s">
        <v>1797</v>
      </c>
      <c r="I224" s="463" t="s">
        <v>2195</v>
      </c>
      <c r="J224" s="463" t="s">
        <v>335</v>
      </c>
      <c r="K224" s="463" t="s">
        <v>2240</v>
      </c>
      <c r="L224" s="463" t="s">
        <v>432</v>
      </c>
      <c r="M224" s="463" t="s">
        <v>335</v>
      </c>
      <c r="N224" s="463" t="s">
        <v>1796</v>
      </c>
      <c r="O224" s="463" t="s">
        <v>1800</v>
      </c>
      <c r="P224" s="463" t="s">
        <v>1801</v>
      </c>
      <c r="Q224" s="463" t="s">
        <v>1796</v>
      </c>
      <c r="R224" s="463" t="s">
        <v>1802</v>
      </c>
      <c r="S224" s="463" t="s">
        <v>2197</v>
      </c>
      <c r="T224" s="463" t="s">
        <v>331</v>
      </c>
      <c r="U224" s="463" t="s">
        <v>2198</v>
      </c>
      <c r="V224" s="463" t="s">
        <v>1805</v>
      </c>
      <c r="W224" s="463" t="s">
        <v>106</v>
      </c>
      <c r="X224" s="463" t="s">
        <v>1806</v>
      </c>
      <c r="Y224" s="463" t="s">
        <v>1794</v>
      </c>
      <c r="Z224" s="463" t="s">
        <v>2207</v>
      </c>
      <c r="AA224" s="463" t="s">
        <v>1808</v>
      </c>
      <c r="AB224" s="463" t="s">
        <v>1809</v>
      </c>
      <c r="AC224" s="463" t="s">
        <v>1810</v>
      </c>
      <c r="AD224" s="463" t="s">
        <v>1811</v>
      </c>
      <c r="AE224" s="463" t="s">
        <v>1835</v>
      </c>
      <c r="AF224" s="463" t="s">
        <v>1835</v>
      </c>
      <c r="AG224" s="463" t="s">
        <v>2241</v>
      </c>
      <c r="AH224" s="463" t="s">
        <v>1837</v>
      </c>
      <c r="AI224" s="463" t="s">
        <v>1809</v>
      </c>
      <c r="AJ224" s="463" t="s">
        <v>1825</v>
      </c>
      <c r="AK224" s="464">
        <v>3450100416650</v>
      </c>
      <c r="AL224" s="463" t="s">
        <v>436</v>
      </c>
      <c r="AM224" s="463" t="s">
        <v>1794</v>
      </c>
      <c r="AN224" s="463" t="s">
        <v>1816</v>
      </c>
      <c r="AO224" s="463" t="s">
        <v>51</v>
      </c>
      <c r="AP224" s="463" t="s">
        <v>2242</v>
      </c>
      <c r="AQ224" s="463" t="s">
        <v>1542</v>
      </c>
      <c r="AR224" s="463" t="s">
        <v>6</v>
      </c>
      <c r="AS224" s="463" t="s">
        <v>51</v>
      </c>
      <c r="AT224" s="463" t="s">
        <v>51</v>
      </c>
      <c r="AU224" s="465">
        <v>1</v>
      </c>
      <c r="AV224" s="463" t="s">
        <v>1824</v>
      </c>
      <c r="AW224" s="463" t="s">
        <v>1796</v>
      </c>
      <c r="AX224" s="463" t="s">
        <v>1819</v>
      </c>
      <c r="AY224" s="463" t="s">
        <v>1820</v>
      </c>
      <c r="AZ224" s="463" t="s">
        <v>1821</v>
      </c>
      <c r="BA224" s="463" t="s">
        <v>1822</v>
      </c>
    </row>
    <row r="225" spans="1:53" ht="21.75" customHeight="1">
      <c r="A225" s="463" t="s">
        <v>2238</v>
      </c>
      <c r="B225" s="463" t="s">
        <v>2239</v>
      </c>
      <c r="C225" s="463" t="s">
        <v>45</v>
      </c>
      <c r="D225" s="463" t="s">
        <v>1794</v>
      </c>
      <c r="E225" s="463" t="s">
        <v>46</v>
      </c>
      <c r="F225" s="463" t="s">
        <v>1795</v>
      </c>
      <c r="G225" s="463" t="s">
        <v>1796</v>
      </c>
      <c r="H225" s="463" t="s">
        <v>1797</v>
      </c>
      <c r="I225" s="463" t="s">
        <v>2195</v>
      </c>
      <c r="J225" s="463" t="s">
        <v>335</v>
      </c>
      <c r="K225" s="463" t="s">
        <v>2240</v>
      </c>
      <c r="L225" s="463" t="s">
        <v>432</v>
      </c>
      <c r="M225" s="463" t="s">
        <v>335</v>
      </c>
      <c r="N225" s="463" t="s">
        <v>1796</v>
      </c>
      <c r="O225" s="463" t="s">
        <v>1800</v>
      </c>
      <c r="P225" s="463" t="s">
        <v>1801</v>
      </c>
      <c r="Q225" s="463" t="s">
        <v>1796</v>
      </c>
      <c r="R225" s="463" t="s">
        <v>1802</v>
      </c>
      <c r="S225" s="463" t="s">
        <v>2197</v>
      </c>
      <c r="T225" s="463" t="s">
        <v>331</v>
      </c>
      <c r="U225" s="463" t="s">
        <v>2198</v>
      </c>
      <c r="V225" s="463" t="s">
        <v>1805</v>
      </c>
      <c r="W225" s="463" t="s">
        <v>106</v>
      </c>
      <c r="X225" s="463" t="s">
        <v>1806</v>
      </c>
      <c r="Y225" s="463" t="s">
        <v>1794</v>
      </c>
      <c r="Z225" s="463" t="s">
        <v>2207</v>
      </c>
      <c r="AA225" s="463" t="s">
        <v>1808</v>
      </c>
      <c r="AB225" s="463" t="s">
        <v>1809</v>
      </c>
      <c r="AC225" s="463" t="s">
        <v>1810</v>
      </c>
      <c r="AD225" s="463" t="s">
        <v>1811</v>
      </c>
      <c r="AE225" s="463" t="s">
        <v>1835</v>
      </c>
      <c r="AF225" s="463" t="s">
        <v>1835</v>
      </c>
      <c r="AG225" s="463" t="s">
        <v>2241</v>
      </c>
      <c r="AH225" s="463" t="s">
        <v>1837</v>
      </c>
      <c r="AI225" s="463" t="s">
        <v>1809</v>
      </c>
      <c r="AJ225" s="463" t="s">
        <v>1808</v>
      </c>
      <c r="AK225" s="464">
        <v>1341600011565</v>
      </c>
      <c r="AL225" s="463" t="s">
        <v>431</v>
      </c>
      <c r="AM225" s="463" t="s">
        <v>1794</v>
      </c>
      <c r="AN225" s="463" t="s">
        <v>1816</v>
      </c>
      <c r="AO225" s="463" t="s">
        <v>51</v>
      </c>
      <c r="AP225" s="463" t="s">
        <v>2123</v>
      </c>
      <c r="AQ225" s="463" t="s">
        <v>1159</v>
      </c>
      <c r="AR225" s="463" t="s">
        <v>6</v>
      </c>
      <c r="AS225" s="463" t="s">
        <v>51</v>
      </c>
      <c r="AT225" s="463" t="s">
        <v>51</v>
      </c>
      <c r="AU225" s="465">
        <v>1</v>
      </c>
      <c r="AV225" s="463" t="s">
        <v>1824</v>
      </c>
      <c r="AW225" s="463" t="s">
        <v>1796</v>
      </c>
      <c r="AX225" s="463" t="s">
        <v>1819</v>
      </c>
      <c r="AY225" s="463" t="s">
        <v>1820</v>
      </c>
      <c r="AZ225" s="463" t="s">
        <v>1821</v>
      </c>
      <c r="BA225" s="463" t="s">
        <v>1822</v>
      </c>
    </row>
    <row r="226" spans="1:53" ht="21.75" customHeight="1">
      <c r="A226" s="463" t="s">
        <v>2238</v>
      </c>
      <c r="B226" s="463" t="s">
        <v>2239</v>
      </c>
      <c r="C226" s="463" t="s">
        <v>45</v>
      </c>
      <c r="D226" s="463" t="s">
        <v>1794</v>
      </c>
      <c r="E226" s="463" t="s">
        <v>46</v>
      </c>
      <c r="F226" s="463" t="s">
        <v>1795</v>
      </c>
      <c r="G226" s="463" t="s">
        <v>1796</v>
      </c>
      <c r="H226" s="463" t="s">
        <v>1797</v>
      </c>
      <c r="I226" s="463" t="s">
        <v>2195</v>
      </c>
      <c r="J226" s="463" t="s">
        <v>335</v>
      </c>
      <c r="K226" s="463" t="s">
        <v>2240</v>
      </c>
      <c r="L226" s="463" t="s">
        <v>432</v>
      </c>
      <c r="M226" s="463" t="s">
        <v>335</v>
      </c>
      <c r="N226" s="463" t="s">
        <v>1796</v>
      </c>
      <c r="O226" s="463" t="s">
        <v>1800</v>
      </c>
      <c r="P226" s="463" t="s">
        <v>1801</v>
      </c>
      <c r="Q226" s="463" t="s">
        <v>1796</v>
      </c>
      <c r="R226" s="463" t="s">
        <v>1802</v>
      </c>
      <c r="S226" s="463" t="s">
        <v>2197</v>
      </c>
      <c r="T226" s="463" t="s">
        <v>331</v>
      </c>
      <c r="U226" s="463" t="s">
        <v>2198</v>
      </c>
      <c r="V226" s="463" t="s">
        <v>1805</v>
      </c>
      <c r="W226" s="463" t="s">
        <v>106</v>
      </c>
      <c r="X226" s="463" t="s">
        <v>1806</v>
      </c>
      <c r="Y226" s="463" t="s">
        <v>1794</v>
      </c>
      <c r="Z226" s="463" t="s">
        <v>2207</v>
      </c>
      <c r="AA226" s="463" t="s">
        <v>1808</v>
      </c>
      <c r="AB226" s="463" t="s">
        <v>1809</v>
      </c>
      <c r="AC226" s="463" t="s">
        <v>1810</v>
      </c>
      <c r="AD226" s="463" t="s">
        <v>1811</v>
      </c>
      <c r="AE226" s="463" t="s">
        <v>1835</v>
      </c>
      <c r="AF226" s="463" t="s">
        <v>1835</v>
      </c>
      <c r="AG226" s="463" t="s">
        <v>2241</v>
      </c>
      <c r="AH226" s="463" t="s">
        <v>1837</v>
      </c>
      <c r="AI226" s="463" t="s">
        <v>1809</v>
      </c>
      <c r="AJ226" s="463" t="s">
        <v>1828</v>
      </c>
      <c r="AK226" s="464">
        <v>1349900072206</v>
      </c>
      <c r="AL226" s="463" t="s">
        <v>433</v>
      </c>
      <c r="AM226" s="463" t="s">
        <v>1794</v>
      </c>
      <c r="AN226" s="463" t="s">
        <v>1816</v>
      </c>
      <c r="AO226" s="463" t="s">
        <v>51</v>
      </c>
      <c r="AP226" s="463" t="s">
        <v>2123</v>
      </c>
      <c r="AQ226" s="463" t="s">
        <v>1159</v>
      </c>
      <c r="AR226" s="463" t="s">
        <v>6</v>
      </c>
      <c r="AS226" s="463" t="s">
        <v>51</v>
      </c>
      <c r="AT226" s="463" t="s">
        <v>51</v>
      </c>
      <c r="AU226" s="465">
        <v>1</v>
      </c>
      <c r="AV226" s="463" t="s">
        <v>1824</v>
      </c>
      <c r="AW226" s="463" t="s">
        <v>1796</v>
      </c>
      <c r="AX226" s="463" t="s">
        <v>1819</v>
      </c>
      <c r="AY226" s="463" t="s">
        <v>1820</v>
      </c>
      <c r="AZ226" s="463" t="s">
        <v>1821</v>
      </c>
      <c r="BA226" s="463" t="s">
        <v>1822</v>
      </c>
    </row>
    <row r="227" spans="1:53" ht="21.75" customHeight="1">
      <c r="A227" s="463" t="s">
        <v>2243</v>
      </c>
      <c r="B227" s="463" t="s">
        <v>2244</v>
      </c>
      <c r="C227" s="463" t="s">
        <v>45</v>
      </c>
      <c r="D227" s="463" t="s">
        <v>1794</v>
      </c>
      <c r="E227" s="463" t="s">
        <v>46</v>
      </c>
      <c r="F227" s="463" t="s">
        <v>1795</v>
      </c>
      <c r="G227" s="463" t="s">
        <v>1796</v>
      </c>
      <c r="H227" s="463" t="s">
        <v>1797</v>
      </c>
      <c r="I227" s="463" t="s">
        <v>2195</v>
      </c>
      <c r="J227" s="463" t="s">
        <v>335</v>
      </c>
      <c r="K227" s="463" t="s">
        <v>2132</v>
      </c>
      <c r="L227" s="463" t="s">
        <v>98</v>
      </c>
      <c r="M227" s="463" t="s">
        <v>335</v>
      </c>
      <c r="N227" s="463" t="s">
        <v>1796</v>
      </c>
      <c r="O227" s="463" t="s">
        <v>1800</v>
      </c>
      <c r="P227" s="463" t="s">
        <v>1801</v>
      </c>
      <c r="Q227" s="463" t="s">
        <v>1796</v>
      </c>
      <c r="R227" s="463" t="s">
        <v>1802</v>
      </c>
      <c r="S227" s="463" t="s">
        <v>2197</v>
      </c>
      <c r="T227" s="463" t="s">
        <v>331</v>
      </c>
      <c r="U227" s="463" t="s">
        <v>2198</v>
      </c>
      <c r="V227" s="463" t="s">
        <v>1805</v>
      </c>
      <c r="W227" s="463" t="s">
        <v>106</v>
      </c>
      <c r="X227" s="463" t="s">
        <v>1806</v>
      </c>
      <c r="Y227" s="463" t="s">
        <v>1794</v>
      </c>
      <c r="Z227" s="463" t="s">
        <v>1807</v>
      </c>
      <c r="AA227" s="463" t="s">
        <v>1808</v>
      </c>
      <c r="AB227" s="463" t="s">
        <v>1809</v>
      </c>
      <c r="AC227" s="463" t="s">
        <v>1810</v>
      </c>
      <c r="AD227" s="463" t="s">
        <v>1811</v>
      </c>
      <c r="AE227" s="463" t="s">
        <v>1870</v>
      </c>
      <c r="AF227" s="463" t="s">
        <v>1871</v>
      </c>
      <c r="AG227" s="463" t="s">
        <v>2097</v>
      </c>
      <c r="AH227" s="463" t="s">
        <v>1933</v>
      </c>
      <c r="AI227" s="463" t="s">
        <v>1809</v>
      </c>
      <c r="AJ227" s="463" t="s">
        <v>1796</v>
      </c>
      <c r="AK227" s="464">
        <v>3400100290826</v>
      </c>
      <c r="AL227" s="463" t="s">
        <v>779</v>
      </c>
      <c r="AM227" s="463" t="s">
        <v>1796</v>
      </c>
      <c r="AN227" s="463" t="s">
        <v>1816</v>
      </c>
      <c r="AO227" s="463" t="s">
        <v>51</v>
      </c>
      <c r="AP227" s="463" t="s">
        <v>2245</v>
      </c>
      <c r="AQ227" s="463" t="s">
        <v>1542</v>
      </c>
      <c r="AR227" s="463" t="s">
        <v>62</v>
      </c>
      <c r="AS227" s="463" t="s">
        <v>51</v>
      </c>
      <c r="AT227" s="463" t="s">
        <v>51</v>
      </c>
      <c r="AU227" s="465">
        <v>0</v>
      </c>
      <c r="AV227" s="463" t="s">
        <v>1818</v>
      </c>
      <c r="AW227" s="463" t="s">
        <v>1796</v>
      </c>
      <c r="AX227" s="463" t="s">
        <v>1819</v>
      </c>
      <c r="AY227" s="463" t="s">
        <v>1820</v>
      </c>
      <c r="AZ227" s="463" t="s">
        <v>1821</v>
      </c>
      <c r="BA227" s="463" t="s">
        <v>1822</v>
      </c>
    </row>
    <row r="228" spans="1:53" ht="21.75" customHeight="1">
      <c r="A228" s="463" t="s">
        <v>2243</v>
      </c>
      <c r="B228" s="463" t="s">
        <v>2244</v>
      </c>
      <c r="C228" s="463" t="s">
        <v>45</v>
      </c>
      <c r="D228" s="463" t="s">
        <v>1794</v>
      </c>
      <c r="E228" s="463" t="s">
        <v>46</v>
      </c>
      <c r="F228" s="463" t="s">
        <v>1795</v>
      </c>
      <c r="G228" s="463" t="s">
        <v>1796</v>
      </c>
      <c r="H228" s="463" t="s">
        <v>1797</v>
      </c>
      <c r="I228" s="463" t="s">
        <v>2195</v>
      </c>
      <c r="J228" s="463" t="s">
        <v>335</v>
      </c>
      <c r="K228" s="463" t="s">
        <v>2132</v>
      </c>
      <c r="L228" s="463" t="s">
        <v>98</v>
      </c>
      <c r="M228" s="463" t="s">
        <v>335</v>
      </c>
      <c r="N228" s="463" t="s">
        <v>1796</v>
      </c>
      <c r="O228" s="463" t="s">
        <v>1800</v>
      </c>
      <c r="P228" s="463" t="s">
        <v>1801</v>
      </c>
      <c r="Q228" s="463" t="s">
        <v>1796</v>
      </c>
      <c r="R228" s="463" t="s">
        <v>1802</v>
      </c>
      <c r="S228" s="463" t="s">
        <v>2197</v>
      </c>
      <c r="T228" s="463" t="s">
        <v>331</v>
      </c>
      <c r="U228" s="463" t="s">
        <v>2198</v>
      </c>
      <c r="V228" s="463" t="s">
        <v>1805</v>
      </c>
      <c r="W228" s="463" t="s">
        <v>106</v>
      </c>
      <c r="X228" s="463" t="s">
        <v>1806</v>
      </c>
      <c r="Y228" s="463" t="s">
        <v>1794</v>
      </c>
      <c r="Z228" s="463" t="s">
        <v>1807</v>
      </c>
      <c r="AA228" s="463" t="s">
        <v>1808</v>
      </c>
      <c r="AB228" s="463" t="s">
        <v>1809</v>
      </c>
      <c r="AC228" s="463" t="s">
        <v>1810</v>
      </c>
      <c r="AD228" s="463" t="s">
        <v>1811</v>
      </c>
      <c r="AE228" s="463" t="s">
        <v>1870</v>
      </c>
      <c r="AF228" s="463" t="s">
        <v>1871</v>
      </c>
      <c r="AG228" s="463" t="s">
        <v>2097</v>
      </c>
      <c r="AH228" s="463" t="s">
        <v>1933</v>
      </c>
      <c r="AI228" s="463" t="s">
        <v>1809</v>
      </c>
      <c r="AJ228" s="463" t="s">
        <v>1794</v>
      </c>
      <c r="AK228" s="464">
        <v>3410601289227</v>
      </c>
      <c r="AL228" s="463" t="s">
        <v>780</v>
      </c>
      <c r="AM228" s="463" t="s">
        <v>1796</v>
      </c>
      <c r="AN228" s="463" t="s">
        <v>1816</v>
      </c>
      <c r="AO228" s="463" t="s">
        <v>51</v>
      </c>
      <c r="AP228" s="463" t="s">
        <v>2246</v>
      </c>
      <c r="AQ228" s="463" t="s">
        <v>1542</v>
      </c>
      <c r="AR228" s="463" t="s">
        <v>62</v>
      </c>
      <c r="AS228" s="463" t="s">
        <v>51</v>
      </c>
      <c r="AT228" s="463" t="s">
        <v>51</v>
      </c>
      <c r="AU228" s="465">
        <v>1</v>
      </c>
      <c r="AV228" s="463" t="s">
        <v>1824</v>
      </c>
      <c r="AW228" s="463" t="s">
        <v>1796</v>
      </c>
      <c r="AX228" s="463" t="s">
        <v>1819</v>
      </c>
      <c r="AY228" s="463" t="s">
        <v>1820</v>
      </c>
      <c r="AZ228" s="463" t="s">
        <v>1821</v>
      </c>
      <c r="BA228" s="463" t="s">
        <v>1822</v>
      </c>
    </row>
    <row r="229" spans="1:53" ht="21.75" customHeight="1">
      <c r="A229" s="463" t="s">
        <v>2243</v>
      </c>
      <c r="B229" s="463" t="s">
        <v>2244</v>
      </c>
      <c r="C229" s="463" t="s">
        <v>45</v>
      </c>
      <c r="D229" s="463" t="s">
        <v>1794</v>
      </c>
      <c r="E229" s="463" t="s">
        <v>46</v>
      </c>
      <c r="F229" s="463" t="s">
        <v>1795</v>
      </c>
      <c r="G229" s="463" t="s">
        <v>1796</v>
      </c>
      <c r="H229" s="463" t="s">
        <v>1797</v>
      </c>
      <c r="I229" s="463" t="s">
        <v>2195</v>
      </c>
      <c r="J229" s="463" t="s">
        <v>335</v>
      </c>
      <c r="K229" s="463" t="s">
        <v>2132</v>
      </c>
      <c r="L229" s="463" t="s">
        <v>98</v>
      </c>
      <c r="M229" s="463" t="s">
        <v>335</v>
      </c>
      <c r="N229" s="463" t="s">
        <v>1796</v>
      </c>
      <c r="O229" s="463" t="s">
        <v>1800</v>
      </c>
      <c r="P229" s="463" t="s">
        <v>1801</v>
      </c>
      <c r="Q229" s="463" t="s">
        <v>1796</v>
      </c>
      <c r="R229" s="463" t="s">
        <v>1802</v>
      </c>
      <c r="S229" s="463" t="s">
        <v>2197</v>
      </c>
      <c r="T229" s="463" t="s">
        <v>331</v>
      </c>
      <c r="U229" s="463" t="s">
        <v>2198</v>
      </c>
      <c r="V229" s="463" t="s">
        <v>1805</v>
      </c>
      <c r="W229" s="463" t="s">
        <v>106</v>
      </c>
      <c r="X229" s="463" t="s">
        <v>1806</v>
      </c>
      <c r="Y229" s="463" t="s">
        <v>1794</v>
      </c>
      <c r="Z229" s="463" t="s">
        <v>1807</v>
      </c>
      <c r="AA229" s="463" t="s">
        <v>1808</v>
      </c>
      <c r="AB229" s="463" t="s">
        <v>1809</v>
      </c>
      <c r="AC229" s="463" t="s">
        <v>1810</v>
      </c>
      <c r="AD229" s="463" t="s">
        <v>1811</v>
      </c>
      <c r="AE229" s="463" t="s">
        <v>1870</v>
      </c>
      <c r="AF229" s="463" t="s">
        <v>1871</v>
      </c>
      <c r="AG229" s="463" t="s">
        <v>2097</v>
      </c>
      <c r="AH229" s="463" t="s">
        <v>1933</v>
      </c>
      <c r="AI229" s="463" t="s">
        <v>1809</v>
      </c>
      <c r="AJ229" s="463" t="s">
        <v>1825</v>
      </c>
      <c r="AK229" s="464">
        <v>1480600007817</v>
      </c>
      <c r="AL229" s="463" t="s">
        <v>404</v>
      </c>
      <c r="AM229" s="463" t="s">
        <v>1794</v>
      </c>
      <c r="AN229" s="463" t="s">
        <v>1816</v>
      </c>
      <c r="AO229" s="463" t="s">
        <v>51</v>
      </c>
      <c r="AP229" s="463" t="s">
        <v>2136</v>
      </c>
      <c r="AQ229" s="463" t="s">
        <v>1159</v>
      </c>
      <c r="AR229" s="463" t="s">
        <v>6</v>
      </c>
      <c r="AS229" s="463" t="s">
        <v>51</v>
      </c>
      <c r="AT229" s="463" t="s">
        <v>51</v>
      </c>
      <c r="AU229" s="465">
        <v>1</v>
      </c>
      <c r="AV229" s="463" t="s">
        <v>1824</v>
      </c>
      <c r="AW229" s="463" t="s">
        <v>1796</v>
      </c>
      <c r="AX229" s="463" t="s">
        <v>1819</v>
      </c>
      <c r="AY229" s="463" t="s">
        <v>1820</v>
      </c>
      <c r="AZ229" s="463" t="s">
        <v>1821</v>
      </c>
      <c r="BA229" s="463" t="s">
        <v>1822</v>
      </c>
    </row>
    <row r="230" spans="1:53" ht="21.75" customHeight="1">
      <c r="A230" s="463" t="s">
        <v>2243</v>
      </c>
      <c r="B230" s="463" t="s">
        <v>2244</v>
      </c>
      <c r="C230" s="463" t="s">
        <v>45</v>
      </c>
      <c r="D230" s="463" t="s">
        <v>1794</v>
      </c>
      <c r="E230" s="463" t="s">
        <v>46</v>
      </c>
      <c r="F230" s="463" t="s">
        <v>1795</v>
      </c>
      <c r="G230" s="463" t="s">
        <v>1796</v>
      </c>
      <c r="H230" s="463" t="s">
        <v>1797</v>
      </c>
      <c r="I230" s="463" t="s">
        <v>2195</v>
      </c>
      <c r="J230" s="463" t="s">
        <v>335</v>
      </c>
      <c r="K230" s="463" t="s">
        <v>2132</v>
      </c>
      <c r="L230" s="463" t="s">
        <v>98</v>
      </c>
      <c r="M230" s="463" t="s">
        <v>335</v>
      </c>
      <c r="N230" s="463" t="s">
        <v>1796</v>
      </c>
      <c r="O230" s="463" t="s">
        <v>1800</v>
      </c>
      <c r="P230" s="463" t="s">
        <v>1801</v>
      </c>
      <c r="Q230" s="463" t="s">
        <v>1796</v>
      </c>
      <c r="R230" s="463" t="s">
        <v>1802</v>
      </c>
      <c r="S230" s="463" t="s">
        <v>2197</v>
      </c>
      <c r="T230" s="463" t="s">
        <v>331</v>
      </c>
      <c r="U230" s="463" t="s">
        <v>2198</v>
      </c>
      <c r="V230" s="463" t="s">
        <v>1805</v>
      </c>
      <c r="W230" s="463" t="s">
        <v>106</v>
      </c>
      <c r="X230" s="463" t="s">
        <v>1806</v>
      </c>
      <c r="Y230" s="463" t="s">
        <v>1794</v>
      </c>
      <c r="Z230" s="463" t="s">
        <v>1807</v>
      </c>
      <c r="AA230" s="463" t="s">
        <v>1808</v>
      </c>
      <c r="AB230" s="463" t="s">
        <v>1809</v>
      </c>
      <c r="AC230" s="463" t="s">
        <v>1810</v>
      </c>
      <c r="AD230" s="463" t="s">
        <v>1811</v>
      </c>
      <c r="AE230" s="463" t="s">
        <v>1870</v>
      </c>
      <c r="AF230" s="463" t="s">
        <v>1871</v>
      </c>
      <c r="AG230" s="463" t="s">
        <v>2097</v>
      </c>
      <c r="AH230" s="463" t="s">
        <v>1933</v>
      </c>
      <c r="AI230" s="463" t="s">
        <v>1809</v>
      </c>
      <c r="AJ230" s="463" t="s">
        <v>1808</v>
      </c>
      <c r="AK230" s="464">
        <v>1479900006644</v>
      </c>
      <c r="AL230" s="463" t="s">
        <v>401</v>
      </c>
      <c r="AM230" s="463" t="s">
        <v>1794</v>
      </c>
      <c r="AN230" s="463" t="s">
        <v>1816</v>
      </c>
      <c r="AO230" s="463" t="s">
        <v>51</v>
      </c>
      <c r="AP230" s="463" t="s">
        <v>2247</v>
      </c>
      <c r="AQ230" s="463" t="s">
        <v>1159</v>
      </c>
      <c r="AR230" s="463" t="s">
        <v>6</v>
      </c>
      <c r="AS230" s="463" t="s">
        <v>51</v>
      </c>
      <c r="AT230" s="463" t="s">
        <v>51</v>
      </c>
      <c r="AU230" s="465">
        <v>1</v>
      </c>
      <c r="AV230" s="463" t="s">
        <v>1824</v>
      </c>
      <c r="AW230" s="463" t="s">
        <v>1796</v>
      </c>
      <c r="AX230" s="463" t="s">
        <v>1819</v>
      </c>
      <c r="AY230" s="463" t="s">
        <v>1820</v>
      </c>
      <c r="AZ230" s="463" t="s">
        <v>1821</v>
      </c>
      <c r="BA230" s="463" t="s">
        <v>1822</v>
      </c>
    </row>
    <row r="231" spans="1:53" ht="21.75" customHeight="1">
      <c r="A231" s="463" t="s">
        <v>2243</v>
      </c>
      <c r="B231" s="463" t="s">
        <v>2244</v>
      </c>
      <c r="C231" s="463" t="s">
        <v>45</v>
      </c>
      <c r="D231" s="463" t="s">
        <v>1794</v>
      </c>
      <c r="E231" s="463" t="s">
        <v>46</v>
      </c>
      <c r="F231" s="463" t="s">
        <v>1795</v>
      </c>
      <c r="G231" s="463" t="s">
        <v>1796</v>
      </c>
      <c r="H231" s="463" t="s">
        <v>1797</v>
      </c>
      <c r="I231" s="463" t="s">
        <v>2195</v>
      </c>
      <c r="J231" s="463" t="s">
        <v>335</v>
      </c>
      <c r="K231" s="463" t="s">
        <v>2132</v>
      </c>
      <c r="L231" s="463" t="s">
        <v>98</v>
      </c>
      <c r="M231" s="463" t="s">
        <v>335</v>
      </c>
      <c r="N231" s="463" t="s">
        <v>1796</v>
      </c>
      <c r="O231" s="463" t="s">
        <v>1800</v>
      </c>
      <c r="P231" s="463" t="s">
        <v>1801</v>
      </c>
      <c r="Q231" s="463" t="s">
        <v>1796</v>
      </c>
      <c r="R231" s="463" t="s">
        <v>1802</v>
      </c>
      <c r="S231" s="463" t="s">
        <v>2197</v>
      </c>
      <c r="T231" s="463" t="s">
        <v>331</v>
      </c>
      <c r="U231" s="463" t="s">
        <v>2198</v>
      </c>
      <c r="V231" s="463" t="s">
        <v>1805</v>
      </c>
      <c r="W231" s="463" t="s">
        <v>106</v>
      </c>
      <c r="X231" s="463" t="s">
        <v>1806</v>
      </c>
      <c r="Y231" s="463" t="s">
        <v>1794</v>
      </c>
      <c r="Z231" s="463" t="s">
        <v>1807</v>
      </c>
      <c r="AA231" s="463" t="s">
        <v>1808</v>
      </c>
      <c r="AB231" s="463" t="s">
        <v>1809</v>
      </c>
      <c r="AC231" s="463" t="s">
        <v>1810</v>
      </c>
      <c r="AD231" s="463" t="s">
        <v>1811</v>
      </c>
      <c r="AE231" s="463" t="s">
        <v>1870</v>
      </c>
      <c r="AF231" s="463" t="s">
        <v>1871</v>
      </c>
      <c r="AG231" s="463" t="s">
        <v>2097</v>
      </c>
      <c r="AH231" s="463" t="s">
        <v>1933</v>
      </c>
      <c r="AI231" s="463" t="s">
        <v>1809</v>
      </c>
      <c r="AJ231" s="463" t="s">
        <v>1828</v>
      </c>
      <c r="AK231" s="464">
        <v>1469900044945</v>
      </c>
      <c r="AL231" s="463" t="s">
        <v>393</v>
      </c>
      <c r="AM231" s="463" t="s">
        <v>1794</v>
      </c>
      <c r="AN231" s="463" t="s">
        <v>1816</v>
      </c>
      <c r="AO231" s="463" t="s">
        <v>51</v>
      </c>
      <c r="AP231" s="463" t="s">
        <v>2247</v>
      </c>
      <c r="AQ231" s="463" t="s">
        <v>1159</v>
      </c>
      <c r="AR231" s="463" t="s">
        <v>6</v>
      </c>
      <c r="AS231" s="463" t="s">
        <v>51</v>
      </c>
      <c r="AT231" s="463" t="s">
        <v>51</v>
      </c>
      <c r="AU231" s="465">
        <v>1</v>
      </c>
      <c r="AV231" s="463" t="s">
        <v>1824</v>
      </c>
      <c r="AW231" s="463" t="s">
        <v>1796</v>
      </c>
      <c r="AX231" s="463" t="s">
        <v>1819</v>
      </c>
      <c r="AY231" s="463" t="s">
        <v>1820</v>
      </c>
      <c r="AZ231" s="463" t="s">
        <v>1821</v>
      </c>
      <c r="BA231" s="463" t="s">
        <v>1822</v>
      </c>
    </row>
    <row r="232" spans="1:53" ht="21.75" customHeight="1">
      <c r="A232" s="463" t="s">
        <v>2248</v>
      </c>
      <c r="B232" s="463" t="s">
        <v>2249</v>
      </c>
      <c r="C232" s="463" t="s">
        <v>174</v>
      </c>
      <c r="D232" s="463" t="s">
        <v>1794</v>
      </c>
      <c r="E232" s="463" t="s">
        <v>46</v>
      </c>
      <c r="F232" s="463" t="s">
        <v>1795</v>
      </c>
      <c r="G232" s="463" t="s">
        <v>1796</v>
      </c>
      <c r="H232" s="463" t="s">
        <v>1797</v>
      </c>
      <c r="I232" s="463" t="s">
        <v>2195</v>
      </c>
      <c r="J232" s="463" t="s">
        <v>335</v>
      </c>
      <c r="K232" s="463" t="s">
        <v>2250</v>
      </c>
      <c r="L232" s="463" t="s">
        <v>382</v>
      </c>
      <c r="M232" s="463" t="s">
        <v>335</v>
      </c>
      <c r="N232" s="463" t="s">
        <v>1796</v>
      </c>
      <c r="O232" s="463" t="s">
        <v>1800</v>
      </c>
      <c r="P232" s="463" t="s">
        <v>1801</v>
      </c>
      <c r="Q232" s="463" t="s">
        <v>1796</v>
      </c>
      <c r="R232" s="463" t="s">
        <v>1802</v>
      </c>
      <c r="S232" s="463" t="s">
        <v>2197</v>
      </c>
      <c r="T232" s="463" t="s">
        <v>331</v>
      </c>
      <c r="U232" s="463" t="s">
        <v>2198</v>
      </c>
      <c r="V232" s="463" t="s">
        <v>1805</v>
      </c>
      <c r="W232" s="463" t="s">
        <v>106</v>
      </c>
      <c r="X232" s="463" t="s">
        <v>1806</v>
      </c>
      <c r="Y232" s="463" t="s">
        <v>1794</v>
      </c>
      <c r="Z232" s="463" t="s">
        <v>2207</v>
      </c>
      <c r="AA232" s="463" t="s">
        <v>1808</v>
      </c>
      <c r="AB232" s="463" t="s">
        <v>1809</v>
      </c>
      <c r="AC232" s="463" t="s">
        <v>1810</v>
      </c>
      <c r="AD232" s="463" t="s">
        <v>1811</v>
      </c>
      <c r="AE232" s="463" t="s">
        <v>2251</v>
      </c>
      <c r="AF232" s="463" t="s">
        <v>1912</v>
      </c>
      <c r="AG232" s="463" t="s">
        <v>2252</v>
      </c>
      <c r="AH232" s="463" t="s">
        <v>2063</v>
      </c>
      <c r="AI232" s="463" t="s">
        <v>1809</v>
      </c>
      <c r="AJ232" s="463" t="s">
        <v>1796</v>
      </c>
      <c r="AK232" s="464">
        <v>3501900517949</v>
      </c>
      <c r="AL232" s="463" t="s">
        <v>781</v>
      </c>
      <c r="AM232" s="463" t="s">
        <v>1796</v>
      </c>
      <c r="AN232" s="463" t="s">
        <v>1816</v>
      </c>
      <c r="AO232" s="463" t="s">
        <v>51</v>
      </c>
      <c r="AP232" s="463" t="s">
        <v>2253</v>
      </c>
      <c r="AQ232" s="463" t="s">
        <v>1542</v>
      </c>
      <c r="AR232" s="463" t="s">
        <v>62</v>
      </c>
      <c r="AS232" s="463" t="s">
        <v>51</v>
      </c>
      <c r="AT232" s="463" t="s">
        <v>51</v>
      </c>
      <c r="AU232" s="465">
        <v>0</v>
      </c>
      <c r="AV232" s="463" t="s">
        <v>1818</v>
      </c>
      <c r="AW232" s="463" t="s">
        <v>1796</v>
      </c>
      <c r="AX232" s="463" t="s">
        <v>1819</v>
      </c>
      <c r="AY232" s="463" t="s">
        <v>1820</v>
      </c>
      <c r="AZ232" s="463" t="s">
        <v>1821</v>
      </c>
      <c r="BA232" s="463" t="s">
        <v>1822</v>
      </c>
    </row>
    <row r="233" spans="1:53" ht="21.75" customHeight="1">
      <c r="A233" s="463" t="s">
        <v>2248</v>
      </c>
      <c r="B233" s="463" t="s">
        <v>2249</v>
      </c>
      <c r="C233" s="463" t="s">
        <v>174</v>
      </c>
      <c r="D233" s="463" t="s">
        <v>1794</v>
      </c>
      <c r="E233" s="463" t="s">
        <v>46</v>
      </c>
      <c r="F233" s="463" t="s">
        <v>1795</v>
      </c>
      <c r="G233" s="463" t="s">
        <v>1796</v>
      </c>
      <c r="H233" s="463" t="s">
        <v>1797</v>
      </c>
      <c r="I233" s="463" t="s">
        <v>2195</v>
      </c>
      <c r="J233" s="463" t="s">
        <v>335</v>
      </c>
      <c r="K233" s="463" t="s">
        <v>2250</v>
      </c>
      <c r="L233" s="463" t="s">
        <v>382</v>
      </c>
      <c r="M233" s="463" t="s">
        <v>335</v>
      </c>
      <c r="N233" s="463" t="s">
        <v>1796</v>
      </c>
      <c r="O233" s="463" t="s">
        <v>1800</v>
      </c>
      <c r="P233" s="463" t="s">
        <v>1801</v>
      </c>
      <c r="Q233" s="463" t="s">
        <v>1796</v>
      </c>
      <c r="R233" s="463" t="s">
        <v>1802</v>
      </c>
      <c r="S233" s="463" t="s">
        <v>2197</v>
      </c>
      <c r="T233" s="463" t="s">
        <v>331</v>
      </c>
      <c r="U233" s="463" t="s">
        <v>2198</v>
      </c>
      <c r="V233" s="463" t="s">
        <v>1805</v>
      </c>
      <c r="W233" s="463" t="s">
        <v>106</v>
      </c>
      <c r="X233" s="463" t="s">
        <v>1806</v>
      </c>
      <c r="Y233" s="463" t="s">
        <v>1794</v>
      </c>
      <c r="Z233" s="463" t="s">
        <v>2207</v>
      </c>
      <c r="AA233" s="463" t="s">
        <v>1808</v>
      </c>
      <c r="AB233" s="463" t="s">
        <v>1809</v>
      </c>
      <c r="AC233" s="463" t="s">
        <v>1810</v>
      </c>
      <c r="AD233" s="463" t="s">
        <v>1811</v>
      </c>
      <c r="AE233" s="463" t="s">
        <v>2251</v>
      </c>
      <c r="AF233" s="463" t="s">
        <v>1912</v>
      </c>
      <c r="AG233" s="463" t="s">
        <v>2252</v>
      </c>
      <c r="AH233" s="463" t="s">
        <v>2063</v>
      </c>
      <c r="AI233" s="463" t="s">
        <v>1809</v>
      </c>
      <c r="AJ233" s="463" t="s">
        <v>1794</v>
      </c>
      <c r="AK233" s="464">
        <v>3409900004192</v>
      </c>
      <c r="AL233" s="463" t="s">
        <v>782</v>
      </c>
      <c r="AM233" s="463" t="s">
        <v>1796</v>
      </c>
      <c r="AN233" s="463" t="s">
        <v>1816</v>
      </c>
      <c r="AO233" s="463" t="s">
        <v>51</v>
      </c>
      <c r="AP233" s="463" t="s">
        <v>2254</v>
      </c>
      <c r="AQ233" s="463" t="s">
        <v>1542</v>
      </c>
      <c r="AR233" s="463" t="s">
        <v>62</v>
      </c>
      <c r="AS233" s="463" t="s">
        <v>51</v>
      </c>
      <c r="AT233" s="463" t="s">
        <v>51</v>
      </c>
      <c r="AU233" s="465">
        <v>1</v>
      </c>
      <c r="AV233" s="463" t="s">
        <v>1824</v>
      </c>
      <c r="AW233" s="463" t="s">
        <v>1796</v>
      </c>
      <c r="AX233" s="463" t="s">
        <v>1819</v>
      </c>
      <c r="AY233" s="463" t="s">
        <v>1820</v>
      </c>
      <c r="AZ233" s="463" t="s">
        <v>1821</v>
      </c>
      <c r="BA233" s="463" t="s">
        <v>1822</v>
      </c>
    </row>
    <row r="234" spans="1:53" ht="21.75" customHeight="1">
      <c r="A234" s="463" t="s">
        <v>2248</v>
      </c>
      <c r="B234" s="463" t="s">
        <v>2249</v>
      </c>
      <c r="C234" s="463" t="s">
        <v>174</v>
      </c>
      <c r="D234" s="463" t="s">
        <v>1794</v>
      </c>
      <c r="E234" s="463" t="s">
        <v>46</v>
      </c>
      <c r="F234" s="463" t="s">
        <v>1795</v>
      </c>
      <c r="G234" s="463" t="s">
        <v>1796</v>
      </c>
      <c r="H234" s="463" t="s">
        <v>1797</v>
      </c>
      <c r="I234" s="463" t="s">
        <v>2195</v>
      </c>
      <c r="J234" s="463" t="s">
        <v>335</v>
      </c>
      <c r="K234" s="463" t="s">
        <v>2250</v>
      </c>
      <c r="L234" s="463" t="s">
        <v>382</v>
      </c>
      <c r="M234" s="463" t="s">
        <v>335</v>
      </c>
      <c r="N234" s="463" t="s">
        <v>1796</v>
      </c>
      <c r="O234" s="463" t="s">
        <v>1800</v>
      </c>
      <c r="P234" s="463" t="s">
        <v>1801</v>
      </c>
      <c r="Q234" s="463" t="s">
        <v>1796</v>
      </c>
      <c r="R234" s="463" t="s">
        <v>1802</v>
      </c>
      <c r="S234" s="463" t="s">
        <v>2197</v>
      </c>
      <c r="T234" s="463" t="s">
        <v>331</v>
      </c>
      <c r="U234" s="463" t="s">
        <v>2198</v>
      </c>
      <c r="V234" s="463" t="s">
        <v>1805</v>
      </c>
      <c r="W234" s="463" t="s">
        <v>106</v>
      </c>
      <c r="X234" s="463" t="s">
        <v>1806</v>
      </c>
      <c r="Y234" s="463" t="s">
        <v>1794</v>
      </c>
      <c r="Z234" s="463" t="s">
        <v>2207</v>
      </c>
      <c r="AA234" s="463" t="s">
        <v>1808</v>
      </c>
      <c r="AB234" s="463" t="s">
        <v>1809</v>
      </c>
      <c r="AC234" s="463" t="s">
        <v>1810</v>
      </c>
      <c r="AD234" s="463" t="s">
        <v>1811</v>
      </c>
      <c r="AE234" s="463" t="s">
        <v>2251</v>
      </c>
      <c r="AF234" s="463" t="s">
        <v>1912</v>
      </c>
      <c r="AG234" s="463" t="s">
        <v>2252</v>
      </c>
      <c r="AH234" s="463" t="s">
        <v>2063</v>
      </c>
      <c r="AI234" s="463" t="s">
        <v>1809</v>
      </c>
      <c r="AJ234" s="463" t="s">
        <v>1825</v>
      </c>
      <c r="AK234" s="464">
        <v>1479900005893</v>
      </c>
      <c r="AL234" s="463" t="s">
        <v>400</v>
      </c>
      <c r="AM234" s="463" t="s">
        <v>1796</v>
      </c>
      <c r="AN234" s="463" t="s">
        <v>1816</v>
      </c>
      <c r="AO234" s="463" t="s">
        <v>51</v>
      </c>
      <c r="AP234" s="463" t="s">
        <v>2255</v>
      </c>
      <c r="AQ234" s="463" t="s">
        <v>1159</v>
      </c>
      <c r="AR234" s="463" t="s">
        <v>6</v>
      </c>
      <c r="AS234" s="463" t="s">
        <v>51</v>
      </c>
      <c r="AT234" s="463" t="s">
        <v>51</v>
      </c>
      <c r="AU234" s="465">
        <v>1</v>
      </c>
      <c r="AV234" s="463" t="s">
        <v>1824</v>
      </c>
      <c r="AW234" s="463" t="s">
        <v>1796</v>
      </c>
      <c r="AX234" s="463" t="s">
        <v>1819</v>
      </c>
      <c r="AY234" s="463" t="s">
        <v>1820</v>
      </c>
      <c r="AZ234" s="463" t="s">
        <v>1821</v>
      </c>
      <c r="BA234" s="463" t="s">
        <v>1822</v>
      </c>
    </row>
    <row r="235" spans="1:53" ht="21.75" customHeight="1">
      <c r="A235" s="463" t="s">
        <v>2248</v>
      </c>
      <c r="B235" s="463" t="s">
        <v>2249</v>
      </c>
      <c r="C235" s="463" t="s">
        <v>174</v>
      </c>
      <c r="D235" s="463" t="s">
        <v>1794</v>
      </c>
      <c r="E235" s="463" t="s">
        <v>46</v>
      </c>
      <c r="F235" s="463" t="s">
        <v>1795</v>
      </c>
      <c r="G235" s="463" t="s">
        <v>1796</v>
      </c>
      <c r="H235" s="463" t="s">
        <v>1797</v>
      </c>
      <c r="I235" s="463" t="s">
        <v>2195</v>
      </c>
      <c r="J235" s="463" t="s">
        <v>335</v>
      </c>
      <c r="K235" s="463" t="s">
        <v>2250</v>
      </c>
      <c r="L235" s="463" t="s">
        <v>382</v>
      </c>
      <c r="M235" s="463" t="s">
        <v>335</v>
      </c>
      <c r="N235" s="463" t="s">
        <v>1796</v>
      </c>
      <c r="O235" s="463" t="s">
        <v>1800</v>
      </c>
      <c r="P235" s="463" t="s">
        <v>1801</v>
      </c>
      <c r="Q235" s="463" t="s">
        <v>1796</v>
      </c>
      <c r="R235" s="463" t="s">
        <v>1802</v>
      </c>
      <c r="S235" s="463" t="s">
        <v>2197</v>
      </c>
      <c r="T235" s="463" t="s">
        <v>331</v>
      </c>
      <c r="U235" s="463" t="s">
        <v>2198</v>
      </c>
      <c r="V235" s="463" t="s">
        <v>1805</v>
      </c>
      <c r="W235" s="463" t="s">
        <v>106</v>
      </c>
      <c r="X235" s="463" t="s">
        <v>1806</v>
      </c>
      <c r="Y235" s="463" t="s">
        <v>1794</v>
      </c>
      <c r="Z235" s="463" t="s">
        <v>2207</v>
      </c>
      <c r="AA235" s="463" t="s">
        <v>1808</v>
      </c>
      <c r="AB235" s="463" t="s">
        <v>1809</v>
      </c>
      <c r="AC235" s="463" t="s">
        <v>1810</v>
      </c>
      <c r="AD235" s="463" t="s">
        <v>1811</v>
      </c>
      <c r="AE235" s="463" t="s">
        <v>2251</v>
      </c>
      <c r="AF235" s="463" t="s">
        <v>1912</v>
      </c>
      <c r="AG235" s="463" t="s">
        <v>2252</v>
      </c>
      <c r="AH235" s="463" t="s">
        <v>2063</v>
      </c>
      <c r="AI235" s="463" t="s">
        <v>1809</v>
      </c>
      <c r="AJ235" s="463" t="s">
        <v>1808</v>
      </c>
      <c r="AK235" s="464">
        <v>1499900065004</v>
      </c>
      <c r="AL235" s="463" t="s">
        <v>405</v>
      </c>
      <c r="AM235" s="463" t="s">
        <v>1796</v>
      </c>
      <c r="AN235" s="463" t="s">
        <v>1816</v>
      </c>
      <c r="AO235" s="463" t="s">
        <v>51</v>
      </c>
      <c r="AP235" s="463" t="s">
        <v>2256</v>
      </c>
      <c r="AQ235" s="463" t="s">
        <v>1159</v>
      </c>
      <c r="AR235" s="463" t="s">
        <v>6</v>
      </c>
      <c r="AS235" s="463" t="s">
        <v>51</v>
      </c>
      <c r="AT235" s="463" t="s">
        <v>51</v>
      </c>
      <c r="AU235" s="465">
        <v>1</v>
      </c>
      <c r="AV235" s="463" t="s">
        <v>1824</v>
      </c>
      <c r="AW235" s="463" t="s">
        <v>1796</v>
      </c>
      <c r="AX235" s="463" t="s">
        <v>1819</v>
      </c>
      <c r="AY235" s="463" t="s">
        <v>1820</v>
      </c>
      <c r="AZ235" s="463" t="s">
        <v>1821</v>
      </c>
      <c r="BA235" s="463" t="s">
        <v>1822</v>
      </c>
    </row>
    <row r="236" spans="1:53" ht="21.75" customHeight="1">
      <c r="A236" s="463" t="s">
        <v>2248</v>
      </c>
      <c r="B236" s="463" t="s">
        <v>2249</v>
      </c>
      <c r="C236" s="463" t="s">
        <v>174</v>
      </c>
      <c r="D236" s="463" t="s">
        <v>1794</v>
      </c>
      <c r="E236" s="463" t="s">
        <v>46</v>
      </c>
      <c r="F236" s="463" t="s">
        <v>1795</v>
      </c>
      <c r="G236" s="463" t="s">
        <v>1796</v>
      </c>
      <c r="H236" s="463" t="s">
        <v>1797</v>
      </c>
      <c r="I236" s="463" t="s">
        <v>2195</v>
      </c>
      <c r="J236" s="463" t="s">
        <v>335</v>
      </c>
      <c r="K236" s="463" t="s">
        <v>2250</v>
      </c>
      <c r="L236" s="463" t="s">
        <v>382</v>
      </c>
      <c r="M236" s="463" t="s">
        <v>335</v>
      </c>
      <c r="N236" s="463" t="s">
        <v>1796</v>
      </c>
      <c r="O236" s="463" t="s">
        <v>1800</v>
      </c>
      <c r="P236" s="463" t="s">
        <v>1801</v>
      </c>
      <c r="Q236" s="463" t="s">
        <v>1796</v>
      </c>
      <c r="R236" s="463" t="s">
        <v>1802</v>
      </c>
      <c r="S236" s="463" t="s">
        <v>2197</v>
      </c>
      <c r="T236" s="463" t="s">
        <v>331</v>
      </c>
      <c r="U236" s="463" t="s">
        <v>2198</v>
      </c>
      <c r="V236" s="463" t="s">
        <v>1805</v>
      </c>
      <c r="W236" s="463" t="s">
        <v>106</v>
      </c>
      <c r="X236" s="463" t="s">
        <v>1806</v>
      </c>
      <c r="Y236" s="463" t="s">
        <v>1794</v>
      </c>
      <c r="Z236" s="463" t="s">
        <v>2207</v>
      </c>
      <c r="AA236" s="463" t="s">
        <v>1808</v>
      </c>
      <c r="AB236" s="463" t="s">
        <v>1809</v>
      </c>
      <c r="AC236" s="463" t="s">
        <v>1810</v>
      </c>
      <c r="AD236" s="463" t="s">
        <v>1811</v>
      </c>
      <c r="AE236" s="463" t="s">
        <v>2251</v>
      </c>
      <c r="AF236" s="463" t="s">
        <v>1912</v>
      </c>
      <c r="AG236" s="463" t="s">
        <v>2252</v>
      </c>
      <c r="AH236" s="463" t="s">
        <v>2063</v>
      </c>
      <c r="AI236" s="463" t="s">
        <v>1809</v>
      </c>
      <c r="AJ236" s="463" t="s">
        <v>1828</v>
      </c>
      <c r="AK236" s="464">
        <v>1470100195258</v>
      </c>
      <c r="AL236" s="463" t="s">
        <v>395</v>
      </c>
      <c r="AM236" s="463" t="s">
        <v>1796</v>
      </c>
      <c r="AN236" s="463" t="s">
        <v>1816</v>
      </c>
      <c r="AO236" s="463" t="s">
        <v>51</v>
      </c>
      <c r="AP236" s="463" t="s">
        <v>2257</v>
      </c>
      <c r="AQ236" s="463" t="s">
        <v>1159</v>
      </c>
      <c r="AR236" s="463" t="s">
        <v>6</v>
      </c>
      <c r="AS236" s="463" t="s">
        <v>51</v>
      </c>
      <c r="AT236" s="463" t="s">
        <v>51</v>
      </c>
      <c r="AU236" s="465">
        <v>1</v>
      </c>
      <c r="AV236" s="463" t="s">
        <v>1824</v>
      </c>
      <c r="AW236" s="463" t="s">
        <v>1796</v>
      </c>
      <c r="AX236" s="463" t="s">
        <v>1819</v>
      </c>
      <c r="AY236" s="463" t="s">
        <v>1820</v>
      </c>
      <c r="AZ236" s="463" t="s">
        <v>1821</v>
      </c>
      <c r="BA236" s="463" t="s">
        <v>1822</v>
      </c>
    </row>
    <row r="237" spans="1:53" ht="21.75" customHeight="1">
      <c r="A237" s="463" t="s">
        <v>2258</v>
      </c>
      <c r="B237" s="463" t="s">
        <v>2259</v>
      </c>
      <c r="C237" s="463" t="s">
        <v>45</v>
      </c>
      <c r="D237" s="463" t="s">
        <v>1794</v>
      </c>
      <c r="E237" s="463" t="s">
        <v>46</v>
      </c>
      <c r="F237" s="463" t="s">
        <v>1795</v>
      </c>
      <c r="G237" s="463" t="s">
        <v>1796</v>
      </c>
      <c r="H237" s="463" t="s">
        <v>1797</v>
      </c>
      <c r="I237" s="463" t="s">
        <v>2260</v>
      </c>
      <c r="J237" s="463" t="s">
        <v>445</v>
      </c>
      <c r="K237" s="463" t="s">
        <v>2261</v>
      </c>
      <c r="L237" s="463" t="s">
        <v>446</v>
      </c>
      <c r="M237" s="463" t="s">
        <v>445</v>
      </c>
      <c r="N237" s="463" t="s">
        <v>1796</v>
      </c>
      <c r="O237" s="463" t="s">
        <v>1800</v>
      </c>
      <c r="P237" s="463" t="s">
        <v>1801</v>
      </c>
      <c r="Q237" s="463" t="s">
        <v>1796</v>
      </c>
      <c r="R237" s="463" t="s">
        <v>1802</v>
      </c>
      <c r="S237" s="463" t="s">
        <v>2197</v>
      </c>
      <c r="T237" s="463" t="s">
        <v>331</v>
      </c>
      <c r="U237" s="463" t="s">
        <v>2198</v>
      </c>
      <c r="V237" s="463" t="s">
        <v>1805</v>
      </c>
      <c r="W237" s="463" t="s">
        <v>106</v>
      </c>
      <c r="X237" s="463" t="s">
        <v>1806</v>
      </c>
      <c r="Y237" s="463" t="s">
        <v>1794</v>
      </c>
      <c r="Z237" s="463" t="s">
        <v>2207</v>
      </c>
      <c r="AA237" s="463" t="s">
        <v>1808</v>
      </c>
      <c r="AB237" s="463" t="s">
        <v>1809</v>
      </c>
      <c r="AC237" s="463" t="s">
        <v>1810</v>
      </c>
      <c r="AD237" s="463" t="s">
        <v>1811</v>
      </c>
      <c r="AE237" s="463" t="s">
        <v>1834</v>
      </c>
      <c r="AF237" s="463" t="s">
        <v>1835</v>
      </c>
      <c r="AG237" s="463" t="s">
        <v>1932</v>
      </c>
      <c r="AH237" s="463" t="s">
        <v>1933</v>
      </c>
      <c r="AI237" s="463" t="s">
        <v>1809</v>
      </c>
      <c r="AJ237" s="463" t="s">
        <v>1796</v>
      </c>
      <c r="AK237" s="464">
        <v>3470600232370</v>
      </c>
      <c r="AL237" s="463" t="s">
        <v>448</v>
      </c>
      <c r="AM237" s="463" t="s">
        <v>1796</v>
      </c>
      <c r="AN237" s="463" t="s">
        <v>1816</v>
      </c>
      <c r="AO237" s="463" t="s">
        <v>51</v>
      </c>
      <c r="AP237" s="463" t="s">
        <v>2262</v>
      </c>
      <c r="AQ237" s="463" t="s">
        <v>1159</v>
      </c>
      <c r="AR237" s="463" t="s">
        <v>6</v>
      </c>
      <c r="AS237" s="463" t="s">
        <v>51</v>
      </c>
      <c r="AT237" s="463" t="s">
        <v>51</v>
      </c>
      <c r="AU237" s="465">
        <v>0</v>
      </c>
      <c r="AV237" s="463" t="s">
        <v>1818</v>
      </c>
      <c r="AW237" s="463" t="s">
        <v>1796</v>
      </c>
      <c r="AX237" s="463" t="s">
        <v>1819</v>
      </c>
      <c r="AY237" s="463" t="s">
        <v>1820</v>
      </c>
      <c r="AZ237" s="463" t="s">
        <v>1821</v>
      </c>
      <c r="BA237" s="463" t="s">
        <v>1822</v>
      </c>
    </row>
    <row r="238" spans="1:53" ht="21.75" customHeight="1">
      <c r="A238" s="463" t="s">
        <v>2258</v>
      </c>
      <c r="B238" s="463" t="s">
        <v>2259</v>
      </c>
      <c r="C238" s="463" t="s">
        <v>45</v>
      </c>
      <c r="D238" s="463" t="s">
        <v>1794</v>
      </c>
      <c r="E238" s="463" t="s">
        <v>46</v>
      </c>
      <c r="F238" s="463" t="s">
        <v>1795</v>
      </c>
      <c r="G238" s="463" t="s">
        <v>1796</v>
      </c>
      <c r="H238" s="463" t="s">
        <v>1797</v>
      </c>
      <c r="I238" s="463" t="s">
        <v>2260</v>
      </c>
      <c r="J238" s="463" t="s">
        <v>445</v>
      </c>
      <c r="K238" s="463" t="s">
        <v>2261</v>
      </c>
      <c r="L238" s="463" t="s">
        <v>446</v>
      </c>
      <c r="M238" s="463" t="s">
        <v>445</v>
      </c>
      <c r="N238" s="463" t="s">
        <v>1796</v>
      </c>
      <c r="O238" s="463" t="s">
        <v>1800</v>
      </c>
      <c r="P238" s="463" t="s">
        <v>1801</v>
      </c>
      <c r="Q238" s="463" t="s">
        <v>1796</v>
      </c>
      <c r="R238" s="463" t="s">
        <v>1802</v>
      </c>
      <c r="S238" s="463" t="s">
        <v>2197</v>
      </c>
      <c r="T238" s="463" t="s">
        <v>331</v>
      </c>
      <c r="U238" s="463" t="s">
        <v>2198</v>
      </c>
      <c r="V238" s="463" t="s">
        <v>1805</v>
      </c>
      <c r="W238" s="463" t="s">
        <v>106</v>
      </c>
      <c r="X238" s="463" t="s">
        <v>1806</v>
      </c>
      <c r="Y238" s="463" t="s">
        <v>1794</v>
      </c>
      <c r="Z238" s="463" t="s">
        <v>2207</v>
      </c>
      <c r="AA238" s="463" t="s">
        <v>1808</v>
      </c>
      <c r="AB238" s="463" t="s">
        <v>1809</v>
      </c>
      <c r="AC238" s="463" t="s">
        <v>1810</v>
      </c>
      <c r="AD238" s="463" t="s">
        <v>1811</v>
      </c>
      <c r="AE238" s="463" t="s">
        <v>1834</v>
      </c>
      <c r="AF238" s="463" t="s">
        <v>1835</v>
      </c>
      <c r="AG238" s="463" t="s">
        <v>1932</v>
      </c>
      <c r="AH238" s="463" t="s">
        <v>1933</v>
      </c>
      <c r="AI238" s="463" t="s">
        <v>1809</v>
      </c>
      <c r="AJ238" s="463" t="s">
        <v>1794</v>
      </c>
      <c r="AK238" s="464">
        <v>3490100095535</v>
      </c>
      <c r="AL238" s="463" t="s">
        <v>451</v>
      </c>
      <c r="AM238" s="463" t="s">
        <v>1796</v>
      </c>
      <c r="AN238" s="463" t="s">
        <v>1816</v>
      </c>
      <c r="AO238" s="463" t="s">
        <v>51</v>
      </c>
      <c r="AP238" s="463" t="s">
        <v>2213</v>
      </c>
      <c r="AQ238" s="463" t="s">
        <v>1159</v>
      </c>
      <c r="AR238" s="463" t="s">
        <v>6</v>
      </c>
      <c r="AS238" s="463" t="s">
        <v>51</v>
      </c>
      <c r="AT238" s="463" t="s">
        <v>51</v>
      </c>
      <c r="AU238" s="465">
        <v>1</v>
      </c>
      <c r="AV238" s="463" t="s">
        <v>1824</v>
      </c>
      <c r="AW238" s="463" t="s">
        <v>1796</v>
      </c>
      <c r="AX238" s="463" t="s">
        <v>1819</v>
      </c>
      <c r="AY238" s="463" t="s">
        <v>1820</v>
      </c>
      <c r="AZ238" s="463" t="s">
        <v>1821</v>
      </c>
      <c r="BA238" s="463" t="s">
        <v>1822</v>
      </c>
    </row>
    <row r="239" spans="1:53" ht="21.75" customHeight="1">
      <c r="A239" s="463" t="s">
        <v>2258</v>
      </c>
      <c r="B239" s="463" t="s">
        <v>2259</v>
      </c>
      <c r="C239" s="463" t="s">
        <v>45</v>
      </c>
      <c r="D239" s="463" t="s">
        <v>1794</v>
      </c>
      <c r="E239" s="463" t="s">
        <v>46</v>
      </c>
      <c r="F239" s="463" t="s">
        <v>1795</v>
      </c>
      <c r="G239" s="463" t="s">
        <v>1796</v>
      </c>
      <c r="H239" s="463" t="s">
        <v>1797</v>
      </c>
      <c r="I239" s="463" t="s">
        <v>2260</v>
      </c>
      <c r="J239" s="463" t="s">
        <v>445</v>
      </c>
      <c r="K239" s="463" t="s">
        <v>2261</v>
      </c>
      <c r="L239" s="463" t="s">
        <v>446</v>
      </c>
      <c r="M239" s="463" t="s">
        <v>445</v>
      </c>
      <c r="N239" s="463" t="s">
        <v>1796</v>
      </c>
      <c r="O239" s="463" t="s">
        <v>1800</v>
      </c>
      <c r="P239" s="463" t="s">
        <v>1801</v>
      </c>
      <c r="Q239" s="463" t="s">
        <v>1796</v>
      </c>
      <c r="R239" s="463" t="s">
        <v>1802</v>
      </c>
      <c r="S239" s="463" t="s">
        <v>2197</v>
      </c>
      <c r="T239" s="463" t="s">
        <v>331</v>
      </c>
      <c r="U239" s="463" t="s">
        <v>2198</v>
      </c>
      <c r="V239" s="463" t="s">
        <v>1805</v>
      </c>
      <c r="W239" s="463" t="s">
        <v>106</v>
      </c>
      <c r="X239" s="463" t="s">
        <v>1806</v>
      </c>
      <c r="Y239" s="463" t="s">
        <v>1794</v>
      </c>
      <c r="Z239" s="463" t="s">
        <v>2207</v>
      </c>
      <c r="AA239" s="463" t="s">
        <v>1808</v>
      </c>
      <c r="AB239" s="463" t="s">
        <v>1809</v>
      </c>
      <c r="AC239" s="463" t="s">
        <v>1810</v>
      </c>
      <c r="AD239" s="463" t="s">
        <v>1811</v>
      </c>
      <c r="AE239" s="463" t="s">
        <v>1834</v>
      </c>
      <c r="AF239" s="463" t="s">
        <v>1835</v>
      </c>
      <c r="AG239" s="463" t="s">
        <v>1932</v>
      </c>
      <c r="AH239" s="463" t="s">
        <v>1933</v>
      </c>
      <c r="AI239" s="463" t="s">
        <v>1809</v>
      </c>
      <c r="AJ239" s="463" t="s">
        <v>1825</v>
      </c>
      <c r="AK239" s="464">
        <v>3470600282687</v>
      </c>
      <c r="AL239" s="463" t="s">
        <v>449</v>
      </c>
      <c r="AM239" s="463" t="s">
        <v>1794</v>
      </c>
      <c r="AN239" s="463" t="s">
        <v>1816</v>
      </c>
      <c r="AO239" s="463" t="s">
        <v>51</v>
      </c>
      <c r="AP239" s="463" t="s">
        <v>2262</v>
      </c>
      <c r="AQ239" s="463" t="s">
        <v>1159</v>
      </c>
      <c r="AR239" s="463" t="s">
        <v>6</v>
      </c>
      <c r="AS239" s="463" t="s">
        <v>51</v>
      </c>
      <c r="AT239" s="463" t="s">
        <v>51</v>
      </c>
      <c r="AU239" s="465">
        <v>1</v>
      </c>
      <c r="AV239" s="463" t="s">
        <v>1824</v>
      </c>
      <c r="AW239" s="463" t="s">
        <v>1796</v>
      </c>
      <c r="AX239" s="463" t="s">
        <v>1819</v>
      </c>
      <c r="AY239" s="463" t="s">
        <v>1820</v>
      </c>
      <c r="AZ239" s="463" t="s">
        <v>1821</v>
      </c>
      <c r="BA239" s="463" t="s">
        <v>1822</v>
      </c>
    </row>
    <row r="240" spans="1:53" ht="21.75" customHeight="1">
      <c r="A240" s="463" t="s">
        <v>2258</v>
      </c>
      <c r="B240" s="463" t="s">
        <v>2259</v>
      </c>
      <c r="C240" s="463" t="s">
        <v>45</v>
      </c>
      <c r="D240" s="463" t="s">
        <v>1794</v>
      </c>
      <c r="E240" s="463" t="s">
        <v>46</v>
      </c>
      <c r="F240" s="463" t="s">
        <v>1795</v>
      </c>
      <c r="G240" s="463" t="s">
        <v>1796</v>
      </c>
      <c r="H240" s="463" t="s">
        <v>1797</v>
      </c>
      <c r="I240" s="463" t="s">
        <v>2260</v>
      </c>
      <c r="J240" s="463" t="s">
        <v>445</v>
      </c>
      <c r="K240" s="463" t="s">
        <v>2261</v>
      </c>
      <c r="L240" s="463" t="s">
        <v>446</v>
      </c>
      <c r="M240" s="463" t="s">
        <v>445</v>
      </c>
      <c r="N240" s="463" t="s">
        <v>1796</v>
      </c>
      <c r="O240" s="463" t="s">
        <v>1800</v>
      </c>
      <c r="P240" s="463" t="s">
        <v>1801</v>
      </c>
      <c r="Q240" s="463" t="s">
        <v>1796</v>
      </c>
      <c r="R240" s="463" t="s">
        <v>1802</v>
      </c>
      <c r="S240" s="463" t="s">
        <v>2197</v>
      </c>
      <c r="T240" s="463" t="s">
        <v>331</v>
      </c>
      <c r="U240" s="463" t="s">
        <v>2198</v>
      </c>
      <c r="V240" s="463" t="s">
        <v>1805</v>
      </c>
      <c r="W240" s="463" t="s">
        <v>106</v>
      </c>
      <c r="X240" s="463" t="s">
        <v>1806</v>
      </c>
      <c r="Y240" s="463" t="s">
        <v>1794</v>
      </c>
      <c r="Z240" s="463" t="s">
        <v>2207</v>
      </c>
      <c r="AA240" s="463" t="s">
        <v>1808</v>
      </c>
      <c r="AB240" s="463" t="s">
        <v>1809</v>
      </c>
      <c r="AC240" s="463" t="s">
        <v>1810</v>
      </c>
      <c r="AD240" s="463" t="s">
        <v>1811</v>
      </c>
      <c r="AE240" s="463" t="s">
        <v>1834</v>
      </c>
      <c r="AF240" s="463" t="s">
        <v>1835</v>
      </c>
      <c r="AG240" s="463" t="s">
        <v>1932</v>
      </c>
      <c r="AH240" s="463" t="s">
        <v>1933</v>
      </c>
      <c r="AI240" s="463" t="s">
        <v>1809</v>
      </c>
      <c r="AJ240" s="463" t="s">
        <v>1828</v>
      </c>
      <c r="AK240" s="464">
        <v>3609900556487</v>
      </c>
      <c r="AL240" s="463" t="s">
        <v>783</v>
      </c>
      <c r="AM240" s="463" t="s">
        <v>1794</v>
      </c>
      <c r="AN240" s="463" t="s">
        <v>1816</v>
      </c>
      <c r="AO240" s="463" t="s">
        <v>51</v>
      </c>
      <c r="AP240" s="463" t="s">
        <v>2263</v>
      </c>
      <c r="AQ240" s="463" t="s">
        <v>1542</v>
      </c>
      <c r="AR240" s="463" t="s">
        <v>62</v>
      </c>
      <c r="AS240" s="463" t="s">
        <v>51</v>
      </c>
      <c r="AT240" s="463" t="s">
        <v>51</v>
      </c>
      <c r="AU240" s="465">
        <v>1</v>
      </c>
      <c r="AV240" s="463" t="s">
        <v>1824</v>
      </c>
      <c r="AW240" s="463" t="s">
        <v>1796</v>
      </c>
      <c r="AX240" s="463" t="s">
        <v>1819</v>
      </c>
      <c r="AY240" s="463" t="s">
        <v>1820</v>
      </c>
      <c r="AZ240" s="463" t="s">
        <v>1821</v>
      </c>
      <c r="BA240" s="463" t="s">
        <v>1822</v>
      </c>
    </row>
    <row r="241" spans="1:53" ht="21.75" customHeight="1">
      <c r="A241" s="463" t="s">
        <v>2258</v>
      </c>
      <c r="B241" s="463" t="s">
        <v>2259</v>
      </c>
      <c r="C241" s="463" t="s">
        <v>45</v>
      </c>
      <c r="D241" s="463" t="s">
        <v>1794</v>
      </c>
      <c r="E241" s="463" t="s">
        <v>46</v>
      </c>
      <c r="F241" s="463" t="s">
        <v>1795</v>
      </c>
      <c r="G241" s="463" t="s">
        <v>1796</v>
      </c>
      <c r="H241" s="463" t="s">
        <v>1797</v>
      </c>
      <c r="I241" s="463" t="s">
        <v>2260</v>
      </c>
      <c r="J241" s="463" t="s">
        <v>445</v>
      </c>
      <c r="K241" s="463" t="s">
        <v>2261</v>
      </c>
      <c r="L241" s="463" t="s">
        <v>446</v>
      </c>
      <c r="M241" s="463" t="s">
        <v>445</v>
      </c>
      <c r="N241" s="463" t="s">
        <v>1796</v>
      </c>
      <c r="O241" s="463" t="s">
        <v>1800</v>
      </c>
      <c r="P241" s="463" t="s">
        <v>1801</v>
      </c>
      <c r="Q241" s="463" t="s">
        <v>1796</v>
      </c>
      <c r="R241" s="463" t="s">
        <v>1802</v>
      </c>
      <c r="S241" s="463" t="s">
        <v>2197</v>
      </c>
      <c r="T241" s="463" t="s">
        <v>331</v>
      </c>
      <c r="U241" s="463" t="s">
        <v>2198</v>
      </c>
      <c r="V241" s="463" t="s">
        <v>1805</v>
      </c>
      <c r="W241" s="463" t="s">
        <v>106</v>
      </c>
      <c r="X241" s="463" t="s">
        <v>1806</v>
      </c>
      <c r="Y241" s="463" t="s">
        <v>1794</v>
      </c>
      <c r="Z241" s="463" t="s">
        <v>2207</v>
      </c>
      <c r="AA241" s="463" t="s">
        <v>1808</v>
      </c>
      <c r="AB241" s="463" t="s">
        <v>1809</v>
      </c>
      <c r="AC241" s="463" t="s">
        <v>1810</v>
      </c>
      <c r="AD241" s="463" t="s">
        <v>1811</v>
      </c>
      <c r="AE241" s="463" t="s">
        <v>1834</v>
      </c>
      <c r="AF241" s="463" t="s">
        <v>1835</v>
      </c>
      <c r="AG241" s="463" t="s">
        <v>1932</v>
      </c>
      <c r="AH241" s="463" t="s">
        <v>1933</v>
      </c>
      <c r="AI241" s="463" t="s">
        <v>1809</v>
      </c>
      <c r="AJ241" s="463" t="s">
        <v>1860</v>
      </c>
      <c r="AK241" s="464">
        <v>3480900019931</v>
      </c>
      <c r="AL241" s="463" t="s">
        <v>784</v>
      </c>
      <c r="AM241" s="463" t="s">
        <v>1794</v>
      </c>
      <c r="AN241" s="463" t="s">
        <v>1816</v>
      </c>
      <c r="AO241" s="463" t="s">
        <v>51</v>
      </c>
      <c r="AP241" s="463" t="s">
        <v>2264</v>
      </c>
      <c r="AQ241" s="463" t="s">
        <v>1542</v>
      </c>
      <c r="AR241" s="463" t="s">
        <v>6</v>
      </c>
      <c r="AS241" s="463" t="s">
        <v>2214</v>
      </c>
      <c r="AT241" s="463" t="s">
        <v>51</v>
      </c>
      <c r="AU241" s="465">
        <v>0</v>
      </c>
      <c r="AV241" s="463" t="s">
        <v>1818</v>
      </c>
      <c r="AW241" s="463" t="s">
        <v>1796</v>
      </c>
      <c r="AX241" s="463" t="s">
        <v>1819</v>
      </c>
      <c r="AY241" s="463" t="s">
        <v>1820</v>
      </c>
      <c r="AZ241" s="463" t="s">
        <v>1821</v>
      </c>
      <c r="BA241" s="463" t="s">
        <v>1822</v>
      </c>
    </row>
    <row r="242" spans="1:53" ht="21.75" customHeight="1">
      <c r="A242" s="463" t="s">
        <v>2265</v>
      </c>
      <c r="B242" s="463" t="s">
        <v>2266</v>
      </c>
      <c r="C242" s="463" t="s">
        <v>468</v>
      </c>
      <c r="D242" s="463" t="s">
        <v>1796</v>
      </c>
      <c r="E242" s="463" t="s">
        <v>120</v>
      </c>
      <c r="F242" s="463" t="s">
        <v>1795</v>
      </c>
      <c r="G242" s="463" t="s">
        <v>1796</v>
      </c>
      <c r="H242" s="463" t="s">
        <v>1797</v>
      </c>
      <c r="I242" s="463" t="s">
        <v>2195</v>
      </c>
      <c r="J242" s="463" t="s">
        <v>335</v>
      </c>
      <c r="K242" s="463" t="s">
        <v>2267</v>
      </c>
      <c r="L242" s="463" t="s">
        <v>469</v>
      </c>
      <c r="M242" s="463" t="s">
        <v>335</v>
      </c>
      <c r="N242" s="463" t="s">
        <v>1796</v>
      </c>
      <c r="O242" s="463" t="s">
        <v>1800</v>
      </c>
      <c r="P242" s="463" t="s">
        <v>1801</v>
      </c>
      <c r="Q242" s="463" t="s">
        <v>1796</v>
      </c>
      <c r="R242" s="463" t="s">
        <v>1802</v>
      </c>
      <c r="S242" s="463" t="s">
        <v>2197</v>
      </c>
      <c r="T242" s="463" t="s">
        <v>331</v>
      </c>
      <c r="U242" s="463" t="s">
        <v>2198</v>
      </c>
      <c r="V242" s="463" t="s">
        <v>1805</v>
      </c>
      <c r="W242" s="463" t="s">
        <v>106</v>
      </c>
      <c r="X242" s="463" t="s">
        <v>1806</v>
      </c>
      <c r="Y242" s="463" t="s">
        <v>1794</v>
      </c>
      <c r="Z242" s="463" t="s">
        <v>2268</v>
      </c>
      <c r="AA242" s="463" t="s">
        <v>1808</v>
      </c>
      <c r="AB242" s="463" t="s">
        <v>1809</v>
      </c>
      <c r="AC242" s="463" t="s">
        <v>1810</v>
      </c>
      <c r="AD242" s="463" t="s">
        <v>1811</v>
      </c>
      <c r="AE242" s="463" t="s">
        <v>2269</v>
      </c>
      <c r="AF242" s="463" t="s">
        <v>2154</v>
      </c>
      <c r="AG242" s="463" t="s">
        <v>2270</v>
      </c>
      <c r="AH242" s="463" t="s">
        <v>2156</v>
      </c>
      <c r="AI242" s="463" t="s">
        <v>1809</v>
      </c>
      <c r="AJ242" s="463" t="s">
        <v>1796</v>
      </c>
      <c r="AK242" s="464">
        <v>3479900033711</v>
      </c>
      <c r="AL242" s="463" t="s">
        <v>785</v>
      </c>
      <c r="AM242" s="463" t="s">
        <v>1796</v>
      </c>
      <c r="AN242" s="463" t="s">
        <v>1816</v>
      </c>
      <c r="AO242" s="463" t="s">
        <v>51</v>
      </c>
      <c r="AP242" s="463" t="s">
        <v>2271</v>
      </c>
      <c r="AQ242" s="463" t="s">
        <v>1542</v>
      </c>
      <c r="AR242" s="463" t="s">
        <v>48</v>
      </c>
      <c r="AS242" s="463" t="s">
        <v>51</v>
      </c>
      <c r="AT242" s="463" t="s">
        <v>51</v>
      </c>
      <c r="AU242" s="465">
        <v>0</v>
      </c>
      <c r="AV242" s="463" t="s">
        <v>1818</v>
      </c>
      <c r="AW242" s="463" t="s">
        <v>1796</v>
      </c>
      <c r="AX242" s="463" t="s">
        <v>1819</v>
      </c>
      <c r="AY242" s="463" t="s">
        <v>1820</v>
      </c>
      <c r="AZ242" s="463" t="s">
        <v>1821</v>
      </c>
      <c r="BA242" s="463" t="s">
        <v>1822</v>
      </c>
    </row>
    <row r="243" spans="1:53" ht="21.75" customHeight="1">
      <c r="A243" s="463" t="s">
        <v>2265</v>
      </c>
      <c r="B243" s="463" t="s">
        <v>2266</v>
      </c>
      <c r="C243" s="463" t="s">
        <v>468</v>
      </c>
      <c r="D243" s="463" t="s">
        <v>1796</v>
      </c>
      <c r="E243" s="463" t="s">
        <v>120</v>
      </c>
      <c r="F243" s="463" t="s">
        <v>1795</v>
      </c>
      <c r="G243" s="463" t="s">
        <v>1796</v>
      </c>
      <c r="H243" s="463" t="s">
        <v>1797</v>
      </c>
      <c r="I243" s="463" t="s">
        <v>2195</v>
      </c>
      <c r="J243" s="463" t="s">
        <v>335</v>
      </c>
      <c r="K243" s="463" t="s">
        <v>2267</v>
      </c>
      <c r="L243" s="463" t="s">
        <v>469</v>
      </c>
      <c r="M243" s="463" t="s">
        <v>335</v>
      </c>
      <c r="N243" s="463" t="s">
        <v>1796</v>
      </c>
      <c r="O243" s="463" t="s">
        <v>1800</v>
      </c>
      <c r="P243" s="463" t="s">
        <v>1801</v>
      </c>
      <c r="Q243" s="463" t="s">
        <v>1796</v>
      </c>
      <c r="R243" s="463" t="s">
        <v>1802</v>
      </c>
      <c r="S243" s="463" t="s">
        <v>2197</v>
      </c>
      <c r="T243" s="463" t="s">
        <v>331</v>
      </c>
      <c r="U243" s="463" t="s">
        <v>2198</v>
      </c>
      <c r="V243" s="463" t="s">
        <v>1805</v>
      </c>
      <c r="W243" s="463" t="s">
        <v>106</v>
      </c>
      <c r="X243" s="463" t="s">
        <v>1806</v>
      </c>
      <c r="Y243" s="463" t="s">
        <v>1794</v>
      </c>
      <c r="Z243" s="463" t="s">
        <v>2268</v>
      </c>
      <c r="AA243" s="463" t="s">
        <v>1808</v>
      </c>
      <c r="AB243" s="463" t="s">
        <v>1809</v>
      </c>
      <c r="AC243" s="463" t="s">
        <v>1810</v>
      </c>
      <c r="AD243" s="463" t="s">
        <v>1811</v>
      </c>
      <c r="AE243" s="463" t="s">
        <v>2269</v>
      </c>
      <c r="AF243" s="463" t="s">
        <v>2154</v>
      </c>
      <c r="AG243" s="463" t="s">
        <v>2270</v>
      </c>
      <c r="AH243" s="463" t="s">
        <v>2156</v>
      </c>
      <c r="AI243" s="463" t="s">
        <v>1809</v>
      </c>
      <c r="AJ243" s="463" t="s">
        <v>1825</v>
      </c>
      <c r="AK243" s="464">
        <v>3470101407832</v>
      </c>
      <c r="AL243" s="463" t="s">
        <v>473</v>
      </c>
      <c r="AM243" s="463" t="s">
        <v>1794</v>
      </c>
      <c r="AN243" s="463" t="s">
        <v>1816</v>
      </c>
      <c r="AO243" s="463" t="s">
        <v>51</v>
      </c>
      <c r="AP243" s="463" t="s">
        <v>2272</v>
      </c>
      <c r="AQ243" s="463" t="s">
        <v>1159</v>
      </c>
      <c r="AR243" s="463" t="s">
        <v>6</v>
      </c>
      <c r="AS243" s="463" t="s">
        <v>51</v>
      </c>
      <c r="AT243" s="463" t="s">
        <v>51</v>
      </c>
      <c r="AU243" s="465">
        <v>1</v>
      </c>
      <c r="AV243" s="463" t="s">
        <v>1824</v>
      </c>
      <c r="AW243" s="463" t="s">
        <v>1796</v>
      </c>
      <c r="AX243" s="463" t="s">
        <v>1819</v>
      </c>
      <c r="AY243" s="463" t="s">
        <v>1820</v>
      </c>
      <c r="AZ243" s="463" t="s">
        <v>1821</v>
      </c>
      <c r="BA243" s="463" t="s">
        <v>1822</v>
      </c>
    </row>
    <row r="244" spans="1:53" ht="21.75" customHeight="1">
      <c r="A244" s="463" t="s">
        <v>2265</v>
      </c>
      <c r="B244" s="463" t="s">
        <v>2266</v>
      </c>
      <c r="C244" s="463" t="s">
        <v>468</v>
      </c>
      <c r="D244" s="463" t="s">
        <v>1796</v>
      </c>
      <c r="E244" s="463" t="s">
        <v>120</v>
      </c>
      <c r="F244" s="463" t="s">
        <v>1795</v>
      </c>
      <c r="G244" s="463" t="s">
        <v>1796</v>
      </c>
      <c r="H244" s="463" t="s">
        <v>1797</v>
      </c>
      <c r="I244" s="463" t="s">
        <v>2195</v>
      </c>
      <c r="J244" s="463" t="s">
        <v>335</v>
      </c>
      <c r="K244" s="463" t="s">
        <v>2267</v>
      </c>
      <c r="L244" s="463" t="s">
        <v>469</v>
      </c>
      <c r="M244" s="463" t="s">
        <v>335</v>
      </c>
      <c r="N244" s="463" t="s">
        <v>1796</v>
      </c>
      <c r="O244" s="463" t="s">
        <v>1800</v>
      </c>
      <c r="P244" s="463" t="s">
        <v>1801</v>
      </c>
      <c r="Q244" s="463" t="s">
        <v>1796</v>
      </c>
      <c r="R244" s="463" t="s">
        <v>1802</v>
      </c>
      <c r="S244" s="463" t="s">
        <v>2197</v>
      </c>
      <c r="T244" s="463" t="s">
        <v>331</v>
      </c>
      <c r="U244" s="463" t="s">
        <v>2198</v>
      </c>
      <c r="V244" s="463" t="s">
        <v>1805</v>
      </c>
      <c r="W244" s="463" t="s">
        <v>106</v>
      </c>
      <c r="X244" s="463" t="s">
        <v>1806</v>
      </c>
      <c r="Y244" s="463" t="s">
        <v>1794</v>
      </c>
      <c r="Z244" s="463" t="s">
        <v>2268</v>
      </c>
      <c r="AA244" s="463" t="s">
        <v>1808</v>
      </c>
      <c r="AB244" s="463" t="s">
        <v>1809</v>
      </c>
      <c r="AC244" s="463" t="s">
        <v>1810</v>
      </c>
      <c r="AD244" s="463" t="s">
        <v>1811</v>
      </c>
      <c r="AE244" s="463" t="s">
        <v>2269</v>
      </c>
      <c r="AF244" s="463" t="s">
        <v>2154</v>
      </c>
      <c r="AG244" s="463" t="s">
        <v>2270</v>
      </c>
      <c r="AH244" s="463" t="s">
        <v>2156</v>
      </c>
      <c r="AI244" s="463" t="s">
        <v>1809</v>
      </c>
      <c r="AJ244" s="463" t="s">
        <v>1828</v>
      </c>
      <c r="AK244" s="464">
        <v>3100202634110</v>
      </c>
      <c r="AL244" s="463" t="s">
        <v>467</v>
      </c>
      <c r="AM244" s="463" t="s">
        <v>1794</v>
      </c>
      <c r="AN244" s="463" t="s">
        <v>1816</v>
      </c>
      <c r="AO244" s="463" t="s">
        <v>51</v>
      </c>
      <c r="AP244" s="463" t="s">
        <v>2273</v>
      </c>
      <c r="AQ244" s="463" t="s">
        <v>1159</v>
      </c>
      <c r="AR244" s="463" t="s">
        <v>6</v>
      </c>
      <c r="AS244" s="463" t="s">
        <v>51</v>
      </c>
      <c r="AT244" s="463" t="s">
        <v>51</v>
      </c>
      <c r="AU244" s="465">
        <v>1</v>
      </c>
      <c r="AV244" s="463" t="s">
        <v>1824</v>
      </c>
      <c r="AW244" s="463" t="s">
        <v>1796</v>
      </c>
      <c r="AX244" s="463" t="s">
        <v>1819</v>
      </c>
      <c r="AY244" s="463" t="s">
        <v>1820</v>
      </c>
      <c r="AZ244" s="463" t="s">
        <v>1821</v>
      </c>
      <c r="BA244" s="463" t="s">
        <v>1822</v>
      </c>
    </row>
    <row r="245" spans="1:53" ht="21.75" customHeight="1">
      <c r="A245" s="463" t="s">
        <v>2265</v>
      </c>
      <c r="B245" s="463" t="s">
        <v>2266</v>
      </c>
      <c r="C245" s="463" t="s">
        <v>468</v>
      </c>
      <c r="D245" s="463" t="s">
        <v>1796</v>
      </c>
      <c r="E245" s="463" t="s">
        <v>120</v>
      </c>
      <c r="F245" s="463" t="s">
        <v>1795</v>
      </c>
      <c r="G245" s="463" t="s">
        <v>1796</v>
      </c>
      <c r="H245" s="463" t="s">
        <v>1797</v>
      </c>
      <c r="I245" s="463" t="s">
        <v>2195</v>
      </c>
      <c r="J245" s="463" t="s">
        <v>335</v>
      </c>
      <c r="K245" s="463" t="s">
        <v>2267</v>
      </c>
      <c r="L245" s="463" t="s">
        <v>469</v>
      </c>
      <c r="M245" s="463" t="s">
        <v>335</v>
      </c>
      <c r="N245" s="463" t="s">
        <v>1796</v>
      </c>
      <c r="O245" s="463" t="s">
        <v>1800</v>
      </c>
      <c r="P245" s="463" t="s">
        <v>1801</v>
      </c>
      <c r="Q245" s="463" t="s">
        <v>1796</v>
      </c>
      <c r="R245" s="463" t="s">
        <v>1802</v>
      </c>
      <c r="S245" s="463" t="s">
        <v>2197</v>
      </c>
      <c r="T245" s="463" t="s">
        <v>331</v>
      </c>
      <c r="U245" s="463" t="s">
        <v>2198</v>
      </c>
      <c r="V245" s="463" t="s">
        <v>1805</v>
      </c>
      <c r="W245" s="463" t="s">
        <v>106</v>
      </c>
      <c r="X245" s="463" t="s">
        <v>1806</v>
      </c>
      <c r="Y245" s="463" t="s">
        <v>1794</v>
      </c>
      <c r="Z245" s="463" t="s">
        <v>2268</v>
      </c>
      <c r="AA245" s="463" t="s">
        <v>1808</v>
      </c>
      <c r="AB245" s="463" t="s">
        <v>1809</v>
      </c>
      <c r="AC245" s="463" t="s">
        <v>1810</v>
      </c>
      <c r="AD245" s="463" t="s">
        <v>1811</v>
      </c>
      <c r="AE245" s="463" t="s">
        <v>2269</v>
      </c>
      <c r="AF245" s="463" t="s">
        <v>2154</v>
      </c>
      <c r="AG245" s="463" t="s">
        <v>2270</v>
      </c>
      <c r="AH245" s="463" t="s">
        <v>2156</v>
      </c>
      <c r="AI245" s="463" t="s">
        <v>1809</v>
      </c>
      <c r="AJ245" s="463" t="s">
        <v>1860</v>
      </c>
      <c r="AK245" s="464">
        <v>3470100838490</v>
      </c>
      <c r="AL245" s="463" t="s">
        <v>472</v>
      </c>
      <c r="AM245" s="463" t="s">
        <v>1796</v>
      </c>
      <c r="AN245" s="463" t="s">
        <v>1816</v>
      </c>
      <c r="AO245" s="463" t="s">
        <v>51</v>
      </c>
      <c r="AP245" s="463" t="s">
        <v>2274</v>
      </c>
      <c r="AQ245" s="463" t="s">
        <v>1159</v>
      </c>
      <c r="AR245" s="463" t="s">
        <v>6</v>
      </c>
      <c r="AS245" s="463" t="s">
        <v>2124</v>
      </c>
      <c r="AT245" s="463" t="s">
        <v>2275</v>
      </c>
      <c r="AU245" s="465">
        <v>1</v>
      </c>
      <c r="AV245" s="463" t="s">
        <v>1824</v>
      </c>
      <c r="AW245" s="463" t="s">
        <v>1796</v>
      </c>
      <c r="AX245" s="463" t="s">
        <v>1819</v>
      </c>
      <c r="AY245" s="463" t="s">
        <v>1820</v>
      </c>
      <c r="AZ245" s="463" t="s">
        <v>1821</v>
      </c>
      <c r="BA245" s="463" t="s">
        <v>1822</v>
      </c>
    </row>
    <row r="246" spans="1:53" ht="21.75" customHeight="1">
      <c r="A246" s="463" t="s">
        <v>2265</v>
      </c>
      <c r="B246" s="463" t="s">
        <v>2266</v>
      </c>
      <c r="C246" s="463" t="s">
        <v>468</v>
      </c>
      <c r="D246" s="463" t="s">
        <v>1796</v>
      </c>
      <c r="E246" s="463" t="s">
        <v>120</v>
      </c>
      <c r="F246" s="463" t="s">
        <v>1795</v>
      </c>
      <c r="G246" s="463" t="s">
        <v>1796</v>
      </c>
      <c r="H246" s="463" t="s">
        <v>1797</v>
      </c>
      <c r="I246" s="463" t="s">
        <v>2195</v>
      </c>
      <c r="J246" s="463" t="s">
        <v>335</v>
      </c>
      <c r="K246" s="463" t="s">
        <v>2267</v>
      </c>
      <c r="L246" s="463" t="s">
        <v>469</v>
      </c>
      <c r="M246" s="463" t="s">
        <v>335</v>
      </c>
      <c r="N246" s="463" t="s">
        <v>1796</v>
      </c>
      <c r="O246" s="463" t="s">
        <v>1800</v>
      </c>
      <c r="P246" s="463" t="s">
        <v>1801</v>
      </c>
      <c r="Q246" s="463" t="s">
        <v>1796</v>
      </c>
      <c r="R246" s="463" t="s">
        <v>1802</v>
      </c>
      <c r="S246" s="463" t="s">
        <v>2197</v>
      </c>
      <c r="T246" s="463" t="s">
        <v>331</v>
      </c>
      <c r="U246" s="463" t="s">
        <v>2198</v>
      </c>
      <c r="V246" s="463" t="s">
        <v>1805</v>
      </c>
      <c r="W246" s="463" t="s">
        <v>106</v>
      </c>
      <c r="X246" s="463" t="s">
        <v>1806</v>
      </c>
      <c r="Y246" s="463" t="s">
        <v>1794</v>
      </c>
      <c r="Z246" s="463" t="s">
        <v>2268</v>
      </c>
      <c r="AA246" s="463" t="s">
        <v>1808</v>
      </c>
      <c r="AB246" s="463" t="s">
        <v>1809</v>
      </c>
      <c r="AC246" s="463" t="s">
        <v>1810</v>
      </c>
      <c r="AD246" s="463" t="s">
        <v>1811</v>
      </c>
      <c r="AE246" s="463" t="s">
        <v>2269</v>
      </c>
      <c r="AF246" s="463" t="s">
        <v>2154</v>
      </c>
      <c r="AG246" s="463" t="s">
        <v>2270</v>
      </c>
      <c r="AH246" s="463" t="s">
        <v>2156</v>
      </c>
      <c r="AI246" s="463" t="s">
        <v>1809</v>
      </c>
      <c r="AJ246" s="463" t="s">
        <v>1864</v>
      </c>
      <c r="AK246" s="464">
        <v>3470300472821</v>
      </c>
      <c r="AL246" s="463" t="s">
        <v>474</v>
      </c>
      <c r="AM246" s="463" t="s">
        <v>1794</v>
      </c>
      <c r="AN246" s="463" t="s">
        <v>1816</v>
      </c>
      <c r="AO246" s="463" t="s">
        <v>51</v>
      </c>
      <c r="AP246" s="463" t="s">
        <v>2276</v>
      </c>
      <c r="AQ246" s="463" t="s">
        <v>1159</v>
      </c>
      <c r="AR246" s="463" t="s">
        <v>6</v>
      </c>
      <c r="AS246" s="463" t="s">
        <v>2277</v>
      </c>
      <c r="AT246" s="463" t="s">
        <v>2278</v>
      </c>
      <c r="AU246" s="466"/>
      <c r="AV246" s="463" t="s">
        <v>51</v>
      </c>
      <c r="AW246" s="463" t="s">
        <v>1796</v>
      </c>
      <c r="AX246" s="463" t="s">
        <v>1819</v>
      </c>
      <c r="AY246" s="463" t="s">
        <v>1820</v>
      </c>
      <c r="AZ246" s="463" t="s">
        <v>1821</v>
      </c>
      <c r="BA246" s="463" t="s">
        <v>1822</v>
      </c>
    </row>
    <row r="247" spans="1:53" ht="21.75" customHeight="1">
      <c r="A247" s="463" t="s">
        <v>2279</v>
      </c>
      <c r="B247" s="463" t="s">
        <v>2280</v>
      </c>
      <c r="C247" s="463" t="s">
        <v>53</v>
      </c>
      <c r="D247" s="463" t="s">
        <v>1794</v>
      </c>
      <c r="E247" s="463" t="s">
        <v>46</v>
      </c>
      <c r="F247" s="463" t="s">
        <v>1795</v>
      </c>
      <c r="G247" s="463" t="s">
        <v>1796</v>
      </c>
      <c r="H247" s="463" t="s">
        <v>1797</v>
      </c>
      <c r="I247" s="463" t="s">
        <v>2217</v>
      </c>
      <c r="J247" s="463" t="s">
        <v>346</v>
      </c>
      <c r="K247" s="463" t="s">
        <v>2281</v>
      </c>
      <c r="L247" s="463" t="s">
        <v>457</v>
      </c>
      <c r="M247" s="463" t="s">
        <v>346</v>
      </c>
      <c r="N247" s="463" t="s">
        <v>1796</v>
      </c>
      <c r="O247" s="463" t="s">
        <v>1800</v>
      </c>
      <c r="P247" s="463" t="s">
        <v>1801</v>
      </c>
      <c r="Q247" s="463" t="s">
        <v>1796</v>
      </c>
      <c r="R247" s="463" t="s">
        <v>1802</v>
      </c>
      <c r="S247" s="463" t="s">
        <v>2197</v>
      </c>
      <c r="T247" s="463" t="s">
        <v>331</v>
      </c>
      <c r="U247" s="463" t="s">
        <v>2198</v>
      </c>
      <c r="V247" s="463" t="s">
        <v>1805</v>
      </c>
      <c r="W247" s="463" t="s">
        <v>106</v>
      </c>
      <c r="X247" s="463" t="s">
        <v>1806</v>
      </c>
      <c r="Y247" s="463" t="s">
        <v>1794</v>
      </c>
      <c r="Z247" s="463" t="s">
        <v>2207</v>
      </c>
      <c r="AA247" s="463" t="s">
        <v>1808</v>
      </c>
      <c r="AB247" s="463" t="s">
        <v>1809</v>
      </c>
      <c r="AC247" s="463" t="s">
        <v>1810</v>
      </c>
      <c r="AD247" s="463" t="s">
        <v>1811</v>
      </c>
      <c r="AE247" s="463" t="s">
        <v>2219</v>
      </c>
      <c r="AF247" s="463" t="s">
        <v>2220</v>
      </c>
      <c r="AG247" s="463" t="s">
        <v>2282</v>
      </c>
      <c r="AH247" s="463" t="s">
        <v>1907</v>
      </c>
      <c r="AI247" s="463" t="s">
        <v>1809</v>
      </c>
      <c r="AJ247" s="463" t="s">
        <v>1796</v>
      </c>
      <c r="AK247" s="464">
        <v>3470500037991</v>
      </c>
      <c r="AL247" s="463" t="s">
        <v>458</v>
      </c>
      <c r="AM247" s="463" t="s">
        <v>1796</v>
      </c>
      <c r="AN247" s="463" t="s">
        <v>1816</v>
      </c>
      <c r="AO247" s="463" t="s">
        <v>51</v>
      </c>
      <c r="AP247" s="463" t="s">
        <v>2283</v>
      </c>
      <c r="AQ247" s="463" t="s">
        <v>1159</v>
      </c>
      <c r="AR247" s="463" t="s">
        <v>6</v>
      </c>
      <c r="AS247" s="463" t="s">
        <v>51</v>
      </c>
      <c r="AT247" s="463" t="s">
        <v>51</v>
      </c>
      <c r="AU247" s="465">
        <v>0</v>
      </c>
      <c r="AV247" s="463" t="s">
        <v>1818</v>
      </c>
      <c r="AW247" s="463" t="s">
        <v>1796</v>
      </c>
      <c r="AX247" s="463" t="s">
        <v>1819</v>
      </c>
      <c r="AY247" s="463" t="s">
        <v>1820</v>
      </c>
      <c r="AZ247" s="463" t="s">
        <v>1821</v>
      </c>
      <c r="BA247" s="463" t="s">
        <v>1822</v>
      </c>
    </row>
    <row r="248" spans="1:53" ht="21.75" customHeight="1">
      <c r="A248" s="463" t="s">
        <v>2279</v>
      </c>
      <c r="B248" s="463" t="s">
        <v>2280</v>
      </c>
      <c r="C248" s="463" t="s">
        <v>53</v>
      </c>
      <c r="D248" s="463" t="s">
        <v>1794</v>
      </c>
      <c r="E248" s="463" t="s">
        <v>46</v>
      </c>
      <c r="F248" s="463" t="s">
        <v>1795</v>
      </c>
      <c r="G248" s="463" t="s">
        <v>1796</v>
      </c>
      <c r="H248" s="463" t="s">
        <v>1797</v>
      </c>
      <c r="I248" s="463" t="s">
        <v>2217</v>
      </c>
      <c r="J248" s="463" t="s">
        <v>346</v>
      </c>
      <c r="K248" s="463" t="s">
        <v>2281</v>
      </c>
      <c r="L248" s="463" t="s">
        <v>457</v>
      </c>
      <c r="M248" s="463" t="s">
        <v>346</v>
      </c>
      <c r="N248" s="463" t="s">
        <v>1796</v>
      </c>
      <c r="O248" s="463" t="s">
        <v>1800</v>
      </c>
      <c r="P248" s="463" t="s">
        <v>1801</v>
      </c>
      <c r="Q248" s="463" t="s">
        <v>1796</v>
      </c>
      <c r="R248" s="463" t="s">
        <v>1802</v>
      </c>
      <c r="S248" s="463" t="s">
        <v>2197</v>
      </c>
      <c r="T248" s="463" t="s">
        <v>331</v>
      </c>
      <c r="U248" s="463" t="s">
        <v>2198</v>
      </c>
      <c r="V248" s="463" t="s">
        <v>1805</v>
      </c>
      <c r="W248" s="463" t="s">
        <v>106</v>
      </c>
      <c r="X248" s="463" t="s">
        <v>1806</v>
      </c>
      <c r="Y248" s="463" t="s">
        <v>1794</v>
      </c>
      <c r="Z248" s="463" t="s">
        <v>2207</v>
      </c>
      <c r="AA248" s="463" t="s">
        <v>1808</v>
      </c>
      <c r="AB248" s="463" t="s">
        <v>1809</v>
      </c>
      <c r="AC248" s="463" t="s">
        <v>1810</v>
      </c>
      <c r="AD248" s="463" t="s">
        <v>1811</v>
      </c>
      <c r="AE248" s="463" t="s">
        <v>2219</v>
      </c>
      <c r="AF248" s="463" t="s">
        <v>2220</v>
      </c>
      <c r="AG248" s="463" t="s">
        <v>2282</v>
      </c>
      <c r="AH248" s="463" t="s">
        <v>1907</v>
      </c>
      <c r="AI248" s="463" t="s">
        <v>1809</v>
      </c>
      <c r="AJ248" s="463" t="s">
        <v>1794</v>
      </c>
      <c r="AK248" s="464">
        <v>3460600045880</v>
      </c>
      <c r="AL248" s="463" t="s">
        <v>456</v>
      </c>
      <c r="AM248" s="463" t="s">
        <v>1796</v>
      </c>
      <c r="AN248" s="463" t="s">
        <v>1816</v>
      </c>
      <c r="AO248" s="463" t="s">
        <v>51</v>
      </c>
      <c r="AP248" s="463" t="s">
        <v>2284</v>
      </c>
      <c r="AQ248" s="463" t="s">
        <v>1159</v>
      </c>
      <c r="AR248" s="463" t="s">
        <v>6</v>
      </c>
      <c r="AS248" s="463" t="s">
        <v>51</v>
      </c>
      <c r="AT248" s="463" t="s">
        <v>51</v>
      </c>
      <c r="AU248" s="465">
        <v>1</v>
      </c>
      <c r="AV248" s="463" t="s">
        <v>1824</v>
      </c>
      <c r="AW248" s="463" t="s">
        <v>1796</v>
      </c>
      <c r="AX248" s="463" t="s">
        <v>1819</v>
      </c>
      <c r="AY248" s="463" t="s">
        <v>1820</v>
      </c>
      <c r="AZ248" s="463" t="s">
        <v>1821</v>
      </c>
      <c r="BA248" s="463" t="s">
        <v>1822</v>
      </c>
    </row>
    <row r="249" spans="1:53" ht="21.75" customHeight="1">
      <c r="A249" s="463" t="s">
        <v>2279</v>
      </c>
      <c r="B249" s="463" t="s">
        <v>2280</v>
      </c>
      <c r="C249" s="463" t="s">
        <v>53</v>
      </c>
      <c r="D249" s="463" t="s">
        <v>1794</v>
      </c>
      <c r="E249" s="463" t="s">
        <v>46</v>
      </c>
      <c r="F249" s="463" t="s">
        <v>1795</v>
      </c>
      <c r="G249" s="463" t="s">
        <v>1796</v>
      </c>
      <c r="H249" s="463" t="s">
        <v>1797</v>
      </c>
      <c r="I249" s="463" t="s">
        <v>2217</v>
      </c>
      <c r="J249" s="463" t="s">
        <v>346</v>
      </c>
      <c r="K249" s="463" t="s">
        <v>2281</v>
      </c>
      <c r="L249" s="463" t="s">
        <v>457</v>
      </c>
      <c r="M249" s="463" t="s">
        <v>346</v>
      </c>
      <c r="N249" s="463" t="s">
        <v>1796</v>
      </c>
      <c r="O249" s="463" t="s">
        <v>1800</v>
      </c>
      <c r="P249" s="463" t="s">
        <v>1801</v>
      </c>
      <c r="Q249" s="463" t="s">
        <v>1796</v>
      </c>
      <c r="R249" s="463" t="s">
        <v>1802</v>
      </c>
      <c r="S249" s="463" t="s">
        <v>2197</v>
      </c>
      <c r="T249" s="463" t="s">
        <v>331</v>
      </c>
      <c r="U249" s="463" t="s">
        <v>2198</v>
      </c>
      <c r="V249" s="463" t="s">
        <v>1805</v>
      </c>
      <c r="W249" s="463" t="s">
        <v>106</v>
      </c>
      <c r="X249" s="463" t="s">
        <v>1806</v>
      </c>
      <c r="Y249" s="463" t="s">
        <v>1794</v>
      </c>
      <c r="Z249" s="463" t="s">
        <v>2207</v>
      </c>
      <c r="AA249" s="463" t="s">
        <v>1808</v>
      </c>
      <c r="AB249" s="463" t="s">
        <v>1809</v>
      </c>
      <c r="AC249" s="463" t="s">
        <v>1810</v>
      </c>
      <c r="AD249" s="463" t="s">
        <v>1811</v>
      </c>
      <c r="AE249" s="463" t="s">
        <v>2219</v>
      </c>
      <c r="AF249" s="463" t="s">
        <v>2220</v>
      </c>
      <c r="AG249" s="463" t="s">
        <v>2282</v>
      </c>
      <c r="AH249" s="463" t="s">
        <v>1907</v>
      </c>
      <c r="AI249" s="463" t="s">
        <v>1809</v>
      </c>
      <c r="AJ249" s="463" t="s">
        <v>1825</v>
      </c>
      <c r="AK249" s="464">
        <v>5320100135810</v>
      </c>
      <c r="AL249" s="463" t="s">
        <v>461</v>
      </c>
      <c r="AM249" s="463" t="s">
        <v>1796</v>
      </c>
      <c r="AN249" s="463" t="s">
        <v>1816</v>
      </c>
      <c r="AO249" s="463" t="s">
        <v>51</v>
      </c>
      <c r="AP249" s="463" t="s">
        <v>2285</v>
      </c>
      <c r="AQ249" s="463" t="s">
        <v>1159</v>
      </c>
      <c r="AR249" s="463" t="s">
        <v>6</v>
      </c>
      <c r="AS249" s="463" t="s">
        <v>51</v>
      </c>
      <c r="AT249" s="463" t="s">
        <v>51</v>
      </c>
      <c r="AU249" s="465">
        <v>1</v>
      </c>
      <c r="AV249" s="463" t="s">
        <v>1824</v>
      </c>
      <c r="AW249" s="463" t="s">
        <v>1796</v>
      </c>
      <c r="AX249" s="463" t="s">
        <v>1819</v>
      </c>
      <c r="AY249" s="463" t="s">
        <v>1820</v>
      </c>
      <c r="AZ249" s="463" t="s">
        <v>1821</v>
      </c>
      <c r="BA249" s="463" t="s">
        <v>1822</v>
      </c>
    </row>
    <row r="250" spans="1:53" ht="21.75" customHeight="1">
      <c r="A250" s="463" t="s">
        <v>2279</v>
      </c>
      <c r="B250" s="463" t="s">
        <v>2280</v>
      </c>
      <c r="C250" s="463" t="s">
        <v>53</v>
      </c>
      <c r="D250" s="463" t="s">
        <v>1794</v>
      </c>
      <c r="E250" s="463" t="s">
        <v>46</v>
      </c>
      <c r="F250" s="463" t="s">
        <v>1795</v>
      </c>
      <c r="G250" s="463" t="s">
        <v>1796</v>
      </c>
      <c r="H250" s="463" t="s">
        <v>1797</v>
      </c>
      <c r="I250" s="463" t="s">
        <v>2217</v>
      </c>
      <c r="J250" s="463" t="s">
        <v>346</v>
      </c>
      <c r="K250" s="463" t="s">
        <v>2281</v>
      </c>
      <c r="L250" s="463" t="s">
        <v>457</v>
      </c>
      <c r="M250" s="463" t="s">
        <v>346</v>
      </c>
      <c r="N250" s="463" t="s">
        <v>1796</v>
      </c>
      <c r="O250" s="463" t="s">
        <v>1800</v>
      </c>
      <c r="P250" s="463" t="s">
        <v>1801</v>
      </c>
      <c r="Q250" s="463" t="s">
        <v>1796</v>
      </c>
      <c r="R250" s="463" t="s">
        <v>1802</v>
      </c>
      <c r="S250" s="463" t="s">
        <v>2197</v>
      </c>
      <c r="T250" s="463" t="s">
        <v>331</v>
      </c>
      <c r="U250" s="463" t="s">
        <v>2198</v>
      </c>
      <c r="V250" s="463" t="s">
        <v>1805</v>
      </c>
      <c r="W250" s="463" t="s">
        <v>106</v>
      </c>
      <c r="X250" s="463" t="s">
        <v>1806</v>
      </c>
      <c r="Y250" s="463" t="s">
        <v>1794</v>
      </c>
      <c r="Z250" s="463" t="s">
        <v>2207</v>
      </c>
      <c r="AA250" s="463" t="s">
        <v>1808</v>
      </c>
      <c r="AB250" s="463" t="s">
        <v>1809</v>
      </c>
      <c r="AC250" s="463" t="s">
        <v>1810</v>
      </c>
      <c r="AD250" s="463" t="s">
        <v>1811</v>
      </c>
      <c r="AE250" s="463" t="s">
        <v>2219</v>
      </c>
      <c r="AF250" s="463" t="s">
        <v>2220</v>
      </c>
      <c r="AG250" s="463" t="s">
        <v>2282</v>
      </c>
      <c r="AH250" s="463" t="s">
        <v>1907</v>
      </c>
      <c r="AI250" s="463" t="s">
        <v>1809</v>
      </c>
      <c r="AJ250" s="463" t="s">
        <v>1828</v>
      </c>
      <c r="AK250" s="464">
        <v>3480900090295</v>
      </c>
      <c r="AL250" s="463" t="s">
        <v>459</v>
      </c>
      <c r="AM250" s="463" t="s">
        <v>1796</v>
      </c>
      <c r="AN250" s="463" t="s">
        <v>1816</v>
      </c>
      <c r="AO250" s="463" t="s">
        <v>51</v>
      </c>
      <c r="AP250" s="463" t="s">
        <v>2286</v>
      </c>
      <c r="AQ250" s="463" t="s">
        <v>1159</v>
      </c>
      <c r="AR250" s="463" t="s">
        <v>6</v>
      </c>
      <c r="AS250" s="463" t="s">
        <v>51</v>
      </c>
      <c r="AT250" s="463" t="s">
        <v>51</v>
      </c>
      <c r="AU250" s="465">
        <v>1</v>
      </c>
      <c r="AV250" s="463" t="s">
        <v>1824</v>
      </c>
      <c r="AW250" s="463" t="s">
        <v>1796</v>
      </c>
      <c r="AX250" s="463" t="s">
        <v>1819</v>
      </c>
      <c r="AY250" s="463" t="s">
        <v>1820</v>
      </c>
      <c r="AZ250" s="463" t="s">
        <v>1821</v>
      </c>
      <c r="BA250" s="463" t="s">
        <v>1822</v>
      </c>
    </row>
    <row r="251" spans="1:53" ht="21.75" customHeight="1">
      <c r="A251" s="463" t="s">
        <v>2279</v>
      </c>
      <c r="B251" s="463" t="s">
        <v>2280</v>
      </c>
      <c r="C251" s="463" t="s">
        <v>53</v>
      </c>
      <c r="D251" s="463" t="s">
        <v>1794</v>
      </c>
      <c r="E251" s="463" t="s">
        <v>46</v>
      </c>
      <c r="F251" s="463" t="s">
        <v>1795</v>
      </c>
      <c r="G251" s="463" t="s">
        <v>1796</v>
      </c>
      <c r="H251" s="463" t="s">
        <v>1797</v>
      </c>
      <c r="I251" s="463" t="s">
        <v>2217</v>
      </c>
      <c r="J251" s="463" t="s">
        <v>346</v>
      </c>
      <c r="K251" s="463" t="s">
        <v>2281</v>
      </c>
      <c r="L251" s="463" t="s">
        <v>457</v>
      </c>
      <c r="M251" s="463" t="s">
        <v>346</v>
      </c>
      <c r="N251" s="463" t="s">
        <v>1796</v>
      </c>
      <c r="O251" s="463" t="s">
        <v>1800</v>
      </c>
      <c r="P251" s="463" t="s">
        <v>1801</v>
      </c>
      <c r="Q251" s="463" t="s">
        <v>1796</v>
      </c>
      <c r="R251" s="463" t="s">
        <v>1802</v>
      </c>
      <c r="S251" s="463" t="s">
        <v>2197</v>
      </c>
      <c r="T251" s="463" t="s">
        <v>331</v>
      </c>
      <c r="U251" s="463" t="s">
        <v>2198</v>
      </c>
      <c r="V251" s="463" t="s">
        <v>1805</v>
      </c>
      <c r="W251" s="463" t="s">
        <v>106</v>
      </c>
      <c r="X251" s="463" t="s">
        <v>1806</v>
      </c>
      <c r="Y251" s="463" t="s">
        <v>1794</v>
      </c>
      <c r="Z251" s="463" t="s">
        <v>2207</v>
      </c>
      <c r="AA251" s="463" t="s">
        <v>1808</v>
      </c>
      <c r="AB251" s="463" t="s">
        <v>1809</v>
      </c>
      <c r="AC251" s="463" t="s">
        <v>1810</v>
      </c>
      <c r="AD251" s="463" t="s">
        <v>1811</v>
      </c>
      <c r="AE251" s="463" t="s">
        <v>2219</v>
      </c>
      <c r="AF251" s="463" t="s">
        <v>2220</v>
      </c>
      <c r="AG251" s="463" t="s">
        <v>2282</v>
      </c>
      <c r="AH251" s="463" t="s">
        <v>1907</v>
      </c>
      <c r="AI251" s="463" t="s">
        <v>1809</v>
      </c>
      <c r="AJ251" s="463" t="s">
        <v>1864</v>
      </c>
      <c r="AK251" s="464">
        <v>3409901093610</v>
      </c>
      <c r="AL251" s="463" t="s">
        <v>463</v>
      </c>
      <c r="AM251" s="463" t="s">
        <v>1796</v>
      </c>
      <c r="AN251" s="463" t="s">
        <v>1816</v>
      </c>
      <c r="AO251" s="463" t="s">
        <v>51</v>
      </c>
      <c r="AP251" s="463" t="s">
        <v>2287</v>
      </c>
      <c r="AQ251" s="463" t="s">
        <v>1402</v>
      </c>
      <c r="AR251" s="463" t="s">
        <v>48</v>
      </c>
      <c r="AS251" s="463" t="s">
        <v>2214</v>
      </c>
      <c r="AT251" s="463" t="s">
        <v>51</v>
      </c>
      <c r="AU251" s="465">
        <v>1</v>
      </c>
      <c r="AV251" s="463" t="s">
        <v>1824</v>
      </c>
      <c r="AW251" s="463" t="s">
        <v>1796</v>
      </c>
      <c r="AX251" s="463" t="s">
        <v>1819</v>
      </c>
      <c r="AY251" s="463" t="s">
        <v>1820</v>
      </c>
      <c r="AZ251" s="463" t="s">
        <v>1821</v>
      </c>
      <c r="BA251" s="463" t="s">
        <v>1822</v>
      </c>
    </row>
    <row r="252" spans="1:53" ht="21.75" customHeight="1">
      <c r="A252" s="463" t="s">
        <v>2279</v>
      </c>
      <c r="B252" s="463" t="s">
        <v>2280</v>
      </c>
      <c r="C252" s="463" t="s">
        <v>53</v>
      </c>
      <c r="D252" s="463" t="s">
        <v>1794</v>
      </c>
      <c r="E252" s="463" t="s">
        <v>46</v>
      </c>
      <c r="F252" s="463" t="s">
        <v>1795</v>
      </c>
      <c r="G252" s="463" t="s">
        <v>1796</v>
      </c>
      <c r="H252" s="463" t="s">
        <v>1797</v>
      </c>
      <c r="I252" s="463" t="s">
        <v>2217</v>
      </c>
      <c r="J252" s="463" t="s">
        <v>346</v>
      </c>
      <c r="K252" s="463" t="s">
        <v>2281</v>
      </c>
      <c r="L252" s="463" t="s">
        <v>457</v>
      </c>
      <c r="M252" s="463" t="s">
        <v>346</v>
      </c>
      <c r="N252" s="463" t="s">
        <v>1796</v>
      </c>
      <c r="O252" s="463" t="s">
        <v>1800</v>
      </c>
      <c r="P252" s="463" t="s">
        <v>1801</v>
      </c>
      <c r="Q252" s="463" t="s">
        <v>1796</v>
      </c>
      <c r="R252" s="463" t="s">
        <v>1802</v>
      </c>
      <c r="S252" s="463" t="s">
        <v>2197</v>
      </c>
      <c r="T252" s="463" t="s">
        <v>331</v>
      </c>
      <c r="U252" s="463" t="s">
        <v>2198</v>
      </c>
      <c r="V252" s="463" t="s">
        <v>1805</v>
      </c>
      <c r="W252" s="463" t="s">
        <v>106</v>
      </c>
      <c r="X252" s="463" t="s">
        <v>1806</v>
      </c>
      <c r="Y252" s="463" t="s">
        <v>1794</v>
      </c>
      <c r="Z252" s="463" t="s">
        <v>2207</v>
      </c>
      <c r="AA252" s="463" t="s">
        <v>1808</v>
      </c>
      <c r="AB252" s="463" t="s">
        <v>1809</v>
      </c>
      <c r="AC252" s="463" t="s">
        <v>1810</v>
      </c>
      <c r="AD252" s="463" t="s">
        <v>1811</v>
      </c>
      <c r="AE252" s="463" t="s">
        <v>2219</v>
      </c>
      <c r="AF252" s="463" t="s">
        <v>2220</v>
      </c>
      <c r="AG252" s="463" t="s">
        <v>2282</v>
      </c>
      <c r="AH252" s="463" t="s">
        <v>1907</v>
      </c>
      <c r="AI252" s="463" t="s">
        <v>1809</v>
      </c>
      <c r="AJ252" s="463" t="s">
        <v>2019</v>
      </c>
      <c r="AK252" s="464">
        <v>1409900370923</v>
      </c>
      <c r="AL252" s="463" t="s">
        <v>462</v>
      </c>
      <c r="AM252" s="463" t="s">
        <v>1796</v>
      </c>
      <c r="AN252" s="463" t="s">
        <v>1816</v>
      </c>
      <c r="AO252" s="463" t="s">
        <v>51</v>
      </c>
      <c r="AP252" s="463" t="s">
        <v>2287</v>
      </c>
      <c r="AQ252" s="463" t="s">
        <v>1402</v>
      </c>
      <c r="AR252" s="463" t="s">
        <v>48</v>
      </c>
      <c r="AS252" s="463" t="s">
        <v>2214</v>
      </c>
      <c r="AT252" s="463" t="s">
        <v>51</v>
      </c>
      <c r="AU252" s="465">
        <v>1</v>
      </c>
      <c r="AV252" s="463" t="s">
        <v>1824</v>
      </c>
      <c r="AW252" s="463" t="s">
        <v>1796</v>
      </c>
      <c r="AX252" s="463" t="s">
        <v>1819</v>
      </c>
      <c r="AY252" s="463" t="s">
        <v>1820</v>
      </c>
      <c r="AZ252" s="463" t="s">
        <v>1821</v>
      </c>
      <c r="BA252" s="463" t="s">
        <v>1822</v>
      </c>
    </row>
    <row r="253" spans="1:53" ht="21.75" customHeight="1">
      <c r="A253" s="463" t="s">
        <v>2288</v>
      </c>
      <c r="B253" s="463" t="s">
        <v>2289</v>
      </c>
      <c r="C253" s="463" t="s">
        <v>174</v>
      </c>
      <c r="D253" s="463" t="s">
        <v>1794</v>
      </c>
      <c r="E253" s="463" t="s">
        <v>46</v>
      </c>
      <c r="F253" s="463" t="s">
        <v>1795</v>
      </c>
      <c r="G253" s="463" t="s">
        <v>1796</v>
      </c>
      <c r="H253" s="463" t="s">
        <v>1797</v>
      </c>
      <c r="I253" s="463" t="s">
        <v>2195</v>
      </c>
      <c r="J253" s="463" t="s">
        <v>335</v>
      </c>
      <c r="K253" s="463" t="s">
        <v>2290</v>
      </c>
      <c r="L253" s="463" t="s">
        <v>490</v>
      </c>
      <c r="M253" s="463" t="s">
        <v>335</v>
      </c>
      <c r="N253" s="463" t="s">
        <v>1796</v>
      </c>
      <c r="O253" s="463" t="s">
        <v>1800</v>
      </c>
      <c r="P253" s="463" t="s">
        <v>1801</v>
      </c>
      <c r="Q253" s="463" t="s">
        <v>1796</v>
      </c>
      <c r="R253" s="463" t="s">
        <v>1802</v>
      </c>
      <c r="S253" s="463" t="s">
        <v>2197</v>
      </c>
      <c r="T253" s="463" t="s">
        <v>331</v>
      </c>
      <c r="U253" s="463" t="s">
        <v>2198</v>
      </c>
      <c r="V253" s="463" t="s">
        <v>1805</v>
      </c>
      <c r="W253" s="463" t="s">
        <v>106</v>
      </c>
      <c r="X253" s="463" t="s">
        <v>1806</v>
      </c>
      <c r="Y253" s="463" t="s">
        <v>1794</v>
      </c>
      <c r="Z253" s="463" t="s">
        <v>2207</v>
      </c>
      <c r="AA253" s="463" t="s">
        <v>1808</v>
      </c>
      <c r="AB253" s="463" t="s">
        <v>1809</v>
      </c>
      <c r="AC253" s="463" t="s">
        <v>1810</v>
      </c>
      <c r="AD253" s="463" t="s">
        <v>1811</v>
      </c>
      <c r="AE253" s="463" t="s">
        <v>2291</v>
      </c>
      <c r="AF253" s="463" t="s">
        <v>2044</v>
      </c>
      <c r="AG253" s="463" t="s">
        <v>1811</v>
      </c>
      <c r="AH253" s="463" t="s">
        <v>2063</v>
      </c>
      <c r="AI253" s="463" t="s">
        <v>1809</v>
      </c>
      <c r="AJ253" s="463" t="s">
        <v>1796</v>
      </c>
      <c r="AK253" s="464">
        <v>3460100363971</v>
      </c>
      <c r="AL253" s="463" t="s">
        <v>786</v>
      </c>
      <c r="AM253" s="463" t="s">
        <v>1796</v>
      </c>
      <c r="AN253" s="463" t="s">
        <v>1816</v>
      </c>
      <c r="AO253" s="463" t="s">
        <v>51</v>
      </c>
      <c r="AP253" s="463" t="s">
        <v>2292</v>
      </c>
      <c r="AQ253" s="463" t="s">
        <v>1703</v>
      </c>
      <c r="AR253" s="463" t="s">
        <v>62</v>
      </c>
      <c r="AS253" s="463" t="s">
        <v>51</v>
      </c>
      <c r="AT253" s="463" t="s">
        <v>51</v>
      </c>
      <c r="AU253" s="466"/>
      <c r="AV253" s="463" t="s">
        <v>51</v>
      </c>
      <c r="AW253" s="463" t="s">
        <v>1796</v>
      </c>
      <c r="AX253" s="463" t="s">
        <v>1819</v>
      </c>
      <c r="AY253" s="463" t="s">
        <v>1820</v>
      </c>
      <c r="AZ253" s="463" t="s">
        <v>1821</v>
      </c>
      <c r="BA253" s="463" t="s">
        <v>1822</v>
      </c>
    </row>
    <row r="254" spans="1:53" ht="21.75" customHeight="1">
      <c r="A254" s="463" t="s">
        <v>2288</v>
      </c>
      <c r="B254" s="463" t="s">
        <v>2289</v>
      </c>
      <c r="C254" s="463" t="s">
        <v>174</v>
      </c>
      <c r="D254" s="463" t="s">
        <v>1794</v>
      </c>
      <c r="E254" s="463" t="s">
        <v>46</v>
      </c>
      <c r="F254" s="463" t="s">
        <v>1795</v>
      </c>
      <c r="G254" s="463" t="s">
        <v>1796</v>
      </c>
      <c r="H254" s="463" t="s">
        <v>1797</v>
      </c>
      <c r="I254" s="463" t="s">
        <v>2195</v>
      </c>
      <c r="J254" s="463" t="s">
        <v>335</v>
      </c>
      <c r="K254" s="463" t="s">
        <v>2290</v>
      </c>
      <c r="L254" s="463" t="s">
        <v>490</v>
      </c>
      <c r="M254" s="463" t="s">
        <v>335</v>
      </c>
      <c r="N254" s="463" t="s">
        <v>1796</v>
      </c>
      <c r="O254" s="463" t="s">
        <v>1800</v>
      </c>
      <c r="P254" s="463" t="s">
        <v>1801</v>
      </c>
      <c r="Q254" s="463" t="s">
        <v>1796</v>
      </c>
      <c r="R254" s="463" t="s">
        <v>1802</v>
      </c>
      <c r="S254" s="463" t="s">
        <v>2197</v>
      </c>
      <c r="T254" s="463" t="s">
        <v>331</v>
      </c>
      <c r="U254" s="463" t="s">
        <v>2198</v>
      </c>
      <c r="V254" s="463" t="s">
        <v>1805</v>
      </c>
      <c r="W254" s="463" t="s">
        <v>106</v>
      </c>
      <c r="X254" s="463" t="s">
        <v>1806</v>
      </c>
      <c r="Y254" s="463" t="s">
        <v>1794</v>
      </c>
      <c r="Z254" s="463" t="s">
        <v>2207</v>
      </c>
      <c r="AA254" s="463" t="s">
        <v>1808</v>
      </c>
      <c r="AB254" s="463" t="s">
        <v>1809</v>
      </c>
      <c r="AC254" s="463" t="s">
        <v>1810</v>
      </c>
      <c r="AD254" s="463" t="s">
        <v>1811</v>
      </c>
      <c r="AE254" s="463" t="s">
        <v>2291</v>
      </c>
      <c r="AF254" s="463" t="s">
        <v>2044</v>
      </c>
      <c r="AG254" s="463" t="s">
        <v>1811</v>
      </c>
      <c r="AH254" s="463" t="s">
        <v>2063</v>
      </c>
      <c r="AI254" s="463" t="s">
        <v>1809</v>
      </c>
      <c r="AJ254" s="463" t="s">
        <v>1794</v>
      </c>
      <c r="AK254" s="464">
        <v>3479900180977</v>
      </c>
      <c r="AL254" s="463" t="s">
        <v>787</v>
      </c>
      <c r="AM254" s="463" t="s">
        <v>1796</v>
      </c>
      <c r="AN254" s="463" t="s">
        <v>1816</v>
      </c>
      <c r="AO254" s="463" t="s">
        <v>51</v>
      </c>
      <c r="AP254" s="463" t="s">
        <v>2293</v>
      </c>
      <c r="AQ254" s="463" t="s">
        <v>1542</v>
      </c>
      <c r="AR254" s="463" t="s">
        <v>62</v>
      </c>
      <c r="AS254" s="463" t="s">
        <v>51</v>
      </c>
      <c r="AT254" s="463" t="s">
        <v>51</v>
      </c>
      <c r="AU254" s="466"/>
      <c r="AV254" s="463" t="s">
        <v>51</v>
      </c>
      <c r="AW254" s="463" t="s">
        <v>1796</v>
      </c>
      <c r="AX254" s="463" t="s">
        <v>1819</v>
      </c>
      <c r="AY254" s="463" t="s">
        <v>1820</v>
      </c>
      <c r="AZ254" s="463" t="s">
        <v>1821</v>
      </c>
      <c r="BA254" s="463" t="s">
        <v>1822</v>
      </c>
    </row>
    <row r="255" spans="1:53" ht="21.75" customHeight="1">
      <c r="A255" s="463" t="s">
        <v>2288</v>
      </c>
      <c r="B255" s="463" t="s">
        <v>2289</v>
      </c>
      <c r="C255" s="463" t="s">
        <v>174</v>
      </c>
      <c r="D255" s="463" t="s">
        <v>1794</v>
      </c>
      <c r="E255" s="463" t="s">
        <v>46</v>
      </c>
      <c r="F255" s="463" t="s">
        <v>1795</v>
      </c>
      <c r="G255" s="463" t="s">
        <v>1796</v>
      </c>
      <c r="H255" s="463" t="s">
        <v>1797</v>
      </c>
      <c r="I255" s="463" t="s">
        <v>2195</v>
      </c>
      <c r="J255" s="463" t="s">
        <v>335</v>
      </c>
      <c r="K255" s="463" t="s">
        <v>2290</v>
      </c>
      <c r="L255" s="463" t="s">
        <v>490</v>
      </c>
      <c r="M255" s="463" t="s">
        <v>335</v>
      </c>
      <c r="N255" s="463" t="s">
        <v>1796</v>
      </c>
      <c r="O255" s="463" t="s">
        <v>1800</v>
      </c>
      <c r="P255" s="463" t="s">
        <v>1801</v>
      </c>
      <c r="Q255" s="463" t="s">
        <v>1796</v>
      </c>
      <c r="R255" s="463" t="s">
        <v>1802</v>
      </c>
      <c r="S255" s="463" t="s">
        <v>2197</v>
      </c>
      <c r="T255" s="463" t="s">
        <v>331</v>
      </c>
      <c r="U255" s="463" t="s">
        <v>2198</v>
      </c>
      <c r="V255" s="463" t="s">
        <v>1805</v>
      </c>
      <c r="W255" s="463" t="s">
        <v>106</v>
      </c>
      <c r="X255" s="463" t="s">
        <v>1806</v>
      </c>
      <c r="Y255" s="463" t="s">
        <v>1794</v>
      </c>
      <c r="Z255" s="463" t="s">
        <v>2207</v>
      </c>
      <c r="AA255" s="463" t="s">
        <v>1808</v>
      </c>
      <c r="AB255" s="463" t="s">
        <v>1809</v>
      </c>
      <c r="AC255" s="463" t="s">
        <v>1810</v>
      </c>
      <c r="AD255" s="463" t="s">
        <v>1811</v>
      </c>
      <c r="AE255" s="463" t="s">
        <v>2291</v>
      </c>
      <c r="AF255" s="463" t="s">
        <v>2044</v>
      </c>
      <c r="AG255" s="463" t="s">
        <v>1811</v>
      </c>
      <c r="AH255" s="463" t="s">
        <v>2063</v>
      </c>
      <c r="AI255" s="463" t="s">
        <v>1809</v>
      </c>
      <c r="AJ255" s="463" t="s">
        <v>1825</v>
      </c>
      <c r="AK255" s="464">
        <v>3439900168331</v>
      </c>
      <c r="AL255" s="463" t="s">
        <v>499</v>
      </c>
      <c r="AM255" s="463" t="s">
        <v>1796</v>
      </c>
      <c r="AN255" s="463" t="s">
        <v>1816</v>
      </c>
      <c r="AO255" s="463" t="s">
        <v>51</v>
      </c>
      <c r="AP255" s="463" t="s">
        <v>2294</v>
      </c>
      <c r="AQ255" s="463" t="s">
        <v>1159</v>
      </c>
      <c r="AR255" s="463" t="s">
        <v>6</v>
      </c>
      <c r="AS255" s="463" t="s">
        <v>51</v>
      </c>
      <c r="AT255" s="463" t="s">
        <v>51</v>
      </c>
      <c r="AU255" s="466"/>
      <c r="AV255" s="463" t="s">
        <v>51</v>
      </c>
      <c r="AW255" s="463" t="s">
        <v>1796</v>
      </c>
      <c r="AX255" s="463" t="s">
        <v>1819</v>
      </c>
      <c r="AY255" s="463" t="s">
        <v>1820</v>
      </c>
      <c r="AZ255" s="463" t="s">
        <v>1821</v>
      </c>
      <c r="BA255" s="463" t="s">
        <v>1822</v>
      </c>
    </row>
    <row r="256" spans="1:53" ht="21.75" customHeight="1">
      <c r="A256" s="463" t="s">
        <v>2288</v>
      </c>
      <c r="B256" s="463" t="s">
        <v>2289</v>
      </c>
      <c r="C256" s="463" t="s">
        <v>174</v>
      </c>
      <c r="D256" s="463" t="s">
        <v>1794</v>
      </c>
      <c r="E256" s="463" t="s">
        <v>46</v>
      </c>
      <c r="F256" s="463" t="s">
        <v>1795</v>
      </c>
      <c r="G256" s="463" t="s">
        <v>1796</v>
      </c>
      <c r="H256" s="463" t="s">
        <v>1797</v>
      </c>
      <c r="I256" s="463" t="s">
        <v>2195</v>
      </c>
      <c r="J256" s="463" t="s">
        <v>335</v>
      </c>
      <c r="K256" s="463" t="s">
        <v>2290</v>
      </c>
      <c r="L256" s="463" t="s">
        <v>490</v>
      </c>
      <c r="M256" s="463" t="s">
        <v>335</v>
      </c>
      <c r="N256" s="463" t="s">
        <v>1796</v>
      </c>
      <c r="O256" s="463" t="s">
        <v>1800</v>
      </c>
      <c r="P256" s="463" t="s">
        <v>1801</v>
      </c>
      <c r="Q256" s="463" t="s">
        <v>1796</v>
      </c>
      <c r="R256" s="463" t="s">
        <v>1802</v>
      </c>
      <c r="S256" s="463" t="s">
        <v>2197</v>
      </c>
      <c r="T256" s="463" t="s">
        <v>331</v>
      </c>
      <c r="U256" s="463" t="s">
        <v>2198</v>
      </c>
      <c r="V256" s="463" t="s">
        <v>1805</v>
      </c>
      <c r="W256" s="463" t="s">
        <v>106</v>
      </c>
      <c r="X256" s="463" t="s">
        <v>1806</v>
      </c>
      <c r="Y256" s="463" t="s">
        <v>1794</v>
      </c>
      <c r="Z256" s="463" t="s">
        <v>2207</v>
      </c>
      <c r="AA256" s="463" t="s">
        <v>1808</v>
      </c>
      <c r="AB256" s="463" t="s">
        <v>1809</v>
      </c>
      <c r="AC256" s="463" t="s">
        <v>1810</v>
      </c>
      <c r="AD256" s="463" t="s">
        <v>1811</v>
      </c>
      <c r="AE256" s="463" t="s">
        <v>2291</v>
      </c>
      <c r="AF256" s="463" t="s">
        <v>2044</v>
      </c>
      <c r="AG256" s="463" t="s">
        <v>1811</v>
      </c>
      <c r="AH256" s="463" t="s">
        <v>2063</v>
      </c>
      <c r="AI256" s="463" t="s">
        <v>1809</v>
      </c>
      <c r="AJ256" s="463" t="s">
        <v>1808</v>
      </c>
      <c r="AK256" s="464">
        <v>5461300004654</v>
      </c>
      <c r="AL256" s="463" t="s">
        <v>500</v>
      </c>
      <c r="AM256" s="463" t="s">
        <v>1796</v>
      </c>
      <c r="AN256" s="463" t="s">
        <v>1816</v>
      </c>
      <c r="AO256" s="463" t="s">
        <v>51</v>
      </c>
      <c r="AP256" s="463" t="s">
        <v>2295</v>
      </c>
      <c r="AQ256" s="463" t="s">
        <v>1159</v>
      </c>
      <c r="AR256" s="463" t="s">
        <v>6</v>
      </c>
      <c r="AS256" s="463" t="s">
        <v>51</v>
      </c>
      <c r="AT256" s="463" t="s">
        <v>51</v>
      </c>
      <c r="AU256" s="466"/>
      <c r="AV256" s="463" t="s">
        <v>51</v>
      </c>
      <c r="AW256" s="463" t="s">
        <v>1796</v>
      </c>
      <c r="AX256" s="463" t="s">
        <v>1819</v>
      </c>
      <c r="AY256" s="463" t="s">
        <v>1820</v>
      </c>
      <c r="AZ256" s="463" t="s">
        <v>1821</v>
      </c>
      <c r="BA256" s="463" t="s">
        <v>1822</v>
      </c>
    </row>
    <row r="257" spans="1:53" ht="21.75" customHeight="1">
      <c r="A257" s="463" t="s">
        <v>2288</v>
      </c>
      <c r="B257" s="463" t="s">
        <v>2289</v>
      </c>
      <c r="C257" s="463" t="s">
        <v>174</v>
      </c>
      <c r="D257" s="463" t="s">
        <v>1794</v>
      </c>
      <c r="E257" s="463" t="s">
        <v>46</v>
      </c>
      <c r="F257" s="463" t="s">
        <v>1795</v>
      </c>
      <c r="G257" s="463" t="s">
        <v>1796</v>
      </c>
      <c r="H257" s="463" t="s">
        <v>1797</v>
      </c>
      <c r="I257" s="463" t="s">
        <v>2195</v>
      </c>
      <c r="J257" s="463" t="s">
        <v>335</v>
      </c>
      <c r="K257" s="463" t="s">
        <v>2290</v>
      </c>
      <c r="L257" s="463" t="s">
        <v>490</v>
      </c>
      <c r="M257" s="463" t="s">
        <v>335</v>
      </c>
      <c r="N257" s="463" t="s">
        <v>1796</v>
      </c>
      <c r="O257" s="463" t="s">
        <v>1800</v>
      </c>
      <c r="P257" s="463" t="s">
        <v>1801</v>
      </c>
      <c r="Q257" s="463" t="s">
        <v>1796</v>
      </c>
      <c r="R257" s="463" t="s">
        <v>1802</v>
      </c>
      <c r="S257" s="463" t="s">
        <v>2197</v>
      </c>
      <c r="T257" s="463" t="s">
        <v>331</v>
      </c>
      <c r="U257" s="463" t="s">
        <v>2198</v>
      </c>
      <c r="V257" s="463" t="s">
        <v>1805</v>
      </c>
      <c r="W257" s="463" t="s">
        <v>106</v>
      </c>
      <c r="X257" s="463" t="s">
        <v>1806</v>
      </c>
      <c r="Y257" s="463" t="s">
        <v>1794</v>
      </c>
      <c r="Z257" s="463" t="s">
        <v>2207</v>
      </c>
      <c r="AA257" s="463" t="s">
        <v>1808</v>
      </c>
      <c r="AB257" s="463" t="s">
        <v>1809</v>
      </c>
      <c r="AC257" s="463" t="s">
        <v>1810</v>
      </c>
      <c r="AD257" s="463" t="s">
        <v>1811</v>
      </c>
      <c r="AE257" s="463" t="s">
        <v>2291</v>
      </c>
      <c r="AF257" s="463" t="s">
        <v>2044</v>
      </c>
      <c r="AG257" s="463" t="s">
        <v>1811</v>
      </c>
      <c r="AH257" s="463" t="s">
        <v>2063</v>
      </c>
      <c r="AI257" s="463" t="s">
        <v>1809</v>
      </c>
      <c r="AJ257" s="463" t="s">
        <v>1828</v>
      </c>
      <c r="AK257" s="464">
        <v>1479900003343</v>
      </c>
      <c r="AL257" s="463" t="s">
        <v>497</v>
      </c>
      <c r="AM257" s="463" t="s">
        <v>1796</v>
      </c>
      <c r="AN257" s="463" t="s">
        <v>1816</v>
      </c>
      <c r="AO257" s="463" t="s">
        <v>51</v>
      </c>
      <c r="AP257" s="463" t="s">
        <v>1925</v>
      </c>
      <c r="AQ257" s="463" t="s">
        <v>1159</v>
      </c>
      <c r="AR257" s="463" t="s">
        <v>6</v>
      </c>
      <c r="AS257" s="463" t="s">
        <v>51</v>
      </c>
      <c r="AT257" s="463" t="s">
        <v>51</v>
      </c>
      <c r="AU257" s="466"/>
      <c r="AV257" s="463" t="s">
        <v>51</v>
      </c>
      <c r="AW257" s="463" t="s">
        <v>1796</v>
      </c>
      <c r="AX257" s="463" t="s">
        <v>1819</v>
      </c>
      <c r="AY257" s="463" t="s">
        <v>1820</v>
      </c>
      <c r="AZ257" s="463" t="s">
        <v>1821</v>
      </c>
      <c r="BA257" s="463" t="s">
        <v>1822</v>
      </c>
    </row>
    <row r="258" spans="1:53" ht="21.75" customHeight="1">
      <c r="A258" s="463" t="s">
        <v>2296</v>
      </c>
      <c r="B258" s="463" t="s">
        <v>2297</v>
      </c>
      <c r="C258" s="463" t="s">
        <v>174</v>
      </c>
      <c r="D258" s="463" t="s">
        <v>1794</v>
      </c>
      <c r="E258" s="463" t="s">
        <v>46</v>
      </c>
      <c r="F258" s="463" t="s">
        <v>1795</v>
      </c>
      <c r="G258" s="463" t="s">
        <v>1796</v>
      </c>
      <c r="H258" s="463" t="s">
        <v>1797</v>
      </c>
      <c r="I258" s="463" t="s">
        <v>2298</v>
      </c>
      <c r="J258" s="463" t="s">
        <v>513</v>
      </c>
      <c r="K258" s="463" t="s">
        <v>2299</v>
      </c>
      <c r="L258" s="463" t="s">
        <v>514</v>
      </c>
      <c r="M258" s="463" t="s">
        <v>513</v>
      </c>
      <c r="N258" s="463" t="s">
        <v>1796</v>
      </c>
      <c r="O258" s="463" t="s">
        <v>1800</v>
      </c>
      <c r="P258" s="463" t="s">
        <v>1801</v>
      </c>
      <c r="Q258" s="463" t="s">
        <v>1796</v>
      </c>
      <c r="R258" s="463" t="s">
        <v>1802</v>
      </c>
      <c r="S258" s="463" t="s">
        <v>2300</v>
      </c>
      <c r="T258" s="463" t="s">
        <v>373</v>
      </c>
      <c r="U258" s="463" t="s">
        <v>2301</v>
      </c>
      <c r="V258" s="463" t="s">
        <v>1805</v>
      </c>
      <c r="W258" s="463" t="s">
        <v>106</v>
      </c>
      <c r="X258" s="463" t="s">
        <v>1806</v>
      </c>
      <c r="Y258" s="463" t="s">
        <v>1794</v>
      </c>
      <c r="Z258" s="463" t="s">
        <v>2207</v>
      </c>
      <c r="AA258" s="463" t="s">
        <v>1808</v>
      </c>
      <c r="AB258" s="463" t="s">
        <v>1809</v>
      </c>
      <c r="AC258" s="463" t="s">
        <v>1810</v>
      </c>
      <c r="AD258" s="463" t="s">
        <v>1811</v>
      </c>
      <c r="AE258" s="463" t="s">
        <v>2251</v>
      </c>
      <c r="AF258" s="463" t="s">
        <v>2302</v>
      </c>
      <c r="AG258" s="463" t="s">
        <v>2303</v>
      </c>
      <c r="AH258" s="463" t="s">
        <v>2063</v>
      </c>
      <c r="AI258" s="463" t="s">
        <v>1796</v>
      </c>
      <c r="AJ258" s="463" t="s">
        <v>1796</v>
      </c>
      <c r="AK258" s="464">
        <v>3130600090292</v>
      </c>
      <c r="AL258" s="463" t="s">
        <v>595</v>
      </c>
      <c r="AM258" s="463" t="s">
        <v>1796</v>
      </c>
      <c r="AN258" s="463" t="s">
        <v>1816</v>
      </c>
      <c r="AO258" s="463" t="s">
        <v>51</v>
      </c>
      <c r="AP258" s="463" t="s">
        <v>2304</v>
      </c>
      <c r="AQ258" s="463" t="s">
        <v>1159</v>
      </c>
      <c r="AR258" s="463" t="s">
        <v>62</v>
      </c>
      <c r="AS258" s="463" t="s">
        <v>51</v>
      </c>
      <c r="AT258" s="463" t="s">
        <v>51</v>
      </c>
      <c r="AU258" s="466"/>
      <c r="AV258" s="463" t="s">
        <v>51</v>
      </c>
      <c r="AW258" s="463" t="s">
        <v>1796</v>
      </c>
      <c r="AX258" s="463" t="s">
        <v>1819</v>
      </c>
      <c r="AY258" s="463" t="s">
        <v>1820</v>
      </c>
      <c r="AZ258" s="463" t="s">
        <v>1821</v>
      </c>
      <c r="BA258" s="463" t="s">
        <v>1822</v>
      </c>
    </row>
    <row r="259" spans="1:53" ht="21.75" customHeight="1">
      <c r="A259" s="463" t="s">
        <v>2296</v>
      </c>
      <c r="B259" s="463" t="s">
        <v>2297</v>
      </c>
      <c r="C259" s="463" t="s">
        <v>174</v>
      </c>
      <c r="D259" s="463" t="s">
        <v>1794</v>
      </c>
      <c r="E259" s="463" t="s">
        <v>46</v>
      </c>
      <c r="F259" s="463" t="s">
        <v>1795</v>
      </c>
      <c r="G259" s="463" t="s">
        <v>1796</v>
      </c>
      <c r="H259" s="463" t="s">
        <v>1797</v>
      </c>
      <c r="I259" s="463" t="s">
        <v>2298</v>
      </c>
      <c r="J259" s="463" t="s">
        <v>513</v>
      </c>
      <c r="K259" s="463" t="s">
        <v>2299</v>
      </c>
      <c r="L259" s="463" t="s">
        <v>514</v>
      </c>
      <c r="M259" s="463" t="s">
        <v>513</v>
      </c>
      <c r="N259" s="463" t="s">
        <v>1796</v>
      </c>
      <c r="O259" s="463" t="s">
        <v>1800</v>
      </c>
      <c r="P259" s="463" t="s">
        <v>1801</v>
      </c>
      <c r="Q259" s="463" t="s">
        <v>1796</v>
      </c>
      <c r="R259" s="463" t="s">
        <v>1802</v>
      </c>
      <c r="S259" s="463" t="s">
        <v>2300</v>
      </c>
      <c r="T259" s="463" t="s">
        <v>373</v>
      </c>
      <c r="U259" s="463" t="s">
        <v>2301</v>
      </c>
      <c r="V259" s="463" t="s">
        <v>1805</v>
      </c>
      <c r="W259" s="463" t="s">
        <v>106</v>
      </c>
      <c r="X259" s="463" t="s">
        <v>1806</v>
      </c>
      <c r="Y259" s="463" t="s">
        <v>1794</v>
      </c>
      <c r="Z259" s="463" t="s">
        <v>2207</v>
      </c>
      <c r="AA259" s="463" t="s">
        <v>1808</v>
      </c>
      <c r="AB259" s="463" t="s">
        <v>1809</v>
      </c>
      <c r="AC259" s="463" t="s">
        <v>1810</v>
      </c>
      <c r="AD259" s="463" t="s">
        <v>1811</v>
      </c>
      <c r="AE259" s="463" t="s">
        <v>2251</v>
      </c>
      <c r="AF259" s="463" t="s">
        <v>2302</v>
      </c>
      <c r="AG259" s="463" t="s">
        <v>2303</v>
      </c>
      <c r="AH259" s="463" t="s">
        <v>2063</v>
      </c>
      <c r="AI259" s="463" t="s">
        <v>1796</v>
      </c>
      <c r="AJ259" s="463" t="s">
        <v>1794</v>
      </c>
      <c r="AK259" s="464">
        <v>3549900074572</v>
      </c>
      <c r="AL259" s="463" t="s">
        <v>599</v>
      </c>
      <c r="AM259" s="463" t="s">
        <v>1796</v>
      </c>
      <c r="AN259" s="463" t="s">
        <v>1816</v>
      </c>
      <c r="AO259" s="463" t="s">
        <v>51</v>
      </c>
      <c r="AP259" s="463" t="s">
        <v>2304</v>
      </c>
      <c r="AQ259" s="463" t="s">
        <v>1159</v>
      </c>
      <c r="AR259" s="463" t="s">
        <v>6</v>
      </c>
      <c r="AS259" s="463" t="s">
        <v>51</v>
      </c>
      <c r="AT259" s="463" t="s">
        <v>51</v>
      </c>
      <c r="AU259" s="466"/>
      <c r="AV259" s="463" t="s">
        <v>51</v>
      </c>
      <c r="AW259" s="463" t="s">
        <v>1796</v>
      </c>
      <c r="AX259" s="463" t="s">
        <v>1819</v>
      </c>
      <c r="AY259" s="463" t="s">
        <v>1820</v>
      </c>
      <c r="AZ259" s="463" t="s">
        <v>1821</v>
      </c>
      <c r="BA259" s="463" t="s">
        <v>1822</v>
      </c>
    </row>
    <row r="260" spans="1:53" ht="21.75" customHeight="1">
      <c r="A260" s="463" t="s">
        <v>2296</v>
      </c>
      <c r="B260" s="463" t="s">
        <v>2297</v>
      </c>
      <c r="C260" s="463" t="s">
        <v>174</v>
      </c>
      <c r="D260" s="463" t="s">
        <v>1794</v>
      </c>
      <c r="E260" s="463" t="s">
        <v>46</v>
      </c>
      <c r="F260" s="463" t="s">
        <v>1795</v>
      </c>
      <c r="G260" s="463" t="s">
        <v>1796</v>
      </c>
      <c r="H260" s="463" t="s">
        <v>1797</v>
      </c>
      <c r="I260" s="463" t="s">
        <v>2298</v>
      </c>
      <c r="J260" s="463" t="s">
        <v>513</v>
      </c>
      <c r="K260" s="463" t="s">
        <v>2299</v>
      </c>
      <c r="L260" s="463" t="s">
        <v>514</v>
      </c>
      <c r="M260" s="463" t="s">
        <v>513</v>
      </c>
      <c r="N260" s="463" t="s">
        <v>1796</v>
      </c>
      <c r="O260" s="463" t="s">
        <v>1800</v>
      </c>
      <c r="P260" s="463" t="s">
        <v>1801</v>
      </c>
      <c r="Q260" s="463" t="s">
        <v>1796</v>
      </c>
      <c r="R260" s="463" t="s">
        <v>1802</v>
      </c>
      <c r="S260" s="463" t="s">
        <v>2300</v>
      </c>
      <c r="T260" s="463" t="s">
        <v>373</v>
      </c>
      <c r="U260" s="463" t="s">
        <v>2301</v>
      </c>
      <c r="V260" s="463" t="s">
        <v>1805</v>
      </c>
      <c r="W260" s="463" t="s">
        <v>106</v>
      </c>
      <c r="X260" s="463" t="s">
        <v>1806</v>
      </c>
      <c r="Y260" s="463" t="s">
        <v>1794</v>
      </c>
      <c r="Z260" s="463" t="s">
        <v>2207</v>
      </c>
      <c r="AA260" s="463" t="s">
        <v>1808</v>
      </c>
      <c r="AB260" s="463" t="s">
        <v>1809</v>
      </c>
      <c r="AC260" s="463" t="s">
        <v>1810</v>
      </c>
      <c r="AD260" s="463" t="s">
        <v>1811</v>
      </c>
      <c r="AE260" s="463" t="s">
        <v>2251</v>
      </c>
      <c r="AF260" s="463" t="s">
        <v>2302</v>
      </c>
      <c r="AG260" s="463" t="s">
        <v>2303</v>
      </c>
      <c r="AH260" s="463" t="s">
        <v>2063</v>
      </c>
      <c r="AI260" s="463" t="s">
        <v>1796</v>
      </c>
      <c r="AJ260" s="463" t="s">
        <v>1825</v>
      </c>
      <c r="AK260" s="464">
        <v>5470800034152</v>
      </c>
      <c r="AL260" s="463" t="s">
        <v>512</v>
      </c>
      <c r="AM260" s="463" t="s">
        <v>1796</v>
      </c>
      <c r="AN260" s="463" t="s">
        <v>1816</v>
      </c>
      <c r="AO260" s="463" t="s">
        <v>51</v>
      </c>
      <c r="AP260" s="463" t="s">
        <v>2305</v>
      </c>
      <c r="AQ260" s="463" t="s">
        <v>1159</v>
      </c>
      <c r="AR260" s="463" t="s">
        <v>6</v>
      </c>
      <c r="AS260" s="463" t="s">
        <v>51</v>
      </c>
      <c r="AT260" s="463" t="s">
        <v>51</v>
      </c>
      <c r="AU260" s="466"/>
      <c r="AV260" s="463" t="s">
        <v>51</v>
      </c>
      <c r="AW260" s="463" t="s">
        <v>1796</v>
      </c>
      <c r="AX260" s="463" t="s">
        <v>1819</v>
      </c>
      <c r="AY260" s="463" t="s">
        <v>1820</v>
      </c>
      <c r="AZ260" s="463" t="s">
        <v>1821</v>
      </c>
      <c r="BA260" s="463" t="s">
        <v>1822</v>
      </c>
    </row>
    <row r="261" spans="1:53" ht="21.75" customHeight="1">
      <c r="A261" s="463" t="s">
        <v>2296</v>
      </c>
      <c r="B261" s="463" t="s">
        <v>2297</v>
      </c>
      <c r="C261" s="463" t="s">
        <v>174</v>
      </c>
      <c r="D261" s="463" t="s">
        <v>1794</v>
      </c>
      <c r="E261" s="463" t="s">
        <v>46</v>
      </c>
      <c r="F261" s="463" t="s">
        <v>1795</v>
      </c>
      <c r="G261" s="463" t="s">
        <v>1796</v>
      </c>
      <c r="H261" s="463" t="s">
        <v>1797</v>
      </c>
      <c r="I261" s="463" t="s">
        <v>2298</v>
      </c>
      <c r="J261" s="463" t="s">
        <v>513</v>
      </c>
      <c r="K261" s="463" t="s">
        <v>2299</v>
      </c>
      <c r="L261" s="463" t="s">
        <v>514</v>
      </c>
      <c r="M261" s="463" t="s">
        <v>513</v>
      </c>
      <c r="N261" s="463" t="s">
        <v>1796</v>
      </c>
      <c r="O261" s="463" t="s">
        <v>1800</v>
      </c>
      <c r="P261" s="463" t="s">
        <v>1801</v>
      </c>
      <c r="Q261" s="463" t="s">
        <v>1796</v>
      </c>
      <c r="R261" s="463" t="s">
        <v>1802</v>
      </c>
      <c r="S261" s="463" t="s">
        <v>2300</v>
      </c>
      <c r="T261" s="463" t="s">
        <v>373</v>
      </c>
      <c r="U261" s="463" t="s">
        <v>2301</v>
      </c>
      <c r="V261" s="463" t="s">
        <v>1805</v>
      </c>
      <c r="W261" s="463" t="s">
        <v>106</v>
      </c>
      <c r="X261" s="463" t="s">
        <v>1806</v>
      </c>
      <c r="Y261" s="463" t="s">
        <v>1794</v>
      </c>
      <c r="Z261" s="463" t="s">
        <v>2207</v>
      </c>
      <c r="AA261" s="463" t="s">
        <v>1808</v>
      </c>
      <c r="AB261" s="463" t="s">
        <v>1809</v>
      </c>
      <c r="AC261" s="463" t="s">
        <v>1810</v>
      </c>
      <c r="AD261" s="463" t="s">
        <v>1811</v>
      </c>
      <c r="AE261" s="463" t="s">
        <v>2251</v>
      </c>
      <c r="AF261" s="463" t="s">
        <v>2302</v>
      </c>
      <c r="AG261" s="463" t="s">
        <v>2303</v>
      </c>
      <c r="AH261" s="463" t="s">
        <v>2063</v>
      </c>
      <c r="AI261" s="463" t="s">
        <v>1796</v>
      </c>
      <c r="AJ261" s="463" t="s">
        <v>1808</v>
      </c>
      <c r="AK261" s="464">
        <v>3569900204255</v>
      </c>
      <c r="AL261" s="463" t="s">
        <v>600</v>
      </c>
      <c r="AM261" s="463" t="s">
        <v>1796</v>
      </c>
      <c r="AN261" s="463" t="s">
        <v>1816</v>
      </c>
      <c r="AO261" s="463" t="s">
        <v>51</v>
      </c>
      <c r="AP261" s="463" t="s">
        <v>2306</v>
      </c>
      <c r="AQ261" s="463" t="s">
        <v>1159</v>
      </c>
      <c r="AR261" s="463" t="s">
        <v>6</v>
      </c>
      <c r="AS261" s="463" t="s">
        <v>51</v>
      </c>
      <c r="AT261" s="463" t="s">
        <v>51</v>
      </c>
      <c r="AU261" s="466"/>
      <c r="AV261" s="463" t="s">
        <v>51</v>
      </c>
      <c r="AW261" s="463" t="s">
        <v>1796</v>
      </c>
      <c r="AX261" s="463" t="s">
        <v>1819</v>
      </c>
      <c r="AY261" s="463" t="s">
        <v>1820</v>
      </c>
      <c r="AZ261" s="463" t="s">
        <v>1821</v>
      </c>
      <c r="BA261" s="463" t="s">
        <v>1822</v>
      </c>
    </row>
    <row r="262" spans="1:53" ht="21.75" customHeight="1">
      <c r="A262" s="463" t="s">
        <v>2296</v>
      </c>
      <c r="B262" s="463" t="s">
        <v>2297</v>
      </c>
      <c r="C262" s="463" t="s">
        <v>174</v>
      </c>
      <c r="D262" s="463" t="s">
        <v>1794</v>
      </c>
      <c r="E262" s="463" t="s">
        <v>46</v>
      </c>
      <c r="F262" s="463" t="s">
        <v>1795</v>
      </c>
      <c r="G262" s="463" t="s">
        <v>1796</v>
      </c>
      <c r="H262" s="463" t="s">
        <v>1797</v>
      </c>
      <c r="I262" s="463" t="s">
        <v>2298</v>
      </c>
      <c r="J262" s="463" t="s">
        <v>513</v>
      </c>
      <c r="K262" s="463" t="s">
        <v>2299</v>
      </c>
      <c r="L262" s="463" t="s">
        <v>514</v>
      </c>
      <c r="M262" s="463" t="s">
        <v>513</v>
      </c>
      <c r="N262" s="463" t="s">
        <v>1796</v>
      </c>
      <c r="O262" s="463" t="s">
        <v>1800</v>
      </c>
      <c r="P262" s="463" t="s">
        <v>1801</v>
      </c>
      <c r="Q262" s="463" t="s">
        <v>1796</v>
      </c>
      <c r="R262" s="463" t="s">
        <v>1802</v>
      </c>
      <c r="S262" s="463" t="s">
        <v>2300</v>
      </c>
      <c r="T262" s="463" t="s">
        <v>373</v>
      </c>
      <c r="U262" s="463" t="s">
        <v>2301</v>
      </c>
      <c r="V262" s="463" t="s">
        <v>1805</v>
      </c>
      <c r="W262" s="463" t="s">
        <v>106</v>
      </c>
      <c r="X262" s="463" t="s">
        <v>1806</v>
      </c>
      <c r="Y262" s="463" t="s">
        <v>1794</v>
      </c>
      <c r="Z262" s="463" t="s">
        <v>2207</v>
      </c>
      <c r="AA262" s="463" t="s">
        <v>1808</v>
      </c>
      <c r="AB262" s="463" t="s">
        <v>1809</v>
      </c>
      <c r="AC262" s="463" t="s">
        <v>1810</v>
      </c>
      <c r="AD262" s="463" t="s">
        <v>1811</v>
      </c>
      <c r="AE262" s="463" t="s">
        <v>2251</v>
      </c>
      <c r="AF262" s="463" t="s">
        <v>2302</v>
      </c>
      <c r="AG262" s="463" t="s">
        <v>2303</v>
      </c>
      <c r="AH262" s="463" t="s">
        <v>2063</v>
      </c>
      <c r="AI262" s="463" t="s">
        <v>1796</v>
      </c>
      <c r="AJ262" s="463" t="s">
        <v>1828</v>
      </c>
      <c r="AK262" s="464">
        <v>3479900089465</v>
      </c>
      <c r="AL262" s="463" t="s">
        <v>597</v>
      </c>
      <c r="AM262" s="463" t="s">
        <v>1796</v>
      </c>
      <c r="AN262" s="463" t="s">
        <v>1816</v>
      </c>
      <c r="AO262" s="463" t="s">
        <v>51</v>
      </c>
      <c r="AP262" s="463" t="s">
        <v>1861</v>
      </c>
      <c r="AQ262" s="463" t="s">
        <v>1159</v>
      </c>
      <c r="AR262" s="463" t="s">
        <v>6</v>
      </c>
      <c r="AS262" s="463" t="s">
        <v>51</v>
      </c>
      <c r="AT262" s="463" t="s">
        <v>51</v>
      </c>
      <c r="AU262" s="466"/>
      <c r="AV262" s="463" t="s">
        <v>51</v>
      </c>
      <c r="AW262" s="463" t="s">
        <v>1796</v>
      </c>
      <c r="AX262" s="463" t="s">
        <v>1819</v>
      </c>
      <c r="AY262" s="463" t="s">
        <v>1820</v>
      </c>
      <c r="AZ262" s="463" t="s">
        <v>1821</v>
      </c>
      <c r="BA262" s="463" t="s">
        <v>1822</v>
      </c>
    </row>
    <row r="263" spans="1:53" ht="21.75" customHeight="1">
      <c r="A263" s="463" t="s">
        <v>2296</v>
      </c>
      <c r="B263" s="463" t="s">
        <v>2297</v>
      </c>
      <c r="C263" s="463" t="s">
        <v>174</v>
      </c>
      <c r="D263" s="463" t="s">
        <v>1794</v>
      </c>
      <c r="E263" s="463" t="s">
        <v>46</v>
      </c>
      <c r="F263" s="463" t="s">
        <v>1795</v>
      </c>
      <c r="G263" s="463" t="s">
        <v>1796</v>
      </c>
      <c r="H263" s="463" t="s">
        <v>1797</v>
      </c>
      <c r="I263" s="463" t="s">
        <v>2298</v>
      </c>
      <c r="J263" s="463" t="s">
        <v>513</v>
      </c>
      <c r="K263" s="463" t="s">
        <v>2299</v>
      </c>
      <c r="L263" s="463" t="s">
        <v>514</v>
      </c>
      <c r="M263" s="463" t="s">
        <v>513</v>
      </c>
      <c r="N263" s="463" t="s">
        <v>1796</v>
      </c>
      <c r="O263" s="463" t="s">
        <v>1800</v>
      </c>
      <c r="P263" s="463" t="s">
        <v>1801</v>
      </c>
      <c r="Q263" s="463" t="s">
        <v>1796</v>
      </c>
      <c r="R263" s="463" t="s">
        <v>1802</v>
      </c>
      <c r="S263" s="463" t="s">
        <v>2300</v>
      </c>
      <c r="T263" s="463" t="s">
        <v>373</v>
      </c>
      <c r="U263" s="463" t="s">
        <v>2301</v>
      </c>
      <c r="V263" s="463" t="s">
        <v>1805</v>
      </c>
      <c r="W263" s="463" t="s">
        <v>106</v>
      </c>
      <c r="X263" s="463" t="s">
        <v>1806</v>
      </c>
      <c r="Y263" s="463" t="s">
        <v>1794</v>
      </c>
      <c r="Z263" s="463" t="s">
        <v>2207</v>
      </c>
      <c r="AA263" s="463" t="s">
        <v>1808</v>
      </c>
      <c r="AB263" s="463" t="s">
        <v>1809</v>
      </c>
      <c r="AC263" s="463" t="s">
        <v>1810</v>
      </c>
      <c r="AD263" s="463" t="s">
        <v>1811</v>
      </c>
      <c r="AE263" s="463" t="s">
        <v>2251</v>
      </c>
      <c r="AF263" s="463" t="s">
        <v>2302</v>
      </c>
      <c r="AG263" s="463" t="s">
        <v>2303</v>
      </c>
      <c r="AH263" s="463" t="s">
        <v>2063</v>
      </c>
      <c r="AI263" s="463" t="s">
        <v>1796</v>
      </c>
      <c r="AJ263" s="463" t="s">
        <v>1860</v>
      </c>
      <c r="AK263" s="464">
        <v>3419900674066</v>
      </c>
      <c r="AL263" s="463" t="s">
        <v>555</v>
      </c>
      <c r="AM263" s="463" t="s">
        <v>1796</v>
      </c>
      <c r="AN263" s="463" t="s">
        <v>1816</v>
      </c>
      <c r="AO263" s="463" t="s">
        <v>51</v>
      </c>
      <c r="AP263" s="463" t="s">
        <v>2307</v>
      </c>
      <c r="AQ263" s="463" t="s">
        <v>1159</v>
      </c>
      <c r="AR263" s="463" t="s">
        <v>6</v>
      </c>
      <c r="AS263" s="463" t="s">
        <v>51</v>
      </c>
      <c r="AT263" s="463" t="s">
        <v>51</v>
      </c>
      <c r="AU263" s="466"/>
      <c r="AV263" s="463" t="s">
        <v>51</v>
      </c>
      <c r="AW263" s="463" t="s">
        <v>1796</v>
      </c>
      <c r="AX263" s="463" t="s">
        <v>1819</v>
      </c>
      <c r="AY263" s="463" t="s">
        <v>1820</v>
      </c>
      <c r="AZ263" s="463" t="s">
        <v>1821</v>
      </c>
      <c r="BA263" s="463" t="s">
        <v>1822</v>
      </c>
    </row>
    <row r="264" spans="1:53" ht="21.75" customHeight="1">
      <c r="A264" s="463" t="s">
        <v>2308</v>
      </c>
      <c r="B264" s="463" t="s">
        <v>2309</v>
      </c>
      <c r="C264" s="463" t="s">
        <v>468</v>
      </c>
      <c r="D264" s="463" t="s">
        <v>1796</v>
      </c>
      <c r="E264" s="463" t="s">
        <v>120</v>
      </c>
      <c r="F264" s="463" t="s">
        <v>1795</v>
      </c>
      <c r="G264" s="463" t="s">
        <v>1796</v>
      </c>
      <c r="H264" s="463" t="s">
        <v>1797</v>
      </c>
      <c r="I264" s="463" t="s">
        <v>2310</v>
      </c>
      <c r="J264" s="463" t="s">
        <v>506</v>
      </c>
      <c r="K264" s="463" t="s">
        <v>2311</v>
      </c>
      <c r="L264" s="463" t="s">
        <v>520</v>
      </c>
      <c r="M264" s="463" t="s">
        <v>506</v>
      </c>
      <c r="N264" s="463" t="s">
        <v>1796</v>
      </c>
      <c r="O264" s="463" t="s">
        <v>1800</v>
      </c>
      <c r="P264" s="463" t="s">
        <v>1801</v>
      </c>
      <c r="Q264" s="463" t="s">
        <v>1796</v>
      </c>
      <c r="R264" s="463" t="s">
        <v>1802</v>
      </c>
      <c r="S264" s="463" t="s">
        <v>2300</v>
      </c>
      <c r="T264" s="463" t="s">
        <v>373</v>
      </c>
      <c r="U264" s="463" t="s">
        <v>2301</v>
      </c>
      <c r="V264" s="463" t="s">
        <v>1805</v>
      </c>
      <c r="W264" s="463" t="s">
        <v>106</v>
      </c>
      <c r="X264" s="463" t="s">
        <v>1806</v>
      </c>
      <c r="Y264" s="463" t="s">
        <v>1794</v>
      </c>
      <c r="Z264" s="463" t="s">
        <v>1869</v>
      </c>
      <c r="AA264" s="463" t="s">
        <v>1808</v>
      </c>
      <c r="AB264" s="463" t="s">
        <v>1809</v>
      </c>
      <c r="AC264" s="463" t="s">
        <v>1810</v>
      </c>
      <c r="AD264" s="463" t="s">
        <v>1811</v>
      </c>
      <c r="AE264" s="463" t="s">
        <v>2312</v>
      </c>
      <c r="AF264" s="463" t="s">
        <v>2313</v>
      </c>
      <c r="AG264" s="463" t="s">
        <v>2314</v>
      </c>
      <c r="AH264" s="463" t="s">
        <v>1907</v>
      </c>
      <c r="AI264" s="463" t="s">
        <v>1809</v>
      </c>
      <c r="AJ264" s="463" t="s">
        <v>1825</v>
      </c>
      <c r="AK264" s="464">
        <v>3102001055599</v>
      </c>
      <c r="AL264" s="463" t="s">
        <v>791</v>
      </c>
      <c r="AM264" s="463" t="s">
        <v>1796</v>
      </c>
      <c r="AN264" s="463" t="s">
        <v>1816</v>
      </c>
      <c r="AO264" s="463" t="s">
        <v>51</v>
      </c>
      <c r="AP264" s="463" t="s">
        <v>2315</v>
      </c>
      <c r="AQ264" s="463" t="s">
        <v>1542</v>
      </c>
      <c r="AR264" s="463" t="s">
        <v>62</v>
      </c>
      <c r="AS264" s="463" t="s">
        <v>2314</v>
      </c>
      <c r="AT264" s="463" t="s">
        <v>51</v>
      </c>
      <c r="AU264" s="465">
        <v>1</v>
      </c>
      <c r="AV264" s="463" t="s">
        <v>1824</v>
      </c>
      <c r="AW264" s="463" t="s">
        <v>1796</v>
      </c>
      <c r="AX264" s="463" t="s">
        <v>1819</v>
      </c>
      <c r="AY264" s="463" t="s">
        <v>1820</v>
      </c>
      <c r="AZ264" s="463" t="s">
        <v>1821</v>
      </c>
      <c r="BA264" s="463" t="s">
        <v>1822</v>
      </c>
    </row>
    <row r="265" spans="1:53" ht="21.75" customHeight="1">
      <c r="A265" s="463" t="s">
        <v>2308</v>
      </c>
      <c r="B265" s="463" t="s">
        <v>2309</v>
      </c>
      <c r="C265" s="463" t="s">
        <v>468</v>
      </c>
      <c r="D265" s="463" t="s">
        <v>1796</v>
      </c>
      <c r="E265" s="463" t="s">
        <v>120</v>
      </c>
      <c r="F265" s="463" t="s">
        <v>1795</v>
      </c>
      <c r="G265" s="463" t="s">
        <v>1796</v>
      </c>
      <c r="H265" s="463" t="s">
        <v>1797</v>
      </c>
      <c r="I265" s="463" t="s">
        <v>2310</v>
      </c>
      <c r="J265" s="463" t="s">
        <v>506</v>
      </c>
      <c r="K265" s="463" t="s">
        <v>2311</v>
      </c>
      <c r="L265" s="463" t="s">
        <v>520</v>
      </c>
      <c r="M265" s="463" t="s">
        <v>506</v>
      </c>
      <c r="N265" s="463" t="s">
        <v>1796</v>
      </c>
      <c r="O265" s="463" t="s">
        <v>1800</v>
      </c>
      <c r="P265" s="463" t="s">
        <v>1801</v>
      </c>
      <c r="Q265" s="463" t="s">
        <v>1796</v>
      </c>
      <c r="R265" s="463" t="s">
        <v>1802</v>
      </c>
      <c r="S265" s="463" t="s">
        <v>2300</v>
      </c>
      <c r="T265" s="463" t="s">
        <v>373</v>
      </c>
      <c r="U265" s="463" t="s">
        <v>2301</v>
      </c>
      <c r="V265" s="463" t="s">
        <v>1805</v>
      </c>
      <c r="W265" s="463" t="s">
        <v>106</v>
      </c>
      <c r="X265" s="463" t="s">
        <v>1806</v>
      </c>
      <c r="Y265" s="463" t="s">
        <v>1794</v>
      </c>
      <c r="Z265" s="463" t="s">
        <v>1869</v>
      </c>
      <c r="AA265" s="463" t="s">
        <v>1808</v>
      </c>
      <c r="AB265" s="463" t="s">
        <v>1809</v>
      </c>
      <c r="AC265" s="463" t="s">
        <v>1810</v>
      </c>
      <c r="AD265" s="463" t="s">
        <v>1811</v>
      </c>
      <c r="AE265" s="463" t="s">
        <v>2312</v>
      </c>
      <c r="AF265" s="463" t="s">
        <v>2313</v>
      </c>
      <c r="AG265" s="463" t="s">
        <v>2314</v>
      </c>
      <c r="AH265" s="463" t="s">
        <v>1907</v>
      </c>
      <c r="AI265" s="463" t="s">
        <v>1809</v>
      </c>
      <c r="AJ265" s="463" t="s">
        <v>1828</v>
      </c>
      <c r="AK265" s="464">
        <v>3480700577603</v>
      </c>
      <c r="AL265" s="463" t="s">
        <v>557</v>
      </c>
      <c r="AM265" s="463" t="s">
        <v>1794</v>
      </c>
      <c r="AN265" s="463" t="s">
        <v>1816</v>
      </c>
      <c r="AO265" s="463" t="s">
        <v>51</v>
      </c>
      <c r="AP265" s="463" t="s">
        <v>1888</v>
      </c>
      <c r="AQ265" s="463" t="s">
        <v>1159</v>
      </c>
      <c r="AR265" s="463" t="s">
        <v>6</v>
      </c>
      <c r="AS265" s="463" t="s">
        <v>2314</v>
      </c>
      <c r="AT265" s="463" t="s">
        <v>51</v>
      </c>
      <c r="AU265" s="465">
        <v>1</v>
      </c>
      <c r="AV265" s="463" t="s">
        <v>1824</v>
      </c>
      <c r="AW265" s="463" t="s">
        <v>1796</v>
      </c>
      <c r="AX265" s="463" t="s">
        <v>1819</v>
      </c>
      <c r="AY265" s="463" t="s">
        <v>1820</v>
      </c>
      <c r="AZ265" s="463" t="s">
        <v>1821</v>
      </c>
      <c r="BA265" s="463" t="s">
        <v>1822</v>
      </c>
    </row>
    <row r="266" spans="1:53" ht="21.75" customHeight="1">
      <c r="A266" s="463" t="s">
        <v>2308</v>
      </c>
      <c r="B266" s="463" t="s">
        <v>2309</v>
      </c>
      <c r="C266" s="463" t="s">
        <v>468</v>
      </c>
      <c r="D266" s="463" t="s">
        <v>1796</v>
      </c>
      <c r="E266" s="463" t="s">
        <v>120</v>
      </c>
      <c r="F266" s="463" t="s">
        <v>1795</v>
      </c>
      <c r="G266" s="463" t="s">
        <v>1796</v>
      </c>
      <c r="H266" s="463" t="s">
        <v>1797</v>
      </c>
      <c r="I266" s="463" t="s">
        <v>2310</v>
      </c>
      <c r="J266" s="463" t="s">
        <v>506</v>
      </c>
      <c r="K266" s="463" t="s">
        <v>2311</v>
      </c>
      <c r="L266" s="463" t="s">
        <v>520</v>
      </c>
      <c r="M266" s="463" t="s">
        <v>506</v>
      </c>
      <c r="N266" s="463" t="s">
        <v>1796</v>
      </c>
      <c r="O266" s="463" t="s">
        <v>1800</v>
      </c>
      <c r="P266" s="463" t="s">
        <v>1801</v>
      </c>
      <c r="Q266" s="463" t="s">
        <v>1796</v>
      </c>
      <c r="R266" s="463" t="s">
        <v>1802</v>
      </c>
      <c r="S266" s="463" t="s">
        <v>2300</v>
      </c>
      <c r="T266" s="463" t="s">
        <v>373</v>
      </c>
      <c r="U266" s="463" t="s">
        <v>2301</v>
      </c>
      <c r="V266" s="463" t="s">
        <v>1805</v>
      </c>
      <c r="W266" s="463" t="s">
        <v>106</v>
      </c>
      <c r="X266" s="463" t="s">
        <v>1806</v>
      </c>
      <c r="Y266" s="463" t="s">
        <v>1794</v>
      </c>
      <c r="Z266" s="463" t="s">
        <v>1869</v>
      </c>
      <c r="AA266" s="463" t="s">
        <v>1808</v>
      </c>
      <c r="AB266" s="463" t="s">
        <v>1809</v>
      </c>
      <c r="AC266" s="463" t="s">
        <v>1810</v>
      </c>
      <c r="AD266" s="463" t="s">
        <v>1811</v>
      </c>
      <c r="AE266" s="463" t="s">
        <v>2312</v>
      </c>
      <c r="AF266" s="463" t="s">
        <v>2313</v>
      </c>
      <c r="AG266" s="463" t="s">
        <v>2314</v>
      </c>
      <c r="AH266" s="463" t="s">
        <v>1907</v>
      </c>
      <c r="AI266" s="463" t="s">
        <v>1809</v>
      </c>
      <c r="AJ266" s="463" t="s">
        <v>1860</v>
      </c>
      <c r="AK266" s="464">
        <v>3540100344895</v>
      </c>
      <c r="AL266" s="463" t="s">
        <v>792</v>
      </c>
      <c r="AM266" s="463" t="s">
        <v>1796</v>
      </c>
      <c r="AN266" s="463" t="s">
        <v>1816</v>
      </c>
      <c r="AO266" s="463" t="s">
        <v>51</v>
      </c>
      <c r="AP266" s="463" t="s">
        <v>1888</v>
      </c>
      <c r="AQ266" s="463" t="s">
        <v>1542</v>
      </c>
      <c r="AR266" s="463" t="s">
        <v>62</v>
      </c>
      <c r="AS266" s="463" t="s">
        <v>2316</v>
      </c>
      <c r="AT266" s="463" t="s">
        <v>2317</v>
      </c>
      <c r="AU266" s="465">
        <v>1</v>
      </c>
      <c r="AV266" s="463" t="s">
        <v>1824</v>
      </c>
      <c r="AW266" s="463" t="s">
        <v>1796</v>
      </c>
      <c r="AX266" s="463" t="s">
        <v>1819</v>
      </c>
      <c r="AY266" s="463" t="s">
        <v>1820</v>
      </c>
      <c r="AZ266" s="463" t="s">
        <v>1821</v>
      </c>
      <c r="BA266" s="463" t="s">
        <v>1822</v>
      </c>
    </row>
    <row r="267" spans="1:53" ht="21.75" customHeight="1">
      <c r="A267" s="463" t="s">
        <v>2308</v>
      </c>
      <c r="B267" s="463" t="s">
        <v>2309</v>
      </c>
      <c r="C267" s="463" t="s">
        <v>468</v>
      </c>
      <c r="D267" s="463" t="s">
        <v>1796</v>
      </c>
      <c r="E267" s="463" t="s">
        <v>120</v>
      </c>
      <c r="F267" s="463" t="s">
        <v>1795</v>
      </c>
      <c r="G267" s="463" t="s">
        <v>1796</v>
      </c>
      <c r="H267" s="463" t="s">
        <v>1797</v>
      </c>
      <c r="I267" s="463" t="s">
        <v>2310</v>
      </c>
      <c r="J267" s="463" t="s">
        <v>506</v>
      </c>
      <c r="K267" s="463" t="s">
        <v>2311</v>
      </c>
      <c r="L267" s="463" t="s">
        <v>520</v>
      </c>
      <c r="M267" s="463" t="s">
        <v>506</v>
      </c>
      <c r="N267" s="463" t="s">
        <v>1796</v>
      </c>
      <c r="O267" s="463" t="s">
        <v>1800</v>
      </c>
      <c r="P267" s="463" t="s">
        <v>1801</v>
      </c>
      <c r="Q267" s="463" t="s">
        <v>1796</v>
      </c>
      <c r="R267" s="463" t="s">
        <v>1802</v>
      </c>
      <c r="S267" s="463" t="s">
        <v>2300</v>
      </c>
      <c r="T267" s="463" t="s">
        <v>373</v>
      </c>
      <c r="U267" s="463" t="s">
        <v>2301</v>
      </c>
      <c r="V267" s="463" t="s">
        <v>1805</v>
      </c>
      <c r="W267" s="463" t="s">
        <v>106</v>
      </c>
      <c r="X267" s="463" t="s">
        <v>1806</v>
      </c>
      <c r="Y267" s="463" t="s">
        <v>1794</v>
      </c>
      <c r="Z267" s="463" t="s">
        <v>1869</v>
      </c>
      <c r="AA267" s="463" t="s">
        <v>1808</v>
      </c>
      <c r="AB267" s="463" t="s">
        <v>1809</v>
      </c>
      <c r="AC267" s="463" t="s">
        <v>1810</v>
      </c>
      <c r="AD267" s="463" t="s">
        <v>1811</v>
      </c>
      <c r="AE267" s="463" t="s">
        <v>2312</v>
      </c>
      <c r="AF267" s="463" t="s">
        <v>2313</v>
      </c>
      <c r="AG267" s="463" t="s">
        <v>2314</v>
      </c>
      <c r="AH267" s="463" t="s">
        <v>1907</v>
      </c>
      <c r="AI267" s="463" t="s">
        <v>1809</v>
      </c>
      <c r="AJ267" s="463" t="s">
        <v>1864</v>
      </c>
      <c r="AK267" s="464">
        <v>5470100064512</v>
      </c>
      <c r="AL267" s="463" t="s">
        <v>528</v>
      </c>
      <c r="AM267" s="463" t="s">
        <v>1794</v>
      </c>
      <c r="AN267" s="463" t="s">
        <v>1816</v>
      </c>
      <c r="AO267" s="463" t="s">
        <v>51</v>
      </c>
      <c r="AP267" s="463" t="s">
        <v>2318</v>
      </c>
      <c r="AQ267" s="463" t="s">
        <v>1159</v>
      </c>
      <c r="AR267" s="463" t="s">
        <v>6</v>
      </c>
      <c r="AS267" s="463" t="s">
        <v>2316</v>
      </c>
      <c r="AT267" s="463" t="s">
        <v>2317</v>
      </c>
      <c r="AU267" s="465">
        <v>1</v>
      </c>
      <c r="AV267" s="463" t="s">
        <v>1824</v>
      </c>
      <c r="AW267" s="463" t="s">
        <v>1796</v>
      </c>
      <c r="AX267" s="463" t="s">
        <v>1819</v>
      </c>
      <c r="AY267" s="463" t="s">
        <v>1820</v>
      </c>
      <c r="AZ267" s="463" t="s">
        <v>1821</v>
      </c>
      <c r="BA267" s="463" t="s">
        <v>1822</v>
      </c>
    </row>
    <row r="268" spans="1:53" ht="21.75" customHeight="1">
      <c r="A268" s="463" t="s">
        <v>2308</v>
      </c>
      <c r="B268" s="463" t="s">
        <v>2309</v>
      </c>
      <c r="C268" s="463" t="s">
        <v>468</v>
      </c>
      <c r="D268" s="463" t="s">
        <v>1796</v>
      </c>
      <c r="E268" s="463" t="s">
        <v>120</v>
      </c>
      <c r="F268" s="463" t="s">
        <v>1795</v>
      </c>
      <c r="G268" s="463" t="s">
        <v>1796</v>
      </c>
      <c r="H268" s="463" t="s">
        <v>1797</v>
      </c>
      <c r="I268" s="463" t="s">
        <v>2310</v>
      </c>
      <c r="J268" s="463" t="s">
        <v>506</v>
      </c>
      <c r="K268" s="463" t="s">
        <v>2311</v>
      </c>
      <c r="L268" s="463" t="s">
        <v>520</v>
      </c>
      <c r="M268" s="463" t="s">
        <v>506</v>
      </c>
      <c r="N268" s="463" t="s">
        <v>1796</v>
      </c>
      <c r="O268" s="463" t="s">
        <v>1800</v>
      </c>
      <c r="P268" s="463" t="s">
        <v>1801</v>
      </c>
      <c r="Q268" s="463" t="s">
        <v>1796</v>
      </c>
      <c r="R268" s="463" t="s">
        <v>1802</v>
      </c>
      <c r="S268" s="463" t="s">
        <v>2300</v>
      </c>
      <c r="T268" s="463" t="s">
        <v>373</v>
      </c>
      <c r="U268" s="463" t="s">
        <v>2301</v>
      </c>
      <c r="V268" s="463" t="s">
        <v>1805</v>
      </c>
      <c r="W268" s="463" t="s">
        <v>106</v>
      </c>
      <c r="X268" s="463" t="s">
        <v>1806</v>
      </c>
      <c r="Y268" s="463" t="s">
        <v>1794</v>
      </c>
      <c r="Z268" s="463" t="s">
        <v>1869</v>
      </c>
      <c r="AA268" s="463" t="s">
        <v>1808</v>
      </c>
      <c r="AB268" s="463" t="s">
        <v>1809</v>
      </c>
      <c r="AC268" s="463" t="s">
        <v>1810</v>
      </c>
      <c r="AD268" s="463" t="s">
        <v>1811</v>
      </c>
      <c r="AE268" s="463" t="s">
        <v>2312</v>
      </c>
      <c r="AF268" s="463" t="s">
        <v>2313</v>
      </c>
      <c r="AG268" s="463" t="s">
        <v>2314</v>
      </c>
      <c r="AH268" s="463" t="s">
        <v>1907</v>
      </c>
      <c r="AI268" s="463" t="s">
        <v>1809</v>
      </c>
      <c r="AJ268" s="463" t="s">
        <v>2019</v>
      </c>
      <c r="AK268" s="464">
        <v>3841400009127</v>
      </c>
      <c r="AL268" s="463" t="s">
        <v>544</v>
      </c>
      <c r="AM268" s="463" t="s">
        <v>1794</v>
      </c>
      <c r="AN268" s="463" t="s">
        <v>1816</v>
      </c>
      <c r="AO268" s="463" t="s">
        <v>51</v>
      </c>
      <c r="AP268" s="463" t="s">
        <v>2319</v>
      </c>
      <c r="AQ268" s="463" t="s">
        <v>1159</v>
      </c>
      <c r="AR268" s="463" t="s">
        <v>6</v>
      </c>
      <c r="AS268" s="463" t="s">
        <v>2316</v>
      </c>
      <c r="AT268" s="463" t="s">
        <v>2317</v>
      </c>
      <c r="AU268" s="465">
        <v>1</v>
      </c>
      <c r="AV268" s="463" t="s">
        <v>1824</v>
      </c>
      <c r="AW268" s="463" t="s">
        <v>1796</v>
      </c>
      <c r="AX268" s="463" t="s">
        <v>1819</v>
      </c>
      <c r="AY268" s="463" t="s">
        <v>1820</v>
      </c>
      <c r="AZ268" s="463" t="s">
        <v>1821</v>
      </c>
      <c r="BA268" s="463" t="s">
        <v>1822</v>
      </c>
    </row>
    <row r="269" spans="1:53" ht="21.75" customHeight="1">
      <c r="A269" s="463" t="s">
        <v>2320</v>
      </c>
      <c r="B269" s="463" t="s">
        <v>2321</v>
      </c>
      <c r="C269" s="463" t="s">
        <v>45</v>
      </c>
      <c r="D269" s="463" t="s">
        <v>1794</v>
      </c>
      <c r="E269" s="463" t="s">
        <v>46</v>
      </c>
      <c r="F269" s="463" t="s">
        <v>1795</v>
      </c>
      <c r="G269" s="463" t="s">
        <v>1796</v>
      </c>
      <c r="H269" s="463" t="s">
        <v>1797</v>
      </c>
      <c r="I269" s="463" t="s">
        <v>2004</v>
      </c>
      <c r="J269" s="463" t="s">
        <v>216</v>
      </c>
      <c r="K269" s="463" t="s">
        <v>2322</v>
      </c>
      <c r="L269" s="463" t="s">
        <v>372</v>
      </c>
      <c r="M269" s="463" t="s">
        <v>216</v>
      </c>
      <c r="N269" s="463" t="s">
        <v>1796</v>
      </c>
      <c r="O269" s="463" t="s">
        <v>1800</v>
      </c>
      <c r="P269" s="463" t="s">
        <v>1801</v>
      </c>
      <c r="Q269" s="463" t="s">
        <v>1796</v>
      </c>
      <c r="R269" s="463" t="s">
        <v>1802</v>
      </c>
      <c r="S269" s="463" t="s">
        <v>2300</v>
      </c>
      <c r="T269" s="463" t="s">
        <v>373</v>
      </c>
      <c r="U269" s="463" t="s">
        <v>2301</v>
      </c>
      <c r="V269" s="463" t="s">
        <v>1919</v>
      </c>
      <c r="W269" s="463" t="s">
        <v>49</v>
      </c>
      <c r="X269" s="463" t="s">
        <v>2005</v>
      </c>
      <c r="Y269" s="463" t="s">
        <v>1825</v>
      </c>
      <c r="Z269" s="463" t="s">
        <v>2323</v>
      </c>
      <c r="AA269" s="463" t="s">
        <v>1825</v>
      </c>
      <c r="AB269" s="463" t="s">
        <v>1809</v>
      </c>
      <c r="AC269" s="463" t="s">
        <v>1810</v>
      </c>
      <c r="AD269" s="463" t="s">
        <v>1811</v>
      </c>
      <c r="AE269" s="463" t="s">
        <v>1834</v>
      </c>
      <c r="AF269" s="463" t="s">
        <v>1835</v>
      </c>
      <c r="AG269" s="463" t="s">
        <v>1884</v>
      </c>
      <c r="AH269" s="463" t="s">
        <v>1933</v>
      </c>
      <c r="AI269" s="463" t="s">
        <v>1809</v>
      </c>
      <c r="AJ269" s="463" t="s">
        <v>1828</v>
      </c>
      <c r="AK269" s="464">
        <v>3449900319142</v>
      </c>
      <c r="AL269" s="463" t="s">
        <v>370</v>
      </c>
      <c r="AM269" s="463" t="s">
        <v>1794</v>
      </c>
      <c r="AN269" s="463" t="s">
        <v>1816</v>
      </c>
      <c r="AO269" s="463" t="s">
        <v>51</v>
      </c>
      <c r="AP269" s="463" t="s">
        <v>2324</v>
      </c>
      <c r="AQ269" s="463" t="s">
        <v>1159</v>
      </c>
      <c r="AR269" s="463" t="s">
        <v>62</v>
      </c>
      <c r="AS269" s="463" t="s">
        <v>51</v>
      </c>
      <c r="AT269" s="463" t="s">
        <v>51</v>
      </c>
      <c r="AU269" s="465">
        <v>1</v>
      </c>
      <c r="AV269" s="463" t="s">
        <v>1824</v>
      </c>
      <c r="AW269" s="463" t="s">
        <v>1796</v>
      </c>
      <c r="AX269" s="463" t="s">
        <v>1993</v>
      </c>
      <c r="AY269" s="463" t="s">
        <v>1994</v>
      </c>
      <c r="AZ269" s="463" t="s">
        <v>1995</v>
      </c>
      <c r="BA269" s="463" t="s">
        <v>1822</v>
      </c>
    </row>
    <row r="270" spans="1:53" ht="21.75" customHeight="1">
      <c r="A270" s="463" t="s">
        <v>2320</v>
      </c>
      <c r="B270" s="463" t="s">
        <v>2321</v>
      </c>
      <c r="C270" s="463" t="s">
        <v>45</v>
      </c>
      <c r="D270" s="463" t="s">
        <v>1794</v>
      </c>
      <c r="E270" s="463" t="s">
        <v>46</v>
      </c>
      <c r="F270" s="463" t="s">
        <v>1795</v>
      </c>
      <c r="G270" s="463" t="s">
        <v>1796</v>
      </c>
      <c r="H270" s="463" t="s">
        <v>1797</v>
      </c>
      <c r="I270" s="463" t="s">
        <v>2004</v>
      </c>
      <c r="J270" s="463" t="s">
        <v>216</v>
      </c>
      <c r="K270" s="463" t="s">
        <v>2322</v>
      </c>
      <c r="L270" s="463" t="s">
        <v>372</v>
      </c>
      <c r="M270" s="463" t="s">
        <v>216</v>
      </c>
      <c r="N270" s="463" t="s">
        <v>1796</v>
      </c>
      <c r="O270" s="463" t="s">
        <v>1800</v>
      </c>
      <c r="P270" s="463" t="s">
        <v>1801</v>
      </c>
      <c r="Q270" s="463" t="s">
        <v>1796</v>
      </c>
      <c r="R270" s="463" t="s">
        <v>1802</v>
      </c>
      <c r="S270" s="463" t="s">
        <v>2300</v>
      </c>
      <c r="T270" s="463" t="s">
        <v>373</v>
      </c>
      <c r="U270" s="463" t="s">
        <v>2301</v>
      </c>
      <c r="V270" s="463" t="s">
        <v>1919</v>
      </c>
      <c r="W270" s="463" t="s">
        <v>49</v>
      </c>
      <c r="X270" s="463" t="s">
        <v>2005</v>
      </c>
      <c r="Y270" s="463" t="s">
        <v>1825</v>
      </c>
      <c r="Z270" s="463" t="s">
        <v>2323</v>
      </c>
      <c r="AA270" s="463" t="s">
        <v>1825</v>
      </c>
      <c r="AB270" s="463" t="s">
        <v>1809</v>
      </c>
      <c r="AC270" s="463" t="s">
        <v>1810</v>
      </c>
      <c r="AD270" s="463" t="s">
        <v>1811</v>
      </c>
      <c r="AE270" s="463" t="s">
        <v>1834</v>
      </c>
      <c r="AF270" s="463" t="s">
        <v>1835</v>
      </c>
      <c r="AG270" s="463" t="s">
        <v>1884</v>
      </c>
      <c r="AH270" s="463" t="s">
        <v>1933</v>
      </c>
      <c r="AI270" s="463" t="s">
        <v>1809</v>
      </c>
      <c r="AJ270" s="463" t="s">
        <v>1860</v>
      </c>
      <c r="AK270" s="464">
        <v>3100603302401</v>
      </c>
      <c r="AL270" s="463" t="s">
        <v>796</v>
      </c>
      <c r="AM270" s="463" t="s">
        <v>1796</v>
      </c>
      <c r="AN270" s="463" t="s">
        <v>1816</v>
      </c>
      <c r="AO270" s="463" t="s">
        <v>51</v>
      </c>
      <c r="AP270" s="463" t="s">
        <v>2325</v>
      </c>
      <c r="AQ270" s="463" t="s">
        <v>1703</v>
      </c>
      <c r="AR270" s="463" t="s">
        <v>62</v>
      </c>
      <c r="AS270" s="463" t="s">
        <v>1992</v>
      </c>
      <c r="AT270" s="463" t="s">
        <v>51</v>
      </c>
      <c r="AU270" s="465">
        <v>1</v>
      </c>
      <c r="AV270" s="463" t="s">
        <v>1824</v>
      </c>
      <c r="AW270" s="463" t="s">
        <v>1796</v>
      </c>
      <c r="AX270" s="463" t="s">
        <v>1993</v>
      </c>
      <c r="AY270" s="463" t="s">
        <v>1994</v>
      </c>
      <c r="AZ270" s="463" t="s">
        <v>1995</v>
      </c>
      <c r="BA270" s="463" t="s">
        <v>1822</v>
      </c>
    </row>
    <row r="271" spans="1:53" ht="21.75" customHeight="1">
      <c r="A271" s="463" t="s">
        <v>2320</v>
      </c>
      <c r="B271" s="463" t="s">
        <v>2321</v>
      </c>
      <c r="C271" s="463" t="s">
        <v>45</v>
      </c>
      <c r="D271" s="463" t="s">
        <v>1794</v>
      </c>
      <c r="E271" s="463" t="s">
        <v>46</v>
      </c>
      <c r="F271" s="463" t="s">
        <v>1795</v>
      </c>
      <c r="G271" s="463" t="s">
        <v>1796</v>
      </c>
      <c r="H271" s="463" t="s">
        <v>1797</v>
      </c>
      <c r="I271" s="463" t="s">
        <v>2004</v>
      </c>
      <c r="J271" s="463" t="s">
        <v>216</v>
      </c>
      <c r="K271" s="463" t="s">
        <v>2322</v>
      </c>
      <c r="L271" s="463" t="s">
        <v>372</v>
      </c>
      <c r="M271" s="463" t="s">
        <v>216</v>
      </c>
      <c r="N271" s="463" t="s">
        <v>1796</v>
      </c>
      <c r="O271" s="463" t="s">
        <v>1800</v>
      </c>
      <c r="P271" s="463" t="s">
        <v>1801</v>
      </c>
      <c r="Q271" s="463" t="s">
        <v>1796</v>
      </c>
      <c r="R271" s="463" t="s">
        <v>1802</v>
      </c>
      <c r="S271" s="463" t="s">
        <v>2300</v>
      </c>
      <c r="T271" s="463" t="s">
        <v>373</v>
      </c>
      <c r="U271" s="463" t="s">
        <v>2301</v>
      </c>
      <c r="V271" s="463" t="s">
        <v>1919</v>
      </c>
      <c r="W271" s="463" t="s">
        <v>49</v>
      </c>
      <c r="X271" s="463" t="s">
        <v>2005</v>
      </c>
      <c r="Y271" s="463" t="s">
        <v>1825</v>
      </c>
      <c r="Z271" s="463" t="s">
        <v>2323</v>
      </c>
      <c r="AA271" s="463" t="s">
        <v>1825</v>
      </c>
      <c r="AB271" s="463" t="s">
        <v>1809</v>
      </c>
      <c r="AC271" s="463" t="s">
        <v>1810</v>
      </c>
      <c r="AD271" s="463" t="s">
        <v>1811</v>
      </c>
      <c r="AE271" s="463" t="s">
        <v>1834</v>
      </c>
      <c r="AF271" s="463" t="s">
        <v>1835</v>
      </c>
      <c r="AG271" s="463" t="s">
        <v>1884</v>
      </c>
      <c r="AH271" s="463" t="s">
        <v>1933</v>
      </c>
      <c r="AI271" s="463" t="s">
        <v>1809</v>
      </c>
      <c r="AJ271" s="463" t="s">
        <v>1864</v>
      </c>
      <c r="AK271" s="464">
        <v>3340701601061</v>
      </c>
      <c r="AL271" s="463" t="s">
        <v>529</v>
      </c>
      <c r="AM271" s="463" t="s">
        <v>1796</v>
      </c>
      <c r="AN271" s="463" t="s">
        <v>1816</v>
      </c>
      <c r="AO271" s="463" t="s">
        <v>51</v>
      </c>
      <c r="AP271" s="463" t="s">
        <v>2326</v>
      </c>
      <c r="AQ271" s="463" t="s">
        <v>1159</v>
      </c>
      <c r="AR271" s="463" t="s">
        <v>6</v>
      </c>
      <c r="AS271" s="463" t="s">
        <v>51</v>
      </c>
      <c r="AT271" s="463" t="s">
        <v>51</v>
      </c>
      <c r="AU271" s="465">
        <v>1</v>
      </c>
      <c r="AV271" s="463" t="s">
        <v>1824</v>
      </c>
      <c r="AW271" s="463" t="s">
        <v>1796</v>
      </c>
      <c r="AX271" s="463" t="s">
        <v>1993</v>
      </c>
      <c r="AY271" s="463" t="s">
        <v>1994</v>
      </c>
      <c r="AZ271" s="463" t="s">
        <v>1995</v>
      </c>
      <c r="BA271" s="463" t="s">
        <v>1822</v>
      </c>
    </row>
    <row r="272" spans="1:53" ht="21.75" customHeight="1">
      <c r="A272" s="463" t="s">
        <v>2320</v>
      </c>
      <c r="B272" s="463" t="s">
        <v>2321</v>
      </c>
      <c r="C272" s="463" t="s">
        <v>45</v>
      </c>
      <c r="D272" s="463" t="s">
        <v>1794</v>
      </c>
      <c r="E272" s="463" t="s">
        <v>46</v>
      </c>
      <c r="F272" s="463" t="s">
        <v>1795</v>
      </c>
      <c r="G272" s="463" t="s">
        <v>1796</v>
      </c>
      <c r="H272" s="463" t="s">
        <v>1797</v>
      </c>
      <c r="I272" s="463" t="s">
        <v>2004</v>
      </c>
      <c r="J272" s="463" t="s">
        <v>216</v>
      </c>
      <c r="K272" s="463" t="s">
        <v>2322</v>
      </c>
      <c r="L272" s="463" t="s">
        <v>372</v>
      </c>
      <c r="M272" s="463" t="s">
        <v>216</v>
      </c>
      <c r="N272" s="463" t="s">
        <v>1796</v>
      </c>
      <c r="O272" s="463" t="s">
        <v>1800</v>
      </c>
      <c r="P272" s="463" t="s">
        <v>1801</v>
      </c>
      <c r="Q272" s="463" t="s">
        <v>1796</v>
      </c>
      <c r="R272" s="463" t="s">
        <v>1802</v>
      </c>
      <c r="S272" s="463" t="s">
        <v>2300</v>
      </c>
      <c r="T272" s="463" t="s">
        <v>373</v>
      </c>
      <c r="U272" s="463" t="s">
        <v>2301</v>
      </c>
      <c r="V272" s="463" t="s">
        <v>1919</v>
      </c>
      <c r="W272" s="463" t="s">
        <v>49</v>
      </c>
      <c r="X272" s="463" t="s">
        <v>2005</v>
      </c>
      <c r="Y272" s="463" t="s">
        <v>1825</v>
      </c>
      <c r="Z272" s="463" t="s">
        <v>2323</v>
      </c>
      <c r="AA272" s="463" t="s">
        <v>1825</v>
      </c>
      <c r="AB272" s="463" t="s">
        <v>1809</v>
      </c>
      <c r="AC272" s="463" t="s">
        <v>1810</v>
      </c>
      <c r="AD272" s="463" t="s">
        <v>1811</v>
      </c>
      <c r="AE272" s="463" t="s">
        <v>1834</v>
      </c>
      <c r="AF272" s="463" t="s">
        <v>1835</v>
      </c>
      <c r="AG272" s="463" t="s">
        <v>1884</v>
      </c>
      <c r="AH272" s="463" t="s">
        <v>1933</v>
      </c>
      <c r="AI272" s="463" t="s">
        <v>1809</v>
      </c>
      <c r="AJ272" s="463" t="s">
        <v>1796</v>
      </c>
      <c r="AK272" s="464">
        <v>3479900234759</v>
      </c>
      <c r="AL272" s="463" t="s">
        <v>793</v>
      </c>
      <c r="AM272" s="463" t="s">
        <v>1796</v>
      </c>
      <c r="AN272" s="463" t="s">
        <v>1816</v>
      </c>
      <c r="AO272" s="463" t="s">
        <v>51</v>
      </c>
      <c r="AP272" s="463" t="s">
        <v>2327</v>
      </c>
      <c r="AQ272" s="463" t="s">
        <v>1703</v>
      </c>
      <c r="AR272" s="463" t="s">
        <v>62</v>
      </c>
      <c r="AS272" s="463" t="s">
        <v>51</v>
      </c>
      <c r="AT272" s="463" t="s">
        <v>51</v>
      </c>
      <c r="AU272" s="465">
        <v>0</v>
      </c>
      <c r="AV272" s="463" t="s">
        <v>1818</v>
      </c>
      <c r="AW272" s="463" t="s">
        <v>1796</v>
      </c>
      <c r="AX272" s="463" t="s">
        <v>1993</v>
      </c>
      <c r="AY272" s="463" t="s">
        <v>1994</v>
      </c>
      <c r="AZ272" s="463" t="s">
        <v>1995</v>
      </c>
      <c r="BA272" s="463" t="s">
        <v>1822</v>
      </c>
    </row>
    <row r="273" spans="1:53" ht="21.75" customHeight="1">
      <c r="A273" s="463" t="s">
        <v>2320</v>
      </c>
      <c r="B273" s="463" t="s">
        <v>2321</v>
      </c>
      <c r="C273" s="463" t="s">
        <v>45</v>
      </c>
      <c r="D273" s="463" t="s">
        <v>1794</v>
      </c>
      <c r="E273" s="463" t="s">
        <v>46</v>
      </c>
      <c r="F273" s="463" t="s">
        <v>1795</v>
      </c>
      <c r="G273" s="463" t="s">
        <v>1796</v>
      </c>
      <c r="H273" s="463" t="s">
        <v>1797</v>
      </c>
      <c r="I273" s="463" t="s">
        <v>2004</v>
      </c>
      <c r="J273" s="463" t="s">
        <v>216</v>
      </c>
      <c r="K273" s="463" t="s">
        <v>2322</v>
      </c>
      <c r="L273" s="463" t="s">
        <v>372</v>
      </c>
      <c r="M273" s="463" t="s">
        <v>216</v>
      </c>
      <c r="N273" s="463" t="s">
        <v>1796</v>
      </c>
      <c r="O273" s="463" t="s">
        <v>1800</v>
      </c>
      <c r="P273" s="463" t="s">
        <v>1801</v>
      </c>
      <c r="Q273" s="463" t="s">
        <v>1796</v>
      </c>
      <c r="R273" s="463" t="s">
        <v>1802</v>
      </c>
      <c r="S273" s="463" t="s">
        <v>2300</v>
      </c>
      <c r="T273" s="463" t="s">
        <v>373</v>
      </c>
      <c r="U273" s="463" t="s">
        <v>2301</v>
      </c>
      <c r="V273" s="463" t="s">
        <v>1919</v>
      </c>
      <c r="W273" s="463" t="s">
        <v>49</v>
      </c>
      <c r="X273" s="463" t="s">
        <v>2005</v>
      </c>
      <c r="Y273" s="463" t="s">
        <v>1825</v>
      </c>
      <c r="Z273" s="463" t="s">
        <v>2323</v>
      </c>
      <c r="AA273" s="463" t="s">
        <v>1825</v>
      </c>
      <c r="AB273" s="463" t="s">
        <v>1809</v>
      </c>
      <c r="AC273" s="463" t="s">
        <v>1810</v>
      </c>
      <c r="AD273" s="463" t="s">
        <v>1811</v>
      </c>
      <c r="AE273" s="463" t="s">
        <v>1834</v>
      </c>
      <c r="AF273" s="463" t="s">
        <v>1835</v>
      </c>
      <c r="AG273" s="463" t="s">
        <v>1884</v>
      </c>
      <c r="AH273" s="463" t="s">
        <v>1933</v>
      </c>
      <c r="AI273" s="463" t="s">
        <v>1809</v>
      </c>
      <c r="AJ273" s="463" t="s">
        <v>1794</v>
      </c>
      <c r="AK273" s="464">
        <v>3101800164312</v>
      </c>
      <c r="AL273" s="463" t="s">
        <v>795</v>
      </c>
      <c r="AM273" s="463" t="s">
        <v>1794</v>
      </c>
      <c r="AN273" s="463" t="s">
        <v>1816</v>
      </c>
      <c r="AO273" s="463" t="s">
        <v>51</v>
      </c>
      <c r="AP273" s="463" t="s">
        <v>2328</v>
      </c>
      <c r="AQ273" s="463" t="s">
        <v>1402</v>
      </c>
      <c r="AR273" s="463" t="s">
        <v>48</v>
      </c>
      <c r="AS273" s="463" t="s">
        <v>51</v>
      </c>
      <c r="AT273" s="463" t="s">
        <v>51</v>
      </c>
      <c r="AU273" s="465">
        <v>2</v>
      </c>
      <c r="AV273" s="463" t="s">
        <v>1998</v>
      </c>
      <c r="AW273" s="463" t="s">
        <v>1796</v>
      </c>
      <c r="AX273" s="463" t="s">
        <v>1993</v>
      </c>
      <c r="AY273" s="463" t="s">
        <v>1994</v>
      </c>
      <c r="AZ273" s="463" t="s">
        <v>1995</v>
      </c>
      <c r="BA273" s="463" t="s">
        <v>1822</v>
      </c>
    </row>
    <row r="274" spans="1:53" ht="21.75" customHeight="1">
      <c r="A274" s="463" t="s">
        <v>2329</v>
      </c>
      <c r="B274" s="463" t="s">
        <v>2330</v>
      </c>
      <c r="C274" s="463" t="s">
        <v>45</v>
      </c>
      <c r="D274" s="463" t="s">
        <v>1794</v>
      </c>
      <c r="E274" s="463" t="s">
        <v>46</v>
      </c>
      <c r="F274" s="463" t="s">
        <v>1795</v>
      </c>
      <c r="G274" s="463" t="s">
        <v>1796</v>
      </c>
      <c r="H274" s="463" t="s">
        <v>1797</v>
      </c>
      <c r="I274" s="463" t="s">
        <v>2310</v>
      </c>
      <c r="J274" s="463" t="s">
        <v>506</v>
      </c>
      <c r="K274" s="463" t="s">
        <v>2331</v>
      </c>
      <c r="L274" s="463" t="s">
        <v>565</v>
      </c>
      <c r="M274" s="463" t="s">
        <v>506</v>
      </c>
      <c r="N274" s="463" t="s">
        <v>1796</v>
      </c>
      <c r="O274" s="463" t="s">
        <v>1800</v>
      </c>
      <c r="P274" s="463" t="s">
        <v>1801</v>
      </c>
      <c r="Q274" s="463" t="s">
        <v>1796</v>
      </c>
      <c r="R274" s="463" t="s">
        <v>1802</v>
      </c>
      <c r="S274" s="463" t="s">
        <v>2300</v>
      </c>
      <c r="T274" s="463" t="s">
        <v>373</v>
      </c>
      <c r="U274" s="463" t="s">
        <v>2301</v>
      </c>
      <c r="V274" s="463" t="s">
        <v>1805</v>
      </c>
      <c r="W274" s="463" t="s">
        <v>106</v>
      </c>
      <c r="X274" s="463" t="s">
        <v>1806</v>
      </c>
      <c r="Y274" s="463" t="s">
        <v>1794</v>
      </c>
      <c r="Z274" s="463" t="s">
        <v>1883</v>
      </c>
      <c r="AA274" s="463" t="s">
        <v>1808</v>
      </c>
      <c r="AB274" s="463" t="s">
        <v>1809</v>
      </c>
      <c r="AC274" s="463" t="s">
        <v>1810</v>
      </c>
      <c r="AD274" s="463" t="s">
        <v>1811</v>
      </c>
      <c r="AE274" s="463" t="s">
        <v>1857</v>
      </c>
      <c r="AF274" s="463" t="s">
        <v>2332</v>
      </c>
      <c r="AG274" s="463" t="s">
        <v>2333</v>
      </c>
      <c r="AH274" s="463" t="s">
        <v>1837</v>
      </c>
      <c r="AI274" s="463" t="s">
        <v>1809</v>
      </c>
      <c r="AJ274" s="463" t="s">
        <v>1796</v>
      </c>
      <c r="AK274" s="464">
        <v>3470101494875</v>
      </c>
      <c r="AL274" s="463" t="s">
        <v>568</v>
      </c>
      <c r="AM274" s="463" t="s">
        <v>1796</v>
      </c>
      <c r="AN274" s="463" t="s">
        <v>1816</v>
      </c>
      <c r="AO274" s="463" t="s">
        <v>51</v>
      </c>
      <c r="AP274" s="463" t="s">
        <v>1925</v>
      </c>
      <c r="AQ274" s="463" t="s">
        <v>1159</v>
      </c>
      <c r="AR274" s="463" t="s">
        <v>6</v>
      </c>
      <c r="AS274" s="463" t="s">
        <v>51</v>
      </c>
      <c r="AT274" s="463" t="s">
        <v>51</v>
      </c>
      <c r="AU274" s="467">
        <v>0</v>
      </c>
      <c r="AV274" s="463" t="s">
        <v>1818</v>
      </c>
      <c r="AW274" s="463" t="s">
        <v>1796</v>
      </c>
      <c r="AX274" s="463" t="s">
        <v>1819</v>
      </c>
      <c r="AY274" s="463" t="s">
        <v>1820</v>
      </c>
      <c r="AZ274" s="463" t="s">
        <v>1821</v>
      </c>
      <c r="BA274" s="463" t="s">
        <v>1822</v>
      </c>
    </row>
    <row r="275" spans="1:53" ht="21.75" customHeight="1">
      <c r="A275" s="463" t="s">
        <v>2329</v>
      </c>
      <c r="B275" s="463" t="s">
        <v>2330</v>
      </c>
      <c r="C275" s="463" t="s">
        <v>45</v>
      </c>
      <c r="D275" s="463" t="s">
        <v>1794</v>
      </c>
      <c r="E275" s="463" t="s">
        <v>46</v>
      </c>
      <c r="F275" s="463" t="s">
        <v>1795</v>
      </c>
      <c r="G275" s="463" t="s">
        <v>1796</v>
      </c>
      <c r="H275" s="463" t="s">
        <v>1797</v>
      </c>
      <c r="I275" s="463" t="s">
        <v>2310</v>
      </c>
      <c r="J275" s="463" t="s">
        <v>506</v>
      </c>
      <c r="K275" s="463" t="s">
        <v>2331</v>
      </c>
      <c r="L275" s="463" t="s">
        <v>565</v>
      </c>
      <c r="M275" s="463" t="s">
        <v>506</v>
      </c>
      <c r="N275" s="463" t="s">
        <v>1796</v>
      </c>
      <c r="O275" s="463" t="s">
        <v>1800</v>
      </c>
      <c r="P275" s="463" t="s">
        <v>1801</v>
      </c>
      <c r="Q275" s="463" t="s">
        <v>1796</v>
      </c>
      <c r="R275" s="463" t="s">
        <v>1802</v>
      </c>
      <c r="S275" s="463" t="s">
        <v>2300</v>
      </c>
      <c r="T275" s="463" t="s">
        <v>373</v>
      </c>
      <c r="U275" s="463" t="s">
        <v>2301</v>
      </c>
      <c r="V275" s="463" t="s">
        <v>1805</v>
      </c>
      <c r="W275" s="463" t="s">
        <v>106</v>
      </c>
      <c r="X275" s="463" t="s">
        <v>1806</v>
      </c>
      <c r="Y275" s="463" t="s">
        <v>1794</v>
      </c>
      <c r="Z275" s="463" t="s">
        <v>1883</v>
      </c>
      <c r="AA275" s="463" t="s">
        <v>1808</v>
      </c>
      <c r="AB275" s="463" t="s">
        <v>1809</v>
      </c>
      <c r="AC275" s="463" t="s">
        <v>1810</v>
      </c>
      <c r="AD275" s="463" t="s">
        <v>1811</v>
      </c>
      <c r="AE275" s="463" t="s">
        <v>1857</v>
      </c>
      <c r="AF275" s="463" t="s">
        <v>2332</v>
      </c>
      <c r="AG275" s="463" t="s">
        <v>2333</v>
      </c>
      <c r="AH275" s="463" t="s">
        <v>1837</v>
      </c>
      <c r="AI275" s="463" t="s">
        <v>1809</v>
      </c>
      <c r="AJ275" s="463" t="s">
        <v>1794</v>
      </c>
      <c r="AK275" s="464">
        <v>3309901154741</v>
      </c>
      <c r="AL275" s="463" t="s">
        <v>566</v>
      </c>
      <c r="AM275" s="463" t="s">
        <v>1796</v>
      </c>
      <c r="AN275" s="463" t="s">
        <v>1816</v>
      </c>
      <c r="AO275" s="463" t="s">
        <v>51</v>
      </c>
      <c r="AP275" s="463" t="s">
        <v>2334</v>
      </c>
      <c r="AQ275" s="463" t="s">
        <v>1159</v>
      </c>
      <c r="AR275" s="463" t="s">
        <v>6</v>
      </c>
      <c r="AS275" s="463" t="s">
        <v>51</v>
      </c>
      <c r="AT275" s="463" t="s">
        <v>51</v>
      </c>
      <c r="AU275" s="467">
        <v>1</v>
      </c>
      <c r="AV275" s="463" t="s">
        <v>1824</v>
      </c>
      <c r="AW275" s="463" t="s">
        <v>1796</v>
      </c>
      <c r="AX275" s="463" t="s">
        <v>1819</v>
      </c>
      <c r="AY275" s="463" t="s">
        <v>1820</v>
      </c>
      <c r="AZ275" s="463" t="s">
        <v>1821</v>
      </c>
      <c r="BA275" s="463" t="s">
        <v>1822</v>
      </c>
    </row>
    <row r="276" spans="1:53" ht="21.75" customHeight="1">
      <c r="A276" s="463" t="s">
        <v>2329</v>
      </c>
      <c r="B276" s="463" t="s">
        <v>2330</v>
      </c>
      <c r="C276" s="463" t="s">
        <v>45</v>
      </c>
      <c r="D276" s="463" t="s">
        <v>1794</v>
      </c>
      <c r="E276" s="463" t="s">
        <v>46</v>
      </c>
      <c r="F276" s="463" t="s">
        <v>1795</v>
      </c>
      <c r="G276" s="463" t="s">
        <v>1796</v>
      </c>
      <c r="H276" s="463" t="s">
        <v>1797</v>
      </c>
      <c r="I276" s="463" t="s">
        <v>2310</v>
      </c>
      <c r="J276" s="463" t="s">
        <v>506</v>
      </c>
      <c r="K276" s="463" t="s">
        <v>2331</v>
      </c>
      <c r="L276" s="463" t="s">
        <v>565</v>
      </c>
      <c r="M276" s="463" t="s">
        <v>506</v>
      </c>
      <c r="N276" s="463" t="s">
        <v>1796</v>
      </c>
      <c r="O276" s="463" t="s">
        <v>1800</v>
      </c>
      <c r="P276" s="463" t="s">
        <v>1801</v>
      </c>
      <c r="Q276" s="463" t="s">
        <v>1796</v>
      </c>
      <c r="R276" s="463" t="s">
        <v>1802</v>
      </c>
      <c r="S276" s="463" t="s">
        <v>2300</v>
      </c>
      <c r="T276" s="463" t="s">
        <v>373</v>
      </c>
      <c r="U276" s="463" t="s">
        <v>2301</v>
      </c>
      <c r="V276" s="463" t="s">
        <v>1805</v>
      </c>
      <c r="W276" s="463" t="s">
        <v>106</v>
      </c>
      <c r="X276" s="463" t="s">
        <v>1806</v>
      </c>
      <c r="Y276" s="463" t="s">
        <v>1794</v>
      </c>
      <c r="Z276" s="463" t="s">
        <v>1883</v>
      </c>
      <c r="AA276" s="463" t="s">
        <v>1808</v>
      </c>
      <c r="AB276" s="463" t="s">
        <v>1809</v>
      </c>
      <c r="AC276" s="463" t="s">
        <v>1810</v>
      </c>
      <c r="AD276" s="463" t="s">
        <v>1811</v>
      </c>
      <c r="AE276" s="463" t="s">
        <v>1857</v>
      </c>
      <c r="AF276" s="463" t="s">
        <v>2332</v>
      </c>
      <c r="AG276" s="463" t="s">
        <v>2333</v>
      </c>
      <c r="AH276" s="463" t="s">
        <v>1837</v>
      </c>
      <c r="AI276" s="463" t="s">
        <v>1809</v>
      </c>
      <c r="AJ276" s="463" t="s">
        <v>1825</v>
      </c>
      <c r="AK276" s="464">
        <v>3480600276695</v>
      </c>
      <c r="AL276" s="463" t="s">
        <v>570</v>
      </c>
      <c r="AM276" s="463" t="s">
        <v>1794</v>
      </c>
      <c r="AN276" s="463" t="s">
        <v>1816</v>
      </c>
      <c r="AO276" s="463" t="s">
        <v>51</v>
      </c>
      <c r="AP276" s="463" t="s">
        <v>1925</v>
      </c>
      <c r="AQ276" s="463" t="s">
        <v>1159</v>
      </c>
      <c r="AR276" s="463" t="s">
        <v>6</v>
      </c>
      <c r="AS276" s="463" t="s">
        <v>51</v>
      </c>
      <c r="AT276" s="463" t="s">
        <v>51</v>
      </c>
      <c r="AU276" s="467">
        <v>1</v>
      </c>
      <c r="AV276" s="463" t="s">
        <v>1824</v>
      </c>
      <c r="AW276" s="463" t="s">
        <v>1796</v>
      </c>
      <c r="AX276" s="463" t="s">
        <v>1819</v>
      </c>
      <c r="AY276" s="463" t="s">
        <v>1820</v>
      </c>
      <c r="AZ276" s="463" t="s">
        <v>1821</v>
      </c>
      <c r="BA276" s="463" t="s">
        <v>1822</v>
      </c>
    </row>
    <row r="277" spans="1:53" ht="21.75" customHeight="1">
      <c r="A277" s="463" t="s">
        <v>2329</v>
      </c>
      <c r="B277" s="463" t="s">
        <v>2330</v>
      </c>
      <c r="C277" s="463" t="s">
        <v>45</v>
      </c>
      <c r="D277" s="463" t="s">
        <v>1794</v>
      </c>
      <c r="E277" s="463" t="s">
        <v>46</v>
      </c>
      <c r="F277" s="463" t="s">
        <v>1795</v>
      </c>
      <c r="G277" s="463" t="s">
        <v>1796</v>
      </c>
      <c r="H277" s="463" t="s">
        <v>1797</v>
      </c>
      <c r="I277" s="463" t="s">
        <v>2310</v>
      </c>
      <c r="J277" s="463" t="s">
        <v>506</v>
      </c>
      <c r="K277" s="463" t="s">
        <v>2331</v>
      </c>
      <c r="L277" s="463" t="s">
        <v>565</v>
      </c>
      <c r="M277" s="463" t="s">
        <v>506</v>
      </c>
      <c r="N277" s="463" t="s">
        <v>1796</v>
      </c>
      <c r="O277" s="463" t="s">
        <v>1800</v>
      </c>
      <c r="P277" s="463" t="s">
        <v>1801</v>
      </c>
      <c r="Q277" s="463" t="s">
        <v>1796</v>
      </c>
      <c r="R277" s="463" t="s">
        <v>1802</v>
      </c>
      <c r="S277" s="463" t="s">
        <v>2300</v>
      </c>
      <c r="T277" s="463" t="s">
        <v>373</v>
      </c>
      <c r="U277" s="463" t="s">
        <v>2301</v>
      </c>
      <c r="V277" s="463" t="s">
        <v>1805</v>
      </c>
      <c r="W277" s="463" t="s">
        <v>106</v>
      </c>
      <c r="X277" s="463" t="s">
        <v>1806</v>
      </c>
      <c r="Y277" s="463" t="s">
        <v>1794</v>
      </c>
      <c r="Z277" s="463" t="s">
        <v>1883</v>
      </c>
      <c r="AA277" s="463" t="s">
        <v>1808</v>
      </c>
      <c r="AB277" s="463" t="s">
        <v>1809</v>
      </c>
      <c r="AC277" s="463" t="s">
        <v>1810</v>
      </c>
      <c r="AD277" s="463" t="s">
        <v>1811</v>
      </c>
      <c r="AE277" s="463" t="s">
        <v>1857</v>
      </c>
      <c r="AF277" s="463" t="s">
        <v>2332</v>
      </c>
      <c r="AG277" s="463" t="s">
        <v>2333</v>
      </c>
      <c r="AH277" s="463" t="s">
        <v>1837</v>
      </c>
      <c r="AI277" s="463" t="s">
        <v>1809</v>
      </c>
      <c r="AJ277" s="463" t="s">
        <v>1808</v>
      </c>
      <c r="AK277" s="464">
        <v>3490200025946</v>
      </c>
      <c r="AL277" s="463" t="s">
        <v>571</v>
      </c>
      <c r="AM277" s="463" t="s">
        <v>1794</v>
      </c>
      <c r="AN277" s="463" t="s">
        <v>1816</v>
      </c>
      <c r="AO277" s="463" t="s">
        <v>51</v>
      </c>
      <c r="AP277" s="463" t="s">
        <v>2335</v>
      </c>
      <c r="AQ277" s="463" t="s">
        <v>1159</v>
      </c>
      <c r="AR277" s="463" t="s">
        <v>6</v>
      </c>
      <c r="AS277" s="463" t="s">
        <v>51</v>
      </c>
      <c r="AT277" s="463" t="s">
        <v>51</v>
      </c>
      <c r="AU277" s="467">
        <v>1</v>
      </c>
      <c r="AV277" s="463" t="s">
        <v>1824</v>
      </c>
      <c r="AW277" s="463" t="s">
        <v>1796</v>
      </c>
      <c r="AX277" s="463" t="s">
        <v>1819</v>
      </c>
      <c r="AY277" s="463" t="s">
        <v>1820</v>
      </c>
      <c r="AZ277" s="463" t="s">
        <v>1821</v>
      </c>
      <c r="BA277" s="463" t="s">
        <v>1822</v>
      </c>
    </row>
    <row r="278" spans="1:53" ht="21.75" customHeight="1">
      <c r="A278" s="463" t="s">
        <v>2329</v>
      </c>
      <c r="B278" s="463" t="s">
        <v>2330</v>
      </c>
      <c r="C278" s="463" t="s">
        <v>45</v>
      </c>
      <c r="D278" s="463" t="s">
        <v>1794</v>
      </c>
      <c r="E278" s="463" t="s">
        <v>46</v>
      </c>
      <c r="F278" s="463" t="s">
        <v>1795</v>
      </c>
      <c r="G278" s="463" t="s">
        <v>1796</v>
      </c>
      <c r="H278" s="463" t="s">
        <v>1797</v>
      </c>
      <c r="I278" s="463" t="s">
        <v>2310</v>
      </c>
      <c r="J278" s="463" t="s">
        <v>506</v>
      </c>
      <c r="K278" s="463" t="s">
        <v>2331</v>
      </c>
      <c r="L278" s="463" t="s">
        <v>565</v>
      </c>
      <c r="M278" s="463" t="s">
        <v>506</v>
      </c>
      <c r="N278" s="463" t="s">
        <v>1796</v>
      </c>
      <c r="O278" s="463" t="s">
        <v>1800</v>
      </c>
      <c r="P278" s="463" t="s">
        <v>1801</v>
      </c>
      <c r="Q278" s="463" t="s">
        <v>1796</v>
      </c>
      <c r="R278" s="463" t="s">
        <v>1802</v>
      </c>
      <c r="S278" s="463" t="s">
        <v>2300</v>
      </c>
      <c r="T278" s="463" t="s">
        <v>373</v>
      </c>
      <c r="U278" s="463" t="s">
        <v>2301</v>
      </c>
      <c r="V278" s="463" t="s">
        <v>1805</v>
      </c>
      <c r="W278" s="463" t="s">
        <v>106</v>
      </c>
      <c r="X278" s="463" t="s">
        <v>1806</v>
      </c>
      <c r="Y278" s="463" t="s">
        <v>1794</v>
      </c>
      <c r="Z278" s="463" t="s">
        <v>1883</v>
      </c>
      <c r="AA278" s="463" t="s">
        <v>1808</v>
      </c>
      <c r="AB278" s="463" t="s">
        <v>1809</v>
      </c>
      <c r="AC278" s="463" t="s">
        <v>1810</v>
      </c>
      <c r="AD278" s="463" t="s">
        <v>1811</v>
      </c>
      <c r="AE278" s="463" t="s">
        <v>1857</v>
      </c>
      <c r="AF278" s="463" t="s">
        <v>2332</v>
      </c>
      <c r="AG278" s="463" t="s">
        <v>2333</v>
      </c>
      <c r="AH278" s="463" t="s">
        <v>1837</v>
      </c>
      <c r="AI278" s="463" t="s">
        <v>1809</v>
      </c>
      <c r="AJ278" s="463" t="s">
        <v>1828</v>
      </c>
      <c r="AK278" s="464">
        <v>1409900198519</v>
      </c>
      <c r="AL278" s="463" t="s">
        <v>564</v>
      </c>
      <c r="AM278" s="463" t="s">
        <v>1794</v>
      </c>
      <c r="AN278" s="463" t="s">
        <v>1816</v>
      </c>
      <c r="AO278" s="463" t="s">
        <v>51</v>
      </c>
      <c r="AP278" s="463" t="s">
        <v>2336</v>
      </c>
      <c r="AQ278" s="463" t="s">
        <v>1159</v>
      </c>
      <c r="AR278" s="463" t="s">
        <v>6</v>
      </c>
      <c r="AS278" s="463" t="s">
        <v>51</v>
      </c>
      <c r="AT278" s="463" t="s">
        <v>51</v>
      </c>
      <c r="AU278" s="467">
        <v>1</v>
      </c>
      <c r="AV278" s="463" t="s">
        <v>1824</v>
      </c>
      <c r="AW278" s="463" t="s">
        <v>1796</v>
      </c>
      <c r="AX278" s="463" t="s">
        <v>1819</v>
      </c>
      <c r="AY278" s="463" t="s">
        <v>1820</v>
      </c>
      <c r="AZ278" s="463" t="s">
        <v>1821</v>
      </c>
      <c r="BA278" s="463" t="s">
        <v>1822</v>
      </c>
    </row>
    <row r="279" spans="1:53" ht="21.75" customHeight="1">
      <c r="A279" s="463" t="s">
        <v>2337</v>
      </c>
      <c r="B279" s="463" t="s">
        <v>2338</v>
      </c>
      <c r="C279" s="463" t="s">
        <v>174</v>
      </c>
      <c r="D279" s="463" t="s">
        <v>1794</v>
      </c>
      <c r="E279" s="463" t="s">
        <v>46</v>
      </c>
      <c r="F279" s="463" t="s">
        <v>1795</v>
      </c>
      <c r="G279" s="463" t="s">
        <v>1796</v>
      </c>
      <c r="H279" s="463" t="s">
        <v>1797</v>
      </c>
      <c r="I279" s="463" t="s">
        <v>2339</v>
      </c>
      <c r="J279" s="463" t="s">
        <v>575</v>
      </c>
      <c r="K279" s="463" t="s">
        <v>2340</v>
      </c>
      <c r="L279" s="463" t="s">
        <v>576</v>
      </c>
      <c r="M279" s="463" t="s">
        <v>575</v>
      </c>
      <c r="N279" s="463" t="s">
        <v>1796</v>
      </c>
      <c r="O279" s="463" t="s">
        <v>1800</v>
      </c>
      <c r="P279" s="463" t="s">
        <v>1801</v>
      </c>
      <c r="Q279" s="463" t="s">
        <v>1796</v>
      </c>
      <c r="R279" s="463" t="s">
        <v>1802</v>
      </c>
      <c r="S279" s="463" t="s">
        <v>2300</v>
      </c>
      <c r="T279" s="463" t="s">
        <v>373</v>
      </c>
      <c r="U279" s="463" t="s">
        <v>2301</v>
      </c>
      <c r="V279" s="463" t="s">
        <v>1805</v>
      </c>
      <c r="W279" s="463" t="s">
        <v>106</v>
      </c>
      <c r="X279" s="463" t="s">
        <v>1806</v>
      </c>
      <c r="Y279" s="463" t="s">
        <v>1794</v>
      </c>
      <c r="Z279" s="463" t="s">
        <v>1869</v>
      </c>
      <c r="AA279" s="463" t="s">
        <v>1808</v>
      </c>
      <c r="AB279" s="463" t="s">
        <v>1809</v>
      </c>
      <c r="AC279" s="463" t="s">
        <v>1810</v>
      </c>
      <c r="AD279" s="463" t="s">
        <v>1811</v>
      </c>
      <c r="AE279" s="463" t="s">
        <v>2341</v>
      </c>
      <c r="AF279" s="463" t="s">
        <v>1912</v>
      </c>
      <c r="AG279" s="463" t="s">
        <v>2252</v>
      </c>
      <c r="AH279" s="463" t="s">
        <v>2063</v>
      </c>
      <c r="AI279" s="463" t="s">
        <v>1809</v>
      </c>
      <c r="AJ279" s="463" t="s">
        <v>1796</v>
      </c>
      <c r="AK279" s="464">
        <v>1471200023930</v>
      </c>
      <c r="AL279" s="463" t="s">
        <v>573</v>
      </c>
      <c r="AM279" s="463" t="s">
        <v>1796</v>
      </c>
      <c r="AN279" s="463" t="s">
        <v>1816</v>
      </c>
      <c r="AO279" s="463" t="s">
        <v>51</v>
      </c>
      <c r="AP279" s="463" t="s">
        <v>2342</v>
      </c>
      <c r="AQ279" s="463" t="s">
        <v>1159</v>
      </c>
      <c r="AR279" s="463" t="s">
        <v>6</v>
      </c>
      <c r="AS279" s="463" t="s">
        <v>51</v>
      </c>
      <c r="AT279" s="463" t="s">
        <v>51</v>
      </c>
      <c r="AU279" s="466"/>
      <c r="AV279" s="463" t="s">
        <v>51</v>
      </c>
      <c r="AW279" s="463" t="s">
        <v>1796</v>
      </c>
      <c r="AX279" s="463" t="s">
        <v>1819</v>
      </c>
      <c r="AY279" s="463" t="s">
        <v>1820</v>
      </c>
      <c r="AZ279" s="463" t="s">
        <v>1821</v>
      </c>
      <c r="BA279" s="463" t="s">
        <v>1822</v>
      </c>
    </row>
    <row r="280" spans="1:53" ht="21.75" customHeight="1">
      <c r="A280" s="463" t="s">
        <v>2337</v>
      </c>
      <c r="B280" s="463" t="s">
        <v>2338</v>
      </c>
      <c r="C280" s="463" t="s">
        <v>174</v>
      </c>
      <c r="D280" s="463" t="s">
        <v>1794</v>
      </c>
      <c r="E280" s="463" t="s">
        <v>46</v>
      </c>
      <c r="F280" s="463" t="s">
        <v>1795</v>
      </c>
      <c r="G280" s="463" t="s">
        <v>1796</v>
      </c>
      <c r="H280" s="463" t="s">
        <v>1797</v>
      </c>
      <c r="I280" s="463" t="s">
        <v>2339</v>
      </c>
      <c r="J280" s="463" t="s">
        <v>575</v>
      </c>
      <c r="K280" s="463" t="s">
        <v>2340</v>
      </c>
      <c r="L280" s="463" t="s">
        <v>576</v>
      </c>
      <c r="M280" s="463" t="s">
        <v>575</v>
      </c>
      <c r="N280" s="463" t="s">
        <v>1796</v>
      </c>
      <c r="O280" s="463" t="s">
        <v>1800</v>
      </c>
      <c r="P280" s="463" t="s">
        <v>1801</v>
      </c>
      <c r="Q280" s="463" t="s">
        <v>1796</v>
      </c>
      <c r="R280" s="463" t="s">
        <v>1802</v>
      </c>
      <c r="S280" s="463" t="s">
        <v>2300</v>
      </c>
      <c r="T280" s="463" t="s">
        <v>373</v>
      </c>
      <c r="U280" s="463" t="s">
        <v>2301</v>
      </c>
      <c r="V280" s="463" t="s">
        <v>1805</v>
      </c>
      <c r="W280" s="463" t="s">
        <v>106</v>
      </c>
      <c r="X280" s="463" t="s">
        <v>1806</v>
      </c>
      <c r="Y280" s="463" t="s">
        <v>1794</v>
      </c>
      <c r="Z280" s="463" t="s">
        <v>1869</v>
      </c>
      <c r="AA280" s="463" t="s">
        <v>1808</v>
      </c>
      <c r="AB280" s="463" t="s">
        <v>1809</v>
      </c>
      <c r="AC280" s="463" t="s">
        <v>1810</v>
      </c>
      <c r="AD280" s="463" t="s">
        <v>1811</v>
      </c>
      <c r="AE280" s="463" t="s">
        <v>2341</v>
      </c>
      <c r="AF280" s="463" t="s">
        <v>1912</v>
      </c>
      <c r="AG280" s="463" t="s">
        <v>2252</v>
      </c>
      <c r="AH280" s="463" t="s">
        <v>2063</v>
      </c>
      <c r="AI280" s="463" t="s">
        <v>1809</v>
      </c>
      <c r="AJ280" s="463" t="s">
        <v>1794</v>
      </c>
      <c r="AK280" s="464">
        <v>3479900230346</v>
      </c>
      <c r="AL280" s="463" t="s">
        <v>578</v>
      </c>
      <c r="AM280" s="463" t="s">
        <v>1796</v>
      </c>
      <c r="AN280" s="463" t="s">
        <v>1816</v>
      </c>
      <c r="AO280" s="463" t="s">
        <v>51</v>
      </c>
      <c r="AP280" s="463" t="s">
        <v>2343</v>
      </c>
      <c r="AQ280" s="463" t="s">
        <v>1159</v>
      </c>
      <c r="AR280" s="463" t="s">
        <v>6</v>
      </c>
      <c r="AS280" s="463" t="s">
        <v>51</v>
      </c>
      <c r="AT280" s="463" t="s">
        <v>51</v>
      </c>
      <c r="AU280" s="466"/>
      <c r="AV280" s="463" t="s">
        <v>51</v>
      </c>
      <c r="AW280" s="463" t="s">
        <v>1796</v>
      </c>
      <c r="AX280" s="463" t="s">
        <v>1819</v>
      </c>
      <c r="AY280" s="463" t="s">
        <v>1820</v>
      </c>
      <c r="AZ280" s="463" t="s">
        <v>1821</v>
      </c>
      <c r="BA280" s="463" t="s">
        <v>1822</v>
      </c>
    </row>
    <row r="281" spans="1:53" ht="21.75" customHeight="1">
      <c r="A281" s="463" t="s">
        <v>2337</v>
      </c>
      <c r="B281" s="463" t="s">
        <v>2338</v>
      </c>
      <c r="C281" s="463" t="s">
        <v>174</v>
      </c>
      <c r="D281" s="463" t="s">
        <v>1794</v>
      </c>
      <c r="E281" s="463" t="s">
        <v>46</v>
      </c>
      <c r="F281" s="463" t="s">
        <v>1795</v>
      </c>
      <c r="G281" s="463" t="s">
        <v>1796</v>
      </c>
      <c r="H281" s="463" t="s">
        <v>1797</v>
      </c>
      <c r="I281" s="463" t="s">
        <v>2339</v>
      </c>
      <c r="J281" s="463" t="s">
        <v>575</v>
      </c>
      <c r="K281" s="463" t="s">
        <v>2340</v>
      </c>
      <c r="L281" s="463" t="s">
        <v>576</v>
      </c>
      <c r="M281" s="463" t="s">
        <v>575</v>
      </c>
      <c r="N281" s="463" t="s">
        <v>1796</v>
      </c>
      <c r="O281" s="463" t="s">
        <v>1800</v>
      </c>
      <c r="P281" s="463" t="s">
        <v>1801</v>
      </c>
      <c r="Q281" s="463" t="s">
        <v>1796</v>
      </c>
      <c r="R281" s="463" t="s">
        <v>1802</v>
      </c>
      <c r="S281" s="463" t="s">
        <v>2300</v>
      </c>
      <c r="T281" s="463" t="s">
        <v>373</v>
      </c>
      <c r="U281" s="463" t="s">
        <v>2301</v>
      </c>
      <c r="V281" s="463" t="s">
        <v>1805</v>
      </c>
      <c r="W281" s="463" t="s">
        <v>106</v>
      </c>
      <c r="X281" s="463" t="s">
        <v>1806</v>
      </c>
      <c r="Y281" s="463" t="s">
        <v>1794</v>
      </c>
      <c r="Z281" s="463" t="s">
        <v>1869</v>
      </c>
      <c r="AA281" s="463" t="s">
        <v>1808</v>
      </c>
      <c r="AB281" s="463" t="s">
        <v>1809</v>
      </c>
      <c r="AC281" s="463" t="s">
        <v>1810</v>
      </c>
      <c r="AD281" s="463" t="s">
        <v>1811</v>
      </c>
      <c r="AE281" s="463" t="s">
        <v>2341</v>
      </c>
      <c r="AF281" s="463" t="s">
        <v>1912</v>
      </c>
      <c r="AG281" s="463" t="s">
        <v>2252</v>
      </c>
      <c r="AH281" s="463" t="s">
        <v>2063</v>
      </c>
      <c r="AI281" s="463" t="s">
        <v>1809</v>
      </c>
      <c r="AJ281" s="463" t="s">
        <v>1825</v>
      </c>
      <c r="AK281" s="464">
        <v>5410800002234</v>
      </c>
      <c r="AL281" s="463" t="s">
        <v>579</v>
      </c>
      <c r="AM281" s="463" t="s">
        <v>1796</v>
      </c>
      <c r="AN281" s="463" t="s">
        <v>1816</v>
      </c>
      <c r="AO281" s="463" t="s">
        <v>51</v>
      </c>
      <c r="AP281" s="463" t="s">
        <v>2344</v>
      </c>
      <c r="AQ281" s="463" t="s">
        <v>1159</v>
      </c>
      <c r="AR281" s="463" t="s">
        <v>6</v>
      </c>
      <c r="AS281" s="463" t="s">
        <v>51</v>
      </c>
      <c r="AT281" s="463" t="s">
        <v>51</v>
      </c>
      <c r="AU281" s="466"/>
      <c r="AV281" s="463" t="s">
        <v>51</v>
      </c>
      <c r="AW281" s="463" t="s">
        <v>1796</v>
      </c>
      <c r="AX281" s="463" t="s">
        <v>1819</v>
      </c>
      <c r="AY281" s="463" t="s">
        <v>1820</v>
      </c>
      <c r="AZ281" s="463" t="s">
        <v>1821</v>
      </c>
      <c r="BA281" s="463" t="s">
        <v>1822</v>
      </c>
    </row>
    <row r="282" spans="1:53" ht="21.75" customHeight="1">
      <c r="A282" s="463" t="s">
        <v>2337</v>
      </c>
      <c r="B282" s="463" t="s">
        <v>2338</v>
      </c>
      <c r="C282" s="463" t="s">
        <v>174</v>
      </c>
      <c r="D282" s="463" t="s">
        <v>1794</v>
      </c>
      <c r="E282" s="463" t="s">
        <v>46</v>
      </c>
      <c r="F282" s="463" t="s">
        <v>1795</v>
      </c>
      <c r="G282" s="463" t="s">
        <v>1796</v>
      </c>
      <c r="H282" s="463" t="s">
        <v>1797</v>
      </c>
      <c r="I282" s="463" t="s">
        <v>2339</v>
      </c>
      <c r="J282" s="463" t="s">
        <v>575</v>
      </c>
      <c r="K282" s="463" t="s">
        <v>2340</v>
      </c>
      <c r="L282" s="463" t="s">
        <v>576</v>
      </c>
      <c r="M282" s="463" t="s">
        <v>575</v>
      </c>
      <c r="N282" s="463" t="s">
        <v>1796</v>
      </c>
      <c r="O282" s="463" t="s">
        <v>1800</v>
      </c>
      <c r="P282" s="463" t="s">
        <v>1801</v>
      </c>
      <c r="Q282" s="463" t="s">
        <v>1796</v>
      </c>
      <c r="R282" s="463" t="s">
        <v>1802</v>
      </c>
      <c r="S282" s="463" t="s">
        <v>2300</v>
      </c>
      <c r="T282" s="463" t="s">
        <v>373</v>
      </c>
      <c r="U282" s="463" t="s">
        <v>2301</v>
      </c>
      <c r="V282" s="463" t="s">
        <v>1805</v>
      </c>
      <c r="W282" s="463" t="s">
        <v>106</v>
      </c>
      <c r="X282" s="463" t="s">
        <v>1806</v>
      </c>
      <c r="Y282" s="463" t="s">
        <v>1794</v>
      </c>
      <c r="Z282" s="463" t="s">
        <v>1869</v>
      </c>
      <c r="AA282" s="463" t="s">
        <v>1808</v>
      </c>
      <c r="AB282" s="463" t="s">
        <v>1809</v>
      </c>
      <c r="AC282" s="463" t="s">
        <v>1810</v>
      </c>
      <c r="AD282" s="463" t="s">
        <v>1811</v>
      </c>
      <c r="AE282" s="463" t="s">
        <v>2341</v>
      </c>
      <c r="AF282" s="463" t="s">
        <v>1912</v>
      </c>
      <c r="AG282" s="463" t="s">
        <v>2252</v>
      </c>
      <c r="AH282" s="463" t="s">
        <v>2063</v>
      </c>
      <c r="AI282" s="463" t="s">
        <v>1809</v>
      </c>
      <c r="AJ282" s="463" t="s">
        <v>1808</v>
      </c>
      <c r="AK282" s="464">
        <v>5479900023606</v>
      </c>
      <c r="AL282" s="463" t="s">
        <v>580</v>
      </c>
      <c r="AM282" s="463" t="s">
        <v>1796</v>
      </c>
      <c r="AN282" s="463" t="s">
        <v>1816</v>
      </c>
      <c r="AO282" s="463" t="s">
        <v>51</v>
      </c>
      <c r="AP282" s="463" t="s">
        <v>2345</v>
      </c>
      <c r="AQ282" s="463" t="s">
        <v>1159</v>
      </c>
      <c r="AR282" s="463" t="s">
        <v>6</v>
      </c>
      <c r="AS282" s="463" t="s">
        <v>51</v>
      </c>
      <c r="AT282" s="463" t="s">
        <v>51</v>
      </c>
      <c r="AU282" s="466"/>
      <c r="AV282" s="463" t="s">
        <v>51</v>
      </c>
      <c r="AW282" s="463" t="s">
        <v>1796</v>
      </c>
      <c r="AX282" s="463" t="s">
        <v>1819</v>
      </c>
      <c r="AY282" s="463" t="s">
        <v>1820</v>
      </c>
      <c r="AZ282" s="463" t="s">
        <v>1821</v>
      </c>
      <c r="BA282" s="463" t="s">
        <v>1822</v>
      </c>
    </row>
    <row r="283" spans="1:53" ht="21.75" customHeight="1">
      <c r="A283" s="463" t="s">
        <v>2337</v>
      </c>
      <c r="B283" s="463" t="s">
        <v>2338</v>
      </c>
      <c r="C283" s="463" t="s">
        <v>174</v>
      </c>
      <c r="D283" s="463" t="s">
        <v>1794</v>
      </c>
      <c r="E283" s="463" t="s">
        <v>46</v>
      </c>
      <c r="F283" s="463" t="s">
        <v>1795</v>
      </c>
      <c r="G283" s="463" t="s">
        <v>1796</v>
      </c>
      <c r="H283" s="463" t="s">
        <v>1797</v>
      </c>
      <c r="I283" s="463" t="s">
        <v>2339</v>
      </c>
      <c r="J283" s="463" t="s">
        <v>575</v>
      </c>
      <c r="K283" s="463" t="s">
        <v>2340</v>
      </c>
      <c r="L283" s="463" t="s">
        <v>576</v>
      </c>
      <c r="M283" s="463" t="s">
        <v>575</v>
      </c>
      <c r="N283" s="463" t="s">
        <v>1796</v>
      </c>
      <c r="O283" s="463" t="s">
        <v>1800</v>
      </c>
      <c r="P283" s="463" t="s">
        <v>1801</v>
      </c>
      <c r="Q283" s="463" t="s">
        <v>1796</v>
      </c>
      <c r="R283" s="463" t="s">
        <v>1802</v>
      </c>
      <c r="S283" s="463" t="s">
        <v>2300</v>
      </c>
      <c r="T283" s="463" t="s">
        <v>373</v>
      </c>
      <c r="U283" s="463" t="s">
        <v>2301</v>
      </c>
      <c r="V283" s="463" t="s">
        <v>1805</v>
      </c>
      <c r="W283" s="463" t="s">
        <v>106</v>
      </c>
      <c r="X283" s="463" t="s">
        <v>1806</v>
      </c>
      <c r="Y283" s="463" t="s">
        <v>1794</v>
      </c>
      <c r="Z283" s="463" t="s">
        <v>1869</v>
      </c>
      <c r="AA283" s="463" t="s">
        <v>1808</v>
      </c>
      <c r="AB283" s="463" t="s">
        <v>1809</v>
      </c>
      <c r="AC283" s="463" t="s">
        <v>1810</v>
      </c>
      <c r="AD283" s="463" t="s">
        <v>1811</v>
      </c>
      <c r="AE283" s="463" t="s">
        <v>2341</v>
      </c>
      <c r="AF283" s="463" t="s">
        <v>1912</v>
      </c>
      <c r="AG283" s="463" t="s">
        <v>2252</v>
      </c>
      <c r="AH283" s="463" t="s">
        <v>2063</v>
      </c>
      <c r="AI283" s="463" t="s">
        <v>1809</v>
      </c>
      <c r="AJ283" s="463" t="s">
        <v>1828</v>
      </c>
      <c r="AK283" s="464">
        <v>3479900027184</v>
      </c>
      <c r="AL283" s="463" t="s">
        <v>577</v>
      </c>
      <c r="AM283" s="463" t="s">
        <v>1796</v>
      </c>
      <c r="AN283" s="463" t="s">
        <v>1816</v>
      </c>
      <c r="AO283" s="463" t="s">
        <v>51</v>
      </c>
      <c r="AP283" s="463" t="s">
        <v>2346</v>
      </c>
      <c r="AQ283" s="463" t="s">
        <v>1159</v>
      </c>
      <c r="AR283" s="463" t="s">
        <v>6</v>
      </c>
      <c r="AS283" s="463" t="s">
        <v>51</v>
      </c>
      <c r="AT283" s="463" t="s">
        <v>51</v>
      </c>
      <c r="AU283" s="466"/>
      <c r="AV283" s="463" t="s">
        <v>51</v>
      </c>
      <c r="AW283" s="463" t="s">
        <v>1796</v>
      </c>
      <c r="AX283" s="463" t="s">
        <v>1819</v>
      </c>
      <c r="AY283" s="463" t="s">
        <v>1820</v>
      </c>
      <c r="AZ283" s="463" t="s">
        <v>1821</v>
      </c>
      <c r="BA283" s="463" t="s">
        <v>1822</v>
      </c>
    </row>
    <row r="284" spans="1:53" ht="21.75" customHeight="1">
      <c r="A284" s="463" t="s">
        <v>2347</v>
      </c>
      <c r="B284" s="463" t="s">
        <v>2348</v>
      </c>
      <c r="C284" s="463" t="s">
        <v>45</v>
      </c>
      <c r="D284" s="463" t="s">
        <v>1794</v>
      </c>
      <c r="E284" s="463" t="s">
        <v>46</v>
      </c>
      <c r="F284" s="463" t="s">
        <v>1795</v>
      </c>
      <c r="G284" s="463" t="s">
        <v>1796</v>
      </c>
      <c r="H284" s="463" t="s">
        <v>1797</v>
      </c>
      <c r="I284" s="463" t="s">
        <v>2310</v>
      </c>
      <c r="J284" s="463" t="s">
        <v>506</v>
      </c>
      <c r="K284" s="463" t="s">
        <v>2349</v>
      </c>
      <c r="L284" s="463" t="s">
        <v>507</v>
      </c>
      <c r="M284" s="463" t="s">
        <v>506</v>
      </c>
      <c r="N284" s="463" t="s">
        <v>1796</v>
      </c>
      <c r="O284" s="463" t="s">
        <v>1800</v>
      </c>
      <c r="P284" s="463" t="s">
        <v>1801</v>
      </c>
      <c r="Q284" s="463" t="s">
        <v>1796</v>
      </c>
      <c r="R284" s="463" t="s">
        <v>1802</v>
      </c>
      <c r="S284" s="463" t="s">
        <v>2300</v>
      </c>
      <c r="T284" s="463" t="s">
        <v>373</v>
      </c>
      <c r="U284" s="463" t="s">
        <v>2301</v>
      </c>
      <c r="V284" s="463" t="s">
        <v>1805</v>
      </c>
      <c r="W284" s="463" t="s">
        <v>106</v>
      </c>
      <c r="X284" s="463" t="s">
        <v>1806</v>
      </c>
      <c r="Y284" s="463" t="s">
        <v>1794</v>
      </c>
      <c r="Z284" s="463" t="s">
        <v>2350</v>
      </c>
      <c r="AA284" s="463" t="s">
        <v>1808</v>
      </c>
      <c r="AB284" s="463" t="s">
        <v>1809</v>
      </c>
      <c r="AC284" s="463" t="s">
        <v>1810</v>
      </c>
      <c r="AD284" s="463" t="s">
        <v>1811</v>
      </c>
      <c r="AE284" s="463" t="s">
        <v>2351</v>
      </c>
      <c r="AF284" s="463" t="s">
        <v>2332</v>
      </c>
      <c r="AG284" s="463" t="s">
        <v>1932</v>
      </c>
      <c r="AH284" s="463" t="s">
        <v>1837</v>
      </c>
      <c r="AI284" s="463" t="s">
        <v>1809</v>
      </c>
      <c r="AJ284" s="463" t="s">
        <v>1796</v>
      </c>
      <c r="AK284" s="464">
        <v>3670200023232</v>
      </c>
      <c r="AL284" s="463" t="s">
        <v>797</v>
      </c>
      <c r="AM284" s="463" t="s">
        <v>1796</v>
      </c>
      <c r="AN284" s="463" t="s">
        <v>1816</v>
      </c>
      <c r="AO284" s="463" t="s">
        <v>51</v>
      </c>
      <c r="AP284" s="463" t="s">
        <v>2262</v>
      </c>
      <c r="AQ284" s="463" t="s">
        <v>1542</v>
      </c>
      <c r="AR284" s="463" t="s">
        <v>62</v>
      </c>
      <c r="AS284" s="463" t="s">
        <v>51</v>
      </c>
      <c r="AT284" s="463" t="s">
        <v>51</v>
      </c>
      <c r="AU284" s="465">
        <v>1</v>
      </c>
      <c r="AV284" s="463" t="s">
        <v>1824</v>
      </c>
      <c r="AW284" s="463" t="s">
        <v>1796</v>
      </c>
      <c r="AX284" s="463" t="s">
        <v>1819</v>
      </c>
      <c r="AY284" s="463" t="s">
        <v>1820</v>
      </c>
      <c r="AZ284" s="463" t="s">
        <v>1821</v>
      </c>
      <c r="BA284" s="463" t="s">
        <v>1822</v>
      </c>
    </row>
    <row r="285" spans="1:53" ht="21.75" customHeight="1">
      <c r="A285" s="463" t="s">
        <v>2347</v>
      </c>
      <c r="B285" s="463" t="s">
        <v>2348</v>
      </c>
      <c r="C285" s="463" t="s">
        <v>45</v>
      </c>
      <c r="D285" s="463" t="s">
        <v>1794</v>
      </c>
      <c r="E285" s="463" t="s">
        <v>46</v>
      </c>
      <c r="F285" s="463" t="s">
        <v>1795</v>
      </c>
      <c r="G285" s="463" t="s">
        <v>1796</v>
      </c>
      <c r="H285" s="463" t="s">
        <v>1797</v>
      </c>
      <c r="I285" s="463" t="s">
        <v>2310</v>
      </c>
      <c r="J285" s="463" t="s">
        <v>506</v>
      </c>
      <c r="K285" s="463" t="s">
        <v>2349</v>
      </c>
      <c r="L285" s="463" t="s">
        <v>507</v>
      </c>
      <c r="M285" s="463" t="s">
        <v>506</v>
      </c>
      <c r="N285" s="463" t="s">
        <v>1796</v>
      </c>
      <c r="O285" s="463" t="s">
        <v>1800</v>
      </c>
      <c r="P285" s="463" t="s">
        <v>1801</v>
      </c>
      <c r="Q285" s="463" t="s">
        <v>1796</v>
      </c>
      <c r="R285" s="463" t="s">
        <v>1802</v>
      </c>
      <c r="S285" s="463" t="s">
        <v>2300</v>
      </c>
      <c r="T285" s="463" t="s">
        <v>373</v>
      </c>
      <c r="U285" s="463" t="s">
        <v>2301</v>
      </c>
      <c r="V285" s="463" t="s">
        <v>1805</v>
      </c>
      <c r="W285" s="463" t="s">
        <v>106</v>
      </c>
      <c r="X285" s="463" t="s">
        <v>1806</v>
      </c>
      <c r="Y285" s="463" t="s">
        <v>1794</v>
      </c>
      <c r="Z285" s="463" t="s">
        <v>2350</v>
      </c>
      <c r="AA285" s="463" t="s">
        <v>1808</v>
      </c>
      <c r="AB285" s="463" t="s">
        <v>1809</v>
      </c>
      <c r="AC285" s="463" t="s">
        <v>1810</v>
      </c>
      <c r="AD285" s="463" t="s">
        <v>1811</v>
      </c>
      <c r="AE285" s="463" t="s">
        <v>2351</v>
      </c>
      <c r="AF285" s="463" t="s">
        <v>2332</v>
      </c>
      <c r="AG285" s="463" t="s">
        <v>1932</v>
      </c>
      <c r="AH285" s="463" t="s">
        <v>1837</v>
      </c>
      <c r="AI285" s="463" t="s">
        <v>1809</v>
      </c>
      <c r="AJ285" s="463" t="s">
        <v>2015</v>
      </c>
      <c r="AK285" s="464">
        <v>3730101331825</v>
      </c>
      <c r="AL285" s="463" t="s">
        <v>798</v>
      </c>
      <c r="AM285" s="463" t="s">
        <v>1796</v>
      </c>
      <c r="AN285" s="463" t="s">
        <v>1816</v>
      </c>
      <c r="AO285" s="463" t="s">
        <v>51</v>
      </c>
      <c r="AP285" s="463" t="s">
        <v>2352</v>
      </c>
      <c r="AQ285" s="463" t="s">
        <v>1542</v>
      </c>
      <c r="AR285" s="463" t="s">
        <v>62</v>
      </c>
      <c r="AS285" s="463" t="s">
        <v>51</v>
      </c>
      <c r="AT285" s="463" t="s">
        <v>51</v>
      </c>
      <c r="AU285" s="465">
        <v>1</v>
      </c>
      <c r="AV285" s="463" t="s">
        <v>1824</v>
      </c>
      <c r="AW285" s="463" t="s">
        <v>1796</v>
      </c>
      <c r="AX285" s="463" t="s">
        <v>1819</v>
      </c>
      <c r="AY285" s="463" t="s">
        <v>1820</v>
      </c>
      <c r="AZ285" s="463" t="s">
        <v>1821</v>
      </c>
      <c r="BA285" s="463" t="s">
        <v>1822</v>
      </c>
    </row>
    <row r="286" spans="1:53" ht="21.75" customHeight="1">
      <c r="A286" s="463" t="s">
        <v>2347</v>
      </c>
      <c r="B286" s="463" t="s">
        <v>2348</v>
      </c>
      <c r="C286" s="463" t="s">
        <v>45</v>
      </c>
      <c r="D286" s="463" t="s">
        <v>1794</v>
      </c>
      <c r="E286" s="463" t="s">
        <v>46</v>
      </c>
      <c r="F286" s="463" t="s">
        <v>1795</v>
      </c>
      <c r="G286" s="463" t="s">
        <v>1796</v>
      </c>
      <c r="H286" s="463" t="s">
        <v>1797</v>
      </c>
      <c r="I286" s="463" t="s">
        <v>2310</v>
      </c>
      <c r="J286" s="463" t="s">
        <v>506</v>
      </c>
      <c r="K286" s="463" t="s">
        <v>2349</v>
      </c>
      <c r="L286" s="463" t="s">
        <v>507</v>
      </c>
      <c r="M286" s="463" t="s">
        <v>506</v>
      </c>
      <c r="N286" s="463" t="s">
        <v>1796</v>
      </c>
      <c r="O286" s="463" t="s">
        <v>1800</v>
      </c>
      <c r="P286" s="463" t="s">
        <v>1801</v>
      </c>
      <c r="Q286" s="463" t="s">
        <v>1796</v>
      </c>
      <c r="R286" s="463" t="s">
        <v>1802</v>
      </c>
      <c r="S286" s="463" t="s">
        <v>2300</v>
      </c>
      <c r="T286" s="463" t="s">
        <v>373</v>
      </c>
      <c r="U286" s="463" t="s">
        <v>2301</v>
      </c>
      <c r="V286" s="463" t="s">
        <v>1805</v>
      </c>
      <c r="W286" s="463" t="s">
        <v>106</v>
      </c>
      <c r="X286" s="463" t="s">
        <v>1806</v>
      </c>
      <c r="Y286" s="463" t="s">
        <v>1794</v>
      </c>
      <c r="Z286" s="463" t="s">
        <v>2350</v>
      </c>
      <c r="AA286" s="463" t="s">
        <v>1808</v>
      </c>
      <c r="AB286" s="463" t="s">
        <v>1809</v>
      </c>
      <c r="AC286" s="463" t="s">
        <v>1810</v>
      </c>
      <c r="AD286" s="463" t="s">
        <v>1811</v>
      </c>
      <c r="AE286" s="463" t="s">
        <v>2351</v>
      </c>
      <c r="AF286" s="463" t="s">
        <v>2332</v>
      </c>
      <c r="AG286" s="463" t="s">
        <v>1932</v>
      </c>
      <c r="AH286" s="463" t="s">
        <v>1837</v>
      </c>
      <c r="AI286" s="463" t="s">
        <v>1809</v>
      </c>
      <c r="AJ286" s="463" t="s">
        <v>1961</v>
      </c>
      <c r="AK286" s="464">
        <v>3470100295917</v>
      </c>
      <c r="AL286" s="463" t="s">
        <v>799</v>
      </c>
      <c r="AM286" s="463" t="s">
        <v>1794</v>
      </c>
      <c r="AN286" s="463" t="s">
        <v>1816</v>
      </c>
      <c r="AO286" s="463" t="s">
        <v>51</v>
      </c>
      <c r="AP286" s="463" t="s">
        <v>1888</v>
      </c>
      <c r="AQ286" s="463" t="s">
        <v>1542</v>
      </c>
      <c r="AR286" s="463" t="s">
        <v>6</v>
      </c>
      <c r="AS286" s="463" t="s">
        <v>51</v>
      </c>
      <c r="AT286" s="463" t="s">
        <v>51</v>
      </c>
      <c r="AU286" s="465">
        <v>1</v>
      </c>
      <c r="AV286" s="463" t="s">
        <v>1824</v>
      </c>
      <c r="AW286" s="463" t="s">
        <v>1796</v>
      </c>
      <c r="AX286" s="463" t="s">
        <v>1819</v>
      </c>
      <c r="AY286" s="463" t="s">
        <v>1820</v>
      </c>
      <c r="AZ286" s="463" t="s">
        <v>1821</v>
      </c>
      <c r="BA286" s="463" t="s">
        <v>1822</v>
      </c>
    </row>
    <row r="287" spans="1:53" ht="21.75" customHeight="1">
      <c r="A287" s="463" t="s">
        <v>2347</v>
      </c>
      <c r="B287" s="463" t="s">
        <v>2348</v>
      </c>
      <c r="C287" s="463" t="s">
        <v>45</v>
      </c>
      <c r="D287" s="463" t="s">
        <v>1794</v>
      </c>
      <c r="E287" s="463" t="s">
        <v>46</v>
      </c>
      <c r="F287" s="463" t="s">
        <v>1795</v>
      </c>
      <c r="G287" s="463" t="s">
        <v>1796</v>
      </c>
      <c r="H287" s="463" t="s">
        <v>1797</v>
      </c>
      <c r="I287" s="463" t="s">
        <v>2310</v>
      </c>
      <c r="J287" s="463" t="s">
        <v>506</v>
      </c>
      <c r="K287" s="463" t="s">
        <v>2349</v>
      </c>
      <c r="L287" s="463" t="s">
        <v>507</v>
      </c>
      <c r="M287" s="463" t="s">
        <v>506</v>
      </c>
      <c r="N287" s="463" t="s">
        <v>1796</v>
      </c>
      <c r="O287" s="463" t="s">
        <v>1800</v>
      </c>
      <c r="P287" s="463" t="s">
        <v>1801</v>
      </c>
      <c r="Q287" s="463" t="s">
        <v>1796</v>
      </c>
      <c r="R287" s="463" t="s">
        <v>1802</v>
      </c>
      <c r="S287" s="463" t="s">
        <v>2300</v>
      </c>
      <c r="T287" s="463" t="s">
        <v>373</v>
      </c>
      <c r="U287" s="463" t="s">
        <v>2301</v>
      </c>
      <c r="V287" s="463" t="s">
        <v>1805</v>
      </c>
      <c r="W287" s="463" t="s">
        <v>106</v>
      </c>
      <c r="X287" s="463" t="s">
        <v>1806</v>
      </c>
      <c r="Y287" s="463" t="s">
        <v>1794</v>
      </c>
      <c r="Z287" s="463" t="s">
        <v>2350</v>
      </c>
      <c r="AA287" s="463" t="s">
        <v>1808</v>
      </c>
      <c r="AB287" s="463" t="s">
        <v>1809</v>
      </c>
      <c r="AC287" s="463" t="s">
        <v>1810</v>
      </c>
      <c r="AD287" s="463" t="s">
        <v>1811</v>
      </c>
      <c r="AE287" s="463" t="s">
        <v>2351</v>
      </c>
      <c r="AF287" s="463" t="s">
        <v>2332</v>
      </c>
      <c r="AG287" s="463" t="s">
        <v>1932</v>
      </c>
      <c r="AH287" s="463" t="s">
        <v>1837</v>
      </c>
      <c r="AI287" s="463" t="s">
        <v>1809</v>
      </c>
      <c r="AJ287" s="463" t="s">
        <v>1965</v>
      </c>
      <c r="AK287" s="464">
        <v>3461300275422</v>
      </c>
      <c r="AL287" s="463" t="s">
        <v>525</v>
      </c>
      <c r="AM287" s="463" t="s">
        <v>1794</v>
      </c>
      <c r="AN287" s="463" t="s">
        <v>1816</v>
      </c>
      <c r="AO287" s="463" t="s">
        <v>51</v>
      </c>
      <c r="AP287" s="463" t="s">
        <v>2353</v>
      </c>
      <c r="AQ287" s="463" t="s">
        <v>1159</v>
      </c>
      <c r="AR287" s="463" t="s">
        <v>6</v>
      </c>
      <c r="AS287" s="463" t="s">
        <v>51</v>
      </c>
      <c r="AT287" s="463" t="s">
        <v>51</v>
      </c>
      <c r="AU287" s="465">
        <v>1</v>
      </c>
      <c r="AV287" s="463" t="s">
        <v>1824</v>
      </c>
      <c r="AW287" s="463" t="s">
        <v>1796</v>
      </c>
      <c r="AX287" s="463" t="s">
        <v>1819</v>
      </c>
      <c r="AY287" s="463" t="s">
        <v>1820</v>
      </c>
      <c r="AZ287" s="463" t="s">
        <v>1821</v>
      </c>
      <c r="BA287" s="463" t="s">
        <v>1822</v>
      </c>
    </row>
    <row r="288" spans="1:53" ht="21.75" customHeight="1">
      <c r="A288" s="463" t="s">
        <v>2347</v>
      </c>
      <c r="B288" s="463" t="s">
        <v>2348</v>
      </c>
      <c r="C288" s="463" t="s">
        <v>45</v>
      </c>
      <c r="D288" s="463" t="s">
        <v>1794</v>
      </c>
      <c r="E288" s="463" t="s">
        <v>46</v>
      </c>
      <c r="F288" s="463" t="s">
        <v>1795</v>
      </c>
      <c r="G288" s="463" t="s">
        <v>1796</v>
      </c>
      <c r="H288" s="463" t="s">
        <v>1797</v>
      </c>
      <c r="I288" s="463" t="s">
        <v>2310</v>
      </c>
      <c r="J288" s="463" t="s">
        <v>506</v>
      </c>
      <c r="K288" s="463" t="s">
        <v>2349</v>
      </c>
      <c r="L288" s="463" t="s">
        <v>507</v>
      </c>
      <c r="M288" s="463" t="s">
        <v>506</v>
      </c>
      <c r="N288" s="463" t="s">
        <v>1796</v>
      </c>
      <c r="O288" s="463" t="s">
        <v>1800</v>
      </c>
      <c r="P288" s="463" t="s">
        <v>1801</v>
      </c>
      <c r="Q288" s="463" t="s">
        <v>1796</v>
      </c>
      <c r="R288" s="463" t="s">
        <v>1802</v>
      </c>
      <c r="S288" s="463" t="s">
        <v>2300</v>
      </c>
      <c r="T288" s="463" t="s">
        <v>373</v>
      </c>
      <c r="U288" s="463" t="s">
        <v>2301</v>
      </c>
      <c r="V288" s="463" t="s">
        <v>1805</v>
      </c>
      <c r="W288" s="463" t="s">
        <v>106</v>
      </c>
      <c r="X288" s="463" t="s">
        <v>1806</v>
      </c>
      <c r="Y288" s="463" t="s">
        <v>1794</v>
      </c>
      <c r="Z288" s="463" t="s">
        <v>2350</v>
      </c>
      <c r="AA288" s="463" t="s">
        <v>1808</v>
      </c>
      <c r="AB288" s="463" t="s">
        <v>1809</v>
      </c>
      <c r="AC288" s="463" t="s">
        <v>1810</v>
      </c>
      <c r="AD288" s="463" t="s">
        <v>1811</v>
      </c>
      <c r="AE288" s="463" t="s">
        <v>2351</v>
      </c>
      <c r="AF288" s="463" t="s">
        <v>2332</v>
      </c>
      <c r="AG288" s="463" t="s">
        <v>1932</v>
      </c>
      <c r="AH288" s="463" t="s">
        <v>1837</v>
      </c>
      <c r="AI288" s="463" t="s">
        <v>1809</v>
      </c>
      <c r="AJ288" s="463" t="s">
        <v>2354</v>
      </c>
      <c r="AK288" s="464">
        <v>1470100065117</v>
      </c>
      <c r="AL288" s="463" t="s">
        <v>591</v>
      </c>
      <c r="AM288" s="463" t="s">
        <v>1794</v>
      </c>
      <c r="AN288" s="463" t="s">
        <v>1816</v>
      </c>
      <c r="AO288" s="463" t="s">
        <v>51</v>
      </c>
      <c r="AP288" s="463" t="s">
        <v>2355</v>
      </c>
      <c r="AQ288" s="463" t="s">
        <v>1402</v>
      </c>
      <c r="AR288" s="463" t="s">
        <v>48</v>
      </c>
      <c r="AS288" s="463" t="s">
        <v>2356</v>
      </c>
      <c r="AT288" s="463" t="s">
        <v>51</v>
      </c>
      <c r="AU288" s="466"/>
      <c r="AV288" s="463" t="s">
        <v>51</v>
      </c>
      <c r="AW288" s="463" t="s">
        <v>1796</v>
      </c>
      <c r="AX288" s="463" t="s">
        <v>1819</v>
      </c>
      <c r="AY288" s="463" t="s">
        <v>1820</v>
      </c>
      <c r="AZ288" s="463" t="s">
        <v>1821</v>
      </c>
      <c r="BA288" s="463" t="s">
        <v>1822</v>
      </c>
    </row>
    <row r="289" spans="1:53" ht="21.75" customHeight="1">
      <c r="A289" s="463" t="s">
        <v>2347</v>
      </c>
      <c r="B289" s="463" t="s">
        <v>2348</v>
      </c>
      <c r="C289" s="463" t="s">
        <v>45</v>
      </c>
      <c r="D289" s="463" t="s">
        <v>1794</v>
      </c>
      <c r="E289" s="463" t="s">
        <v>46</v>
      </c>
      <c r="F289" s="463" t="s">
        <v>1795</v>
      </c>
      <c r="G289" s="463" t="s">
        <v>1796</v>
      </c>
      <c r="H289" s="463" t="s">
        <v>1797</v>
      </c>
      <c r="I289" s="463" t="s">
        <v>2310</v>
      </c>
      <c r="J289" s="463" t="s">
        <v>506</v>
      </c>
      <c r="K289" s="463" t="s">
        <v>2349</v>
      </c>
      <c r="L289" s="463" t="s">
        <v>507</v>
      </c>
      <c r="M289" s="463" t="s">
        <v>506</v>
      </c>
      <c r="N289" s="463" t="s">
        <v>1796</v>
      </c>
      <c r="O289" s="463" t="s">
        <v>1800</v>
      </c>
      <c r="P289" s="463" t="s">
        <v>1801</v>
      </c>
      <c r="Q289" s="463" t="s">
        <v>1796</v>
      </c>
      <c r="R289" s="463" t="s">
        <v>1802</v>
      </c>
      <c r="S289" s="463" t="s">
        <v>2300</v>
      </c>
      <c r="T289" s="463" t="s">
        <v>373</v>
      </c>
      <c r="U289" s="463" t="s">
        <v>2301</v>
      </c>
      <c r="V289" s="463" t="s">
        <v>1805</v>
      </c>
      <c r="W289" s="463" t="s">
        <v>106</v>
      </c>
      <c r="X289" s="463" t="s">
        <v>1806</v>
      </c>
      <c r="Y289" s="463" t="s">
        <v>1794</v>
      </c>
      <c r="Z289" s="463" t="s">
        <v>2350</v>
      </c>
      <c r="AA289" s="463" t="s">
        <v>1808</v>
      </c>
      <c r="AB289" s="463" t="s">
        <v>1809</v>
      </c>
      <c r="AC289" s="463" t="s">
        <v>1810</v>
      </c>
      <c r="AD289" s="463" t="s">
        <v>1811</v>
      </c>
      <c r="AE289" s="463" t="s">
        <v>2351</v>
      </c>
      <c r="AF289" s="463" t="s">
        <v>2332</v>
      </c>
      <c r="AG289" s="463" t="s">
        <v>1932</v>
      </c>
      <c r="AH289" s="463" t="s">
        <v>1837</v>
      </c>
      <c r="AI289" s="463" t="s">
        <v>1809</v>
      </c>
      <c r="AJ289" s="463" t="s">
        <v>1794</v>
      </c>
      <c r="AK289" s="464">
        <v>3400101728361</v>
      </c>
      <c r="AL289" s="463" t="s">
        <v>533</v>
      </c>
      <c r="AM289" s="463" t="s">
        <v>1794</v>
      </c>
      <c r="AN289" s="463" t="s">
        <v>1816</v>
      </c>
      <c r="AO289" s="463" t="s">
        <v>51</v>
      </c>
      <c r="AP289" s="463" t="s">
        <v>2334</v>
      </c>
      <c r="AQ289" s="463" t="s">
        <v>1159</v>
      </c>
      <c r="AR289" s="463" t="s">
        <v>62</v>
      </c>
      <c r="AS289" s="463" t="s">
        <v>51</v>
      </c>
      <c r="AT289" s="463" t="s">
        <v>51</v>
      </c>
      <c r="AU289" s="465">
        <v>1</v>
      </c>
      <c r="AV289" s="463" t="s">
        <v>1824</v>
      </c>
      <c r="AW289" s="463" t="s">
        <v>1796</v>
      </c>
      <c r="AX289" s="463" t="s">
        <v>1819</v>
      </c>
      <c r="AY289" s="463" t="s">
        <v>1820</v>
      </c>
      <c r="AZ289" s="463" t="s">
        <v>1821</v>
      </c>
      <c r="BA289" s="463" t="s">
        <v>1822</v>
      </c>
    </row>
    <row r="290" spans="1:53" ht="21.75" customHeight="1">
      <c r="A290" s="463" t="s">
        <v>2347</v>
      </c>
      <c r="B290" s="463" t="s">
        <v>2348</v>
      </c>
      <c r="C290" s="463" t="s">
        <v>45</v>
      </c>
      <c r="D290" s="463" t="s">
        <v>1794</v>
      </c>
      <c r="E290" s="463" t="s">
        <v>46</v>
      </c>
      <c r="F290" s="463" t="s">
        <v>1795</v>
      </c>
      <c r="G290" s="463" t="s">
        <v>1796</v>
      </c>
      <c r="H290" s="463" t="s">
        <v>1797</v>
      </c>
      <c r="I290" s="463" t="s">
        <v>2310</v>
      </c>
      <c r="J290" s="463" t="s">
        <v>506</v>
      </c>
      <c r="K290" s="463" t="s">
        <v>2349</v>
      </c>
      <c r="L290" s="463" t="s">
        <v>507</v>
      </c>
      <c r="M290" s="463" t="s">
        <v>506</v>
      </c>
      <c r="N290" s="463" t="s">
        <v>1796</v>
      </c>
      <c r="O290" s="463" t="s">
        <v>1800</v>
      </c>
      <c r="P290" s="463" t="s">
        <v>1801</v>
      </c>
      <c r="Q290" s="463" t="s">
        <v>1796</v>
      </c>
      <c r="R290" s="463" t="s">
        <v>1802</v>
      </c>
      <c r="S290" s="463" t="s">
        <v>2300</v>
      </c>
      <c r="T290" s="463" t="s">
        <v>373</v>
      </c>
      <c r="U290" s="463" t="s">
        <v>2301</v>
      </c>
      <c r="V290" s="463" t="s">
        <v>1805</v>
      </c>
      <c r="W290" s="463" t="s">
        <v>106</v>
      </c>
      <c r="X290" s="463" t="s">
        <v>1806</v>
      </c>
      <c r="Y290" s="463" t="s">
        <v>1794</v>
      </c>
      <c r="Z290" s="463" t="s">
        <v>2350</v>
      </c>
      <c r="AA290" s="463" t="s">
        <v>1808</v>
      </c>
      <c r="AB290" s="463" t="s">
        <v>1809</v>
      </c>
      <c r="AC290" s="463" t="s">
        <v>1810</v>
      </c>
      <c r="AD290" s="463" t="s">
        <v>1811</v>
      </c>
      <c r="AE290" s="463" t="s">
        <v>2351</v>
      </c>
      <c r="AF290" s="463" t="s">
        <v>2332</v>
      </c>
      <c r="AG290" s="463" t="s">
        <v>1932</v>
      </c>
      <c r="AH290" s="463" t="s">
        <v>1837</v>
      </c>
      <c r="AI290" s="463" t="s">
        <v>1809</v>
      </c>
      <c r="AJ290" s="463" t="s">
        <v>1825</v>
      </c>
      <c r="AK290" s="464">
        <v>3100902391341</v>
      </c>
      <c r="AL290" s="463" t="s">
        <v>800</v>
      </c>
      <c r="AM290" s="463" t="s">
        <v>1796</v>
      </c>
      <c r="AN290" s="463" t="s">
        <v>1816</v>
      </c>
      <c r="AO290" s="463" t="s">
        <v>51</v>
      </c>
      <c r="AP290" s="463" t="s">
        <v>1888</v>
      </c>
      <c r="AQ290" s="463" t="s">
        <v>1542</v>
      </c>
      <c r="AR290" s="463" t="s">
        <v>6</v>
      </c>
      <c r="AS290" s="463" t="s">
        <v>51</v>
      </c>
      <c r="AT290" s="463" t="s">
        <v>51</v>
      </c>
      <c r="AU290" s="465">
        <v>0</v>
      </c>
      <c r="AV290" s="463" t="s">
        <v>1818</v>
      </c>
      <c r="AW290" s="463" t="s">
        <v>1796</v>
      </c>
      <c r="AX290" s="463" t="s">
        <v>1819</v>
      </c>
      <c r="AY290" s="463" t="s">
        <v>1820</v>
      </c>
      <c r="AZ290" s="463" t="s">
        <v>1821</v>
      </c>
      <c r="BA290" s="463" t="s">
        <v>1822</v>
      </c>
    </row>
    <row r="291" spans="1:53" ht="21.75" customHeight="1">
      <c r="A291" s="463" t="s">
        <v>2347</v>
      </c>
      <c r="B291" s="463" t="s">
        <v>2348</v>
      </c>
      <c r="C291" s="463" t="s">
        <v>45</v>
      </c>
      <c r="D291" s="463" t="s">
        <v>1794</v>
      </c>
      <c r="E291" s="463" t="s">
        <v>46</v>
      </c>
      <c r="F291" s="463" t="s">
        <v>1795</v>
      </c>
      <c r="G291" s="463" t="s">
        <v>1796</v>
      </c>
      <c r="H291" s="463" t="s">
        <v>1797</v>
      </c>
      <c r="I291" s="463" t="s">
        <v>2310</v>
      </c>
      <c r="J291" s="463" t="s">
        <v>506</v>
      </c>
      <c r="K291" s="463" t="s">
        <v>2349</v>
      </c>
      <c r="L291" s="463" t="s">
        <v>507</v>
      </c>
      <c r="M291" s="463" t="s">
        <v>506</v>
      </c>
      <c r="N291" s="463" t="s">
        <v>1796</v>
      </c>
      <c r="O291" s="463" t="s">
        <v>1800</v>
      </c>
      <c r="P291" s="463" t="s">
        <v>1801</v>
      </c>
      <c r="Q291" s="463" t="s">
        <v>1796</v>
      </c>
      <c r="R291" s="463" t="s">
        <v>1802</v>
      </c>
      <c r="S291" s="463" t="s">
        <v>2300</v>
      </c>
      <c r="T291" s="463" t="s">
        <v>373</v>
      </c>
      <c r="U291" s="463" t="s">
        <v>2301</v>
      </c>
      <c r="V291" s="463" t="s">
        <v>1805</v>
      </c>
      <c r="W291" s="463" t="s">
        <v>106</v>
      </c>
      <c r="X291" s="463" t="s">
        <v>1806</v>
      </c>
      <c r="Y291" s="463" t="s">
        <v>1794</v>
      </c>
      <c r="Z291" s="463" t="s">
        <v>2350</v>
      </c>
      <c r="AA291" s="463" t="s">
        <v>1808</v>
      </c>
      <c r="AB291" s="463" t="s">
        <v>1809</v>
      </c>
      <c r="AC291" s="463" t="s">
        <v>1810</v>
      </c>
      <c r="AD291" s="463" t="s">
        <v>1811</v>
      </c>
      <c r="AE291" s="463" t="s">
        <v>2351</v>
      </c>
      <c r="AF291" s="463" t="s">
        <v>2332</v>
      </c>
      <c r="AG291" s="463" t="s">
        <v>1932</v>
      </c>
      <c r="AH291" s="463" t="s">
        <v>1837</v>
      </c>
      <c r="AI291" s="463" t="s">
        <v>1809</v>
      </c>
      <c r="AJ291" s="463" t="s">
        <v>1808</v>
      </c>
      <c r="AK291" s="464">
        <v>3100602030033</v>
      </c>
      <c r="AL291" s="463" t="s">
        <v>801</v>
      </c>
      <c r="AM291" s="463" t="s">
        <v>1796</v>
      </c>
      <c r="AN291" s="463" t="s">
        <v>1816</v>
      </c>
      <c r="AO291" s="463" t="s">
        <v>51</v>
      </c>
      <c r="AP291" s="463" t="s">
        <v>2357</v>
      </c>
      <c r="AQ291" s="463" t="s">
        <v>1542</v>
      </c>
      <c r="AR291" s="463" t="s">
        <v>62</v>
      </c>
      <c r="AS291" s="463" t="s">
        <v>51</v>
      </c>
      <c r="AT291" s="463" t="s">
        <v>51</v>
      </c>
      <c r="AU291" s="465">
        <v>1</v>
      </c>
      <c r="AV291" s="463" t="s">
        <v>1824</v>
      </c>
      <c r="AW291" s="463" t="s">
        <v>1796</v>
      </c>
      <c r="AX291" s="463" t="s">
        <v>1819</v>
      </c>
      <c r="AY291" s="463" t="s">
        <v>1820</v>
      </c>
      <c r="AZ291" s="463" t="s">
        <v>1821</v>
      </c>
      <c r="BA291" s="463" t="s">
        <v>1822</v>
      </c>
    </row>
    <row r="292" spans="1:53" ht="21.75" customHeight="1">
      <c r="A292" s="463" t="s">
        <v>2347</v>
      </c>
      <c r="B292" s="463" t="s">
        <v>2348</v>
      </c>
      <c r="C292" s="463" t="s">
        <v>45</v>
      </c>
      <c r="D292" s="463" t="s">
        <v>1794</v>
      </c>
      <c r="E292" s="463" t="s">
        <v>46</v>
      </c>
      <c r="F292" s="463" t="s">
        <v>1795</v>
      </c>
      <c r="G292" s="463" t="s">
        <v>1796</v>
      </c>
      <c r="H292" s="463" t="s">
        <v>1797</v>
      </c>
      <c r="I292" s="463" t="s">
        <v>2310</v>
      </c>
      <c r="J292" s="463" t="s">
        <v>506</v>
      </c>
      <c r="K292" s="463" t="s">
        <v>2349</v>
      </c>
      <c r="L292" s="463" t="s">
        <v>507</v>
      </c>
      <c r="M292" s="463" t="s">
        <v>506</v>
      </c>
      <c r="N292" s="463" t="s">
        <v>1796</v>
      </c>
      <c r="O292" s="463" t="s">
        <v>1800</v>
      </c>
      <c r="P292" s="463" t="s">
        <v>1801</v>
      </c>
      <c r="Q292" s="463" t="s">
        <v>1796</v>
      </c>
      <c r="R292" s="463" t="s">
        <v>1802</v>
      </c>
      <c r="S292" s="463" t="s">
        <v>2300</v>
      </c>
      <c r="T292" s="463" t="s">
        <v>373</v>
      </c>
      <c r="U292" s="463" t="s">
        <v>2301</v>
      </c>
      <c r="V292" s="463" t="s">
        <v>1805</v>
      </c>
      <c r="W292" s="463" t="s">
        <v>106</v>
      </c>
      <c r="X292" s="463" t="s">
        <v>1806</v>
      </c>
      <c r="Y292" s="463" t="s">
        <v>1794</v>
      </c>
      <c r="Z292" s="463" t="s">
        <v>2350</v>
      </c>
      <c r="AA292" s="463" t="s">
        <v>1808</v>
      </c>
      <c r="AB292" s="463" t="s">
        <v>1809</v>
      </c>
      <c r="AC292" s="463" t="s">
        <v>1810</v>
      </c>
      <c r="AD292" s="463" t="s">
        <v>1811</v>
      </c>
      <c r="AE292" s="463" t="s">
        <v>2351</v>
      </c>
      <c r="AF292" s="463" t="s">
        <v>2332</v>
      </c>
      <c r="AG292" s="463" t="s">
        <v>1932</v>
      </c>
      <c r="AH292" s="463" t="s">
        <v>1837</v>
      </c>
      <c r="AI292" s="463" t="s">
        <v>1809</v>
      </c>
      <c r="AJ292" s="463" t="s">
        <v>1828</v>
      </c>
      <c r="AK292" s="464">
        <v>3301200179601</v>
      </c>
      <c r="AL292" s="463" t="s">
        <v>802</v>
      </c>
      <c r="AM292" s="463" t="s">
        <v>1794</v>
      </c>
      <c r="AN292" s="463" t="s">
        <v>1816</v>
      </c>
      <c r="AO292" s="463" t="s">
        <v>51</v>
      </c>
      <c r="AP292" s="463" t="s">
        <v>2358</v>
      </c>
      <c r="AQ292" s="463" t="s">
        <v>1542</v>
      </c>
      <c r="AR292" s="463" t="s">
        <v>62</v>
      </c>
      <c r="AS292" s="463" t="s">
        <v>51</v>
      </c>
      <c r="AT292" s="463" t="s">
        <v>51</v>
      </c>
      <c r="AU292" s="465">
        <v>1</v>
      </c>
      <c r="AV292" s="463" t="s">
        <v>1824</v>
      </c>
      <c r="AW292" s="463" t="s">
        <v>1796</v>
      </c>
      <c r="AX292" s="463" t="s">
        <v>1819</v>
      </c>
      <c r="AY292" s="463" t="s">
        <v>1820</v>
      </c>
      <c r="AZ292" s="463" t="s">
        <v>1821</v>
      </c>
      <c r="BA292" s="463" t="s">
        <v>1822</v>
      </c>
    </row>
    <row r="293" spans="1:53" ht="21.75" customHeight="1">
      <c r="A293" s="463" t="s">
        <v>2347</v>
      </c>
      <c r="B293" s="463" t="s">
        <v>2348</v>
      </c>
      <c r="C293" s="463" t="s">
        <v>45</v>
      </c>
      <c r="D293" s="463" t="s">
        <v>1794</v>
      </c>
      <c r="E293" s="463" t="s">
        <v>46</v>
      </c>
      <c r="F293" s="463" t="s">
        <v>1795</v>
      </c>
      <c r="G293" s="463" t="s">
        <v>1796</v>
      </c>
      <c r="H293" s="463" t="s">
        <v>1797</v>
      </c>
      <c r="I293" s="463" t="s">
        <v>2310</v>
      </c>
      <c r="J293" s="463" t="s">
        <v>506</v>
      </c>
      <c r="K293" s="463" t="s">
        <v>2349</v>
      </c>
      <c r="L293" s="463" t="s">
        <v>507</v>
      </c>
      <c r="M293" s="463" t="s">
        <v>506</v>
      </c>
      <c r="N293" s="463" t="s">
        <v>1796</v>
      </c>
      <c r="O293" s="463" t="s">
        <v>1800</v>
      </c>
      <c r="P293" s="463" t="s">
        <v>1801</v>
      </c>
      <c r="Q293" s="463" t="s">
        <v>1796</v>
      </c>
      <c r="R293" s="463" t="s">
        <v>1802</v>
      </c>
      <c r="S293" s="463" t="s">
        <v>2300</v>
      </c>
      <c r="T293" s="463" t="s">
        <v>373</v>
      </c>
      <c r="U293" s="463" t="s">
        <v>2301</v>
      </c>
      <c r="V293" s="463" t="s">
        <v>1805</v>
      </c>
      <c r="W293" s="463" t="s">
        <v>106</v>
      </c>
      <c r="X293" s="463" t="s">
        <v>1806</v>
      </c>
      <c r="Y293" s="463" t="s">
        <v>1794</v>
      </c>
      <c r="Z293" s="463" t="s">
        <v>2350</v>
      </c>
      <c r="AA293" s="463" t="s">
        <v>1808</v>
      </c>
      <c r="AB293" s="463" t="s">
        <v>1809</v>
      </c>
      <c r="AC293" s="463" t="s">
        <v>1810</v>
      </c>
      <c r="AD293" s="463" t="s">
        <v>1811</v>
      </c>
      <c r="AE293" s="463" t="s">
        <v>2351</v>
      </c>
      <c r="AF293" s="463" t="s">
        <v>2332</v>
      </c>
      <c r="AG293" s="463" t="s">
        <v>1932</v>
      </c>
      <c r="AH293" s="463" t="s">
        <v>1837</v>
      </c>
      <c r="AI293" s="463" t="s">
        <v>1809</v>
      </c>
      <c r="AJ293" s="463" t="s">
        <v>1860</v>
      </c>
      <c r="AK293" s="464">
        <v>3470101516569</v>
      </c>
      <c r="AL293" s="463" t="s">
        <v>511</v>
      </c>
      <c r="AM293" s="463" t="s">
        <v>1794</v>
      </c>
      <c r="AN293" s="463" t="s">
        <v>1816</v>
      </c>
      <c r="AO293" s="463" t="s">
        <v>51</v>
      </c>
      <c r="AP293" s="463" t="s">
        <v>1888</v>
      </c>
      <c r="AQ293" s="463" t="s">
        <v>1159</v>
      </c>
      <c r="AR293" s="463" t="s">
        <v>6</v>
      </c>
      <c r="AS293" s="463" t="s">
        <v>51</v>
      </c>
      <c r="AT293" s="463" t="s">
        <v>51</v>
      </c>
      <c r="AU293" s="467">
        <v>1</v>
      </c>
      <c r="AV293" s="463" t="s">
        <v>1824</v>
      </c>
      <c r="AW293" s="463" t="s">
        <v>1796</v>
      </c>
      <c r="AX293" s="463" t="s">
        <v>1819</v>
      </c>
      <c r="AY293" s="463" t="s">
        <v>1820</v>
      </c>
      <c r="AZ293" s="463" t="s">
        <v>1821</v>
      </c>
      <c r="BA293" s="463" t="s">
        <v>1822</v>
      </c>
    </row>
    <row r="294" spans="1:53" ht="21.75" customHeight="1">
      <c r="A294" s="463" t="s">
        <v>2347</v>
      </c>
      <c r="B294" s="463" t="s">
        <v>2348</v>
      </c>
      <c r="C294" s="463" t="s">
        <v>45</v>
      </c>
      <c r="D294" s="463" t="s">
        <v>1794</v>
      </c>
      <c r="E294" s="463" t="s">
        <v>46</v>
      </c>
      <c r="F294" s="463" t="s">
        <v>1795</v>
      </c>
      <c r="G294" s="463" t="s">
        <v>1796</v>
      </c>
      <c r="H294" s="463" t="s">
        <v>1797</v>
      </c>
      <c r="I294" s="463" t="s">
        <v>2310</v>
      </c>
      <c r="J294" s="463" t="s">
        <v>506</v>
      </c>
      <c r="K294" s="463" t="s">
        <v>2349</v>
      </c>
      <c r="L294" s="463" t="s">
        <v>507</v>
      </c>
      <c r="M294" s="463" t="s">
        <v>506</v>
      </c>
      <c r="N294" s="463" t="s">
        <v>1796</v>
      </c>
      <c r="O294" s="463" t="s">
        <v>1800</v>
      </c>
      <c r="P294" s="463" t="s">
        <v>1801</v>
      </c>
      <c r="Q294" s="463" t="s">
        <v>1796</v>
      </c>
      <c r="R294" s="463" t="s">
        <v>1802</v>
      </c>
      <c r="S294" s="463" t="s">
        <v>2300</v>
      </c>
      <c r="T294" s="463" t="s">
        <v>373</v>
      </c>
      <c r="U294" s="463" t="s">
        <v>2301</v>
      </c>
      <c r="V294" s="463" t="s">
        <v>1805</v>
      </c>
      <c r="W294" s="463" t="s">
        <v>106</v>
      </c>
      <c r="X294" s="463" t="s">
        <v>1806</v>
      </c>
      <c r="Y294" s="463" t="s">
        <v>1794</v>
      </c>
      <c r="Z294" s="463" t="s">
        <v>2350</v>
      </c>
      <c r="AA294" s="463" t="s">
        <v>1808</v>
      </c>
      <c r="AB294" s="463" t="s">
        <v>1809</v>
      </c>
      <c r="AC294" s="463" t="s">
        <v>1810</v>
      </c>
      <c r="AD294" s="463" t="s">
        <v>1811</v>
      </c>
      <c r="AE294" s="463" t="s">
        <v>2351</v>
      </c>
      <c r="AF294" s="463" t="s">
        <v>2332</v>
      </c>
      <c r="AG294" s="463" t="s">
        <v>1932</v>
      </c>
      <c r="AH294" s="463" t="s">
        <v>1837</v>
      </c>
      <c r="AI294" s="463" t="s">
        <v>1809</v>
      </c>
      <c r="AJ294" s="463" t="s">
        <v>1864</v>
      </c>
      <c r="AK294" s="464">
        <v>3479900187599</v>
      </c>
      <c r="AL294" s="463" t="s">
        <v>527</v>
      </c>
      <c r="AM294" s="463" t="s">
        <v>1796</v>
      </c>
      <c r="AN294" s="463" t="s">
        <v>1816</v>
      </c>
      <c r="AO294" s="463" t="s">
        <v>51</v>
      </c>
      <c r="AP294" s="463" t="s">
        <v>2359</v>
      </c>
      <c r="AQ294" s="463" t="s">
        <v>1159</v>
      </c>
      <c r="AR294" s="463" t="s">
        <v>6</v>
      </c>
      <c r="AS294" s="463" t="s">
        <v>51</v>
      </c>
      <c r="AT294" s="463" t="s">
        <v>51</v>
      </c>
      <c r="AU294" s="467">
        <v>1</v>
      </c>
      <c r="AV294" s="463" t="s">
        <v>1824</v>
      </c>
      <c r="AW294" s="463" t="s">
        <v>1796</v>
      </c>
      <c r="AX294" s="463" t="s">
        <v>1819</v>
      </c>
      <c r="AY294" s="463" t="s">
        <v>1820</v>
      </c>
      <c r="AZ294" s="463" t="s">
        <v>1821</v>
      </c>
      <c r="BA294" s="463" t="s">
        <v>1822</v>
      </c>
    </row>
    <row r="295" spans="1:53" ht="21.75" customHeight="1">
      <c r="A295" s="463" t="s">
        <v>2347</v>
      </c>
      <c r="B295" s="463" t="s">
        <v>2348</v>
      </c>
      <c r="C295" s="463" t="s">
        <v>45</v>
      </c>
      <c r="D295" s="463" t="s">
        <v>1794</v>
      </c>
      <c r="E295" s="463" t="s">
        <v>46</v>
      </c>
      <c r="F295" s="463" t="s">
        <v>1795</v>
      </c>
      <c r="G295" s="463" t="s">
        <v>1796</v>
      </c>
      <c r="H295" s="463" t="s">
        <v>1797</v>
      </c>
      <c r="I295" s="463" t="s">
        <v>2310</v>
      </c>
      <c r="J295" s="463" t="s">
        <v>506</v>
      </c>
      <c r="K295" s="463" t="s">
        <v>2349</v>
      </c>
      <c r="L295" s="463" t="s">
        <v>507</v>
      </c>
      <c r="M295" s="463" t="s">
        <v>506</v>
      </c>
      <c r="N295" s="463" t="s">
        <v>1796</v>
      </c>
      <c r="O295" s="463" t="s">
        <v>1800</v>
      </c>
      <c r="P295" s="463" t="s">
        <v>1801</v>
      </c>
      <c r="Q295" s="463" t="s">
        <v>1796</v>
      </c>
      <c r="R295" s="463" t="s">
        <v>1802</v>
      </c>
      <c r="S295" s="463" t="s">
        <v>2300</v>
      </c>
      <c r="T295" s="463" t="s">
        <v>373</v>
      </c>
      <c r="U295" s="463" t="s">
        <v>2301</v>
      </c>
      <c r="V295" s="463" t="s">
        <v>1805</v>
      </c>
      <c r="W295" s="463" t="s">
        <v>106</v>
      </c>
      <c r="X295" s="463" t="s">
        <v>1806</v>
      </c>
      <c r="Y295" s="463" t="s">
        <v>1794</v>
      </c>
      <c r="Z295" s="463" t="s">
        <v>2350</v>
      </c>
      <c r="AA295" s="463" t="s">
        <v>1808</v>
      </c>
      <c r="AB295" s="463" t="s">
        <v>1809</v>
      </c>
      <c r="AC295" s="463" t="s">
        <v>1810</v>
      </c>
      <c r="AD295" s="463" t="s">
        <v>1811</v>
      </c>
      <c r="AE295" s="463" t="s">
        <v>2351</v>
      </c>
      <c r="AF295" s="463" t="s">
        <v>2332</v>
      </c>
      <c r="AG295" s="463" t="s">
        <v>1932</v>
      </c>
      <c r="AH295" s="463" t="s">
        <v>1837</v>
      </c>
      <c r="AI295" s="463" t="s">
        <v>1809</v>
      </c>
      <c r="AJ295" s="463" t="s">
        <v>2019</v>
      </c>
      <c r="AK295" s="464">
        <v>1479900019487</v>
      </c>
      <c r="AL295" s="463" t="s">
        <v>524</v>
      </c>
      <c r="AM295" s="463" t="s">
        <v>1794</v>
      </c>
      <c r="AN295" s="463" t="s">
        <v>1816</v>
      </c>
      <c r="AO295" s="463" t="s">
        <v>51</v>
      </c>
      <c r="AP295" s="463" t="s">
        <v>2359</v>
      </c>
      <c r="AQ295" s="463" t="s">
        <v>1159</v>
      </c>
      <c r="AR295" s="463" t="s">
        <v>6</v>
      </c>
      <c r="AS295" s="463" t="s">
        <v>51</v>
      </c>
      <c r="AT295" s="463" t="s">
        <v>51</v>
      </c>
      <c r="AU295" s="467">
        <v>1</v>
      </c>
      <c r="AV295" s="463" t="s">
        <v>1824</v>
      </c>
      <c r="AW295" s="463" t="s">
        <v>1796</v>
      </c>
      <c r="AX295" s="463" t="s">
        <v>1819</v>
      </c>
      <c r="AY295" s="463" t="s">
        <v>1820</v>
      </c>
      <c r="AZ295" s="463" t="s">
        <v>1821</v>
      </c>
      <c r="BA295" s="463" t="s">
        <v>1822</v>
      </c>
    </row>
    <row r="296" spans="1:53" ht="21.75" customHeight="1">
      <c r="A296" s="463" t="s">
        <v>2360</v>
      </c>
      <c r="B296" s="463" t="s">
        <v>2361</v>
      </c>
      <c r="C296" s="463" t="s">
        <v>45</v>
      </c>
      <c r="D296" s="463" t="s">
        <v>1794</v>
      </c>
      <c r="E296" s="463" t="s">
        <v>46</v>
      </c>
      <c r="F296" s="463" t="s">
        <v>1795</v>
      </c>
      <c r="G296" s="463" t="s">
        <v>1796</v>
      </c>
      <c r="H296" s="463" t="s">
        <v>1797</v>
      </c>
      <c r="I296" s="463" t="s">
        <v>2362</v>
      </c>
      <c r="J296" s="463" t="s">
        <v>548</v>
      </c>
      <c r="K296" s="463" t="s">
        <v>2363</v>
      </c>
      <c r="L296" s="463" t="s">
        <v>549</v>
      </c>
      <c r="M296" s="463" t="s">
        <v>548</v>
      </c>
      <c r="N296" s="463" t="s">
        <v>1796</v>
      </c>
      <c r="O296" s="463" t="s">
        <v>1800</v>
      </c>
      <c r="P296" s="463" t="s">
        <v>1801</v>
      </c>
      <c r="Q296" s="463" t="s">
        <v>1796</v>
      </c>
      <c r="R296" s="463" t="s">
        <v>1802</v>
      </c>
      <c r="S296" s="463" t="s">
        <v>2300</v>
      </c>
      <c r="T296" s="463" t="s">
        <v>373</v>
      </c>
      <c r="U296" s="463" t="s">
        <v>2301</v>
      </c>
      <c r="V296" s="463" t="s">
        <v>1805</v>
      </c>
      <c r="W296" s="463" t="s">
        <v>106</v>
      </c>
      <c r="X296" s="463" t="s">
        <v>1806</v>
      </c>
      <c r="Y296" s="463" t="s">
        <v>1794</v>
      </c>
      <c r="Z296" s="463" t="s">
        <v>2207</v>
      </c>
      <c r="AA296" s="463" t="s">
        <v>1808</v>
      </c>
      <c r="AB296" s="463" t="s">
        <v>1809</v>
      </c>
      <c r="AC296" s="463" t="s">
        <v>1810</v>
      </c>
      <c r="AD296" s="463" t="s">
        <v>1811</v>
      </c>
      <c r="AE296" s="463" t="s">
        <v>1870</v>
      </c>
      <c r="AF296" s="463" t="s">
        <v>1871</v>
      </c>
      <c r="AG296" s="463" t="s">
        <v>2097</v>
      </c>
      <c r="AH296" s="463" t="s">
        <v>1933</v>
      </c>
      <c r="AI296" s="463" t="s">
        <v>1809</v>
      </c>
      <c r="AJ296" s="463" t="s">
        <v>1796</v>
      </c>
      <c r="AK296" s="464">
        <v>3470101097426</v>
      </c>
      <c r="AL296" s="463" t="s">
        <v>556</v>
      </c>
      <c r="AM296" s="463" t="s">
        <v>1796</v>
      </c>
      <c r="AN296" s="463" t="s">
        <v>1816</v>
      </c>
      <c r="AO296" s="463" t="s">
        <v>51</v>
      </c>
      <c r="AP296" s="463" t="s">
        <v>2364</v>
      </c>
      <c r="AQ296" s="463" t="s">
        <v>1159</v>
      </c>
      <c r="AR296" s="463" t="s">
        <v>6</v>
      </c>
      <c r="AS296" s="463" t="s">
        <v>51</v>
      </c>
      <c r="AT296" s="463" t="s">
        <v>51</v>
      </c>
      <c r="AU296" s="467">
        <v>0</v>
      </c>
      <c r="AV296" s="463" t="s">
        <v>1818</v>
      </c>
      <c r="AW296" s="463" t="s">
        <v>1796</v>
      </c>
      <c r="AX296" s="463" t="s">
        <v>1819</v>
      </c>
      <c r="AY296" s="463" t="s">
        <v>1820</v>
      </c>
      <c r="AZ296" s="463" t="s">
        <v>1821</v>
      </c>
      <c r="BA296" s="463" t="s">
        <v>1822</v>
      </c>
    </row>
    <row r="297" spans="1:53" ht="21.75" customHeight="1">
      <c r="A297" s="463" t="s">
        <v>2360</v>
      </c>
      <c r="B297" s="463" t="s">
        <v>2361</v>
      </c>
      <c r="C297" s="463" t="s">
        <v>45</v>
      </c>
      <c r="D297" s="463" t="s">
        <v>1794</v>
      </c>
      <c r="E297" s="463" t="s">
        <v>46</v>
      </c>
      <c r="F297" s="463" t="s">
        <v>1795</v>
      </c>
      <c r="G297" s="463" t="s">
        <v>1796</v>
      </c>
      <c r="H297" s="463" t="s">
        <v>1797</v>
      </c>
      <c r="I297" s="463" t="s">
        <v>2362</v>
      </c>
      <c r="J297" s="463" t="s">
        <v>548</v>
      </c>
      <c r="K297" s="463" t="s">
        <v>2363</v>
      </c>
      <c r="L297" s="463" t="s">
        <v>549</v>
      </c>
      <c r="M297" s="463" t="s">
        <v>548</v>
      </c>
      <c r="N297" s="463" t="s">
        <v>1796</v>
      </c>
      <c r="O297" s="463" t="s">
        <v>1800</v>
      </c>
      <c r="P297" s="463" t="s">
        <v>1801</v>
      </c>
      <c r="Q297" s="463" t="s">
        <v>1796</v>
      </c>
      <c r="R297" s="463" t="s">
        <v>1802</v>
      </c>
      <c r="S297" s="463" t="s">
        <v>2300</v>
      </c>
      <c r="T297" s="463" t="s">
        <v>373</v>
      </c>
      <c r="U297" s="463" t="s">
        <v>2301</v>
      </c>
      <c r="V297" s="463" t="s">
        <v>1805</v>
      </c>
      <c r="W297" s="463" t="s">
        <v>106</v>
      </c>
      <c r="X297" s="463" t="s">
        <v>1806</v>
      </c>
      <c r="Y297" s="463" t="s">
        <v>1794</v>
      </c>
      <c r="Z297" s="463" t="s">
        <v>2207</v>
      </c>
      <c r="AA297" s="463" t="s">
        <v>1808</v>
      </c>
      <c r="AB297" s="463" t="s">
        <v>1809</v>
      </c>
      <c r="AC297" s="463" t="s">
        <v>1810</v>
      </c>
      <c r="AD297" s="463" t="s">
        <v>1811</v>
      </c>
      <c r="AE297" s="463" t="s">
        <v>1870</v>
      </c>
      <c r="AF297" s="463" t="s">
        <v>1871</v>
      </c>
      <c r="AG297" s="463" t="s">
        <v>2097</v>
      </c>
      <c r="AH297" s="463" t="s">
        <v>1933</v>
      </c>
      <c r="AI297" s="463" t="s">
        <v>1809</v>
      </c>
      <c r="AJ297" s="463" t="s">
        <v>1794</v>
      </c>
      <c r="AK297" s="464">
        <v>3470101113138</v>
      </c>
      <c r="AL297" s="463" t="s">
        <v>552</v>
      </c>
      <c r="AM297" s="463" t="s">
        <v>1796</v>
      </c>
      <c r="AN297" s="463" t="s">
        <v>1816</v>
      </c>
      <c r="AO297" s="463" t="s">
        <v>51</v>
      </c>
      <c r="AP297" s="463" t="s">
        <v>2307</v>
      </c>
      <c r="AQ297" s="463" t="s">
        <v>1159</v>
      </c>
      <c r="AR297" s="463" t="s">
        <v>62</v>
      </c>
      <c r="AS297" s="463" t="s">
        <v>51</v>
      </c>
      <c r="AT297" s="463" t="s">
        <v>51</v>
      </c>
      <c r="AU297" s="467">
        <v>1</v>
      </c>
      <c r="AV297" s="463" t="s">
        <v>1824</v>
      </c>
      <c r="AW297" s="463" t="s">
        <v>1796</v>
      </c>
      <c r="AX297" s="463" t="s">
        <v>1819</v>
      </c>
      <c r="AY297" s="463" t="s">
        <v>1820</v>
      </c>
      <c r="AZ297" s="463" t="s">
        <v>1821</v>
      </c>
      <c r="BA297" s="463" t="s">
        <v>1822</v>
      </c>
    </row>
    <row r="298" spans="1:53" ht="21.75" customHeight="1">
      <c r="A298" s="463" t="s">
        <v>2360</v>
      </c>
      <c r="B298" s="463" t="s">
        <v>2361</v>
      </c>
      <c r="C298" s="463" t="s">
        <v>45</v>
      </c>
      <c r="D298" s="463" t="s">
        <v>1794</v>
      </c>
      <c r="E298" s="463" t="s">
        <v>46</v>
      </c>
      <c r="F298" s="463" t="s">
        <v>1795</v>
      </c>
      <c r="G298" s="463" t="s">
        <v>1796</v>
      </c>
      <c r="H298" s="463" t="s">
        <v>1797</v>
      </c>
      <c r="I298" s="463" t="s">
        <v>2362</v>
      </c>
      <c r="J298" s="463" t="s">
        <v>548</v>
      </c>
      <c r="K298" s="463" t="s">
        <v>2363</v>
      </c>
      <c r="L298" s="463" t="s">
        <v>549</v>
      </c>
      <c r="M298" s="463" t="s">
        <v>548</v>
      </c>
      <c r="N298" s="463" t="s">
        <v>1796</v>
      </c>
      <c r="O298" s="463" t="s">
        <v>1800</v>
      </c>
      <c r="P298" s="463" t="s">
        <v>1801</v>
      </c>
      <c r="Q298" s="463" t="s">
        <v>1796</v>
      </c>
      <c r="R298" s="463" t="s">
        <v>1802</v>
      </c>
      <c r="S298" s="463" t="s">
        <v>2300</v>
      </c>
      <c r="T298" s="463" t="s">
        <v>373</v>
      </c>
      <c r="U298" s="463" t="s">
        <v>2301</v>
      </c>
      <c r="V298" s="463" t="s">
        <v>1805</v>
      </c>
      <c r="W298" s="463" t="s">
        <v>106</v>
      </c>
      <c r="X298" s="463" t="s">
        <v>1806</v>
      </c>
      <c r="Y298" s="463" t="s">
        <v>1794</v>
      </c>
      <c r="Z298" s="463" t="s">
        <v>2207</v>
      </c>
      <c r="AA298" s="463" t="s">
        <v>1808</v>
      </c>
      <c r="AB298" s="463" t="s">
        <v>1809</v>
      </c>
      <c r="AC298" s="463" t="s">
        <v>1810</v>
      </c>
      <c r="AD298" s="463" t="s">
        <v>1811</v>
      </c>
      <c r="AE298" s="463" t="s">
        <v>1870</v>
      </c>
      <c r="AF298" s="463" t="s">
        <v>1871</v>
      </c>
      <c r="AG298" s="463" t="s">
        <v>2097</v>
      </c>
      <c r="AH298" s="463" t="s">
        <v>1933</v>
      </c>
      <c r="AI298" s="463" t="s">
        <v>1809</v>
      </c>
      <c r="AJ298" s="463" t="s">
        <v>1825</v>
      </c>
      <c r="AK298" s="464">
        <v>3141400317669</v>
      </c>
      <c r="AL298" s="463" t="s">
        <v>803</v>
      </c>
      <c r="AM298" s="463" t="s">
        <v>1794</v>
      </c>
      <c r="AN298" s="463" t="s">
        <v>1816</v>
      </c>
      <c r="AO298" s="463" t="s">
        <v>51</v>
      </c>
      <c r="AP298" s="463" t="s">
        <v>2365</v>
      </c>
      <c r="AQ298" s="463" t="s">
        <v>1542</v>
      </c>
      <c r="AR298" s="463" t="s">
        <v>62</v>
      </c>
      <c r="AS298" s="463" t="s">
        <v>51</v>
      </c>
      <c r="AT298" s="463" t="s">
        <v>51</v>
      </c>
      <c r="AU298" s="467">
        <v>1</v>
      </c>
      <c r="AV298" s="463" t="s">
        <v>1824</v>
      </c>
      <c r="AW298" s="463" t="s">
        <v>1796</v>
      </c>
      <c r="AX298" s="463" t="s">
        <v>1819</v>
      </c>
      <c r="AY298" s="463" t="s">
        <v>1820</v>
      </c>
      <c r="AZ298" s="463" t="s">
        <v>1821</v>
      </c>
      <c r="BA298" s="463" t="s">
        <v>1822</v>
      </c>
    </row>
    <row r="299" spans="1:53" ht="21.75" customHeight="1">
      <c r="A299" s="463" t="s">
        <v>2360</v>
      </c>
      <c r="B299" s="463" t="s">
        <v>2361</v>
      </c>
      <c r="C299" s="463" t="s">
        <v>45</v>
      </c>
      <c r="D299" s="463" t="s">
        <v>1794</v>
      </c>
      <c r="E299" s="463" t="s">
        <v>46</v>
      </c>
      <c r="F299" s="463" t="s">
        <v>1795</v>
      </c>
      <c r="G299" s="463" t="s">
        <v>1796</v>
      </c>
      <c r="H299" s="463" t="s">
        <v>1797</v>
      </c>
      <c r="I299" s="463" t="s">
        <v>2362</v>
      </c>
      <c r="J299" s="463" t="s">
        <v>548</v>
      </c>
      <c r="K299" s="463" t="s">
        <v>2363</v>
      </c>
      <c r="L299" s="463" t="s">
        <v>549</v>
      </c>
      <c r="M299" s="463" t="s">
        <v>548</v>
      </c>
      <c r="N299" s="463" t="s">
        <v>1796</v>
      </c>
      <c r="O299" s="463" t="s">
        <v>1800</v>
      </c>
      <c r="P299" s="463" t="s">
        <v>1801</v>
      </c>
      <c r="Q299" s="463" t="s">
        <v>1796</v>
      </c>
      <c r="R299" s="463" t="s">
        <v>1802</v>
      </c>
      <c r="S299" s="463" t="s">
        <v>2300</v>
      </c>
      <c r="T299" s="463" t="s">
        <v>373</v>
      </c>
      <c r="U299" s="463" t="s">
        <v>2301</v>
      </c>
      <c r="V299" s="463" t="s">
        <v>1805</v>
      </c>
      <c r="W299" s="463" t="s">
        <v>106</v>
      </c>
      <c r="X299" s="463" t="s">
        <v>1806</v>
      </c>
      <c r="Y299" s="463" t="s">
        <v>1794</v>
      </c>
      <c r="Z299" s="463" t="s">
        <v>2207</v>
      </c>
      <c r="AA299" s="463" t="s">
        <v>1808</v>
      </c>
      <c r="AB299" s="463" t="s">
        <v>1809</v>
      </c>
      <c r="AC299" s="463" t="s">
        <v>1810</v>
      </c>
      <c r="AD299" s="463" t="s">
        <v>1811</v>
      </c>
      <c r="AE299" s="463" t="s">
        <v>1870</v>
      </c>
      <c r="AF299" s="463" t="s">
        <v>1871</v>
      </c>
      <c r="AG299" s="463" t="s">
        <v>2097</v>
      </c>
      <c r="AH299" s="463" t="s">
        <v>1933</v>
      </c>
      <c r="AI299" s="463" t="s">
        <v>1809</v>
      </c>
      <c r="AJ299" s="463" t="s">
        <v>1808</v>
      </c>
      <c r="AK299" s="464">
        <v>3470101403829</v>
      </c>
      <c r="AL299" s="463" t="s">
        <v>804</v>
      </c>
      <c r="AM299" s="463" t="s">
        <v>1794</v>
      </c>
      <c r="AN299" s="463" t="s">
        <v>1816</v>
      </c>
      <c r="AO299" s="463" t="s">
        <v>51</v>
      </c>
      <c r="AP299" s="463" t="s">
        <v>1888</v>
      </c>
      <c r="AQ299" s="463" t="s">
        <v>1542</v>
      </c>
      <c r="AR299" s="463" t="s">
        <v>62</v>
      </c>
      <c r="AS299" s="463" t="s">
        <v>51</v>
      </c>
      <c r="AT299" s="463" t="s">
        <v>51</v>
      </c>
      <c r="AU299" s="465">
        <v>1</v>
      </c>
      <c r="AV299" s="463" t="s">
        <v>1824</v>
      </c>
      <c r="AW299" s="463" t="s">
        <v>1796</v>
      </c>
      <c r="AX299" s="463" t="s">
        <v>1819</v>
      </c>
      <c r="AY299" s="463" t="s">
        <v>1820</v>
      </c>
      <c r="AZ299" s="463" t="s">
        <v>1821</v>
      </c>
      <c r="BA299" s="463" t="s">
        <v>1822</v>
      </c>
    </row>
    <row r="300" spans="1:53" ht="21.75" customHeight="1">
      <c r="A300" s="463" t="s">
        <v>2360</v>
      </c>
      <c r="B300" s="463" t="s">
        <v>2361</v>
      </c>
      <c r="C300" s="463" t="s">
        <v>45</v>
      </c>
      <c r="D300" s="463" t="s">
        <v>1794</v>
      </c>
      <c r="E300" s="463" t="s">
        <v>46</v>
      </c>
      <c r="F300" s="463" t="s">
        <v>1795</v>
      </c>
      <c r="G300" s="463" t="s">
        <v>1796</v>
      </c>
      <c r="H300" s="463" t="s">
        <v>1797</v>
      </c>
      <c r="I300" s="463" t="s">
        <v>2362</v>
      </c>
      <c r="J300" s="463" t="s">
        <v>548</v>
      </c>
      <c r="K300" s="463" t="s">
        <v>2363</v>
      </c>
      <c r="L300" s="463" t="s">
        <v>549</v>
      </c>
      <c r="M300" s="463" t="s">
        <v>548</v>
      </c>
      <c r="N300" s="463" t="s">
        <v>1796</v>
      </c>
      <c r="O300" s="463" t="s">
        <v>1800</v>
      </c>
      <c r="P300" s="463" t="s">
        <v>1801</v>
      </c>
      <c r="Q300" s="463" t="s">
        <v>1796</v>
      </c>
      <c r="R300" s="463" t="s">
        <v>1802</v>
      </c>
      <c r="S300" s="463" t="s">
        <v>2300</v>
      </c>
      <c r="T300" s="463" t="s">
        <v>373</v>
      </c>
      <c r="U300" s="463" t="s">
        <v>2301</v>
      </c>
      <c r="V300" s="463" t="s">
        <v>1805</v>
      </c>
      <c r="W300" s="463" t="s">
        <v>106</v>
      </c>
      <c r="X300" s="463" t="s">
        <v>1806</v>
      </c>
      <c r="Y300" s="463" t="s">
        <v>1794</v>
      </c>
      <c r="Z300" s="463" t="s">
        <v>2207</v>
      </c>
      <c r="AA300" s="463" t="s">
        <v>1808</v>
      </c>
      <c r="AB300" s="463" t="s">
        <v>1809</v>
      </c>
      <c r="AC300" s="463" t="s">
        <v>1810</v>
      </c>
      <c r="AD300" s="463" t="s">
        <v>1811</v>
      </c>
      <c r="AE300" s="463" t="s">
        <v>1870</v>
      </c>
      <c r="AF300" s="463" t="s">
        <v>1871</v>
      </c>
      <c r="AG300" s="463" t="s">
        <v>2097</v>
      </c>
      <c r="AH300" s="463" t="s">
        <v>1933</v>
      </c>
      <c r="AI300" s="463" t="s">
        <v>1809</v>
      </c>
      <c r="AJ300" s="463" t="s">
        <v>1828</v>
      </c>
      <c r="AK300" s="464">
        <v>3101702089294</v>
      </c>
      <c r="AL300" s="463" t="s">
        <v>805</v>
      </c>
      <c r="AM300" s="463" t="s">
        <v>1794</v>
      </c>
      <c r="AN300" s="463" t="s">
        <v>1816</v>
      </c>
      <c r="AO300" s="463" t="s">
        <v>51</v>
      </c>
      <c r="AP300" s="463" t="s">
        <v>1888</v>
      </c>
      <c r="AQ300" s="463" t="s">
        <v>1542</v>
      </c>
      <c r="AR300" s="463" t="s">
        <v>62</v>
      </c>
      <c r="AS300" s="463" t="s">
        <v>51</v>
      </c>
      <c r="AT300" s="463" t="s">
        <v>51</v>
      </c>
      <c r="AU300" s="465">
        <v>1</v>
      </c>
      <c r="AV300" s="463" t="s">
        <v>1824</v>
      </c>
      <c r="AW300" s="463" t="s">
        <v>1796</v>
      </c>
      <c r="AX300" s="463" t="s">
        <v>1819</v>
      </c>
      <c r="AY300" s="463" t="s">
        <v>1820</v>
      </c>
      <c r="AZ300" s="463" t="s">
        <v>1821</v>
      </c>
      <c r="BA300" s="463" t="s">
        <v>1822</v>
      </c>
    </row>
    <row r="301" spans="1:53" ht="21.75" customHeight="1">
      <c r="A301" s="463" t="s">
        <v>2366</v>
      </c>
      <c r="B301" s="463" t="s">
        <v>2367</v>
      </c>
      <c r="C301" s="463" t="s">
        <v>174</v>
      </c>
      <c r="D301" s="463" t="s">
        <v>1794</v>
      </c>
      <c r="E301" s="463" t="s">
        <v>46</v>
      </c>
      <c r="F301" s="463" t="s">
        <v>1795</v>
      </c>
      <c r="G301" s="463" t="s">
        <v>1796</v>
      </c>
      <c r="H301" s="463" t="s">
        <v>1797</v>
      </c>
      <c r="I301" s="463" t="s">
        <v>2368</v>
      </c>
      <c r="J301" s="463" t="s">
        <v>539</v>
      </c>
      <c r="K301" s="463" t="s">
        <v>2369</v>
      </c>
      <c r="L301" s="463" t="s">
        <v>487</v>
      </c>
      <c r="M301" s="463" t="s">
        <v>539</v>
      </c>
      <c r="N301" s="463" t="s">
        <v>1796</v>
      </c>
      <c r="O301" s="463" t="s">
        <v>1800</v>
      </c>
      <c r="P301" s="463" t="s">
        <v>1801</v>
      </c>
      <c r="Q301" s="463" t="s">
        <v>1796</v>
      </c>
      <c r="R301" s="463" t="s">
        <v>1802</v>
      </c>
      <c r="S301" s="463" t="s">
        <v>2300</v>
      </c>
      <c r="T301" s="463" t="s">
        <v>373</v>
      </c>
      <c r="U301" s="463" t="s">
        <v>2301</v>
      </c>
      <c r="V301" s="463" t="s">
        <v>1805</v>
      </c>
      <c r="W301" s="463" t="s">
        <v>106</v>
      </c>
      <c r="X301" s="463" t="s">
        <v>1806</v>
      </c>
      <c r="Y301" s="463" t="s">
        <v>1794</v>
      </c>
      <c r="Z301" s="463" t="s">
        <v>2268</v>
      </c>
      <c r="AA301" s="463" t="s">
        <v>1808</v>
      </c>
      <c r="AB301" s="463" t="s">
        <v>1809</v>
      </c>
      <c r="AC301" s="463" t="s">
        <v>1810</v>
      </c>
      <c r="AD301" s="463" t="s">
        <v>1811</v>
      </c>
      <c r="AE301" s="463" t="s">
        <v>1811</v>
      </c>
      <c r="AF301" s="463" t="s">
        <v>2302</v>
      </c>
      <c r="AG301" s="463" t="s">
        <v>1811</v>
      </c>
      <c r="AH301" s="463" t="s">
        <v>2063</v>
      </c>
      <c r="AI301" s="463" t="s">
        <v>1809</v>
      </c>
      <c r="AJ301" s="463" t="s">
        <v>1796</v>
      </c>
      <c r="AK301" s="464">
        <v>1580400021572</v>
      </c>
      <c r="AL301" s="463" t="s">
        <v>806</v>
      </c>
      <c r="AM301" s="463" t="s">
        <v>1796</v>
      </c>
      <c r="AN301" s="463" t="s">
        <v>1816</v>
      </c>
      <c r="AO301" s="463" t="s">
        <v>51</v>
      </c>
      <c r="AP301" s="463" t="s">
        <v>2328</v>
      </c>
      <c r="AQ301" s="463" t="s">
        <v>1542</v>
      </c>
      <c r="AR301" s="463" t="s">
        <v>6</v>
      </c>
      <c r="AS301" s="463" t="s">
        <v>51</v>
      </c>
      <c r="AT301" s="463" t="s">
        <v>51</v>
      </c>
      <c r="AU301" s="466"/>
      <c r="AV301" s="463" t="s">
        <v>51</v>
      </c>
      <c r="AW301" s="463" t="s">
        <v>1796</v>
      </c>
      <c r="AX301" s="463" t="s">
        <v>1819</v>
      </c>
      <c r="AY301" s="463" t="s">
        <v>1820</v>
      </c>
      <c r="AZ301" s="463" t="s">
        <v>1821</v>
      </c>
      <c r="BA301" s="463" t="s">
        <v>1822</v>
      </c>
    </row>
    <row r="302" spans="1:53" ht="21.75" customHeight="1">
      <c r="A302" s="463" t="s">
        <v>2366</v>
      </c>
      <c r="B302" s="463" t="s">
        <v>2367</v>
      </c>
      <c r="C302" s="463" t="s">
        <v>174</v>
      </c>
      <c r="D302" s="463" t="s">
        <v>1794</v>
      </c>
      <c r="E302" s="463" t="s">
        <v>46</v>
      </c>
      <c r="F302" s="463" t="s">
        <v>1795</v>
      </c>
      <c r="G302" s="463" t="s">
        <v>1796</v>
      </c>
      <c r="H302" s="463" t="s">
        <v>1797</v>
      </c>
      <c r="I302" s="463" t="s">
        <v>2368</v>
      </c>
      <c r="J302" s="463" t="s">
        <v>539</v>
      </c>
      <c r="K302" s="463" t="s">
        <v>2369</v>
      </c>
      <c r="L302" s="463" t="s">
        <v>487</v>
      </c>
      <c r="M302" s="463" t="s">
        <v>539</v>
      </c>
      <c r="N302" s="463" t="s">
        <v>1796</v>
      </c>
      <c r="O302" s="463" t="s">
        <v>1800</v>
      </c>
      <c r="P302" s="463" t="s">
        <v>1801</v>
      </c>
      <c r="Q302" s="463" t="s">
        <v>1796</v>
      </c>
      <c r="R302" s="463" t="s">
        <v>1802</v>
      </c>
      <c r="S302" s="463" t="s">
        <v>2300</v>
      </c>
      <c r="T302" s="463" t="s">
        <v>373</v>
      </c>
      <c r="U302" s="463" t="s">
        <v>2301</v>
      </c>
      <c r="V302" s="463" t="s">
        <v>1805</v>
      </c>
      <c r="W302" s="463" t="s">
        <v>106</v>
      </c>
      <c r="X302" s="463" t="s">
        <v>1806</v>
      </c>
      <c r="Y302" s="463" t="s">
        <v>1794</v>
      </c>
      <c r="Z302" s="463" t="s">
        <v>2268</v>
      </c>
      <c r="AA302" s="463" t="s">
        <v>1808</v>
      </c>
      <c r="AB302" s="463" t="s">
        <v>1809</v>
      </c>
      <c r="AC302" s="463" t="s">
        <v>1810</v>
      </c>
      <c r="AD302" s="463" t="s">
        <v>1811</v>
      </c>
      <c r="AE302" s="463" t="s">
        <v>1811</v>
      </c>
      <c r="AF302" s="463" t="s">
        <v>2302</v>
      </c>
      <c r="AG302" s="463" t="s">
        <v>1811</v>
      </c>
      <c r="AH302" s="463" t="s">
        <v>2063</v>
      </c>
      <c r="AI302" s="463" t="s">
        <v>1809</v>
      </c>
      <c r="AJ302" s="463" t="s">
        <v>1794</v>
      </c>
      <c r="AK302" s="464">
        <v>3479900003188</v>
      </c>
      <c r="AL302" s="463" t="s">
        <v>581</v>
      </c>
      <c r="AM302" s="463" t="s">
        <v>1796</v>
      </c>
      <c r="AN302" s="463" t="s">
        <v>1816</v>
      </c>
      <c r="AO302" s="463" t="s">
        <v>51</v>
      </c>
      <c r="AP302" s="463" t="s">
        <v>2370</v>
      </c>
      <c r="AQ302" s="463" t="s">
        <v>1159</v>
      </c>
      <c r="AR302" s="463" t="s">
        <v>62</v>
      </c>
      <c r="AS302" s="463" t="s">
        <v>51</v>
      </c>
      <c r="AT302" s="463" t="s">
        <v>51</v>
      </c>
      <c r="AU302" s="466"/>
      <c r="AV302" s="463" t="s">
        <v>51</v>
      </c>
      <c r="AW302" s="463" t="s">
        <v>1796</v>
      </c>
      <c r="AX302" s="463" t="s">
        <v>1819</v>
      </c>
      <c r="AY302" s="463" t="s">
        <v>1820</v>
      </c>
      <c r="AZ302" s="463" t="s">
        <v>1821</v>
      </c>
      <c r="BA302" s="463" t="s">
        <v>1822</v>
      </c>
    </row>
    <row r="303" spans="1:53" ht="21.75" customHeight="1">
      <c r="A303" s="463" t="s">
        <v>2366</v>
      </c>
      <c r="B303" s="463" t="s">
        <v>2367</v>
      </c>
      <c r="C303" s="463" t="s">
        <v>174</v>
      </c>
      <c r="D303" s="463" t="s">
        <v>1794</v>
      </c>
      <c r="E303" s="463" t="s">
        <v>46</v>
      </c>
      <c r="F303" s="463" t="s">
        <v>1795</v>
      </c>
      <c r="G303" s="463" t="s">
        <v>1796</v>
      </c>
      <c r="H303" s="463" t="s">
        <v>1797</v>
      </c>
      <c r="I303" s="463" t="s">
        <v>2368</v>
      </c>
      <c r="J303" s="463" t="s">
        <v>539</v>
      </c>
      <c r="K303" s="463" t="s">
        <v>2369</v>
      </c>
      <c r="L303" s="463" t="s">
        <v>487</v>
      </c>
      <c r="M303" s="463" t="s">
        <v>539</v>
      </c>
      <c r="N303" s="463" t="s">
        <v>1796</v>
      </c>
      <c r="O303" s="463" t="s">
        <v>1800</v>
      </c>
      <c r="P303" s="463" t="s">
        <v>1801</v>
      </c>
      <c r="Q303" s="463" t="s">
        <v>1796</v>
      </c>
      <c r="R303" s="463" t="s">
        <v>1802</v>
      </c>
      <c r="S303" s="463" t="s">
        <v>2300</v>
      </c>
      <c r="T303" s="463" t="s">
        <v>373</v>
      </c>
      <c r="U303" s="463" t="s">
        <v>2301</v>
      </c>
      <c r="V303" s="463" t="s">
        <v>1805</v>
      </c>
      <c r="W303" s="463" t="s">
        <v>106</v>
      </c>
      <c r="X303" s="463" t="s">
        <v>1806</v>
      </c>
      <c r="Y303" s="463" t="s">
        <v>1794</v>
      </c>
      <c r="Z303" s="463" t="s">
        <v>2268</v>
      </c>
      <c r="AA303" s="463" t="s">
        <v>1808</v>
      </c>
      <c r="AB303" s="463" t="s">
        <v>1809</v>
      </c>
      <c r="AC303" s="463" t="s">
        <v>1810</v>
      </c>
      <c r="AD303" s="463" t="s">
        <v>1811</v>
      </c>
      <c r="AE303" s="463" t="s">
        <v>1811</v>
      </c>
      <c r="AF303" s="463" t="s">
        <v>2302</v>
      </c>
      <c r="AG303" s="463" t="s">
        <v>1811</v>
      </c>
      <c r="AH303" s="463" t="s">
        <v>2063</v>
      </c>
      <c r="AI303" s="463" t="s">
        <v>1809</v>
      </c>
      <c r="AJ303" s="463" t="s">
        <v>1825</v>
      </c>
      <c r="AK303" s="464">
        <v>1470100159651</v>
      </c>
      <c r="AL303" s="463" t="s">
        <v>583</v>
      </c>
      <c r="AM303" s="463" t="s">
        <v>1796</v>
      </c>
      <c r="AN303" s="463" t="s">
        <v>1816</v>
      </c>
      <c r="AO303" s="463" t="s">
        <v>51</v>
      </c>
      <c r="AP303" s="463" t="s">
        <v>2371</v>
      </c>
      <c r="AQ303" s="463" t="s">
        <v>1159</v>
      </c>
      <c r="AR303" s="463" t="s">
        <v>6</v>
      </c>
      <c r="AS303" s="463" t="s">
        <v>51</v>
      </c>
      <c r="AT303" s="463" t="s">
        <v>51</v>
      </c>
      <c r="AU303" s="5"/>
      <c r="AV303" s="463" t="s">
        <v>51</v>
      </c>
      <c r="AW303" s="463" t="s">
        <v>1796</v>
      </c>
      <c r="AX303" s="463" t="s">
        <v>1819</v>
      </c>
      <c r="AY303" s="463" t="s">
        <v>1820</v>
      </c>
      <c r="AZ303" s="463" t="s">
        <v>1821</v>
      </c>
      <c r="BA303" s="463" t="s">
        <v>1822</v>
      </c>
    </row>
    <row r="304" spans="1:53" ht="21.75" customHeight="1">
      <c r="A304" s="463" t="s">
        <v>2366</v>
      </c>
      <c r="B304" s="463" t="s">
        <v>2367</v>
      </c>
      <c r="C304" s="463" t="s">
        <v>174</v>
      </c>
      <c r="D304" s="463" t="s">
        <v>1794</v>
      </c>
      <c r="E304" s="463" t="s">
        <v>46</v>
      </c>
      <c r="F304" s="463" t="s">
        <v>1795</v>
      </c>
      <c r="G304" s="463" t="s">
        <v>1796</v>
      </c>
      <c r="H304" s="463" t="s">
        <v>1797</v>
      </c>
      <c r="I304" s="463" t="s">
        <v>2368</v>
      </c>
      <c r="J304" s="463" t="s">
        <v>539</v>
      </c>
      <c r="K304" s="463" t="s">
        <v>2369</v>
      </c>
      <c r="L304" s="463" t="s">
        <v>487</v>
      </c>
      <c r="M304" s="463" t="s">
        <v>539</v>
      </c>
      <c r="N304" s="463" t="s">
        <v>1796</v>
      </c>
      <c r="O304" s="463" t="s">
        <v>1800</v>
      </c>
      <c r="P304" s="463" t="s">
        <v>1801</v>
      </c>
      <c r="Q304" s="463" t="s">
        <v>1796</v>
      </c>
      <c r="R304" s="463" t="s">
        <v>1802</v>
      </c>
      <c r="S304" s="463" t="s">
        <v>2300</v>
      </c>
      <c r="T304" s="463" t="s">
        <v>373</v>
      </c>
      <c r="U304" s="463" t="s">
        <v>2301</v>
      </c>
      <c r="V304" s="463" t="s">
        <v>1805</v>
      </c>
      <c r="W304" s="463" t="s">
        <v>106</v>
      </c>
      <c r="X304" s="463" t="s">
        <v>1806</v>
      </c>
      <c r="Y304" s="463" t="s">
        <v>1794</v>
      </c>
      <c r="Z304" s="463" t="s">
        <v>2268</v>
      </c>
      <c r="AA304" s="463" t="s">
        <v>1808</v>
      </c>
      <c r="AB304" s="463" t="s">
        <v>1809</v>
      </c>
      <c r="AC304" s="463" t="s">
        <v>1810</v>
      </c>
      <c r="AD304" s="463" t="s">
        <v>1811</v>
      </c>
      <c r="AE304" s="463" t="s">
        <v>1811</v>
      </c>
      <c r="AF304" s="463" t="s">
        <v>2302</v>
      </c>
      <c r="AG304" s="463" t="s">
        <v>1811</v>
      </c>
      <c r="AH304" s="463" t="s">
        <v>2063</v>
      </c>
      <c r="AI304" s="463" t="s">
        <v>1809</v>
      </c>
      <c r="AJ304" s="463" t="s">
        <v>1808</v>
      </c>
      <c r="AK304" s="464">
        <v>3470100205446</v>
      </c>
      <c r="AL304" s="463" t="s">
        <v>807</v>
      </c>
      <c r="AM304" s="463" t="s">
        <v>1796</v>
      </c>
      <c r="AN304" s="463" t="s">
        <v>1816</v>
      </c>
      <c r="AO304" s="463" t="s">
        <v>51</v>
      </c>
      <c r="AP304" s="463" t="s">
        <v>1888</v>
      </c>
      <c r="AQ304" s="463" t="s">
        <v>1159</v>
      </c>
      <c r="AR304" s="463" t="s">
        <v>6</v>
      </c>
      <c r="AS304" s="463" t="s">
        <v>51</v>
      </c>
      <c r="AT304" s="463" t="s">
        <v>51</v>
      </c>
      <c r="AU304" s="466"/>
      <c r="AV304" s="463" t="s">
        <v>51</v>
      </c>
      <c r="AW304" s="463" t="s">
        <v>1796</v>
      </c>
      <c r="AX304" s="463" t="s">
        <v>1819</v>
      </c>
      <c r="AY304" s="463" t="s">
        <v>1820</v>
      </c>
      <c r="AZ304" s="463" t="s">
        <v>1821</v>
      </c>
      <c r="BA304" s="463" t="s">
        <v>1822</v>
      </c>
    </row>
    <row r="305" spans="1:53" ht="21.75" customHeight="1">
      <c r="A305" s="463" t="s">
        <v>2366</v>
      </c>
      <c r="B305" s="463" t="s">
        <v>2367</v>
      </c>
      <c r="C305" s="463" t="s">
        <v>174</v>
      </c>
      <c r="D305" s="463" t="s">
        <v>1794</v>
      </c>
      <c r="E305" s="463" t="s">
        <v>46</v>
      </c>
      <c r="F305" s="463" t="s">
        <v>1795</v>
      </c>
      <c r="G305" s="463" t="s">
        <v>1796</v>
      </c>
      <c r="H305" s="463" t="s">
        <v>1797</v>
      </c>
      <c r="I305" s="463" t="s">
        <v>2368</v>
      </c>
      <c r="J305" s="463" t="s">
        <v>539</v>
      </c>
      <c r="K305" s="463" t="s">
        <v>2369</v>
      </c>
      <c r="L305" s="463" t="s">
        <v>487</v>
      </c>
      <c r="M305" s="463" t="s">
        <v>539</v>
      </c>
      <c r="N305" s="463" t="s">
        <v>1796</v>
      </c>
      <c r="O305" s="463" t="s">
        <v>1800</v>
      </c>
      <c r="P305" s="463" t="s">
        <v>1801</v>
      </c>
      <c r="Q305" s="463" t="s">
        <v>1796</v>
      </c>
      <c r="R305" s="463" t="s">
        <v>1802</v>
      </c>
      <c r="S305" s="463" t="s">
        <v>2300</v>
      </c>
      <c r="T305" s="463" t="s">
        <v>373</v>
      </c>
      <c r="U305" s="463" t="s">
        <v>2301</v>
      </c>
      <c r="V305" s="463" t="s">
        <v>1805</v>
      </c>
      <c r="W305" s="463" t="s">
        <v>106</v>
      </c>
      <c r="X305" s="463" t="s">
        <v>1806</v>
      </c>
      <c r="Y305" s="463" t="s">
        <v>1794</v>
      </c>
      <c r="Z305" s="463" t="s">
        <v>2268</v>
      </c>
      <c r="AA305" s="463" t="s">
        <v>1808</v>
      </c>
      <c r="AB305" s="463" t="s">
        <v>1809</v>
      </c>
      <c r="AC305" s="463" t="s">
        <v>1810</v>
      </c>
      <c r="AD305" s="463" t="s">
        <v>1811</v>
      </c>
      <c r="AE305" s="463" t="s">
        <v>1811</v>
      </c>
      <c r="AF305" s="463" t="s">
        <v>2302</v>
      </c>
      <c r="AG305" s="463" t="s">
        <v>1811</v>
      </c>
      <c r="AH305" s="463" t="s">
        <v>2063</v>
      </c>
      <c r="AI305" s="463" t="s">
        <v>1809</v>
      </c>
      <c r="AJ305" s="463" t="s">
        <v>1828</v>
      </c>
      <c r="AK305" s="464">
        <v>3580400137399</v>
      </c>
      <c r="AL305" s="463" t="s">
        <v>808</v>
      </c>
      <c r="AM305" s="463" t="s">
        <v>1796</v>
      </c>
      <c r="AN305" s="463" t="s">
        <v>1816</v>
      </c>
      <c r="AO305" s="463" t="s">
        <v>51</v>
      </c>
      <c r="AP305" s="463" t="s">
        <v>2372</v>
      </c>
      <c r="AQ305" s="463" t="s">
        <v>1542</v>
      </c>
      <c r="AR305" s="463" t="s">
        <v>62</v>
      </c>
      <c r="AS305" s="463" t="s">
        <v>51</v>
      </c>
      <c r="AT305" s="463" t="s">
        <v>51</v>
      </c>
      <c r="AU305" s="465">
        <v>0</v>
      </c>
      <c r="AV305" s="463" t="s">
        <v>1818</v>
      </c>
      <c r="AW305" s="463" t="s">
        <v>1796</v>
      </c>
      <c r="AX305" s="463" t="s">
        <v>1819</v>
      </c>
      <c r="AY305" s="463" t="s">
        <v>1820</v>
      </c>
      <c r="AZ305" s="463" t="s">
        <v>1821</v>
      </c>
      <c r="BA305" s="463" t="s">
        <v>1822</v>
      </c>
    </row>
    <row r="306" spans="1:53" ht="21.75" customHeight="1">
      <c r="A306" s="463" t="s">
        <v>2373</v>
      </c>
      <c r="B306" s="463" t="s">
        <v>2374</v>
      </c>
      <c r="C306" s="463" t="s">
        <v>174</v>
      </c>
      <c r="D306" s="463" t="s">
        <v>1794</v>
      </c>
      <c r="E306" s="463" t="s">
        <v>46</v>
      </c>
      <c r="F306" s="463" t="s">
        <v>1795</v>
      </c>
      <c r="G306" s="463" t="s">
        <v>1796</v>
      </c>
      <c r="H306" s="463" t="s">
        <v>1797</v>
      </c>
      <c r="I306" s="463" t="s">
        <v>2375</v>
      </c>
      <c r="J306" s="463" t="s">
        <v>486</v>
      </c>
      <c r="K306" s="463" t="s">
        <v>2369</v>
      </c>
      <c r="L306" s="463" t="s">
        <v>487</v>
      </c>
      <c r="M306" s="463" t="s">
        <v>486</v>
      </c>
      <c r="N306" s="463" t="s">
        <v>1796</v>
      </c>
      <c r="O306" s="463" t="s">
        <v>1800</v>
      </c>
      <c r="P306" s="463" t="s">
        <v>1801</v>
      </c>
      <c r="Q306" s="463" t="s">
        <v>1796</v>
      </c>
      <c r="R306" s="463" t="s">
        <v>1802</v>
      </c>
      <c r="S306" s="463" t="s">
        <v>2300</v>
      </c>
      <c r="T306" s="463" t="s">
        <v>373</v>
      </c>
      <c r="U306" s="463" t="s">
        <v>2301</v>
      </c>
      <c r="V306" s="463" t="s">
        <v>1985</v>
      </c>
      <c r="W306" s="463" t="s">
        <v>81</v>
      </c>
      <c r="X306" s="463" t="s">
        <v>1986</v>
      </c>
      <c r="Y306" s="463" t="s">
        <v>1825</v>
      </c>
      <c r="Z306" s="463" t="s">
        <v>2059</v>
      </c>
      <c r="AA306" s="463" t="s">
        <v>1794</v>
      </c>
      <c r="AB306" s="463" t="s">
        <v>1809</v>
      </c>
      <c r="AC306" s="463" t="s">
        <v>1810</v>
      </c>
      <c r="AD306" s="463" t="s">
        <v>2376</v>
      </c>
      <c r="AE306" s="463" t="s">
        <v>2085</v>
      </c>
      <c r="AF306" s="463" t="s">
        <v>2086</v>
      </c>
      <c r="AG306" s="463" t="s">
        <v>2377</v>
      </c>
      <c r="AH306" s="463" t="s">
        <v>1933</v>
      </c>
      <c r="AI306" s="463" t="s">
        <v>1809</v>
      </c>
      <c r="AJ306" s="463" t="s">
        <v>1796</v>
      </c>
      <c r="AK306" s="464">
        <v>3310900016533</v>
      </c>
      <c r="AL306" s="463" t="s">
        <v>809</v>
      </c>
      <c r="AM306" s="463" t="s">
        <v>1796</v>
      </c>
      <c r="AN306" s="463" t="s">
        <v>1816</v>
      </c>
      <c r="AO306" s="463" t="s">
        <v>51</v>
      </c>
      <c r="AP306" s="463" t="s">
        <v>2378</v>
      </c>
      <c r="AQ306" s="463" t="s">
        <v>1542</v>
      </c>
      <c r="AR306" s="463" t="s">
        <v>6</v>
      </c>
      <c r="AS306" s="463" t="s">
        <v>51</v>
      </c>
      <c r="AT306" s="463" t="s">
        <v>51</v>
      </c>
      <c r="AU306" s="465">
        <v>0</v>
      </c>
      <c r="AV306" s="463" t="s">
        <v>1818</v>
      </c>
      <c r="AW306" s="463" t="s">
        <v>1796</v>
      </c>
      <c r="AX306" s="463" t="s">
        <v>1993</v>
      </c>
      <c r="AY306" s="463" t="s">
        <v>1994</v>
      </c>
      <c r="AZ306" s="463" t="s">
        <v>1995</v>
      </c>
      <c r="BA306" s="463" t="s">
        <v>1822</v>
      </c>
    </row>
    <row r="307" spans="1:53" ht="21.75" customHeight="1">
      <c r="A307" s="463" t="s">
        <v>2373</v>
      </c>
      <c r="B307" s="463" t="s">
        <v>2374</v>
      </c>
      <c r="C307" s="463" t="s">
        <v>174</v>
      </c>
      <c r="D307" s="463" t="s">
        <v>1794</v>
      </c>
      <c r="E307" s="463" t="s">
        <v>46</v>
      </c>
      <c r="F307" s="463" t="s">
        <v>1795</v>
      </c>
      <c r="G307" s="463" t="s">
        <v>1796</v>
      </c>
      <c r="H307" s="463" t="s">
        <v>1797</v>
      </c>
      <c r="I307" s="463" t="s">
        <v>2375</v>
      </c>
      <c r="J307" s="463" t="s">
        <v>486</v>
      </c>
      <c r="K307" s="463" t="s">
        <v>2369</v>
      </c>
      <c r="L307" s="463" t="s">
        <v>487</v>
      </c>
      <c r="M307" s="463" t="s">
        <v>486</v>
      </c>
      <c r="N307" s="463" t="s">
        <v>1796</v>
      </c>
      <c r="O307" s="463" t="s">
        <v>1800</v>
      </c>
      <c r="P307" s="463" t="s">
        <v>1801</v>
      </c>
      <c r="Q307" s="463" t="s">
        <v>1796</v>
      </c>
      <c r="R307" s="463" t="s">
        <v>1802</v>
      </c>
      <c r="S307" s="463" t="s">
        <v>2300</v>
      </c>
      <c r="T307" s="463" t="s">
        <v>373</v>
      </c>
      <c r="U307" s="463" t="s">
        <v>2301</v>
      </c>
      <c r="V307" s="463" t="s">
        <v>1985</v>
      </c>
      <c r="W307" s="463" t="s">
        <v>81</v>
      </c>
      <c r="X307" s="463" t="s">
        <v>1986</v>
      </c>
      <c r="Y307" s="463" t="s">
        <v>1825</v>
      </c>
      <c r="Z307" s="463" t="s">
        <v>2059</v>
      </c>
      <c r="AA307" s="463" t="s">
        <v>1794</v>
      </c>
      <c r="AB307" s="463" t="s">
        <v>1809</v>
      </c>
      <c r="AC307" s="463" t="s">
        <v>1810</v>
      </c>
      <c r="AD307" s="463" t="s">
        <v>2376</v>
      </c>
      <c r="AE307" s="463" t="s">
        <v>2085</v>
      </c>
      <c r="AF307" s="463" t="s">
        <v>2086</v>
      </c>
      <c r="AG307" s="463" t="s">
        <v>2377</v>
      </c>
      <c r="AH307" s="463" t="s">
        <v>1933</v>
      </c>
      <c r="AI307" s="463" t="s">
        <v>1809</v>
      </c>
      <c r="AJ307" s="463" t="s">
        <v>1794</v>
      </c>
      <c r="AK307" s="464">
        <v>3700400896026</v>
      </c>
      <c r="AL307" s="463" t="s">
        <v>810</v>
      </c>
      <c r="AM307" s="463" t="s">
        <v>1796</v>
      </c>
      <c r="AN307" s="463" t="s">
        <v>1816</v>
      </c>
      <c r="AO307" s="463" t="s">
        <v>51</v>
      </c>
      <c r="AP307" s="463" t="s">
        <v>2319</v>
      </c>
      <c r="AQ307" s="463" t="s">
        <v>1542</v>
      </c>
      <c r="AR307" s="463" t="s">
        <v>6</v>
      </c>
      <c r="AS307" s="463" t="s">
        <v>51</v>
      </c>
      <c r="AT307" s="463" t="s">
        <v>51</v>
      </c>
      <c r="AU307" s="465">
        <v>1</v>
      </c>
      <c r="AV307" s="463" t="s">
        <v>1824</v>
      </c>
      <c r="AW307" s="463" t="s">
        <v>1796</v>
      </c>
      <c r="AX307" s="463" t="s">
        <v>1993</v>
      </c>
      <c r="AY307" s="463" t="s">
        <v>1994</v>
      </c>
      <c r="AZ307" s="463" t="s">
        <v>1995</v>
      </c>
      <c r="BA307" s="463" t="s">
        <v>1822</v>
      </c>
    </row>
    <row r="308" spans="1:53" ht="21.75" customHeight="1">
      <c r="A308" s="463" t="s">
        <v>2373</v>
      </c>
      <c r="B308" s="463" t="s">
        <v>2374</v>
      </c>
      <c r="C308" s="463" t="s">
        <v>174</v>
      </c>
      <c r="D308" s="463" t="s">
        <v>1794</v>
      </c>
      <c r="E308" s="463" t="s">
        <v>46</v>
      </c>
      <c r="F308" s="463" t="s">
        <v>1795</v>
      </c>
      <c r="G308" s="463" t="s">
        <v>1796</v>
      </c>
      <c r="H308" s="463" t="s">
        <v>1797</v>
      </c>
      <c r="I308" s="463" t="s">
        <v>2375</v>
      </c>
      <c r="J308" s="463" t="s">
        <v>486</v>
      </c>
      <c r="K308" s="463" t="s">
        <v>2369</v>
      </c>
      <c r="L308" s="463" t="s">
        <v>487</v>
      </c>
      <c r="M308" s="463" t="s">
        <v>486</v>
      </c>
      <c r="N308" s="463" t="s">
        <v>1796</v>
      </c>
      <c r="O308" s="463" t="s">
        <v>1800</v>
      </c>
      <c r="P308" s="463" t="s">
        <v>1801</v>
      </c>
      <c r="Q308" s="463" t="s">
        <v>1796</v>
      </c>
      <c r="R308" s="463" t="s">
        <v>1802</v>
      </c>
      <c r="S308" s="463" t="s">
        <v>2300</v>
      </c>
      <c r="T308" s="463" t="s">
        <v>373</v>
      </c>
      <c r="U308" s="463" t="s">
        <v>2301</v>
      </c>
      <c r="V308" s="463" t="s">
        <v>1985</v>
      </c>
      <c r="W308" s="463" t="s">
        <v>81</v>
      </c>
      <c r="X308" s="463" t="s">
        <v>1986</v>
      </c>
      <c r="Y308" s="463" t="s">
        <v>1825</v>
      </c>
      <c r="Z308" s="463" t="s">
        <v>2059</v>
      </c>
      <c r="AA308" s="463" t="s">
        <v>1794</v>
      </c>
      <c r="AB308" s="463" t="s">
        <v>1809</v>
      </c>
      <c r="AC308" s="463" t="s">
        <v>1810</v>
      </c>
      <c r="AD308" s="463" t="s">
        <v>2376</v>
      </c>
      <c r="AE308" s="463" t="s">
        <v>2085</v>
      </c>
      <c r="AF308" s="463" t="s">
        <v>2086</v>
      </c>
      <c r="AG308" s="463" t="s">
        <v>2377</v>
      </c>
      <c r="AH308" s="463" t="s">
        <v>1933</v>
      </c>
      <c r="AI308" s="463" t="s">
        <v>1809</v>
      </c>
      <c r="AJ308" s="463" t="s">
        <v>1825</v>
      </c>
      <c r="AK308" s="464">
        <v>3341600362046</v>
      </c>
      <c r="AL308" s="463" t="s">
        <v>811</v>
      </c>
      <c r="AM308" s="463" t="s">
        <v>1796</v>
      </c>
      <c r="AN308" s="463" t="s">
        <v>1816</v>
      </c>
      <c r="AO308" s="463" t="s">
        <v>51</v>
      </c>
      <c r="AP308" s="463" t="s">
        <v>2379</v>
      </c>
      <c r="AQ308" s="463" t="s">
        <v>1542</v>
      </c>
      <c r="AR308" s="463" t="s">
        <v>62</v>
      </c>
      <c r="AS308" s="463" t="s">
        <v>51</v>
      </c>
      <c r="AT308" s="463" t="s">
        <v>51</v>
      </c>
      <c r="AU308" s="465">
        <v>1</v>
      </c>
      <c r="AV308" s="463" t="s">
        <v>1824</v>
      </c>
      <c r="AW308" s="463" t="s">
        <v>1796</v>
      </c>
      <c r="AX308" s="463" t="s">
        <v>1993</v>
      </c>
      <c r="AY308" s="463" t="s">
        <v>1994</v>
      </c>
      <c r="AZ308" s="463" t="s">
        <v>1995</v>
      </c>
      <c r="BA308" s="463" t="s">
        <v>1822</v>
      </c>
    </row>
    <row r="309" spans="1:53" ht="21.75" customHeight="1">
      <c r="A309" s="463" t="s">
        <v>2380</v>
      </c>
      <c r="B309" s="463" t="s">
        <v>2381</v>
      </c>
      <c r="C309" s="463" t="s">
        <v>45</v>
      </c>
      <c r="D309" s="463" t="s">
        <v>1794</v>
      </c>
      <c r="E309" s="463" t="s">
        <v>46</v>
      </c>
      <c r="F309" s="463" t="s">
        <v>1795</v>
      </c>
      <c r="G309" s="463" t="s">
        <v>1796</v>
      </c>
      <c r="H309" s="463" t="s">
        <v>1797</v>
      </c>
      <c r="I309" s="463" t="s">
        <v>1798</v>
      </c>
      <c r="J309" s="463" t="s">
        <v>198</v>
      </c>
      <c r="K309" s="463" t="s">
        <v>1972</v>
      </c>
      <c r="L309" s="463" t="s">
        <v>477</v>
      </c>
      <c r="M309" s="463" t="s">
        <v>198</v>
      </c>
      <c r="N309" s="463" t="s">
        <v>1796</v>
      </c>
      <c r="O309" s="463" t="s">
        <v>1800</v>
      </c>
      <c r="P309" s="463" t="s">
        <v>1801</v>
      </c>
      <c r="Q309" s="463" t="s">
        <v>1796</v>
      </c>
      <c r="R309" s="463" t="s">
        <v>1802</v>
      </c>
      <c r="S309" s="463" t="s">
        <v>2382</v>
      </c>
      <c r="T309" s="463" t="s">
        <v>496</v>
      </c>
      <c r="U309" s="463" t="s">
        <v>2383</v>
      </c>
      <c r="V309" s="463" t="s">
        <v>1805</v>
      </c>
      <c r="W309" s="463" t="s">
        <v>106</v>
      </c>
      <c r="X309" s="463" t="s">
        <v>1806</v>
      </c>
      <c r="Y309" s="463" t="s">
        <v>1794</v>
      </c>
      <c r="Z309" s="463" t="s">
        <v>1833</v>
      </c>
      <c r="AA309" s="463" t="s">
        <v>1808</v>
      </c>
      <c r="AB309" s="463" t="s">
        <v>1809</v>
      </c>
      <c r="AC309" s="463" t="s">
        <v>1810</v>
      </c>
      <c r="AD309" s="463" t="s">
        <v>1811</v>
      </c>
      <c r="AE309" s="463" t="s">
        <v>1857</v>
      </c>
      <c r="AF309" s="463" t="s">
        <v>2332</v>
      </c>
      <c r="AG309" s="463" t="s">
        <v>2097</v>
      </c>
      <c r="AH309" s="463" t="s">
        <v>1933</v>
      </c>
      <c r="AI309" s="463" t="s">
        <v>1809</v>
      </c>
      <c r="AJ309" s="463" t="s">
        <v>1796</v>
      </c>
      <c r="AK309" s="464">
        <v>3800800755038</v>
      </c>
      <c r="AL309" s="463" t="s">
        <v>816</v>
      </c>
      <c r="AM309" s="463" t="s">
        <v>1796</v>
      </c>
      <c r="AN309" s="463" t="s">
        <v>1816</v>
      </c>
      <c r="AO309" s="463" t="s">
        <v>51</v>
      </c>
      <c r="AP309" s="463" t="s">
        <v>1978</v>
      </c>
      <c r="AQ309" s="463" t="s">
        <v>1542</v>
      </c>
      <c r="AR309" s="463" t="s">
        <v>62</v>
      </c>
      <c r="AS309" s="463" t="s">
        <v>51</v>
      </c>
      <c r="AT309" s="463" t="s">
        <v>51</v>
      </c>
      <c r="AU309" s="465">
        <v>0</v>
      </c>
      <c r="AV309" s="463" t="s">
        <v>1818</v>
      </c>
      <c r="AW309" s="463" t="s">
        <v>1796</v>
      </c>
      <c r="AX309" s="463" t="s">
        <v>1819</v>
      </c>
      <c r="AY309" s="463" t="s">
        <v>1820</v>
      </c>
      <c r="AZ309" s="463" t="s">
        <v>1821</v>
      </c>
      <c r="BA309" s="463" t="s">
        <v>1822</v>
      </c>
    </row>
    <row r="310" spans="1:53" ht="21.75" customHeight="1">
      <c r="A310" s="463" t="s">
        <v>2380</v>
      </c>
      <c r="B310" s="463" t="s">
        <v>2381</v>
      </c>
      <c r="C310" s="463" t="s">
        <v>45</v>
      </c>
      <c r="D310" s="463" t="s">
        <v>1794</v>
      </c>
      <c r="E310" s="463" t="s">
        <v>46</v>
      </c>
      <c r="F310" s="463" t="s">
        <v>1795</v>
      </c>
      <c r="G310" s="463" t="s">
        <v>1796</v>
      </c>
      <c r="H310" s="463" t="s">
        <v>1797</v>
      </c>
      <c r="I310" s="463" t="s">
        <v>1798</v>
      </c>
      <c r="J310" s="463" t="s">
        <v>198</v>
      </c>
      <c r="K310" s="463" t="s">
        <v>1972</v>
      </c>
      <c r="L310" s="463" t="s">
        <v>477</v>
      </c>
      <c r="M310" s="463" t="s">
        <v>198</v>
      </c>
      <c r="N310" s="463" t="s">
        <v>1796</v>
      </c>
      <c r="O310" s="463" t="s">
        <v>1800</v>
      </c>
      <c r="P310" s="463" t="s">
        <v>1801</v>
      </c>
      <c r="Q310" s="463" t="s">
        <v>1796</v>
      </c>
      <c r="R310" s="463" t="s">
        <v>1802</v>
      </c>
      <c r="S310" s="463" t="s">
        <v>2382</v>
      </c>
      <c r="T310" s="463" t="s">
        <v>496</v>
      </c>
      <c r="U310" s="463" t="s">
        <v>2383</v>
      </c>
      <c r="V310" s="463" t="s">
        <v>1805</v>
      </c>
      <c r="W310" s="463" t="s">
        <v>106</v>
      </c>
      <c r="X310" s="463" t="s">
        <v>1806</v>
      </c>
      <c r="Y310" s="463" t="s">
        <v>1794</v>
      </c>
      <c r="Z310" s="463" t="s">
        <v>1833</v>
      </c>
      <c r="AA310" s="463" t="s">
        <v>1808</v>
      </c>
      <c r="AB310" s="463" t="s">
        <v>1809</v>
      </c>
      <c r="AC310" s="463" t="s">
        <v>1810</v>
      </c>
      <c r="AD310" s="463" t="s">
        <v>1811</v>
      </c>
      <c r="AE310" s="463" t="s">
        <v>1857</v>
      </c>
      <c r="AF310" s="463" t="s">
        <v>2332</v>
      </c>
      <c r="AG310" s="463" t="s">
        <v>2097</v>
      </c>
      <c r="AH310" s="463" t="s">
        <v>1933</v>
      </c>
      <c r="AI310" s="463" t="s">
        <v>1809</v>
      </c>
      <c r="AJ310" s="463" t="s">
        <v>1794</v>
      </c>
      <c r="AK310" s="464">
        <v>3411400041300</v>
      </c>
      <c r="AL310" s="463" t="s">
        <v>818</v>
      </c>
      <c r="AM310" s="463" t="s">
        <v>1796</v>
      </c>
      <c r="AN310" s="463" t="s">
        <v>1816</v>
      </c>
      <c r="AO310" s="463" t="s">
        <v>51</v>
      </c>
      <c r="AP310" s="463" t="s">
        <v>2384</v>
      </c>
      <c r="AQ310" s="463" t="s">
        <v>1542</v>
      </c>
      <c r="AR310" s="463" t="s">
        <v>62</v>
      </c>
      <c r="AS310" s="463" t="s">
        <v>51</v>
      </c>
      <c r="AT310" s="463" t="s">
        <v>51</v>
      </c>
      <c r="AU310" s="465">
        <v>1</v>
      </c>
      <c r="AV310" s="463" t="s">
        <v>1824</v>
      </c>
      <c r="AW310" s="463" t="s">
        <v>1796</v>
      </c>
      <c r="AX310" s="463" t="s">
        <v>1819</v>
      </c>
      <c r="AY310" s="463" t="s">
        <v>1820</v>
      </c>
      <c r="AZ310" s="463" t="s">
        <v>1821</v>
      </c>
      <c r="BA310" s="463" t="s">
        <v>1822</v>
      </c>
    </row>
    <row r="311" spans="1:53" ht="21.75" customHeight="1">
      <c r="A311" s="463" t="s">
        <v>2380</v>
      </c>
      <c r="B311" s="463" t="s">
        <v>2381</v>
      </c>
      <c r="C311" s="463" t="s">
        <v>45</v>
      </c>
      <c r="D311" s="463" t="s">
        <v>1794</v>
      </c>
      <c r="E311" s="463" t="s">
        <v>46</v>
      </c>
      <c r="F311" s="463" t="s">
        <v>1795</v>
      </c>
      <c r="G311" s="463" t="s">
        <v>1796</v>
      </c>
      <c r="H311" s="463" t="s">
        <v>1797</v>
      </c>
      <c r="I311" s="463" t="s">
        <v>1798</v>
      </c>
      <c r="J311" s="463" t="s">
        <v>198</v>
      </c>
      <c r="K311" s="463" t="s">
        <v>1972</v>
      </c>
      <c r="L311" s="463" t="s">
        <v>477</v>
      </c>
      <c r="M311" s="463" t="s">
        <v>198</v>
      </c>
      <c r="N311" s="463" t="s">
        <v>1796</v>
      </c>
      <c r="O311" s="463" t="s">
        <v>1800</v>
      </c>
      <c r="P311" s="463" t="s">
        <v>1801</v>
      </c>
      <c r="Q311" s="463" t="s">
        <v>1796</v>
      </c>
      <c r="R311" s="463" t="s">
        <v>1802</v>
      </c>
      <c r="S311" s="463" t="s">
        <v>2382</v>
      </c>
      <c r="T311" s="463" t="s">
        <v>496</v>
      </c>
      <c r="U311" s="463" t="s">
        <v>2383</v>
      </c>
      <c r="V311" s="463" t="s">
        <v>1805</v>
      </c>
      <c r="W311" s="463" t="s">
        <v>106</v>
      </c>
      <c r="X311" s="463" t="s">
        <v>1806</v>
      </c>
      <c r="Y311" s="463" t="s">
        <v>1794</v>
      </c>
      <c r="Z311" s="463" t="s">
        <v>1833</v>
      </c>
      <c r="AA311" s="463" t="s">
        <v>1808</v>
      </c>
      <c r="AB311" s="463" t="s">
        <v>1809</v>
      </c>
      <c r="AC311" s="463" t="s">
        <v>1810</v>
      </c>
      <c r="AD311" s="463" t="s">
        <v>1811</v>
      </c>
      <c r="AE311" s="463" t="s">
        <v>1857</v>
      </c>
      <c r="AF311" s="463" t="s">
        <v>2332</v>
      </c>
      <c r="AG311" s="463" t="s">
        <v>2097</v>
      </c>
      <c r="AH311" s="463" t="s">
        <v>1933</v>
      </c>
      <c r="AI311" s="463" t="s">
        <v>1809</v>
      </c>
      <c r="AJ311" s="463" t="s">
        <v>1828</v>
      </c>
      <c r="AK311" s="464">
        <v>1301700006261</v>
      </c>
      <c r="AL311" s="463" t="s">
        <v>643</v>
      </c>
      <c r="AM311" s="463" t="s">
        <v>1796</v>
      </c>
      <c r="AN311" s="463" t="s">
        <v>1816</v>
      </c>
      <c r="AO311" s="463" t="s">
        <v>51</v>
      </c>
      <c r="AP311" s="463" t="s">
        <v>2064</v>
      </c>
      <c r="AQ311" s="463" t="s">
        <v>1159</v>
      </c>
      <c r="AR311" s="463" t="s">
        <v>6</v>
      </c>
      <c r="AS311" s="463" t="s">
        <v>51</v>
      </c>
      <c r="AT311" s="463" t="s">
        <v>51</v>
      </c>
      <c r="AU311" s="465">
        <v>1</v>
      </c>
      <c r="AV311" s="463" t="s">
        <v>1824</v>
      </c>
      <c r="AW311" s="463" t="s">
        <v>1796</v>
      </c>
      <c r="AX311" s="463" t="s">
        <v>1819</v>
      </c>
      <c r="AY311" s="463" t="s">
        <v>1820</v>
      </c>
      <c r="AZ311" s="463" t="s">
        <v>1821</v>
      </c>
      <c r="BA311" s="463" t="s">
        <v>1822</v>
      </c>
    </row>
    <row r="312" spans="1:53" ht="21.75" customHeight="1">
      <c r="A312" s="463" t="s">
        <v>2380</v>
      </c>
      <c r="B312" s="463" t="s">
        <v>2381</v>
      </c>
      <c r="C312" s="463" t="s">
        <v>45</v>
      </c>
      <c r="D312" s="463" t="s">
        <v>1794</v>
      </c>
      <c r="E312" s="463" t="s">
        <v>46</v>
      </c>
      <c r="F312" s="463" t="s">
        <v>1795</v>
      </c>
      <c r="G312" s="463" t="s">
        <v>1796</v>
      </c>
      <c r="H312" s="463" t="s">
        <v>1797</v>
      </c>
      <c r="I312" s="463" t="s">
        <v>1798</v>
      </c>
      <c r="J312" s="463" t="s">
        <v>198</v>
      </c>
      <c r="K312" s="463" t="s">
        <v>1972</v>
      </c>
      <c r="L312" s="463" t="s">
        <v>477</v>
      </c>
      <c r="M312" s="463" t="s">
        <v>198</v>
      </c>
      <c r="N312" s="463" t="s">
        <v>1796</v>
      </c>
      <c r="O312" s="463" t="s">
        <v>1800</v>
      </c>
      <c r="P312" s="463" t="s">
        <v>1801</v>
      </c>
      <c r="Q312" s="463" t="s">
        <v>1796</v>
      </c>
      <c r="R312" s="463" t="s">
        <v>1802</v>
      </c>
      <c r="S312" s="463" t="s">
        <v>2382</v>
      </c>
      <c r="T312" s="463" t="s">
        <v>496</v>
      </c>
      <c r="U312" s="463" t="s">
        <v>2383</v>
      </c>
      <c r="V312" s="463" t="s">
        <v>1805</v>
      </c>
      <c r="W312" s="463" t="s">
        <v>106</v>
      </c>
      <c r="X312" s="463" t="s">
        <v>1806</v>
      </c>
      <c r="Y312" s="463" t="s">
        <v>1794</v>
      </c>
      <c r="Z312" s="463" t="s">
        <v>1833</v>
      </c>
      <c r="AA312" s="463" t="s">
        <v>1808</v>
      </c>
      <c r="AB312" s="463" t="s">
        <v>1809</v>
      </c>
      <c r="AC312" s="463" t="s">
        <v>1810</v>
      </c>
      <c r="AD312" s="463" t="s">
        <v>1811</v>
      </c>
      <c r="AE312" s="463" t="s">
        <v>1857</v>
      </c>
      <c r="AF312" s="463" t="s">
        <v>2332</v>
      </c>
      <c r="AG312" s="463" t="s">
        <v>2097</v>
      </c>
      <c r="AH312" s="463" t="s">
        <v>1933</v>
      </c>
      <c r="AI312" s="463" t="s">
        <v>1809</v>
      </c>
      <c r="AJ312" s="463" t="s">
        <v>1860</v>
      </c>
      <c r="AK312" s="464">
        <v>1410600018517</v>
      </c>
      <c r="AL312" s="463" t="s">
        <v>645</v>
      </c>
      <c r="AM312" s="463" t="s">
        <v>1794</v>
      </c>
      <c r="AN312" s="463" t="s">
        <v>1816</v>
      </c>
      <c r="AO312" s="463" t="s">
        <v>51</v>
      </c>
      <c r="AP312" s="463" t="s">
        <v>1978</v>
      </c>
      <c r="AQ312" s="463" t="s">
        <v>1159</v>
      </c>
      <c r="AR312" s="463" t="s">
        <v>6</v>
      </c>
      <c r="AS312" s="463" t="s">
        <v>1912</v>
      </c>
      <c r="AT312" s="463" t="s">
        <v>2114</v>
      </c>
      <c r="AU312" s="465">
        <v>1</v>
      </c>
      <c r="AV312" s="463" t="s">
        <v>1824</v>
      </c>
      <c r="AW312" s="463" t="s">
        <v>1796</v>
      </c>
      <c r="AX312" s="463" t="s">
        <v>1819</v>
      </c>
      <c r="AY312" s="463" t="s">
        <v>1820</v>
      </c>
      <c r="AZ312" s="463" t="s">
        <v>1821</v>
      </c>
      <c r="BA312" s="463" t="s">
        <v>1822</v>
      </c>
    </row>
    <row r="313" spans="1:53" ht="21.75" customHeight="1">
      <c r="A313" s="463" t="s">
        <v>2380</v>
      </c>
      <c r="B313" s="463" t="s">
        <v>2381</v>
      </c>
      <c r="C313" s="463" t="s">
        <v>45</v>
      </c>
      <c r="D313" s="463" t="s">
        <v>1794</v>
      </c>
      <c r="E313" s="463" t="s">
        <v>46</v>
      </c>
      <c r="F313" s="463" t="s">
        <v>1795</v>
      </c>
      <c r="G313" s="463" t="s">
        <v>1796</v>
      </c>
      <c r="H313" s="463" t="s">
        <v>1797</v>
      </c>
      <c r="I313" s="463" t="s">
        <v>1798</v>
      </c>
      <c r="J313" s="463" t="s">
        <v>198</v>
      </c>
      <c r="K313" s="463" t="s">
        <v>1972</v>
      </c>
      <c r="L313" s="463" t="s">
        <v>477</v>
      </c>
      <c r="M313" s="463" t="s">
        <v>198</v>
      </c>
      <c r="N313" s="463" t="s">
        <v>1796</v>
      </c>
      <c r="O313" s="463" t="s">
        <v>1800</v>
      </c>
      <c r="P313" s="463" t="s">
        <v>1801</v>
      </c>
      <c r="Q313" s="463" t="s">
        <v>1796</v>
      </c>
      <c r="R313" s="463" t="s">
        <v>1802</v>
      </c>
      <c r="S313" s="463" t="s">
        <v>2382</v>
      </c>
      <c r="T313" s="463" t="s">
        <v>496</v>
      </c>
      <c r="U313" s="463" t="s">
        <v>2383</v>
      </c>
      <c r="V313" s="463" t="s">
        <v>1805</v>
      </c>
      <c r="W313" s="463" t="s">
        <v>106</v>
      </c>
      <c r="X313" s="463" t="s">
        <v>1806</v>
      </c>
      <c r="Y313" s="463" t="s">
        <v>1794</v>
      </c>
      <c r="Z313" s="463" t="s">
        <v>1833</v>
      </c>
      <c r="AA313" s="463" t="s">
        <v>1808</v>
      </c>
      <c r="AB313" s="463" t="s">
        <v>1809</v>
      </c>
      <c r="AC313" s="463" t="s">
        <v>1810</v>
      </c>
      <c r="AD313" s="463" t="s">
        <v>1811</v>
      </c>
      <c r="AE313" s="463" t="s">
        <v>1857</v>
      </c>
      <c r="AF313" s="463" t="s">
        <v>2332</v>
      </c>
      <c r="AG313" s="463" t="s">
        <v>2097</v>
      </c>
      <c r="AH313" s="463" t="s">
        <v>1933</v>
      </c>
      <c r="AI313" s="463" t="s">
        <v>1809</v>
      </c>
      <c r="AJ313" s="463" t="s">
        <v>1864</v>
      </c>
      <c r="AK313" s="464">
        <v>1330700096685</v>
      </c>
      <c r="AL313" s="463" t="s">
        <v>644</v>
      </c>
      <c r="AM313" s="463" t="s">
        <v>1794</v>
      </c>
      <c r="AN313" s="463" t="s">
        <v>1816</v>
      </c>
      <c r="AO313" s="463" t="s">
        <v>51</v>
      </c>
      <c r="AP313" s="463" t="s">
        <v>2385</v>
      </c>
      <c r="AQ313" s="463" t="s">
        <v>1159</v>
      </c>
      <c r="AR313" s="463" t="s">
        <v>6</v>
      </c>
      <c r="AS313" s="463" t="s">
        <v>1912</v>
      </c>
      <c r="AT313" s="463" t="s">
        <v>2114</v>
      </c>
      <c r="AU313" s="465">
        <v>1</v>
      </c>
      <c r="AV313" s="463" t="s">
        <v>1824</v>
      </c>
      <c r="AW313" s="463" t="s">
        <v>1796</v>
      </c>
      <c r="AX313" s="463" t="s">
        <v>1819</v>
      </c>
      <c r="AY313" s="463" t="s">
        <v>1820</v>
      </c>
      <c r="AZ313" s="463" t="s">
        <v>1821</v>
      </c>
      <c r="BA313" s="463" t="s">
        <v>1822</v>
      </c>
    </row>
    <row r="314" spans="1:53" ht="21.75" customHeight="1">
      <c r="A314" s="463" t="s">
        <v>2386</v>
      </c>
      <c r="B314" s="463" t="s">
        <v>2387</v>
      </c>
      <c r="C314" s="463" t="s">
        <v>71</v>
      </c>
      <c r="D314" s="463" t="s">
        <v>1794</v>
      </c>
      <c r="E314" s="463" t="s">
        <v>46</v>
      </c>
      <c r="F314" s="463" t="s">
        <v>1795</v>
      </c>
      <c r="G314" s="463" t="s">
        <v>1796</v>
      </c>
      <c r="H314" s="463" t="s">
        <v>1797</v>
      </c>
      <c r="I314" s="463" t="s">
        <v>2388</v>
      </c>
      <c r="J314" s="463" t="s">
        <v>494</v>
      </c>
      <c r="K314" s="463" t="s">
        <v>2389</v>
      </c>
      <c r="L314" s="463" t="s">
        <v>495</v>
      </c>
      <c r="M314" s="463" t="s">
        <v>494</v>
      </c>
      <c r="N314" s="463" t="s">
        <v>1796</v>
      </c>
      <c r="O314" s="463" t="s">
        <v>1800</v>
      </c>
      <c r="P314" s="463" t="s">
        <v>1801</v>
      </c>
      <c r="Q314" s="463" t="s">
        <v>1796</v>
      </c>
      <c r="R314" s="463" t="s">
        <v>1802</v>
      </c>
      <c r="S314" s="463" t="s">
        <v>2382</v>
      </c>
      <c r="T314" s="463" t="s">
        <v>496</v>
      </c>
      <c r="U314" s="463" t="s">
        <v>2383</v>
      </c>
      <c r="V314" s="463" t="s">
        <v>1985</v>
      </c>
      <c r="W314" s="463" t="s">
        <v>81</v>
      </c>
      <c r="X314" s="463" t="s">
        <v>1986</v>
      </c>
      <c r="Y314" s="463" t="s">
        <v>1825</v>
      </c>
      <c r="Z314" s="463" t="s">
        <v>2390</v>
      </c>
      <c r="AA314" s="463" t="s">
        <v>1794</v>
      </c>
      <c r="AB314" s="463" t="s">
        <v>1809</v>
      </c>
      <c r="AC314" s="463" t="s">
        <v>1810</v>
      </c>
      <c r="AD314" s="463" t="s">
        <v>2391</v>
      </c>
      <c r="AE314" s="463" t="s">
        <v>2251</v>
      </c>
      <c r="AF314" s="463" t="s">
        <v>1912</v>
      </c>
      <c r="AG314" s="463" t="s">
        <v>2392</v>
      </c>
      <c r="AH314" s="463" t="s">
        <v>2063</v>
      </c>
      <c r="AI314" s="463" t="s">
        <v>1809</v>
      </c>
      <c r="AJ314" s="463" t="s">
        <v>1796</v>
      </c>
      <c r="AK314" s="464">
        <v>3480700155601</v>
      </c>
      <c r="AL314" s="463" t="s">
        <v>820</v>
      </c>
      <c r="AM314" s="463" t="s">
        <v>1796</v>
      </c>
      <c r="AN314" s="463" t="s">
        <v>1816</v>
      </c>
      <c r="AO314" s="463" t="s">
        <v>51</v>
      </c>
      <c r="AP314" s="463" t="s">
        <v>2393</v>
      </c>
      <c r="AQ314" s="463" t="s">
        <v>1703</v>
      </c>
      <c r="AR314" s="463" t="s">
        <v>62</v>
      </c>
      <c r="AS314" s="463" t="s">
        <v>51</v>
      </c>
      <c r="AT314" s="463" t="s">
        <v>51</v>
      </c>
      <c r="AU314" s="465">
        <v>0</v>
      </c>
      <c r="AV314" s="463" t="s">
        <v>1818</v>
      </c>
      <c r="AW314" s="463" t="s">
        <v>1796</v>
      </c>
      <c r="AX314" s="463" t="s">
        <v>1934</v>
      </c>
      <c r="AY314" s="463" t="s">
        <v>1935</v>
      </c>
      <c r="AZ314" s="463" t="s">
        <v>1936</v>
      </c>
      <c r="BA314" s="463" t="s">
        <v>1822</v>
      </c>
    </row>
    <row r="315" spans="1:53" ht="21.75" customHeight="1">
      <c r="A315" s="463" t="s">
        <v>2386</v>
      </c>
      <c r="B315" s="463" t="s">
        <v>2387</v>
      </c>
      <c r="C315" s="463" t="s">
        <v>71</v>
      </c>
      <c r="D315" s="463" t="s">
        <v>1794</v>
      </c>
      <c r="E315" s="463" t="s">
        <v>46</v>
      </c>
      <c r="F315" s="463" t="s">
        <v>1795</v>
      </c>
      <c r="G315" s="463" t="s">
        <v>1796</v>
      </c>
      <c r="H315" s="463" t="s">
        <v>1797</v>
      </c>
      <c r="I315" s="463" t="s">
        <v>2388</v>
      </c>
      <c r="J315" s="463" t="s">
        <v>494</v>
      </c>
      <c r="K315" s="463" t="s">
        <v>2389</v>
      </c>
      <c r="L315" s="463" t="s">
        <v>495</v>
      </c>
      <c r="M315" s="463" t="s">
        <v>494</v>
      </c>
      <c r="N315" s="463" t="s">
        <v>1796</v>
      </c>
      <c r="O315" s="463" t="s">
        <v>1800</v>
      </c>
      <c r="P315" s="463" t="s">
        <v>1801</v>
      </c>
      <c r="Q315" s="463" t="s">
        <v>1796</v>
      </c>
      <c r="R315" s="463" t="s">
        <v>1802</v>
      </c>
      <c r="S315" s="463" t="s">
        <v>2382</v>
      </c>
      <c r="T315" s="463" t="s">
        <v>496</v>
      </c>
      <c r="U315" s="463" t="s">
        <v>2383</v>
      </c>
      <c r="V315" s="463" t="s">
        <v>1985</v>
      </c>
      <c r="W315" s="463" t="s">
        <v>81</v>
      </c>
      <c r="X315" s="463" t="s">
        <v>1986</v>
      </c>
      <c r="Y315" s="463" t="s">
        <v>1825</v>
      </c>
      <c r="Z315" s="463" t="s">
        <v>2390</v>
      </c>
      <c r="AA315" s="463" t="s">
        <v>1794</v>
      </c>
      <c r="AB315" s="463" t="s">
        <v>1809</v>
      </c>
      <c r="AC315" s="463" t="s">
        <v>1810</v>
      </c>
      <c r="AD315" s="463" t="s">
        <v>2391</v>
      </c>
      <c r="AE315" s="463" t="s">
        <v>2251</v>
      </c>
      <c r="AF315" s="463" t="s">
        <v>1912</v>
      </c>
      <c r="AG315" s="463" t="s">
        <v>2392</v>
      </c>
      <c r="AH315" s="463" t="s">
        <v>2063</v>
      </c>
      <c r="AI315" s="463" t="s">
        <v>1809</v>
      </c>
      <c r="AJ315" s="463" t="s">
        <v>1794</v>
      </c>
      <c r="AK315" s="464">
        <v>3430200257626</v>
      </c>
      <c r="AL315" s="463" t="s">
        <v>821</v>
      </c>
      <c r="AM315" s="463" t="s">
        <v>1796</v>
      </c>
      <c r="AN315" s="463" t="s">
        <v>1816</v>
      </c>
      <c r="AO315" s="463" t="s">
        <v>51</v>
      </c>
      <c r="AP315" s="463" t="s">
        <v>1937</v>
      </c>
      <c r="AQ315" s="463" t="s">
        <v>1542</v>
      </c>
      <c r="AR315" s="463" t="s">
        <v>62</v>
      </c>
      <c r="AS315" s="463" t="s">
        <v>51</v>
      </c>
      <c r="AT315" s="463" t="s">
        <v>51</v>
      </c>
      <c r="AU315" s="465">
        <v>1</v>
      </c>
      <c r="AV315" s="463" t="s">
        <v>1824</v>
      </c>
      <c r="AW315" s="463" t="s">
        <v>1796</v>
      </c>
      <c r="AX315" s="463" t="s">
        <v>1934</v>
      </c>
      <c r="AY315" s="463" t="s">
        <v>1935</v>
      </c>
      <c r="AZ315" s="463" t="s">
        <v>1936</v>
      </c>
      <c r="BA315" s="463" t="s">
        <v>1822</v>
      </c>
    </row>
    <row r="316" spans="1:53" ht="21.75" customHeight="1">
      <c r="A316" s="463" t="s">
        <v>2386</v>
      </c>
      <c r="B316" s="463" t="s">
        <v>2387</v>
      </c>
      <c r="C316" s="463" t="s">
        <v>71</v>
      </c>
      <c r="D316" s="463" t="s">
        <v>1794</v>
      </c>
      <c r="E316" s="463" t="s">
        <v>46</v>
      </c>
      <c r="F316" s="463" t="s">
        <v>1795</v>
      </c>
      <c r="G316" s="463" t="s">
        <v>1796</v>
      </c>
      <c r="H316" s="463" t="s">
        <v>1797</v>
      </c>
      <c r="I316" s="463" t="s">
        <v>2388</v>
      </c>
      <c r="J316" s="463" t="s">
        <v>494</v>
      </c>
      <c r="K316" s="463" t="s">
        <v>2389</v>
      </c>
      <c r="L316" s="463" t="s">
        <v>495</v>
      </c>
      <c r="M316" s="463" t="s">
        <v>494</v>
      </c>
      <c r="N316" s="463" t="s">
        <v>1796</v>
      </c>
      <c r="O316" s="463" t="s">
        <v>1800</v>
      </c>
      <c r="P316" s="463" t="s">
        <v>1801</v>
      </c>
      <c r="Q316" s="463" t="s">
        <v>1796</v>
      </c>
      <c r="R316" s="463" t="s">
        <v>1802</v>
      </c>
      <c r="S316" s="463" t="s">
        <v>2382</v>
      </c>
      <c r="T316" s="463" t="s">
        <v>496</v>
      </c>
      <c r="U316" s="463" t="s">
        <v>2383</v>
      </c>
      <c r="V316" s="463" t="s">
        <v>1985</v>
      </c>
      <c r="W316" s="463" t="s">
        <v>81</v>
      </c>
      <c r="X316" s="463" t="s">
        <v>1986</v>
      </c>
      <c r="Y316" s="463" t="s">
        <v>1825</v>
      </c>
      <c r="Z316" s="463" t="s">
        <v>2390</v>
      </c>
      <c r="AA316" s="463" t="s">
        <v>1794</v>
      </c>
      <c r="AB316" s="463" t="s">
        <v>1809</v>
      </c>
      <c r="AC316" s="463" t="s">
        <v>1810</v>
      </c>
      <c r="AD316" s="463" t="s">
        <v>2391</v>
      </c>
      <c r="AE316" s="463" t="s">
        <v>2251</v>
      </c>
      <c r="AF316" s="463" t="s">
        <v>1912</v>
      </c>
      <c r="AG316" s="463" t="s">
        <v>2392</v>
      </c>
      <c r="AH316" s="463" t="s">
        <v>2063</v>
      </c>
      <c r="AI316" s="463" t="s">
        <v>1809</v>
      </c>
      <c r="AJ316" s="463" t="s">
        <v>1825</v>
      </c>
      <c r="AK316" s="464">
        <v>3349900631678</v>
      </c>
      <c r="AL316" s="463" t="s">
        <v>619</v>
      </c>
      <c r="AM316" s="463" t="s">
        <v>1796</v>
      </c>
      <c r="AN316" s="463" t="s">
        <v>1816</v>
      </c>
      <c r="AO316" s="463" t="s">
        <v>51</v>
      </c>
      <c r="AP316" s="463" t="s">
        <v>1937</v>
      </c>
      <c r="AQ316" s="463" t="s">
        <v>1159</v>
      </c>
      <c r="AR316" s="463" t="s">
        <v>62</v>
      </c>
      <c r="AS316" s="463" t="s">
        <v>51</v>
      </c>
      <c r="AT316" s="463" t="s">
        <v>51</v>
      </c>
      <c r="AU316" s="465">
        <v>1</v>
      </c>
      <c r="AV316" s="463" t="s">
        <v>1824</v>
      </c>
      <c r="AW316" s="463" t="s">
        <v>1796</v>
      </c>
      <c r="AX316" s="463" t="s">
        <v>1934</v>
      </c>
      <c r="AY316" s="463" t="s">
        <v>1935</v>
      </c>
      <c r="AZ316" s="463" t="s">
        <v>1936</v>
      </c>
      <c r="BA316" s="463" t="s">
        <v>1822</v>
      </c>
    </row>
    <row r="317" spans="1:53" ht="21.75" customHeight="1">
      <c r="A317" s="463" t="s">
        <v>2394</v>
      </c>
      <c r="B317" s="463" t="s">
        <v>2395</v>
      </c>
      <c r="C317" s="463" t="s">
        <v>53</v>
      </c>
      <c r="D317" s="463" t="s">
        <v>1794</v>
      </c>
      <c r="E317" s="463" t="s">
        <v>46</v>
      </c>
      <c r="F317" s="463" t="s">
        <v>1795</v>
      </c>
      <c r="G317" s="463" t="s">
        <v>1796</v>
      </c>
      <c r="H317" s="463" t="s">
        <v>1797</v>
      </c>
      <c r="I317" s="463" t="s">
        <v>1798</v>
      </c>
      <c r="J317" s="463" t="s">
        <v>198</v>
      </c>
      <c r="K317" s="463" t="s">
        <v>2396</v>
      </c>
      <c r="L317" s="463" t="s">
        <v>622</v>
      </c>
      <c r="M317" s="463" t="s">
        <v>198</v>
      </c>
      <c r="N317" s="463" t="s">
        <v>1796</v>
      </c>
      <c r="O317" s="463" t="s">
        <v>1800</v>
      </c>
      <c r="P317" s="463" t="s">
        <v>1801</v>
      </c>
      <c r="Q317" s="463" t="s">
        <v>1796</v>
      </c>
      <c r="R317" s="463" t="s">
        <v>1802</v>
      </c>
      <c r="S317" s="463" t="s">
        <v>2382</v>
      </c>
      <c r="T317" s="463" t="s">
        <v>496</v>
      </c>
      <c r="U317" s="463" t="s">
        <v>2383</v>
      </c>
      <c r="V317" s="463" t="s">
        <v>1805</v>
      </c>
      <c r="W317" s="463" t="s">
        <v>106</v>
      </c>
      <c r="X317" s="463" t="s">
        <v>1806</v>
      </c>
      <c r="Y317" s="463" t="s">
        <v>1794</v>
      </c>
      <c r="Z317" s="463" t="s">
        <v>1807</v>
      </c>
      <c r="AA317" s="463" t="s">
        <v>1808</v>
      </c>
      <c r="AB317" s="463" t="s">
        <v>1809</v>
      </c>
      <c r="AC317" s="463" t="s">
        <v>1810</v>
      </c>
      <c r="AD317" s="463" t="s">
        <v>1811</v>
      </c>
      <c r="AE317" s="463" t="s">
        <v>2397</v>
      </c>
      <c r="AF317" s="463" t="s">
        <v>2398</v>
      </c>
      <c r="AG317" s="463" t="s">
        <v>2399</v>
      </c>
      <c r="AH317" s="463" t="s">
        <v>1907</v>
      </c>
      <c r="AI317" s="463" t="s">
        <v>1809</v>
      </c>
      <c r="AJ317" s="463" t="s">
        <v>1796</v>
      </c>
      <c r="AK317" s="464">
        <v>3479900011288</v>
      </c>
      <c r="AL317" s="463" t="s">
        <v>626</v>
      </c>
      <c r="AM317" s="463" t="s">
        <v>1796</v>
      </c>
      <c r="AN317" s="463" t="s">
        <v>1816</v>
      </c>
      <c r="AO317" s="463" t="s">
        <v>51</v>
      </c>
      <c r="AP317" s="463" t="s">
        <v>2400</v>
      </c>
      <c r="AQ317" s="463" t="s">
        <v>1159</v>
      </c>
      <c r="AR317" s="463" t="s">
        <v>62</v>
      </c>
      <c r="AS317" s="463" t="s">
        <v>51</v>
      </c>
      <c r="AT317" s="463" t="s">
        <v>51</v>
      </c>
      <c r="AU317" s="465">
        <v>1</v>
      </c>
      <c r="AV317" s="463" t="s">
        <v>1824</v>
      </c>
      <c r="AW317" s="463" t="s">
        <v>1796</v>
      </c>
      <c r="AX317" s="463" t="s">
        <v>1819</v>
      </c>
      <c r="AY317" s="463" t="s">
        <v>1820</v>
      </c>
      <c r="AZ317" s="463" t="s">
        <v>1821</v>
      </c>
      <c r="BA317" s="463" t="s">
        <v>1822</v>
      </c>
    </row>
    <row r="318" spans="1:53" ht="21.75" customHeight="1">
      <c r="A318" s="463" t="s">
        <v>2394</v>
      </c>
      <c r="B318" s="463" t="s">
        <v>2395</v>
      </c>
      <c r="C318" s="463" t="s">
        <v>53</v>
      </c>
      <c r="D318" s="463" t="s">
        <v>1794</v>
      </c>
      <c r="E318" s="463" t="s">
        <v>46</v>
      </c>
      <c r="F318" s="463" t="s">
        <v>1795</v>
      </c>
      <c r="G318" s="463" t="s">
        <v>1796</v>
      </c>
      <c r="H318" s="463" t="s">
        <v>1797</v>
      </c>
      <c r="I318" s="463" t="s">
        <v>1798</v>
      </c>
      <c r="J318" s="463" t="s">
        <v>198</v>
      </c>
      <c r="K318" s="463" t="s">
        <v>2396</v>
      </c>
      <c r="L318" s="463" t="s">
        <v>622</v>
      </c>
      <c r="M318" s="463" t="s">
        <v>198</v>
      </c>
      <c r="N318" s="463" t="s">
        <v>1796</v>
      </c>
      <c r="O318" s="463" t="s">
        <v>1800</v>
      </c>
      <c r="P318" s="463" t="s">
        <v>1801</v>
      </c>
      <c r="Q318" s="463" t="s">
        <v>1796</v>
      </c>
      <c r="R318" s="463" t="s">
        <v>1802</v>
      </c>
      <c r="S318" s="463" t="s">
        <v>2382</v>
      </c>
      <c r="T318" s="463" t="s">
        <v>496</v>
      </c>
      <c r="U318" s="463" t="s">
        <v>2383</v>
      </c>
      <c r="V318" s="463" t="s">
        <v>1805</v>
      </c>
      <c r="W318" s="463" t="s">
        <v>106</v>
      </c>
      <c r="X318" s="463" t="s">
        <v>1806</v>
      </c>
      <c r="Y318" s="463" t="s">
        <v>1794</v>
      </c>
      <c r="Z318" s="463" t="s">
        <v>1807</v>
      </c>
      <c r="AA318" s="463" t="s">
        <v>1808</v>
      </c>
      <c r="AB318" s="463" t="s">
        <v>1809</v>
      </c>
      <c r="AC318" s="463" t="s">
        <v>1810</v>
      </c>
      <c r="AD318" s="463" t="s">
        <v>1811</v>
      </c>
      <c r="AE318" s="463" t="s">
        <v>2397</v>
      </c>
      <c r="AF318" s="463" t="s">
        <v>2398</v>
      </c>
      <c r="AG318" s="463" t="s">
        <v>2399</v>
      </c>
      <c r="AH318" s="463" t="s">
        <v>1907</v>
      </c>
      <c r="AI318" s="463" t="s">
        <v>1809</v>
      </c>
      <c r="AJ318" s="463" t="s">
        <v>1794</v>
      </c>
      <c r="AK318" s="464">
        <v>3440600645577</v>
      </c>
      <c r="AL318" s="463" t="s">
        <v>621</v>
      </c>
      <c r="AM318" s="463" t="s">
        <v>1794</v>
      </c>
      <c r="AN318" s="463" t="s">
        <v>1816</v>
      </c>
      <c r="AO318" s="463" t="s">
        <v>51</v>
      </c>
      <c r="AP318" s="463" t="s">
        <v>1925</v>
      </c>
      <c r="AQ318" s="463" t="s">
        <v>1159</v>
      </c>
      <c r="AR318" s="463" t="s">
        <v>62</v>
      </c>
      <c r="AS318" s="463" t="s">
        <v>51</v>
      </c>
      <c r="AT318" s="463" t="s">
        <v>51</v>
      </c>
      <c r="AU318" s="465">
        <v>1</v>
      </c>
      <c r="AV318" s="463" t="s">
        <v>1824</v>
      </c>
      <c r="AW318" s="463" t="s">
        <v>1796</v>
      </c>
      <c r="AX318" s="463" t="s">
        <v>1819</v>
      </c>
      <c r="AY318" s="463" t="s">
        <v>1820</v>
      </c>
      <c r="AZ318" s="463" t="s">
        <v>1821</v>
      </c>
      <c r="BA318" s="463" t="s">
        <v>1822</v>
      </c>
    </row>
    <row r="319" spans="1:53" ht="21.75" customHeight="1">
      <c r="A319" s="463" t="s">
        <v>2394</v>
      </c>
      <c r="B319" s="463" t="s">
        <v>2395</v>
      </c>
      <c r="C319" s="463" t="s">
        <v>53</v>
      </c>
      <c r="D319" s="463" t="s">
        <v>1794</v>
      </c>
      <c r="E319" s="463" t="s">
        <v>46</v>
      </c>
      <c r="F319" s="463" t="s">
        <v>1795</v>
      </c>
      <c r="G319" s="463" t="s">
        <v>1796</v>
      </c>
      <c r="H319" s="463" t="s">
        <v>1797</v>
      </c>
      <c r="I319" s="463" t="s">
        <v>1798</v>
      </c>
      <c r="J319" s="463" t="s">
        <v>198</v>
      </c>
      <c r="K319" s="463" t="s">
        <v>2396</v>
      </c>
      <c r="L319" s="463" t="s">
        <v>622</v>
      </c>
      <c r="M319" s="463" t="s">
        <v>198</v>
      </c>
      <c r="N319" s="463" t="s">
        <v>1796</v>
      </c>
      <c r="O319" s="463" t="s">
        <v>1800</v>
      </c>
      <c r="P319" s="463" t="s">
        <v>1801</v>
      </c>
      <c r="Q319" s="463" t="s">
        <v>1796</v>
      </c>
      <c r="R319" s="463" t="s">
        <v>1802</v>
      </c>
      <c r="S319" s="463" t="s">
        <v>2382</v>
      </c>
      <c r="T319" s="463" t="s">
        <v>496</v>
      </c>
      <c r="U319" s="463" t="s">
        <v>2383</v>
      </c>
      <c r="V319" s="463" t="s">
        <v>1805</v>
      </c>
      <c r="W319" s="463" t="s">
        <v>106</v>
      </c>
      <c r="X319" s="463" t="s">
        <v>1806</v>
      </c>
      <c r="Y319" s="463" t="s">
        <v>1794</v>
      </c>
      <c r="Z319" s="463" t="s">
        <v>1807</v>
      </c>
      <c r="AA319" s="463" t="s">
        <v>1808</v>
      </c>
      <c r="AB319" s="463" t="s">
        <v>1809</v>
      </c>
      <c r="AC319" s="463" t="s">
        <v>1810</v>
      </c>
      <c r="AD319" s="463" t="s">
        <v>1811</v>
      </c>
      <c r="AE319" s="463" t="s">
        <v>2397</v>
      </c>
      <c r="AF319" s="463" t="s">
        <v>2398</v>
      </c>
      <c r="AG319" s="463" t="s">
        <v>2399</v>
      </c>
      <c r="AH319" s="463" t="s">
        <v>1907</v>
      </c>
      <c r="AI319" s="463" t="s">
        <v>1809</v>
      </c>
      <c r="AJ319" s="463" t="s">
        <v>1808</v>
      </c>
      <c r="AK319" s="464">
        <v>3470400531047</v>
      </c>
      <c r="AL319" s="463" t="s">
        <v>822</v>
      </c>
      <c r="AM319" s="463" t="s">
        <v>1794</v>
      </c>
      <c r="AN319" s="463" t="s">
        <v>1816</v>
      </c>
      <c r="AO319" s="463" t="s">
        <v>51</v>
      </c>
      <c r="AP319" s="463" t="s">
        <v>2401</v>
      </c>
      <c r="AQ319" s="463" t="s">
        <v>1542</v>
      </c>
      <c r="AR319" s="463" t="s">
        <v>62</v>
      </c>
      <c r="AS319" s="463" t="s">
        <v>51</v>
      </c>
      <c r="AT319" s="463" t="s">
        <v>51</v>
      </c>
      <c r="AU319" s="465">
        <v>1</v>
      </c>
      <c r="AV319" s="463" t="s">
        <v>1824</v>
      </c>
      <c r="AW319" s="463" t="s">
        <v>1796</v>
      </c>
      <c r="AX319" s="463" t="s">
        <v>1819</v>
      </c>
      <c r="AY319" s="463" t="s">
        <v>1820</v>
      </c>
      <c r="AZ319" s="463" t="s">
        <v>1821</v>
      </c>
      <c r="BA319" s="463" t="s">
        <v>1822</v>
      </c>
    </row>
    <row r="320" spans="1:53" ht="21.75" customHeight="1">
      <c r="A320" s="463" t="s">
        <v>2394</v>
      </c>
      <c r="B320" s="463" t="s">
        <v>2395</v>
      </c>
      <c r="C320" s="463" t="s">
        <v>53</v>
      </c>
      <c r="D320" s="463" t="s">
        <v>1794</v>
      </c>
      <c r="E320" s="463" t="s">
        <v>46</v>
      </c>
      <c r="F320" s="463" t="s">
        <v>1795</v>
      </c>
      <c r="G320" s="463" t="s">
        <v>1796</v>
      </c>
      <c r="H320" s="463" t="s">
        <v>1797</v>
      </c>
      <c r="I320" s="463" t="s">
        <v>1798</v>
      </c>
      <c r="J320" s="463" t="s">
        <v>198</v>
      </c>
      <c r="K320" s="463" t="s">
        <v>2396</v>
      </c>
      <c r="L320" s="463" t="s">
        <v>622</v>
      </c>
      <c r="M320" s="463" t="s">
        <v>198</v>
      </c>
      <c r="N320" s="463" t="s">
        <v>1796</v>
      </c>
      <c r="O320" s="463" t="s">
        <v>1800</v>
      </c>
      <c r="P320" s="463" t="s">
        <v>1801</v>
      </c>
      <c r="Q320" s="463" t="s">
        <v>1796</v>
      </c>
      <c r="R320" s="463" t="s">
        <v>1802</v>
      </c>
      <c r="S320" s="463" t="s">
        <v>2382</v>
      </c>
      <c r="T320" s="463" t="s">
        <v>496</v>
      </c>
      <c r="U320" s="463" t="s">
        <v>2383</v>
      </c>
      <c r="V320" s="463" t="s">
        <v>1805</v>
      </c>
      <c r="W320" s="463" t="s">
        <v>106</v>
      </c>
      <c r="X320" s="463" t="s">
        <v>1806</v>
      </c>
      <c r="Y320" s="463" t="s">
        <v>1794</v>
      </c>
      <c r="Z320" s="463" t="s">
        <v>1807</v>
      </c>
      <c r="AA320" s="463" t="s">
        <v>1808</v>
      </c>
      <c r="AB320" s="463" t="s">
        <v>1809</v>
      </c>
      <c r="AC320" s="463" t="s">
        <v>1810</v>
      </c>
      <c r="AD320" s="463" t="s">
        <v>1811</v>
      </c>
      <c r="AE320" s="463" t="s">
        <v>2397</v>
      </c>
      <c r="AF320" s="463" t="s">
        <v>2398</v>
      </c>
      <c r="AG320" s="463" t="s">
        <v>2399</v>
      </c>
      <c r="AH320" s="463" t="s">
        <v>1907</v>
      </c>
      <c r="AI320" s="463" t="s">
        <v>1809</v>
      </c>
      <c r="AJ320" s="463" t="s">
        <v>1828</v>
      </c>
      <c r="AK320" s="464">
        <v>5470300023402</v>
      </c>
      <c r="AL320" s="463" t="s">
        <v>637</v>
      </c>
      <c r="AM320" s="463" t="s">
        <v>1796</v>
      </c>
      <c r="AN320" s="463" t="s">
        <v>1816</v>
      </c>
      <c r="AO320" s="463" t="s">
        <v>51</v>
      </c>
      <c r="AP320" s="463" t="s">
        <v>1925</v>
      </c>
      <c r="AQ320" s="463" t="s">
        <v>1159</v>
      </c>
      <c r="AR320" s="463" t="s">
        <v>6</v>
      </c>
      <c r="AS320" s="463" t="s">
        <v>51</v>
      </c>
      <c r="AT320" s="463" t="s">
        <v>51</v>
      </c>
      <c r="AU320" s="465">
        <v>1</v>
      </c>
      <c r="AV320" s="463" t="s">
        <v>1824</v>
      </c>
      <c r="AW320" s="463" t="s">
        <v>1796</v>
      </c>
      <c r="AX320" s="463" t="s">
        <v>1819</v>
      </c>
      <c r="AY320" s="463" t="s">
        <v>1820</v>
      </c>
      <c r="AZ320" s="463" t="s">
        <v>1821</v>
      </c>
      <c r="BA320" s="463" t="s">
        <v>1822</v>
      </c>
    </row>
    <row r="321" spans="1:53" ht="21.75" customHeight="1">
      <c r="A321" s="463" t="s">
        <v>2394</v>
      </c>
      <c r="B321" s="463" t="s">
        <v>2395</v>
      </c>
      <c r="C321" s="463" t="s">
        <v>53</v>
      </c>
      <c r="D321" s="463" t="s">
        <v>1794</v>
      </c>
      <c r="E321" s="463" t="s">
        <v>46</v>
      </c>
      <c r="F321" s="463" t="s">
        <v>1795</v>
      </c>
      <c r="G321" s="463" t="s">
        <v>1796</v>
      </c>
      <c r="H321" s="463" t="s">
        <v>1797</v>
      </c>
      <c r="I321" s="463" t="s">
        <v>1798</v>
      </c>
      <c r="J321" s="463" t="s">
        <v>198</v>
      </c>
      <c r="K321" s="463" t="s">
        <v>2396</v>
      </c>
      <c r="L321" s="463" t="s">
        <v>622</v>
      </c>
      <c r="M321" s="463" t="s">
        <v>198</v>
      </c>
      <c r="N321" s="463" t="s">
        <v>1796</v>
      </c>
      <c r="O321" s="463" t="s">
        <v>1800</v>
      </c>
      <c r="P321" s="463" t="s">
        <v>1801</v>
      </c>
      <c r="Q321" s="463" t="s">
        <v>1796</v>
      </c>
      <c r="R321" s="463" t="s">
        <v>1802</v>
      </c>
      <c r="S321" s="463" t="s">
        <v>2382</v>
      </c>
      <c r="T321" s="463" t="s">
        <v>496</v>
      </c>
      <c r="U321" s="463" t="s">
        <v>2383</v>
      </c>
      <c r="V321" s="463" t="s">
        <v>1805</v>
      </c>
      <c r="W321" s="463" t="s">
        <v>106</v>
      </c>
      <c r="X321" s="463" t="s">
        <v>1806</v>
      </c>
      <c r="Y321" s="463" t="s">
        <v>1794</v>
      </c>
      <c r="Z321" s="463" t="s">
        <v>1807</v>
      </c>
      <c r="AA321" s="463" t="s">
        <v>1808</v>
      </c>
      <c r="AB321" s="463" t="s">
        <v>1809</v>
      </c>
      <c r="AC321" s="463" t="s">
        <v>1810</v>
      </c>
      <c r="AD321" s="463" t="s">
        <v>1811</v>
      </c>
      <c r="AE321" s="463" t="s">
        <v>2397</v>
      </c>
      <c r="AF321" s="463" t="s">
        <v>2398</v>
      </c>
      <c r="AG321" s="463" t="s">
        <v>2399</v>
      </c>
      <c r="AH321" s="463" t="s">
        <v>1907</v>
      </c>
      <c r="AI321" s="463" t="s">
        <v>1809</v>
      </c>
      <c r="AJ321" s="463" t="s">
        <v>1860</v>
      </c>
      <c r="AK321" s="464">
        <v>5470100007535</v>
      </c>
      <c r="AL321" s="463" t="s">
        <v>636</v>
      </c>
      <c r="AM321" s="463" t="s">
        <v>1794</v>
      </c>
      <c r="AN321" s="463" t="s">
        <v>1816</v>
      </c>
      <c r="AO321" s="463" t="s">
        <v>51</v>
      </c>
      <c r="AP321" s="463" t="s">
        <v>1925</v>
      </c>
      <c r="AQ321" s="463" t="s">
        <v>1159</v>
      </c>
      <c r="AR321" s="463" t="s">
        <v>6</v>
      </c>
      <c r="AS321" s="463" t="s">
        <v>1862</v>
      </c>
      <c r="AT321" s="463" t="s">
        <v>1863</v>
      </c>
      <c r="AU321" s="466"/>
      <c r="AV321" s="463" t="s">
        <v>51</v>
      </c>
      <c r="AW321" s="463" t="s">
        <v>1796</v>
      </c>
      <c r="AX321" s="463" t="s">
        <v>1819</v>
      </c>
      <c r="AY321" s="463" t="s">
        <v>1820</v>
      </c>
      <c r="AZ321" s="463" t="s">
        <v>1821</v>
      </c>
      <c r="BA321" s="463" t="s">
        <v>1822</v>
      </c>
    </row>
    <row r="322" spans="1:53" ht="21.75" customHeight="1">
      <c r="A322" s="463" t="s">
        <v>2402</v>
      </c>
      <c r="B322" s="463" t="s">
        <v>2403</v>
      </c>
      <c r="C322" s="463" t="s">
        <v>45</v>
      </c>
      <c r="D322" s="463" t="s">
        <v>1794</v>
      </c>
      <c r="E322" s="463" t="s">
        <v>46</v>
      </c>
      <c r="F322" s="463" t="s">
        <v>1795</v>
      </c>
      <c r="G322" s="463" t="s">
        <v>1796</v>
      </c>
      <c r="H322" s="463" t="s">
        <v>1797</v>
      </c>
      <c r="I322" s="463" t="s">
        <v>1798</v>
      </c>
      <c r="J322" s="463" t="s">
        <v>198</v>
      </c>
      <c r="K322" s="463" t="s">
        <v>2071</v>
      </c>
      <c r="L322" s="463" t="s">
        <v>170</v>
      </c>
      <c r="M322" s="463" t="s">
        <v>198</v>
      </c>
      <c r="N322" s="463" t="s">
        <v>1796</v>
      </c>
      <c r="O322" s="463" t="s">
        <v>1800</v>
      </c>
      <c r="P322" s="463" t="s">
        <v>1801</v>
      </c>
      <c r="Q322" s="463" t="s">
        <v>1796</v>
      </c>
      <c r="R322" s="463" t="s">
        <v>1802</v>
      </c>
      <c r="S322" s="463" t="s">
        <v>2382</v>
      </c>
      <c r="T322" s="463" t="s">
        <v>496</v>
      </c>
      <c r="U322" s="463" t="s">
        <v>2383</v>
      </c>
      <c r="V322" s="463" t="s">
        <v>1805</v>
      </c>
      <c r="W322" s="463" t="s">
        <v>106</v>
      </c>
      <c r="X322" s="463" t="s">
        <v>1806</v>
      </c>
      <c r="Y322" s="463" t="s">
        <v>1794</v>
      </c>
      <c r="Z322" s="463" t="s">
        <v>1869</v>
      </c>
      <c r="AA322" s="463" t="s">
        <v>1808</v>
      </c>
      <c r="AB322" s="463" t="s">
        <v>1809</v>
      </c>
      <c r="AC322" s="463" t="s">
        <v>1810</v>
      </c>
      <c r="AD322" s="463" t="s">
        <v>1811</v>
      </c>
      <c r="AE322" s="463" t="s">
        <v>2404</v>
      </c>
      <c r="AF322" s="463" t="s">
        <v>1858</v>
      </c>
      <c r="AG322" s="463" t="s">
        <v>2097</v>
      </c>
      <c r="AH322" s="463" t="s">
        <v>1837</v>
      </c>
      <c r="AI322" s="463" t="s">
        <v>1809</v>
      </c>
      <c r="AJ322" s="463" t="s">
        <v>1796</v>
      </c>
      <c r="AK322" s="464">
        <v>3341601232511</v>
      </c>
      <c r="AL322" s="463" t="s">
        <v>813</v>
      </c>
      <c r="AM322" s="463" t="s">
        <v>1796</v>
      </c>
      <c r="AN322" s="463" t="s">
        <v>1816</v>
      </c>
      <c r="AO322" s="463" t="s">
        <v>51</v>
      </c>
      <c r="AP322" s="463" t="s">
        <v>2076</v>
      </c>
      <c r="AQ322" s="463" t="s">
        <v>1542</v>
      </c>
      <c r="AR322" s="463" t="s">
        <v>62</v>
      </c>
      <c r="AS322" s="463" t="s">
        <v>51</v>
      </c>
      <c r="AT322" s="463" t="s">
        <v>51</v>
      </c>
      <c r="AU322" s="465">
        <v>0</v>
      </c>
      <c r="AV322" s="463" t="s">
        <v>1818</v>
      </c>
      <c r="AW322" s="463" t="s">
        <v>1796</v>
      </c>
      <c r="AX322" s="463" t="s">
        <v>1819</v>
      </c>
      <c r="AY322" s="463" t="s">
        <v>1820</v>
      </c>
      <c r="AZ322" s="463" t="s">
        <v>1821</v>
      </c>
      <c r="BA322" s="463" t="s">
        <v>1822</v>
      </c>
    </row>
    <row r="323" spans="1:53" ht="21.75" customHeight="1">
      <c r="A323" s="463" t="s">
        <v>2402</v>
      </c>
      <c r="B323" s="463" t="s">
        <v>2403</v>
      </c>
      <c r="C323" s="463" t="s">
        <v>45</v>
      </c>
      <c r="D323" s="463" t="s">
        <v>1794</v>
      </c>
      <c r="E323" s="463" t="s">
        <v>46</v>
      </c>
      <c r="F323" s="463" t="s">
        <v>1795</v>
      </c>
      <c r="G323" s="463" t="s">
        <v>1796</v>
      </c>
      <c r="H323" s="463" t="s">
        <v>1797</v>
      </c>
      <c r="I323" s="463" t="s">
        <v>1798</v>
      </c>
      <c r="J323" s="463" t="s">
        <v>198</v>
      </c>
      <c r="K323" s="463" t="s">
        <v>2071</v>
      </c>
      <c r="L323" s="463" t="s">
        <v>170</v>
      </c>
      <c r="M323" s="463" t="s">
        <v>198</v>
      </c>
      <c r="N323" s="463" t="s">
        <v>1796</v>
      </c>
      <c r="O323" s="463" t="s">
        <v>1800</v>
      </c>
      <c r="P323" s="463" t="s">
        <v>1801</v>
      </c>
      <c r="Q323" s="463" t="s">
        <v>1796</v>
      </c>
      <c r="R323" s="463" t="s">
        <v>1802</v>
      </c>
      <c r="S323" s="463" t="s">
        <v>2382</v>
      </c>
      <c r="T323" s="463" t="s">
        <v>496</v>
      </c>
      <c r="U323" s="463" t="s">
        <v>2383</v>
      </c>
      <c r="V323" s="463" t="s">
        <v>1805</v>
      </c>
      <c r="W323" s="463" t="s">
        <v>106</v>
      </c>
      <c r="X323" s="463" t="s">
        <v>1806</v>
      </c>
      <c r="Y323" s="463" t="s">
        <v>1794</v>
      </c>
      <c r="Z323" s="463" t="s">
        <v>1869</v>
      </c>
      <c r="AA323" s="463" t="s">
        <v>1808</v>
      </c>
      <c r="AB323" s="463" t="s">
        <v>1809</v>
      </c>
      <c r="AC323" s="463" t="s">
        <v>1810</v>
      </c>
      <c r="AD323" s="463" t="s">
        <v>1811</v>
      </c>
      <c r="AE323" s="463" t="s">
        <v>2404</v>
      </c>
      <c r="AF323" s="463" t="s">
        <v>1858</v>
      </c>
      <c r="AG323" s="463" t="s">
        <v>2097</v>
      </c>
      <c r="AH323" s="463" t="s">
        <v>1837</v>
      </c>
      <c r="AI323" s="463" t="s">
        <v>1809</v>
      </c>
      <c r="AJ323" s="463" t="s">
        <v>1794</v>
      </c>
      <c r="AK323" s="464">
        <v>3449900259310</v>
      </c>
      <c r="AL323" s="463" t="s">
        <v>814</v>
      </c>
      <c r="AM323" s="463" t="s">
        <v>1794</v>
      </c>
      <c r="AN323" s="463" t="s">
        <v>1816</v>
      </c>
      <c r="AO323" s="463" t="s">
        <v>51</v>
      </c>
      <c r="AP323" s="463" t="s">
        <v>2078</v>
      </c>
      <c r="AQ323" s="463" t="s">
        <v>1542</v>
      </c>
      <c r="AR323" s="463" t="s">
        <v>6</v>
      </c>
      <c r="AS323" s="463" t="s">
        <v>51</v>
      </c>
      <c r="AT323" s="463" t="s">
        <v>51</v>
      </c>
      <c r="AU323" s="465">
        <v>1</v>
      </c>
      <c r="AV323" s="463" t="s">
        <v>1824</v>
      </c>
      <c r="AW323" s="463" t="s">
        <v>1796</v>
      </c>
      <c r="AX323" s="463" t="s">
        <v>1819</v>
      </c>
      <c r="AY323" s="463" t="s">
        <v>1820</v>
      </c>
      <c r="AZ323" s="463" t="s">
        <v>1821</v>
      </c>
      <c r="BA323" s="463" t="s">
        <v>1822</v>
      </c>
    </row>
    <row r="324" spans="1:53" ht="21.75" customHeight="1">
      <c r="A324" s="463" t="s">
        <v>2402</v>
      </c>
      <c r="B324" s="463" t="s">
        <v>2403</v>
      </c>
      <c r="C324" s="463" t="s">
        <v>45</v>
      </c>
      <c r="D324" s="463" t="s">
        <v>1794</v>
      </c>
      <c r="E324" s="463" t="s">
        <v>46</v>
      </c>
      <c r="F324" s="463" t="s">
        <v>1795</v>
      </c>
      <c r="G324" s="463" t="s">
        <v>1796</v>
      </c>
      <c r="H324" s="463" t="s">
        <v>1797</v>
      </c>
      <c r="I324" s="463" t="s">
        <v>1798</v>
      </c>
      <c r="J324" s="463" t="s">
        <v>198</v>
      </c>
      <c r="K324" s="463" t="s">
        <v>2071</v>
      </c>
      <c r="L324" s="463" t="s">
        <v>170</v>
      </c>
      <c r="M324" s="463" t="s">
        <v>198</v>
      </c>
      <c r="N324" s="463" t="s">
        <v>1796</v>
      </c>
      <c r="O324" s="463" t="s">
        <v>1800</v>
      </c>
      <c r="P324" s="463" t="s">
        <v>1801</v>
      </c>
      <c r="Q324" s="463" t="s">
        <v>1796</v>
      </c>
      <c r="R324" s="463" t="s">
        <v>1802</v>
      </c>
      <c r="S324" s="463" t="s">
        <v>2382</v>
      </c>
      <c r="T324" s="463" t="s">
        <v>496</v>
      </c>
      <c r="U324" s="463" t="s">
        <v>2383</v>
      </c>
      <c r="V324" s="463" t="s">
        <v>1805</v>
      </c>
      <c r="W324" s="463" t="s">
        <v>106</v>
      </c>
      <c r="X324" s="463" t="s">
        <v>1806</v>
      </c>
      <c r="Y324" s="463" t="s">
        <v>1794</v>
      </c>
      <c r="Z324" s="463" t="s">
        <v>1869</v>
      </c>
      <c r="AA324" s="463" t="s">
        <v>1808</v>
      </c>
      <c r="AB324" s="463" t="s">
        <v>1809</v>
      </c>
      <c r="AC324" s="463" t="s">
        <v>1810</v>
      </c>
      <c r="AD324" s="463" t="s">
        <v>1811</v>
      </c>
      <c r="AE324" s="463" t="s">
        <v>2404</v>
      </c>
      <c r="AF324" s="463" t="s">
        <v>1858</v>
      </c>
      <c r="AG324" s="463" t="s">
        <v>2097</v>
      </c>
      <c r="AH324" s="463" t="s">
        <v>1837</v>
      </c>
      <c r="AI324" s="463" t="s">
        <v>1809</v>
      </c>
      <c r="AJ324" s="463" t="s">
        <v>1825</v>
      </c>
      <c r="AK324" s="464">
        <v>3460900261260</v>
      </c>
      <c r="AL324" s="463" t="s">
        <v>815</v>
      </c>
      <c r="AM324" s="463" t="s">
        <v>1796</v>
      </c>
      <c r="AN324" s="463" t="s">
        <v>1816</v>
      </c>
      <c r="AO324" s="463" t="s">
        <v>51</v>
      </c>
      <c r="AP324" s="463" t="s">
        <v>2405</v>
      </c>
      <c r="AQ324" s="463" t="s">
        <v>1542</v>
      </c>
      <c r="AR324" s="463" t="s">
        <v>62</v>
      </c>
      <c r="AS324" s="463" t="s">
        <v>51</v>
      </c>
      <c r="AT324" s="463" t="s">
        <v>51</v>
      </c>
      <c r="AU324" s="465">
        <v>1</v>
      </c>
      <c r="AV324" s="463" t="s">
        <v>1824</v>
      </c>
      <c r="AW324" s="463" t="s">
        <v>1796</v>
      </c>
      <c r="AX324" s="463" t="s">
        <v>1819</v>
      </c>
      <c r="AY324" s="463" t="s">
        <v>1820</v>
      </c>
      <c r="AZ324" s="463" t="s">
        <v>1821</v>
      </c>
      <c r="BA324" s="463" t="s">
        <v>1822</v>
      </c>
    </row>
    <row r="325" spans="1:53" ht="21.75" customHeight="1">
      <c r="A325" s="463" t="s">
        <v>2402</v>
      </c>
      <c r="B325" s="463" t="s">
        <v>2403</v>
      </c>
      <c r="C325" s="463" t="s">
        <v>45</v>
      </c>
      <c r="D325" s="463" t="s">
        <v>1794</v>
      </c>
      <c r="E325" s="463" t="s">
        <v>46</v>
      </c>
      <c r="F325" s="463" t="s">
        <v>1795</v>
      </c>
      <c r="G325" s="463" t="s">
        <v>1796</v>
      </c>
      <c r="H325" s="463" t="s">
        <v>1797</v>
      </c>
      <c r="I325" s="463" t="s">
        <v>1798</v>
      </c>
      <c r="J325" s="463" t="s">
        <v>198</v>
      </c>
      <c r="K325" s="463" t="s">
        <v>2071</v>
      </c>
      <c r="L325" s="463" t="s">
        <v>170</v>
      </c>
      <c r="M325" s="463" t="s">
        <v>198</v>
      </c>
      <c r="N325" s="463" t="s">
        <v>1796</v>
      </c>
      <c r="O325" s="463" t="s">
        <v>1800</v>
      </c>
      <c r="P325" s="463" t="s">
        <v>1801</v>
      </c>
      <c r="Q325" s="463" t="s">
        <v>1796</v>
      </c>
      <c r="R325" s="463" t="s">
        <v>1802</v>
      </c>
      <c r="S325" s="463" t="s">
        <v>2382</v>
      </c>
      <c r="T325" s="463" t="s">
        <v>496</v>
      </c>
      <c r="U325" s="463" t="s">
        <v>2383</v>
      </c>
      <c r="V325" s="463" t="s">
        <v>1805</v>
      </c>
      <c r="W325" s="463" t="s">
        <v>106</v>
      </c>
      <c r="X325" s="463" t="s">
        <v>1806</v>
      </c>
      <c r="Y325" s="463" t="s">
        <v>1794</v>
      </c>
      <c r="Z325" s="463" t="s">
        <v>1869</v>
      </c>
      <c r="AA325" s="463" t="s">
        <v>1808</v>
      </c>
      <c r="AB325" s="463" t="s">
        <v>1809</v>
      </c>
      <c r="AC325" s="463" t="s">
        <v>1810</v>
      </c>
      <c r="AD325" s="463" t="s">
        <v>1811</v>
      </c>
      <c r="AE325" s="463" t="s">
        <v>2404</v>
      </c>
      <c r="AF325" s="463" t="s">
        <v>1858</v>
      </c>
      <c r="AG325" s="463" t="s">
        <v>2097</v>
      </c>
      <c r="AH325" s="463" t="s">
        <v>1837</v>
      </c>
      <c r="AI325" s="463" t="s">
        <v>1809</v>
      </c>
      <c r="AJ325" s="463" t="s">
        <v>1808</v>
      </c>
      <c r="AK325" s="464">
        <v>1480800041318</v>
      </c>
      <c r="AL325" s="463" t="s">
        <v>611</v>
      </c>
      <c r="AM325" s="463" t="s">
        <v>1794</v>
      </c>
      <c r="AN325" s="463" t="s">
        <v>1816</v>
      </c>
      <c r="AO325" s="463" t="s">
        <v>51</v>
      </c>
      <c r="AP325" s="463" t="s">
        <v>2075</v>
      </c>
      <c r="AQ325" s="463" t="s">
        <v>1159</v>
      </c>
      <c r="AR325" s="463" t="s">
        <v>6</v>
      </c>
      <c r="AS325" s="463" t="s">
        <v>51</v>
      </c>
      <c r="AT325" s="463" t="s">
        <v>51</v>
      </c>
      <c r="AU325" s="465">
        <v>1</v>
      </c>
      <c r="AV325" s="463" t="s">
        <v>1824</v>
      </c>
      <c r="AW325" s="463" t="s">
        <v>1796</v>
      </c>
      <c r="AX325" s="463" t="s">
        <v>1819</v>
      </c>
      <c r="AY325" s="463" t="s">
        <v>1820</v>
      </c>
      <c r="AZ325" s="463" t="s">
        <v>1821</v>
      </c>
      <c r="BA325" s="463" t="s">
        <v>1822</v>
      </c>
    </row>
    <row r="326" spans="1:53" ht="21.75" customHeight="1">
      <c r="A326" s="463" t="s">
        <v>2402</v>
      </c>
      <c r="B326" s="463" t="s">
        <v>2403</v>
      </c>
      <c r="C326" s="463" t="s">
        <v>45</v>
      </c>
      <c r="D326" s="463" t="s">
        <v>1794</v>
      </c>
      <c r="E326" s="463" t="s">
        <v>46</v>
      </c>
      <c r="F326" s="463" t="s">
        <v>1795</v>
      </c>
      <c r="G326" s="463" t="s">
        <v>1796</v>
      </c>
      <c r="H326" s="463" t="s">
        <v>1797</v>
      </c>
      <c r="I326" s="463" t="s">
        <v>1798</v>
      </c>
      <c r="J326" s="463" t="s">
        <v>198</v>
      </c>
      <c r="K326" s="463" t="s">
        <v>2071</v>
      </c>
      <c r="L326" s="463" t="s">
        <v>170</v>
      </c>
      <c r="M326" s="463" t="s">
        <v>198</v>
      </c>
      <c r="N326" s="463" t="s">
        <v>1796</v>
      </c>
      <c r="O326" s="463" t="s">
        <v>1800</v>
      </c>
      <c r="P326" s="463" t="s">
        <v>1801</v>
      </c>
      <c r="Q326" s="463" t="s">
        <v>1796</v>
      </c>
      <c r="R326" s="463" t="s">
        <v>1802</v>
      </c>
      <c r="S326" s="463" t="s">
        <v>2382</v>
      </c>
      <c r="T326" s="463" t="s">
        <v>496</v>
      </c>
      <c r="U326" s="463" t="s">
        <v>2383</v>
      </c>
      <c r="V326" s="463" t="s">
        <v>1805</v>
      </c>
      <c r="W326" s="463" t="s">
        <v>106</v>
      </c>
      <c r="X326" s="463" t="s">
        <v>1806</v>
      </c>
      <c r="Y326" s="463" t="s">
        <v>1794</v>
      </c>
      <c r="Z326" s="463" t="s">
        <v>1869</v>
      </c>
      <c r="AA326" s="463" t="s">
        <v>1808</v>
      </c>
      <c r="AB326" s="463" t="s">
        <v>1809</v>
      </c>
      <c r="AC326" s="463" t="s">
        <v>1810</v>
      </c>
      <c r="AD326" s="463" t="s">
        <v>1811</v>
      </c>
      <c r="AE326" s="463" t="s">
        <v>2404</v>
      </c>
      <c r="AF326" s="463" t="s">
        <v>1858</v>
      </c>
      <c r="AG326" s="463" t="s">
        <v>2097</v>
      </c>
      <c r="AH326" s="463" t="s">
        <v>1837</v>
      </c>
      <c r="AI326" s="463" t="s">
        <v>1809</v>
      </c>
      <c r="AJ326" s="463" t="s">
        <v>1860</v>
      </c>
      <c r="AK326" s="464">
        <v>3480300158204</v>
      </c>
      <c r="AL326" s="463" t="s">
        <v>614</v>
      </c>
      <c r="AM326" s="463" t="s">
        <v>1794</v>
      </c>
      <c r="AN326" s="463" t="s">
        <v>1816</v>
      </c>
      <c r="AO326" s="463" t="s">
        <v>51</v>
      </c>
      <c r="AP326" s="463" t="s">
        <v>2406</v>
      </c>
      <c r="AQ326" s="463" t="s">
        <v>1159</v>
      </c>
      <c r="AR326" s="463" t="s">
        <v>6</v>
      </c>
      <c r="AS326" s="463" t="s">
        <v>2214</v>
      </c>
      <c r="AT326" s="463" t="s">
        <v>51</v>
      </c>
      <c r="AU326" s="465">
        <v>1</v>
      </c>
      <c r="AV326" s="463" t="s">
        <v>1824</v>
      </c>
      <c r="AW326" s="463" t="s">
        <v>1796</v>
      </c>
      <c r="AX326" s="463" t="s">
        <v>1819</v>
      </c>
      <c r="AY326" s="463" t="s">
        <v>1820</v>
      </c>
      <c r="AZ326" s="463" t="s">
        <v>1821</v>
      </c>
      <c r="BA326" s="463" t="s">
        <v>1822</v>
      </c>
    </row>
    <row r="327" spans="1:53" ht="21.75" customHeight="1">
      <c r="A327" s="463" t="s">
        <v>2407</v>
      </c>
      <c r="B327" s="463" t="s">
        <v>2408</v>
      </c>
      <c r="C327" s="463" t="s">
        <v>45</v>
      </c>
      <c r="D327" s="463" t="s">
        <v>1794</v>
      </c>
      <c r="E327" s="463" t="s">
        <v>46</v>
      </c>
      <c r="F327" s="463" t="s">
        <v>1795</v>
      </c>
      <c r="G327" s="463" t="s">
        <v>1796</v>
      </c>
      <c r="H327" s="463" t="s">
        <v>1797</v>
      </c>
      <c r="I327" s="463" t="s">
        <v>1798</v>
      </c>
      <c r="J327" s="463" t="s">
        <v>198</v>
      </c>
      <c r="K327" s="463" t="s">
        <v>2409</v>
      </c>
      <c r="L327" s="463" t="s">
        <v>650</v>
      </c>
      <c r="M327" s="463" t="s">
        <v>198</v>
      </c>
      <c r="N327" s="463" t="s">
        <v>1796</v>
      </c>
      <c r="O327" s="463" t="s">
        <v>1800</v>
      </c>
      <c r="P327" s="463" t="s">
        <v>1801</v>
      </c>
      <c r="Q327" s="463" t="s">
        <v>1796</v>
      </c>
      <c r="R327" s="463" t="s">
        <v>1802</v>
      </c>
      <c r="S327" s="463" t="s">
        <v>2382</v>
      </c>
      <c r="T327" s="463" t="s">
        <v>496</v>
      </c>
      <c r="U327" s="463" t="s">
        <v>2383</v>
      </c>
      <c r="V327" s="463" t="s">
        <v>1805</v>
      </c>
      <c r="W327" s="463" t="s">
        <v>106</v>
      </c>
      <c r="X327" s="463" t="s">
        <v>1806</v>
      </c>
      <c r="Y327" s="463" t="s">
        <v>1794</v>
      </c>
      <c r="Z327" s="463" t="s">
        <v>2207</v>
      </c>
      <c r="AA327" s="463" t="s">
        <v>1808</v>
      </c>
      <c r="AB327" s="463" t="s">
        <v>1809</v>
      </c>
      <c r="AC327" s="463" t="s">
        <v>1810</v>
      </c>
      <c r="AD327" s="463" t="s">
        <v>1811</v>
      </c>
      <c r="AE327" s="463" t="s">
        <v>2404</v>
      </c>
      <c r="AF327" s="463" t="s">
        <v>1858</v>
      </c>
      <c r="AG327" s="463" t="s">
        <v>1932</v>
      </c>
      <c r="AH327" s="463" t="s">
        <v>1933</v>
      </c>
      <c r="AI327" s="463" t="s">
        <v>1809</v>
      </c>
      <c r="AJ327" s="463" t="s">
        <v>1794</v>
      </c>
      <c r="AK327" s="464">
        <v>3101500983261</v>
      </c>
      <c r="AL327" s="463" t="s">
        <v>819</v>
      </c>
      <c r="AM327" s="463" t="s">
        <v>1794</v>
      </c>
      <c r="AN327" s="463" t="s">
        <v>1816</v>
      </c>
      <c r="AO327" s="463" t="s">
        <v>51</v>
      </c>
      <c r="AP327" s="463" t="s">
        <v>2410</v>
      </c>
      <c r="AQ327" s="463" t="s">
        <v>1159</v>
      </c>
      <c r="AR327" s="463" t="s">
        <v>6</v>
      </c>
      <c r="AS327" s="463" t="s">
        <v>51</v>
      </c>
      <c r="AT327" s="463" t="s">
        <v>51</v>
      </c>
      <c r="AU327" s="465">
        <v>1</v>
      </c>
      <c r="AV327" s="463" t="s">
        <v>1824</v>
      </c>
      <c r="AW327" s="463" t="s">
        <v>1796</v>
      </c>
      <c r="AX327" s="463" t="s">
        <v>1819</v>
      </c>
      <c r="AY327" s="463" t="s">
        <v>1820</v>
      </c>
      <c r="AZ327" s="463" t="s">
        <v>1821</v>
      </c>
      <c r="BA327" s="463" t="s">
        <v>1822</v>
      </c>
    </row>
    <row r="328" spans="1:53" ht="21.75" customHeight="1">
      <c r="A328" s="463" t="s">
        <v>2407</v>
      </c>
      <c r="B328" s="463" t="s">
        <v>2408</v>
      </c>
      <c r="C328" s="463" t="s">
        <v>45</v>
      </c>
      <c r="D328" s="463" t="s">
        <v>1794</v>
      </c>
      <c r="E328" s="463" t="s">
        <v>46</v>
      </c>
      <c r="F328" s="463" t="s">
        <v>1795</v>
      </c>
      <c r="G328" s="463" t="s">
        <v>1796</v>
      </c>
      <c r="H328" s="463" t="s">
        <v>1797</v>
      </c>
      <c r="I328" s="463" t="s">
        <v>1798</v>
      </c>
      <c r="J328" s="463" t="s">
        <v>198</v>
      </c>
      <c r="K328" s="463" t="s">
        <v>2409</v>
      </c>
      <c r="L328" s="463" t="s">
        <v>650</v>
      </c>
      <c r="M328" s="463" t="s">
        <v>198</v>
      </c>
      <c r="N328" s="463" t="s">
        <v>1796</v>
      </c>
      <c r="O328" s="463" t="s">
        <v>1800</v>
      </c>
      <c r="P328" s="463" t="s">
        <v>1801</v>
      </c>
      <c r="Q328" s="463" t="s">
        <v>1796</v>
      </c>
      <c r="R328" s="463" t="s">
        <v>1802</v>
      </c>
      <c r="S328" s="463" t="s">
        <v>2382</v>
      </c>
      <c r="T328" s="463" t="s">
        <v>496</v>
      </c>
      <c r="U328" s="463" t="s">
        <v>2383</v>
      </c>
      <c r="V328" s="463" t="s">
        <v>1805</v>
      </c>
      <c r="W328" s="463" t="s">
        <v>106</v>
      </c>
      <c r="X328" s="463" t="s">
        <v>1806</v>
      </c>
      <c r="Y328" s="463" t="s">
        <v>1794</v>
      </c>
      <c r="Z328" s="463" t="s">
        <v>2207</v>
      </c>
      <c r="AA328" s="463" t="s">
        <v>1808</v>
      </c>
      <c r="AB328" s="463" t="s">
        <v>1809</v>
      </c>
      <c r="AC328" s="463" t="s">
        <v>1810</v>
      </c>
      <c r="AD328" s="463" t="s">
        <v>1811</v>
      </c>
      <c r="AE328" s="463" t="s">
        <v>2404</v>
      </c>
      <c r="AF328" s="463" t="s">
        <v>1858</v>
      </c>
      <c r="AG328" s="463" t="s">
        <v>1932</v>
      </c>
      <c r="AH328" s="463" t="s">
        <v>1933</v>
      </c>
      <c r="AI328" s="463" t="s">
        <v>1809</v>
      </c>
      <c r="AJ328" s="463" t="s">
        <v>1825</v>
      </c>
      <c r="AK328" s="464">
        <v>3460100100342</v>
      </c>
      <c r="AL328" s="463" t="s">
        <v>654</v>
      </c>
      <c r="AM328" s="463" t="s">
        <v>1794</v>
      </c>
      <c r="AN328" s="463" t="s">
        <v>1816</v>
      </c>
      <c r="AO328" s="463" t="s">
        <v>51</v>
      </c>
      <c r="AP328" s="463" t="s">
        <v>1829</v>
      </c>
      <c r="AQ328" s="463" t="s">
        <v>1159</v>
      </c>
      <c r="AR328" s="463" t="s">
        <v>6</v>
      </c>
      <c r="AS328" s="463" t="s">
        <v>51</v>
      </c>
      <c r="AT328" s="463" t="s">
        <v>51</v>
      </c>
      <c r="AU328" s="465">
        <v>1</v>
      </c>
      <c r="AV328" s="463" t="s">
        <v>1824</v>
      </c>
      <c r="AW328" s="463" t="s">
        <v>1796</v>
      </c>
      <c r="AX328" s="463" t="s">
        <v>1819</v>
      </c>
      <c r="AY328" s="463" t="s">
        <v>1820</v>
      </c>
      <c r="AZ328" s="463" t="s">
        <v>1821</v>
      </c>
      <c r="BA328" s="463" t="s">
        <v>1822</v>
      </c>
    </row>
    <row r="329" spans="1:53" ht="21.75" customHeight="1">
      <c r="A329" s="463" t="s">
        <v>2407</v>
      </c>
      <c r="B329" s="463" t="s">
        <v>2408</v>
      </c>
      <c r="C329" s="463" t="s">
        <v>45</v>
      </c>
      <c r="D329" s="463" t="s">
        <v>1794</v>
      </c>
      <c r="E329" s="463" t="s">
        <v>46</v>
      </c>
      <c r="F329" s="463" t="s">
        <v>1795</v>
      </c>
      <c r="G329" s="463" t="s">
        <v>1796</v>
      </c>
      <c r="H329" s="463" t="s">
        <v>1797</v>
      </c>
      <c r="I329" s="463" t="s">
        <v>1798</v>
      </c>
      <c r="J329" s="463" t="s">
        <v>198</v>
      </c>
      <c r="K329" s="463" t="s">
        <v>2409</v>
      </c>
      <c r="L329" s="463" t="s">
        <v>650</v>
      </c>
      <c r="M329" s="463" t="s">
        <v>198</v>
      </c>
      <c r="N329" s="463" t="s">
        <v>1796</v>
      </c>
      <c r="O329" s="463" t="s">
        <v>1800</v>
      </c>
      <c r="P329" s="463" t="s">
        <v>1801</v>
      </c>
      <c r="Q329" s="463" t="s">
        <v>1796</v>
      </c>
      <c r="R329" s="463" t="s">
        <v>1802</v>
      </c>
      <c r="S329" s="463" t="s">
        <v>2382</v>
      </c>
      <c r="T329" s="463" t="s">
        <v>496</v>
      </c>
      <c r="U329" s="463" t="s">
        <v>2383</v>
      </c>
      <c r="V329" s="463" t="s">
        <v>1805</v>
      </c>
      <c r="W329" s="463" t="s">
        <v>106</v>
      </c>
      <c r="X329" s="463" t="s">
        <v>1806</v>
      </c>
      <c r="Y329" s="463" t="s">
        <v>1794</v>
      </c>
      <c r="Z329" s="463" t="s">
        <v>2207</v>
      </c>
      <c r="AA329" s="463" t="s">
        <v>1808</v>
      </c>
      <c r="AB329" s="463" t="s">
        <v>1809</v>
      </c>
      <c r="AC329" s="463" t="s">
        <v>1810</v>
      </c>
      <c r="AD329" s="463" t="s">
        <v>1811</v>
      </c>
      <c r="AE329" s="463" t="s">
        <v>2404</v>
      </c>
      <c r="AF329" s="463" t="s">
        <v>1858</v>
      </c>
      <c r="AG329" s="463" t="s">
        <v>1932</v>
      </c>
      <c r="AH329" s="463" t="s">
        <v>1933</v>
      </c>
      <c r="AI329" s="463" t="s">
        <v>1809</v>
      </c>
      <c r="AJ329" s="463" t="s">
        <v>1808</v>
      </c>
      <c r="AK329" s="464">
        <v>3479900077963</v>
      </c>
      <c r="AL329" s="463" t="s">
        <v>656</v>
      </c>
      <c r="AM329" s="463" t="s">
        <v>1796</v>
      </c>
      <c r="AN329" s="463" t="s">
        <v>1816</v>
      </c>
      <c r="AO329" s="463" t="s">
        <v>51</v>
      </c>
      <c r="AP329" s="463" t="s">
        <v>2411</v>
      </c>
      <c r="AQ329" s="463" t="s">
        <v>1159</v>
      </c>
      <c r="AR329" s="463" t="s">
        <v>6</v>
      </c>
      <c r="AS329" s="463" t="s">
        <v>51</v>
      </c>
      <c r="AT329" s="463" t="s">
        <v>51</v>
      </c>
      <c r="AU329" s="465">
        <v>1</v>
      </c>
      <c r="AV329" s="463" t="s">
        <v>1824</v>
      </c>
      <c r="AW329" s="463" t="s">
        <v>1796</v>
      </c>
      <c r="AX329" s="463" t="s">
        <v>1819</v>
      </c>
      <c r="AY329" s="463" t="s">
        <v>1820</v>
      </c>
      <c r="AZ329" s="463" t="s">
        <v>1821</v>
      </c>
      <c r="BA329" s="463" t="s">
        <v>1822</v>
      </c>
    </row>
    <row r="330" spans="1:53" ht="21.75" customHeight="1">
      <c r="A330" s="463" t="s">
        <v>2407</v>
      </c>
      <c r="B330" s="463" t="s">
        <v>2408</v>
      </c>
      <c r="C330" s="463" t="s">
        <v>45</v>
      </c>
      <c r="D330" s="463" t="s">
        <v>1794</v>
      </c>
      <c r="E330" s="463" t="s">
        <v>46</v>
      </c>
      <c r="F330" s="463" t="s">
        <v>1795</v>
      </c>
      <c r="G330" s="463" t="s">
        <v>1796</v>
      </c>
      <c r="H330" s="463" t="s">
        <v>1797</v>
      </c>
      <c r="I330" s="463" t="s">
        <v>1798</v>
      </c>
      <c r="J330" s="463" t="s">
        <v>198</v>
      </c>
      <c r="K330" s="463" t="s">
        <v>2409</v>
      </c>
      <c r="L330" s="463" t="s">
        <v>650</v>
      </c>
      <c r="M330" s="463" t="s">
        <v>198</v>
      </c>
      <c r="N330" s="463" t="s">
        <v>1796</v>
      </c>
      <c r="O330" s="463" t="s">
        <v>1800</v>
      </c>
      <c r="P330" s="463" t="s">
        <v>1801</v>
      </c>
      <c r="Q330" s="463" t="s">
        <v>1796</v>
      </c>
      <c r="R330" s="463" t="s">
        <v>1802</v>
      </c>
      <c r="S330" s="463" t="s">
        <v>2382</v>
      </c>
      <c r="T330" s="463" t="s">
        <v>496</v>
      </c>
      <c r="U330" s="463" t="s">
        <v>2383</v>
      </c>
      <c r="V330" s="463" t="s">
        <v>1805</v>
      </c>
      <c r="W330" s="463" t="s">
        <v>106</v>
      </c>
      <c r="X330" s="463" t="s">
        <v>1806</v>
      </c>
      <c r="Y330" s="463" t="s">
        <v>1794</v>
      </c>
      <c r="Z330" s="463" t="s">
        <v>2207</v>
      </c>
      <c r="AA330" s="463" t="s">
        <v>1808</v>
      </c>
      <c r="AB330" s="463" t="s">
        <v>1809</v>
      </c>
      <c r="AC330" s="463" t="s">
        <v>1810</v>
      </c>
      <c r="AD330" s="463" t="s">
        <v>1811</v>
      </c>
      <c r="AE330" s="463" t="s">
        <v>2404</v>
      </c>
      <c r="AF330" s="463" t="s">
        <v>1858</v>
      </c>
      <c r="AG330" s="463" t="s">
        <v>1932</v>
      </c>
      <c r="AH330" s="463" t="s">
        <v>1933</v>
      </c>
      <c r="AI330" s="463" t="s">
        <v>1809</v>
      </c>
      <c r="AJ330" s="463" t="s">
        <v>1828</v>
      </c>
      <c r="AK330" s="464">
        <v>3410100026096</v>
      </c>
      <c r="AL330" s="463" t="s">
        <v>652</v>
      </c>
      <c r="AM330" s="463" t="s">
        <v>1794</v>
      </c>
      <c r="AN330" s="463" t="s">
        <v>1816</v>
      </c>
      <c r="AO330" s="463" t="s">
        <v>51</v>
      </c>
      <c r="AP330" s="463" t="s">
        <v>1875</v>
      </c>
      <c r="AQ330" s="463" t="s">
        <v>1159</v>
      </c>
      <c r="AR330" s="463" t="s">
        <v>6</v>
      </c>
      <c r="AS330" s="463" t="s">
        <v>51</v>
      </c>
      <c r="AT330" s="463" t="s">
        <v>51</v>
      </c>
      <c r="AU330" s="465">
        <v>1</v>
      </c>
      <c r="AV330" s="463" t="s">
        <v>1824</v>
      </c>
      <c r="AW330" s="463" t="s">
        <v>1796</v>
      </c>
      <c r="AX330" s="463" t="s">
        <v>1819</v>
      </c>
      <c r="AY330" s="463" t="s">
        <v>1820</v>
      </c>
      <c r="AZ330" s="463" t="s">
        <v>1821</v>
      </c>
      <c r="BA330" s="463" t="s">
        <v>1822</v>
      </c>
    </row>
    <row r="331" spans="1:53" ht="21.75" customHeight="1">
      <c r="A331" s="463" t="s">
        <v>2407</v>
      </c>
      <c r="B331" s="463" t="s">
        <v>2408</v>
      </c>
      <c r="C331" s="463" t="s">
        <v>45</v>
      </c>
      <c r="D331" s="463" t="s">
        <v>1794</v>
      </c>
      <c r="E331" s="463" t="s">
        <v>46</v>
      </c>
      <c r="F331" s="463" t="s">
        <v>1795</v>
      </c>
      <c r="G331" s="463" t="s">
        <v>1796</v>
      </c>
      <c r="H331" s="463" t="s">
        <v>1797</v>
      </c>
      <c r="I331" s="463" t="s">
        <v>1798</v>
      </c>
      <c r="J331" s="463" t="s">
        <v>198</v>
      </c>
      <c r="K331" s="463" t="s">
        <v>2409</v>
      </c>
      <c r="L331" s="463" t="s">
        <v>650</v>
      </c>
      <c r="M331" s="463" t="s">
        <v>198</v>
      </c>
      <c r="N331" s="463" t="s">
        <v>1796</v>
      </c>
      <c r="O331" s="463" t="s">
        <v>1800</v>
      </c>
      <c r="P331" s="463" t="s">
        <v>1801</v>
      </c>
      <c r="Q331" s="463" t="s">
        <v>1796</v>
      </c>
      <c r="R331" s="463" t="s">
        <v>1802</v>
      </c>
      <c r="S331" s="463" t="s">
        <v>2382</v>
      </c>
      <c r="T331" s="463" t="s">
        <v>496</v>
      </c>
      <c r="U331" s="463" t="s">
        <v>2383</v>
      </c>
      <c r="V331" s="463" t="s">
        <v>1805</v>
      </c>
      <c r="W331" s="463" t="s">
        <v>106</v>
      </c>
      <c r="X331" s="463" t="s">
        <v>1806</v>
      </c>
      <c r="Y331" s="463" t="s">
        <v>1794</v>
      </c>
      <c r="Z331" s="463" t="s">
        <v>2207</v>
      </c>
      <c r="AA331" s="463" t="s">
        <v>1808</v>
      </c>
      <c r="AB331" s="463" t="s">
        <v>1809</v>
      </c>
      <c r="AC331" s="463" t="s">
        <v>1810</v>
      </c>
      <c r="AD331" s="463" t="s">
        <v>1811</v>
      </c>
      <c r="AE331" s="463" t="s">
        <v>2404</v>
      </c>
      <c r="AF331" s="463" t="s">
        <v>1858</v>
      </c>
      <c r="AG331" s="463" t="s">
        <v>1932</v>
      </c>
      <c r="AH331" s="463" t="s">
        <v>1933</v>
      </c>
      <c r="AI331" s="463" t="s">
        <v>1809</v>
      </c>
      <c r="AJ331" s="463" t="s">
        <v>1796</v>
      </c>
      <c r="AK331" s="464">
        <v>3530800544129</v>
      </c>
      <c r="AL331" s="463" t="s">
        <v>649</v>
      </c>
      <c r="AM331" s="463" t="s">
        <v>1796</v>
      </c>
      <c r="AN331" s="463" t="s">
        <v>1816</v>
      </c>
      <c r="AO331" s="463" t="s">
        <v>51</v>
      </c>
      <c r="AP331" s="463" t="s">
        <v>2412</v>
      </c>
      <c r="AQ331" s="463" t="s">
        <v>1159</v>
      </c>
      <c r="AR331" s="463" t="s">
        <v>62</v>
      </c>
      <c r="AS331" s="463" t="s">
        <v>51</v>
      </c>
      <c r="AT331" s="463" t="s">
        <v>51</v>
      </c>
      <c r="AU331" s="467">
        <v>0</v>
      </c>
      <c r="AV331" s="463" t="s">
        <v>1818</v>
      </c>
      <c r="AW331" s="463" t="s">
        <v>1796</v>
      </c>
      <c r="AX331" s="463" t="s">
        <v>1819</v>
      </c>
      <c r="AY331" s="463" t="s">
        <v>1820</v>
      </c>
      <c r="AZ331" s="463" t="s">
        <v>1821</v>
      </c>
      <c r="BA331" s="463" t="s">
        <v>1822</v>
      </c>
    </row>
    <row r="332" spans="1:53" ht="21.75" customHeight="1">
      <c r="A332" s="463" t="s">
        <v>2413</v>
      </c>
      <c r="B332" s="463" t="s">
        <v>2414</v>
      </c>
      <c r="C332" s="463" t="s">
        <v>45</v>
      </c>
      <c r="D332" s="463" t="s">
        <v>1794</v>
      </c>
      <c r="E332" s="463" t="s">
        <v>46</v>
      </c>
      <c r="F332" s="463" t="s">
        <v>1795</v>
      </c>
      <c r="G332" s="463" t="s">
        <v>1796</v>
      </c>
      <c r="H332" s="463" t="s">
        <v>1797</v>
      </c>
      <c r="I332" s="463" t="s">
        <v>2004</v>
      </c>
      <c r="J332" s="463" t="s">
        <v>216</v>
      </c>
      <c r="K332" s="463" t="s">
        <v>2108</v>
      </c>
      <c r="L332" s="463" t="s">
        <v>163</v>
      </c>
      <c r="M332" s="463" t="s">
        <v>216</v>
      </c>
      <c r="N332" s="463" t="s">
        <v>1796</v>
      </c>
      <c r="O332" s="463" t="s">
        <v>1800</v>
      </c>
      <c r="P332" s="463" t="s">
        <v>1801</v>
      </c>
      <c r="Q332" s="463" t="s">
        <v>1796</v>
      </c>
      <c r="R332" s="463" t="s">
        <v>1802</v>
      </c>
      <c r="S332" s="463" t="s">
        <v>2382</v>
      </c>
      <c r="T332" s="463" t="s">
        <v>496</v>
      </c>
      <c r="U332" s="463" t="s">
        <v>2383</v>
      </c>
      <c r="V332" s="463" t="s">
        <v>1919</v>
      </c>
      <c r="W332" s="463" t="s">
        <v>49</v>
      </c>
      <c r="X332" s="463" t="s">
        <v>2005</v>
      </c>
      <c r="Y332" s="463" t="s">
        <v>1825</v>
      </c>
      <c r="Z332" s="463" t="s">
        <v>2415</v>
      </c>
      <c r="AA332" s="463" t="s">
        <v>1825</v>
      </c>
      <c r="AB332" s="463" t="s">
        <v>1809</v>
      </c>
      <c r="AC332" s="463" t="s">
        <v>1810</v>
      </c>
      <c r="AD332" s="463" t="s">
        <v>2416</v>
      </c>
      <c r="AE332" s="463" t="s">
        <v>1846</v>
      </c>
      <c r="AF332" s="463" t="s">
        <v>1847</v>
      </c>
      <c r="AG332" s="463" t="s">
        <v>2417</v>
      </c>
      <c r="AH332" s="463" t="s">
        <v>1933</v>
      </c>
      <c r="AI332" s="463" t="s">
        <v>1809</v>
      </c>
      <c r="AJ332" s="463" t="s">
        <v>1794</v>
      </c>
      <c r="AK332" s="464">
        <v>3341600878000</v>
      </c>
      <c r="AL332" s="463" t="s">
        <v>823</v>
      </c>
      <c r="AM332" s="463" t="s">
        <v>1796</v>
      </c>
      <c r="AN332" s="463" t="s">
        <v>1816</v>
      </c>
      <c r="AO332" s="463" t="s">
        <v>51</v>
      </c>
      <c r="AP332" s="463" t="s">
        <v>2066</v>
      </c>
      <c r="AQ332" s="463" t="s">
        <v>1703</v>
      </c>
      <c r="AR332" s="463" t="s">
        <v>62</v>
      </c>
      <c r="AS332" s="463" t="s">
        <v>51</v>
      </c>
      <c r="AT332" s="463" t="s">
        <v>51</v>
      </c>
      <c r="AU332" s="467">
        <v>0</v>
      </c>
      <c r="AV332" s="463" t="s">
        <v>1818</v>
      </c>
      <c r="AW332" s="463" t="s">
        <v>1796</v>
      </c>
      <c r="AX332" s="463" t="s">
        <v>1993</v>
      </c>
      <c r="AY332" s="463" t="s">
        <v>1994</v>
      </c>
      <c r="AZ332" s="463" t="s">
        <v>1995</v>
      </c>
      <c r="BA332" s="463" t="s">
        <v>1822</v>
      </c>
    </row>
    <row r="333" spans="1:53" ht="21.75" customHeight="1">
      <c r="A333" s="463" t="s">
        <v>2413</v>
      </c>
      <c r="B333" s="463" t="s">
        <v>2414</v>
      </c>
      <c r="C333" s="463" t="s">
        <v>45</v>
      </c>
      <c r="D333" s="463" t="s">
        <v>1794</v>
      </c>
      <c r="E333" s="463" t="s">
        <v>46</v>
      </c>
      <c r="F333" s="463" t="s">
        <v>1795</v>
      </c>
      <c r="G333" s="463" t="s">
        <v>1796</v>
      </c>
      <c r="H333" s="463" t="s">
        <v>1797</v>
      </c>
      <c r="I333" s="463" t="s">
        <v>2004</v>
      </c>
      <c r="J333" s="463" t="s">
        <v>216</v>
      </c>
      <c r="K333" s="463" t="s">
        <v>2108</v>
      </c>
      <c r="L333" s="463" t="s">
        <v>163</v>
      </c>
      <c r="M333" s="463" t="s">
        <v>216</v>
      </c>
      <c r="N333" s="463" t="s">
        <v>1796</v>
      </c>
      <c r="O333" s="463" t="s">
        <v>1800</v>
      </c>
      <c r="P333" s="463" t="s">
        <v>1801</v>
      </c>
      <c r="Q333" s="463" t="s">
        <v>1796</v>
      </c>
      <c r="R333" s="463" t="s">
        <v>1802</v>
      </c>
      <c r="S333" s="463" t="s">
        <v>2382</v>
      </c>
      <c r="T333" s="463" t="s">
        <v>496</v>
      </c>
      <c r="U333" s="463" t="s">
        <v>2383</v>
      </c>
      <c r="V333" s="463" t="s">
        <v>1919</v>
      </c>
      <c r="W333" s="463" t="s">
        <v>49</v>
      </c>
      <c r="X333" s="463" t="s">
        <v>2005</v>
      </c>
      <c r="Y333" s="463" t="s">
        <v>1825</v>
      </c>
      <c r="Z333" s="463" t="s">
        <v>2415</v>
      </c>
      <c r="AA333" s="463" t="s">
        <v>1825</v>
      </c>
      <c r="AB333" s="463" t="s">
        <v>1809</v>
      </c>
      <c r="AC333" s="463" t="s">
        <v>1810</v>
      </c>
      <c r="AD333" s="463" t="s">
        <v>2416</v>
      </c>
      <c r="AE333" s="463" t="s">
        <v>1846</v>
      </c>
      <c r="AF333" s="463" t="s">
        <v>1847</v>
      </c>
      <c r="AG333" s="463" t="s">
        <v>2417</v>
      </c>
      <c r="AH333" s="463" t="s">
        <v>1933</v>
      </c>
      <c r="AI333" s="463" t="s">
        <v>1809</v>
      </c>
      <c r="AJ333" s="463" t="s">
        <v>1808</v>
      </c>
      <c r="AK333" s="464">
        <v>3480600279449</v>
      </c>
      <c r="AL333" s="463" t="s">
        <v>824</v>
      </c>
      <c r="AM333" s="463" t="s">
        <v>1794</v>
      </c>
      <c r="AN333" s="463" t="s">
        <v>1816</v>
      </c>
      <c r="AO333" s="463" t="s">
        <v>51</v>
      </c>
      <c r="AP333" s="463" t="s">
        <v>2418</v>
      </c>
      <c r="AQ333" s="463" t="s">
        <v>1703</v>
      </c>
      <c r="AR333" s="463" t="s">
        <v>62</v>
      </c>
      <c r="AS333" s="463" t="s">
        <v>51</v>
      </c>
      <c r="AT333" s="463" t="s">
        <v>51</v>
      </c>
      <c r="AU333" s="467">
        <v>2</v>
      </c>
      <c r="AV333" s="463" t="s">
        <v>1998</v>
      </c>
      <c r="AW333" s="463" t="s">
        <v>1796</v>
      </c>
      <c r="AX333" s="463" t="s">
        <v>1993</v>
      </c>
      <c r="AY333" s="463" t="s">
        <v>1994</v>
      </c>
      <c r="AZ333" s="463" t="s">
        <v>1995</v>
      </c>
      <c r="BA333" s="463" t="s">
        <v>1822</v>
      </c>
    </row>
    <row r="334" spans="1:53" ht="21.75" customHeight="1">
      <c r="A334" s="463" t="s">
        <v>2413</v>
      </c>
      <c r="B334" s="463" t="s">
        <v>2414</v>
      </c>
      <c r="C334" s="463" t="s">
        <v>45</v>
      </c>
      <c r="D334" s="463" t="s">
        <v>1794</v>
      </c>
      <c r="E334" s="463" t="s">
        <v>46</v>
      </c>
      <c r="F334" s="463" t="s">
        <v>1795</v>
      </c>
      <c r="G334" s="463" t="s">
        <v>1796</v>
      </c>
      <c r="H334" s="463" t="s">
        <v>1797</v>
      </c>
      <c r="I334" s="463" t="s">
        <v>2004</v>
      </c>
      <c r="J334" s="463" t="s">
        <v>216</v>
      </c>
      <c r="K334" s="463" t="s">
        <v>2108</v>
      </c>
      <c r="L334" s="463" t="s">
        <v>163</v>
      </c>
      <c r="M334" s="463" t="s">
        <v>216</v>
      </c>
      <c r="N334" s="463" t="s">
        <v>1796</v>
      </c>
      <c r="O334" s="463" t="s">
        <v>1800</v>
      </c>
      <c r="P334" s="463" t="s">
        <v>1801</v>
      </c>
      <c r="Q334" s="463" t="s">
        <v>1796</v>
      </c>
      <c r="R334" s="463" t="s">
        <v>1802</v>
      </c>
      <c r="S334" s="463" t="s">
        <v>2382</v>
      </c>
      <c r="T334" s="463" t="s">
        <v>496</v>
      </c>
      <c r="U334" s="463" t="s">
        <v>2383</v>
      </c>
      <c r="V334" s="463" t="s">
        <v>1919</v>
      </c>
      <c r="W334" s="463" t="s">
        <v>49</v>
      </c>
      <c r="X334" s="463" t="s">
        <v>2005</v>
      </c>
      <c r="Y334" s="463" t="s">
        <v>1825</v>
      </c>
      <c r="Z334" s="463" t="s">
        <v>2415</v>
      </c>
      <c r="AA334" s="463" t="s">
        <v>1825</v>
      </c>
      <c r="AB334" s="463" t="s">
        <v>1809</v>
      </c>
      <c r="AC334" s="463" t="s">
        <v>1810</v>
      </c>
      <c r="AD334" s="463" t="s">
        <v>2416</v>
      </c>
      <c r="AE334" s="463" t="s">
        <v>1846</v>
      </c>
      <c r="AF334" s="463" t="s">
        <v>1847</v>
      </c>
      <c r="AG334" s="463" t="s">
        <v>2417</v>
      </c>
      <c r="AH334" s="463" t="s">
        <v>1933</v>
      </c>
      <c r="AI334" s="463" t="s">
        <v>1809</v>
      </c>
      <c r="AJ334" s="463" t="s">
        <v>1828</v>
      </c>
      <c r="AK334" s="464">
        <v>3760200329594</v>
      </c>
      <c r="AL334" s="463" t="s">
        <v>825</v>
      </c>
      <c r="AM334" s="463" t="s">
        <v>1794</v>
      </c>
      <c r="AN334" s="463" t="s">
        <v>1816</v>
      </c>
      <c r="AO334" s="463" t="s">
        <v>51</v>
      </c>
      <c r="AP334" s="463" t="s">
        <v>2066</v>
      </c>
      <c r="AQ334" s="463" t="s">
        <v>2419</v>
      </c>
      <c r="AR334" s="463" t="s">
        <v>93</v>
      </c>
      <c r="AS334" s="463" t="s">
        <v>51</v>
      </c>
      <c r="AT334" s="463" t="s">
        <v>51</v>
      </c>
      <c r="AU334" s="467">
        <v>1</v>
      </c>
      <c r="AV334" s="463" t="s">
        <v>1824</v>
      </c>
      <c r="AW334" s="463" t="s">
        <v>1796</v>
      </c>
      <c r="AX334" s="463" t="s">
        <v>1993</v>
      </c>
      <c r="AY334" s="463" t="s">
        <v>1994</v>
      </c>
      <c r="AZ334" s="463" t="s">
        <v>1995</v>
      </c>
      <c r="BA334" s="463" t="s">
        <v>1822</v>
      </c>
    </row>
    <row r="335" spans="1:53" ht="21.75" customHeight="1">
      <c r="A335" s="463" t="s">
        <v>2413</v>
      </c>
      <c r="B335" s="463" t="s">
        <v>2414</v>
      </c>
      <c r="C335" s="463" t="s">
        <v>45</v>
      </c>
      <c r="D335" s="463" t="s">
        <v>1794</v>
      </c>
      <c r="E335" s="463" t="s">
        <v>46</v>
      </c>
      <c r="F335" s="463" t="s">
        <v>1795</v>
      </c>
      <c r="G335" s="463" t="s">
        <v>1796</v>
      </c>
      <c r="H335" s="463" t="s">
        <v>1797</v>
      </c>
      <c r="I335" s="463" t="s">
        <v>2004</v>
      </c>
      <c r="J335" s="463" t="s">
        <v>216</v>
      </c>
      <c r="K335" s="463" t="s">
        <v>2108</v>
      </c>
      <c r="L335" s="463" t="s">
        <v>163</v>
      </c>
      <c r="M335" s="463" t="s">
        <v>216</v>
      </c>
      <c r="N335" s="463" t="s">
        <v>1796</v>
      </c>
      <c r="O335" s="463" t="s">
        <v>1800</v>
      </c>
      <c r="P335" s="463" t="s">
        <v>1801</v>
      </c>
      <c r="Q335" s="463" t="s">
        <v>1796</v>
      </c>
      <c r="R335" s="463" t="s">
        <v>1802</v>
      </c>
      <c r="S335" s="463" t="s">
        <v>2382</v>
      </c>
      <c r="T335" s="463" t="s">
        <v>496</v>
      </c>
      <c r="U335" s="463" t="s">
        <v>2383</v>
      </c>
      <c r="V335" s="463" t="s">
        <v>1919</v>
      </c>
      <c r="W335" s="463" t="s">
        <v>49</v>
      </c>
      <c r="X335" s="463" t="s">
        <v>2005</v>
      </c>
      <c r="Y335" s="463" t="s">
        <v>1825</v>
      </c>
      <c r="Z335" s="463" t="s">
        <v>2415</v>
      </c>
      <c r="AA335" s="463" t="s">
        <v>1825</v>
      </c>
      <c r="AB335" s="463" t="s">
        <v>1809</v>
      </c>
      <c r="AC335" s="463" t="s">
        <v>1810</v>
      </c>
      <c r="AD335" s="463" t="s">
        <v>2416</v>
      </c>
      <c r="AE335" s="463" t="s">
        <v>1846</v>
      </c>
      <c r="AF335" s="463" t="s">
        <v>1847</v>
      </c>
      <c r="AG335" s="463" t="s">
        <v>2417</v>
      </c>
      <c r="AH335" s="463" t="s">
        <v>1933</v>
      </c>
      <c r="AI335" s="463" t="s">
        <v>1809</v>
      </c>
      <c r="AJ335" s="463" t="s">
        <v>1860</v>
      </c>
      <c r="AK335" s="464">
        <v>3147050031571</v>
      </c>
      <c r="AL335" s="463" t="s">
        <v>51</v>
      </c>
      <c r="AM335" s="463" t="s">
        <v>1796</v>
      </c>
      <c r="AN335" s="463" t="s">
        <v>1816</v>
      </c>
      <c r="AO335" s="463" t="s">
        <v>51</v>
      </c>
      <c r="AP335" s="463" t="s">
        <v>51</v>
      </c>
      <c r="AQ335" s="463" t="s">
        <v>51</v>
      </c>
      <c r="AR335" s="463" t="s">
        <v>51</v>
      </c>
      <c r="AS335" s="463" t="s">
        <v>1992</v>
      </c>
      <c r="AT335" s="463" t="s">
        <v>51</v>
      </c>
      <c r="AU335" s="467">
        <v>1</v>
      </c>
      <c r="AV335" s="463" t="s">
        <v>1824</v>
      </c>
      <c r="AW335" s="463" t="s">
        <v>1796</v>
      </c>
      <c r="AX335" s="463" t="s">
        <v>1993</v>
      </c>
      <c r="AY335" s="463" t="s">
        <v>1994</v>
      </c>
      <c r="AZ335" s="463" t="s">
        <v>1995</v>
      </c>
      <c r="BA335" s="463" t="s">
        <v>1822</v>
      </c>
    </row>
    <row r="336" spans="1:53" ht="21.75" customHeight="1">
      <c r="A336" s="463" t="s">
        <v>2413</v>
      </c>
      <c r="B336" s="463" t="s">
        <v>2414</v>
      </c>
      <c r="C336" s="463" t="s">
        <v>45</v>
      </c>
      <c r="D336" s="463" t="s">
        <v>1794</v>
      </c>
      <c r="E336" s="463" t="s">
        <v>46</v>
      </c>
      <c r="F336" s="463" t="s">
        <v>1795</v>
      </c>
      <c r="G336" s="463" t="s">
        <v>1796</v>
      </c>
      <c r="H336" s="463" t="s">
        <v>1797</v>
      </c>
      <c r="I336" s="463" t="s">
        <v>2004</v>
      </c>
      <c r="J336" s="463" t="s">
        <v>216</v>
      </c>
      <c r="K336" s="463" t="s">
        <v>2108</v>
      </c>
      <c r="L336" s="463" t="s">
        <v>163</v>
      </c>
      <c r="M336" s="463" t="s">
        <v>216</v>
      </c>
      <c r="N336" s="463" t="s">
        <v>1796</v>
      </c>
      <c r="O336" s="463" t="s">
        <v>1800</v>
      </c>
      <c r="P336" s="463" t="s">
        <v>1801</v>
      </c>
      <c r="Q336" s="463" t="s">
        <v>1796</v>
      </c>
      <c r="R336" s="463" t="s">
        <v>1802</v>
      </c>
      <c r="S336" s="463" t="s">
        <v>2382</v>
      </c>
      <c r="T336" s="463" t="s">
        <v>496</v>
      </c>
      <c r="U336" s="463" t="s">
        <v>2383</v>
      </c>
      <c r="V336" s="463" t="s">
        <v>1919</v>
      </c>
      <c r="W336" s="463" t="s">
        <v>49</v>
      </c>
      <c r="X336" s="463" t="s">
        <v>2005</v>
      </c>
      <c r="Y336" s="463" t="s">
        <v>1825</v>
      </c>
      <c r="Z336" s="463" t="s">
        <v>2415</v>
      </c>
      <c r="AA336" s="463" t="s">
        <v>1825</v>
      </c>
      <c r="AB336" s="463" t="s">
        <v>1809</v>
      </c>
      <c r="AC336" s="463" t="s">
        <v>1810</v>
      </c>
      <c r="AD336" s="463" t="s">
        <v>2416</v>
      </c>
      <c r="AE336" s="463" t="s">
        <v>1846</v>
      </c>
      <c r="AF336" s="463" t="s">
        <v>1847</v>
      </c>
      <c r="AG336" s="463" t="s">
        <v>2417</v>
      </c>
      <c r="AH336" s="463" t="s">
        <v>1933</v>
      </c>
      <c r="AI336" s="463" t="s">
        <v>1809</v>
      </c>
      <c r="AJ336" s="463" t="s">
        <v>1864</v>
      </c>
      <c r="AK336" s="464">
        <v>3100601307031</v>
      </c>
      <c r="AL336" s="463" t="s">
        <v>383</v>
      </c>
      <c r="AM336" s="463" t="s">
        <v>1796</v>
      </c>
      <c r="AN336" s="463" t="s">
        <v>1816</v>
      </c>
      <c r="AO336" s="463" t="s">
        <v>51</v>
      </c>
      <c r="AP336" s="463" t="s">
        <v>2066</v>
      </c>
      <c r="AQ336" s="463" t="s">
        <v>1159</v>
      </c>
      <c r="AR336" s="463" t="s">
        <v>6</v>
      </c>
      <c r="AS336" s="463" t="s">
        <v>1992</v>
      </c>
      <c r="AT336" s="463" t="s">
        <v>51</v>
      </c>
      <c r="AU336" s="467">
        <v>1</v>
      </c>
      <c r="AV336" s="463" t="s">
        <v>1824</v>
      </c>
      <c r="AW336" s="463" t="s">
        <v>1796</v>
      </c>
      <c r="AX336" s="463" t="s">
        <v>1993</v>
      </c>
      <c r="AY336" s="463" t="s">
        <v>1994</v>
      </c>
      <c r="AZ336" s="463" t="s">
        <v>1995</v>
      </c>
      <c r="BA336" s="463" t="s">
        <v>1822</v>
      </c>
    </row>
    <row r="337" spans="1:53" ht="21.75" customHeight="1">
      <c r="A337" s="463" t="s">
        <v>2420</v>
      </c>
      <c r="B337" s="463" t="s">
        <v>2421</v>
      </c>
      <c r="C337" s="463" t="s">
        <v>827</v>
      </c>
      <c r="D337" s="463" t="s">
        <v>1794</v>
      </c>
      <c r="E337" s="463" t="s">
        <v>46</v>
      </c>
      <c r="F337" s="463" t="s">
        <v>1795</v>
      </c>
      <c r="G337" s="463" t="s">
        <v>1796</v>
      </c>
      <c r="H337" s="463" t="s">
        <v>1797</v>
      </c>
      <c r="I337" s="463" t="s">
        <v>1798</v>
      </c>
      <c r="J337" s="463" t="s">
        <v>198</v>
      </c>
      <c r="K337" s="463" t="s">
        <v>2108</v>
      </c>
      <c r="L337" s="463" t="s">
        <v>163</v>
      </c>
      <c r="M337" s="463" t="s">
        <v>198</v>
      </c>
      <c r="N337" s="463" t="s">
        <v>1796</v>
      </c>
      <c r="O337" s="463" t="s">
        <v>1800</v>
      </c>
      <c r="P337" s="463" t="s">
        <v>1801</v>
      </c>
      <c r="Q337" s="463" t="s">
        <v>1796</v>
      </c>
      <c r="R337" s="463" t="s">
        <v>1802</v>
      </c>
      <c r="S337" s="463" t="s">
        <v>2382</v>
      </c>
      <c r="T337" s="463" t="s">
        <v>496</v>
      </c>
      <c r="U337" s="463" t="s">
        <v>2383</v>
      </c>
      <c r="V337" s="463" t="s">
        <v>1805</v>
      </c>
      <c r="W337" s="463" t="s">
        <v>106</v>
      </c>
      <c r="X337" s="463" t="s">
        <v>1806</v>
      </c>
      <c r="Y337" s="463" t="s">
        <v>1794</v>
      </c>
      <c r="Z337" s="463" t="s">
        <v>2268</v>
      </c>
      <c r="AA337" s="463" t="s">
        <v>1808</v>
      </c>
      <c r="AB337" s="463" t="s">
        <v>1809</v>
      </c>
      <c r="AC337" s="463" t="s">
        <v>1810</v>
      </c>
      <c r="AD337" s="463" t="s">
        <v>51</v>
      </c>
      <c r="AE337" s="463" t="s">
        <v>2422</v>
      </c>
      <c r="AF337" s="463" t="s">
        <v>2422</v>
      </c>
      <c r="AG337" s="463" t="s">
        <v>2423</v>
      </c>
      <c r="AH337" s="463" t="s">
        <v>2424</v>
      </c>
      <c r="AI337" s="463" t="s">
        <v>1809</v>
      </c>
      <c r="AJ337" s="463" t="s">
        <v>1796</v>
      </c>
      <c r="AK337" s="464">
        <v>3600101120426</v>
      </c>
      <c r="AL337" s="463" t="s">
        <v>826</v>
      </c>
      <c r="AM337" s="463" t="s">
        <v>1794</v>
      </c>
      <c r="AN337" s="463" t="s">
        <v>1816</v>
      </c>
      <c r="AO337" s="463" t="s">
        <v>51</v>
      </c>
      <c r="AP337" s="463" t="s">
        <v>2425</v>
      </c>
      <c r="AQ337" s="463" t="s">
        <v>1159</v>
      </c>
      <c r="AR337" s="463" t="s">
        <v>62</v>
      </c>
      <c r="AS337" s="463" t="s">
        <v>51</v>
      </c>
      <c r="AT337" s="463" t="s">
        <v>51</v>
      </c>
      <c r="AU337" s="465">
        <v>1</v>
      </c>
      <c r="AV337" s="463" t="s">
        <v>1824</v>
      </c>
      <c r="AW337" s="463" t="s">
        <v>1796</v>
      </c>
      <c r="AX337" s="463" t="s">
        <v>1934</v>
      </c>
      <c r="AY337" s="463" t="s">
        <v>1935</v>
      </c>
      <c r="AZ337" s="463" t="s">
        <v>1936</v>
      </c>
      <c r="BA337" s="463" t="s">
        <v>1822</v>
      </c>
    </row>
    <row r="338" spans="1:53" ht="21.75" customHeight="1">
      <c r="A338" s="463" t="s">
        <v>2420</v>
      </c>
      <c r="B338" s="463" t="s">
        <v>2421</v>
      </c>
      <c r="C338" s="463" t="s">
        <v>827</v>
      </c>
      <c r="D338" s="463" t="s">
        <v>1794</v>
      </c>
      <c r="E338" s="463" t="s">
        <v>46</v>
      </c>
      <c r="F338" s="463" t="s">
        <v>1795</v>
      </c>
      <c r="G338" s="463" t="s">
        <v>1796</v>
      </c>
      <c r="H338" s="463" t="s">
        <v>1797</v>
      </c>
      <c r="I338" s="463" t="s">
        <v>1798</v>
      </c>
      <c r="J338" s="463" t="s">
        <v>198</v>
      </c>
      <c r="K338" s="463" t="s">
        <v>2108</v>
      </c>
      <c r="L338" s="463" t="s">
        <v>163</v>
      </c>
      <c r="M338" s="463" t="s">
        <v>198</v>
      </c>
      <c r="N338" s="463" t="s">
        <v>1796</v>
      </c>
      <c r="O338" s="463" t="s">
        <v>1800</v>
      </c>
      <c r="P338" s="463" t="s">
        <v>1801</v>
      </c>
      <c r="Q338" s="463" t="s">
        <v>1796</v>
      </c>
      <c r="R338" s="463" t="s">
        <v>1802</v>
      </c>
      <c r="S338" s="463" t="s">
        <v>2382</v>
      </c>
      <c r="T338" s="463" t="s">
        <v>496</v>
      </c>
      <c r="U338" s="463" t="s">
        <v>2383</v>
      </c>
      <c r="V338" s="463" t="s">
        <v>1805</v>
      </c>
      <c r="W338" s="463" t="s">
        <v>106</v>
      </c>
      <c r="X338" s="463" t="s">
        <v>1806</v>
      </c>
      <c r="Y338" s="463" t="s">
        <v>1794</v>
      </c>
      <c r="Z338" s="463" t="s">
        <v>2268</v>
      </c>
      <c r="AA338" s="463" t="s">
        <v>1808</v>
      </c>
      <c r="AB338" s="463" t="s">
        <v>1809</v>
      </c>
      <c r="AC338" s="463" t="s">
        <v>1810</v>
      </c>
      <c r="AD338" s="463" t="s">
        <v>51</v>
      </c>
      <c r="AE338" s="463" t="s">
        <v>2422</v>
      </c>
      <c r="AF338" s="463" t="s">
        <v>2422</v>
      </c>
      <c r="AG338" s="463" t="s">
        <v>2423</v>
      </c>
      <c r="AH338" s="463" t="s">
        <v>2424</v>
      </c>
      <c r="AI338" s="463" t="s">
        <v>1809</v>
      </c>
      <c r="AJ338" s="463" t="s">
        <v>1794</v>
      </c>
      <c r="AK338" s="464">
        <v>3489900110201</v>
      </c>
      <c r="AL338" s="463" t="s">
        <v>828</v>
      </c>
      <c r="AM338" s="463" t="s">
        <v>1794</v>
      </c>
      <c r="AN338" s="463" t="s">
        <v>1816</v>
      </c>
      <c r="AO338" s="463" t="s">
        <v>51</v>
      </c>
      <c r="AP338" s="463" t="s">
        <v>2112</v>
      </c>
      <c r="AQ338" s="463" t="s">
        <v>2426</v>
      </c>
      <c r="AR338" s="463" t="s">
        <v>48</v>
      </c>
      <c r="AS338" s="463" t="s">
        <v>51</v>
      </c>
      <c r="AT338" s="463" t="s">
        <v>51</v>
      </c>
      <c r="AU338" s="465">
        <v>1</v>
      </c>
      <c r="AV338" s="463" t="s">
        <v>1824</v>
      </c>
      <c r="AW338" s="463" t="s">
        <v>1796</v>
      </c>
      <c r="AX338" s="463" t="s">
        <v>1934</v>
      </c>
      <c r="AY338" s="463" t="s">
        <v>1935</v>
      </c>
      <c r="AZ338" s="463" t="s">
        <v>1936</v>
      </c>
      <c r="BA338" s="463" t="s">
        <v>1822</v>
      </c>
    </row>
    <row r="339" spans="1:53" ht="21.75" customHeight="1">
      <c r="A339" s="463" t="s">
        <v>2420</v>
      </c>
      <c r="B339" s="463" t="s">
        <v>2421</v>
      </c>
      <c r="C339" s="463" t="s">
        <v>827</v>
      </c>
      <c r="D339" s="463" t="s">
        <v>1794</v>
      </c>
      <c r="E339" s="463" t="s">
        <v>46</v>
      </c>
      <c r="F339" s="463" t="s">
        <v>1795</v>
      </c>
      <c r="G339" s="463" t="s">
        <v>1796</v>
      </c>
      <c r="H339" s="463" t="s">
        <v>1797</v>
      </c>
      <c r="I339" s="463" t="s">
        <v>1798</v>
      </c>
      <c r="J339" s="463" t="s">
        <v>198</v>
      </c>
      <c r="K339" s="463" t="s">
        <v>2108</v>
      </c>
      <c r="L339" s="463" t="s">
        <v>163</v>
      </c>
      <c r="M339" s="463" t="s">
        <v>198</v>
      </c>
      <c r="N339" s="463" t="s">
        <v>1796</v>
      </c>
      <c r="O339" s="463" t="s">
        <v>1800</v>
      </c>
      <c r="P339" s="463" t="s">
        <v>1801</v>
      </c>
      <c r="Q339" s="463" t="s">
        <v>1796</v>
      </c>
      <c r="R339" s="463" t="s">
        <v>1802</v>
      </c>
      <c r="S339" s="463" t="s">
        <v>2382</v>
      </c>
      <c r="T339" s="463" t="s">
        <v>496</v>
      </c>
      <c r="U339" s="463" t="s">
        <v>2383</v>
      </c>
      <c r="V339" s="463" t="s">
        <v>1805</v>
      </c>
      <c r="W339" s="463" t="s">
        <v>106</v>
      </c>
      <c r="X339" s="463" t="s">
        <v>1806</v>
      </c>
      <c r="Y339" s="463" t="s">
        <v>1794</v>
      </c>
      <c r="Z339" s="463" t="s">
        <v>2268</v>
      </c>
      <c r="AA339" s="463" t="s">
        <v>1808</v>
      </c>
      <c r="AB339" s="463" t="s">
        <v>1809</v>
      </c>
      <c r="AC339" s="463" t="s">
        <v>1810</v>
      </c>
      <c r="AD339" s="463" t="s">
        <v>51</v>
      </c>
      <c r="AE339" s="463" t="s">
        <v>2422</v>
      </c>
      <c r="AF339" s="463" t="s">
        <v>2422</v>
      </c>
      <c r="AG339" s="463" t="s">
        <v>2423</v>
      </c>
      <c r="AH339" s="463" t="s">
        <v>2424</v>
      </c>
      <c r="AI339" s="463" t="s">
        <v>1809</v>
      </c>
      <c r="AJ339" s="463" t="s">
        <v>1825</v>
      </c>
      <c r="AK339" s="464">
        <v>3479900192258</v>
      </c>
      <c r="AL339" s="463" t="s">
        <v>829</v>
      </c>
      <c r="AM339" s="463" t="s">
        <v>1794</v>
      </c>
      <c r="AN339" s="463" t="s">
        <v>1816</v>
      </c>
      <c r="AO339" s="463" t="s">
        <v>51</v>
      </c>
      <c r="AP339" s="463" t="s">
        <v>2427</v>
      </c>
      <c r="AQ339" s="463" t="s">
        <v>1159</v>
      </c>
      <c r="AR339" s="463" t="s">
        <v>62</v>
      </c>
      <c r="AS339" s="463" t="s">
        <v>51</v>
      </c>
      <c r="AT339" s="463" t="s">
        <v>51</v>
      </c>
      <c r="AU339" s="465">
        <v>1</v>
      </c>
      <c r="AV339" s="463" t="s">
        <v>1824</v>
      </c>
      <c r="AW339" s="463" t="s">
        <v>1796</v>
      </c>
      <c r="AX339" s="463" t="s">
        <v>1934</v>
      </c>
      <c r="AY339" s="463" t="s">
        <v>1935</v>
      </c>
      <c r="AZ339" s="463" t="s">
        <v>1936</v>
      </c>
      <c r="BA339" s="463" t="s">
        <v>1822</v>
      </c>
    </row>
    <row r="340" spans="1:53" ht="21.75" customHeight="1">
      <c r="A340" s="463" t="s">
        <v>2420</v>
      </c>
      <c r="B340" s="463" t="s">
        <v>2421</v>
      </c>
      <c r="C340" s="463" t="s">
        <v>827</v>
      </c>
      <c r="D340" s="463" t="s">
        <v>1794</v>
      </c>
      <c r="E340" s="463" t="s">
        <v>46</v>
      </c>
      <c r="F340" s="463" t="s">
        <v>1795</v>
      </c>
      <c r="G340" s="463" t="s">
        <v>1796</v>
      </c>
      <c r="H340" s="463" t="s">
        <v>1797</v>
      </c>
      <c r="I340" s="463" t="s">
        <v>1798</v>
      </c>
      <c r="J340" s="463" t="s">
        <v>198</v>
      </c>
      <c r="K340" s="463" t="s">
        <v>2108</v>
      </c>
      <c r="L340" s="463" t="s">
        <v>163</v>
      </c>
      <c r="M340" s="463" t="s">
        <v>198</v>
      </c>
      <c r="N340" s="463" t="s">
        <v>1796</v>
      </c>
      <c r="O340" s="463" t="s">
        <v>1800</v>
      </c>
      <c r="P340" s="463" t="s">
        <v>1801</v>
      </c>
      <c r="Q340" s="463" t="s">
        <v>1796</v>
      </c>
      <c r="R340" s="463" t="s">
        <v>1802</v>
      </c>
      <c r="S340" s="463" t="s">
        <v>2382</v>
      </c>
      <c r="T340" s="463" t="s">
        <v>496</v>
      </c>
      <c r="U340" s="463" t="s">
        <v>2383</v>
      </c>
      <c r="V340" s="463" t="s">
        <v>1805</v>
      </c>
      <c r="W340" s="463" t="s">
        <v>106</v>
      </c>
      <c r="X340" s="463" t="s">
        <v>1806</v>
      </c>
      <c r="Y340" s="463" t="s">
        <v>1794</v>
      </c>
      <c r="Z340" s="463" t="s">
        <v>2268</v>
      </c>
      <c r="AA340" s="463" t="s">
        <v>1808</v>
      </c>
      <c r="AB340" s="463" t="s">
        <v>1809</v>
      </c>
      <c r="AC340" s="463" t="s">
        <v>1810</v>
      </c>
      <c r="AD340" s="463" t="s">
        <v>51</v>
      </c>
      <c r="AE340" s="463" t="s">
        <v>2422</v>
      </c>
      <c r="AF340" s="463" t="s">
        <v>2422</v>
      </c>
      <c r="AG340" s="463" t="s">
        <v>2423</v>
      </c>
      <c r="AH340" s="463" t="s">
        <v>2424</v>
      </c>
      <c r="AI340" s="463" t="s">
        <v>1809</v>
      </c>
      <c r="AJ340" s="463" t="s">
        <v>1808</v>
      </c>
      <c r="AK340" s="464">
        <v>3760200329594</v>
      </c>
      <c r="AL340" s="463" t="s">
        <v>825</v>
      </c>
      <c r="AM340" s="463" t="s">
        <v>1794</v>
      </c>
      <c r="AN340" s="463" t="s">
        <v>1816</v>
      </c>
      <c r="AO340" s="463" t="s">
        <v>51</v>
      </c>
      <c r="AP340" s="463" t="s">
        <v>2066</v>
      </c>
      <c r="AQ340" s="463" t="s">
        <v>2419</v>
      </c>
      <c r="AR340" s="463" t="s">
        <v>93</v>
      </c>
      <c r="AS340" s="463" t="s">
        <v>51</v>
      </c>
      <c r="AT340" s="463" t="s">
        <v>51</v>
      </c>
      <c r="AU340" s="465">
        <v>1</v>
      </c>
      <c r="AV340" s="463" t="s">
        <v>1824</v>
      </c>
      <c r="AW340" s="463" t="s">
        <v>1796</v>
      </c>
      <c r="AX340" s="463" t="s">
        <v>1934</v>
      </c>
      <c r="AY340" s="463" t="s">
        <v>1935</v>
      </c>
      <c r="AZ340" s="463" t="s">
        <v>1936</v>
      </c>
      <c r="BA340" s="463" t="s">
        <v>1822</v>
      </c>
    </row>
    <row r="341" spans="1:53" ht="21.75" customHeight="1">
      <c r="A341" s="463" t="s">
        <v>2420</v>
      </c>
      <c r="B341" s="463" t="s">
        <v>2421</v>
      </c>
      <c r="C341" s="463" t="s">
        <v>827</v>
      </c>
      <c r="D341" s="463" t="s">
        <v>1794</v>
      </c>
      <c r="E341" s="463" t="s">
        <v>46</v>
      </c>
      <c r="F341" s="463" t="s">
        <v>1795</v>
      </c>
      <c r="G341" s="463" t="s">
        <v>1796</v>
      </c>
      <c r="H341" s="463" t="s">
        <v>1797</v>
      </c>
      <c r="I341" s="463" t="s">
        <v>1798</v>
      </c>
      <c r="J341" s="463" t="s">
        <v>198</v>
      </c>
      <c r="K341" s="463" t="s">
        <v>2108</v>
      </c>
      <c r="L341" s="463" t="s">
        <v>163</v>
      </c>
      <c r="M341" s="463" t="s">
        <v>198</v>
      </c>
      <c r="N341" s="463" t="s">
        <v>1796</v>
      </c>
      <c r="O341" s="463" t="s">
        <v>1800</v>
      </c>
      <c r="P341" s="463" t="s">
        <v>1801</v>
      </c>
      <c r="Q341" s="463" t="s">
        <v>1796</v>
      </c>
      <c r="R341" s="463" t="s">
        <v>1802</v>
      </c>
      <c r="S341" s="463" t="s">
        <v>2382</v>
      </c>
      <c r="T341" s="463" t="s">
        <v>496</v>
      </c>
      <c r="U341" s="463" t="s">
        <v>2383</v>
      </c>
      <c r="V341" s="463" t="s">
        <v>1805</v>
      </c>
      <c r="W341" s="463" t="s">
        <v>106</v>
      </c>
      <c r="X341" s="463" t="s">
        <v>1806</v>
      </c>
      <c r="Y341" s="463" t="s">
        <v>1794</v>
      </c>
      <c r="Z341" s="463" t="s">
        <v>2268</v>
      </c>
      <c r="AA341" s="463" t="s">
        <v>1808</v>
      </c>
      <c r="AB341" s="463" t="s">
        <v>1809</v>
      </c>
      <c r="AC341" s="463" t="s">
        <v>1810</v>
      </c>
      <c r="AD341" s="463" t="s">
        <v>51</v>
      </c>
      <c r="AE341" s="463" t="s">
        <v>2422</v>
      </c>
      <c r="AF341" s="463" t="s">
        <v>2422</v>
      </c>
      <c r="AG341" s="463" t="s">
        <v>2423</v>
      </c>
      <c r="AH341" s="463" t="s">
        <v>2424</v>
      </c>
      <c r="AI341" s="463" t="s">
        <v>1809</v>
      </c>
      <c r="AJ341" s="463" t="s">
        <v>1828</v>
      </c>
      <c r="AK341" s="464">
        <v>3490200167481</v>
      </c>
      <c r="AL341" s="463" t="s">
        <v>830</v>
      </c>
      <c r="AM341" s="463" t="s">
        <v>1794</v>
      </c>
      <c r="AN341" s="463" t="s">
        <v>1816</v>
      </c>
      <c r="AO341" s="463" t="s">
        <v>51</v>
      </c>
      <c r="AP341" s="463" t="s">
        <v>2111</v>
      </c>
      <c r="AQ341" s="463" t="s">
        <v>1542</v>
      </c>
      <c r="AR341" s="463" t="s">
        <v>62</v>
      </c>
      <c r="AS341" s="463" t="s">
        <v>51</v>
      </c>
      <c r="AT341" s="463" t="s">
        <v>51</v>
      </c>
      <c r="AU341" s="465">
        <v>1</v>
      </c>
      <c r="AV341" s="463" t="s">
        <v>1824</v>
      </c>
      <c r="AW341" s="463" t="s">
        <v>1796</v>
      </c>
      <c r="AX341" s="463" t="s">
        <v>1934</v>
      </c>
      <c r="AY341" s="463" t="s">
        <v>1935</v>
      </c>
      <c r="AZ341" s="463" t="s">
        <v>1936</v>
      </c>
      <c r="BA341" s="463" t="s">
        <v>1822</v>
      </c>
    </row>
    <row r="342" spans="1:53" ht="21.75" customHeight="1">
      <c r="A342" s="463" t="s">
        <v>2420</v>
      </c>
      <c r="B342" s="463" t="s">
        <v>2428</v>
      </c>
      <c r="C342" s="463" t="s">
        <v>119</v>
      </c>
      <c r="D342" s="463" t="s">
        <v>1794</v>
      </c>
      <c r="E342" s="463" t="s">
        <v>46</v>
      </c>
      <c r="F342" s="463" t="s">
        <v>1795</v>
      </c>
      <c r="G342" s="463" t="s">
        <v>1796</v>
      </c>
      <c r="H342" s="463" t="s">
        <v>1797</v>
      </c>
      <c r="I342" s="463" t="s">
        <v>1798</v>
      </c>
      <c r="J342" s="463" t="s">
        <v>198</v>
      </c>
      <c r="K342" s="463" t="s">
        <v>2108</v>
      </c>
      <c r="L342" s="463" t="s">
        <v>163</v>
      </c>
      <c r="M342" s="463" t="s">
        <v>198</v>
      </c>
      <c r="N342" s="463" t="s">
        <v>1796</v>
      </c>
      <c r="O342" s="463" t="s">
        <v>1800</v>
      </c>
      <c r="P342" s="463" t="s">
        <v>1801</v>
      </c>
      <c r="Q342" s="463" t="s">
        <v>1796</v>
      </c>
      <c r="R342" s="463" t="s">
        <v>1802</v>
      </c>
      <c r="S342" s="463" t="s">
        <v>2382</v>
      </c>
      <c r="T342" s="463" t="s">
        <v>496</v>
      </c>
      <c r="U342" s="463" t="s">
        <v>2383</v>
      </c>
      <c r="V342" s="463" t="s">
        <v>1805</v>
      </c>
      <c r="W342" s="463" t="s">
        <v>106</v>
      </c>
      <c r="X342" s="463" t="s">
        <v>1806</v>
      </c>
      <c r="Y342" s="463" t="s">
        <v>1794</v>
      </c>
      <c r="Z342" s="463" t="s">
        <v>2268</v>
      </c>
      <c r="AA342" s="463" t="s">
        <v>1808</v>
      </c>
      <c r="AB342" s="463" t="s">
        <v>1809</v>
      </c>
      <c r="AC342" s="463" t="s">
        <v>1810</v>
      </c>
      <c r="AD342" s="463" t="s">
        <v>51</v>
      </c>
      <c r="AE342" s="463" t="s">
        <v>2429</v>
      </c>
      <c r="AF342" s="463" t="s">
        <v>2430</v>
      </c>
      <c r="AG342" s="463" t="s">
        <v>2431</v>
      </c>
      <c r="AH342" s="463" t="s">
        <v>1815</v>
      </c>
      <c r="AI342" s="463" t="s">
        <v>1809</v>
      </c>
      <c r="AJ342" s="463" t="s">
        <v>1796</v>
      </c>
      <c r="AK342" s="464">
        <v>3490200167481</v>
      </c>
      <c r="AL342" s="463" t="s">
        <v>830</v>
      </c>
      <c r="AM342" s="463" t="s">
        <v>1796</v>
      </c>
      <c r="AN342" s="463" t="s">
        <v>1816</v>
      </c>
      <c r="AO342" s="463" t="s">
        <v>51</v>
      </c>
      <c r="AP342" s="463" t="s">
        <v>2111</v>
      </c>
      <c r="AQ342" s="463" t="s">
        <v>1542</v>
      </c>
      <c r="AR342" s="463" t="s">
        <v>62</v>
      </c>
      <c r="AS342" s="463" t="s">
        <v>51</v>
      </c>
      <c r="AT342" s="463" t="s">
        <v>51</v>
      </c>
      <c r="AU342" s="465">
        <v>1</v>
      </c>
      <c r="AV342" s="463" t="s">
        <v>1824</v>
      </c>
      <c r="AW342" s="463" t="s">
        <v>1796</v>
      </c>
      <c r="AX342" s="463" t="s">
        <v>1819</v>
      </c>
      <c r="AY342" s="463" t="s">
        <v>1820</v>
      </c>
      <c r="AZ342" s="463" t="s">
        <v>1821</v>
      </c>
      <c r="BA342" s="463" t="s">
        <v>1822</v>
      </c>
    </row>
    <row r="343" spans="1:53" ht="21.75" customHeight="1">
      <c r="A343" s="463" t="s">
        <v>2420</v>
      </c>
      <c r="B343" s="463" t="s">
        <v>2428</v>
      </c>
      <c r="C343" s="463" t="s">
        <v>119</v>
      </c>
      <c r="D343" s="463" t="s">
        <v>1794</v>
      </c>
      <c r="E343" s="463" t="s">
        <v>46</v>
      </c>
      <c r="F343" s="463" t="s">
        <v>1795</v>
      </c>
      <c r="G343" s="463" t="s">
        <v>1796</v>
      </c>
      <c r="H343" s="463" t="s">
        <v>1797</v>
      </c>
      <c r="I343" s="463" t="s">
        <v>1798</v>
      </c>
      <c r="J343" s="463" t="s">
        <v>198</v>
      </c>
      <c r="K343" s="463" t="s">
        <v>2108</v>
      </c>
      <c r="L343" s="463" t="s">
        <v>163</v>
      </c>
      <c r="M343" s="463" t="s">
        <v>198</v>
      </c>
      <c r="N343" s="463" t="s">
        <v>1796</v>
      </c>
      <c r="O343" s="463" t="s">
        <v>1800</v>
      </c>
      <c r="P343" s="463" t="s">
        <v>1801</v>
      </c>
      <c r="Q343" s="463" t="s">
        <v>1796</v>
      </c>
      <c r="R343" s="463" t="s">
        <v>1802</v>
      </c>
      <c r="S343" s="463" t="s">
        <v>2382</v>
      </c>
      <c r="T343" s="463" t="s">
        <v>496</v>
      </c>
      <c r="U343" s="463" t="s">
        <v>2383</v>
      </c>
      <c r="V343" s="463" t="s">
        <v>1805</v>
      </c>
      <c r="W343" s="463" t="s">
        <v>106</v>
      </c>
      <c r="X343" s="463" t="s">
        <v>1806</v>
      </c>
      <c r="Y343" s="463" t="s">
        <v>1794</v>
      </c>
      <c r="Z343" s="463" t="s">
        <v>2268</v>
      </c>
      <c r="AA343" s="463" t="s">
        <v>1808</v>
      </c>
      <c r="AB343" s="463" t="s">
        <v>1809</v>
      </c>
      <c r="AC343" s="463" t="s">
        <v>1810</v>
      </c>
      <c r="AD343" s="463" t="s">
        <v>51</v>
      </c>
      <c r="AE343" s="463" t="s">
        <v>2429</v>
      </c>
      <c r="AF343" s="463" t="s">
        <v>2430</v>
      </c>
      <c r="AG343" s="463" t="s">
        <v>2431</v>
      </c>
      <c r="AH343" s="463" t="s">
        <v>1815</v>
      </c>
      <c r="AI343" s="463" t="s">
        <v>1809</v>
      </c>
      <c r="AJ343" s="463" t="s">
        <v>1961</v>
      </c>
      <c r="AK343" s="464">
        <v>3341000423150</v>
      </c>
      <c r="AL343" s="463" t="s">
        <v>664</v>
      </c>
      <c r="AM343" s="463" t="s">
        <v>1794</v>
      </c>
      <c r="AN343" s="463" t="s">
        <v>1924</v>
      </c>
      <c r="AO343" s="463" t="s">
        <v>51</v>
      </c>
      <c r="AP343" s="463" t="s">
        <v>2425</v>
      </c>
      <c r="AQ343" s="463" t="s">
        <v>1159</v>
      </c>
      <c r="AR343" s="463" t="s">
        <v>62</v>
      </c>
      <c r="AS343" s="463" t="s">
        <v>51</v>
      </c>
      <c r="AT343" s="463" t="s">
        <v>51</v>
      </c>
      <c r="AU343" s="465">
        <v>1</v>
      </c>
      <c r="AV343" s="463" t="s">
        <v>1824</v>
      </c>
      <c r="AW343" s="463" t="s">
        <v>1796</v>
      </c>
      <c r="AX343" s="463" t="s">
        <v>1819</v>
      </c>
      <c r="AY343" s="463" t="s">
        <v>1820</v>
      </c>
      <c r="AZ343" s="463" t="s">
        <v>1821</v>
      </c>
      <c r="BA343" s="463" t="s">
        <v>1822</v>
      </c>
    </row>
    <row r="344" spans="1:53" ht="21.75" customHeight="1">
      <c r="A344" s="463" t="s">
        <v>2420</v>
      </c>
      <c r="B344" s="463" t="s">
        <v>2428</v>
      </c>
      <c r="C344" s="463" t="s">
        <v>119</v>
      </c>
      <c r="D344" s="463" t="s">
        <v>1794</v>
      </c>
      <c r="E344" s="463" t="s">
        <v>46</v>
      </c>
      <c r="F344" s="463" t="s">
        <v>1795</v>
      </c>
      <c r="G344" s="463" t="s">
        <v>1796</v>
      </c>
      <c r="H344" s="463" t="s">
        <v>1797</v>
      </c>
      <c r="I344" s="463" t="s">
        <v>1798</v>
      </c>
      <c r="J344" s="463" t="s">
        <v>198</v>
      </c>
      <c r="K344" s="463" t="s">
        <v>2108</v>
      </c>
      <c r="L344" s="463" t="s">
        <v>163</v>
      </c>
      <c r="M344" s="463" t="s">
        <v>198</v>
      </c>
      <c r="N344" s="463" t="s">
        <v>1796</v>
      </c>
      <c r="O344" s="463" t="s">
        <v>1800</v>
      </c>
      <c r="P344" s="463" t="s">
        <v>1801</v>
      </c>
      <c r="Q344" s="463" t="s">
        <v>1796</v>
      </c>
      <c r="R344" s="463" t="s">
        <v>1802</v>
      </c>
      <c r="S344" s="463" t="s">
        <v>2382</v>
      </c>
      <c r="T344" s="463" t="s">
        <v>496</v>
      </c>
      <c r="U344" s="463" t="s">
        <v>2383</v>
      </c>
      <c r="V344" s="463" t="s">
        <v>1805</v>
      </c>
      <c r="W344" s="463" t="s">
        <v>106</v>
      </c>
      <c r="X344" s="463" t="s">
        <v>1806</v>
      </c>
      <c r="Y344" s="463" t="s">
        <v>1794</v>
      </c>
      <c r="Z344" s="463" t="s">
        <v>2268</v>
      </c>
      <c r="AA344" s="463" t="s">
        <v>1808</v>
      </c>
      <c r="AB344" s="463" t="s">
        <v>1809</v>
      </c>
      <c r="AC344" s="463" t="s">
        <v>1810</v>
      </c>
      <c r="AD344" s="463" t="s">
        <v>51</v>
      </c>
      <c r="AE344" s="463" t="s">
        <v>2429</v>
      </c>
      <c r="AF344" s="463" t="s">
        <v>2430</v>
      </c>
      <c r="AG344" s="463" t="s">
        <v>2431</v>
      </c>
      <c r="AH344" s="463" t="s">
        <v>1815</v>
      </c>
      <c r="AI344" s="463" t="s">
        <v>1809</v>
      </c>
      <c r="AJ344" s="463" t="s">
        <v>1808</v>
      </c>
      <c r="AK344" s="464">
        <v>3490500307793</v>
      </c>
      <c r="AL344" s="463" t="s">
        <v>545</v>
      </c>
      <c r="AM344" s="463" t="s">
        <v>1796</v>
      </c>
      <c r="AN344" s="463" t="s">
        <v>1816</v>
      </c>
      <c r="AO344" s="463" t="s">
        <v>51</v>
      </c>
      <c r="AP344" s="463" t="s">
        <v>2113</v>
      </c>
      <c r="AQ344" s="463" t="s">
        <v>1159</v>
      </c>
      <c r="AR344" s="463" t="s">
        <v>6</v>
      </c>
      <c r="AS344" s="463" t="s">
        <v>51</v>
      </c>
      <c r="AT344" s="463" t="s">
        <v>51</v>
      </c>
      <c r="AU344" s="465">
        <v>1</v>
      </c>
      <c r="AV344" s="463" t="s">
        <v>1824</v>
      </c>
      <c r="AW344" s="463" t="s">
        <v>1796</v>
      </c>
      <c r="AX344" s="463" t="s">
        <v>1819</v>
      </c>
      <c r="AY344" s="463" t="s">
        <v>1820</v>
      </c>
      <c r="AZ344" s="463" t="s">
        <v>1821</v>
      </c>
      <c r="BA344" s="463" t="s">
        <v>1822</v>
      </c>
    </row>
    <row r="345" spans="1:53" ht="21.75" customHeight="1">
      <c r="A345" s="463" t="s">
        <v>2420</v>
      </c>
      <c r="B345" s="463" t="s">
        <v>2428</v>
      </c>
      <c r="C345" s="463" t="s">
        <v>119</v>
      </c>
      <c r="D345" s="463" t="s">
        <v>1794</v>
      </c>
      <c r="E345" s="463" t="s">
        <v>46</v>
      </c>
      <c r="F345" s="463" t="s">
        <v>1795</v>
      </c>
      <c r="G345" s="463" t="s">
        <v>1796</v>
      </c>
      <c r="H345" s="463" t="s">
        <v>1797</v>
      </c>
      <c r="I345" s="463" t="s">
        <v>1798</v>
      </c>
      <c r="J345" s="463" t="s">
        <v>198</v>
      </c>
      <c r="K345" s="463" t="s">
        <v>2108</v>
      </c>
      <c r="L345" s="463" t="s">
        <v>163</v>
      </c>
      <c r="M345" s="463" t="s">
        <v>198</v>
      </c>
      <c r="N345" s="463" t="s">
        <v>1796</v>
      </c>
      <c r="O345" s="463" t="s">
        <v>1800</v>
      </c>
      <c r="P345" s="463" t="s">
        <v>1801</v>
      </c>
      <c r="Q345" s="463" t="s">
        <v>1796</v>
      </c>
      <c r="R345" s="463" t="s">
        <v>1802</v>
      </c>
      <c r="S345" s="463" t="s">
        <v>2382</v>
      </c>
      <c r="T345" s="463" t="s">
        <v>496</v>
      </c>
      <c r="U345" s="463" t="s">
        <v>2383</v>
      </c>
      <c r="V345" s="463" t="s">
        <v>1805</v>
      </c>
      <c r="W345" s="463" t="s">
        <v>106</v>
      </c>
      <c r="X345" s="463" t="s">
        <v>1806</v>
      </c>
      <c r="Y345" s="463" t="s">
        <v>1794</v>
      </c>
      <c r="Z345" s="463" t="s">
        <v>2268</v>
      </c>
      <c r="AA345" s="463" t="s">
        <v>1808</v>
      </c>
      <c r="AB345" s="463" t="s">
        <v>1809</v>
      </c>
      <c r="AC345" s="463" t="s">
        <v>1810</v>
      </c>
      <c r="AD345" s="463" t="s">
        <v>51</v>
      </c>
      <c r="AE345" s="463" t="s">
        <v>2429</v>
      </c>
      <c r="AF345" s="463" t="s">
        <v>2430</v>
      </c>
      <c r="AG345" s="463" t="s">
        <v>2431</v>
      </c>
      <c r="AH345" s="463" t="s">
        <v>1815</v>
      </c>
      <c r="AI345" s="463" t="s">
        <v>1809</v>
      </c>
      <c r="AJ345" s="463" t="s">
        <v>1828</v>
      </c>
      <c r="AK345" s="464">
        <v>3480800393741</v>
      </c>
      <c r="AL345" s="463" t="s">
        <v>673</v>
      </c>
      <c r="AM345" s="463" t="s">
        <v>1796</v>
      </c>
      <c r="AN345" s="463" t="s">
        <v>1816</v>
      </c>
      <c r="AO345" s="463" t="s">
        <v>51</v>
      </c>
      <c r="AP345" s="463" t="s">
        <v>2432</v>
      </c>
      <c r="AQ345" s="463" t="s">
        <v>1159</v>
      </c>
      <c r="AR345" s="463" t="s">
        <v>6</v>
      </c>
      <c r="AS345" s="463" t="s">
        <v>51</v>
      </c>
      <c r="AT345" s="463" t="s">
        <v>51</v>
      </c>
      <c r="AU345" s="465">
        <v>1</v>
      </c>
      <c r="AV345" s="463" t="s">
        <v>1824</v>
      </c>
      <c r="AW345" s="463" t="s">
        <v>1796</v>
      </c>
      <c r="AX345" s="463" t="s">
        <v>1819</v>
      </c>
      <c r="AY345" s="463" t="s">
        <v>1820</v>
      </c>
      <c r="AZ345" s="463" t="s">
        <v>1821</v>
      </c>
      <c r="BA345" s="463" t="s">
        <v>1822</v>
      </c>
    </row>
    <row r="346" spans="1:53" ht="21.75" customHeight="1">
      <c r="A346" s="463" t="s">
        <v>2420</v>
      </c>
      <c r="B346" s="463" t="s">
        <v>2433</v>
      </c>
      <c r="C346" s="463" t="s">
        <v>45</v>
      </c>
      <c r="D346" s="463" t="s">
        <v>1794</v>
      </c>
      <c r="E346" s="463" t="s">
        <v>46</v>
      </c>
      <c r="F346" s="463" t="s">
        <v>1795</v>
      </c>
      <c r="G346" s="463" t="s">
        <v>1796</v>
      </c>
      <c r="H346" s="463" t="s">
        <v>1797</v>
      </c>
      <c r="I346" s="463" t="s">
        <v>1798</v>
      </c>
      <c r="J346" s="463" t="s">
        <v>198</v>
      </c>
      <c r="K346" s="463" t="s">
        <v>2108</v>
      </c>
      <c r="L346" s="463" t="s">
        <v>163</v>
      </c>
      <c r="M346" s="463" t="s">
        <v>198</v>
      </c>
      <c r="N346" s="463" t="s">
        <v>1796</v>
      </c>
      <c r="O346" s="463" t="s">
        <v>1800</v>
      </c>
      <c r="P346" s="463" t="s">
        <v>1801</v>
      </c>
      <c r="Q346" s="463" t="s">
        <v>1796</v>
      </c>
      <c r="R346" s="463" t="s">
        <v>1802</v>
      </c>
      <c r="S346" s="463" t="s">
        <v>2382</v>
      </c>
      <c r="T346" s="463" t="s">
        <v>496</v>
      </c>
      <c r="U346" s="463" t="s">
        <v>2383</v>
      </c>
      <c r="V346" s="463" t="s">
        <v>1805</v>
      </c>
      <c r="W346" s="463" t="s">
        <v>106</v>
      </c>
      <c r="X346" s="463" t="s">
        <v>1806</v>
      </c>
      <c r="Y346" s="463" t="s">
        <v>1794</v>
      </c>
      <c r="Z346" s="463" t="s">
        <v>2268</v>
      </c>
      <c r="AA346" s="463" t="s">
        <v>1808</v>
      </c>
      <c r="AB346" s="463" t="s">
        <v>1809</v>
      </c>
      <c r="AC346" s="463" t="s">
        <v>1810</v>
      </c>
      <c r="AD346" s="463" t="s">
        <v>1811</v>
      </c>
      <c r="AE346" s="463" t="s">
        <v>2404</v>
      </c>
      <c r="AF346" s="463" t="s">
        <v>1858</v>
      </c>
      <c r="AG346" s="463" t="s">
        <v>1932</v>
      </c>
      <c r="AH346" s="463" t="s">
        <v>1837</v>
      </c>
      <c r="AI346" s="463" t="s">
        <v>1809</v>
      </c>
      <c r="AJ346" s="463" t="s">
        <v>1794</v>
      </c>
      <c r="AK346" s="464">
        <v>3341000423150</v>
      </c>
      <c r="AL346" s="463" t="s">
        <v>664</v>
      </c>
      <c r="AM346" s="463" t="s">
        <v>1794</v>
      </c>
      <c r="AN346" s="463" t="s">
        <v>1816</v>
      </c>
      <c r="AO346" s="463" t="s">
        <v>51</v>
      </c>
      <c r="AP346" s="463" t="s">
        <v>2425</v>
      </c>
      <c r="AQ346" s="463" t="s">
        <v>1159</v>
      </c>
      <c r="AR346" s="463" t="s">
        <v>62</v>
      </c>
      <c r="AS346" s="463" t="s">
        <v>51</v>
      </c>
      <c r="AT346" s="463" t="s">
        <v>51</v>
      </c>
      <c r="AU346" s="465">
        <v>1</v>
      </c>
      <c r="AV346" s="463" t="s">
        <v>1824</v>
      </c>
      <c r="AW346" s="463" t="s">
        <v>1796</v>
      </c>
      <c r="AX346" s="463" t="s">
        <v>1819</v>
      </c>
      <c r="AY346" s="463" t="s">
        <v>1820</v>
      </c>
      <c r="AZ346" s="463" t="s">
        <v>1821</v>
      </c>
      <c r="BA346" s="463" t="s">
        <v>1822</v>
      </c>
    </row>
    <row r="347" spans="1:53" ht="21.75" customHeight="1">
      <c r="A347" s="463" t="s">
        <v>2420</v>
      </c>
      <c r="B347" s="463" t="s">
        <v>2433</v>
      </c>
      <c r="C347" s="463" t="s">
        <v>45</v>
      </c>
      <c r="D347" s="463" t="s">
        <v>1794</v>
      </c>
      <c r="E347" s="463" t="s">
        <v>46</v>
      </c>
      <c r="F347" s="463" t="s">
        <v>1795</v>
      </c>
      <c r="G347" s="463" t="s">
        <v>1796</v>
      </c>
      <c r="H347" s="463" t="s">
        <v>1797</v>
      </c>
      <c r="I347" s="463" t="s">
        <v>1798</v>
      </c>
      <c r="J347" s="463" t="s">
        <v>198</v>
      </c>
      <c r="K347" s="463" t="s">
        <v>2108</v>
      </c>
      <c r="L347" s="463" t="s">
        <v>163</v>
      </c>
      <c r="M347" s="463" t="s">
        <v>198</v>
      </c>
      <c r="N347" s="463" t="s">
        <v>1796</v>
      </c>
      <c r="O347" s="463" t="s">
        <v>1800</v>
      </c>
      <c r="P347" s="463" t="s">
        <v>1801</v>
      </c>
      <c r="Q347" s="463" t="s">
        <v>1796</v>
      </c>
      <c r="R347" s="463" t="s">
        <v>1802</v>
      </c>
      <c r="S347" s="463" t="s">
        <v>2382</v>
      </c>
      <c r="T347" s="463" t="s">
        <v>496</v>
      </c>
      <c r="U347" s="463" t="s">
        <v>2383</v>
      </c>
      <c r="V347" s="463" t="s">
        <v>1805</v>
      </c>
      <c r="W347" s="463" t="s">
        <v>106</v>
      </c>
      <c r="X347" s="463" t="s">
        <v>1806</v>
      </c>
      <c r="Y347" s="463" t="s">
        <v>1794</v>
      </c>
      <c r="Z347" s="463" t="s">
        <v>2268</v>
      </c>
      <c r="AA347" s="463" t="s">
        <v>1808</v>
      </c>
      <c r="AB347" s="463" t="s">
        <v>1809</v>
      </c>
      <c r="AC347" s="463" t="s">
        <v>1810</v>
      </c>
      <c r="AD347" s="463" t="s">
        <v>1811</v>
      </c>
      <c r="AE347" s="463" t="s">
        <v>2404</v>
      </c>
      <c r="AF347" s="463" t="s">
        <v>1858</v>
      </c>
      <c r="AG347" s="463" t="s">
        <v>1932</v>
      </c>
      <c r="AH347" s="463" t="s">
        <v>1837</v>
      </c>
      <c r="AI347" s="463" t="s">
        <v>1809</v>
      </c>
      <c r="AJ347" s="463" t="s">
        <v>1808</v>
      </c>
      <c r="AK347" s="464">
        <v>3490200167481</v>
      </c>
      <c r="AL347" s="463" t="s">
        <v>830</v>
      </c>
      <c r="AM347" s="463" t="s">
        <v>1796</v>
      </c>
      <c r="AN347" s="463" t="s">
        <v>1816</v>
      </c>
      <c r="AO347" s="463" t="s">
        <v>51</v>
      </c>
      <c r="AP347" s="463" t="s">
        <v>2111</v>
      </c>
      <c r="AQ347" s="463" t="s">
        <v>1542</v>
      </c>
      <c r="AR347" s="463" t="s">
        <v>62</v>
      </c>
      <c r="AS347" s="463" t="s">
        <v>51</v>
      </c>
      <c r="AT347" s="463" t="s">
        <v>51</v>
      </c>
      <c r="AU347" s="465">
        <v>1</v>
      </c>
      <c r="AV347" s="463" t="s">
        <v>1824</v>
      </c>
      <c r="AW347" s="463" t="s">
        <v>1796</v>
      </c>
      <c r="AX347" s="463" t="s">
        <v>1819</v>
      </c>
      <c r="AY347" s="463" t="s">
        <v>1820</v>
      </c>
      <c r="AZ347" s="463" t="s">
        <v>1821</v>
      </c>
      <c r="BA347" s="463" t="s">
        <v>1822</v>
      </c>
    </row>
    <row r="348" spans="1:53" ht="21.75" customHeight="1">
      <c r="A348" s="463" t="s">
        <v>2420</v>
      </c>
      <c r="B348" s="463" t="s">
        <v>2433</v>
      </c>
      <c r="C348" s="463" t="s">
        <v>45</v>
      </c>
      <c r="D348" s="463" t="s">
        <v>1794</v>
      </c>
      <c r="E348" s="463" t="s">
        <v>46</v>
      </c>
      <c r="F348" s="463" t="s">
        <v>1795</v>
      </c>
      <c r="G348" s="463" t="s">
        <v>1796</v>
      </c>
      <c r="H348" s="463" t="s">
        <v>1797</v>
      </c>
      <c r="I348" s="463" t="s">
        <v>1798</v>
      </c>
      <c r="J348" s="463" t="s">
        <v>198</v>
      </c>
      <c r="K348" s="463" t="s">
        <v>2108</v>
      </c>
      <c r="L348" s="463" t="s">
        <v>163</v>
      </c>
      <c r="M348" s="463" t="s">
        <v>198</v>
      </c>
      <c r="N348" s="463" t="s">
        <v>1796</v>
      </c>
      <c r="O348" s="463" t="s">
        <v>1800</v>
      </c>
      <c r="P348" s="463" t="s">
        <v>1801</v>
      </c>
      <c r="Q348" s="463" t="s">
        <v>1796</v>
      </c>
      <c r="R348" s="463" t="s">
        <v>1802</v>
      </c>
      <c r="S348" s="463" t="s">
        <v>2382</v>
      </c>
      <c r="T348" s="463" t="s">
        <v>496</v>
      </c>
      <c r="U348" s="463" t="s">
        <v>2383</v>
      </c>
      <c r="V348" s="463" t="s">
        <v>1805</v>
      </c>
      <c r="W348" s="463" t="s">
        <v>106</v>
      </c>
      <c r="X348" s="463" t="s">
        <v>1806</v>
      </c>
      <c r="Y348" s="463" t="s">
        <v>1794</v>
      </c>
      <c r="Z348" s="463" t="s">
        <v>2268</v>
      </c>
      <c r="AA348" s="463" t="s">
        <v>1808</v>
      </c>
      <c r="AB348" s="463" t="s">
        <v>1809</v>
      </c>
      <c r="AC348" s="463" t="s">
        <v>1810</v>
      </c>
      <c r="AD348" s="463" t="s">
        <v>1811</v>
      </c>
      <c r="AE348" s="463" t="s">
        <v>2404</v>
      </c>
      <c r="AF348" s="463" t="s">
        <v>1858</v>
      </c>
      <c r="AG348" s="463" t="s">
        <v>1932</v>
      </c>
      <c r="AH348" s="463" t="s">
        <v>1837</v>
      </c>
      <c r="AI348" s="463" t="s">
        <v>1809</v>
      </c>
      <c r="AJ348" s="463" t="s">
        <v>1828</v>
      </c>
      <c r="AK348" s="464">
        <v>3480800393741</v>
      </c>
      <c r="AL348" s="463" t="s">
        <v>673</v>
      </c>
      <c r="AM348" s="463" t="s">
        <v>1794</v>
      </c>
      <c r="AN348" s="463" t="s">
        <v>1816</v>
      </c>
      <c r="AO348" s="463" t="s">
        <v>51</v>
      </c>
      <c r="AP348" s="463" t="s">
        <v>2432</v>
      </c>
      <c r="AQ348" s="463" t="s">
        <v>1159</v>
      </c>
      <c r="AR348" s="463" t="s">
        <v>6</v>
      </c>
      <c r="AS348" s="463" t="s">
        <v>51</v>
      </c>
      <c r="AT348" s="463" t="s">
        <v>51</v>
      </c>
      <c r="AU348" s="465">
        <v>1</v>
      </c>
      <c r="AV348" s="463" t="s">
        <v>1824</v>
      </c>
      <c r="AW348" s="463" t="s">
        <v>1796</v>
      </c>
      <c r="AX348" s="463" t="s">
        <v>1819</v>
      </c>
      <c r="AY348" s="463" t="s">
        <v>1820</v>
      </c>
      <c r="AZ348" s="463" t="s">
        <v>1821</v>
      </c>
      <c r="BA348" s="463" t="s">
        <v>1822</v>
      </c>
    </row>
    <row r="349" spans="1:53" ht="21.75" customHeight="1">
      <c r="A349" s="463" t="s">
        <v>2420</v>
      </c>
      <c r="B349" s="463" t="s">
        <v>2433</v>
      </c>
      <c r="C349" s="463" t="s">
        <v>45</v>
      </c>
      <c r="D349" s="463" t="s">
        <v>1794</v>
      </c>
      <c r="E349" s="463" t="s">
        <v>46</v>
      </c>
      <c r="F349" s="463" t="s">
        <v>1795</v>
      </c>
      <c r="G349" s="463" t="s">
        <v>1796</v>
      </c>
      <c r="H349" s="463" t="s">
        <v>1797</v>
      </c>
      <c r="I349" s="463" t="s">
        <v>1798</v>
      </c>
      <c r="J349" s="463" t="s">
        <v>198</v>
      </c>
      <c r="K349" s="463" t="s">
        <v>2108</v>
      </c>
      <c r="L349" s="463" t="s">
        <v>163</v>
      </c>
      <c r="M349" s="463" t="s">
        <v>198</v>
      </c>
      <c r="N349" s="463" t="s">
        <v>1796</v>
      </c>
      <c r="O349" s="463" t="s">
        <v>1800</v>
      </c>
      <c r="P349" s="463" t="s">
        <v>1801</v>
      </c>
      <c r="Q349" s="463" t="s">
        <v>1796</v>
      </c>
      <c r="R349" s="463" t="s">
        <v>1802</v>
      </c>
      <c r="S349" s="463" t="s">
        <v>2382</v>
      </c>
      <c r="T349" s="463" t="s">
        <v>496</v>
      </c>
      <c r="U349" s="463" t="s">
        <v>2383</v>
      </c>
      <c r="V349" s="463" t="s">
        <v>1805</v>
      </c>
      <c r="W349" s="463" t="s">
        <v>106</v>
      </c>
      <c r="X349" s="463" t="s">
        <v>1806</v>
      </c>
      <c r="Y349" s="463" t="s">
        <v>1794</v>
      </c>
      <c r="Z349" s="463" t="s">
        <v>2268</v>
      </c>
      <c r="AA349" s="463" t="s">
        <v>1808</v>
      </c>
      <c r="AB349" s="463" t="s">
        <v>1809</v>
      </c>
      <c r="AC349" s="463" t="s">
        <v>1810</v>
      </c>
      <c r="AD349" s="463" t="s">
        <v>1811</v>
      </c>
      <c r="AE349" s="463" t="s">
        <v>2404</v>
      </c>
      <c r="AF349" s="463" t="s">
        <v>1858</v>
      </c>
      <c r="AG349" s="463" t="s">
        <v>1932</v>
      </c>
      <c r="AH349" s="463" t="s">
        <v>1837</v>
      </c>
      <c r="AI349" s="463" t="s">
        <v>1809</v>
      </c>
      <c r="AJ349" s="463" t="s">
        <v>1860</v>
      </c>
      <c r="AK349" s="464">
        <v>3349800184718</v>
      </c>
      <c r="AL349" s="463" t="s">
        <v>831</v>
      </c>
      <c r="AM349" s="463" t="s">
        <v>1796</v>
      </c>
      <c r="AN349" s="463" t="s">
        <v>1816</v>
      </c>
      <c r="AO349" s="463" t="s">
        <v>51</v>
      </c>
      <c r="AP349" s="463" t="s">
        <v>2066</v>
      </c>
      <c r="AQ349" s="463" t="s">
        <v>1542</v>
      </c>
      <c r="AR349" s="463" t="s">
        <v>6</v>
      </c>
      <c r="AS349" s="463" t="s">
        <v>2434</v>
      </c>
      <c r="AT349" s="463" t="s">
        <v>2114</v>
      </c>
      <c r="AU349" s="465">
        <v>1</v>
      </c>
      <c r="AV349" s="463" t="s">
        <v>1824</v>
      </c>
      <c r="AW349" s="463" t="s">
        <v>1796</v>
      </c>
      <c r="AX349" s="463" t="s">
        <v>1819</v>
      </c>
      <c r="AY349" s="463" t="s">
        <v>1820</v>
      </c>
      <c r="AZ349" s="463" t="s">
        <v>1821</v>
      </c>
      <c r="BA349" s="463" t="s">
        <v>1822</v>
      </c>
    </row>
    <row r="350" spans="1:53" ht="21.75" customHeight="1">
      <c r="A350" s="463" t="s">
        <v>2420</v>
      </c>
      <c r="B350" s="463" t="s">
        <v>2433</v>
      </c>
      <c r="C350" s="463" t="s">
        <v>45</v>
      </c>
      <c r="D350" s="463" t="s">
        <v>1794</v>
      </c>
      <c r="E350" s="463" t="s">
        <v>46</v>
      </c>
      <c r="F350" s="463" t="s">
        <v>1795</v>
      </c>
      <c r="G350" s="463" t="s">
        <v>1796</v>
      </c>
      <c r="H350" s="463" t="s">
        <v>1797</v>
      </c>
      <c r="I350" s="463" t="s">
        <v>1798</v>
      </c>
      <c r="J350" s="463" t="s">
        <v>198</v>
      </c>
      <c r="K350" s="463" t="s">
        <v>2108</v>
      </c>
      <c r="L350" s="463" t="s">
        <v>163</v>
      </c>
      <c r="M350" s="463" t="s">
        <v>198</v>
      </c>
      <c r="N350" s="463" t="s">
        <v>1796</v>
      </c>
      <c r="O350" s="463" t="s">
        <v>1800</v>
      </c>
      <c r="P350" s="463" t="s">
        <v>1801</v>
      </c>
      <c r="Q350" s="463" t="s">
        <v>1796</v>
      </c>
      <c r="R350" s="463" t="s">
        <v>1802</v>
      </c>
      <c r="S350" s="463" t="s">
        <v>2382</v>
      </c>
      <c r="T350" s="463" t="s">
        <v>496</v>
      </c>
      <c r="U350" s="463" t="s">
        <v>2383</v>
      </c>
      <c r="V350" s="463" t="s">
        <v>1805</v>
      </c>
      <c r="W350" s="463" t="s">
        <v>106</v>
      </c>
      <c r="X350" s="463" t="s">
        <v>1806</v>
      </c>
      <c r="Y350" s="463" t="s">
        <v>1794</v>
      </c>
      <c r="Z350" s="463" t="s">
        <v>2268</v>
      </c>
      <c r="AA350" s="463" t="s">
        <v>1808</v>
      </c>
      <c r="AB350" s="463" t="s">
        <v>1809</v>
      </c>
      <c r="AC350" s="463" t="s">
        <v>1810</v>
      </c>
      <c r="AD350" s="463" t="s">
        <v>1811</v>
      </c>
      <c r="AE350" s="463" t="s">
        <v>2404</v>
      </c>
      <c r="AF350" s="463" t="s">
        <v>1858</v>
      </c>
      <c r="AG350" s="463" t="s">
        <v>1932</v>
      </c>
      <c r="AH350" s="463" t="s">
        <v>1837</v>
      </c>
      <c r="AI350" s="463" t="s">
        <v>1809</v>
      </c>
      <c r="AJ350" s="463" t="s">
        <v>1864</v>
      </c>
      <c r="AK350" s="464">
        <v>3470500102628</v>
      </c>
      <c r="AL350" s="463" t="s">
        <v>672</v>
      </c>
      <c r="AM350" s="463" t="s">
        <v>1796</v>
      </c>
      <c r="AN350" s="463" t="s">
        <v>1816</v>
      </c>
      <c r="AO350" s="463" t="s">
        <v>51</v>
      </c>
      <c r="AP350" s="463" t="s">
        <v>2435</v>
      </c>
      <c r="AQ350" s="463" t="s">
        <v>1159</v>
      </c>
      <c r="AR350" s="463" t="s">
        <v>6</v>
      </c>
      <c r="AS350" s="463" t="s">
        <v>2434</v>
      </c>
      <c r="AT350" s="463" t="s">
        <v>2114</v>
      </c>
      <c r="AU350" s="465">
        <v>1</v>
      </c>
      <c r="AV350" s="463" t="s">
        <v>1824</v>
      </c>
      <c r="AW350" s="463" t="s">
        <v>1796</v>
      </c>
      <c r="AX350" s="463" t="s">
        <v>1819</v>
      </c>
      <c r="AY350" s="463" t="s">
        <v>1820</v>
      </c>
      <c r="AZ350" s="463" t="s">
        <v>1821</v>
      </c>
      <c r="BA350" s="463" t="s">
        <v>1822</v>
      </c>
    </row>
    <row r="351" spans="1:53" ht="21.75" customHeight="1">
      <c r="A351" s="463" t="s">
        <v>2436</v>
      </c>
      <c r="B351" s="463" t="s">
        <v>2437</v>
      </c>
      <c r="C351" s="463" t="s">
        <v>45</v>
      </c>
      <c r="D351" s="463" t="s">
        <v>1794</v>
      </c>
      <c r="E351" s="463" t="s">
        <v>46</v>
      </c>
      <c r="F351" s="463" t="s">
        <v>1795</v>
      </c>
      <c r="G351" s="463" t="s">
        <v>1796</v>
      </c>
      <c r="H351" s="463" t="s">
        <v>1797</v>
      </c>
      <c r="I351" s="463" t="s">
        <v>2388</v>
      </c>
      <c r="J351" s="463" t="s">
        <v>494</v>
      </c>
      <c r="K351" s="463" t="s">
        <v>2108</v>
      </c>
      <c r="L351" s="463" t="s">
        <v>163</v>
      </c>
      <c r="M351" s="463" t="s">
        <v>494</v>
      </c>
      <c r="N351" s="463" t="s">
        <v>1796</v>
      </c>
      <c r="O351" s="463" t="s">
        <v>1800</v>
      </c>
      <c r="P351" s="463" t="s">
        <v>1801</v>
      </c>
      <c r="Q351" s="463" t="s">
        <v>1796</v>
      </c>
      <c r="R351" s="463" t="s">
        <v>1802</v>
      </c>
      <c r="S351" s="463" t="s">
        <v>2382</v>
      </c>
      <c r="T351" s="463" t="s">
        <v>496</v>
      </c>
      <c r="U351" s="463" t="s">
        <v>2383</v>
      </c>
      <c r="V351" s="463" t="s">
        <v>1985</v>
      </c>
      <c r="W351" s="463" t="s">
        <v>81</v>
      </c>
      <c r="X351" s="463" t="s">
        <v>1986</v>
      </c>
      <c r="Y351" s="463" t="s">
        <v>1825</v>
      </c>
      <c r="Z351" s="463" t="s">
        <v>2438</v>
      </c>
      <c r="AA351" s="463" t="s">
        <v>1794</v>
      </c>
      <c r="AB351" s="463" t="s">
        <v>1809</v>
      </c>
      <c r="AC351" s="463" t="s">
        <v>1810</v>
      </c>
      <c r="AD351" s="463" t="s">
        <v>2416</v>
      </c>
      <c r="AE351" s="463" t="s">
        <v>1846</v>
      </c>
      <c r="AF351" s="463" t="s">
        <v>1847</v>
      </c>
      <c r="AG351" s="463" t="s">
        <v>2439</v>
      </c>
      <c r="AH351" s="463" t="s">
        <v>1933</v>
      </c>
      <c r="AI351" s="463" t="s">
        <v>1809</v>
      </c>
      <c r="AJ351" s="463" t="s">
        <v>1796</v>
      </c>
      <c r="AK351" s="464">
        <v>3341600878000</v>
      </c>
      <c r="AL351" s="463" t="s">
        <v>823</v>
      </c>
      <c r="AM351" s="463" t="s">
        <v>1796</v>
      </c>
      <c r="AN351" s="463" t="s">
        <v>1816</v>
      </c>
      <c r="AO351" s="463" t="s">
        <v>51</v>
      </c>
      <c r="AP351" s="463" t="s">
        <v>2066</v>
      </c>
      <c r="AQ351" s="463" t="s">
        <v>1703</v>
      </c>
      <c r="AR351" s="463" t="s">
        <v>62</v>
      </c>
      <c r="AS351" s="463" t="s">
        <v>51</v>
      </c>
      <c r="AT351" s="463" t="s">
        <v>51</v>
      </c>
      <c r="AU351" s="465">
        <v>0</v>
      </c>
      <c r="AV351" s="463" t="s">
        <v>1818</v>
      </c>
      <c r="AW351" s="463" t="s">
        <v>1796</v>
      </c>
      <c r="AX351" s="463" t="s">
        <v>1993</v>
      </c>
      <c r="AY351" s="463" t="s">
        <v>1994</v>
      </c>
      <c r="AZ351" s="463" t="s">
        <v>1995</v>
      </c>
      <c r="BA351" s="463" t="s">
        <v>1822</v>
      </c>
    </row>
    <row r="352" spans="1:53" ht="21.75" customHeight="1">
      <c r="A352" s="463" t="s">
        <v>2436</v>
      </c>
      <c r="B352" s="463" t="s">
        <v>2437</v>
      </c>
      <c r="C352" s="463" t="s">
        <v>45</v>
      </c>
      <c r="D352" s="463" t="s">
        <v>1794</v>
      </c>
      <c r="E352" s="463" t="s">
        <v>46</v>
      </c>
      <c r="F352" s="463" t="s">
        <v>1795</v>
      </c>
      <c r="G352" s="463" t="s">
        <v>1796</v>
      </c>
      <c r="H352" s="463" t="s">
        <v>1797</v>
      </c>
      <c r="I352" s="463" t="s">
        <v>2388</v>
      </c>
      <c r="J352" s="463" t="s">
        <v>494</v>
      </c>
      <c r="K352" s="463" t="s">
        <v>2108</v>
      </c>
      <c r="L352" s="463" t="s">
        <v>163</v>
      </c>
      <c r="M352" s="463" t="s">
        <v>494</v>
      </c>
      <c r="N352" s="463" t="s">
        <v>1796</v>
      </c>
      <c r="O352" s="463" t="s">
        <v>1800</v>
      </c>
      <c r="P352" s="463" t="s">
        <v>1801</v>
      </c>
      <c r="Q352" s="463" t="s">
        <v>1796</v>
      </c>
      <c r="R352" s="463" t="s">
        <v>1802</v>
      </c>
      <c r="S352" s="463" t="s">
        <v>2382</v>
      </c>
      <c r="T352" s="463" t="s">
        <v>496</v>
      </c>
      <c r="U352" s="463" t="s">
        <v>2383</v>
      </c>
      <c r="V352" s="463" t="s">
        <v>1985</v>
      </c>
      <c r="W352" s="463" t="s">
        <v>81</v>
      </c>
      <c r="X352" s="463" t="s">
        <v>1986</v>
      </c>
      <c r="Y352" s="463" t="s">
        <v>1825</v>
      </c>
      <c r="Z352" s="463" t="s">
        <v>2438</v>
      </c>
      <c r="AA352" s="463" t="s">
        <v>1794</v>
      </c>
      <c r="AB352" s="463" t="s">
        <v>1809</v>
      </c>
      <c r="AC352" s="463" t="s">
        <v>1810</v>
      </c>
      <c r="AD352" s="463" t="s">
        <v>2416</v>
      </c>
      <c r="AE352" s="463" t="s">
        <v>1846</v>
      </c>
      <c r="AF352" s="463" t="s">
        <v>1847</v>
      </c>
      <c r="AG352" s="463" t="s">
        <v>2439</v>
      </c>
      <c r="AH352" s="463" t="s">
        <v>1933</v>
      </c>
      <c r="AI352" s="463" t="s">
        <v>1809</v>
      </c>
      <c r="AJ352" s="463" t="s">
        <v>1825</v>
      </c>
      <c r="AK352" s="464">
        <v>3480600279449</v>
      </c>
      <c r="AL352" s="463" t="s">
        <v>824</v>
      </c>
      <c r="AM352" s="463" t="s">
        <v>1794</v>
      </c>
      <c r="AN352" s="463" t="s">
        <v>1816</v>
      </c>
      <c r="AO352" s="463" t="s">
        <v>51</v>
      </c>
      <c r="AP352" s="463" t="s">
        <v>2418</v>
      </c>
      <c r="AQ352" s="463" t="s">
        <v>1703</v>
      </c>
      <c r="AR352" s="463" t="s">
        <v>62</v>
      </c>
      <c r="AS352" s="463" t="s">
        <v>51</v>
      </c>
      <c r="AT352" s="463" t="s">
        <v>51</v>
      </c>
      <c r="AU352" s="465">
        <v>1</v>
      </c>
      <c r="AV352" s="463" t="s">
        <v>1824</v>
      </c>
      <c r="AW352" s="463" t="s">
        <v>1796</v>
      </c>
      <c r="AX352" s="463" t="s">
        <v>1993</v>
      </c>
      <c r="AY352" s="463" t="s">
        <v>1994</v>
      </c>
      <c r="AZ352" s="463" t="s">
        <v>1995</v>
      </c>
      <c r="BA352" s="463" t="s">
        <v>1822</v>
      </c>
    </row>
    <row r="353" spans="1:53" ht="21.75" customHeight="1">
      <c r="A353" s="463" t="s">
        <v>2436</v>
      </c>
      <c r="B353" s="463" t="s">
        <v>2437</v>
      </c>
      <c r="C353" s="463" t="s">
        <v>45</v>
      </c>
      <c r="D353" s="463" t="s">
        <v>1794</v>
      </c>
      <c r="E353" s="463" t="s">
        <v>46</v>
      </c>
      <c r="F353" s="463" t="s">
        <v>1795</v>
      </c>
      <c r="G353" s="463" t="s">
        <v>1796</v>
      </c>
      <c r="H353" s="463" t="s">
        <v>1797</v>
      </c>
      <c r="I353" s="463" t="s">
        <v>2388</v>
      </c>
      <c r="J353" s="463" t="s">
        <v>494</v>
      </c>
      <c r="K353" s="463" t="s">
        <v>2108</v>
      </c>
      <c r="L353" s="463" t="s">
        <v>163</v>
      </c>
      <c r="M353" s="463" t="s">
        <v>494</v>
      </c>
      <c r="N353" s="463" t="s">
        <v>1796</v>
      </c>
      <c r="O353" s="463" t="s">
        <v>1800</v>
      </c>
      <c r="P353" s="463" t="s">
        <v>1801</v>
      </c>
      <c r="Q353" s="463" t="s">
        <v>1796</v>
      </c>
      <c r="R353" s="463" t="s">
        <v>1802</v>
      </c>
      <c r="S353" s="463" t="s">
        <v>2382</v>
      </c>
      <c r="T353" s="463" t="s">
        <v>496</v>
      </c>
      <c r="U353" s="463" t="s">
        <v>2383</v>
      </c>
      <c r="V353" s="463" t="s">
        <v>1985</v>
      </c>
      <c r="W353" s="463" t="s">
        <v>81</v>
      </c>
      <c r="X353" s="463" t="s">
        <v>1986</v>
      </c>
      <c r="Y353" s="463" t="s">
        <v>1825</v>
      </c>
      <c r="Z353" s="463" t="s">
        <v>2438</v>
      </c>
      <c r="AA353" s="463" t="s">
        <v>1794</v>
      </c>
      <c r="AB353" s="463" t="s">
        <v>1809</v>
      </c>
      <c r="AC353" s="463" t="s">
        <v>1810</v>
      </c>
      <c r="AD353" s="463" t="s">
        <v>2416</v>
      </c>
      <c r="AE353" s="463" t="s">
        <v>1846</v>
      </c>
      <c r="AF353" s="463" t="s">
        <v>1847</v>
      </c>
      <c r="AG353" s="463" t="s">
        <v>2439</v>
      </c>
      <c r="AH353" s="463" t="s">
        <v>1933</v>
      </c>
      <c r="AI353" s="463" t="s">
        <v>1809</v>
      </c>
      <c r="AJ353" s="463" t="s">
        <v>1808</v>
      </c>
      <c r="AK353" s="464">
        <v>3760200329594</v>
      </c>
      <c r="AL353" s="463" t="s">
        <v>825</v>
      </c>
      <c r="AM353" s="463" t="s">
        <v>1794</v>
      </c>
      <c r="AN353" s="463" t="s">
        <v>1816</v>
      </c>
      <c r="AO353" s="463" t="s">
        <v>51</v>
      </c>
      <c r="AP353" s="463" t="s">
        <v>2066</v>
      </c>
      <c r="AQ353" s="463" t="s">
        <v>2419</v>
      </c>
      <c r="AR353" s="463" t="s">
        <v>93</v>
      </c>
      <c r="AS353" s="463" t="s">
        <v>51</v>
      </c>
      <c r="AT353" s="463" t="s">
        <v>51</v>
      </c>
      <c r="AU353" s="465">
        <v>1</v>
      </c>
      <c r="AV353" s="463" t="s">
        <v>1824</v>
      </c>
      <c r="AW353" s="463" t="s">
        <v>1796</v>
      </c>
      <c r="AX353" s="463" t="s">
        <v>1993</v>
      </c>
      <c r="AY353" s="463" t="s">
        <v>1994</v>
      </c>
      <c r="AZ353" s="463" t="s">
        <v>1995</v>
      </c>
      <c r="BA353" s="463" t="s">
        <v>1822</v>
      </c>
    </row>
    <row r="354" spans="1:53" ht="21.75" customHeight="1">
      <c r="A354" s="463" t="s">
        <v>2436</v>
      </c>
      <c r="B354" s="463" t="s">
        <v>2437</v>
      </c>
      <c r="C354" s="463" t="s">
        <v>45</v>
      </c>
      <c r="D354" s="463" t="s">
        <v>1794</v>
      </c>
      <c r="E354" s="463" t="s">
        <v>46</v>
      </c>
      <c r="F354" s="463" t="s">
        <v>1795</v>
      </c>
      <c r="G354" s="463" t="s">
        <v>1796</v>
      </c>
      <c r="H354" s="463" t="s">
        <v>1797</v>
      </c>
      <c r="I354" s="463" t="s">
        <v>2388</v>
      </c>
      <c r="J354" s="463" t="s">
        <v>494</v>
      </c>
      <c r="K354" s="463" t="s">
        <v>2108</v>
      </c>
      <c r="L354" s="463" t="s">
        <v>163</v>
      </c>
      <c r="M354" s="463" t="s">
        <v>494</v>
      </c>
      <c r="N354" s="463" t="s">
        <v>1796</v>
      </c>
      <c r="O354" s="463" t="s">
        <v>1800</v>
      </c>
      <c r="P354" s="463" t="s">
        <v>1801</v>
      </c>
      <c r="Q354" s="463" t="s">
        <v>1796</v>
      </c>
      <c r="R354" s="463" t="s">
        <v>1802</v>
      </c>
      <c r="S354" s="463" t="s">
        <v>2382</v>
      </c>
      <c r="T354" s="463" t="s">
        <v>496</v>
      </c>
      <c r="U354" s="463" t="s">
        <v>2383</v>
      </c>
      <c r="V354" s="463" t="s">
        <v>1985</v>
      </c>
      <c r="W354" s="463" t="s">
        <v>81</v>
      </c>
      <c r="X354" s="463" t="s">
        <v>1986</v>
      </c>
      <c r="Y354" s="463" t="s">
        <v>1825</v>
      </c>
      <c r="Z354" s="463" t="s">
        <v>2438</v>
      </c>
      <c r="AA354" s="463" t="s">
        <v>1794</v>
      </c>
      <c r="AB354" s="463" t="s">
        <v>1809</v>
      </c>
      <c r="AC354" s="463" t="s">
        <v>1810</v>
      </c>
      <c r="AD354" s="463" t="s">
        <v>2416</v>
      </c>
      <c r="AE354" s="463" t="s">
        <v>1846</v>
      </c>
      <c r="AF354" s="463" t="s">
        <v>1847</v>
      </c>
      <c r="AG354" s="463" t="s">
        <v>2439</v>
      </c>
      <c r="AH354" s="463" t="s">
        <v>1933</v>
      </c>
      <c r="AI354" s="463" t="s">
        <v>1809</v>
      </c>
      <c r="AJ354" s="463" t="s">
        <v>1860</v>
      </c>
      <c r="AK354" s="464">
        <v>3100601307031</v>
      </c>
      <c r="AL354" s="463" t="s">
        <v>383</v>
      </c>
      <c r="AM354" s="463" t="s">
        <v>1796</v>
      </c>
      <c r="AN354" s="463" t="s">
        <v>1816</v>
      </c>
      <c r="AO354" s="463" t="s">
        <v>51</v>
      </c>
      <c r="AP354" s="463" t="s">
        <v>2066</v>
      </c>
      <c r="AQ354" s="463" t="s">
        <v>1159</v>
      </c>
      <c r="AR354" s="463" t="s">
        <v>6</v>
      </c>
      <c r="AS354" s="463" t="s">
        <v>1992</v>
      </c>
      <c r="AT354" s="463" t="s">
        <v>51</v>
      </c>
      <c r="AU354" s="465">
        <v>2</v>
      </c>
      <c r="AV354" s="463" t="s">
        <v>1998</v>
      </c>
      <c r="AW354" s="463" t="s">
        <v>1796</v>
      </c>
      <c r="AX354" s="463" t="s">
        <v>1993</v>
      </c>
      <c r="AY354" s="463" t="s">
        <v>1994</v>
      </c>
      <c r="AZ354" s="463" t="s">
        <v>1995</v>
      </c>
      <c r="BA354" s="463" t="s">
        <v>1822</v>
      </c>
    </row>
    <row r="355" spans="1:53" ht="21.75" customHeight="1">
      <c r="A355" s="463" t="s">
        <v>2436</v>
      </c>
      <c r="B355" s="463" t="s">
        <v>2437</v>
      </c>
      <c r="C355" s="463" t="s">
        <v>45</v>
      </c>
      <c r="D355" s="463" t="s">
        <v>1794</v>
      </c>
      <c r="E355" s="463" t="s">
        <v>46</v>
      </c>
      <c r="F355" s="463" t="s">
        <v>1795</v>
      </c>
      <c r="G355" s="463" t="s">
        <v>1796</v>
      </c>
      <c r="H355" s="463" t="s">
        <v>1797</v>
      </c>
      <c r="I355" s="463" t="s">
        <v>2388</v>
      </c>
      <c r="J355" s="463" t="s">
        <v>494</v>
      </c>
      <c r="K355" s="463" t="s">
        <v>2108</v>
      </c>
      <c r="L355" s="463" t="s">
        <v>163</v>
      </c>
      <c r="M355" s="463" t="s">
        <v>494</v>
      </c>
      <c r="N355" s="463" t="s">
        <v>1796</v>
      </c>
      <c r="O355" s="463" t="s">
        <v>1800</v>
      </c>
      <c r="P355" s="463" t="s">
        <v>1801</v>
      </c>
      <c r="Q355" s="463" t="s">
        <v>1796</v>
      </c>
      <c r="R355" s="463" t="s">
        <v>1802</v>
      </c>
      <c r="S355" s="463" t="s">
        <v>2382</v>
      </c>
      <c r="T355" s="463" t="s">
        <v>496</v>
      </c>
      <c r="U355" s="463" t="s">
        <v>2383</v>
      </c>
      <c r="V355" s="463" t="s">
        <v>1985</v>
      </c>
      <c r="W355" s="463" t="s">
        <v>81</v>
      </c>
      <c r="X355" s="463" t="s">
        <v>1986</v>
      </c>
      <c r="Y355" s="463" t="s">
        <v>1825</v>
      </c>
      <c r="Z355" s="463" t="s">
        <v>2438</v>
      </c>
      <c r="AA355" s="463" t="s">
        <v>1794</v>
      </c>
      <c r="AB355" s="463" t="s">
        <v>1809</v>
      </c>
      <c r="AC355" s="463" t="s">
        <v>1810</v>
      </c>
      <c r="AD355" s="463" t="s">
        <v>2416</v>
      </c>
      <c r="AE355" s="463" t="s">
        <v>1846</v>
      </c>
      <c r="AF355" s="463" t="s">
        <v>1847</v>
      </c>
      <c r="AG355" s="463" t="s">
        <v>2439</v>
      </c>
      <c r="AH355" s="463" t="s">
        <v>1933</v>
      </c>
      <c r="AI355" s="463" t="s">
        <v>1809</v>
      </c>
      <c r="AJ355" s="463" t="s">
        <v>1864</v>
      </c>
      <c r="AK355" s="464">
        <v>3147050031571</v>
      </c>
      <c r="AL355" s="463" t="s">
        <v>51</v>
      </c>
      <c r="AM355" s="463" t="s">
        <v>1796</v>
      </c>
      <c r="AN355" s="463" t="s">
        <v>1816</v>
      </c>
      <c r="AO355" s="463" t="s">
        <v>51</v>
      </c>
      <c r="AP355" s="463" t="s">
        <v>51</v>
      </c>
      <c r="AQ355" s="463" t="s">
        <v>51</v>
      </c>
      <c r="AR355" s="463" t="s">
        <v>51</v>
      </c>
      <c r="AS355" s="463" t="s">
        <v>1992</v>
      </c>
      <c r="AT355" s="463" t="s">
        <v>51</v>
      </c>
      <c r="AU355" s="465">
        <v>1</v>
      </c>
      <c r="AV355" s="463" t="s">
        <v>1824</v>
      </c>
      <c r="AW355" s="463" t="s">
        <v>1796</v>
      </c>
      <c r="AX355" s="463" t="s">
        <v>1993</v>
      </c>
      <c r="AY355" s="463" t="s">
        <v>1994</v>
      </c>
      <c r="AZ355" s="463" t="s">
        <v>1995</v>
      </c>
      <c r="BA355" s="463" t="s">
        <v>1822</v>
      </c>
    </row>
    <row r="356" spans="1:53" ht="21.75" customHeight="1">
      <c r="A356" s="463" t="s">
        <v>2440</v>
      </c>
      <c r="B356" s="463" t="s">
        <v>2441</v>
      </c>
      <c r="C356" s="463" t="s">
        <v>71</v>
      </c>
      <c r="D356" s="463" t="s">
        <v>1796</v>
      </c>
      <c r="E356" s="463" t="s">
        <v>120</v>
      </c>
      <c r="F356" s="463" t="s">
        <v>1795</v>
      </c>
      <c r="G356" s="463" t="s">
        <v>1796</v>
      </c>
      <c r="H356" s="463" t="s">
        <v>1797</v>
      </c>
      <c r="I356" s="463" t="s">
        <v>1798</v>
      </c>
      <c r="J356" s="463" t="s">
        <v>198</v>
      </c>
      <c r="K356" s="463" t="s">
        <v>2442</v>
      </c>
      <c r="L356" s="463" t="s">
        <v>561</v>
      </c>
      <c r="M356" s="463" t="s">
        <v>198</v>
      </c>
      <c r="N356" s="463" t="s">
        <v>1796</v>
      </c>
      <c r="O356" s="463" t="s">
        <v>1800</v>
      </c>
      <c r="P356" s="463" t="s">
        <v>1801</v>
      </c>
      <c r="Q356" s="463" t="s">
        <v>1796</v>
      </c>
      <c r="R356" s="463" t="s">
        <v>1802</v>
      </c>
      <c r="S356" s="463" t="s">
        <v>2382</v>
      </c>
      <c r="T356" s="463" t="s">
        <v>496</v>
      </c>
      <c r="U356" s="463" t="s">
        <v>2383</v>
      </c>
      <c r="V356" s="463" t="s">
        <v>1805</v>
      </c>
      <c r="W356" s="463" t="s">
        <v>106</v>
      </c>
      <c r="X356" s="463" t="s">
        <v>1806</v>
      </c>
      <c r="Y356" s="463" t="s">
        <v>1794</v>
      </c>
      <c r="Z356" s="463" t="s">
        <v>2443</v>
      </c>
      <c r="AA356" s="463" t="s">
        <v>1808</v>
      </c>
      <c r="AB356" s="463" t="s">
        <v>1809</v>
      </c>
      <c r="AC356" s="463" t="s">
        <v>1810</v>
      </c>
      <c r="AD356" s="463" t="s">
        <v>1811</v>
      </c>
      <c r="AE356" s="463" t="s">
        <v>2061</v>
      </c>
      <c r="AF356" s="463" t="s">
        <v>2062</v>
      </c>
      <c r="AG356" s="463" t="s">
        <v>2444</v>
      </c>
      <c r="AH356" s="463" t="s">
        <v>2009</v>
      </c>
      <c r="AI356" s="463" t="s">
        <v>1809</v>
      </c>
      <c r="AJ356" s="463" t="s">
        <v>1796</v>
      </c>
      <c r="AK356" s="464">
        <v>3100700115360</v>
      </c>
      <c r="AL356" s="463" t="s">
        <v>832</v>
      </c>
      <c r="AM356" s="463" t="s">
        <v>1796</v>
      </c>
      <c r="AN356" s="463" t="s">
        <v>1816</v>
      </c>
      <c r="AO356" s="463" t="s">
        <v>51</v>
      </c>
      <c r="AP356" s="463" t="s">
        <v>2445</v>
      </c>
      <c r="AQ356" s="463" t="s">
        <v>1542</v>
      </c>
      <c r="AR356" s="463" t="s">
        <v>62</v>
      </c>
      <c r="AS356" s="463" t="s">
        <v>51</v>
      </c>
      <c r="AT356" s="463" t="s">
        <v>51</v>
      </c>
      <c r="AU356" s="465">
        <v>0</v>
      </c>
      <c r="AV356" s="463" t="s">
        <v>1818</v>
      </c>
      <c r="AW356" s="463" t="s">
        <v>1796</v>
      </c>
      <c r="AX356" s="463" t="s">
        <v>1819</v>
      </c>
      <c r="AY356" s="463" t="s">
        <v>1820</v>
      </c>
      <c r="AZ356" s="463" t="s">
        <v>1821</v>
      </c>
      <c r="BA356" s="463" t="s">
        <v>1822</v>
      </c>
    </row>
    <row r="357" spans="1:53" ht="21.75" customHeight="1">
      <c r="A357" s="463" t="s">
        <v>2440</v>
      </c>
      <c r="B357" s="463" t="s">
        <v>2441</v>
      </c>
      <c r="C357" s="463" t="s">
        <v>71</v>
      </c>
      <c r="D357" s="463" t="s">
        <v>1796</v>
      </c>
      <c r="E357" s="463" t="s">
        <v>120</v>
      </c>
      <c r="F357" s="463" t="s">
        <v>1795</v>
      </c>
      <c r="G357" s="463" t="s">
        <v>1796</v>
      </c>
      <c r="H357" s="463" t="s">
        <v>1797</v>
      </c>
      <c r="I357" s="463" t="s">
        <v>1798</v>
      </c>
      <c r="J357" s="463" t="s">
        <v>198</v>
      </c>
      <c r="K357" s="463" t="s">
        <v>2442</v>
      </c>
      <c r="L357" s="463" t="s">
        <v>561</v>
      </c>
      <c r="M357" s="463" t="s">
        <v>198</v>
      </c>
      <c r="N357" s="463" t="s">
        <v>1796</v>
      </c>
      <c r="O357" s="463" t="s">
        <v>1800</v>
      </c>
      <c r="P357" s="463" t="s">
        <v>1801</v>
      </c>
      <c r="Q357" s="463" t="s">
        <v>1796</v>
      </c>
      <c r="R357" s="463" t="s">
        <v>1802</v>
      </c>
      <c r="S357" s="463" t="s">
        <v>2382</v>
      </c>
      <c r="T357" s="463" t="s">
        <v>496</v>
      </c>
      <c r="U357" s="463" t="s">
        <v>2383</v>
      </c>
      <c r="V357" s="463" t="s">
        <v>1805</v>
      </c>
      <c r="W357" s="463" t="s">
        <v>106</v>
      </c>
      <c r="X357" s="463" t="s">
        <v>1806</v>
      </c>
      <c r="Y357" s="463" t="s">
        <v>1794</v>
      </c>
      <c r="Z357" s="463" t="s">
        <v>2443</v>
      </c>
      <c r="AA357" s="463" t="s">
        <v>1808</v>
      </c>
      <c r="AB357" s="463" t="s">
        <v>1809</v>
      </c>
      <c r="AC357" s="463" t="s">
        <v>1810</v>
      </c>
      <c r="AD357" s="463" t="s">
        <v>1811</v>
      </c>
      <c r="AE357" s="463" t="s">
        <v>2061</v>
      </c>
      <c r="AF357" s="463" t="s">
        <v>2062</v>
      </c>
      <c r="AG357" s="463" t="s">
        <v>2444</v>
      </c>
      <c r="AH357" s="463" t="s">
        <v>2009</v>
      </c>
      <c r="AI357" s="463" t="s">
        <v>1809</v>
      </c>
      <c r="AJ357" s="463" t="s">
        <v>1794</v>
      </c>
      <c r="AK357" s="464">
        <v>3350800776196</v>
      </c>
      <c r="AL357" s="463" t="s">
        <v>559</v>
      </c>
      <c r="AM357" s="463" t="s">
        <v>1796</v>
      </c>
      <c r="AN357" s="463" t="s">
        <v>1816</v>
      </c>
      <c r="AO357" s="463" t="s">
        <v>51</v>
      </c>
      <c r="AP357" s="463" t="s">
        <v>2446</v>
      </c>
      <c r="AQ357" s="463" t="s">
        <v>1159</v>
      </c>
      <c r="AR357" s="463" t="s">
        <v>62</v>
      </c>
      <c r="AS357" s="463" t="s">
        <v>51</v>
      </c>
      <c r="AT357" s="463" t="s">
        <v>51</v>
      </c>
      <c r="AU357" s="465">
        <v>1</v>
      </c>
      <c r="AV357" s="463" t="s">
        <v>1824</v>
      </c>
      <c r="AW357" s="463" t="s">
        <v>1796</v>
      </c>
      <c r="AX357" s="463" t="s">
        <v>1819</v>
      </c>
      <c r="AY357" s="463" t="s">
        <v>1820</v>
      </c>
      <c r="AZ357" s="463" t="s">
        <v>1821</v>
      </c>
      <c r="BA357" s="463" t="s">
        <v>1822</v>
      </c>
    </row>
    <row r="358" spans="1:53" ht="21.75" customHeight="1">
      <c r="A358" s="463" t="s">
        <v>2440</v>
      </c>
      <c r="B358" s="463" t="s">
        <v>2441</v>
      </c>
      <c r="C358" s="463" t="s">
        <v>71</v>
      </c>
      <c r="D358" s="463" t="s">
        <v>1796</v>
      </c>
      <c r="E358" s="463" t="s">
        <v>120</v>
      </c>
      <c r="F358" s="463" t="s">
        <v>1795</v>
      </c>
      <c r="G358" s="463" t="s">
        <v>1796</v>
      </c>
      <c r="H358" s="463" t="s">
        <v>1797</v>
      </c>
      <c r="I358" s="463" t="s">
        <v>1798</v>
      </c>
      <c r="J358" s="463" t="s">
        <v>198</v>
      </c>
      <c r="K358" s="463" t="s">
        <v>2442</v>
      </c>
      <c r="L358" s="463" t="s">
        <v>561</v>
      </c>
      <c r="M358" s="463" t="s">
        <v>198</v>
      </c>
      <c r="N358" s="463" t="s">
        <v>1796</v>
      </c>
      <c r="O358" s="463" t="s">
        <v>1800</v>
      </c>
      <c r="P358" s="463" t="s">
        <v>1801</v>
      </c>
      <c r="Q358" s="463" t="s">
        <v>1796</v>
      </c>
      <c r="R358" s="463" t="s">
        <v>1802</v>
      </c>
      <c r="S358" s="463" t="s">
        <v>2382</v>
      </c>
      <c r="T358" s="463" t="s">
        <v>496</v>
      </c>
      <c r="U358" s="463" t="s">
        <v>2383</v>
      </c>
      <c r="V358" s="463" t="s">
        <v>1805</v>
      </c>
      <c r="W358" s="463" t="s">
        <v>106</v>
      </c>
      <c r="X358" s="463" t="s">
        <v>1806</v>
      </c>
      <c r="Y358" s="463" t="s">
        <v>1794</v>
      </c>
      <c r="Z358" s="463" t="s">
        <v>2443</v>
      </c>
      <c r="AA358" s="463" t="s">
        <v>1808</v>
      </c>
      <c r="AB358" s="463" t="s">
        <v>1809</v>
      </c>
      <c r="AC358" s="463" t="s">
        <v>1810</v>
      </c>
      <c r="AD358" s="463" t="s">
        <v>1811</v>
      </c>
      <c r="AE358" s="463" t="s">
        <v>2061</v>
      </c>
      <c r="AF358" s="463" t="s">
        <v>2062</v>
      </c>
      <c r="AG358" s="463" t="s">
        <v>2444</v>
      </c>
      <c r="AH358" s="463" t="s">
        <v>2009</v>
      </c>
      <c r="AI358" s="463" t="s">
        <v>1809</v>
      </c>
      <c r="AJ358" s="463" t="s">
        <v>1825</v>
      </c>
      <c r="AK358" s="464">
        <v>3100500426884</v>
      </c>
      <c r="AL358" s="463" t="s">
        <v>612</v>
      </c>
      <c r="AM358" s="463" t="s">
        <v>1796</v>
      </c>
      <c r="AN358" s="463" t="s">
        <v>1816</v>
      </c>
      <c r="AO358" s="463" t="s">
        <v>51</v>
      </c>
      <c r="AP358" s="463" t="s">
        <v>2447</v>
      </c>
      <c r="AQ358" s="463" t="s">
        <v>1159</v>
      </c>
      <c r="AR358" s="463" t="s">
        <v>6</v>
      </c>
      <c r="AS358" s="463" t="s">
        <v>51</v>
      </c>
      <c r="AT358" s="463" t="s">
        <v>51</v>
      </c>
      <c r="AU358" s="465">
        <v>1</v>
      </c>
      <c r="AV358" s="463" t="s">
        <v>1824</v>
      </c>
      <c r="AW358" s="463" t="s">
        <v>1796</v>
      </c>
      <c r="AX358" s="463" t="s">
        <v>1819</v>
      </c>
      <c r="AY358" s="463" t="s">
        <v>1820</v>
      </c>
      <c r="AZ358" s="463" t="s">
        <v>1821</v>
      </c>
      <c r="BA358" s="463" t="s">
        <v>1822</v>
      </c>
    </row>
    <row r="359" spans="1:53" ht="21.75" customHeight="1">
      <c r="A359" s="463" t="s">
        <v>2440</v>
      </c>
      <c r="B359" s="463" t="s">
        <v>2441</v>
      </c>
      <c r="C359" s="463" t="s">
        <v>71</v>
      </c>
      <c r="D359" s="463" t="s">
        <v>1796</v>
      </c>
      <c r="E359" s="463" t="s">
        <v>120</v>
      </c>
      <c r="F359" s="463" t="s">
        <v>1795</v>
      </c>
      <c r="G359" s="463" t="s">
        <v>1796</v>
      </c>
      <c r="H359" s="463" t="s">
        <v>1797</v>
      </c>
      <c r="I359" s="463" t="s">
        <v>1798</v>
      </c>
      <c r="J359" s="463" t="s">
        <v>198</v>
      </c>
      <c r="K359" s="463" t="s">
        <v>2442</v>
      </c>
      <c r="L359" s="463" t="s">
        <v>561</v>
      </c>
      <c r="M359" s="463" t="s">
        <v>198</v>
      </c>
      <c r="N359" s="463" t="s">
        <v>1796</v>
      </c>
      <c r="O359" s="463" t="s">
        <v>1800</v>
      </c>
      <c r="P359" s="463" t="s">
        <v>1801</v>
      </c>
      <c r="Q359" s="463" t="s">
        <v>1796</v>
      </c>
      <c r="R359" s="463" t="s">
        <v>1802</v>
      </c>
      <c r="S359" s="463" t="s">
        <v>2382</v>
      </c>
      <c r="T359" s="463" t="s">
        <v>496</v>
      </c>
      <c r="U359" s="463" t="s">
        <v>2383</v>
      </c>
      <c r="V359" s="463" t="s">
        <v>1805</v>
      </c>
      <c r="W359" s="463" t="s">
        <v>106</v>
      </c>
      <c r="X359" s="463" t="s">
        <v>1806</v>
      </c>
      <c r="Y359" s="463" t="s">
        <v>1794</v>
      </c>
      <c r="Z359" s="463" t="s">
        <v>2443</v>
      </c>
      <c r="AA359" s="463" t="s">
        <v>1808</v>
      </c>
      <c r="AB359" s="463" t="s">
        <v>1809</v>
      </c>
      <c r="AC359" s="463" t="s">
        <v>1810</v>
      </c>
      <c r="AD359" s="463" t="s">
        <v>1811</v>
      </c>
      <c r="AE359" s="463" t="s">
        <v>2061</v>
      </c>
      <c r="AF359" s="463" t="s">
        <v>2062</v>
      </c>
      <c r="AG359" s="463" t="s">
        <v>2444</v>
      </c>
      <c r="AH359" s="463" t="s">
        <v>2009</v>
      </c>
      <c r="AI359" s="463" t="s">
        <v>1809</v>
      </c>
      <c r="AJ359" s="463" t="s">
        <v>1808</v>
      </c>
      <c r="AK359" s="464">
        <v>3410100749594</v>
      </c>
      <c r="AL359" s="463" t="s">
        <v>833</v>
      </c>
      <c r="AM359" s="463" t="s">
        <v>1796</v>
      </c>
      <c r="AN359" s="463" t="s">
        <v>1816</v>
      </c>
      <c r="AO359" s="463" t="s">
        <v>51</v>
      </c>
      <c r="AP359" s="463" t="s">
        <v>2448</v>
      </c>
      <c r="AQ359" s="463" t="s">
        <v>1542</v>
      </c>
      <c r="AR359" s="463" t="s">
        <v>62</v>
      </c>
      <c r="AS359" s="463" t="s">
        <v>51</v>
      </c>
      <c r="AT359" s="463" t="s">
        <v>51</v>
      </c>
      <c r="AU359" s="465">
        <v>1</v>
      </c>
      <c r="AV359" s="463" t="s">
        <v>1824</v>
      </c>
      <c r="AW359" s="463" t="s">
        <v>1796</v>
      </c>
      <c r="AX359" s="463" t="s">
        <v>1819</v>
      </c>
      <c r="AY359" s="463" t="s">
        <v>1820</v>
      </c>
      <c r="AZ359" s="463" t="s">
        <v>1821</v>
      </c>
      <c r="BA359" s="463" t="s">
        <v>1822</v>
      </c>
    </row>
    <row r="360" spans="1:53" ht="21.75" customHeight="1">
      <c r="A360" s="463" t="s">
        <v>2440</v>
      </c>
      <c r="B360" s="463" t="s">
        <v>2441</v>
      </c>
      <c r="C360" s="463" t="s">
        <v>71</v>
      </c>
      <c r="D360" s="463" t="s">
        <v>1796</v>
      </c>
      <c r="E360" s="463" t="s">
        <v>120</v>
      </c>
      <c r="F360" s="463" t="s">
        <v>1795</v>
      </c>
      <c r="G360" s="463" t="s">
        <v>1796</v>
      </c>
      <c r="H360" s="463" t="s">
        <v>1797</v>
      </c>
      <c r="I360" s="463" t="s">
        <v>1798</v>
      </c>
      <c r="J360" s="463" t="s">
        <v>198</v>
      </c>
      <c r="K360" s="463" t="s">
        <v>2442</v>
      </c>
      <c r="L360" s="463" t="s">
        <v>561</v>
      </c>
      <c r="M360" s="463" t="s">
        <v>198</v>
      </c>
      <c r="N360" s="463" t="s">
        <v>1796</v>
      </c>
      <c r="O360" s="463" t="s">
        <v>1800</v>
      </c>
      <c r="P360" s="463" t="s">
        <v>1801</v>
      </c>
      <c r="Q360" s="463" t="s">
        <v>1796</v>
      </c>
      <c r="R360" s="463" t="s">
        <v>1802</v>
      </c>
      <c r="S360" s="463" t="s">
        <v>2382</v>
      </c>
      <c r="T360" s="463" t="s">
        <v>496</v>
      </c>
      <c r="U360" s="463" t="s">
        <v>2383</v>
      </c>
      <c r="V360" s="463" t="s">
        <v>1805</v>
      </c>
      <c r="W360" s="463" t="s">
        <v>106</v>
      </c>
      <c r="X360" s="463" t="s">
        <v>1806</v>
      </c>
      <c r="Y360" s="463" t="s">
        <v>1794</v>
      </c>
      <c r="Z360" s="463" t="s">
        <v>2443</v>
      </c>
      <c r="AA360" s="463" t="s">
        <v>1808</v>
      </c>
      <c r="AB360" s="463" t="s">
        <v>1809</v>
      </c>
      <c r="AC360" s="463" t="s">
        <v>1810</v>
      </c>
      <c r="AD360" s="463" t="s">
        <v>1811</v>
      </c>
      <c r="AE360" s="463" t="s">
        <v>2061</v>
      </c>
      <c r="AF360" s="463" t="s">
        <v>2062</v>
      </c>
      <c r="AG360" s="463" t="s">
        <v>2444</v>
      </c>
      <c r="AH360" s="463" t="s">
        <v>2009</v>
      </c>
      <c r="AI360" s="463" t="s">
        <v>1809</v>
      </c>
      <c r="AJ360" s="463" t="s">
        <v>1828</v>
      </c>
      <c r="AK360" s="464">
        <v>3470600176496</v>
      </c>
      <c r="AL360" s="463" t="s">
        <v>569</v>
      </c>
      <c r="AM360" s="463" t="s">
        <v>1796</v>
      </c>
      <c r="AN360" s="463" t="s">
        <v>1816</v>
      </c>
      <c r="AO360" s="463" t="s">
        <v>51</v>
      </c>
      <c r="AP360" s="463" t="s">
        <v>1925</v>
      </c>
      <c r="AQ360" s="463" t="s">
        <v>1159</v>
      </c>
      <c r="AR360" s="463" t="s">
        <v>6</v>
      </c>
      <c r="AS360" s="463" t="s">
        <v>51</v>
      </c>
      <c r="AT360" s="463" t="s">
        <v>51</v>
      </c>
      <c r="AU360" s="465">
        <v>1</v>
      </c>
      <c r="AV360" s="463" t="s">
        <v>1824</v>
      </c>
      <c r="AW360" s="463" t="s">
        <v>1796</v>
      </c>
      <c r="AX360" s="463" t="s">
        <v>1819</v>
      </c>
      <c r="AY360" s="463" t="s">
        <v>1820</v>
      </c>
      <c r="AZ360" s="463" t="s">
        <v>1821</v>
      </c>
      <c r="BA360" s="463" t="s">
        <v>1822</v>
      </c>
    </row>
    <row r="361" spans="1:53" ht="21.75" customHeight="1">
      <c r="A361" s="463" t="s">
        <v>2449</v>
      </c>
      <c r="B361" s="463" t="s">
        <v>2450</v>
      </c>
      <c r="C361" s="463" t="s">
        <v>45</v>
      </c>
      <c r="D361" s="463" t="s">
        <v>1794</v>
      </c>
      <c r="E361" s="463" t="s">
        <v>46</v>
      </c>
      <c r="F361" s="463" t="s">
        <v>1795</v>
      </c>
      <c r="G361" s="463" t="s">
        <v>1796</v>
      </c>
      <c r="H361" s="463" t="s">
        <v>1797</v>
      </c>
      <c r="I361" s="463" t="s">
        <v>1798</v>
      </c>
      <c r="J361" s="463" t="s">
        <v>198</v>
      </c>
      <c r="K361" s="463" t="s">
        <v>2451</v>
      </c>
      <c r="L361" s="463" t="s">
        <v>628</v>
      </c>
      <c r="M361" s="463" t="s">
        <v>198</v>
      </c>
      <c r="N361" s="463" t="s">
        <v>1796</v>
      </c>
      <c r="O361" s="463" t="s">
        <v>1800</v>
      </c>
      <c r="P361" s="463" t="s">
        <v>1801</v>
      </c>
      <c r="Q361" s="463" t="s">
        <v>1796</v>
      </c>
      <c r="R361" s="463" t="s">
        <v>1802</v>
      </c>
      <c r="S361" s="463" t="s">
        <v>2382</v>
      </c>
      <c r="T361" s="463" t="s">
        <v>496</v>
      </c>
      <c r="U361" s="463" t="s">
        <v>2383</v>
      </c>
      <c r="V361" s="463" t="s">
        <v>1805</v>
      </c>
      <c r="W361" s="463" t="s">
        <v>106</v>
      </c>
      <c r="X361" s="463" t="s">
        <v>1806</v>
      </c>
      <c r="Y361" s="463" t="s">
        <v>1794</v>
      </c>
      <c r="Z361" s="463" t="s">
        <v>1807</v>
      </c>
      <c r="AA361" s="463" t="s">
        <v>1808</v>
      </c>
      <c r="AB361" s="463" t="s">
        <v>1809</v>
      </c>
      <c r="AC361" s="463" t="s">
        <v>1810</v>
      </c>
      <c r="AD361" s="463" t="s">
        <v>1811</v>
      </c>
      <c r="AE361" s="463" t="s">
        <v>2452</v>
      </c>
      <c r="AF361" s="463" t="s">
        <v>2453</v>
      </c>
      <c r="AG361" s="463" t="s">
        <v>2454</v>
      </c>
      <c r="AH361" s="463" t="s">
        <v>1837</v>
      </c>
      <c r="AI361" s="463" t="s">
        <v>1809</v>
      </c>
      <c r="AJ361" s="463" t="s">
        <v>1796</v>
      </c>
      <c r="AK361" s="464">
        <v>3471201441481</v>
      </c>
      <c r="AL361" s="463" t="s">
        <v>633</v>
      </c>
      <c r="AM361" s="463" t="s">
        <v>1796</v>
      </c>
      <c r="AN361" s="463" t="s">
        <v>1816</v>
      </c>
      <c r="AO361" s="463" t="s">
        <v>51</v>
      </c>
      <c r="AP361" s="463" t="s">
        <v>2455</v>
      </c>
      <c r="AQ361" s="463" t="s">
        <v>1159</v>
      </c>
      <c r="AR361" s="463" t="s">
        <v>6</v>
      </c>
      <c r="AS361" s="463" t="s">
        <v>51</v>
      </c>
      <c r="AT361" s="463" t="s">
        <v>51</v>
      </c>
      <c r="AU361" s="465">
        <v>1</v>
      </c>
      <c r="AV361" s="463" t="s">
        <v>1824</v>
      </c>
      <c r="AW361" s="463" t="s">
        <v>1796</v>
      </c>
      <c r="AX361" s="463" t="s">
        <v>1819</v>
      </c>
      <c r="AY361" s="463" t="s">
        <v>1820</v>
      </c>
      <c r="AZ361" s="463" t="s">
        <v>1821</v>
      </c>
      <c r="BA361" s="463" t="s">
        <v>1822</v>
      </c>
    </row>
    <row r="362" spans="1:53" ht="21.75" customHeight="1">
      <c r="A362" s="463" t="s">
        <v>2449</v>
      </c>
      <c r="B362" s="463" t="s">
        <v>2450</v>
      </c>
      <c r="C362" s="463" t="s">
        <v>45</v>
      </c>
      <c r="D362" s="463" t="s">
        <v>1794</v>
      </c>
      <c r="E362" s="463" t="s">
        <v>46</v>
      </c>
      <c r="F362" s="463" t="s">
        <v>1795</v>
      </c>
      <c r="G362" s="463" t="s">
        <v>1796</v>
      </c>
      <c r="H362" s="463" t="s">
        <v>1797</v>
      </c>
      <c r="I362" s="463" t="s">
        <v>1798</v>
      </c>
      <c r="J362" s="463" t="s">
        <v>198</v>
      </c>
      <c r="K362" s="463" t="s">
        <v>2451</v>
      </c>
      <c r="L362" s="463" t="s">
        <v>628</v>
      </c>
      <c r="M362" s="463" t="s">
        <v>198</v>
      </c>
      <c r="N362" s="463" t="s">
        <v>1796</v>
      </c>
      <c r="O362" s="463" t="s">
        <v>1800</v>
      </c>
      <c r="P362" s="463" t="s">
        <v>1801</v>
      </c>
      <c r="Q362" s="463" t="s">
        <v>1796</v>
      </c>
      <c r="R362" s="463" t="s">
        <v>1802</v>
      </c>
      <c r="S362" s="463" t="s">
        <v>2382</v>
      </c>
      <c r="T362" s="463" t="s">
        <v>496</v>
      </c>
      <c r="U362" s="463" t="s">
        <v>2383</v>
      </c>
      <c r="V362" s="463" t="s">
        <v>1805</v>
      </c>
      <c r="W362" s="463" t="s">
        <v>106</v>
      </c>
      <c r="X362" s="463" t="s">
        <v>1806</v>
      </c>
      <c r="Y362" s="463" t="s">
        <v>1794</v>
      </c>
      <c r="Z362" s="463" t="s">
        <v>1807</v>
      </c>
      <c r="AA362" s="463" t="s">
        <v>1808</v>
      </c>
      <c r="AB362" s="463" t="s">
        <v>1809</v>
      </c>
      <c r="AC362" s="463" t="s">
        <v>1810</v>
      </c>
      <c r="AD362" s="463" t="s">
        <v>1811</v>
      </c>
      <c r="AE362" s="463" t="s">
        <v>2452</v>
      </c>
      <c r="AF362" s="463" t="s">
        <v>2453</v>
      </c>
      <c r="AG362" s="463" t="s">
        <v>2454</v>
      </c>
      <c r="AH362" s="463" t="s">
        <v>1837</v>
      </c>
      <c r="AI362" s="463" t="s">
        <v>1809</v>
      </c>
      <c r="AJ362" s="463" t="s">
        <v>1794</v>
      </c>
      <c r="AK362" s="464">
        <v>3480400352517</v>
      </c>
      <c r="AL362" s="463" t="s">
        <v>835</v>
      </c>
      <c r="AM362" s="463" t="s">
        <v>1796</v>
      </c>
      <c r="AN362" s="463" t="s">
        <v>1816</v>
      </c>
      <c r="AO362" s="463" t="s">
        <v>51</v>
      </c>
      <c r="AP362" s="463" t="s">
        <v>2456</v>
      </c>
      <c r="AQ362" s="463" t="s">
        <v>1542</v>
      </c>
      <c r="AR362" s="463" t="s">
        <v>62</v>
      </c>
      <c r="AS362" s="463" t="s">
        <v>51</v>
      </c>
      <c r="AT362" s="463" t="s">
        <v>51</v>
      </c>
      <c r="AU362" s="467">
        <v>0</v>
      </c>
      <c r="AV362" s="463" t="s">
        <v>1818</v>
      </c>
      <c r="AW362" s="463" t="s">
        <v>1796</v>
      </c>
      <c r="AX362" s="463" t="s">
        <v>1819</v>
      </c>
      <c r="AY362" s="463" t="s">
        <v>1820</v>
      </c>
      <c r="AZ362" s="463" t="s">
        <v>1821</v>
      </c>
      <c r="BA362" s="463" t="s">
        <v>1822</v>
      </c>
    </row>
    <row r="363" spans="1:53" ht="21.75" customHeight="1">
      <c r="A363" s="463" t="s">
        <v>2449</v>
      </c>
      <c r="B363" s="463" t="s">
        <v>2450</v>
      </c>
      <c r="C363" s="463" t="s">
        <v>45</v>
      </c>
      <c r="D363" s="463" t="s">
        <v>1794</v>
      </c>
      <c r="E363" s="463" t="s">
        <v>46</v>
      </c>
      <c r="F363" s="463" t="s">
        <v>1795</v>
      </c>
      <c r="G363" s="463" t="s">
        <v>1796</v>
      </c>
      <c r="H363" s="463" t="s">
        <v>1797</v>
      </c>
      <c r="I363" s="463" t="s">
        <v>1798</v>
      </c>
      <c r="J363" s="463" t="s">
        <v>198</v>
      </c>
      <c r="K363" s="463" t="s">
        <v>2451</v>
      </c>
      <c r="L363" s="463" t="s">
        <v>628</v>
      </c>
      <c r="M363" s="463" t="s">
        <v>198</v>
      </c>
      <c r="N363" s="463" t="s">
        <v>1796</v>
      </c>
      <c r="O363" s="463" t="s">
        <v>1800</v>
      </c>
      <c r="P363" s="463" t="s">
        <v>1801</v>
      </c>
      <c r="Q363" s="463" t="s">
        <v>1796</v>
      </c>
      <c r="R363" s="463" t="s">
        <v>1802</v>
      </c>
      <c r="S363" s="463" t="s">
        <v>2382</v>
      </c>
      <c r="T363" s="463" t="s">
        <v>496</v>
      </c>
      <c r="U363" s="463" t="s">
        <v>2383</v>
      </c>
      <c r="V363" s="463" t="s">
        <v>1805</v>
      </c>
      <c r="W363" s="463" t="s">
        <v>106</v>
      </c>
      <c r="X363" s="463" t="s">
        <v>1806</v>
      </c>
      <c r="Y363" s="463" t="s">
        <v>1794</v>
      </c>
      <c r="Z363" s="463" t="s">
        <v>1807</v>
      </c>
      <c r="AA363" s="463" t="s">
        <v>1808</v>
      </c>
      <c r="AB363" s="463" t="s">
        <v>1809</v>
      </c>
      <c r="AC363" s="463" t="s">
        <v>1810</v>
      </c>
      <c r="AD363" s="463" t="s">
        <v>1811</v>
      </c>
      <c r="AE363" s="463" t="s">
        <v>2452</v>
      </c>
      <c r="AF363" s="463" t="s">
        <v>2453</v>
      </c>
      <c r="AG363" s="463" t="s">
        <v>2454</v>
      </c>
      <c r="AH363" s="463" t="s">
        <v>1837</v>
      </c>
      <c r="AI363" s="463" t="s">
        <v>1809</v>
      </c>
      <c r="AJ363" s="463" t="s">
        <v>1825</v>
      </c>
      <c r="AK363" s="464">
        <v>1410400019692</v>
      </c>
      <c r="AL363" s="463" t="s">
        <v>630</v>
      </c>
      <c r="AM363" s="463" t="s">
        <v>1796</v>
      </c>
      <c r="AN363" s="463" t="s">
        <v>1816</v>
      </c>
      <c r="AO363" s="463" t="s">
        <v>51</v>
      </c>
      <c r="AP363" s="463" t="s">
        <v>2456</v>
      </c>
      <c r="AQ363" s="463" t="s">
        <v>1159</v>
      </c>
      <c r="AR363" s="463" t="s">
        <v>6</v>
      </c>
      <c r="AS363" s="463" t="s">
        <v>51</v>
      </c>
      <c r="AT363" s="463" t="s">
        <v>51</v>
      </c>
      <c r="AU363" s="465">
        <v>1</v>
      </c>
      <c r="AV363" s="463" t="s">
        <v>1824</v>
      </c>
      <c r="AW363" s="463" t="s">
        <v>1796</v>
      </c>
      <c r="AX363" s="463" t="s">
        <v>1819</v>
      </c>
      <c r="AY363" s="463" t="s">
        <v>1820</v>
      </c>
      <c r="AZ363" s="463" t="s">
        <v>1821</v>
      </c>
      <c r="BA363" s="463" t="s">
        <v>1822</v>
      </c>
    </row>
    <row r="364" spans="1:53" ht="21.75" customHeight="1">
      <c r="A364" s="463" t="s">
        <v>2449</v>
      </c>
      <c r="B364" s="463" t="s">
        <v>2450</v>
      </c>
      <c r="C364" s="463" t="s">
        <v>45</v>
      </c>
      <c r="D364" s="463" t="s">
        <v>1794</v>
      </c>
      <c r="E364" s="463" t="s">
        <v>46</v>
      </c>
      <c r="F364" s="463" t="s">
        <v>1795</v>
      </c>
      <c r="G364" s="463" t="s">
        <v>1796</v>
      </c>
      <c r="H364" s="463" t="s">
        <v>1797</v>
      </c>
      <c r="I364" s="463" t="s">
        <v>1798</v>
      </c>
      <c r="J364" s="463" t="s">
        <v>198</v>
      </c>
      <c r="K364" s="463" t="s">
        <v>2451</v>
      </c>
      <c r="L364" s="463" t="s">
        <v>628</v>
      </c>
      <c r="M364" s="463" t="s">
        <v>198</v>
      </c>
      <c r="N364" s="463" t="s">
        <v>1796</v>
      </c>
      <c r="O364" s="463" t="s">
        <v>1800</v>
      </c>
      <c r="P364" s="463" t="s">
        <v>1801</v>
      </c>
      <c r="Q364" s="463" t="s">
        <v>1796</v>
      </c>
      <c r="R364" s="463" t="s">
        <v>1802</v>
      </c>
      <c r="S364" s="463" t="s">
        <v>2382</v>
      </c>
      <c r="T364" s="463" t="s">
        <v>496</v>
      </c>
      <c r="U364" s="463" t="s">
        <v>2383</v>
      </c>
      <c r="V364" s="463" t="s">
        <v>1805</v>
      </c>
      <c r="W364" s="463" t="s">
        <v>106</v>
      </c>
      <c r="X364" s="463" t="s">
        <v>1806</v>
      </c>
      <c r="Y364" s="463" t="s">
        <v>1794</v>
      </c>
      <c r="Z364" s="463" t="s">
        <v>1807</v>
      </c>
      <c r="AA364" s="463" t="s">
        <v>1808</v>
      </c>
      <c r="AB364" s="463" t="s">
        <v>1809</v>
      </c>
      <c r="AC364" s="463" t="s">
        <v>1810</v>
      </c>
      <c r="AD364" s="463" t="s">
        <v>1811</v>
      </c>
      <c r="AE364" s="463" t="s">
        <v>2452</v>
      </c>
      <c r="AF364" s="463" t="s">
        <v>2453</v>
      </c>
      <c r="AG364" s="463" t="s">
        <v>2454</v>
      </c>
      <c r="AH364" s="463" t="s">
        <v>1837</v>
      </c>
      <c r="AI364" s="463" t="s">
        <v>1809</v>
      </c>
      <c r="AJ364" s="463" t="s">
        <v>1808</v>
      </c>
      <c r="AK364" s="464">
        <v>5471200075711</v>
      </c>
      <c r="AL364" s="463" t="s">
        <v>638</v>
      </c>
      <c r="AM364" s="463" t="s">
        <v>1796</v>
      </c>
      <c r="AN364" s="463" t="s">
        <v>1816</v>
      </c>
      <c r="AO364" s="463" t="s">
        <v>51</v>
      </c>
      <c r="AP364" s="463" t="s">
        <v>1925</v>
      </c>
      <c r="AQ364" s="463" t="s">
        <v>1159</v>
      </c>
      <c r="AR364" s="463" t="s">
        <v>6</v>
      </c>
      <c r="AS364" s="463" t="s">
        <v>51</v>
      </c>
      <c r="AT364" s="463" t="s">
        <v>51</v>
      </c>
      <c r="AU364" s="465">
        <v>1</v>
      </c>
      <c r="AV364" s="463" t="s">
        <v>1824</v>
      </c>
      <c r="AW364" s="463" t="s">
        <v>1796</v>
      </c>
      <c r="AX364" s="463" t="s">
        <v>1819</v>
      </c>
      <c r="AY364" s="463" t="s">
        <v>1820</v>
      </c>
      <c r="AZ364" s="463" t="s">
        <v>1821</v>
      </c>
      <c r="BA364" s="463" t="s">
        <v>1822</v>
      </c>
    </row>
    <row r="365" spans="1:53" ht="21.75" customHeight="1">
      <c r="A365" s="463" t="s">
        <v>2449</v>
      </c>
      <c r="B365" s="463" t="s">
        <v>2450</v>
      </c>
      <c r="C365" s="463" t="s">
        <v>45</v>
      </c>
      <c r="D365" s="463" t="s">
        <v>1794</v>
      </c>
      <c r="E365" s="463" t="s">
        <v>46</v>
      </c>
      <c r="F365" s="463" t="s">
        <v>1795</v>
      </c>
      <c r="G365" s="463" t="s">
        <v>1796</v>
      </c>
      <c r="H365" s="463" t="s">
        <v>1797</v>
      </c>
      <c r="I365" s="463" t="s">
        <v>1798</v>
      </c>
      <c r="J365" s="463" t="s">
        <v>198</v>
      </c>
      <c r="K365" s="463" t="s">
        <v>2451</v>
      </c>
      <c r="L365" s="463" t="s">
        <v>628</v>
      </c>
      <c r="M365" s="463" t="s">
        <v>198</v>
      </c>
      <c r="N365" s="463" t="s">
        <v>1796</v>
      </c>
      <c r="O365" s="463" t="s">
        <v>1800</v>
      </c>
      <c r="P365" s="463" t="s">
        <v>1801</v>
      </c>
      <c r="Q365" s="463" t="s">
        <v>1796</v>
      </c>
      <c r="R365" s="463" t="s">
        <v>1802</v>
      </c>
      <c r="S365" s="463" t="s">
        <v>2382</v>
      </c>
      <c r="T365" s="463" t="s">
        <v>496</v>
      </c>
      <c r="U365" s="463" t="s">
        <v>2383</v>
      </c>
      <c r="V365" s="463" t="s">
        <v>1805</v>
      </c>
      <c r="W365" s="463" t="s">
        <v>106</v>
      </c>
      <c r="X365" s="463" t="s">
        <v>1806</v>
      </c>
      <c r="Y365" s="463" t="s">
        <v>1794</v>
      </c>
      <c r="Z365" s="463" t="s">
        <v>1807</v>
      </c>
      <c r="AA365" s="463" t="s">
        <v>1808</v>
      </c>
      <c r="AB365" s="463" t="s">
        <v>1809</v>
      </c>
      <c r="AC365" s="463" t="s">
        <v>1810</v>
      </c>
      <c r="AD365" s="463" t="s">
        <v>1811</v>
      </c>
      <c r="AE365" s="463" t="s">
        <v>2452</v>
      </c>
      <c r="AF365" s="463" t="s">
        <v>2453</v>
      </c>
      <c r="AG365" s="463" t="s">
        <v>2454</v>
      </c>
      <c r="AH365" s="463" t="s">
        <v>1837</v>
      </c>
      <c r="AI365" s="463" t="s">
        <v>1809</v>
      </c>
      <c r="AJ365" s="463" t="s">
        <v>1860</v>
      </c>
      <c r="AK365" s="464">
        <v>3479900141891</v>
      </c>
      <c r="AL365" s="463" t="s">
        <v>634</v>
      </c>
      <c r="AM365" s="463" t="s">
        <v>1796</v>
      </c>
      <c r="AN365" s="463" t="s">
        <v>1816</v>
      </c>
      <c r="AO365" s="463" t="s">
        <v>51</v>
      </c>
      <c r="AP365" s="463" t="s">
        <v>2400</v>
      </c>
      <c r="AQ365" s="463" t="s">
        <v>1159</v>
      </c>
      <c r="AR365" s="463" t="s">
        <v>6</v>
      </c>
      <c r="AS365" s="463" t="s">
        <v>1912</v>
      </c>
      <c r="AT365" s="463" t="s">
        <v>1913</v>
      </c>
      <c r="AU365" s="465">
        <v>1</v>
      </c>
      <c r="AV365" s="463" t="s">
        <v>1824</v>
      </c>
      <c r="AW365" s="463" t="s">
        <v>1796</v>
      </c>
      <c r="AX365" s="463" t="s">
        <v>1819</v>
      </c>
      <c r="AY365" s="463" t="s">
        <v>1820</v>
      </c>
      <c r="AZ365" s="463" t="s">
        <v>1821</v>
      </c>
      <c r="BA365" s="463" t="s">
        <v>1822</v>
      </c>
    </row>
    <row r="366" spans="1:53" ht="21.75" customHeight="1">
      <c r="A366" s="463" t="s">
        <v>2457</v>
      </c>
      <c r="B366" s="463" t="s">
        <v>2458</v>
      </c>
      <c r="C366" s="463" t="s">
        <v>71</v>
      </c>
      <c r="D366" s="463" t="s">
        <v>1794</v>
      </c>
      <c r="E366" s="463" t="s">
        <v>46</v>
      </c>
      <c r="F366" s="463" t="s">
        <v>1795</v>
      </c>
      <c r="G366" s="463" t="s">
        <v>1796</v>
      </c>
      <c r="H366" s="463" t="s">
        <v>1797</v>
      </c>
      <c r="I366" s="463" t="s">
        <v>1798</v>
      </c>
      <c r="J366" s="463" t="s">
        <v>198</v>
      </c>
      <c r="K366" s="463" t="s">
        <v>2459</v>
      </c>
      <c r="L366" s="463" t="s">
        <v>679</v>
      </c>
      <c r="M366" s="463" t="s">
        <v>198</v>
      </c>
      <c r="N366" s="463" t="s">
        <v>1796</v>
      </c>
      <c r="O366" s="463" t="s">
        <v>1800</v>
      </c>
      <c r="P366" s="463" t="s">
        <v>1801</v>
      </c>
      <c r="Q366" s="463" t="s">
        <v>1796</v>
      </c>
      <c r="R366" s="463" t="s">
        <v>1802</v>
      </c>
      <c r="S366" s="463" t="s">
        <v>2382</v>
      </c>
      <c r="T366" s="463" t="s">
        <v>496</v>
      </c>
      <c r="U366" s="463" t="s">
        <v>2383</v>
      </c>
      <c r="V366" s="463" t="s">
        <v>1805</v>
      </c>
      <c r="W366" s="463" t="s">
        <v>106</v>
      </c>
      <c r="X366" s="463" t="s">
        <v>1806</v>
      </c>
      <c r="Y366" s="463" t="s">
        <v>1794</v>
      </c>
      <c r="Z366" s="463" t="s">
        <v>1869</v>
      </c>
      <c r="AA366" s="463" t="s">
        <v>1808</v>
      </c>
      <c r="AB366" s="463" t="s">
        <v>1809</v>
      </c>
      <c r="AC366" s="463" t="s">
        <v>1810</v>
      </c>
      <c r="AD366" s="463" t="s">
        <v>1811</v>
      </c>
      <c r="AE366" s="463" t="s">
        <v>2061</v>
      </c>
      <c r="AF366" s="463" t="s">
        <v>2062</v>
      </c>
      <c r="AG366" s="463" t="s">
        <v>2165</v>
      </c>
      <c r="AH366" s="463" t="s">
        <v>2063</v>
      </c>
      <c r="AI366" s="463" t="s">
        <v>1809</v>
      </c>
      <c r="AJ366" s="463" t="s">
        <v>1796</v>
      </c>
      <c r="AK366" s="464">
        <v>3360200193092</v>
      </c>
      <c r="AL366" s="463" t="s">
        <v>836</v>
      </c>
      <c r="AM366" s="463" t="s">
        <v>1796</v>
      </c>
      <c r="AN366" s="463" t="s">
        <v>1816</v>
      </c>
      <c r="AO366" s="463" t="s">
        <v>51</v>
      </c>
      <c r="AP366" s="463" t="s">
        <v>2460</v>
      </c>
      <c r="AQ366" s="463" t="s">
        <v>1542</v>
      </c>
      <c r="AR366" s="463" t="s">
        <v>6</v>
      </c>
      <c r="AS366" s="463" t="s">
        <v>51</v>
      </c>
      <c r="AT366" s="463" t="s">
        <v>51</v>
      </c>
      <c r="AU366" s="465">
        <v>0</v>
      </c>
      <c r="AV366" s="463" t="s">
        <v>1818</v>
      </c>
      <c r="AW366" s="463" t="s">
        <v>1796</v>
      </c>
      <c r="AX366" s="463" t="s">
        <v>1819</v>
      </c>
      <c r="AY366" s="463" t="s">
        <v>1820</v>
      </c>
      <c r="AZ366" s="463" t="s">
        <v>1821</v>
      </c>
      <c r="BA366" s="463" t="s">
        <v>1822</v>
      </c>
    </row>
    <row r="367" spans="1:53" ht="21.75" customHeight="1">
      <c r="A367" s="463" t="s">
        <v>2457</v>
      </c>
      <c r="B367" s="463" t="s">
        <v>2458</v>
      </c>
      <c r="C367" s="463" t="s">
        <v>71</v>
      </c>
      <c r="D367" s="463" t="s">
        <v>1794</v>
      </c>
      <c r="E367" s="463" t="s">
        <v>46</v>
      </c>
      <c r="F367" s="463" t="s">
        <v>1795</v>
      </c>
      <c r="G367" s="463" t="s">
        <v>1796</v>
      </c>
      <c r="H367" s="463" t="s">
        <v>1797</v>
      </c>
      <c r="I367" s="463" t="s">
        <v>1798</v>
      </c>
      <c r="J367" s="463" t="s">
        <v>198</v>
      </c>
      <c r="K367" s="463" t="s">
        <v>2459</v>
      </c>
      <c r="L367" s="463" t="s">
        <v>679</v>
      </c>
      <c r="M367" s="463" t="s">
        <v>198</v>
      </c>
      <c r="N367" s="463" t="s">
        <v>1796</v>
      </c>
      <c r="O367" s="463" t="s">
        <v>1800</v>
      </c>
      <c r="P367" s="463" t="s">
        <v>1801</v>
      </c>
      <c r="Q367" s="463" t="s">
        <v>1796</v>
      </c>
      <c r="R367" s="463" t="s">
        <v>1802</v>
      </c>
      <c r="S367" s="463" t="s">
        <v>2382</v>
      </c>
      <c r="T367" s="463" t="s">
        <v>496</v>
      </c>
      <c r="U367" s="463" t="s">
        <v>2383</v>
      </c>
      <c r="V367" s="463" t="s">
        <v>1805</v>
      </c>
      <c r="W367" s="463" t="s">
        <v>106</v>
      </c>
      <c r="X367" s="463" t="s">
        <v>1806</v>
      </c>
      <c r="Y367" s="463" t="s">
        <v>1794</v>
      </c>
      <c r="Z367" s="463" t="s">
        <v>1869</v>
      </c>
      <c r="AA367" s="463" t="s">
        <v>1808</v>
      </c>
      <c r="AB367" s="463" t="s">
        <v>1809</v>
      </c>
      <c r="AC367" s="463" t="s">
        <v>1810</v>
      </c>
      <c r="AD367" s="463" t="s">
        <v>1811</v>
      </c>
      <c r="AE367" s="463" t="s">
        <v>2061</v>
      </c>
      <c r="AF367" s="463" t="s">
        <v>2062</v>
      </c>
      <c r="AG367" s="463" t="s">
        <v>2165</v>
      </c>
      <c r="AH367" s="463" t="s">
        <v>2063</v>
      </c>
      <c r="AI367" s="463" t="s">
        <v>1809</v>
      </c>
      <c r="AJ367" s="463" t="s">
        <v>1794</v>
      </c>
      <c r="AK367" s="464">
        <v>3470600110053</v>
      </c>
      <c r="AL367" s="463" t="s">
        <v>685</v>
      </c>
      <c r="AM367" s="463" t="s">
        <v>1796</v>
      </c>
      <c r="AN367" s="463" t="s">
        <v>1816</v>
      </c>
      <c r="AO367" s="463" t="s">
        <v>51</v>
      </c>
      <c r="AP367" s="463" t="s">
        <v>2461</v>
      </c>
      <c r="AQ367" s="463" t="s">
        <v>1159</v>
      </c>
      <c r="AR367" s="463" t="s">
        <v>6</v>
      </c>
      <c r="AS367" s="463" t="s">
        <v>51</v>
      </c>
      <c r="AT367" s="463" t="s">
        <v>51</v>
      </c>
      <c r="AU367" s="465">
        <v>1</v>
      </c>
      <c r="AV367" s="463" t="s">
        <v>1824</v>
      </c>
      <c r="AW367" s="463" t="s">
        <v>1796</v>
      </c>
      <c r="AX367" s="463" t="s">
        <v>1819</v>
      </c>
      <c r="AY367" s="463" t="s">
        <v>1820</v>
      </c>
      <c r="AZ367" s="463" t="s">
        <v>1821</v>
      </c>
      <c r="BA367" s="463" t="s">
        <v>1822</v>
      </c>
    </row>
    <row r="368" spans="1:53" ht="21.75" customHeight="1">
      <c r="A368" s="463" t="s">
        <v>2457</v>
      </c>
      <c r="B368" s="463" t="s">
        <v>2458</v>
      </c>
      <c r="C368" s="463" t="s">
        <v>71</v>
      </c>
      <c r="D368" s="463" t="s">
        <v>1794</v>
      </c>
      <c r="E368" s="463" t="s">
        <v>46</v>
      </c>
      <c r="F368" s="463" t="s">
        <v>1795</v>
      </c>
      <c r="G368" s="463" t="s">
        <v>1796</v>
      </c>
      <c r="H368" s="463" t="s">
        <v>1797</v>
      </c>
      <c r="I368" s="463" t="s">
        <v>1798</v>
      </c>
      <c r="J368" s="463" t="s">
        <v>198</v>
      </c>
      <c r="K368" s="463" t="s">
        <v>2459</v>
      </c>
      <c r="L368" s="463" t="s">
        <v>679</v>
      </c>
      <c r="M368" s="463" t="s">
        <v>198</v>
      </c>
      <c r="N368" s="463" t="s">
        <v>1796</v>
      </c>
      <c r="O368" s="463" t="s">
        <v>1800</v>
      </c>
      <c r="P368" s="463" t="s">
        <v>1801</v>
      </c>
      <c r="Q368" s="463" t="s">
        <v>1796</v>
      </c>
      <c r="R368" s="463" t="s">
        <v>1802</v>
      </c>
      <c r="S368" s="463" t="s">
        <v>2382</v>
      </c>
      <c r="T368" s="463" t="s">
        <v>496</v>
      </c>
      <c r="U368" s="463" t="s">
        <v>2383</v>
      </c>
      <c r="V368" s="463" t="s">
        <v>1805</v>
      </c>
      <c r="W368" s="463" t="s">
        <v>106</v>
      </c>
      <c r="X368" s="463" t="s">
        <v>1806</v>
      </c>
      <c r="Y368" s="463" t="s">
        <v>1794</v>
      </c>
      <c r="Z368" s="463" t="s">
        <v>1869</v>
      </c>
      <c r="AA368" s="463" t="s">
        <v>1808</v>
      </c>
      <c r="AB368" s="463" t="s">
        <v>1809</v>
      </c>
      <c r="AC368" s="463" t="s">
        <v>1810</v>
      </c>
      <c r="AD368" s="463" t="s">
        <v>1811</v>
      </c>
      <c r="AE368" s="463" t="s">
        <v>2061</v>
      </c>
      <c r="AF368" s="463" t="s">
        <v>2062</v>
      </c>
      <c r="AG368" s="463" t="s">
        <v>2165</v>
      </c>
      <c r="AH368" s="463" t="s">
        <v>2063</v>
      </c>
      <c r="AI368" s="463" t="s">
        <v>1809</v>
      </c>
      <c r="AJ368" s="463" t="s">
        <v>1825</v>
      </c>
      <c r="AK368" s="464">
        <v>1409900082642</v>
      </c>
      <c r="AL368" s="463" t="s">
        <v>678</v>
      </c>
      <c r="AM368" s="463" t="s">
        <v>1796</v>
      </c>
      <c r="AN368" s="463" t="s">
        <v>1816</v>
      </c>
      <c r="AO368" s="463" t="s">
        <v>51</v>
      </c>
      <c r="AP368" s="463" t="s">
        <v>2462</v>
      </c>
      <c r="AQ368" s="463" t="s">
        <v>1159</v>
      </c>
      <c r="AR368" s="463" t="s">
        <v>6</v>
      </c>
      <c r="AS368" s="463" t="s">
        <v>51</v>
      </c>
      <c r="AT368" s="463" t="s">
        <v>51</v>
      </c>
      <c r="AU368" s="465">
        <v>1</v>
      </c>
      <c r="AV368" s="463" t="s">
        <v>1824</v>
      </c>
      <c r="AW368" s="463" t="s">
        <v>1796</v>
      </c>
      <c r="AX368" s="463" t="s">
        <v>1819</v>
      </c>
      <c r="AY368" s="463" t="s">
        <v>1820</v>
      </c>
      <c r="AZ368" s="463" t="s">
        <v>1821</v>
      </c>
      <c r="BA368" s="463" t="s">
        <v>1822</v>
      </c>
    </row>
    <row r="369" spans="1:53" ht="21.75" customHeight="1">
      <c r="A369" s="463" t="s">
        <v>2457</v>
      </c>
      <c r="B369" s="463" t="s">
        <v>2458</v>
      </c>
      <c r="C369" s="463" t="s">
        <v>71</v>
      </c>
      <c r="D369" s="463" t="s">
        <v>1794</v>
      </c>
      <c r="E369" s="463" t="s">
        <v>46</v>
      </c>
      <c r="F369" s="463" t="s">
        <v>1795</v>
      </c>
      <c r="G369" s="463" t="s">
        <v>1796</v>
      </c>
      <c r="H369" s="463" t="s">
        <v>1797</v>
      </c>
      <c r="I369" s="463" t="s">
        <v>1798</v>
      </c>
      <c r="J369" s="463" t="s">
        <v>198</v>
      </c>
      <c r="K369" s="463" t="s">
        <v>2459</v>
      </c>
      <c r="L369" s="463" t="s">
        <v>679</v>
      </c>
      <c r="M369" s="463" t="s">
        <v>198</v>
      </c>
      <c r="N369" s="463" t="s">
        <v>1796</v>
      </c>
      <c r="O369" s="463" t="s">
        <v>1800</v>
      </c>
      <c r="P369" s="463" t="s">
        <v>1801</v>
      </c>
      <c r="Q369" s="463" t="s">
        <v>1796</v>
      </c>
      <c r="R369" s="463" t="s">
        <v>1802</v>
      </c>
      <c r="S369" s="463" t="s">
        <v>2382</v>
      </c>
      <c r="T369" s="463" t="s">
        <v>496</v>
      </c>
      <c r="U369" s="463" t="s">
        <v>2383</v>
      </c>
      <c r="V369" s="463" t="s">
        <v>1805</v>
      </c>
      <c r="W369" s="463" t="s">
        <v>106</v>
      </c>
      <c r="X369" s="463" t="s">
        <v>1806</v>
      </c>
      <c r="Y369" s="463" t="s">
        <v>1794</v>
      </c>
      <c r="Z369" s="463" t="s">
        <v>1869</v>
      </c>
      <c r="AA369" s="463" t="s">
        <v>1808</v>
      </c>
      <c r="AB369" s="463" t="s">
        <v>1809</v>
      </c>
      <c r="AC369" s="463" t="s">
        <v>1810</v>
      </c>
      <c r="AD369" s="463" t="s">
        <v>1811</v>
      </c>
      <c r="AE369" s="463" t="s">
        <v>2061</v>
      </c>
      <c r="AF369" s="463" t="s">
        <v>2062</v>
      </c>
      <c r="AG369" s="463" t="s">
        <v>2165</v>
      </c>
      <c r="AH369" s="463" t="s">
        <v>2063</v>
      </c>
      <c r="AI369" s="463" t="s">
        <v>1809</v>
      </c>
      <c r="AJ369" s="463" t="s">
        <v>1828</v>
      </c>
      <c r="AK369" s="464">
        <v>3400500238376</v>
      </c>
      <c r="AL369" s="463" t="s">
        <v>683</v>
      </c>
      <c r="AM369" s="463" t="s">
        <v>1796</v>
      </c>
      <c r="AN369" s="463" t="s">
        <v>1816</v>
      </c>
      <c r="AO369" s="463" t="s">
        <v>51</v>
      </c>
      <c r="AP369" s="463" t="s">
        <v>2067</v>
      </c>
      <c r="AQ369" s="463" t="s">
        <v>1159</v>
      </c>
      <c r="AR369" s="463" t="s">
        <v>6</v>
      </c>
      <c r="AS369" s="463" t="s">
        <v>51</v>
      </c>
      <c r="AT369" s="463" t="s">
        <v>51</v>
      </c>
      <c r="AU369" s="465">
        <v>1</v>
      </c>
      <c r="AV369" s="463" t="s">
        <v>1824</v>
      </c>
      <c r="AW369" s="463" t="s">
        <v>1796</v>
      </c>
      <c r="AX369" s="463" t="s">
        <v>1819</v>
      </c>
      <c r="AY369" s="463" t="s">
        <v>1820</v>
      </c>
      <c r="AZ369" s="463" t="s">
        <v>1821</v>
      </c>
      <c r="BA369" s="463" t="s">
        <v>1822</v>
      </c>
    </row>
    <row r="370" spans="1:53" ht="21.75" customHeight="1">
      <c r="A370" s="463" t="s">
        <v>2457</v>
      </c>
      <c r="B370" s="463" t="s">
        <v>2458</v>
      </c>
      <c r="C370" s="463" t="s">
        <v>71</v>
      </c>
      <c r="D370" s="463" t="s">
        <v>1794</v>
      </c>
      <c r="E370" s="463" t="s">
        <v>46</v>
      </c>
      <c r="F370" s="463" t="s">
        <v>1795</v>
      </c>
      <c r="G370" s="463" t="s">
        <v>1796</v>
      </c>
      <c r="H370" s="463" t="s">
        <v>1797</v>
      </c>
      <c r="I370" s="463" t="s">
        <v>1798</v>
      </c>
      <c r="J370" s="463" t="s">
        <v>198</v>
      </c>
      <c r="K370" s="463" t="s">
        <v>2459</v>
      </c>
      <c r="L370" s="463" t="s">
        <v>679</v>
      </c>
      <c r="M370" s="463" t="s">
        <v>198</v>
      </c>
      <c r="N370" s="463" t="s">
        <v>1796</v>
      </c>
      <c r="O370" s="463" t="s">
        <v>1800</v>
      </c>
      <c r="P370" s="463" t="s">
        <v>1801</v>
      </c>
      <c r="Q370" s="463" t="s">
        <v>1796</v>
      </c>
      <c r="R370" s="463" t="s">
        <v>1802</v>
      </c>
      <c r="S370" s="463" t="s">
        <v>2382</v>
      </c>
      <c r="T370" s="463" t="s">
        <v>496</v>
      </c>
      <c r="U370" s="463" t="s">
        <v>2383</v>
      </c>
      <c r="V370" s="463" t="s">
        <v>1805</v>
      </c>
      <c r="W370" s="463" t="s">
        <v>106</v>
      </c>
      <c r="X370" s="463" t="s">
        <v>1806</v>
      </c>
      <c r="Y370" s="463" t="s">
        <v>1794</v>
      </c>
      <c r="Z370" s="463" t="s">
        <v>1869</v>
      </c>
      <c r="AA370" s="463" t="s">
        <v>1808</v>
      </c>
      <c r="AB370" s="463" t="s">
        <v>1809</v>
      </c>
      <c r="AC370" s="463" t="s">
        <v>1810</v>
      </c>
      <c r="AD370" s="463" t="s">
        <v>1811</v>
      </c>
      <c r="AE370" s="463" t="s">
        <v>2061</v>
      </c>
      <c r="AF370" s="463" t="s">
        <v>2062</v>
      </c>
      <c r="AG370" s="463" t="s">
        <v>2165</v>
      </c>
      <c r="AH370" s="463" t="s">
        <v>2063</v>
      </c>
      <c r="AI370" s="463" t="s">
        <v>1809</v>
      </c>
      <c r="AJ370" s="463" t="s">
        <v>1860</v>
      </c>
      <c r="AK370" s="464">
        <v>3349800181603</v>
      </c>
      <c r="AL370" s="463" t="s">
        <v>680</v>
      </c>
      <c r="AM370" s="463" t="s">
        <v>1796</v>
      </c>
      <c r="AN370" s="463" t="s">
        <v>1816</v>
      </c>
      <c r="AO370" s="463" t="s">
        <v>51</v>
      </c>
      <c r="AP370" s="463" t="s">
        <v>1978</v>
      </c>
      <c r="AQ370" s="463" t="s">
        <v>1159</v>
      </c>
      <c r="AR370" s="463" t="s">
        <v>6</v>
      </c>
      <c r="AS370" s="463" t="s">
        <v>2463</v>
      </c>
      <c r="AT370" s="463" t="s">
        <v>51</v>
      </c>
      <c r="AU370" s="465">
        <v>1</v>
      </c>
      <c r="AV370" s="463" t="s">
        <v>1824</v>
      </c>
      <c r="AW370" s="463" t="s">
        <v>1796</v>
      </c>
      <c r="AX370" s="463" t="s">
        <v>1819</v>
      </c>
      <c r="AY370" s="463" t="s">
        <v>1820</v>
      </c>
      <c r="AZ370" s="463" t="s">
        <v>1821</v>
      </c>
      <c r="BA370" s="463" t="s">
        <v>1822</v>
      </c>
    </row>
    <row r="371" spans="1:53" ht="21.75" customHeight="1">
      <c r="A371" s="463" t="s">
        <v>2464</v>
      </c>
      <c r="B371" s="463" t="s">
        <v>2465</v>
      </c>
      <c r="C371" s="463" t="s">
        <v>45</v>
      </c>
      <c r="D371" s="463" t="s">
        <v>1794</v>
      </c>
      <c r="E371" s="463" t="s">
        <v>46</v>
      </c>
      <c r="F371" s="463" t="s">
        <v>1795</v>
      </c>
      <c r="G371" s="463" t="s">
        <v>1796</v>
      </c>
      <c r="H371" s="463" t="s">
        <v>1797</v>
      </c>
      <c r="I371" s="463" t="s">
        <v>1798</v>
      </c>
      <c r="J371" s="463" t="s">
        <v>198</v>
      </c>
      <c r="K371" s="463" t="s">
        <v>2466</v>
      </c>
      <c r="L371" s="463" t="s">
        <v>691</v>
      </c>
      <c r="M371" s="463" t="s">
        <v>198</v>
      </c>
      <c r="N371" s="463" t="s">
        <v>1796</v>
      </c>
      <c r="O371" s="463" t="s">
        <v>1800</v>
      </c>
      <c r="P371" s="463" t="s">
        <v>1801</v>
      </c>
      <c r="Q371" s="463" t="s">
        <v>1796</v>
      </c>
      <c r="R371" s="463" t="s">
        <v>1802</v>
      </c>
      <c r="S371" s="463" t="s">
        <v>2382</v>
      </c>
      <c r="T371" s="463" t="s">
        <v>496</v>
      </c>
      <c r="U371" s="463" t="s">
        <v>2383</v>
      </c>
      <c r="V371" s="463" t="s">
        <v>1805</v>
      </c>
      <c r="W371" s="463" t="s">
        <v>106</v>
      </c>
      <c r="X371" s="463" t="s">
        <v>1806</v>
      </c>
      <c r="Y371" s="463" t="s">
        <v>1794</v>
      </c>
      <c r="Z371" s="463" t="s">
        <v>2467</v>
      </c>
      <c r="AA371" s="463" t="s">
        <v>1808</v>
      </c>
      <c r="AB371" s="463" t="s">
        <v>1809</v>
      </c>
      <c r="AC371" s="463" t="s">
        <v>1810</v>
      </c>
      <c r="AD371" s="463" t="s">
        <v>1811</v>
      </c>
      <c r="AE371" s="463" t="s">
        <v>2073</v>
      </c>
      <c r="AF371" s="463" t="s">
        <v>2074</v>
      </c>
      <c r="AG371" s="463" t="s">
        <v>2468</v>
      </c>
      <c r="AH371" s="463" t="s">
        <v>1933</v>
      </c>
      <c r="AI371" s="463" t="s">
        <v>1796</v>
      </c>
      <c r="AJ371" s="463" t="s">
        <v>1796</v>
      </c>
      <c r="AK371" s="464">
        <v>3470100836519</v>
      </c>
      <c r="AL371" s="463" t="s">
        <v>695</v>
      </c>
      <c r="AM371" s="463" t="s">
        <v>1796</v>
      </c>
      <c r="AN371" s="463" t="s">
        <v>1816</v>
      </c>
      <c r="AO371" s="463" t="s">
        <v>51</v>
      </c>
      <c r="AP371" s="463" t="s">
        <v>2469</v>
      </c>
      <c r="AQ371" s="463" t="s">
        <v>1159</v>
      </c>
      <c r="AR371" s="463" t="s">
        <v>6</v>
      </c>
      <c r="AS371" s="463" t="s">
        <v>51</v>
      </c>
      <c r="AT371" s="463" t="s">
        <v>51</v>
      </c>
      <c r="AU371" s="465">
        <v>1</v>
      </c>
      <c r="AV371" s="463" t="s">
        <v>1824</v>
      </c>
      <c r="AW371" s="463" t="s">
        <v>1796</v>
      </c>
      <c r="AX371" s="463" t="s">
        <v>1934</v>
      </c>
      <c r="AY371" s="463" t="s">
        <v>1935</v>
      </c>
      <c r="AZ371" s="463" t="s">
        <v>1936</v>
      </c>
      <c r="BA371" s="463" t="s">
        <v>1822</v>
      </c>
    </row>
    <row r="372" spans="1:53" ht="21.75" customHeight="1">
      <c r="A372" s="463" t="s">
        <v>2464</v>
      </c>
      <c r="B372" s="463" t="s">
        <v>2465</v>
      </c>
      <c r="C372" s="463" t="s">
        <v>45</v>
      </c>
      <c r="D372" s="463" t="s">
        <v>1794</v>
      </c>
      <c r="E372" s="463" t="s">
        <v>46</v>
      </c>
      <c r="F372" s="463" t="s">
        <v>1795</v>
      </c>
      <c r="G372" s="463" t="s">
        <v>1796</v>
      </c>
      <c r="H372" s="463" t="s">
        <v>1797</v>
      </c>
      <c r="I372" s="463" t="s">
        <v>1798</v>
      </c>
      <c r="J372" s="463" t="s">
        <v>198</v>
      </c>
      <c r="K372" s="463" t="s">
        <v>2466</v>
      </c>
      <c r="L372" s="463" t="s">
        <v>691</v>
      </c>
      <c r="M372" s="463" t="s">
        <v>198</v>
      </c>
      <c r="N372" s="463" t="s">
        <v>1796</v>
      </c>
      <c r="O372" s="463" t="s">
        <v>1800</v>
      </c>
      <c r="P372" s="463" t="s">
        <v>1801</v>
      </c>
      <c r="Q372" s="463" t="s">
        <v>1796</v>
      </c>
      <c r="R372" s="463" t="s">
        <v>1802</v>
      </c>
      <c r="S372" s="463" t="s">
        <v>2382</v>
      </c>
      <c r="T372" s="463" t="s">
        <v>496</v>
      </c>
      <c r="U372" s="463" t="s">
        <v>2383</v>
      </c>
      <c r="V372" s="463" t="s">
        <v>1805</v>
      </c>
      <c r="W372" s="463" t="s">
        <v>106</v>
      </c>
      <c r="X372" s="463" t="s">
        <v>1806</v>
      </c>
      <c r="Y372" s="463" t="s">
        <v>1794</v>
      </c>
      <c r="Z372" s="463" t="s">
        <v>2467</v>
      </c>
      <c r="AA372" s="463" t="s">
        <v>1808</v>
      </c>
      <c r="AB372" s="463" t="s">
        <v>1809</v>
      </c>
      <c r="AC372" s="463" t="s">
        <v>1810</v>
      </c>
      <c r="AD372" s="463" t="s">
        <v>1811</v>
      </c>
      <c r="AE372" s="463" t="s">
        <v>2073</v>
      </c>
      <c r="AF372" s="463" t="s">
        <v>2074</v>
      </c>
      <c r="AG372" s="463" t="s">
        <v>2468</v>
      </c>
      <c r="AH372" s="463" t="s">
        <v>1933</v>
      </c>
      <c r="AI372" s="463" t="s">
        <v>1796</v>
      </c>
      <c r="AJ372" s="463" t="s">
        <v>1794</v>
      </c>
      <c r="AK372" s="464">
        <v>1479900006563</v>
      </c>
      <c r="AL372" s="463" t="s">
        <v>692</v>
      </c>
      <c r="AM372" s="463" t="s">
        <v>1796</v>
      </c>
      <c r="AN372" s="463" t="s">
        <v>1816</v>
      </c>
      <c r="AO372" s="463" t="s">
        <v>51</v>
      </c>
      <c r="AP372" s="463" t="s">
        <v>2469</v>
      </c>
      <c r="AQ372" s="463" t="s">
        <v>1159</v>
      </c>
      <c r="AR372" s="463" t="s">
        <v>6</v>
      </c>
      <c r="AS372" s="463" t="s">
        <v>51</v>
      </c>
      <c r="AT372" s="463" t="s">
        <v>51</v>
      </c>
      <c r="AU372" s="465">
        <v>1</v>
      </c>
      <c r="AV372" s="463" t="s">
        <v>1824</v>
      </c>
      <c r="AW372" s="463" t="s">
        <v>1796</v>
      </c>
      <c r="AX372" s="463" t="s">
        <v>1934</v>
      </c>
      <c r="AY372" s="463" t="s">
        <v>1935</v>
      </c>
      <c r="AZ372" s="463" t="s">
        <v>1936</v>
      </c>
      <c r="BA372" s="463" t="s">
        <v>1822</v>
      </c>
    </row>
    <row r="373" spans="1:53" ht="21.75" customHeight="1">
      <c r="A373" s="463" t="s">
        <v>2464</v>
      </c>
      <c r="B373" s="463" t="s">
        <v>2465</v>
      </c>
      <c r="C373" s="463" t="s">
        <v>45</v>
      </c>
      <c r="D373" s="463" t="s">
        <v>1794</v>
      </c>
      <c r="E373" s="463" t="s">
        <v>46</v>
      </c>
      <c r="F373" s="463" t="s">
        <v>1795</v>
      </c>
      <c r="G373" s="463" t="s">
        <v>1796</v>
      </c>
      <c r="H373" s="463" t="s">
        <v>1797</v>
      </c>
      <c r="I373" s="463" t="s">
        <v>1798</v>
      </c>
      <c r="J373" s="463" t="s">
        <v>198</v>
      </c>
      <c r="K373" s="463" t="s">
        <v>2466</v>
      </c>
      <c r="L373" s="463" t="s">
        <v>691</v>
      </c>
      <c r="M373" s="463" t="s">
        <v>198</v>
      </c>
      <c r="N373" s="463" t="s">
        <v>1796</v>
      </c>
      <c r="O373" s="463" t="s">
        <v>1800</v>
      </c>
      <c r="P373" s="463" t="s">
        <v>1801</v>
      </c>
      <c r="Q373" s="463" t="s">
        <v>1796</v>
      </c>
      <c r="R373" s="463" t="s">
        <v>1802</v>
      </c>
      <c r="S373" s="463" t="s">
        <v>2382</v>
      </c>
      <c r="T373" s="463" t="s">
        <v>496</v>
      </c>
      <c r="U373" s="463" t="s">
        <v>2383</v>
      </c>
      <c r="V373" s="463" t="s">
        <v>1805</v>
      </c>
      <c r="W373" s="463" t="s">
        <v>106</v>
      </c>
      <c r="X373" s="463" t="s">
        <v>1806</v>
      </c>
      <c r="Y373" s="463" t="s">
        <v>1794</v>
      </c>
      <c r="Z373" s="463" t="s">
        <v>2467</v>
      </c>
      <c r="AA373" s="463" t="s">
        <v>1808</v>
      </c>
      <c r="AB373" s="463" t="s">
        <v>1809</v>
      </c>
      <c r="AC373" s="463" t="s">
        <v>1810</v>
      </c>
      <c r="AD373" s="463" t="s">
        <v>1811</v>
      </c>
      <c r="AE373" s="463" t="s">
        <v>2073</v>
      </c>
      <c r="AF373" s="463" t="s">
        <v>2074</v>
      </c>
      <c r="AG373" s="463" t="s">
        <v>2468</v>
      </c>
      <c r="AH373" s="463" t="s">
        <v>1933</v>
      </c>
      <c r="AI373" s="463" t="s">
        <v>1796</v>
      </c>
      <c r="AJ373" s="463" t="s">
        <v>1825</v>
      </c>
      <c r="AK373" s="464">
        <v>3479900219717</v>
      </c>
      <c r="AL373" s="463" t="s">
        <v>698</v>
      </c>
      <c r="AM373" s="463" t="s">
        <v>1796</v>
      </c>
      <c r="AN373" s="463" t="s">
        <v>1816</v>
      </c>
      <c r="AO373" s="463" t="s">
        <v>51</v>
      </c>
      <c r="AP373" s="463" t="s">
        <v>2470</v>
      </c>
      <c r="AQ373" s="463" t="s">
        <v>1159</v>
      </c>
      <c r="AR373" s="463" t="s">
        <v>6</v>
      </c>
      <c r="AS373" s="463" t="s">
        <v>51</v>
      </c>
      <c r="AT373" s="463" t="s">
        <v>51</v>
      </c>
      <c r="AU373" s="465">
        <v>1</v>
      </c>
      <c r="AV373" s="463" t="s">
        <v>1824</v>
      </c>
      <c r="AW373" s="463" t="s">
        <v>1796</v>
      </c>
      <c r="AX373" s="463" t="s">
        <v>1934</v>
      </c>
      <c r="AY373" s="463" t="s">
        <v>1935</v>
      </c>
      <c r="AZ373" s="463" t="s">
        <v>1936</v>
      </c>
      <c r="BA373" s="463" t="s">
        <v>1822</v>
      </c>
    </row>
    <row r="374" spans="1:53" ht="21.75" customHeight="1">
      <c r="A374" s="463" t="s">
        <v>2464</v>
      </c>
      <c r="B374" s="463" t="s">
        <v>2465</v>
      </c>
      <c r="C374" s="463" t="s">
        <v>45</v>
      </c>
      <c r="D374" s="463" t="s">
        <v>1794</v>
      </c>
      <c r="E374" s="463" t="s">
        <v>46</v>
      </c>
      <c r="F374" s="463" t="s">
        <v>1795</v>
      </c>
      <c r="G374" s="463" t="s">
        <v>1796</v>
      </c>
      <c r="H374" s="463" t="s">
        <v>1797</v>
      </c>
      <c r="I374" s="463" t="s">
        <v>1798</v>
      </c>
      <c r="J374" s="463" t="s">
        <v>198</v>
      </c>
      <c r="K374" s="463" t="s">
        <v>2466</v>
      </c>
      <c r="L374" s="463" t="s">
        <v>691</v>
      </c>
      <c r="M374" s="463" t="s">
        <v>198</v>
      </c>
      <c r="N374" s="463" t="s">
        <v>1796</v>
      </c>
      <c r="O374" s="463" t="s">
        <v>1800</v>
      </c>
      <c r="P374" s="463" t="s">
        <v>1801</v>
      </c>
      <c r="Q374" s="463" t="s">
        <v>1796</v>
      </c>
      <c r="R374" s="463" t="s">
        <v>1802</v>
      </c>
      <c r="S374" s="463" t="s">
        <v>2382</v>
      </c>
      <c r="T374" s="463" t="s">
        <v>496</v>
      </c>
      <c r="U374" s="463" t="s">
        <v>2383</v>
      </c>
      <c r="V374" s="463" t="s">
        <v>1805</v>
      </c>
      <c r="W374" s="463" t="s">
        <v>106</v>
      </c>
      <c r="X374" s="463" t="s">
        <v>1806</v>
      </c>
      <c r="Y374" s="463" t="s">
        <v>1794</v>
      </c>
      <c r="Z374" s="463" t="s">
        <v>2467</v>
      </c>
      <c r="AA374" s="463" t="s">
        <v>1808</v>
      </c>
      <c r="AB374" s="463" t="s">
        <v>1809</v>
      </c>
      <c r="AC374" s="463" t="s">
        <v>1810</v>
      </c>
      <c r="AD374" s="463" t="s">
        <v>1811</v>
      </c>
      <c r="AE374" s="463" t="s">
        <v>2073</v>
      </c>
      <c r="AF374" s="463" t="s">
        <v>2074</v>
      </c>
      <c r="AG374" s="463" t="s">
        <v>2468</v>
      </c>
      <c r="AH374" s="463" t="s">
        <v>1933</v>
      </c>
      <c r="AI374" s="463" t="s">
        <v>1796</v>
      </c>
      <c r="AJ374" s="463" t="s">
        <v>1808</v>
      </c>
      <c r="AK374" s="464">
        <v>5200199018706</v>
      </c>
      <c r="AL374" s="463" t="s">
        <v>837</v>
      </c>
      <c r="AM374" s="463" t="s">
        <v>1796</v>
      </c>
      <c r="AN374" s="463" t="s">
        <v>1816</v>
      </c>
      <c r="AO374" s="463" t="s">
        <v>51</v>
      </c>
      <c r="AP374" s="463" t="s">
        <v>2040</v>
      </c>
      <c r="AQ374" s="463" t="s">
        <v>1542</v>
      </c>
      <c r="AR374" s="463" t="s">
        <v>62</v>
      </c>
      <c r="AS374" s="463" t="s">
        <v>51</v>
      </c>
      <c r="AT374" s="463" t="s">
        <v>51</v>
      </c>
      <c r="AU374" s="465">
        <v>0</v>
      </c>
      <c r="AV374" s="463" t="s">
        <v>1818</v>
      </c>
      <c r="AW374" s="463" t="s">
        <v>1796</v>
      </c>
      <c r="AX374" s="463" t="s">
        <v>1934</v>
      </c>
      <c r="AY374" s="463" t="s">
        <v>1935</v>
      </c>
      <c r="AZ374" s="463" t="s">
        <v>1936</v>
      </c>
      <c r="BA374" s="463" t="s">
        <v>1822</v>
      </c>
    </row>
    <row r="375" spans="1:53" ht="21.75" customHeight="1">
      <c r="A375" s="463" t="s">
        <v>2464</v>
      </c>
      <c r="B375" s="463" t="s">
        <v>2465</v>
      </c>
      <c r="C375" s="463" t="s">
        <v>45</v>
      </c>
      <c r="D375" s="463" t="s">
        <v>1794</v>
      </c>
      <c r="E375" s="463" t="s">
        <v>46</v>
      </c>
      <c r="F375" s="463" t="s">
        <v>1795</v>
      </c>
      <c r="G375" s="463" t="s">
        <v>1796</v>
      </c>
      <c r="H375" s="463" t="s">
        <v>1797</v>
      </c>
      <c r="I375" s="463" t="s">
        <v>1798</v>
      </c>
      <c r="J375" s="463" t="s">
        <v>198</v>
      </c>
      <c r="K375" s="463" t="s">
        <v>2466</v>
      </c>
      <c r="L375" s="463" t="s">
        <v>691</v>
      </c>
      <c r="M375" s="463" t="s">
        <v>198</v>
      </c>
      <c r="N375" s="463" t="s">
        <v>1796</v>
      </c>
      <c r="O375" s="463" t="s">
        <v>1800</v>
      </c>
      <c r="P375" s="463" t="s">
        <v>1801</v>
      </c>
      <c r="Q375" s="463" t="s">
        <v>1796</v>
      </c>
      <c r="R375" s="463" t="s">
        <v>1802</v>
      </c>
      <c r="S375" s="463" t="s">
        <v>2382</v>
      </c>
      <c r="T375" s="463" t="s">
        <v>496</v>
      </c>
      <c r="U375" s="463" t="s">
        <v>2383</v>
      </c>
      <c r="V375" s="463" t="s">
        <v>1805</v>
      </c>
      <c r="W375" s="463" t="s">
        <v>106</v>
      </c>
      <c r="X375" s="463" t="s">
        <v>1806</v>
      </c>
      <c r="Y375" s="463" t="s">
        <v>1794</v>
      </c>
      <c r="Z375" s="463" t="s">
        <v>2467</v>
      </c>
      <c r="AA375" s="463" t="s">
        <v>1808</v>
      </c>
      <c r="AB375" s="463" t="s">
        <v>1809</v>
      </c>
      <c r="AC375" s="463" t="s">
        <v>1810</v>
      </c>
      <c r="AD375" s="463" t="s">
        <v>1811</v>
      </c>
      <c r="AE375" s="463" t="s">
        <v>2073</v>
      </c>
      <c r="AF375" s="463" t="s">
        <v>2074</v>
      </c>
      <c r="AG375" s="463" t="s">
        <v>2468</v>
      </c>
      <c r="AH375" s="463" t="s">
        <v>1933</v>
      </c>
      <c r="AI375" s="463" t="s">
        <v>1796</v>
      </c>
      <c r="AJ375" s="463" t="s">
        <v>1828</v>
      </c>
      <c r="AK375" s="464">
        <v>3450400043611</v>
      </c>
      <c r="AL375" s="463" t="s">
        <v>694</v>
      </c>
      <c r="AM375" s="463" t="s">
        <v>1796</v>
      </c>
      <c r="AN375" s="463" t="s">
        <v>1816</v>
      </c>
      <c r="AO375" s="463" t="s">
        <v>51</v>
      </c>
      <c r="AP375" s="463" t="s">
        <v>2471</v>
      </c>
      <c r="AQ375" s="463" t="s">
        <v>1159</v>
      </c>
      <c r="AR375" s="463" t="s">
        <v>6</v>
      </c>
      <c r="AS375" s="463" t="s">
        <v>51</v>
      </c>
      <c r="AT375" s="463" t="s">
        <v>51</v>
      </c>
      <c r="AU375" s="465">
        <v>1</v>
      </c>
      <c r="AV375" s="463" t="s">
        <v>1824</v>
      </c>
      <c r="AW375" s="463" t="s">
        <v>1796</v>
      </c>
      <c r="AX375" s="463" t="s">
        <v>1934</v>
      </c>
      <c r="AY375" s="463" t="s">
        <v>1935</v>
      </c>
      <c r="AZ375" s="463" t="s">
        <v>1936</v>
      </c>
      <c r="BA375" s="463" t="s">
        <v>1822</v>
      </c>
    </row>
    <row r="376" spans="1:53" ht="21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</row>
    <row r="377" spans="1:53" ht="21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</row>
    <row r="378" spans="1:53" ht="21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</row>
    <row r="379" spans="1:53" ht="21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</row>
    <row r="380" spans="1:53" ht="21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</row>
    <row r="381" spans="1:53" ht="21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</row>
    <row r="382" spans="1:53" ht="21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</row>
    <row r="383" spans="1:53" ht="21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</row>
    <row r="384" spans="1:53" ht="21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</row>
    <row r="385" spans="1:53" ht="21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</row>
    <row r="386" spans="1:53" ht="21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</row>
    <row r="387" spans="1:53" ht="21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</row>
    <row r="388" spans="1:53" ht="21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</row>
    <row r="389" spans="1:53" ht="21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</row>
    <row r="390" spans="1:53" ht="21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</row>
    <row r="391" spans="1:53" ht="21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</row>
    <row r="392" spans="1:53" ht="21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</row>
    <row r="393" spans="1:53" ht="21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</row>
    <row r="394" spans="1:53" ht="21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</row>
    <row r="395" spans="1:53" ht="21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</row>
    <row r="396" spans="1:53" ht="21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</row>
    <row r="397" spans="1:53" ht="21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</row>
    <row r="398" spans="1:53" ht="21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</row>
    <row r="399" spans="1:53" ht="21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</row>
    <row r="400" spans="1:53" ht="21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</row>
    <row r="401" spans="1:53" ht="21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</row>
    <row r="402" spans="1:53" ht="21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</row>
    <row r="403" spans="1:53" ht="21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</row>
    <row r="404" spans="1:53" ht="21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</row>
    <row r="405" spans="1:53" ht="21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</row>
    <row r="406" spans="1:53" ht="21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</row>
    <row r="407" spans="1:53" ht="21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</row>
    <row r="408" spans="1:53" ht="21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</row>
    <row r="409" spans="1:53" ht="21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</row>
    <row r="410" spans="1:53" ht="21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</row>
    <row r="411" spans="1:53" ht="21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</row>
    <row r="412" spans="1:53" ht="21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</row>
    <row r="413" spans="1:53" ht="21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</row>
    <row r="414" spans="1:53" ht="21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</row>
    <row r="415" spans="1:53" ht="21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</row>
    <row r="416" spans="1:53" ht="21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</row>
    <row r="417" spans="1:53" ht="21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</row>
    <row r="418" spans="1:53" ht="21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</row>
    <row r="419" spans="1:53" ht="21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</row>
    <row r="420" spans="1:53" ht="21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</row>
    <row r="421" spans="1:53" ht="21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</row>
    <row r="422" spans="1:53" ht="21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</row>
    <row r="423" spans="1:53" ht="21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</row>
    <row r="424" spans="1:53" ht="21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</row>
    <row r="425" spans="1:53" ht="21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</row>
    <row r="426" spans="1:53" ht="21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</row>
    <row r="427" spans="1:53" ht="21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</row>
    <row r="428" spans="1:53" ht="21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</row>
    <row r="429" spans="1:53" ht="21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</row>
    <row r="430" spans="1:53" ht="21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</row>
    <row r="431" spans="1:53" ht="21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</row>
    <row r="432" spans="1:53" ht="21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</row>
    <row r="433" spans="1:53" ht="21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</row>
    <row r="434" spans="1:53" ht="21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</row>
    <row r="435" spans="1:53" ht="21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</row>
    <row r="436" spans="1:53" ht="21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</row>
    <row r="437" spans="1:53" ht="21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</row>
    <row r="438" spans="1:53" ht="21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</row>
    <row r="439" spans="1:53" ht="21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</row>
    <row r="440" spans="1:53" ht="21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</row>
    <row r="441" spans="1:53" ht="21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</row>
    <row r="442" spans="1:53" ht="21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</row>
    <row r="443" spans="1:53" ht="21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</row>
    <row r="444" spans="1:53" ht="21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</row>
    <row r="445" spans="1:53" ht="21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</row>
    <row r="446" spans="1:53" ht="21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</row>
    <row r="447" spans="1:53" ht="21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</row>
    <row r="448" spans="1:53" ht="21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</row>
    <row r="449" spans="1:53" ht="21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</row>
    <row r="450" spans="1:53" ht="21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</row>
    <row r="451" spans="1:53" ht="21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</row>
    <row r="452" spans="1:53" ht="21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</row>
    <row r="453" spans="1:53" ht="21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</row>
    <row r="454" spans="1:53" ht="21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</row>
    <row r="455" spans="1:53" ht="21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</row>
    <row r="456" spans="1:53" ht="21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</row>
    <row r="457" spans="1:53" ht="21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</row>
    <row r="458" spans="1:53" ht="21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</row>
    <row r="459" spans="1:53" ht="21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</row>
    <row r="460" spans="1:53" ht="21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</row>
    <row r="461" spans="1:53" ht="21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</row>
    <row r="462" spans="1:53" ht="21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</row>
    <row r="463" spans="1:53" ht="21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</row>
    <row r="464" spans="1:53" ht="21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</row>
    <row r="465" spans="1:53" ht="21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</row>
    <row r="466" spans="1:53" ht="21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</row>
    <row r="467" spans="1:53" ht="21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</row>
    <row r="468" spans="1:53" ht="21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</row>
    <row r="469" spans="1:53" ht="21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</row>
    <row r="470" spans="1:53" ht="21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</row>
    <row r="471" spans="1:53" ht="21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</row>
    <row r="472" spans="1:53" ht="21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</row>
    <row r="473" spans="1:53" ht="21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</row>
    <row r="474" spans="1:53" ht="21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</row>
    <row r="475" spans="1:53" ht="21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</row>
    <row r="476" spans="1:53" ht="21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</row>
    <row r="477" spans="1:53" ht="21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</row>
    <row r="478" spans="1:53" ht="21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</row>
    <row r="479" spans="1:53" ht="21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</row>
    <row r="480" spans="1:53" ht="21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</row>
    <row r="481" spans="1:53" ht="21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</row>
    <row r="482" spans="1:53" ht="21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</row>
    <row r="483" spans="1:53" ht="21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</row>
    <row r="484" spans="1:53" ht="21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</row>
    <row r="485" spans="1:53" ht="21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</row>
    <row r="486" spans="1:53" ht="21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</row>
    <row r="487" spans="1:53" ht="21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</row>
    <row r="488" spans="1:53" ht="21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</row>
    <row r="489" spans="1:53" ht="21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</row>
    <row r="490" spans="1:53" ht="21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</row>
    <row r="491" spans="1:53" ht="21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</row>
    <row r="492" spans="1:53" ht="21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</row>
    <row r="493" spans="1:53" ht="21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</row>
    <row r="494" spans="1:53" ht="21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</row>
    <row r="495" spans="1:53" ht="21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</row>
    <row r="496" spans="1:53" ht="21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</row>
    <row r="497" spans="1:53" ht="21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</row>
    <row r="498" spans="1:53" ht="21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</row>
    <row r="499" spans="1:53" ht="21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</row>
    <row r="500" spans="1:53" ht="21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</row>
    <row r="501" spans="1:53" ht="21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</row>
    <row r="502" spans="1:53" ht="21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</row>
    <row r="503" spans="1:53" ht="21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</row>
    <row r="504" spans="1:53" ht="21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</row>
    <row r="505" spans="1:53" ht="21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</row>
    <row r="506" spans="1:53" ht="21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</row>
    <row r="507" spans="1:53" ht="21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</row>
    <row r="508" spans="1:53" ht="21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</row>
    <row r="509" spans="1:53" ht="21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</row>
    <row r="510" spans="1:53" ht="21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</row>
    <row r="511" spans="1:53" ht="21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</row>
    <row r="512" spans="1:53" ht="21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</row>
    <row r="513" spans="1:53" ht="21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</row>
    <row r="514" spans="1:53" ht="21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</row>
    <row r="515" spans="1:53" ht="21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</row>
    <row r="516" spans="1:53" ht="21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</row>
    <row r="517" spans="1:53" ht="21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</row>
    <row r="518" spans="1:53" ht="21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</row>
    <row r="519" spans="1:53" ht="21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</row>
    <row r="520" spans="1:53" ht="21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</row>
    <row r="521" spans="1:53" ht="21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</row>
    <row r="522" spans="1:53" ht="21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</row>
    <row r="523" spans="1:53" ht="21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</row>
    <row r="524" spans="1:53" ht="21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</row>
    <row r="525" spans="1:53" ht="21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</row>
    <row r="526" spans="1:53" ht="21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</row>
    <row r="527" spans="1:53" ht="21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</row>
    <row r="528" spans="1:53" ht="21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</row>
    <row r="529" spans="1:53" ht="21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</row>
    <row r="530" spans="1:53" ht="21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</row>
    <row r="531" spans="1:53" ht="21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</row>
    <row r="532" spans="1:53" ht="21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</row>
    <row r="533" spans="1:53" ht="21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</row>
    <row r="534" spans="1:53" ht="21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</row>
    <row r="535" spans="1:53" ht="21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</row>
    <row r="536" spans="1:53" ht="21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</row>
    <row r="537" spans="1:53" ht="21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</row>
    <row r="538" spans="1:53" ht="21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</row>
    <row r="539" spans="1:53" ht="21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</row>
    <row r="540" spans="1:53" ht="21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</row>
    <row r="541" spans="1:53" ht="21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</row>
    <row r="542" spans="1:53" ht="21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</row>
    <row r="543" spans="1:53" ht="21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</row>
    <row r="544" spans="1:53" ht="21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</row>
    <row r="545" spans="1:53" ht="21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</row>
    <row r="546" spans="1:53" ht="21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</row>
    <row r="547" spans="1:53" ht="21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</row>
    <row r="548" spans="1:53" ht="21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</row>
    <row r="549" spans="1:53" ht="21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</row>
    <row r="550" spans="1:53" ht="21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</row>
    <row r="551" spans="1:53" ht="21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</row>
    <row r="552" spans="1:53" ht="21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</row>
    <row r="553" spans="1:53" ht="21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</row>
    <row r="554" spans="1:53" ht="21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</row>
    <row r="555" spans="1:53" ht="21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</row>
    <row r="556" spans="1:53" ht="21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</row>
    <row r="557" spans="1:53" ht="21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</row>
    <row r="558" spans="1:53" ht="21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</row>
    <row r="559" spans="1:53" ht="21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</row>
    <row r="560" spans="1:53" ht="21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</row>
    <row r="561" spans="1:53" ht="21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</row>
    <row r="562" spans="1:53" ht="21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</row>
    <row r="563" spans="1:53" ht="21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</row>
    <row r="564" spans="1:53" ht="21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</row>
    <row r="565" spans="1:53" ht="21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</row>
    <row r="566" spans="1:53" ht="21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</row>
    <row r="567" spans="1:53" ht="21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</row>
    <row r="568" spans="1:53" ht="21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</row>
    <row r="569" spans="1:53" ht="21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</row>
    <row r="570" spans="1:53" ht="21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</row>
    <row r="571" spans="1:53" ht="21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</row>
    <row r="572" spans="1:53" ht="21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</row>
    <row r="573" spans="1:53" ht="21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</row>
    <row r="574" spans="1:53" ht="21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</row>
    <row r="575" spans="1:53" ht="21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</row>
    <row r="576" spans="1:53" ht="21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</row>
    <row r="577" spans="1:53" ht="21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</row>
    <row r="578" spans="1:53" ht="21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</row>
    <row r="579" spans="1:53" ht="21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</row>
    <row r="580" spans="1:53" ht="21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</row>
    <row r="581" spans="1:53" ht="21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</row>
    <row r="582" spans="1:53" ht="21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</row>
    <row r="583" spans="1:53" ht="21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</row>
    <row r="584" spans="1:53" ht="21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</row>
    <row r="585" spans="1:53" ht="21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</row>
    <row r="586" spans="1:53" ht="21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</row>
    <row r="587" spans="1:53" ht="21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</row>
    <row r="588" spans="1:53" ht="21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</row>
    <row r="589" spans="1:53" ht="21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</row>
    <row r="590" spans="1:53" ht="21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</row>
    <row r="591" spans="1:53" ht="21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</row>
    <row r="592" spans="1:53" ht="21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</row>
    <row r="593" spans="1:53" ht="21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</row>
    <row r="594" spans="1:53" ht="21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</row>
    <row r="595" spans="1:53" ht="21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</row>
    <row r="596" spans="1:53" ht="21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</row>
    <row r="597" spans="1:53" ht="21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</row>
    <row r="598" spans="1:53" ht="21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</row>
    <row r="599" spans="1:53" ht="21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</row>
    <row r="600" spans="1:53" ht="21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</row>
    <row r="601" spans="1:53" ht="21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</row>
    <row r="602" spans="1:53" ht="21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</row>
    <row r="603" spans="1:53" ht="21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</row>
    <row r="604" spans="1:53" ht="21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</row>
    <row r="605" spans="1:53" ht="21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</row>
    <row r="606" spans="1:53" ht="21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</row>
    <row r="607" spans="1:53" ht="21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</row>
    <row r="608" spans="1:53" ht="21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</row>
    <row r="609" spans="1:53" ht="21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</row>
    <row r="610" spans="1:53" ht="21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</row>
    <row r="611" spans="1:53" ht="21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</row>
    <row r="612" spans="1:53" ht="21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</row>
    <row r="613" spans="1:53" ht="21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</row>
    <row r="614" spans="1:53" ht="21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</row>
    <row r="615" spans="1:53" ht="21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</row>
    <row r="616" spans="1:53" ht="21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</row>
    <row r="617" spans="1:53" ht="21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</row>
    <row r="618" spans="1:53" ht="21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</row>
    <row r="619" spans="1:53" ht="21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</row>
    <row r="620" spans="1:53" ht="21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</row>
    <row r="621" spans="1:53" ht="21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</row>
    <row r="622" spans="1:53" ht="21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</row>
    <row r="623" spans="1:53" ht="21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</row>
    <row r="624" spans="1:53" ht="21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</row>
    <row r="625" spans="1:53" ht="21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</row>
    <row r="626" spans="1:53" ht="21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</row>
    <row r="627" spans="1:53" ht="21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</row>
    <row r="628" spans="1:53" ht="21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</row>
    <row r="629" spans="1:53" ht="21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</row>
    <row r="630" spans="1:53" ht="21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</row>
    <row r="631" spans="1:53" ht="21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</row>
    <row r="632" spans="1:53" ht="21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</row>
    <row r="633" spans="1:53" ht="21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</row>
    <row r="634" spans="1:53" ht="21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</row>
    <row r="635" spans="1:53" ht="21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</row>
    <row r="636" spans="1:53" ht="21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</row>
    <row r="637" spans="1:53" ht="21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</row>
    <row r="638" spans="1:53" ht="21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</row>
    <row r="639" spans="1:53" ht="21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</row>
    <row r="640" spans="1:53" ht="21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</row>
    <row r="641" spans="1:53" ht="21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</row>
    <row r="642" spans="1:53" ht="21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</row>
    <row r="643" spans="1:53" ht="21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</row>
    <row r="644" spans="1:53" ht="21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</row>
    <row r="645" spans="1:53" ht="21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</row>
    <row r="646" spans="1:53" ht="21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</row>
    <row r="647" spans="1:53" ht="21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</row>
    <row r="648" spans="1:53" ht="21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</row>
    <row r="649" spans="1:53" ht="21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</row>
    <row r="650" spans="1:53" ht="21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</row>
    <row r="651" spans="1:53" ht="21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</row>
    <row r="652" spans="1:53" ht="21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</row>
    <row r="653" spans="1:53" ht="21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</row>
    <row r="654" spans="1:53" ht="21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</row>
    <row r="655" spans="1:53" ht="21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</row>
    <row r="656" spans="1:53" ht="21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</row>
    <row r="657" spans="1:53" ht="21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</row>
    <row r="658" spans="1:53" ht="21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</row>
    <row r="659" spans="1:53" ht="21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</row>
    <row r="660" spans="1:53" ht="21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</row>
    <row r="661" spans="1:53" ht="21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</row>
    <row r="662" spans="1:53" ht="21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</row>
    <row r="663" spans="1:53" ht="21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</row>
    <row r="664" spans="1:53" ht="21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</row>
    <row r="665" spans="1:53" ht="21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</row>
    <row r="666" spans="1:53" ht="21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</row>
    <row r="667" spans="1:53" ht="21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</row>
    <row r="668" spans="1:53" ht="21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</row>
    <row r="669" spans="1:53" ht="21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</row>
    <row r="670" spans="1:53" ht="21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</row>
    <row r="671" spans="1:53" ht="21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</row>
    <row r="672" spans="1:53" ht="21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</row>
    <row r="673" spans="1:53" ht="21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</row>
    <row r="674" spans="1:53" ht="21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</row>
    <row r="675" spans="1:53" ht="21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</row>
    <row r="676" spans="1:53" ht="21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</row>
    <row r="677" spans="1:53" ht="21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</row>
    <row r="678" spans="1:53" ht="21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</row>
    <row r="679" spans="1:53" ht="21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</row>
    <row r="680" spans="1:53" ht="21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</row>
    <row r="681" spans="1:53" ht="21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</row>
    <row r="682" spans="1:53" ht="21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</row>
    <row r="683" spans="1:53" ht="21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</row>
    <row r="684" spans="1:53" ht="21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</row>
    <row r="685" spans="1:53" ht="21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</row>
    <row r="686" spans="1:53" ht="21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</row>
    <row r="687" spans="1:53" ht="21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</row>
    <row r="688" spans="1:53" ht="21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</row>
    <row r="689" spans="1:53" ht="21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</row>
    <row r="690" spans="1:53" ht="21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</row>
    <row r="691" spans="1:53" ht="21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</row>
    <row r="692" spans="1:53" ht="21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</row>
    <row r="693" spans="1:53" ht="21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</row>
    <row r="694" spans="1:53" ht="21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</row>
    <row r="695" spans="1:53" ht="21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</row>
    <row r="696" spans="1:53" ht="21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</row>
    <row r="697" spans="1:53" ht="21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</row>
    <row r="698" spans="1:53" ht="21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</row>
    <row r="699" spans="1:53" ht="21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</row>
    <row r="700" spans="1:53" ht="21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</row>
    <row r="701" spans="1:53" ht="21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</row>
    <row r="702" spans="1:53" ht="21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</row>
    <row r="703" spans="1:53" ht="21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</row>
    <row r="704" spans="1:53" ht="21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</row>
    <row r="705" spans="1:53" ht="21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</row>
    <row r="706" spans="1:53" ht="21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</row>
    <row r="707" spans="1:53" ht="21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</row>
    <row r="708" spans="1:53" ht="21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</row>
    <row r="709" spans="1:53" ht="21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</row>
    <row r="710" spans="1:53" ht="21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</row>
    <row r="711" spans="1:53" ht="21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</row>
    <row r="712" spans="1:53" ht="21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</row>
    <row r="713" spans="1:53" ht="21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</row>
    <row r="714" spans="1:53" ht="21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</row>
    <row r="715" spans="1:53" ht="21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</row>
    <row r="716" spans="1:53" ht="21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</row>
    <row r="717" spans="1:53" ht="21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</row>
    <row r="718" spans="1:53" ht="21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</row>
    <row r="719" spans="1:53" ht="21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</row>
    <row r="720" spans="1:53" ht="21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</row>
    <row r="721" spans="1:53" ht="21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</row>
    <row r="722" spans="1:53" ht="21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</row>
    <row r="723" spans="1:53" ht="21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</row>
    <row r="724" spans="1:53" ht="21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</row>
    <row r="725" spans="1:53" ht="21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</row>
    <row r="726" spans="1:53" ht="21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</row>
    <row r="727" spans="1:53" ht="21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</row>
    <row r="728" spans="1:53" ht="21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</row>
    <row r="729" spans="1:53" ht="21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</row>
    <row r="730" spans="1:53" ht="21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</row>
    <row r="731" spans="1:53" ht="21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</row>
    <row r="732" spans="1:53" ht="21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</row>
    <row r="733" spans="1:53" ht="21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</row>
    <row r="734" spans="1:53" ht="21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</row>
    <row r="735" spans="1:53" ht="21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</row>
    <row r="736" spans="1:53" ht="21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</row>
    <row r="737" spans="1:53" ht="21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</row>
    <row r="738" spans="1:53" ht="21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</row>
    <row r="739" spans="1:53" ht="21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</row>
    <row r="740" spans="1:53" ht="21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</row>
    <row r="741" spans="1:53" ht="21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</row>
    <row r="742" spans="1:53" ht="21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</row>
    <row r="743" spans="1:53" ht="21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</row>
    <row r="744" spans="1:53" ht="21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</row>
    <row r="745" spans="1:53" ht="21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</row>
    <row r="746" spans="1:53" ht="21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</row>
    <row r="747" spans="1:53" ht="21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</row>
    <row r="748" spans="1:53" ht="21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</row>
    <row r="749" spans="1:53" ht="21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</row>
    <row r="750" spans="1:53" ht="21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</row>
    <row r="751" spans="1:53" ht="21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</row>
    <row r="752" spans="1:53" ht="21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</row>
    <row r="753" spans="1:53" ht="21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</row>
    <row r="754" spans="1:53" ht="21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</row>
    <row r="755" spans="1:53" ht="21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</row>
    <row r="756" spans="1:53" ht="21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</row>
    <row r="757" spans="1:53" ht="21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</row>
    <row r="758" spans="1:53" ht="21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</row>
    <row r="759" spans="1:53" ht="21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</row>
    <row r="760" spans="1:53" ht="21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</row>
    <row r="761" spans="1:53" ht="21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</row>
    <row r="762" spans="1:53" ht="21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</row>
    <row r="763" spans="1:53" ht="21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</row>
    <row r="764" spans="1:53" ht="21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</row>
    <row r="765" spans="1:53" ht="21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</row>
    <row r="766" spans="1:53" ht="21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</row>
    <row r="767" spans="1:53" ht="21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</row>
    <row r="768" spans="1:53" ht="21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</row>
    <row r="769" spans="1:53" ht="21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</row>
    <row r="770" spans="1:53" ht="21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</row>
    <row r="771" spans="1:53" ht="21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</row>
    <row r="772" spans="1:53" ht="21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</row>
    <row r="773" spans="1:53" ht="21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</row>
    <row r="774" spans="1:53" ht="21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</row>
    <row r="775" spans="1:53" ht="21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</row>
    <row r="776" spans="1:53" ht="21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</row>
    <row r="777" spans="1:53" ht="21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</row>
    <row r="778" spans="1:53" ht="21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</row>
    <row r="779" spans="1:53" ht="21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</row>
    <row r="780" spans="1:53" ht="21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</row>
    <row r="781" spans="1:53" ht="21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</row>
    <row r="782" spans="1:53" ht="21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</row>
    <row r="783" spans="1:53" ht="21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</row>
    <row r="784" spans="1:53" ht="21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</row>
    <row r="785" spans="1:53" ht="21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</row>
    <row r="786" spans="1:53" ht="21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</row>
    <row r="787" spans="1:53" ht="21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</row>
    <row r="788" spans="1:53" ht="21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</row>
    <row r="789" spans="1:53" ht="21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</row>
    <row r="790" spans="1:53" ht="21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</row>
    <row r="791" spans="1:53" ht="21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</row>
    <row r="792" spans="1:53" ht="21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</row>
    <row r="793" spans="1:53" ht="21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</row>
    <row r="794" spans="1:53" ht="21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</row>
    <row r="795" spans="1:53" ht="21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</row>
    <row r="796" spans="1:53" ht="21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</row>
    <row r="797" spans="1:53" ht="21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</row>
    <row r="798" spans="1:53" ht="21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</row>
    <row r="799" spans="1:53" ht="21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</row>
    <row r="800" spans="1:53" ht="21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</row>
    <row r="801" spans="1:53" ht="21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</row>
    <row r="802" spans="1:53" ht="21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</row>
    <row r="803" spans="1:53" ht="21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</row>
    <row r="804" spans="1:53" ht="21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</row>
    <row r="805" spans="1:53" ht="21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</row>
    <row r="806" spans="1:53" ht="21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</row>
    <row r="807" spans="1:53" ht="21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</row>
    <row r="808" spans="1:53" ht="21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</row>
    <row r="809" spans="1:53" ht="21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</row>
    <row r="810" spans="1:53" ht="21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</row>
    <row r="811" spans="1:53" ht="21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</row>
    <row r="812" spans="1:53" ht="21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</row>
    <row r="813" spans="1:53" ht="21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</row>
    <row r="814" spans="1:53" ht="21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</row>
    <row r="815" spans="1:53" ht="21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</row>
    <row r="816" spans="1:53" ht="21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</row>
    <row r="817" spans="1:53" ht="21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</row>
    <row r="818" spans="1:53" ht="21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</row>
    <row r="819" spans="1:53" ht="21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</row>
    <row r="820" spans="1:53" ht="21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</row>
    <row r="821" spans="1:53" ht="21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</row>
    <row r="822" spans="1:53" ht="21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</row>
    <row r="823" spans="1:53" ht="21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</row>
    <row r="824" spans="1:53" ht="21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</row>
    <row r="825" spans="1:53" ht="21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</row>
    <row r="826" spans="1:53" ht="21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</row>
    <row r="827" spans="1:53" ht="21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</row>
    <row r="828" spans="1:53" ht="21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</row>
    <row r="829" spans="1:53" ht="21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</row>
    <row r="830" spans="1:53" ht="21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</row>
    <row r="831" spans="1:53" ht="21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</row>
    <row r="832" spans="1:53" ht="21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</row>
    <row r="833" spans="1:53" ht="21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</row>
    <row r="834" spans="1:53" ht="21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</row>
    <row r="835" spans="1:53" ht="21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</row>
    <row r="836" spans="1:53" ht="21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</row>
    <row r="837" spans="1:53" ht="21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</row>
    <row r="838" spans="1:53" ht="21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</row>
    <row r="839" spans="1:53" ht="21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</row>
    <row r="840" spans="1:53" ht="21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</row>
    <row r="841" spans="1:53" ht="21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</row>
    <row r="842" spans="1:53" ht="21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</row>
    <row r="843" spans="1:53" ht="21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</row>
    <row r="844" spans="1:53" ht="21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</row>
    <row r="845" spans="1:53" ht="21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</row>
    <row r="846" spans="1:53" ht="21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</row>
    <row r="847" spans="1:53" ht="21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</row>
    <row r="848" spans="1:53" ht="21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</row>
    <row r="849" spans="1:53" ht="21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</row>
    <row r="850" spans="1:53" ht="21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</row>
    <row r="851" spans="1:53" ht="21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</row>
    <row r="852" spans="1:53" ht="21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</row>
    <row r="853" spans="1:53" ht="21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</row>
    <row r="854" spans="1:53" ht="21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</row>
    <row r="855" spans="1:53" ht="21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</row>
    <row r="856" spans="1:53" ht="21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</row>
    <row r="857" spans="1:53" ht="21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</row>
    <row r="858" spans="1:53" ht="21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</row>
    <row r="859" spans="1:53" ht="21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</row>
    <row r="860" spans="1:53" ht="21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</row>
    <row r="861" spans="1:53" ht="21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</row>
    <row r="862" spans="1:53" ht="21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</row>
    <row r="863" spans="1:53" ht="21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</row>
    <row r="864" spans="1:53" ht="21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</row>
    <row r="865" spans="1:53" ht="21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</row>
    <row r="866" spans="1:53" ht="21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</row>
    <row r="867" spans="1:53" ht="21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</row>
    <row r="868" spans="1:53" ht="21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</row>
    <row r="869" spans="1:53" ht="21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</row>
    <row r="870" spans="1:53" ht="21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</row>
    <row r="871" spans="1:53" ht="21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</row>
    <row r="872" spans="1:53" ht="21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</row>
    <row r="873" spans="1:53" ht="21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</row>
    <row r="874" spans="1:53" ht="21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</row>
    <row r="875" spans="1:53" ht="21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</row>
    <row r="876" spans="1:53" ht="21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</row>
    <row r="877" spans="1:53" ht="21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</row>
    <row r="878" spans="1:53" ht="21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</row>
    <row r="879" spans="1:53" ht="21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</row>
    <row r="880" spans="1:53" ht="21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</row>
    <row r="881" spans="1:53" ht="21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</row>
    <row r="882" spans="1:53" ht="21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</row>
    <row r="883" spans="1:53" ht="21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</row>
    <row r="884" spans="1:53" ht="21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</row>
    <row r="885" spans="1:53" ht="21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</row>
    <row r="886" spans="1:53" ht="21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</row>
    <row r="887" spans="1:53" ht="21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</row>
    <row r="888" spans="1:53" ht="21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</row>
    <row r="889" spans="1:53" ht="21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</row>
    <row r="890" spans="1:53" ht="21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</row>
    <row r="891" spans="1:53" ht="21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</row>
    <row r="892" spans="1:53" ht="21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</row>
    <row r="893" spans="1:53" ht="21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</row>
    <row r="894" spans="1:53" ht="21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</row>
    <row r="895" spans="1:53" ht="21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</row>
    <row r="896" spans="1:53" ht="21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</row>
    <row r="897" spans="1:53" ht="21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</row>
    <row r="898" spans="1:53" ht="21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</row>
    <row r="899" spans="1:53" ht="21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</row>
    <row r="900" spans="1:53" ht="21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</row>
    <row r="901" spans="1:53" ht="21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</row>
    <row r="902" spans="1:53" ht="21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</row>
    <row r="903" spans="1:53" ht="21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</row>
    <row r="904" spans="1:53" ht="21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</row>
    <row r="905" spans="1:53" ht="21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</row>
    <row r="906" spans="1:53" ht="21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</row>
    <row r="907" spans="1:53" ht="21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</row>
    <row r="908" spans="1:53" ht="21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</row>
    <row r="909" spans="1:53" ht="21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</row>
    <row r="910" spans="1:53" ht="21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</row>
    <row r="911" spans="1:53" ht="21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</row>
    <row r="912" spans="1:53" ht="21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</row>
    <row r="913" spans="1:53" ht="21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</row>
    <row r="914" spans="1:53" ht="21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</row>
    <row r="915" spans="1:53" ht="21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</row>
    <row r="916" spans="1:53" ht="21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</row>
    <row r="917" spans="1:53" ht="21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</row>
    <row r="918" spans="1:53" ht="21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</row>
    <row r="919" spans="1:53" ht="21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</row>
    <row r="920" spans="1:53" ht="21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</row>
    <row r="921" spans="1:53" ht="21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</row>
    <row r="922" spans="1:53" ht="21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</row>
    <row r="923" spans="1:53" ht="21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</row>
    <row r="924" spans="1:53" ht="21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</row>
    <row r="925" spans="1:53" ht="21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</row>
    <row r="926" spans="1:53" ht="21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</row>
    <row r="927" spans="1:53" ht="21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</row>
    <row r="928" spans="1:53" ht="21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</row>
    <row r="929" spans="1:53" ht="21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</row>
    <row r="930" spans="1:53" ht="21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</row>
    <row r="931" spans="1:53" ht="21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</row>
    <row r="932" spans="1:53" ht="21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</row>
    <row r="933" spans="1:53" ht="21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</row>
    <row r="934" spans="1:53" ht="21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</row>
    <row r="935" spans="1:53" ht="21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</row>
    <row r="936" spans="1:53" ht="21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</row>
    <row r="937" spans="1:53" ht="21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</row>
    <row r="938" spans="1:53" ht="21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</row>
    <row r="939" spans="1:53" ht="21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</row>
    <row r="940" spans="1:53" ht="21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</row>
    <row r="941" spans="1:53" ht="21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</row>
    <row r="942" spans="1:53" ht="21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</row>
    <row r="943" spans="1:53" ht="21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</row>
    <row r="944" spans="1:53" ht="21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</row>
    <row r="945" spans="1:53" ht="21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</row>
    <row r="946" spans="1:53" ht="21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</row>
    <row r="947" spans="1:53" ht="21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</row>
    <row r="948" spans="1:53" ht="21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</row>
    <row r="949" spans="1:53" ht="21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</row>
    <row r="950" spans="1:53" ht="21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</row>
    <row r="951" spans="1:53" ht="21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</row>
    <row r="952" spans="1:53" ht="21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</row>
    <row r="953" spans="1:53" ht="21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</row>
    <row r="954" spans="1:53" ht="21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</row>
    <row r="955" spans="1:53" ht="21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</row>
    <row r="956" spans="1:53" ht="21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</row>
    <row r="957" spans="1:53" ht="21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</row>
    <row r="958" spans="1:53" ht="21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</row>
    <row r="959" spans="1:53" ht="21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</row>
    <row r="960" spans="1:53" ht="21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</row>
    <row r="961" spans="1:53" ht="21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</row>
    <row r="962" spans="1:53" ht="21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</row>
    <row r="963" spans="1:53" ht="21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</row>
    <row r="964" spans="1:53" ht="21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</row>
    <row r="965" spans="1:53" ht="21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</row>
    <row r="966" spans="1:53" ht="21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</row>
    <row r="967" spans="1:53" ht="21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</row>
    <row r="968" spans="1:53" ht="21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</row>
    <row r="969" spans="1:53" ht="21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</row>
    <row r="970" spans="1:53" ht="21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</row>
    <row r="971" spans="1:53" ht="21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</row>
    <row r="972" spans="1:53" ht="21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</row>
    <row r="973" spans="1:53" ht="21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</row>
    <row r="974" spans="1:53" ht="21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</row>
    <row r="975" spans="1:53" ht="21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</row>
    <row r="976" spans="1:53" ht="21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</row>
    <row r="977" spans="1:53" ht="21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</row>
    <row r="978" spans="1:53" ht="21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</row>
    <row r="979" spans="1:53" ht="21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</row>
    <row r="980" spans="1:53" ht="21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</row>
    <row r="981" spans="1:53" ht="21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</row>
    <row r="982" spans="1:53" ht="21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</row>
    <row r="983" spans="1:53" ht="21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</row>
    <row r="984" spans="1:53" ht="21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</row>
    <row r="985" spans="1:53" ht="21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</row>
    <row r="986" spans="1:53" ht="21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</row>
    <row r="987" spans="1:53" ht="21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</row>
    <row r="988" spans="1:53" ht="21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</row>
    <row r="989" spans="1:53" ht="21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</row>
    <row r="990" spans="1:53" ht="21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</row>
    <row r="991" spans="1:53" ht="21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</row>
    <row r="992" spans="1:53" ht="21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</row>
    <row r="993" spans="1:53" ht="21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</row>
    <row r="994" spans="1:53" ht="21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</row>
    <row r="995" spans="1:53" ht="21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</row>
    <row r="996" spans="1:53" ht="21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</row>
    <row r="997" spans="1:53" ht="21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</row>
    <row r="998" spans="1:53" ht="21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</row>
    <row r="999" spans="1:53" ht="21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</row>
    <row r="1000" spans="1:53" ht="21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</row>
  </sheetData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Z1000"/>
  <sheetViews>
    <sheetView workbookViewId="0"/>
  </sheetViews>
  <sheetFormatPr defaultColWidth="14.42578125" defaultRowHeight="15" customHeight="1"/>
  <cols>
    <col min="1" max="1" width="3.42578125" customWidth="1"/>
    <col min="2" max="2" width="47.5703125" hidden="1" customWidth="1"/>
    <col min="3" max="3" width="47.85546875" customWidth="1"/>
    <col min="4" max="4" width="25.85546875" customWidth="1"/>
    <col min="5" max="5" width="58.42578125" customWidth="1"/>
    <col min="6" max="6" width="23" customWidth="1"/>
    <col min="7" max="7" width="5" customWidth="1"/>
    <col min="8" max="8" width="7.42578125" customWidth="1"/>
    <col min="9" max="9" width="31.28515625" customWidth="1"/>
    <col min="10" max="10" width="25.85546875" customWidth="1"/>
    <col min="11" max="11" width="28.7109375" customWidth="1"/>
    <col min="12" max="12" width="9.28515625" customWidth="1"/>
    <col min="13" max="13" width="8.5703125" customWidth="1"/>
    <col min="14" max="14" width="12" customWidth="1"/>
    <col min="15" max="15" width="15.42578125" customWidth="1"/>
    <col min="16" max="16" width="14.5703125" customWidth="1"/>
    <col min="17" max="17" width="14" customWidth="1"/>
    <col min="18" max="18" width="5.42578125" customWidth="1"/>
    <col min="19" max="19" width="12" customWidth="1"/>
    <col min="20" max="20" width="11.140625" customWidth="1"/>
    <col min="21" max="21" width="80.5703125" customWidth="1"/>
    <col min="22" max="22" width="14.5703125" customWidth="1"/>
    <col min="23" max="26" width="8.7109375" customWidth="1"/>
  </cols>
  <sheetData>
    <row r="1" spans="1:26" ht="21.75" customHeight="1">
      <c r="A1" s="1"/>
      <c r="B1" s="1"/>
      <c r="C1" s="645" t="s">
        <v>0</v>
      </c>
      <c r="D1" s="635"/>
      <c r="E1" s="635"/>
      <c r="F1" s="635"/>
      <c r="G1" s="635"/>
      <c r="H1" s="635"/>
      <c r="I1" s="635"/>
      <c r="J1" s="635"/>
      <c r="K1" s="635"/>
      <c r="L1" s="635"/>
      <c r="M1" s="635"/>
      <c r="N1" s="635"/>
      <c r="O1" s="635"/>
      <c r="P1" s="635"/>
      <c r="Q1" s="635"/>
      <c r="R1" s="635"/>
      <c r="S1" s="635"/>
      <c r="T1" s="635"/>
      <c r="U1" s="635"/>
      <c r="V1" s="635"/>
      <c r="W1" s="5"/>
      <c r="X1" s="5"/>
      <c r="Y1" s="5"/>
      <c r="Z1" s="5"/>
    </row>
    <row r="2" spans="1:26" ht="21.75" customHeight="1">
      <c r="A2" s="1"/>
      <c r="B2" s="1"/>
      <c r="C2" s="645" t="s">
        <v>1</v>
      </c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5"/>
      <c r="S2" s="635"/>
      <c r="T2" s="635"/>
      <c r="U2" s="635"/>
      <c r="V2" s="635"/>
      <c r="W2" s="5"/>
      <c r="X2" s="5"/>
      <c r="Y2" s="5"/>
      <c r="Z2" s="5"/>
    </row>
    <row r="3" spans="1:26" ht="21.75" customHeight="1">
      <c r="A3" s="1"/>
      <c r="B3" s="1"/>
      <c r="C3" s="646" t="s">
        <v>2</v>
      </c>
      <c r="D3" s="635"/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635"/>
      <c r="V3" s="635"/>
      <c r="W3" s="5"/>
      <c r="X3" s="5"/>
      <c r="Y3" s="5"/>
      <c r="Z3" s="5"/>
    </row>
    <row r="4" spans="1:26" ht="21.75" customHeight="1">
      <c r="A4" s="1"/>
      <c r="B4" s="1"/>
      <c r="C4" s="647"/>
      <c r="D4" s="640"/>
      <c r="E4" s="640"/>
      <c r="F4" s="640"/>
      <c r="G4" s="640"/>
      <c r="H4" s="640"/>
      <c r="I4" s="640"/>
      <c r="J4" s="640"/>
      <c r="K4" s="640"/>
      <c r="L4" s="640"/>
      <c r="M4" s="640"/>
      <c r="N4" s="640"/>
      <c r="O4" s="640"/>
      <c r="P4" s="640"/>
      <c r="Q4" s="640"/>
      <c r="R4" s="640"/>
      <c r="S4" s="640"/>
      <c r="T4" s="4"/>
      <c r="U4" s="1"/>
      <c r="V4" s="8"/>
      <c r="W4" s="5"/>
      <c r="X4" s="5"/>
      <c r="Y4" s="5"/>
      <c r="Z4" s="5"/>
    </row>
    <row r="5" spans="1:26" ht="21.75" customHeight="1">
      <c r="A5" s="644" t="s">
        <v>3</v>
      </c>
      <c r="B5" s="10"/>
      <c r="C5" s="644" t="s">
        <v>4</v>
      </c>
      <c r="D5" s="644" t="s">
        <v>8</v>
      </c>
      <c r="E5" s="644" t="s">
        <v>9</v>
      </c>
      <c r="F5" s="644" t="s">
        <v>11</v>
      </c>
      <c r="G5" s="644" t="s">
        <v>12</v>
      </c>
      <c r="H5" s="10" t="s">
        <v>15</v>
      </c>
      <c r="I5" s="644" t="s">
        <v>17</v>
      </c>
      <c r="J5" s="648" t="s">
        <v>18</v>
      </c>
      <c r="K5" s="10" t="s">
        <v>19</v>
      </c>
      <c r="L5" s="10" t="s">
        <v>20</v>
      </c>
      <c r="M5" s="649" t="s">
        <v>5</v>
      </c>
      <c r="N5" s="15" t="s">
        <v>6</v>
      </c>
      <c r="O5" s="17" t="s">
        <v>7</v>
      </c>
      <c r="P5" s="17" t="s">
        <v>7</v>
      </c>
      <c r="Q5" s="18" t="s">
        <v>7</v>
      </c>
      <c r="R5" s="644" t="s">
        <v>10</v>
      </c>
      <c r="S5" s="10" t="s">
        <v>13</v>
      </c>
      <c r="T5" s="10" t="s">
        <v>14</v>
      </c>
      <c r="U5" s="644" t="s">
        <v>29</v>
      </c>
      <c r="V5" s="8"/>
      <c r="W5" s="5"/>
      <c r="X5" s="5"/>
      <c r="Y5" s="5"/>
      <c r="Z5" s="5"/>
    </row>
    <row r="6" spans="1:26" ht="21.75" customHeight="1">
      <c r="A6" s="642"/>
      <c r="B6" s="22"/>
      <c r="C6" s="642"/>
      <c r="D6" s="643"/>
      <c r="E6" s="643"/>
      <c r="F6" s="643"/>
      <c r="G6" s="643"/>
      <c r="H6" s="22" t="s">
        <v>26</v>
      </c>
      <c r="I6" s="643"/>
      <c r="J6" s="643"/>
      <c r="K6" s="22"/>
      <c r="L6" s="22"/>
      <c r="M6" s="642"/>
      <c r="N6" s="23" t="s">
        <v>21</v>
      </c>
      <c r="O6" s="25" t="s">
        <v>22</v>
      </c>
      <c r="P6" s="25" t="s">
        <v>24</v>
      </c>
      <c r="Q6" s="29" t="s">
        <v>25</v>
      </c>
      <c r="R6" s="643"/>
      <c r="S6" s="31" t="s">
        <v>27</v>
      </c>
      <c r="T6" s="31" t="s">
        <v>27</v>
      </c>
      <c r="U6" s="643"/>
      <c r="V6" s="8"/>
      <c r="W6" s="5"/>
      <c r="X6" s="5"/>
      <c r="Y6" s="5"/>
      <c r="Z6" s="5"/>
    </row>
    <row r="7" spans="1:26" ht="21.75" customHeight="1">
      <c r="A7" s="651" t="s">
        <v>31</v>
      </c>
      <c r="B7" s="650"/>
      <c r="C7" s="650"/>
      <c r="D7" s="637"/>
      <c r="E7" s="35"/>
      <c r="F7" s="35"/>
      <c r="G7" s="35"/>
      <c r="H7" s="35"/>
      <c r="I7" s="35"/>
      <c r="J7" s="35"/>
      <c r="K7" s="35"/>
      <c r="L7" s="35"/>
      <c r="M7" s="39">
        <f t="shared" ref="M7:N7" si="0">M8+M112+M162+M218+M338+M416</f>
        <v>112</v>
      </c>
      <c r="N7" s="39">
        <f t="shared" si="0"/>
        <v>269</v>
      </c>
      <c r="O7" s="40"/>
      <c r="P7" s="40">
        <f t="shared" ref="P7:Q7" si="1">P8+P112+P162+P218+P338+P416</f>
        <v>40</v>
      </c>
      <c r="Q7" s="40">
        <f t="shared" si="1"/>
        <v>24</v>
      </c>
      <c r="R7" s="42">
        <f t="shared" ref="R7:R512" si="2">SUM(M7:Q7)</f>
        <v>445</v>
      </c>
      <c r="S7" s="43"/>
      <c r="T7" s="43"/>
      <c r="U7" s="44"/>
      <c r="V7" s="45"/>
      <c r="W7" s="5"/>
      <c r="X7" s="5"/>
      <c r="Y7" s="5"/>
      <c r="Z7" s="5"/>
    </row>
    <row r="8" spans="1:26" ht="21.75" customHeight="1">
      <c r="A8" s="636" t="s">
        <v>28</v>
      </c>
      <c r="B8" s="650"/>
      <c r="C8" s="637"/>
      <c r="D8" s="48"/>
      <c r="E8" s="48"/>
      <c r="F8" s="48"/>
      <c r="G8" s="48"/>
      <c r="H8" s="48"/>
      <c r="I8" s="48"/>
      <c r="J8" s="50"/>
      <c r="K8" s="48"/>
      <c r="L8" s="48"/>
      <c r="M8" s="53">
        <f t="shared" ref="M8:N8" si="3">SUMIF($D:$D,$A8,M:M)</f>
        <v>14</v>
      </c>
      <c r="N8" s="53">
        <f t="shared" si="3"/>
        <v>56</v>
      </c>
      <c r="O8" s="53"/>
      <c r="P8" s="53">
        <f t="shared" ref="P8:Q8" si="4">SUMIF($D:$D,$A8,P:P)</f>
        <v>13</v>
      </c>
      <c r="Q8" s="55">
        <f t="shared" si="4"/>
        <v>4</v>
      </c>
      <c r="R8" s="55">
        <f t="shared" si="2"/>
        <v>87</v>
      </c>
      <c r="S8" s="28"/>
      <c r="T8" s="28"/>
      <c r="U8" s="27"/>
      <c r="V8" s="56"/>
      <c r="W8" s="5"/>
      <c r="X8" s="5"/>
      <c r="Y8" s="5"/>
      <c r="Z8" s="5"/>
    </row>
    <row r="9" spans="1:26" ht="21.75" hidden="1" customHeight="1">
      <c r="A9" s="4">
        <v>1</v>
      </c>
      <c r="B9" s="4" t="s">
        <v>42</v>
      </c>
      <c r="C9" s="60" t="str">
        <f>B9</f>
        <v>สาขาวิชาการบริหารการศึกษา(ระดับปริญญาโท)</v>
      </c>
      <c r="D9" s="59"/>
      <c r="E9" s="59"/>
      <c r="F9" s="59"/>
      <c r="G9" s="59"/>
      <c r="H9" s="59"/>
      <c r="I9" s="59"/>
      <c r="J9" s="61"/>
      <c r="K9" s="59"/>
      <c r="L9" s="59"/>
      <c r="M9" s="62">
        <f t="shared" ref="M9:N9" si="5">SUMIF($E:$E,$B9,M:M)</f>
        <v>0</v>
      </c>
      <c r="N9" s="62">
        <f t="shared" si="5"/>
        <v>0</v>
      </c>
      <c r="O9" s="62"/>
      <c r="P9" s="62">
        <f t="shared" ref="P9:Q9" si="6">SUMIF($E:$E,$B9,P:P)</f>
        <v>1</v>
      </c>
      <c r="Q9" s="62">
        <f t="shared" si="6"/>
        <v>0</v>
      </c>
      <c r="R9" s="63">
        <f t="shared" si="2"/>
        <v>1</v>
      </c>
      <c r="S9" s="59"/>
      <c r="T9" s="59"/>
      <c r="U9" s="5" t="str">
        <f t="shared" ref="U9:U538" si="7">D10&amp;" "&amp;E10</f>
        <v>คณะครุศาสตร์ สาขาวิชาการบริหารการศึกษา(ระดับปริญญาโท)</v>
      </c>
      <c r="V9" s="58"/>
      <c r="W9" s="59"/>
      <c r="X9" s="59"/>
      <c r="Y9" s="59"/>
      <c r="Z9" s="59"/>
    </row>
    <row r="10" spans="1:26" ht="21.75" hidden="1" customHeight="1">
      <c r="A10" s="1"/>
      <c r="B10" s="1">
        <v>3320100021982</v>
      </c>
      <c r="C10" s="64" t="s">
        <v>43</v>
      </c>
      <c r="D10" s="5" t="s">
        <v>28</v>
      </c>
      <c r="E10" s="5" t="s">
        <v>42</v>
      </c>
      <c r="F10" s="5" t="s">
        <v>44</v>
      </c>
      <c r="G10" s="5" t="s">
        <v>45</v>
      </c>
      <c r="H10" s="5" t="s">
        <v>46</v>
      </c>
      <c r="I10" s="5" t="s">
        <v>47</v>
      </c>
      <c r="J10" s="65" t="s">
        <v>28</v>
      </c>
      <c r="K10" s="5" t="s">
        <v>48</v>
      </c>
      <c r="L10" s="5" t="s">
        <v>49</v>
      </c>
      <c r="M10" s="66">
        <f>IF(K10="ข้าราชการพลเรือนในสถาบันอุดมศึกษา",1,0)</f>
        <v>0</v>
      </c>
      <c r="N10" s="66">
        <f>IF(K10="พนักงานมหาวิทยาลัย",1,0)</f>
        <v>0</v>
      </c>
      <c r="O10" s="66"/>
      <c r="P10" s="66">
        <f>IF(K10="ลูกจ้างชั่วคราวรายเดือน",1,0)</f>
        <v>1</v>
      </c>
      <c r="Q10" s="66">
        <f>IF(K10="อาจารย์พิเศษรายชั่วโมง",1,0)</f>
        <v>0</v>
      </c>
      <c r="R10" s="67">
        <f t="shared" si="2"/>
        <v>1</v>
      </c>
      <c r="S10" s="5"/>
      <c r="T10" s="5"/>
      <c r="U10" s="5" t="str">
        <f t="shared" si="7"/>
        <v xml:space="preserve"> </v>
      </c>
      <c r="V10" s="8">
        <v>3320100021982</v>
      </c>
      <c r="W10" s="5"/>
      <c r="X10" s="5"/>
      <c r="Y10" s="5"/>
      <c r="Z10" s="5"/>
    </row>
    <row r="11" spans="1:26" ht="21.75" hidden="1" customHeight="1">
      <c r="A11" s="1">
        <v>2</v>
      </c>
      <c r="B11" s="1" t="str">
        <f>E12</f>
        <v>สาขาวิชาการบริหารการศึกษา(ระดับปริญญาเอก)</v>
      </c>
      <c r="C11" s="64" t="s">
        <v>50</v>
      </c>
      <c r="D11" s="5"/>
      <c r="E11" s="5"/>
      <c r="F11" s="5" t="s">
        <v>51</v>
      </c>
      <c r="G11" s="5" t="s">
        <v>51</v>
      </c>
      <c r="H11" s="5" t="s">
        <v>51</v>
      </c>
      <c r="I11" s="5" t="s">
        <v>51</v>
      </c>
      <c r="J11" s="65" t="s">
        <v>51</v>
      </c>
      <c r="K11" s="5"/>
      <c r="L11" s="5"/>
      <c r="M11" s="66">
        <f t="shared" ref="M11:N11" si="8">SUMIF($E:$E,$B11,M:M)</f>
        <v>0</v>
      </c>
      <c r="N11" s="66">
        <f t="shared" si="8"/>
        <v>0</v>
      </c>
      <c r="O11" s="66"/>
      <c r="P11" s="66">
        <f t="shared" ref="P11:Q11" si="9">SUMIF($E:$E,$B11,P:P)</f>
        <v>2</v>
      </c>
      <c r="Q11" s="66">
        <f t="shared" si="9"/>
        <v>0</v>
      </c>
      <c r="R11" s="67">
        <f t="shared" si="2"/>
        <v>2</v>
      </c>
      <c r="S11" s="5"/>
      <c r="T11" s="5"/>
      <c r="U11" s="5" t="str">
        <f t="shared" si="7"/>
        <v>คณะครุศาสตร์ สาขาวิชาการบริหารการศึกษา(ระดับปริญญาเอก)</v>
      </c>
      <c r="V11" s="8" t="s">
        <v>51</v>
      </c>
      <c r="W11" s="5"/>
      <c r="X11" s="5"/>
      <c r="Y11" s="5"/>
      <c r="Z11" s="5"/>
    </row>
    <row r="12" spans="1:26" ht="21.75" hidden="1" customHeight="1">
      <c r="A12" s="1"/>
      <c r="B12" s="1">
        <v>3100502924920</v>
      </c>
      <c r="C12" s="64" t="s">
        <v>52</v>
      </c>
      <c r="D12" s="5" t="s">
        <v>28</v>
      </c>
      <c r="E12" s="5" t="s">
        <v>50</v>
      </c>
      <c r="F12" s="5" t="s">
        <v>44</v>
      </c>
      <c r="G12" s="5" t="s">
        <v>53</v>
      </c>
      <c r="H12" s="5" t="s">
        <v>46</v>
      </c>
      <c r="I12" s="5" t="s">
        <v>54</v>
      </c>
      <c r="J12" s="65" t="s">
        <v>28</v>
      </c>
      <c r="K12" s="5" t="s">
        <v>48</v>
      </c>
      <c r="L12" s="5" t="s">
        <v>49</v>
      </c>
      <c r="M12" s="66">
        <f t="shared" ref="M12:M13" si="10">IF(K12="ข้าราชการพลเรือนในสถาบันอุดมศึกษา",1,0)</f>
        <v>0</v>
      </c>
      <c r="N12" s="66">
        <f t="shared" ref="N12:N13" si="11">IF(K12="พนักงานมหาวิทยาลัย",1,0)</f>
        <v>0</v>
      </c>
      <c r="O12" s="66"/>
      <c r="P12" s="66">
        <f t="shared" ref="P12:P13" si="12">IF(K12="ลูกจ้างชั่วคราวรายเดือน",1,0)</f>
        <v>1</v>
      </c>
      <c r="Q12" s="66">
        <f t="shared" ref="Q12:Q13" si="13">IF(K12="อาจารย์พิเศษรายชั่วโมง",1,0)</f>
        <v>0</v>
      </c>
      <c r="R12" s="67">
        <f t="shared" si="2"/>
        <v>1</v>
      </c>
      <c r="S12" s="5"/>
      <c r="T12" s="5"/>
      <c r="U12" s="5" t="str">
        <f t="shared" si="7"/>
        <v>คณะครุศาสตร์ สาขาวิชาการบริหารการศึกษา(ระดับปริญญาเอก)</v>
      </c>
      <c r="V12" s="8">
        <v>3100502924920</v>
      </c>
      <c r="W12" s="5"/>
      <c r="X12" s="5"/>
      <c r="Y12" s="5"/>
      <c r="Z12" s="5"/>
    </row>
    <row r="13" spans="1:26" ht="21.75" hidden="1" customHeight="1">
      <c r="A13" s="1"/>
      <c r="B13" s="1">
        <v>3440600179452</v>
      </c>
      <c r="C13" s="64" t="s">
        <v>55</v>
      </c>
      <c r="D13" s="5" t="s">
        <v>28</v>
      </c>
      <c r="E13" s="5" t="s">
        <v>50</v>
      </c>
      <c r="F13" s="5" t="s">
        <v>44</v>
      </c>
      <c r="G13" s="5" t="s">
        <v>45</v>
      </c>
      <c r="H13" s="5" t="s">
        <v>46</v>
      </c>
      <c r="I13" s="5" t="s">
        <v>47</v>
      </c>
      <c r="J13" s="65" t="s">
        <v>28</v>
      </c>
      <c r="K13" s="5" t="s">
        <v>48</v>
      </c>
      <c r="L13" s="5" t="s">
        <v>49</v>
      </c>
      <c r="M13" s="66">
        <f t="shared" si="10"/>
        <v>0</v>
      </c>
      <c r="N13" s="66">
        <f t="shared" si="11"/>
        <v>0</v>
      </c>
      <c r="O13" s="66"/>
      <c r="P13" s="66">
        <f t="shared" si="12"/>
        <v>1</v>
      </c>
      <c r="Q13" s="66">
        <f t="shared" si="13"/>
        <v>0</v>
      </c>
      <c r="R13" s="67">
        <f t="shared" si="2"/>
        <v>1</v>
      </c>
      <c r="S13" s="5"/>
      <c r="T13" s="5"/>
      <c r="U13" s="5" t="str">
        <f t="shared" si="7"/>
        <v xml:space="preserve"> </v>
      </c>
      <c r="V13" s="8">
        <v>3440600179452</v>
      </c>
      <c r="W13" s="5"/>
      <c r="X13" s="5"/>
      <c r="Y13" s="5"/>
      <c r="Z13" s="5"/>
    </row>
    <row r="14" spans="1:26" ht="21.75" hidden="1" customHeight="1">
      <c r="A14" s="4">
        <v>3</v>
      </c>
      <c r="B14" s="4" t="str">
        <f>E15</f>
        <v>สาขาวิชาการบริหารการศึกษาและภาวะผู้นำ(ระดับปริญญาเอก)</v>
      </c>
      <c r="C14" s="60" t="str">
        <f>B14</f>
        <v>สาขาวิชาการบริหารการศึกษาและภาวะผู้นำ(ระดับปริญญาเอก)</v>
      </c>
      <c r="D14" s="59"/>
      <c r="E14" s="59"/>
      <c r="F14" s="59" t="s">
        <v>51</v>
      </c>
      <c r="G14" s="59" t="s">
        <v>51</v>
      </c>
      <c r="H14" s="59" t="s">
        <v>51</v>
      </c>
      <c r="I14" s="59" t="s">
        <v>51</v>
      </c>
      <c r="J14" s="61" t="s">
        <v>51</v>
      </c>
      <c r="K14" s="59"/>
      <c r="L14" s="59"/>
      <c r="M14" s="62">
        <f t="shared" ref="M14:N14" si="14">SUMIF($E:$E,$B14,M:M)</f>
        <v>0</v>
      </c>
      <c r="N14" s="62">
        <f t="shared" si="14"/>
        <v>0</v>
      </c>
      <c r="O14" s="62"/>
      <c r="P14" s="62">
        <f t="shared" ref="P14:Q14" si="15">SUMIF($E:$E,$B14,P:P)</f>
        <v>3</v>
      </c>
      <c r="Q14" s="62">
        <f t="shared" si="15"/>
        <v>0</v>
      </c>
      <c r="R14" s="63">
        <f t="shared" si="2"/>
        <v>3</v>
      </c>
      <c r="S14" s="59"/>
      <c r="T14" s="59"/>
      <c r="U14" s="5" t="str">
        <f t="shared" si="7"/>
        <v>คณะครุศาสตร์ สาขาวิชาการบริหารการศึกษาและภาวะผู้นำ(ระดับปริญญาเอก)</v>
      </c>
      <c r="V14" s="58" t="s">
        <v>51</v>
      </c>
      <c r="W14" s="59"/>
      <c r="X14" s="59"/>
      <c r="Y14" s="59"/>
      <c r="Z14" s="59"/>
    </row>
    <row r="15" spans="1:26" ht="21.75" hidden="1" customHeight="1">
      <c r="A15" s="1"/>
      <c r="B15" s="1">
        <v>3100202631099</v>
      </c>
      <c r="C15" s="64" t="s">
        <v>56</v>
      </c>
      <c r="D15" s="5" t="s">
        <v>28</v>
      </c>
      <c r="E15" s="5" t="s">
        <v>57</v>
      </c>
      <c r="F15" s="5" t="s">
        <v>44</v>
      </c>
      <c r="G15" s="5" t="s">
        <v>45</v>
      </c>
      <c r="H15" s="5" t="s">
        <v>46</v>
      </c>
      <c r="I15" s="5" t="s">
        <v>47</v>
      </c>
      <c r="J15" s="65" t="s">
        <v>28</v>
      </c>
      <c r="K15" s="5" t="s">
        <v>48</v>
      </c>
      <c r="L15" s="5" t="s">
        <v>49</v>
      </c>
      <c r="M15" s="66">
        <f t="shared" ref="M15:M17" si="16">IF(K15="ข้าราชการพลเรือนในสถาบันอุดมศึกษา",1,0)</f>
        <v>0</v>
      </c>
      <c r="N15" s="66">
        <f t="shared" ref="N15:N17" si="17">IF(K15="พนักงานมหาวิทยาลัย",1,0)</f>
        <v>0</v>
      </c>
      <c r="O15" s="66"/>
      <c r="P15" s="66">
        <f t="shared" ref="P15:P17" si="18">IF(K15="ลูกจ้างชั่วคราวรายเดือน",1,0)</f>
        <v>1</v>
      </c>
      <c r="Q15" s="66">
        <f t="shared" ref="Q15:Q17" si="19">IF(K15="อาจารย์พิเศษรายชั่วโมง",1,0)</f>
        <v>0</v>
      </c>
      <c r="R15" s="67">
        <f t="shared" si="2"/>
        <v>1</v>
      </c>
      <c r="S15" s="5"/>
      <c r="T15" s="5"/>
      <c r="U15" s="5" t="str">
        <f t="shared" si="7"/>
        <v>คณะครุศาสตร์ สาขาวิชาการบริหารการศึกษาและภาวะผู้นำ(ระดับปริญญาเอก)</v>
      </c>
      <c r="V15" s="8">
        <v>3100202631099</v>
      </c>
      <c r="W15" s="5"/>
      <c r="X15" s="5"/>
      <c r="Y15" s="5"/>
      <c r="Z15" s="5"/>
    </row>
    <row r="16" spans="1:26" ht="21.75" hidden="1" customHeight="1">
      <c r="A16" s="1"/>
      <c r="B16" s="1">
        <v>3479900169752</v>
      </c>
      <c r="C16" s="64" t="s">
        <v>58</v>
      </c>
      <c r="D16" s="5" t="s">
        <v>28</v>
      </c>
      <c r="E16" s="5" t="s">
        <v>57</v>
      </c>
      <c r="F16" s="5" t="s">
        <v>44</v>
      </c>
      <c r="G16" s="5" t="s">
        <v>45</v>
      </c>
      <c r="H16" s="5" t="s">
        <v>46</v>
      </c>
      <c r="I16" s="5" t="s">
        <v>47</v>
      </c>
      <c r="J16" s="65" t="s">
        <v>28</v>
      </c>
      <c r="K16" s="5" t="s">
        <v>48</v>
      </c>
      <c r="L16" s="5" t="s">
        <v>49</v>
      </c>
      <c r="M16" s="66">
        <f t="shared" si="16"/>
        <v>0</v>
      </c>
      <c r="N16" s="66">
        <f t="shared" si="17"/>
        <v>0</v>
      </c>
      <c r="O16" s="66"/>
      <c r="P16" s="66">
        <f t="shared" si="18"/>
        <v>1</v>
      </c>
      <c r="Q16" s="66">
        <f t="shared" si="19"/>
        <v>0</v>
      </c>
      <c r="R16" s="67">
        <f t="shared" si="2"/>
        <v>1</v>
      </c>
      <c r="S16" s="5"/>
      <c r="T16" s="5"/>
      <c r="U16" s="5" t="str">
        <f t="shared" si="7"/>
        <v>คณะครุศาสตร์ สาขาวิชาการบริหารการศึกษาและภาวะผู้นำ(ระดับปริญญาเอก)</v>
      </c>
      <c r="V16" s="8">
        <v>3479900169752</v>
      </c>
      <c r="W16" s="5"/>
      <c r="X16" s="5"/>
      <c r="Y16" s="5"/>
      <c r="Z16" s="5"/>
    </row>
    <row r="17" spans="1:26" ht="21.75" hidden="1" customHeight="1">
      <c r="A17" s="1"/>
      <c r="B17" s="1">
        <v>3490200026799</v>
      </c>
      <c r="C17" s="64" t="s">
        <v>59</v>
      </c>
      <c r="D17" s="5" t="s">
        <v>28</v>
      </c>
      <c r="E17" s="5" t="s">
        <v>57</v>
      </c>
      <c r="F17" s="5" t="s">
        <v>44</v>
      </c>
      <c r="G17" s="5" t="s">
        <v>45</v>
      </c>
      <c r="H17" s="5" t="s">
        <v>46</v>
      </c>
      <c r="I17" s="5" t="s">
        <v>47</v>
      </c>
      <c r="J17" s="65" t="s">
        <v>28</v>
      </c>
      <c r="K17" s="5" t="s">
        <v>48</v>
      </c>
      <c r="L17" s="5" t="s">
        <v>49</v>
      </c>
      <c r="M17" s="66">
        <f t="shared" si="16"/>
        <v>0</v>
      </c>
      <c r="N17" s="66">
        <f t="shared" si="17"/>
        <v>0</v>
      </c>
      <c r="O17" s="66"/>
      <c r="P17" s="66">
        <f t="shared" si="18"/>
        <v>1</v>
      </c>
      <c r="Q17" s="66">
        <f t="shared" si="19"/>
        <v>0</v>
      </c>
      <c r="R17" s="67">
        <f t="shared" si="2"/>
        <v>1</v>
      </c>
      <c r="S17" s="5"/>
      <c r="T17" s="5"/>
      <c r="U17" s="5" t="str">
        <f t="shared" si="7"/>
        <v xml:space="preserve"> </v>
      </c>
      <c r="V17" s="8">
        <v>3490200026799</v>
      </c>
      <c r="W17" s="5"/>
      <c r="X17" s="5"/>
      <c r="Y17" s="5"/>
      <c r="Z17" s="5"/>
    </row>
    <row r="18" spans="1:26" ht="21.75" hidden="1" customHeight="1">
      <c r="A18" s="4">
        <v>4</v>
      </c>
      <c r="B18" s="4" t="str">
        <f>E19</f>
        <v>สาขาวิชาการบริหารและพัฒนาการศึกษา</v>
      </c>
      <c r="C18" s="60" t="str">
        <f>B18</f>
        <v>สาขาวิชาการบริหารและพัฒนาการศึกษา</v>
      </c>
      <c r="D18" s="59"/>
      <c r="E18" s="59"/>
      <c r="F18" s="59" t="s">
        <v>51</v>
      </c>
      <c r="G18" s="59" t="s">
        <v>51</v>
      </c>
      <c r="H18" s="59" t="s">
        <v>51</v>
      </c>
      <c r="I18" s="59" t="s">
        <v>51</v>
      </c>
      <c r="J18" s="61" t="s">
        <v>51</v>
      </c>
      <c r="K18" s="59"/>
      <c r="L18" s="59"/>
      <c r="M18" s="62">
        <f t="shared" ref="M18:N18" si="20">SUMIF($E:$E,$B18,M:M)</f>
        <v>2</v>
      </c>
      <c r="N18" s="62">
        <f t="shared" si="20"/>
        <v>3</v>
      </c>
      <c r="O18" s="62"/>
      <c r="P18" s="62">
        <f t="shared" ref="P18:Q18" si="21">SUMIF($E:$E,$B18,P:P)</f>
        <v>0</v>
      </c>
      <c r="Q18" s="62">
        <f t="shared" si="21"/>
        <v>0</v>
      </c>
      <c r="R18" s="63">
        <f t="shared" si="2"/>
        <v>5</v>
      </c>
      <c r="S18" s="59"/>
      <c r="T18" s="59"/>
      <c r="U18" s="5" t="str">
        <f t="shared" si="7"/>
        <v>คณะครุศาสตร์ สาขาวิชาการบริหารและพัฒนาการศึกษา</v>
      </c>
      <c r="V18" s="58" t="s">
        <v>51</v>
      </c>
      <c r="W18" s="59"/>
      <c r="X18" s="59"/>
      <c r="Y18" s="59"/>
      <c r="Z18" s="59"/>
    </row>
    <row r="19" spans="1:26" ht="21.75" customHeight="1">
      <c r="A19" s="1"/>
      <c r="B19" s="1">
        <v>3349900633972</v>
      </c>
      <c r="C19" s="64" t="s">
        <v>60</v>
      </c>
      <c r="D19" s="5" t="s">
        <v>28</v>
      </c>
      <c r="E19" s="5" t="s">
        <v>61</v>
      </c>
      <c r="F19" s="5" t="s">
        <v>44</v>
      </c>
      <c r="G19" s="5" t="s">
        <v>45</v>
      </c>
      <c r="H19" s="5" t="s">
        <v>46</v>
      </c>
      <c r="I19" s="5" t="s">
        <v>47</v>
      </c>
      <c r="J19" s="65" t="s">
        <v>28</v>
      </c>
      <c r="K19" s="5" t="s">
        <v>62</v>
      </c>
      <c r="L19" s="5" t="s">
        <v>49</v>
      </c>
      <c r="M19" s="66">
        <f t="shared" ref="M19:M23" si="22">IF(K19="ข้าราชการพลเรือนในสถาบันอุดมศึกษา",1,0)</f>
        <v>1</v>
      </c>
      <c r="N19" s="66">
        <f t="shared" ref="N19:N23" si="23">IF(K19="พนักงานมหาวิทยาลัย",1,0)</f>
        <v>0</v>
      </c>
      <c r="O19" s="66"/>
      <c r="P19" s="66">
        <f t="shared" ref="P19:P23" si="24">IF(K19="ลูกจ้างชั่วคราวรายเดือน",1,0)</f>
        <v>0</v>
      </c>
      <c r="Q19" s="66">
        <f t="shared" ref="Q19:Q23" si="25">IF(K19="อาจารย์พิเศษรายชั่วโมง",1,0)</f>
        <v>0</v>
      </c>
      <c r="R19" s="67">
        <f t="shared" si="2"/>
        <v>1</v>
      </c>
      <c r="S19" s="5"/>
      <c r="T19" s="5"/>
      <c r="U19" s="5" t="str">
        <f t="shared" si="7"/>
        <v>คณะครุศาสตร์ สาขาวิชาการบริหารและพัฒนาการศึกษา</v>
      </c>
      <c r="V19" s="8">
        <v>3349900633972</v>
      </c>
      <c r="W19" s="5"/>
      <c r="X19" s="5"/>
      <c r="Y19" s="5"/>
      <c r="Z19" s="5"/>
    </row>
    <row r="20" spans="1:26" ht="21.75" customHeight="1">
      <c r="A20" s="1"/>
      <c r="B20" s="1">
        <v>3770100308684</v>
      </c>
      <c r="C20" s="64" t="s">
        <v>63</v>
      </c>
      <c r="D20" s="5" t="s">
        <v>28</v>
      </c>
      <c r="E20" s="5" t="s">
        <v>61</v>
      </c>
      <c r="F20" s="5" t="s">
        <v>44</v>
      </c>
      <c r="G20" s="5" t="s">
        <v>53</v>
      </c>
      <c r="H20" s="5" t="s">
        <v>46</v>
      </c>
      <c r="I20" s="5" t="s">
        <v>54</v>
      </c>
      <c r="J20" s="65" t="s">
        <v>28</v>
      </c>
      <c r="K20" s="5" t="s">
        <v>62</v>
      </c>
      <c r="L20" s="5" t="s">
        <v>49</v>
      </c>
      <c r="M20" s="66">
        <f t="shared" si="22"/>
        <v>1</v>
      </c>
      <c r="N20" s="66">
        <f t="shared" si="23"/>
        <v>0</v>
      </c>
      <c r="O20" s="66"/>
      <c r="P20" s="66">
        <f t="shared" si="24"/>
        <v>0</v>
      </c>
      <c r="Q20" s="66">
        <f t="shared" si="25"/>
        <v>0</v>
      </c>
      <c r="R20" s="67">
        <f t="shared" si="2"/>
        <v>1</v>
      </c>
      <c r="S20" s="5"/>
      <c r="T20" s="5"/>
      <c r="U20" s="5" t="str">
        <f t="shared" si="7"/>
        <v>คณะครุศาสตร์ สาขาวิชาการบริหารและพัฒนาการศึกษา</v>
      </c>
      <c r="V20" s="8">
        <v>3770100308684</v>
      </c>
      <c r="W20" s="5"/>
      <c r="X20" s="5"/>
      <c r="Y20" s="5"/>
      <c r="Z20" s="5"/>
    </row>
    <row r="21" spans="1:26" ht="21.75" hidden="1" customHeight="1">
      <c r="A21" s="1"/>
      <c r="B21" s="1">
        <v>3430900717603</v>
      </c>
      <c r="C21" s="64" t="s">
        <v>64</v>
      </c>
      <c r="D21" s="5" t="s">
        <v>28</v>
      </c>
      <c r="E21" s="5" t="s">
        <v>61</v>
      </c>
      <c r="F21" s="5" t="s">
        <v>51</v>
      </c>
      <c r="G21" s="5" t="s">
        <v>51</v>
      </c>
      <c r="H21" s="5" t="s">
        <v>51</v>
      </c>
      <c r="I21" s="5" t="s">
        <v>51</v>
      </c>
      <c r="J21" s="65" t="s">
        <v>51</v>
      </c>
      <c r="K21" s="5" t="s">
        <v>6</v>
      </c>
      <c r="L21" s="5" t="s">
        <v>49</v>
      </c>
      <c r="M21" s="66">
        <f t="shared" si="22"/>
        <v>0</v>
      </c>
      <c r="N21" s="66">
        <f t="shared" si="23"/>
        <v>1</v>
      </c>
      <c r="O21" s="66"/>
      <c r="P21" s="66">
        <f t="shared" si="24"/>
        <v>0</v>
      </c>
      <c r="Q21" s="66">
        <f t="shared" si="25"/>
        <v>0</v>
      </c>
      <c r="R21" s="67">
        <f t="shared" si="2"/>
        <v>1</v>
      </c>
      <c r="S21" s="5"/>
      <c r="T21" s="5"/>
      <c r="U21" s="5" t="str">
        <f t="shared" si="7"/>
        <v>คณะครุศาสตร์ สาขาวิชาการบริหารและพัฒนาการศึกษา</v>
      </c>
      <c r="V21" s="8">
        <v>3430900717603</v>
      </c>
      <c r="W21" s="5"/>
      <c r="X21" s="5"/>
      <c r="Y21" s="5"/>
      <c r="Z21" s="5"/>
    </row>
    <row r="22" spans="1:26" ht="21.75" hidden="1" customHeight="1">
      <c r="A22" s="1"/>
      <c r="B22" s="1">
        <v>3461100099043</v>
      </c>
      <c r="C22" s="64" t="s">
        <v>65</v>
      </c>
      <c r="D22" s="5" t="s">
        <v>28</v>
      </c>
      <c r="E22" s="5" t="s">
        <v>61</v>
      </c>
      <c r="F22" s="5" t="s">
        <v>44</v>
      </c>
      <c r="G22" s="5" t="s">
        <v>53</v>
      </c>
      <c r="H22" s="5" t="s">
        <v>46</v>
      </c>
      <c r="I22" s="5" t="s">
        <v>54</v>
      </c>
      <c r="J22" s="65" t="s">
        <v>28</v>
      </c>
      <c r="K22" s="5" t="s">
        <v>6</v>
      </c>
      <c r="L22" s="5" t="s">
        <v>49</v>
      </c>
      <c r="M22" s="66">
        <f t="shared" si="22"/>
        <v>0</v>
      </c>
      <c r="N22" s="66">
        <f t="shared" si="23"/>
        <v>1</v>
      </c>
      <c r="O22" s="66"/>
      <c r="P22" s="66">
        <f t="shared" si="24"/>
        <v>0</v>
      </c>
      <c r="Q22" s="66">
        <f t="shared" si="25"/>
        <v>0</v>
      </c>
      <c r="R22" s="67">
        <f t="shared" si="2"/>
        <v>1</v>
      </c>
      <c r="S22" s="5"/>
      <c r="T22" s="5"/>
      <c r="U22" s="5" t="str">
        <f t="shared" si="7"/>
        <v>คณะครุศาสตร์ สาขาวิชาการบริหารและพัฒนาการศึกษา</v>
      </c>
      <c r="V22" s="8">
        <v>3461100099043</v>
      </c>
      <c r="W22" s="5"/>
      <c r="X22" s="5"/>
      <c r="Y22" s="5"/>
      <c r="Z22" s="5"/>
    </row>
    <row r="23" spans="1:26" ht="21.75" hidden="1" customHeight="1">
      <c r="A23" s="1"/>
      <c r="B23" s="1">
        <v>3470500423718</v>
      </c>
      <c r="C23" s="64" t="s">
        <v>66</v>
      </c>
      <c r="D23" s="5" t="s">
        <v>28</v>
      </c>
      <c r="E23" s="5" t="s">
        <v>61</v>
      </c>
      <c r="F23" s="5" t="s">
        <v>44</v>
      </c>
      <c r="G23" s="5" t="s">
        <v>53</v>
      </c>
      <c r="H23" s="5" t="s">
        <v>46</v>
      </c>
      <c r="I23" s="5" t="s">
        <v>54</v>
      </c>
      <c r="J23" s="65" t="s">
        <v>28</v>
      </c>
      <c r="K23" s="5" t="s">
        <v>6</v>
      </c>
      <c r="L23" s="5" t="s">
        <v>49</v>
      </c>
      <c r="M23" s="66">
        <f t="shared" si="22"/>
        <v>0</v>
      </c>
      <c r="N23" s="66">
        <f t="shared" si="23"/>
        <v>1</v>
      </c>
      <c r="O23" s="66"/>
      <c r="P23" s="66">
        <f t="shared" si="24"/>
        <v>0</v>
      </c>
      <c r="Q23" s="66">
        <f t="shared" si="25"/>
        <v>0</v>
      </c>
      <c r="R23" s="67">
        <f t="shared" si="2"/>
        <v>1</v>
      </c>
      <c r="S23" s="5"/>
      <c r="T23" s="5"/>
      <c r="U23" s="5" t="str">
        <f t="shared" si="7"/>
        <v xml:space="preserve"> </v>
      </c>
      <c r="V23" s="8">
        <v>3470500423718</v>
      </c>
      <c r="W23" s="5"/>
      <c r="X23" s="5"/>
      <c r="Y23" s="5"/>
      <c r="Z23" s="5"/>
    </row>
    <row r="24" spans="1:26" ht="21.75" hidden="1" customHeight="1">
      <c r="A24" s="4" t="s">
        <v>67</v>
      </c>
      <c r="B24" s="4" t="str">
        <f>E25</f>
        <v>สาขาวิชาการบริหารและพัฒนาการศึกษา(ระดับปริญญาเอก)</v>
      </c>
      <c r="C24" s="60" t="str">
        <f>B24</f>
        <v>สาขาวิชาการบริหารและพัฒนาการศึกษา(ระดับปริญญาเอก)</v>
      </c>
      <c r="D24" s="59"/>
      <c r="E24" s="59"/>
      <c r="F24" s="59" t="s">
        <v>51</v>
      </c>
      <c r="G24" s="59" t="s">
        <v>51</v>
      </c>
      <c r="H24" s="59" t="s">
        <v>51</v>
      </c>
      <c r="I24" s="59" t="s">
        <v>51</v>
      </c>
      <c r="J24" s="61" t="s">
        <v>51</v>
      </c>
      <c r="K24" s="59"/>
      <c r="L24" s="59"/>
      <c r="M24" s="62">
        <f t="shared" ref="M24:N24" si="26">SUMIF($E:$E,$B24,M:M)</f>
        <v>0</v>
      </c>
      <c r="N24" s="62">
        <f t="shared" si="26"/>
        <v>1</v>
      </c>
      <c r="O24" s="62"/>
      <c r="P24" s="62">
        <f t="shared" ref="P24:Q24" si="27">SUMIF($E:$E,$B24,P:P)</f>
        <v>1</v>
      </c>
      <c r="Q24" s="62">
        <f t="shared" si="27"/>
        <v>0</v>
      </c>
      <c r="R24" s="63">
        <f t="shared" si="2"/>
        <v>2</v>
      </c>
      <c r="S24" s="59"/>
      <c r="T24" s="59"/>
      <c r="U24" s="5" t="str">
        <f t="shared" si="7"/>
        <v>คณะครุศาสตร์ สาขาวิชาการบริหารและพัฒนาการศึกษา(ระดับปริญญาเอก)</v>
      </c>
      <c r="V24" s="58" t="s">
        <v>51</v>
      </c>
      <c r="W24" s="59"/>
      <c r="X24" s="59"/>
      <c r="Y24" s="59"/>
      <c r="Z24" s="59"/>
    </row>
    <row r="25" spans="1:26" ht="21.75" hidden="1" customHeight="1">
      <c r="A25" s="1"/>
      <c r="B25" s="1">
        <v>1471500034252</v>
      </c>
      <c r="C25" s="64" t="s">
        <v>68</v>
      </c>
      <c r="D25" s="5" t="s">
        <v>28</v>
      </c>
      <c r="E25" s="5" t="s">
        <v>69</v>
      </c>
      <c r="F25" s="5" t="s">
        <v>70</v>
      </c>
      <c r="G25" s="5" t="s">
        <v>71</v>
      </c>
      <c r="H25" s="5" t="s">
        <v>46</v>
      </c>
      <c r="I25" s="5" t="s">
        <v>72</v>
      </c>
      <c r="J25" s="65" t="s">
        <v>28</v>
      </c>
      <c r="K25" s="5" t="s">
        <v>6</v>
      </c>
      <c r="L25" s="5" t="s">
        <v>49</v>
      </c>
      <c r="M25" s="66">
        <f t="shared" ref="M25:M26" si="28">IF(K25="ข้าราชการพลเรือนในสถาบันอุดมศึกษา",1,0)</f>
        <v>0</v>
      </c>
      <c r="N25" s="66">
        <f t="shared" ref="N25:N26" si="29">IF(K25="พนักงานมหาวิทยาลัย",1,0)</f>
        <v>1</v>
      </c>
      <c r="O25" s="66"/>
      <c r="P25" s="66">
        <f t="shared" ref="P25:P26" si="30">IF(K25="ลูกจ้างชั่วคราวรายเดือน",1,0)</f>
        <v>0</v>
      </c>
      <c r="Q25" s="66">
        <f t="shared" ref="Q25:Q26" si="31">IF(K25="อาจารย์พิเศษรายชั่วโมง",1,0)</f>
        <v>0</v>
      </c>
      <c r="R25" s="67">
        <f t="shared" si="2"/>
        <v>1</v>
      </c>
      <c r="S25" s="5"/>
      <c r="T25" s="5"/>
      <c r="U25" s="5" t="str">
        <f t="shared" si="7"/>
        <v>คณะครุศาสตร์ สาขาวิชาการบริหารและพัฒนาการศึกษา(ระดับปริญญาเอก)</v>
      </c>
      <c r="V25" s="8">
        <v>1471500034252</v>
      </c>
      <c r="W25" s="5"/>
      <c r="X25" s="5"/>
      <c r="Y25" s="5"/>
      <c r="Z25" s="5"/>
    </row>
    <row r="26" spans="1:26" ht="21.75" hidden="1" customHeight="1">
      <c r="A26" s="1"/>
      <c r="B26" s="1">
        <v>3209800070934</v>
      </c>
      <c r="C26" s="64" t="s">
        <v>73</v>
      </c>
      <c r="D26" s="5" t="s">
        <v>28</v>
      </c>
      <c r="E26" s="5" t="s">
        <v>69</v>
      </c>
      <c r="F26" s="5" t="s">
        <v>44</v>
      </c>
      <c r="G26" s="5" t="s">
        <v>53</v>
      </c>
      <c r="H26" s="5" t="s">
        <v>46</v>
      </c>
      <c r="I26" s="5" t="s">
        <v>54</v>
      </c>
      <c r="J26" s="65" t="s">
        <v>28</v>
      </c>
      <c r="K26" s="5" t="s">
        <v>48</v>
      </c>
      <c r="L26" s="5" t="s">
        <v>49</v>
      </c>
      <c r="M26" s="66">
        <f t="shared" si="28"/>
        <v>0</v>
      </c>
      <c r="N26" s="66">
        <f t="shared" si="29"/>
        <v>0</v>
      </c>
      <c r="O26" s="66"/>
      <c r="P26" s="66">
        <f t="shared" si="30"/>
        <v>1</v>
      </c>
      <c r="Q26" s="66">
        <f t="shared" si="31"/>
        <v>0</v>
      </c>
      <c r="R26" s="67">
        <f t="shared" si="2"/>
        <v>1</v>
      </c>
      <c r="S26" s="5"/>
      <c r="T26" s="5"/>
      <c r="U26" s="5" t="str">
        <f t="shared" si="7"/>
        <v xml:space="preserve"> </v>
      </c>
      <c r="V26" s="8">
        <v>3209800070934</v>
      </c>
      <c r="W26" s="5"/>
      <c r="X26" s="5"/>
      <c r="Y26" s="5"/>
      <c r="Z26" s="5"/>
    </row>
    <row r="27" spans="1:26" ht="21.75" hidden="1" customHeight="1">
      <c r="A27" s="4">
        <v>6</v>
      </c>
      <c r="B27" s="4" t="str">
        <f>E28</f>
        <v>สาขาวิชาการศึกษาปฐมวัย</v>
      </c>
      <c r="C27" s="60" t="str">
        <f>B27</f>
        <v>สาขาวิชาการศึกษาปฐมวัย</v>
      </c>
      <c r="D27" s="59"/>
      <c r="E27" s="59"/>
      <c r="F27" s="59" t="s">
        <v>51</v>
      </c>
      <c r="G27" s="59" t="s">
        <v>51</v>
      </c>
      <c r="H27" s="59" t="s">
        <v>51</v>
      </c>
      <c r="I27" s="59" t="s">
        <v>51</v>
      </c>
      <c r="J27" s="61" t="s">
        <v>51</v>
      </c>
      <c r="K27" s="59"/>
      <c r="L27" s="59"/>
      <c r="M27" s="62">
        <f t="shared" ref="M27:N27" si="32">SUMIF($E:$E,$B27,M:M)</f>
        <v>3</v>
      </c>
      <c r="N27" s="62">
        <f t="shared" si="32"/>
        <v>2</v>
      </c>
      <c r="O27" s="62"/>
      <c r="P27" s="62">
        <f t="shared" ref="P27:Q27" si="33">SUMIF($E:$E,$B27,P:P)</f>
        <v>0</v>
      </c>
      <c r="Q27" s="62">
        <f t="shared" si="33"/>
        <v>0</v>
      </c>
      <c r="R27" s="63">
        <f t="shared" si="2"/>
        <v>5</v>
      </c>
      <c r="S27" s="59"/>
      <c r="T27" s="59"/>
      <c r="U27" s="5" t="str">
        <f t="shared" si="7"/>
        <v>คณะครุศาสตร์ สาขาวิชาการศึกษาปฐมวัย</v>
      </c>
      <c r="V27" s="58" t="s">
        <v>51</v>
      </c>
      <c r="W27" s="59"/>
      <c r="X27" s="59"/>
      <c r="Y27" s="59"/>
      <c r="Z27" s="59"/>
    </row>
    <row r="28" spans="1:26" ht="21.75" hidden="1" customHeight="1">
      <c r="A28" s="1"/>
      <c r="B28" s="1">
        <v>3102100020521</v>
      </c>
      <c r="C28" s="64" t="s">
        <v>74</v>
      </c>
      <c r="D28" s="5" t="s">
        <v>28</v>
      </c>
      <c r="E28" s="5" t="s">
        <v>75</v>
      </c>
      <c r="F28" s="5" t="s">
        <v>76</v>
      </c>
      <c r="G28" s="5" t="s">
        <v>45</v>
      </c>
      <c r="H28" s="5" t="s">
        <v>46</v>
      </c>
      <c r="I28" s="5" t="s">
        <v>77</v>
      </c>
      <c r="J28" s="65" t="s">
        <v>28</v>
      </c>
      <c r="K28" s="5" t="s">
        <v>62</v>
      </c>
      <c r="L28" s="5" t="s">
        <v>49</v>
      </c>
      <c r="M28" s="66">
        <f t="shared" ref="M28:N28" si="34">SUMIF($E:$E,$B28,M:M)</f>
        <v>0</v>
      </c>
      <c r="N28" s="66">
        <f t="shared" si="34"/>
        <v>0</v>
      </c>
      <c r="O28" s="66"/>
      <c r="P28" s="66">
        <f t="shared" ref="P28:Q28" si="35">SUMIF($E:$E,$B28,P:P)</f>
        <v>0</v>
      </c>
      <c r="Q28" s="66">
        <f t="shared" si="35"/>
        <v>0</v>
      </c>
      <c r="R28" s="67">
        <f t="shared" si="2"/>
        <v>0</v>
      </c>
      <c r="S28" s="5"/>
      <c r="T28" s="5"/>
      <c r="U28" s="5" t="str">
        <f t="shared" si="7"/>
        <v>คณะครุศาสตร์ สาขาวิชาการศึกษาปฐมวัย</v>
      </c>
      <c r="V28" s="8">
        <v>3102100020521</v>
      </c>
      <c r="W28" s="5"/>
      <c r="X28" s="5"/>
      <c r="Y28" s="5"/>
      <c r="Z28" s="5"/>
    </row>
    <row r="29" spans="1:26" ht="21.75" customHeight="1">
      <c r="A29" s="1"/>
      <c r="B29" s="1">
        <v>3410300241667</v>
      </c>
      <c r="C29" s="64" t="s">
        <v>78</v>
      </c>
      <c r="D29" s="5" t="s">
        <v>28</v>
      </c>
      <c r="E29" s="5" t="s">
        <v>75</v>
      </c>
      <c r="F29" s="5" t="s">
        <v>44</v>
      </c>
      <c r="G29" s="5" t="s">
        <v>45</v>
      </c>
      <c r="H29" s="5" t="s">
        <v>46</v>
      </c>
      <c r="I29" s="5" t="s">
        <v>79</v>
      </c>
      <c r="J29" s="65" t="s">
        <v>28</v>
      </c>
      <c r="K29" s="5" t="s">
        <v>62</v>
      </c>
      <c r="L29" s="5" t="s">
        <v>49</v>
      </c>
      <c r="M29" s="66">
        <f t="shared" ref="M29:M33" si="36">IF(K29="ข้าราชการพลเรือนในสถาบันอุดมศึกษา",1,0)</f>
        <v>1</v>
      </c>
      <c r="N29" s="66">
        <f t="shared" ref="N29:N33" si="37">IF(K29="พนักงานมหาวิทยาลัย",1,0)</f>
        <v>0</v>
      </c>
      <c r="O29" s="66"/>
      <c r="P29" s="66">
        <f t="shared" ref="P29:P33" si="38">IF(K29="ลูกจ้างชั่วคราวรายเดือน",1,0)</f>
        <v>0</v>
      </c>
      <c r="Q29" s="66">
        <f t="shared" ref="Q29:Q33" si="39">IF(K29="อาจารย์พิเศษรายชั่วโมง",1,0)</f>
        <v>0</v>
      </c>
      <c r="R29" s="67">
        <f t="shared" si="2"/>
        <v>1</v>
      </c>
      <c r="S29" s="5"/>
      <c r="T29" s="5"/>
      <c r="U29" s="5" t="str">
        <f t="shared" si="7"/>
        <v>คณะครุศาสตร์ สาขาวิชาการศึกษาปฐมวัย</v>
      </c>
      <c r="V29" s="8">
        <v>3410300241667</v>
      </c>
      <c r="W29" s="5"/>
      <c r="X29" s="5"/>
      <c r="Y29" s="5"/>
      <c r="Z29" s="5"/>
    </row>
    <row r="30" spans="1:26" ht="21.75" customHeight="1">
      <c r="A30" s="1"/>
      <c r="B30" s="1">
        <v>3471000149987</v>
      </c>
      <c r="C30" s="64" t="s">
        <v>80</v>
      </c>
      <c r="D30" s="5" t="s">
        <v>28</v>
      </c>
      <c r="E30" s="5" t="s">
        <v>75</v>
      </c>
      <c r="F30" s="5" t="s">
        <v>76</v>
      </c>
      <c r="G30" s="5" t="s">
        <v>45</v>
      </c>
      <c r="H30" s="5" t="s">
        <v>46</v>
      </c>
      <c r="I30" s="5" t="s">
        <v>77</v>
      </c>
      <c r="J30" s="65" t="s">
        <v>28</v>
      </c>
      <c r="K30" s="5" t="s">
        <v>62</v>
      </c>
      <c r="L30" s="5" t="s">
        <v>81</v>
      </c>
      <c r="M30" s="66">
        <f t="shared" si="36"/>
        <v>1</v>
      </c>
      <c r="N30" s="66">
        <f t="shared" si="37"/>
        <v>0</v>
      </c>
      <c r="O30" s="66"/>
      <c r="P30" s="66">
        <f t="shared" si="38"/>
        <v>0</v>
      </c>
      <c r="Q30" s="66">
        <f t="shared" si="39"/>
        <v>0</v>
      </c>
      <c r="R30" s="67">
        <f t="shared" si="2"/>
        <v>1</v>
      </c>
      <c r="S30" s="5"/>
      <c r="T30" s="5"/>
      <c r="U30" s="5" t="str">
        <f t="shared" si="7"/>
        <v>คณะครุศาสตร์ สาขาวิชาการศึกษาปฐมวัย</v>
      </c>
      <c r="V30" s="8">
        <v>3471000149987</v>
      </c>
      <c r="W30" s="5"/>
      <c r="X30" s="5"/>
      <c r="Y30" s="5"/>
      <c r="Z30" s="5"/>
    </row>
    <row r="31" spans="1:26" ht="21.75" customHeight="1">
      <c r="A31" s="1"/>
      <c r="B31" s="1">
        <v>3480600151213</v>
      </c>
      <c r="C31" s="64" t="s">
        <v>82</v>
      </c>
      <c r="D31" s="5" t="s">
        <v>28</v>
      </c>
      <c r="E31" s="5" t="s">
        <v>75</v>
      </c>
      <c r="F31" s="5" t="s">
        <v>76</v>
      </c>
      <c r="G31" s="5" t="s">
        <v>45</v>
      </c>
      <c r="H31" s="5" t="s">
        <v>46</v>
      </c>
      <c r="I31" s="5" t="s">
        <v>77</v>
      </c>
      <c r="J31" s="65" t="s">
        <v>28</v>
      </c>
      <c r="K31" s="5" t="s">
        <v>62</v>
      </c>
      <c r="L31" s="5" t="s">
        <v>81</v>
      </c>
      <c r="M31" s="66">
        <f t="shared" si="36"/>
        <v>1</v>
      </c>
      <c r="N31" s="66">
        <f t="shared" si="37"/>
        <v>0</v>
      </c>
      <c r="O31" s="66"/>
      <c r="P31" s="66">
        <f t="shared" si="38"/>
        <v>0</v>
      </c>
      <c r="Q31" s="66">
        <f t="shared" si="39"/>
        <v>0</v>
      </c>
      <c r="R31" s="67">
        <f t="shared" si="2"/>
        <v>1</v>
      </c>
      <c r="S31" s="5"/>
      <c r="T31" s="5"/>
      <c r="U31" s="5" t="str">
        <f t="shared" si="7"/>
        <v>คณะครุศาสตร์ สาขาวิชาการศึกษาปฐมวัย</v>
      </c>
      <c r="V31" s="8">
        <v>3480600151213</v>
      </c>
      <c r="W31" s="5"/>
      <c r="X31" s="5"/>
      <c r="Y31" s="5"/>
      <c r="Z31" s="5"/>
    </row>
    <row r="32" spans="1:26" ht="21.75" hidden="1" customHeight="1">
      <c r="A32" s="1"/>
      <c r="B32" s="1">
        <v>1101400731591</v>
      </c>
      <c r="C32" s="64" t="s">
        <v>83</v>
      </c>
      <c r="D32" s="5" t="s">
        <v>28</v>
      </c>
      <c r="E32" s="5" t="s">
        <v>75</v>
      </c>
      <c r="F32" s="5" t="s">
        <v>76</v>
      </c>
      <c r="G32" s="5" t="s">
        <v>45</v>
      </c>
      <c r="H32" s="5" t="s">
        <v>46</v>
      </c>
      <c r="I32" s="5" t="s">
        <v>77</v>
      </c>
      <c r="J32" s="65" t="s">
        <v>28</v>
      </c>
      <c r="K32" s="5" t="s">
        <v>6</v>
      </c>
      <c r="L32" s="5" t="s">
        <v>81</v>
      </c>
      <c r="M32" s="66">
        <f t="shared" si="36"/>
        <v>0</v>
      </c>
      <c r="N32" s="66">
        <f t="shared" si="37"/>
        <v>1</v>
      </c>
      <c r="O32" s="66"/>
      <c r="P32" s="66">
        <f t="shared" si="38"/>
        <v>0</v>
      </c>
      <c r="Q32" s="66">
        <f t="shared" si="39"/>
        <v>0</v>
      </c>
      <c r="R32" s="67">
        <f t="shared" si="2"/>
        <v>1</v>
      </c>
      <c r="S32" s="5"/>
      <c r="T32" s="5"/>
      <c r="U32" s="5" t="str">
        <f t="shared" si="7"/>
        <v>คณะครุศาสตร์ สาขาวิชาการศึกษาปฐมวัย</v>
      </c>
      <c r="V32" s="8">
        <v>1101400731591</v>
      </c>
      <c r="W32" s="5"/>
      <c r="X32" s="5"/>
      <c r="Y32" s="5"/>
      <c r="Z32" s="5"/>
    </row>
    <row r="33" spans="1:26" ht="21.75" hidden="1" customHeight="1">
      <c r="A33" s="1"/>
      <c r="B33" s="1">
        <v>1409800071665</v>
      </c>
      <c r="C33" s="64" t="s">
        <v>84</v>
      </c>
      <c r="D33" s="5" t="s">
        <v>28</v>
      </c>
      <c r="E33" s="5" t="s">
        <v>75</v>
      </c>
      <c r="F33" s="5" t="s">
        <v>76</v>
      </c>
      <c r="G33" s="5" t="s">
        <v>45</v>
      </c>
      <c r="H33" s="5" t="s">
        <v>46</v>
      </c>
      <c r="I33" s="5" t="s">
        <v>77</v>
      </c>
      <c r="J33" s="65" t="s">
        <v>28</v>
      </c>
      <c r="K33" s="5" t="s">
        <v>6</v>
      </c>
      <c r="L33" s="5" t="s">
        <v>81</v>
      </c>
      <c r="M33" s="66">
        <f t="shared" si="36"/>
        <v>0</v>
      </c>
      <c r="N33" s="66">
        <f t="shared" si="37"/>
        <v>1</v>
      </c>
      <c r="O33" s="66"/>
      <c r="P33" s="66">
        <f t="shared" si="38"/>
        <v>0</v>
      </c>
      <c r="Q33" s="66">
        <f t="shared" si="39"/>
        <v>0</v>
      </c>
      <c r="R33" s="67">
        <f t="shared" si="2"/>
        <v>1</v>
      </c>
      <c r="S33" s="5"/>
      <c r="T33" s="5"/>
      <c r="U33" s="5" t="str">
        <f t="shared" si="7"/>
        <v xml:space="preserve"> </v>
      </c>
      <c r="V33" s="8">
        <v>1409800071665</v>
      </c>
      <c r="W33" s="5"/>
      <c r="X33" s="5"/>
      <c r="Y33" s="5"/>
      <c r="Z33" s="5"/>
    </row>
    <row r="34" spans="1:26" ht="21.75" hidden="1" customHeight="1">
      <c r="A34" s="4">
        <v>7</v>
      </c>
      <c r="B34" s="4" t="str">
        <f>E35</f>
        <v>สาขาวิชาการศึกษาพิเศษ</v>
      </c>
      <c r="C34" s="60" t="str">
        <f>B34</f>
        <v>สาขาวิชาการศึกษาพิเศษ</v>
      </c>
      <c r="D34" s="59"/>
      <c r="E34" s="59"/>
      <c r="F34" s="59" t="s">
        <v>51</v>
      </c>
      <c r="G34" s="59" t="s">
        <v>51</v>
      </c>
      <c r="H34" s="59" t="s">
        <v>51</v>
      </c>
      <c r="I34" s="59" t="s">
        <v>51</v>
      </c>
      <c r="J34" s="61" t="s">
        <v>51</v>
      </c>
      <c r="K34" s="59"/>
      <c r="L34" s="59"/>
      <c r="M34" s="62">
        <f t="shared" ref="M34:N34" si="40">SUMIF($E:$E,$B34,M:M)</f>
        <v>1</v>
      </c>
      <c r="N34" s="62">
        <f t="shared" si="40"/>
        <v>3</v>
      </c>
      <c r="O34" s="62"/>
      <c r="P34" s="62">
        <f t="shared" ref="P34:Q34" si="41">SUMIF($E:$E,$B34,P:P)</f>
        <v>0</v>
      </c>
      <c r="Q34" s="62">
        <f t="shared" si="41"/>
        <v>2</v>
      </c>
      <c r="R34" s="63">
        <f t="shared" si="2"/>
        <v>6</v>
      </c>
      <c r="S34" s="59"/>
      <c r="T34" s="59"/>
      <c r="U34" s="5" t="str">
        <f t="shared" si="7"/>
        <v>คณะครุศาสตร์ สาขาวิชาการศึกษาพิเศษ</v>
      </c>
      <c r="V34" s="58" t="s">
        <v>51</v>
      </c>
      <c r="W34" s="59"/>
      <c r="X34" s="59"/>
      <c r="Y34" s="59"/>
      <c r="Z34" s="59"/>
    </row>
    <row r="35" spans="1:26" ht="21.75" customHeight="1">
      <c r="A35" s="1"/>
      <c r="B35" s="1">
        <v>3160100669283</v>
      </c>
      <c r="C35" s="64" t="s">
        <v>85</v>
      </c>
      <c r="D35" s="5" t="s">
        <v>28</v>
      </c>
      <c r="E35" s="5" t="s">
        <v>86</v>
      </c>
      <c r="F35" s="5" t="s">
        <v>76</v>
      </c>
      <c r="G35" s="5" t="s">
        <v>87</v>
      </c>
      <c r="H35" s="5" t="s">
        <v>46</v>
      </c>
      <c r="I35" s="5" t="s">
        <v>88</v>
      </c>
      <c r="J35" s="65" t="s">
        <v>28</v>
      </c>
      <c r="K35" s="5" t="s">
        <v>62</v>
      </c>
      <c r="L35" s="5" t="s">
        <v>49</v>
      </c>
      <c r="M35" s="66">
        <f t="shared" ref="M35:M40" si="42">IF(K35="ข้าราชการพลเรือนในสถาบันอุดมศึกษา",1,0)</f>
        <v>1</v>
      </c>
      <c r="N35" s="66">
        <f t="shared" ref="N35:N40" si="43">IF(K35="พนักงานมหาวิทยาลัย",1,0)</f>
        <v>0</v>
      </c>
      <c r="O35" s="66"/>
      <c r="P35" s="66">
        <f t="shared" ref="P35:P40" si="44">IF(K35="ลูกจ้างชั่วคราวรายเดือน",1,0)</f>
        <v>0</v>
      </c>
      <c r="Q35" s="66">
        <f t="shared" ref="Q35:Q40" si="45">IF(K35="อาจารย์พิเศษรายชั่วโมง",1,0)</f>
        <v>0</v>
      </c>
      <c r="R35" s="67">
        <f t="shared" si="2"/>
        <v>1</v>
      </c>
      <c r="S35" s="5"/>
      <c r="T35" s="5"/>
      <c r="U35" s="5" t="str">
        <f t="shared" si="7"/>
        <v>คณะครุศาสตร์ สาขาวิชาการศึกษาพิเศษ</v>
      </c>
      <c r="V35" s="8">
        <v>3160100669283</v>
      </c>
      <c r="W35" s="5"/>
      <c r="X35" s="5"/>
      <c r="Y35" s="5"/>
      <c r="Z35" s="5"/>
    </row>
    <row r="36" spans="1:26" ht="21.75" hidden="1" customHeight="1">
      <c r="A36" s="1"/>
      <c r="B36" s="1">
        <v>1460500090895</v>
      </c>
      <c r="C36" s="64" t="s">
        <v>89</v>
      </c>
      <c r="D36" s="5" t="s">
        <v>28</v>
      </c>
      <c r="E36" s="5" t="s">
        <v>86</v>
      </c>
      <c r="F36" s="5" t="s">
        <v>51</v>
      </c>
      <c r="G36" s="5" t="s">
        <v>51</v>
      </c>
      <c r="H36" s="5" t="s">
        <v>51</v>
      </c>
      <c r="I36" s="5" t="s">
        <v>51</v>
      </c>
      <c r="J36" s="65" t="s">
        <v>51</v>
      </c>
      <c r="K36" s="5" t="s">
        <v>6</v>
      </c>
      <c r="L36" s="5" t="s">
        <v>81</v>
      </c>
      <c r="M36" s="66">
        <f t="shared" si="42"/>
        <v>0</v>
      </c>
      <c r="N36" s="66">
        <f t="shared" si="43"/>
        <v>1</v>
      </c>
      <c r="O36" s="66"/>
      <c r="P36" s="66">
        <f t="shared" si="44"/>
        <v>0</v>
      </c>
      <c r="Q36" s="66">
        <f t="shared" si="45"/>
        <v>0</v>
      </c>
      <c r="R36" s="67">
        <f t="shared" si="2"/>
        <v>1</v>
      </c>
      <c r="S36" s="5"/>
      <c r="T36" s="5"/>
      <c r="U36" s="5" t="str">
        <f t="shared" si="7"/>
        <v>คณะครุศาสตร์ สาขาวิชาการศึกษาพิเศษ</v>
      </c>
      <c r="V36" s="8">
        <v>1460500090895</v>
      </c>
      <c r="W36" s="5"/>
      <c r="X36" s="5"/>
      <c r="Y36" s="5"/>
      <c r="Z36" s="5"/>
    </row>
    <row r="37" spans="1:26" ht="21.75" hidden="1" customHeight="1">
      <c r="A37" s="1"/>
      <c r="B37" s="1">
        <v>3460800141289</v>
      </c>
      <c r="C37" s="64" t="s">
        <v>90</v>
      </c>
      <c r="D37" s="5" t="s">
        <v>28</v>
      </c>
      <c r="E37" s="5" t="s">
        <v>86</v>
      </c>
      <c r="F37" s="5" t="s">
        <v>76</v>
      </c>
      <c r="G37" s="5" t="s">
        <v>87</v>
      </c>
      <c r="H37" s="5" t="s">
        <v>46</v>
      </c>
      <c r="I37" s="5" t="s">
        <v>88</v>
      </c>
      <c r="J37" s="65" t="s">
        <v>28</v>
      </c>
      <c r="K37" s="5" t="s">
        <v>6</v>
      </c>
      <c r="L37" s="5" t="s">
        <v>81</v>
      </c>
      <c r="M37" s="66">
        <f t="shared" si="42"/>
        <v>0</v>
      </c>
      <c r="N37" s="66">
        <f t="shared" si="43"/>
        <v>1</v>
      </c>
      <c r="O37" s="66"/>
      <c r="P37" s="66">
        <f t="shared" si="44"/>
        <v>0</v>
      </c>
      <c r="Q37" s="66">
        <f t="shared" si="45"/>
        <v>0</v>
      </c>
      <c r="R37" s="67">
        <f t="shared" si="2"/>
        <v>1</v>
      </c>
      <c r="S37" s="5"/>
      <c r="T37" s="5"/>
      <c r="U37" s="5" t="str">
        <f t="shared" si="7"/>
        <v>คณะครุศาสตร์ สาขาวิชาการศึกษาพิเศษ</v>
      </c>
      <c r="V37" s="8">
        <v>3460800141289</v>
      </c>
      <c r="W37" s="5"/>
      <c r="X37" s="5"/>
      <c r="Y37" s="5"/>
      <c r="Z37" s="5"/>
    </row>
    <row r="38" spans="1:26" ht="21.75" hidden="1" customHeight="1">
      <c r="A38" s="1"/>
      <c r="B38" s="1">
        <v>3571200195400</v>
      </c>
      <c r="C38" s="64" t="s">
        <v>91</v>
      </c>
      <c r="D38" s="5" t="s">
        <v>28</v>
      </c>
      <c r="E38" s="5" t="s">
        <v>86</v>
      </c>
      <c r="F38" s="5" t="s">
        <v>76</v>
      </c>
      <c r="G38" s="5" t="s">
        <v>87</v>
      </c>
      <c r="H38" s="5" t="s">
        <v>46</v>
      </c>
      <c r="I38" s="5" t="s">
        <v>88</v>
      </c>
      <c r="J38" s="65" t="s">
        <v>28</v>
      </c>
      <c r="K38" s="5" t="s">
        <v>6</v>
      </c>
      <c r="L38" s="5" t="s">
        <v>81</v>
      </c>
      <c r="M38" s="66">
        <f t="shared" si="42"/>
        <v>0</v>
      </c>
      <c r="N38" s="66">
        <f t="shared" si="43"/>
        <v>1</v>
      </c>
      <c r="O38" s="66"/>
      <c r="P38" s="66">
        <f t="shared" si="44"/>
        <v>0</v>
      </c>
      <c r="Q38" s="66">
        <f t="shared" si="45"/>
        <v>0</v>
      </c>
      <c r="R38" s="67">
        <f t="shared" si="2"/>
        <v>1</v>
      </c>
      <c r="S38" s="5"/>
      <c r="T38" s="5"/>
      <c r="U38" s="5" t="str">
        <f t="shared" si="7"/>
        <v>คณะครุศาสตร์ สาขาวิชาการศึกษาพิเศษ</v>
      </c>
      <c r="V38" s="8">
        <v>3571200195400</v>
      </c>
      <c r="W38" s="5"/>
      <c r="X38" s="5"/>
      <c r="Y38" s="5"/>
      <c r="Z38" s="5"/>
    </row>
    <row r="39" spans="1:26" ht="21.75" hidden="1" customHeight="1">
      <c r="A39" s="1"/>
      <c r="B39" s="1">
        <v>3440400003245</v>
      </c>
      <c r="C39" s="64" t="s">
        <v>92</v>
      </c>
      <c r="D39" s="5" t="s">
        <v>28</v>
      </c>
      <c r="E39" s="5" t="s">
        <v>86</v>
      </c>
      <c r="F39" s="5" t="s">
        <v>51</v>
      </c>
      <c r="G39" s="5" t="s">
        <v>51</v>
      </c>
      <c r="H39" s="5" t="s">
        <v>51</v>
      </c>
      <c r="I39" s="5" t="s">
        <v>51</v>
      </c>
      <c r="J39" s="65" t="s">
        <v>51</v>
      </c>
      <c r="K39" s="5" t="s">
        <v>93</v>
      </c>
      <c r="L39" s="5" t="s">
        <v>81</v>
      </c>
      <c r="M39" s="66">
        <f t="shared" si="42"/>
        <v>0</v>
      </c>
      <c r="N39" s="66">
        <f t="shared" si="43"/>
        <v>0</v>
      </c>
      <c r="O39" s="66"/>
      <c r="P39" s="66">
        <f t="shared" si="44"/>
        <v>0</v>
      </c>
      <c r="Q39" s="66">
        <f t="shared" si="45"/>
        <v>1</v>
      </c>
      <c r="R39" s="67">
        <f t="shared" si="2"/>
        <v>1</v>
      </c>
      <c r="S39" s="5"/>
      <c r="T39" s="5"/>
      <c r="U39" s="5" t="str">
        <f t="shared" si="7"/>
        <v>คณะครุศาสตร์ สาขาวิชาการศึกษาพิเศษ</v>
      </c>
      <c r="V39" s="8">
        <v>3440400003245</v>
      </c>
      <c r="W39" s="5"/>
      <c r="X39" s="5"/>
      <c r="Y39" s="5"/>
      <c r="Z39" s="5"/>
    </row>
    <row r="40" spans="1:26" ht="21.75" hidden="1" customHeight="1">
      <c r="A40" s="1"/>
      <c r="B40" s="1">
        <v>3480100428020</v>
      </c>
      <c r="C40" s="64" t="s">
        <v>94</v>
      </c>
      <c r="D40" s="5" t="s">
        <v>28</v>
      </c>
      <c r="E40" s="5" t="s">
        <v>86</v>
      </c>
      <c r="F40" s="5" t="s">
        <v>51</v>
      </c>
      <c r="G40" s="5" t="s">
        <v>51</v>
      </c>
      <c r="H40" s="5" t="s">
        <v>51</v>
      </c>
      <c r="I40" s="5" t="s">
        <v>51</v>
      </c>
      <c r="J40" s="65" t="s">
        <v>51</v>
      </c>
      <c r="K40" s="5" t="s">
        <v>93</v>
      </c>
      <c r="L40" s="5" t="s">
        <v>49</v>
      </c>
      <c r="M40" s="66">
        <f t="shared" si="42"/>
        <v>0</v>
      </c>
      <c r="N40" s="66">
        <f t="shared" si="43"/>
        <v>0</v>
      </c>
      <c r="O40" s="66"/>
      <c r="P40" s="66">
        <f t="shared" si="44"/>
        <v>0</v>
      </c>
      <c r="Q40" s="66">
        <f t="shared" si="45"/>
        <v>1</v>
      </c>
      <c r="R40" s="67">
        <f t="shared" si="2"/>
        <v>1</v>
      </c>
      <c r="S40" s="5"/>
      <c r="T40" s="5"/>
      <c r="U40" s="5" t="str">
        <f t="shared" si="7"/>
        <v xml:space="preserve"> </v>
      </c>
      <c r="V40" s="8">
        <v>3480100428020</v>
      </c>
      <c r="W40" s="5"/>
      <c r="X40" s="5"/>
      <c r="Y40" s="5"/>
      <c r="Z40" s="5"/>
    </row>
    <row r="41" spans="1:26" ht="21.75" hidden="1" customHeight="1">
      <c r="A41" s="4">
        <v>8</v>
      </c>
      <c r="B41" s="4" t="str">
        <f>E42</f>
        <v>สาขาวิชาการสอนภาษาอังกฤษ</v>
      </c>
      <c r="C41" s="60" t="str">
        <f>B41</f>
        <v>สาขาวิชาการสอนภาษาอังกฤษ</v>
      </c>
      <c r="D41" s="59"/>
      <c r="E41" s="59"/>
      <c r="F41" s="59" t="s">
        <v>51</v>
      </c>
      <c r="G41" s="59" t="s">
        <v>51</v>
      </c>
      <c r="H41" s="59" t="s">
        <v>51</v>
      </c>
      <c r="I41" s="59" t="s">
        <v>51</v>
      </c>
      <c r="J41" s="61" t="s">
        <v>51</v>
      </c>
      <c r="K41" s="59"/>
      <c r="L41" s="59"/>
      <c r="M41" s="62">
        <f t="shared" ref="M41:N41" si="46">SUMIF($E:$E,$B41,M:M)</f>
        <v>0</v>
      </c>
      <c r="N41" s="62">
        <f t="shared" si="46"/>
        <v>7</v>
      </c>
      <c r="O41" s="62"/>
      <c r="P41" s="62">
        <f t="shared" ref="P41:Q41" si="47">SUMIF($E:$E,$B41,P:P)</f>
        <v>1</v>
      </c>
      <c r="Q41" s="62">
        <f t="shared" si="47"/>
        <v>0</v>
      </c>
      <c r="R41" s="63">
        <f t="shared" si="2"/>
        <v>8</v>
      </c>
      <c r="S41" s="59"/>
      <c r="T41" s="59"/>
      <c r="U41" s="5" t="str">
        <f t="shared" si="7"/>
        <v>คณะครุศาสตร์ สาขาวิชาการสอนภาษาอังกฤษ</v>
      </c>
      <c r="V41" s="58" t="s">
        <v>51</v>
      </c>
      <c r="W41" s="59"/>
      <c r="X41" s="59"/>
      <c r="Y41" s="59"/>
      <c r="Z41" s="59"/>
    </row>
    <row r="42" spans="1:26" ht="21.75" hidden="1" customHeight="1">
      <c r="A42" s="1"/>
      <c r="B42" s="1">
        <v>1100700032115</v>
      </c>
      <c r="C42" s="64" t="s">
        <v>95</v>
      </c>
      <c r="D42" s="5" t="s">
        <v>28</v>
      </c>
      <c r="E42" s="5" t="s">
        <v>96</v>
      </c>
      <c r="F42" s="5" t="s">
        <v>51</v>
      </c>
      <c r="G42" s="5" t="s">
        <v>51</v>
      </c>
      <c r="H42" s="5" t="s">
        <v>51</v>
      </c>
      <c r="I42" s="5" t="s">
        <v>51</v>
      </c>
      <c r="J42" s="65" t="s">
        <v>51</v>
      </c>
      <c r="K42" s="5" t="s">
        <v>6</v>
      </c>
      <c r="L42" s="5" t="s">
        <v>81</v>
      </c>
      <c r="M42" s="66">
        <f t="shared" ref="M42:M49" si="48">IF(K42="ข้าราชการพลเรือนในสถาบันอุดมศึกษา",1,0)</f>
        <v>0</v>
      </c>
      <c r="N42" s="66">
        <f t="shared" ref="N42:N49" si="49">IF(K42="พนักงานมหาวิทยาลัย",1,0)</f>
        <v>1</v>
      </c>
      <c r="O42" s="66"/>
      <c r="P42" s="66">
        <f t="shared" ref="P42:P49" si="50">IF(K42="ลูกจ้างชั่วคราวรายเดือน",1,0)</f>
        <v>0</v>
      </c>
      <c r="Q42" s="66">
        <f t="shared" ref="Q42:Q49" si="51">IF(K42="อาจารย์พิเศษรายชั่วโมง",1,0)</f>
        <v>0</v>
      </c>
      <c r="R42" s="67">
        <f t="shared" si="2"/>
        <v>1</v>
      </c>
      <c r="S42" s="5"/>
      <c r="T42" s="5"/>
      <c r="U42" s="5" t="str">
        <f t="shared" si="7"/>
        <v>คณะครุศาสตร์ สาขาวิชาการสอนภาษาอังกฤษ</v>
      </c>
      <c r="V42" s="8">
        <v>1100700032115</v>
      </c>
      <c r="W42" s="5"/>
      <c r="X42" s="5"/>
      <c r="Y42" s="5"/>
      <c r="Z42" s="5"/>
    </row>
    <row r="43" spans="1:26" ht="21.75" hidden="1" customHeight="1">
      <c r="A43" s="1"/>
      <c r="B43" s="1">
        <v>1320700027837</v>
      </c>
      <c r="C43" s="64" t="s">
        <v>97</v>
      </c>
      <c r="D43" s="5" t="s">
        <v>28</v>
      </c>
      <c r="E43" s="5" t="s">
        <v>96</v>
      </c>
      <c r="F43" s="5" t="s">
        <v>76</v>
      </c>
      <c r="G43" s="5" t="s">
        <v>45</v>
      </c>
      <c r="H43" s="5" t="s">
        <v>46</v>
      </c>
      <c r="I43" s="5" t="s">
        <v>98</v>
      </c>
      <c r="J43" s="65" t="s">
        <v>28</v>
      </c>
      <c r="K43" s="5" t="s">
        <v>6</v>
      </c>
      <c r="L43" s="5" t="s">
        <v>81</v>
      </c>
      <c r="M43" s="66">
        <f t="shared" si="48"/>
        <v>0</v>
      </c>
      <c r="N43" s="66">
        <f t="shared" si="49"/>
        <v>1</v>
      </c>
      <c r="O43" s="66"/>
      <c r="P43" s="66">
        <f t="shared" si="50"/>
        <v>0</v>
      </c>
      <c r="Q43" s="66">
        <f t="shared" si="51"/>
        <v>0</v>
      </c>
      <c r="R43" s="67">
        <f t="shared" si="2"/>
        <v>1</v>
      </c>
      <c r="S43" s="5"/>
      <c r="T43" s="5"/>
      <c r="U43" s="5" t="str">
        <f t="shared" si="7"/>
        <v>คณะครุศาสตร์ สาขาวิชาการสอนภาษาอังกฤษ</v>
      </c>
      <c r="V43" s="8">
        <v>1320700027837</v>
      </c>
      <c r="W43" s="5"/>
      <c r="X43" s="5"/>
      <c r="Y43" s="5"/>
      <c r="Z43" s="5"/>
    </row>
    <row r="44" spans="1:26" ht="21.75" hidden="1" customHeight="1">
      <c r="A44" s="1"/>
      <c r="B44" s="1">
        <v>1409900597707</v>
      </c>
      <c r="C44" s="64" t="s">
        <v>99</v>
      </c>
      <c r="D44" s="5" t="s">
        <v>28</v>
      </c>
      <c r="E44" s="5" t="s">
        <v>96</v>
      </c>
      <c r="F44" s="5" t="s">
        <v>76</v>
      </c>
      <c r="G44" s="5" t="s">
        <v>45</v>
      </c>
      <c r="H44" s="5" t="s">
        <v>46</v>
      </c>
      <c r="I44" s="5" t="s">
        <v>98</v>
      </c>
      <c r="J44" s="65" t="s">
        <v>28</v>
      </c>
      <c r="K44" s="5" t="s">
        <v>6</v>
      </c>
      <c r="L44" s="5" t="s">
        <v>81</v>
      </c>
      <c r="M44" s="66">
        <f t="shared" si="48"/>
        <v>0</v>
      </c>
      <c r="N44" s="66">
        <f t="shared" si="49"/>
        <v>1</v>
      </c>
      <c r="O44" s="66"/>
      <c r="P44" s="66">
        <f t="shared" si="50"/>
        <v>0</v>
      </c>
      <c r="Q44" s="66">
        <f t="shared" si="51"/>
        <v>0</v>
      </c>
      <c r="R44" s="67">
        <f t="shared" si="2"/>
        <v>1</v>
      </c>
      <c r="S44" s="5"/>
      <c r="T44" s="5"/>
      <c r="U44" s="5" t="str">
        <f t="shared" si="7"/>
        <v>คณะครุศาสตร์ สาขาวิชาการสอนภาษาอังกฤษ</v>
      </c>
      <c r="V44" s="8">
        <v>1409900597707</v>
      </c>
      <c r="W44" s="5"/>
      <c r="X44" s="5"/>
      <c r="Y44" s="5"/>
      <c r="Z44" s="5"/>
    </row>
    <row r="45" spans="1:26" ht="21.75" hidden="1" customHeight="1">
      <c r="A45" s="1"/>
      <c r="B45" s="1">
        <v>1409900634092</v>
      </c>
      <c r="C45" s="64" t="s">
        <v>100</v>
      </c>
      <c r="D45" s="5" t="s">
        <v>28</v>
      </c>
      <c r="E45" s="5" t="s">
        <v>96</v>
      </c>
      <c r="F45" s="5" t="s">
        <v>76</v>
      </c>
      <c r="G45" s="5" t="s">
        <v>45</v>
      </c>
      <c r="H45" s="5" t="s">
        <v>46</v>
      </c>
      <c r="I45" s="5" t="s">
        <v>98</v>
      </c>
      <c r="J45" s="65" t="s">
        <v>28</v>
      </c>
      <c r="K45" s="5" t="s">
        <v>6</v>
      </c>
      <c r="L45" s="5" t="s">
        <v>81</v>
      </c>
      <c r="M45" s="66">
        <f t="shared" si="48"/>
        <v>0</v>
      </c>
      <c r="N45" s="66">
        <f t="shared" si="49"/>
        <v>1</v>
      </c>
      <c r="O45" s="66"/>
      <c r="P45" s="66">
        <f t="shared" si="50"/>
        <v>0</v>
      </c>
      <c r="Q45" s="66">
        <f t="shared" si="51"/>
        <v>0</v>
      </c>
      <c r="R45" s="67">
        <f t="shared" si="2"/>
        <v>1</v>
      </c>
      <c r="S45" s="5"/>
      <c r="T45" s="5"/>
      <c r="U45" s="5" t="str">
        <f t="shared" si="7"/>
        <v>คณะครุศาสตร์ สาขาวิชาการสอนภาษาอังกฤษ</v>
      </c>
      <c r="V45" s="8">
        <v>1409900634092</v>
      </c>
      <c r="W45" s="5"/>
      <c r="X45" s="5"/>
      <c r="Y45" s="5"/>
      <c r="Z45" s="5"/>
    </row>
    <row r="46" spans="1:26" ht="21.75" hidden="1" customHeight="1">
      <c r="A46" s="1"/>
      <c r="B46" s="1">
        <v>1479900020167</v>
      </c>
      <c r="C46" s="64" t="s">
        <v>101</v>
      </c>
      <c r="D46" s="5" t="s">
        <v>28</v>
      </c>
      <c r="E46" s="5" t="s">
        <v>96</v>
      </c>
      <c r="F46" s="5" t="s">
        <v>51</v>
      </c>
      <c r="G46" s="5" t="s">
        <v>51</v>
      </c>
      <c r="H46" s="5" t="s">
        <v>51</v>
      </c>
      <c r="I46" s="5" t="s">
        <v>51</v>
      </c>
      <c r="J46" s="65" t="s">
        <v>51</v>
      </c>
      <c r="K46" s="5" t="s">
        <v>6</v>
      </c>
      <c r="L46" s="5" t="s">
        <v>81</v>
      </c>
      <c r="M46" s="66">
        <f t="shared" si="48"/>
        <v>0</v>
      </c>
      <c r="N46" s="66">
        <f t="shared" si="49"/>
        <v>1</v>
      </c>
      <c r="O46" s="66"/>
      <c r="P46" s="66">
        <f t="shared" si="50"/>
        <v>0</v>
      </c>
      <c r="Q46" s="66">
        <f t="shared" si="51"/>
        <v>0</v>
      </c>
      <c r="R46" s="67">
        <f t="shared" si="2"/>
        <v>1</v>
      </c>
      <c r="S46" s="5"/>
      <c r="T46" s="5"/>
      <c r="U46" s="5" t="str">
        <f t="shared" si="7"/>
        <v>คณะครุศาสตร์ สาขาวิชาการสอนภาษาอังกฤษ</v>
      </c>
      <c r="V46" s="8">
        <v>1479900020167</v>
      </c>
      <c r="W46" s="5"/>
      <c r="X46" s="5"/>
      <c r="Y46" s="5"/>
      <c r="Z46" s="5"/>
    </row>
    <row r="47" spans="1:26" ht="21.75" hidden="1" customHeight="1">
      <c r="A47" s="1"/>
      <c r="B47" s="1">
        <v>3470101409312</v>
      </c>
      <c r="C47" s="64" t="s">
        <v>102</v>
      </c>
      <c r="D47" s="5" t="s">
        <v>28</v>
      </c>
      <c r="E47" s="5" t="s">
        <v>96</v>
      </c>
      <c r="F47" s="5" t="s">
        <v>76</v>
      </c>
      <c r="G47" s="5" t="s">
        <v>87</v>
      </c>
      <c r="H47" s="5" t="s">
        <v>46</v>
      </c>
      <c r="I47" s="5" t="s">
        <v>88</v>
      </c>
      <c r="J47" s="65" t="s">
        <v>28</v>
      </c>
      <c r="K47" s="5" t="s">
        <v>6</v>
      </c>
      <c r="L47" s="5" t="s">
        <v>81</v>
      </c>
      <c r="M47" s="66">
        <f t="shared" si="48"/>
        <v>0</v>
      </c>
      <c r="N47" s="66">
        <f t="shared" si="49"/>
        <v>1</v>
      </c>
      <c r="O47" s="66"/>
      <c r="P47" s="66">
        <f t="shared" si="50"/>
        <v>0</v>
      </c>
      <c r="Q47" s="66">
        <f t="shared" si="51"/>
        <v>0</v>
      </c>
      <c r="R47" s="67">
        <f t="shared" si="2"/>
        <v>1</v>
      </c>
      <c r="S47" s="5"/>
      <c r="T47" s="5"/>
      <c r="U47" s="5" t="str">
        <f t="shared" si="7"/>
        <v>คณะครุศาสตร์ สาขาวิชาการสอนภาษาอังกฤษ</v>
      </c>
      <c r="V47" s="8">
        <v>3470101409312</v>
      </c>
      <c r="W47" s="5"/>
      <c r="X47" s="5"/>
      <c r="Y47" s="5"/>
      <c r="Z47" s="5"/>
    </row>
    <row r="48" spans="1:26" ht="21.75" hidden="1" customHeight="1">
      <c r="A48" s="1"/>
      <c r="B48" s="1">
        <v>3480300707305</v>
      </c>
      <c r="C48" s="64" t="s">
        <v>103</v>
      </c>
      <c r="D48" s="5" t="s">
        <v>28</v>
      </c>
      <c r="E48" s="5" t="s">
        <v>96</v>
      </c>
      <c r="F48" s="5" t="s">
        <v>76</v>
      </c>
      <c r="G48" s="5" t="s">
        <v>45</v>
      </c>
      <c r="H48" s="5" t="s">
        <v>46</v>
      </c>
      <c r="I48" s="5" t="s">
        <v>98</v>
      </c>
      <c r="J48" s="65" t="s">
        <v>28</v>
      </c>
      <c r="K48" s="5" t="s">
        <v>6</v>
      </c>
      <c r="L48" s="5" t="s">
        <v>81</v>
      </c>
      <c r="M48" s="66">
        <f t="shared" si="48"/>
        <v>0</v>
      </c>
      <c r="N48" s="66">
        <f t="shared" si="49"/>
        <v>1</v>
      </c>
      <c r="O48" s="66"/>
      <c r="P48" s="66">
        <f t="shared" si="50"/>
        <v>0</v>
      </c>
      <c r="Q48" s="66">
        <f t="shared" si="51"/>
        <v>0</v>
      </c>
      <c r="R48" s="67">
        <f t="shared" si="2"/>
        <v>1</v>
      </c>
      <c r="S48" s="5"/>
      <c r="T48" s="5"/>
      <c r="U48" s="5" t="str">
        <f t="shared" si="7"/>
        <v>คณะครุศาสตร์ สาขาวิชาการสอนภาษาอังกฤษ</v>
      </c>
      <c r="V48" s="8">
        <v>3480300707305</v>
      </c>
      <c r="W48" s="5"/>
      <c r="X48" s="5"/>
      <c r="Y48" s="5"/>
      <c r="Z48" s="5"/>
    </row>
    <row r="49" spans="1:26" ht="21.75" hidden="1" customHeight="1">
      <c r="A49" s="1"/>
      <c r="B49" s="1" t="s">
        <v>104</v>
      </c>
      <c r="C49" s="64" t="s">
        <v>105</v>
      </c>
      <c r="D49" s="5" t="s">
        <v>28</v>
      </c>
      <c r="E49" s="5" t="s">
        <v>96</v>
      </c>
      <c r="F49" s="5" t="s">
        <v>51</v>
      </c>
      <c r="G49" s="5" t="s">
        <v>51</v>
      </c>
      <c r="H49" s="5" t="s">
        <v>51</v>
      </c>
      <c r="I49" s="5" t="s">
        <v>51</v>
      </c>
      <c r="J49" s="65" t="s">
        <v>51</v>
      </c>
      <c r="K49" s="5" t="s">
        <v>48</v>
      </c>
      <c r="L49" s="5" t="s">
        <v>106</v>
      </c>
      <c r="M49" s="66">
        <f t="shared" si="48"/>
        <v>0</v>
      </c>
      <c r="N49" s="66">
        <f t="shared" si="49"/>
        <v>0</v>
      </c>
      <c r="O49" s="66"/>
      <c r="P49" s="66">
        <f t="shared" si="50"/>
        <v>1</v>
      </c>
      <c r="Q49" s="66">
        <f t="shared" si="51"/>
        <v>0</v>
      </c>
      <c r="R49" s="67">
        <f t="shared" si="2"/>
        <v>1</v>
      </c>
      <c r="S49" s="5"/>
      <c r="T49" s="5"/>
      <c r="U49" s="5" t="str">
        <f t="shared" si="7"/>
        <v xml:space="preserve"> </v>
      </c>
      <c r="V49" s="8" t="s">
        <v>104</v>
      </c>
      <c r="W49" s="5"/>
      <c r="X49" s="5"/>
      <c r="Y49" s="5"/>
      <c r="Z49" s="5"/>
    </row>
    <row r="50" spans="1:26" ht="21.75" hidden="1" customHeight="1">
      <c r="A50" s="4">
        <v>9</v>
      </c>
      <c r="B50" s="4" t="str">
        <f>E51</f>
        <v>สาขาวิชาจิตวิทยาการศึกษาและการแนะแนว</v>
      </c>
      <c r="C50" s="60" t="str">
        <f>B50</f>
        <v>สาขาวิชาจิตวิทยาการศึกษาและการแนะแนว</v>
      </c>
      <c r="D50" s="59"/>
      <c r="E50" s="59"/>
      <c r="F50" s="59" t="s">
        <v>51</v>
      </c>
      <c r="G50" s="59" t="s">
        <v>51</v>
      </c>
      <c r="H50" s="59" t="s">
        <v>51</v>
      </c>
      <c r="I50" s="59" t="s">
        <v>51</v>
      </c>
      <c r="J50" s="61" t="s">
        <v>51</v>
      </c>
      <c r="K50" s="59"/>
      <c r="L50" s="59"/>
      <c r="M50" s="62">
        <f t="shared" ref="M50:N50" si="52">SUMIF($E:$E,$B50,M:M)</f>
        <v>3</v>
      </c>
      <c r="N50" s="62">
        <f t="shared" si="52"/>
        <v>2</v>
      </c>
      <c r="O50" s="62"/>
      <c r="P50" s="62">
        <f t="shared" ref="P50:Q50" si="53">SUMIF($E:$E,$B50,P:P)</f>
        <v>0</v>
      </c>
      <c r="Q50" s="62">
        <f t="shared" si="53"/>
        <v>0</v>
      </c>
      <c r="R50" s="63">
        <f t="shared" si="2"/>
        <v>5</v>
      </c>
      <c r="S50" s="59"/>
      <c r="T50" s="59"/>
      <c r="U50" s="5" t="str">
        <f t="shared" si="7"/>
        <v>คณะครุศาสตร์ สาขาวิชาจิตวิทยาการศึกษาและการแนะแนว</v>
      </c>
      <c r="V50" s="58" t="s">
        <v>51</v>
      </c>
      <c r="W50" s="59"/>
      <c r="X50" s="59"/>
      <c r="Y50" s="59"/>
      <c r="Z50" s="59"/>
    </row>
    <row r="51" spans="1:26" ht="21.75" customHeight="1">
      <c r="A51" s="1"/>
      <c r="B51" s="1">
        <v>3101100285346</v>
      </c>
      <c r="C51" s="64" t="s">
        <v>107</v>
      </c>
      <c r="D51" s="5" t="s">
        <v>28</v>
      </c>
      <c r="E51" s="5" t="s">
        <v>108</v>
      </c>
      <c r="F51" s="5" t="s">
        <v>44</v>
      </c>
      <c r="G51" s="5" t="s">
        <v>53</v>
      </c>
      <c r="H51" s="5" t="s">
        <v>46</v>
      </c>
      <c r="I51" s="5" t="s">
        <v>54</v>
      </c>
      <c r="J51" s="65" t="s">
        <v>28</v>
      </c>
      <c r="K51" s="5" t="s">
        <v>62</v>
      </c>
      <c r="L51" s="5" t="s">
        <v>49</v>
      </c>
      <c r="M51" s="66">
        <f t="shared" ref="M51:M55" si="54">IF(K51="ข้าราชการพลเรือนในสถาบันอุดมศึกษา",1,0)</f>
        <v>1</v>
      </c>
      <c r="N51" s="66">
        <f t="shared" ref="N51:N55" si="55">IF(K51="พนักงานมหาวิทยาลัย",1,0)</f>
        <v>0</v>
      </c>
      <c r="O51" s="66"/>
      <c r="P51" s="66">
        <f t="shared" ref="P51:P55" si="56">IF(K51="ลูกจ้างชั่วคราวรายเดือน",1,0)</f>
        <v>0</v>
      </c>
      <c r="Q51" s="66">
        <f t="shared" ref="Q51:Q55" si="57">IF(K51="อาจารย์พิเศษรายชั่วโมง",1,0)</f>
        <v>0</v>
      </c>
      <c r="R51" s="67">
        <f t="shared" si="2"/>
        <v>1</v>
      </c>
      <c r="S51" s="5"/>
      <c r="T51" s="5"/>
      <c r="U51" s="5" t="str">
        <f t="shared" si="7"/>
        <v>คณะครุศาสตร์ สาขาวิชาจิตวิทยาการศึกษาและการแนะแนว</v>
      </c>
      <c r="V51" s="8">
        <v>3101100285346</v>
      </c>
      <c r="W51" s="5"/>
      <c r="X51" s="5"/>
      <c r="Y51" s="5"/>
      <c r="Z51" s="5"/>
    </row>
    <row r="52" spans="1:26" ht="21.75" customHeight="1">
      <c r="A52" s="1"/>
      <c r="B52" s="1">
        <v>3102101945111</v>
      </c>
      <c r="C52" s="64" t="s">
        <v>109</v>
      </c>
      <c r="D52" s="5" t="s">
        <v>28</v>
      </c>
      <c r="E52" s="5" t="s">
        <v>108</v>
      </c>
      <c r="F52" s="5" t="s">
        <v>44</v>
      </c>
      <c r="G52" s="5" t="s">
        <v>45</v>
      </c>
      <c r="H52" s="5" t="s">
        <v>46</v>
      </c>
      <c r="I52" s="5" t="s">
        <v>79</v>
      </c>
      <c r="J52" s="65" t="s">
        <v>28</v>
      </c>
      <c r="K52" s="5" t="s">
        <v>62</v>
      </c>
      <c r="L52" s="5" t="s">
        <v>49</v>
      </c>
      <c r="M52" s="66">
        <f t="shared" si="54"/>
        <v>1</v>
      </c>
      <c r="N52" s="66">
        <f t="shared" si="55"/>
        <v>0</v>
      </c>
      <c r="O52" s="66"/>
      <c r="P52" s="66">
        <f t="shared" si="56"/>
        <v>0</v>
      </c>
      <c r="Q52" s="66">
        <f t="shared" si="57"/>
        <v>0</v>
      </c>
      <c r="R52" s="67">
        <f t="shared" si="2"/>
        <v>1</v>
      </c>
      <c r="S52" s="5"/>
      <c r="T52" s="5"/>
      <c r="U52" s="5" t="str">
        <f t="shared" si="7"/>
        <v>คณะครุศาสตร์ สาขาวิชาจิตวิทยาการศึกษาและการแนะแนว</v>
      </c>
      <c r="V52" s="8">
        <v>3102101945111</v>
      </c>
      <c r="W52" s="5"/>
      <c r="X52" s="5"/>
      <c r="Y52" s="5"/>
      <c r="Z52" s="5"/>
    </row>
    <row r="53" spans="1:26" ht="21.75" customHeight="1">
      <c r="A53" s="1"/>
      <c r="B53" s="1">
        <v>3490500172804</v>
      </c>
      <c r="C53" s="64" t="s">
        <v>110</v>
      </c>
      <c r="D53" s="5" t="s">
        <v>28</v>
      </c>
      <c r="E53" s="5" t="s">
        <v>108</v>
      </c>
      <c r="F53" s="5" t="s">
        <v>44</v>
      </c>
      <c r="G53" s="5" t="s">
        <v>45</v>
      </c>
      <c r="H53" s="5" t="s">
        <v>46</v>
      </c>
      <c r="I53" s="5" t="s">
        <v>111</v>
      </c>
      <c r="J53" s="65" t="s">
        <v>28</v>
      </c>
      <c r="K53" s="5" t="s">
        <v>62</v>
      </c>
      <c r="L53" s="5" t="s">
        <v>49</v>
      </c>
      <c r="M53" s="66">
        <f t="shared" si="54"/>
        <v>1</v>
      </c>
      <c r="N53" s="66">
        <f t="shared" si="55"/>
        <v>0</v>
      </c>
      <c r="O53" s="66"/>
      <c r="P53" s="66">
        <f t="shared" si="56"/>
        <v>0</v>
      </c>
      <c r="Q53" s="66">
        <f t="shared" si="57"/>
        <v>0</v>
      </c>
      <c r="R53" s="67">
        <f t="shared" si="2"/>
        <v>1</v>
      </c>
      <c r="S53" s="5"/>
      <c r="T53" s="5"/>
      <c r="U53" s="5" t="str">
        <f t="shared" si="7"/>
        <v>คณะครุศาสตร์ สาขาวิชาจิตวิทยาการศึกษาและการแนะแนว</v>
      </c>
      <c r="V53" s="8">
        <v>3490500172804</v>
      </c>
      <c r="W53" s="5"/>
      <c r="X53" s="5"/>
      <c r="Y53" s="5"/>
      <c r="Z53" s="5"/>
    </row>
    <row r="54" spans="1:26" ht="21.75" hidden="1" customHeight="1">
      <c r="A54" s="1"/>
      <c r="B54" s="1">
        <v>1101400975465</v>
      </c>
      <c r="C54" s="64" t="s">
        <v>112</v>
      </c>
      <c r="D54" s="5" t="s">
        <v>28</v>
      </c>
      <c r="E54" s="5" t="s">
        <v>108</v>
      </c>
      <c r="F54" s="5" t="s">
        <v>51</v>
      </c>
      <c r="G54" s="5" t="s">
        <v>51</v>
      </c>
      <c r="H54" s="5" t="s">
        <v>51</v>
      </c>
      <c r="I54" s="5" t="s">
        <v>51</v>
      </c>
      <c r="J54" s="65" t="s">
        <v>51</v>
      </c>
      <c r="K54" s="5" t="s">
        <v>6</v>
      </c>
      <c r="L54" s="5" t="s">
        <v>81</v>
      </c>
      <c r="M54" s="66">
        <f t="shared" si="54"/>
        <v>0</v>
      </c>
      <c r="N54" s="66">
        <f t="shared" si="55"/>
        <v>1</v>
      </c>
      <c r="O54" s="66"/>
      <c r="P54" s="66">
        <f t="shared" si="56"/>
        <v>0</v>
      </c>
      <c r="Q54" s="66">
        <f t="shared" si="57"/>
        <v>0</v>
      </c>
      <c r="R54" s="67">
        <f t="shared" si="2"/>
        <v>1</v>
      </c>
      <c r="S54" s="5"/>
      <c r="T54" s="5"/>
      <c r="U54" s="5" t="str">
        <f t="shared" si="7"/>
        <v>คณะครุศาสตร์ สาขาวิชาจิตวิทยาการศึกษาและการแนะแนว</v>
      </c>
      <c r="V54" s="8">
        <v>1101400975465</v>
      </c>
      <c r="W54" s="5"/>
      <c r="X54" s="5"/>
      <c r="Y54" s="5"/>
      <c r="Z54" s="5"/>
    </row>
    <row r="55" spans="1:26" ht="21.75" hidden="1" customHeight="1">
      <c r="A55" s="1"/>
      <c r="B55" s="1">
        <v>1489900063907</v>
      </c>
      <c r="C55" s="64" t="s">
        <v>113</v>
      </c>
      <c r="D55" s="5" t="s">
        <v>28</v>
      </c>
      <c r="E55" s="5" t="s">
        <v>108</v>
      </c>
      <c r="F55" s="5" t="s">
        <v>51</v>
      </c>
      <c r="G55" s="5" t="s">
        <v>51</v>
      </c>
      <c r="H55" s="5" t="s">
        <v>51</v>
      </c>
      <c r="I55" s="5" t="s">
        <v>51</v>
      </c>
      <c r="J55" s="65" t="s">
        <v>51</v>
      </c>
      <c r="K55" s="5" t="s">
        <v>6</v>
      </c>
      <c r="L55" s="5" t="s">
        <v>81</v>
      </c>
      <c r="M55" s="66">
        <f t="shared" si="54"/>
        <v>0</v>
      </c>
      <c r="N55" s="66">
        <f t="shared" si="55"/>
        <v>1</v>
      </c>
      <c r="O55" s="66"/>
      <c r="P55" s="66">
        <f t="shared" si="56"/>
        <v>0</v>
      </c>
      <c r="Q55" s="66">
        <f t="shared" si="57"/>
        <v>0</v>
      </c>
      <c r="R55" s="67">
        <f t="shared" si="2"/>
        <v>1</v>
      </c>
      <c r="S55" s="5"/>
      <c r="T55" s="5"/>
      <c r="U55" s="5" t="str">
        <f t="shared" si="7"/>
        <v xml:space="preserve"> </v>
      </c>
      <c r="V55" s="8">
        <v>1489900063907</v>
      </c>
      <c r="W55" s="5"/>
      <c r="X55" s="5"/>
      <c r="Y55" s="5"/>
      <c r="Z55" s="5"/>
    </row>
    <row r="56" spans="1:26" ht="21.75" hidden="1" customHeight="1">
      <c r="A56" s="4">
        <v>10</v>
      </c>
      <c r="B56" s="4" t="str">
        <f>E57</f>
        <v>สาขาวิชาชีพครู</v>
      </c>
      <c r="C56" s="60" t="s">
        <v>114</v>
      </c>
      <c r="D56" s="59"/>
      <c r="E56" s="59"/>
      <c r="F56" s="59" t="s">
        <v>51</v>
      </c>
      <c r="G56" s="59" t="s">
        <v>51</v>
      </c>
      <c r="H56" s="59" t="s">
        <v>51</v>
      </c>
      <c r="I56" s="59" t="s">
        <v>51</v>
      </c>
      <c r="J56" s="61" t="s">
        <v>51</v>
      </c>
      <c r="K56" s="59"/>
      <c r="L56" s="59"/>
      <c r="M56" s="62">
        <f t="shared" ref="M56:N56" si="58">SUMIF($E:$E,$B56,M:M)</f>
        <v>0</v>
      </c>
      <c r="N56" s="62">
        <f t="shared" si="58"/>
        <v>0</v>
      </c>
      <c r="O56" s="62"/>
      <c r="P56" s="62">
        <f t="shared" ref="P56:Q56" si="59">SUMIF($E:$E,$B56,P:P)</f>
        <v>2</v>
      </c>
      <c r="Q56" s="62">
        <f t="shared" si="59"/>
        <v>0</v>
      </c>
      <c r="R56" s="63">
        <f t="shared" si="2"/>
        <v>2</v>
      </c>
      <c r="S56" s="59"/>
      <c r="T56" s="59"/>
      <c r="U56" s="5" t="str">
        <f t="shared" si="7"/>
        <v>คณะครุศาสตร์ สาขาวิชาชีพครู</v>
      </c>
      <c r="V56" s="58" t="s">
        <v>51</v>
      </c>
      <c r="W56" s="59"/>
      <c r="X56" s="59"/>
      <c r="Y56" s="59"/>
      <c r="Z56" s="59"/>
    </row>
    <row r="57" spans="1:26" ht="21.75" hidden="1" customHeight="1">
      <c r="A57" s="1"/>
      <c r="B57" s="1">
        <v>3401500007855</v>
      </c>
      <c r="C57" s="64" t="s">
        <v>115</v>
      </c>
      <c r="D57" s="5" t="s">
        <v>28</v>
      </c>
      <c r="E57" s="5" t="s">
        <v>114</v>
      </c>
      <c r="F57" s="5" t="s">
        <v>44</v>
      </c>
      <c r="G57" s="5" t="s">
        <v>53</v>
      </c>
      <c r="H57" s="5" t="s">
        <v>46</v>
      </c>
      <c r="I57" s="5" t="s">
        <v>54</v>
      </c>
      <c r="J57" s="65" t="s">
        <v>28</v>
      </c>
      <c r="K57" s="5" t="s">
        <v>48</v>
      </c>
      <c r="L57" s="5" t="s">
        <v>49</v>
      </c>
      <c r="M57" s="66">
        <f t="shared" ref="M57:M58" si="60">IF(K57="ข้าราชการพลเรือนในสถาบันอุดมศึกษา",1,0)</f>
        <v>0</v>
      </c>
      <c r="N57" s="66">
        <f t="shared" ref="N57:N58" si="61">IF(K57="พนักงานมหาวิทยาลัย",1,0)</f>
        <v>0</v>
      </c>
      <c r="O57" s="66"/>
      <c r="P57" s="66">
        <f t="shared" ref="P57:P58" si="62">IF(K57="ลูกจ้างชั่วคราวรายเดือน",1,0)</f>
        <v>1</v>
      </c>
      <c r="Q57" s="66">
        <f t="shared" ref="Q57:Q58" si="63">IF(K57="อาจารย์พิเศษรายชั่วโมง",1,0)</f>
        <v>0</v>
      </c>
      <c r="R57" s="67">
        <f t="shared" si="2"/>
        <v>1</v>
      </c>
      <c r="S57" s="5"/>
      <c r="T57" s="5"/>
      <c r="U57" s="5" t="str">
        <f t="shared" si="7"/>
        <v>คณะครุศาสตร์ สาขาวิชาชีพครู</v>
      </c>
      <c r="V57" s="8">
        <v>3401500007855</v>
      </c>
      <c r="W57" s="5"/>
      <c r="X57" s="5"/>
      <c r="Y57" s="5"/>
      <c r="Z57" s="5"/>
    </row>
    <row r="58" spans="1:26" ht="21.75" hidden="1" customHeight="1">
      <c r="A58" s="1"/>
      <c r="B58" s="1">
        <v>3420100023313</v>
      </c>
      <c r="C58" s="64" t="s">
        <v>116</v>
      </c>
      <c r="D58" s="5" t="s">
        <v>28</v>
      </c>
      <c r="E58" s="5" t="s">
        <v>114</v>
      </c>
      <c r="F58" s="5" t="s">
        <v>70</v>
      </c>
      <c r="G58" s="5" t="s">
        <v>71</v>
      </c>
      <c r="H58" s="5" t="s">
        <v>46</v>
      </c>
      <c r="I58" s="5" t="s">
        <v>72</v>
      </c>
      <c r="J58" s="65" t="s">
        <v>28</v>
      </c>
      <c r="K58" s="5" t="s">
        <v>48</v>
      </c>
      <c r="L58" s="5" t="s">
        <v>49</v>
      </c>
      <c r="M58" s="66">
        <f t="shared" si="60"/>
        <v>0</v>
      </c>
      <c r="N58" s="66">
        <f t="shared" si="61"/>
        <v>0</v>
      </c>
      <c r="O58" s="66"/>
      <c r="P58" s="66">
        <f t="shared" si="62"/>
        <v>1</v>
      </c>
      <c r="Q58" s="66">
        <f t="shared" si="63"/>
        <v>0</v>
      </c>
      <c r="R58" s="67">
        <f t="shared" si="2"/>
        <v>1</v>
      </c>
      <c r="S58" s="5"/>
      <c r="T58" s="5"/>
      <c r="U58" s="5" t="str">
        <f t="shared" si="7"/>
        <v xml:space="preserve"> </v>
      </c>
      <c r="V58" s="8">
        <v>3420100023313</v>
      </c>
      <c r="W58" s="5"/>
      <c r="X58" s="5"/>
      <c r="Y58" s="5"/>
      <c r="Z58" s="5"/>
    </row>
    <row r="59" spans="1:26" ht="21.75" hidden="1" customHeight="1">
      <c r="A59" s="4">
        <v>11</v>
      </c>
      <c r="B59" s="4" t="str">
        <f>E60</f>
        <v>สาขาวิชานวัตกรรมและคอมพิวเตอร์ศึกษา</v>
      </c>
      <c r="C59" s="60" t="str">
        <f>B59</f>
        <v>สาขาวิชานวัตกรรมและคอมพิวเตอร์ศึกษา</v>
      </c>
      <c r="D59" s="59"/>
      <c r="E59" s="59"/>
      <c r="F59" s="59" t="s">
        <v>51</v>
      </c>
      <c r="G59" s="59" t="s">
        <v>51</v>
      </c>
      <c r="H59" s="59" t="s">
        <v>51</v>
      </c>
      <c r="I59" s="59" t="s">
        <v>51</v>
      </c>
      <c r="J59" s="61" t="s">
        <v>51</v>
      </c>
      <c r="K59" s="59"/>
      <c r="L59" s="59"/>
      <c r="M59" s="62">
        <f t="shared" ref="M59:N59" si="64">SUMIF($E:$E,$B59,M:M)</f>
        <v>1</v>
      </c>
      <c r="N59" s="62">
        <f t="shared" si="64"/>
        <v>5</v>
      </c>
      <c r="O59" s="62"/>
      <c r="P59" s="62">
        <f t="shared" ref="P59:Q59" si="65">SUMIF($E:$E,$B59,P:P)</f>
        <v>0</v>
      </c>
      <c r="Q59" s="62">
        <f t="shared" si="65"/>
        <v>0</v>
      </c>
      <c r="R59" s="63">
        <f t="shared" si="2"/>
        <v>6</v>
      </c>
      <c r="S59" s="59"/>
      <c r="T59" s="59"/>
      <c r="U59" s="5" t="str">
        <f t="shared" si="7"/>
        <v>คณะครุศาสตร์ สาขาวิชานวัตกรรมและคอมพิวเตอร์ศึกษา</v>
      </c>
      <c r="V59" s="58" t="s">
        <v>51</v>
      </c>
      <c r="W59" s="59"/>
      <c r="X59" s="59"/>
      <c r="Y59" s="59"/>
      <c r="Z59" s="59"/>
    </row>
    <row r="60" spans="1:26" ht="21.75" customHeight="1">
      <c r="A60" s="1"/>
      <c r="B60" s="1">
        <v>3460500754463</v>
      </c>
      <c r="C60" s="64" t="s">
        <v>117</v>
      </c>
      <c r="D60" s="5" t="s">
        <v>28</v>
      </c>
      <c r="E60" s="5" t="s">
        <v>118</v>
      </c>
      <c r="F60" s="5" t="s">
        <v>76</v>
      </c>
      <c r="G60" s="5" t="s">
        <v>119</v>
      </c>
      <c r="H60" s="5" t="s">
        <v>120</v>
      </c>
      <c r="I60" s="5" t="s">
        <v>121</v>
      </c>
      <c r="J60" s="65" t="s">
        <v>28</v>
      </c>
      <c r="K60" s="5" t="s">
        <v>62</v>
      </c>
      <c r="L60" s="5" t="s">
        <v>49</v>
      </c>
      <c r="M60" s="66">
        <f t="shared" ref="M60:M65" si="66">IF(K60="ข้าราชการพลเรือนในสถาบันอุดมศึกษา",1,0)</f>
        <v>1</v>
      </c>
      <c r="N60" s="66">
        <f t="shared" ref="N60:N65" si="67">IF(K60="พนักงานมหาวิทยาลัย",1,0)</f>
        <v>0</v>
      </c>
      <c r="O60" s="66"/>
      <c r="P60" s="66">
        <f t="shared" ref="P60:P65" si="68">IF(K60="ลูกจ้างชั่วคราวรายเดือน",1,0)</f>
        <v>0</v>
      </c>
      <c r="Q60" s="66">
        <f t="shared" ref="Q60:Q65" si="69">IF(K60="อาจารย์พิเศษรายชั่วโมง",1,0)</f>
        <v>0</v>
      </c>
      <c r="R60" s="67">
        <f t="shared" si="2"/>
        <v>1</v>
      </c>
      <c r="S60" s="5"/>
      <c r="T60" s="5"/>
      <c r="U60" s="5" t="str">
        <f t="shared" si="7"/>
        <v>คณะครุศาสตร์ สาขาวิชานวัตกรรมและคอมพิวเตอร์ศึกษา</v>
      </c>
      <c r="V60" s="8">
        <v>3460500754463</v>
      </c>
      <c r="W60" s="5"/>
      <c r="X60" s="5"/>
      <c r="Y60" s="5"/>
      <c r="Z60" s="5"/>
    </row>
    <row r="61" spans="1:26" ht="21.75" hidden="1" customHeight="1">
      <c r="A61" s="1"/>
      <c r="B61" s="1">
        <v>1360100013690</v>
      </c>
      <c r="C61" s="64" t="s">
        <v>122</v>
      </c>
      <c r="D61" s="5" t="s">
        <v>28</v>
      </c>
      <c r="E61" s="5" t="s">
        <v>118</v>
      </c>
      <c r="F61" s="5" t="s">
        <v>76</v>
      </c>
      <c r="G61" s="5" t="s">
        <v>45</v>
      </c>
      <c r="H61" s="5" t="s">
        <v>46</v>
      </c>
      <c r="I61" s="5" t="s">
        <v>123</v>
      </c>
      <c r="J61" s="65" t="s">
        <v>28</v>
      </c>
      <c r="K61" s="5" t="s">
        <v>6</v>
      </c>
      <c r="L61" s="5" t="s">
        <v>81</v>
      </c>
      <c r="M61" s="66">
        <f t="shared" si="66"/>
        <v>0</v>
      </c>
      <c r="N61" s="66">
        <f t="shared" si="67"/>
        <v>1</v>
      </c>
      <c r="O61" s="66"/>
      <c r="P61" s="66">
        <f t="shared" si="68"/>
        <v>0</v>
      </c>
      <c r="Q61" s="66">
        <f t="shared" si="69"/>
        <v>0</v>
      </c>
      <c r="R61" s="67">
        <f t="shared" si="2"/>
        <v>1</v>
      </c>
      <c r="S61" s="5"/>
      <c r="T61" s="5"/>
      <c r="U61" s="5" t="str">
        <f t="shared" si="7"/>
        <v>คณะครุศาสตร์ สาขาวิชานวัตกรรมและคอมพิวเตอร์ศึกษา</v>
      </c>
      <c r="V61" s="8">
        <v>1360100013690</v>
      </c>
      <c r="W61" s="5"/>
      <c r="X61" s="5"/>
      <c r="Y61" s="5"/>
      <c r="Z61" s="5"/>
    </row>
    <row r="62" spans="1:26" ht="21.75" hidden="1" customHeight="1">
      <c r="A62" s="1"/>
      <c r="B62" s="1">
        <v>1409900925402</v>
      </c>
      <c r="C62" s="64" t="s">
        <v>124</v>
      </c>
      <c r="D62" s="5" t="s">
        <v>28</v>
      </c>
      <c r="E62" s="5" t="s">
        <v>118</v>
      </c>
      <c r="F62" s="5" t="s">
        <v>51</v>
      </c>
      <c r="G62" s="5" t="s">
        <v>51</v>
      </c>
      <c r="H62" s="5" t="s">
        <v>51</v>
      </c>
      <c r="I62" s="5" t="s">
        <v>51</v>
      </c>
      <c r="J62" s="65" t="s">
        <v>51</v>
      </c>
      <c r="K62" s="5" t="s">
        <v>6</v>
      </c>
      <c r="L62" s="5" t="s">
        <v>81</v>
      </c>
      <c r="M62" s="66">
        <f t="shared" si="66"/>
        <v>0</v>
      </c>
      <c r="N62" s="66">
        <f t="shared" si="67"/>
        <v>1</v>
      </c>
      <c r="O62" s="66"/>
      <c r="P62" s="66">
        <f t="shared" si="68"/>
        <v>0</v>
      </c>
      <c r="Q62" s="66">
        <f t="shared" si="69"/>
        <v>0</v>
      </c>
      <c r="R62" s="67">
        <f t="shared" si="2"/>
        <v>1</v>
      </c>
      <c r="S62" s="5"/>
      <c r="T62" s="5"/>
      <c r="U62" s="5" t="str">
        <f t="shared" si="7"/>
        <v>คณะครุศาสตร์ สาขาวิชานวัตกรรมและคอมพิวเตอร์ศึกษา</v>
      </c>
      <c r="V62" s="8">
        <v>1409900925402</v>
      </c>
      <c r="W62" s="5"/>
      <c r="X62" s="5"/>
      <c r="Y62" s="5"/>
      <c r="Z62" s="5"/>
    </row>
    <row r="63" spans="1:26" ht="21.75" hidden="1" customHeight="1">
      <c r="A63" s="1"/>
      <c r="B63" s="1">
        <v>1600100002290</v>
      </c>
      <c r="C63" s="64" t="s">
        <v>125</v>
      </c>
      <c r="D63" s="5" t="s">
        <v>28</v>
      </c>
      <c r="E63" s="5" t="s">
        <v>118</v>
      </c>
      <c r="F63" s="5" t="s">
        <v>51</v>
      </c>
      <c r="G63" s="5" t="s">
        <v>51</v>
      </c>
      <c r="H63" s="5" t="s">
        <v>51</v>
      </c>
      <c r="I63" s="5" t="s">
        <v>51</v>
      </c>
      <c r="J63" s="65" t="s">
        <v>51</v>
      </c>
      <c r="K63" s="5" t="s">
        <v>6</v>
      </c>
      <c r="L63" s="5" t="s">
        <v>81</v>
      </c>
      <c r="M63" s="66">
        <f t="shared" si="66"/>
        <v>0</v>
      </c>
      <c r="N63" s="66">
        <f t="shared" si="67"/>
        <v>1</v>
      </c>
      <c r="O63" s="66"/>
      <c r="P63" s="66">
        <f t="shared" si="68"/>
        <v>0</v>
      </c>
      <c r="Q63" s="66">
        <f t="shared" si="69"/>
        <v>0</v>
      </c>
      <c r="R63" s="67">
        <f t="shared" si="2"/>
        <v>1</v>
      </c>
      <c r="S63" s="5"/>
      <c r="T63" s="5"/>
      <c r="U63" s="5" t="str">
        <f t="shared" si="7"/>
        <v>คณะครุศาสตร์ สาขาวิชานวัตกรรมและคอมพิวเตอร์ศึกษา</v>
      </c>
      <c r="V63" s="8">
        <v>1600100002290</v>
      </c>
      <c r="W63" s="5"/>
      <c r="X63" s="5"/>
      <c r="Y63" s="5"/>
      <c r="Z63" s="5"/>
    </row>
    <row r="64" spans="1:26" ht="21.75" hidden="1" customHeight="1">
      <c r="A64" s="1"/>
      <c r="B64" s="1">
        <v>3311300026032</v>
      </c>
      <c r="C64" s="64" t="s">
        <v>126</v>
      </c>
      <c r="D64" s="5" t="s">
        <v>28</v>
      </c>
      <c r="E64" s="5" t="s">
        <v>118</v>
      </c>
      <c r="F64" s="5" t="s">
        <v>76</v>
      </c>
      <c r="G64" s="5" t="s">
        <v>45</v>
      </c>
      <c r="H64" s="5" t="s">
        <v>46</v>
      </c>
      <c r="I64" s="5" t="s">
        <v>123</v>
      </c>
      <c r="J64" s="65" t="s">
        <v>28</v>
      </c>
      <c r="K64" s="5" t="s">
        <v>6</v>
      </c>
      <c r="L64" s="5" t="s">
        <v>81</v>
      </c>
      <c r="M64" s="66">
        <f t="shared" si="66"/>
        <v>0</v>
      </c>
      <c r="N64" s="66">
        <f t="shared" si="67"/>
        <v>1</v>
      </c>
      <c r="O64" s="66"/>
      <c r="P64" s="66">
        <f t="shared" si="68"/>
        <v>0</v>
      </c>
      <c r="Q64" s="66">
        <f t="shared" si="69"/>
        <v>0</v>
      </c>
      <c r="R64" s="67">
        <f t="shared" si="2"/>
        <v>1</v>
      </c>
      <c r="S64" s="5"/>
      <c r="T64" s="5"/>
      <c r="U64" s="5" t="str">
        <f t="shared" si="7"/>
        <v>คณะครุศาสตร์ สาขาวิชานวัตกรรมและคอมพิวเตอร์ศึกษา</v>
      </c>
      <c r="V64" s="8">
        <v>3311300026032</v>
      </c>
      <c r="W64" s="5"/>
      <c r="X64" s="5"/>
      <c r="Y64" s="5"/>
      <c r="Z64" s="5"/>
    </row>
    <row r="65" spans="1:26" ht="21.75" hidden="1" customHeight="1">
      <c r="A65" s="1"/>
      <c r="B65" s="1">
        <v>5400900008307</v>
      </c>
      <c r="C65" s="64" t="s">
        <v>127</v>
      </c>
      <c r="D65" s="5" t="s">
        <v>28</v>
      </c>
      <c r="E65" s="5" t="s">
        <v>118</v>
      </c>
      <c r="F65" s="5" t="s">
        <v>76</v>
      </c>
      <c r="G65" s="5" t="s">
        <v>45</v>
      </c>
      <c r="H65" s="5" t="s">
        <v>46</v>
      </c>
      <c r="I65" s="5" t="s">
        <v>123</v>
      </c>
      <c r="J65" s="65" t="s">
        <v>28</v>
      </c>
      <c r="K65" s="5" t="s">
        <v>6</v>
      </c>
      <c r="L65" s="5" t="s">
        <v>81</v>
      </c>
      <c r="M65" s="66">
        <f t="shared" si="66"/>
        <v>0</v>
      </c>
      <c r="N65" s="66">
        <f t="shared" si="67"/>
        <v>1</v>
      </c>
      <c r="O65" s="66"/>
      <c r="P65" s="66">
        <f t="shared" si="68"/>
        <v>0</v>
      </c>
      <c r="Q65" s="66">
        <f t="shared" si="69"/>
        <v>0</v>
      </c>
      <c r="R65" s="67">
        <f t="shared" si="2"/>
        <v>1</v>
      </c>
      <c r="S65" s="5"/>
      <c r="T65" s="5"/>
      <c r="U65" s="5" t="str">
        <f t="shared" si="7"/>
        <v xml:space="preserve"> </v>
      </c>
      <c r="V65" s="8">
        <v>5400900008307</v>
      </c>
      <c r="W65" s="5"/>
      <c r="X65" s="5"/>
      <c r="Y65" s="5"/>
      <c r="Z65" s="5"/>
    </row>
    <row r="66" spans="1:26" ht="21.75" hidden="1" customHeight="1">
      <c r="A66" s="4">
        <v>12</v>
      </c>
      <c r="B66" s="4" t="str">
        <f>E67</f>
        <v>สาขาวิชาพลศึกษาและวิทยาศาสตร์การกีฬา</v>
      </c>
      <c r="C66" s="60" t="str">
        <f>B66</f>
        <v>สาขาวิชาพลศึกษาและวิทยาศาสตร์การกีฬา</v>
      </c>
      <c r="D66" s="59"/>
      <c r="E66" s="59"/>
      <c r="F66" s="59" t="s">
        <v>51</v>
      </c>
      <c r="G66" s="59" t="s">
        <v>51</v>
      </c>
      <c r="H66" s="59" t="s">
        <v>51</v>
      </c>
      <c r="I66" s="59" t="s">
        <v>51</v>
      </c>
      <c r="J66" s="61" t="s">
        <v>51</v>
      </c>
      <c r="K66" s="59"/>
      <c r="L66" s="59"/>
      <c r="M66" s="62">
        <f t="shared" ref="M66:N66" si="70">SUMIF($E:$E,$B66,M:M)</f>
        <v>0</v>
      </c>
      <c r="N66" s="62">
        <f t="shared" si="70"/>
        <v>6</v>
      </c>
      <c r="O66" s="62"/>
      <c r="P66" s="62">
        <f t="shared" ref="P66:Q66" si="71">SUMIF($E:$E,$B66,P:P)</f>
        <v>0</v>
      </c>
      <c r="Q66" s="62">
        <f t="shared" si="71"/>
        <v>1</v>
      </c>
      <c r="R66" s="63">
        <f t="shared" si="2"/>
        <v>7</v>
      </c>
      <c r="S66" s="59"/>
      <c r="T66" s="59"/>
      <c r="U66" s="5" t="str">
        <f t="shared" si="7"/>
        <v>คณะครุศาสตร์ สาขาวิชาพลศึกษาและวิทยาศาสตร์การกีฬา</v>
      </c>
      <c r="V66" s="58" t="s">
        <v>51</v>
      </c>
      <c r="W66" s="59"/>
      <c r="X66" s="59"/>
      <c r="Y66" s="59"/>
      <c r="Z66" s="59"/>
    </row>
    <row r="67" spans="1:26" ht="21.75" hidden="1" customHeight="1">
      <c r="A67" s="1"/>
      <c r="B67" s="1">
        <v>1100800135137</v>
      </c>
      <c r="C67" s="64" t="s">
        <v>129</v>
      </c>
      <c r="D67" s="5" t="s">
        <v>28</v>
      </c>
      <c r="E67" s="5" t="s">
        <v>130</v>
      </c>
      <c r="F67" s="5" t="s">
        <v>76</v>
      </c>
      <c r="G67" s="5" t="s">
        <v>45</v>
      </c>
      <c r="H67" s="5" t="s">
        <v>46</v>
      </c>
      <c r="I67" s="5" t="s">
        <v>131</v>
      </c>
      <c r="J67" s="65" t="s">
        <v>28</v>
      </c>
      <c r="K67" s="5" t="s">
        <v>6</v>
      </c>
      <c r="L67" s="5" t="s">
        <v>81</v>
      </c>
      <c r="M67" s="66">
        <f t="shared" ref="M67:M73" si="72">IF(K67="ข้าราชการพลเรือนในสถาบันอุดมศึกษา",1,0)</f>
        <v>0</v>
      </c>
      <c r="N67" s="66">
        <f t="shared" ref="N67:N73" si="73">IF(K67="พนักงานมหาวิทยาลัย",1,0)</f>
        <v>1</v>
      </c>
      <c r="O67" s="66"/>
      <c r="P67" s="66">
        <f t="shared" ref="P67:P73" si="74">IF(K67="ลูกจ้างชั่วคราวรายเดือน",1,0)</f>
        <v>0</v>
      </c>
      <c r="Q67" s="66">
        <f t="shared" ref="Q67:Q73" si="75">IF(K67="อาจารย์พิเศษรายชั่วโมง",1,0)</f>
        <v>0</v>
      </c>
      <c r="R67" s="67">
        <f t="shared" si="2"/>
        <v>1</v>
      </c>
      <c r="S67" s="5"/>
      <c r="T67" s="5"/>
      <c r="U67" s="5" t="str">
        <f t="shared" si="7"/>
        <v>คณะครุศาสตร์ สาขาวิชาพลศึกษาและวิทยาศาสตร์การกีฬา</v>
      </c>
      <c r="V67" s="8">
        <v>1100800135137</v>
      </c>
      <c r="W67" s="5"/>
      <c r="X67" s="5"/>
      <c r="Y67" s="5"/>
      <c r="Z67" s="5"/>
    </row>
    <row r="68" spans="1:26" ht="21.75" hidden="1" customHeight="1">
      <c r="A68" s="1"/>
      <c r="B68" s="1">
        <v>1470500075268</v>
      </c>
      <c r="C68" s="64" t="s">
        <v>133</v>
      </c>
      <c r="D68" s="5" t="s">
        <v>28</v>
      </c>
      <c r="E68" s="5" t="s">
        <v>130</v>
      </c>
      <c r="F68" s="5" t="s">
        <v>51</v>
      </c>
      <c r="G68" s="5" t="s">
        <v>51</v>
      </c>
      <c r="H68" s="5" t="s">
        <v>51</v>
      </c>
      <c r="I68" s="5" t="s">
        <v>51</v>
      </c>
      <c r="J68" s="65" t="s">
        <v>51</v>
      </c>
      <c r="K68" s="5" t="s">
        <v>6</v>
      </c>
      <c r="L68" s="5" t="s">
        <v>81</v>
      </c>
      <c r="M68" s="66">
        <f t="shared" si="72"/>
        <v>0</v>
      </c>
      <c r="N68" s="66">
        <f t="shared" si="73"/>
        <v>1</v>
      </c>
      <c r="O68" s="66"/>
      <c r="P68" s="66">
        <f t="shared" si="74"/>
        <v>0</v>
      </c>
      <c r="Q68" s="66">
        <f t="shared" si="75"/>
        <v>0</v>
      </c>
      <c r="R68" s="67">
        <f t="shared" si="2"/>
        <v>1</v>
      </c>
      <c r="S68" s="5"/>
      <c r="T68" s="5"/>
      <c r="U68" s="5" t="str">
        <f t="shared" si="7"/>
        <v>คณะครุศาสตร์ สาขาวิชาพลศึกษาและวิทยาศาสตร์การกีฬา</v>
      </c>
      <c r="V68" s="8">
        <v>1470500075268</v>
      </c>
      <c r="W68" s="5"/>
      <c r="X68" s="5"/>
      <c r="Y68" s="5"/>
      <c r="Z68" s="5"/>
    </row>
    <row r="69" spans="1:26" ht="21.75" hidden="1" customHeight="1">
      <c r="A69" s="1"/>
      <c r="B69" s="1">
        <v>1910200004051</v>
      </c>
      <c r="C69" s="64" t="s">
        <v>134</v>
      </c>
      <c r="D69" s="5" t="s">
        <v>28</v>
      </c>
      <c r="E69" s="5" t="s">
        <v>130</v>
      </c>
      <c r="F69" s="5" t="s">
        <v>76</v>
      </c>
      <c r="G69" s="5" t="s">
        <v>45</v>
      </c>
      <c r="H69" s="5" t="s">
        <v>46</v>
      </c>
      <c r="I69" s="5" t="s">
        <v>131</v>
      </c>
      <c r="J69" s="65" t="s">
        <v>28</v>
      </c>
      <c r="K69" s="5" t="s">
        <v>6</v>
      </c>
      <c r="L69" s="5" t="s">
        <v>81</v>
      </c>
      <c r="M69" s="66">
        <f t="shared" si="72"/>
        <v>0</v>
      </c>
      <c r="N69" s="66">
        <f t="shared" si="73"/>
        <v>1</v>
      </c>
      <c r="O69" s="66"/>
      <c r="P69" s="66">
        <f t="shared" si="74"/>
        <v>0</v>
      </c>
      <c r="Q69" s="66">
        <f t="shared" si="75"/>
        <v>0</v>
      </c>
      <c r="R69" s="67">
        <f t="shared" si="2"/>
        <v>1</v>
      </c>
      <c r="S69" s="5"/>
      <c r="T69" s="5"/>
      <c r="U69" s="5" t="str">
        <f t="shared" si="7"/>
        <v>คณะครุศาสตร์ สาขาวิชาพลศึกษาและวิทยาศาสตร์การกีฬา</v>
      </c>
      <c r="V69" s="8">
        <v>1910200004051</v>
      </c>
      <c r="W69" s="5"/>
      <c r="X69" s="5"/>
      <c r="Y69" s="5"/>
      <c r="Z69" s="5"/>
    </row>
    <row r="70" spans="1:26" ht="21.75" hidden="1" customHeight="1">
      <c r="A70" s="1"/>
      <c r="B70" s="1">
        <v>3300300245604</v>
      </c>
      <c r="C70" s="64" t="s">
        <v>135</v>
      </c>
      <c r="D70" s="5" t="s">
        <v>28</v>
      </c>
      <c r="E70" s="5" t="s">
        <v>130</v>
      </c>
      <c r="F70" s="5" t="s">
        <v>76</v>
      </c>
      <c r="G70" s="5" t="s">
        <v>45</v>
      </c>
      <c r="H70" s="5" t="s">
        <v>46</v>
      </c>
      <c r="I70" s="5" t="s">
        <v>131</v>
      </c>
      <c r="J70" s="65" t="s">
        <v>28</v>
      </c>
      <c r="K70" s="5" t="s">
        <v>6</v>
      </c>
      <c r="L70" s="5" t="s">
        <v>81</v>
      </c>
      <c r="M70" s="66">
        <f t="shared" si="72"/>
        <v>0</v>
      </c>
      <c r="N70" s="66">
        <f t="shared" si="73"/>
        <v>1</v>
      </c>
      <c r="O70" s="66"/>
      <c r="P70" s="66">
        <f t="shared" si="74"/>
        <v>0</v>
      </c>
      <c r="Q70" s="66">
        <f t="shared" si="75"/>
        <v>0</v>
      </c>
      <c r="R70" s="67">
        <f t="shared" si="2"/>
        <v>1</v>
      </c>
      <c r="S70" s="5"/>
      <c r="T70" s="5"/>
      <c r="U70" s="5" t="str">
        <f t="shared" si="7"/>
        <v>คณะครุศาสตร์ สาขาวิชาพลศึกษาและวิทยาศาสตร์การกีฬา</v>
      </c>
      <c r="V70" s="8">
        <v>3300300245604</v>
      </c>
      <c r="W70" s="5"/>
      <c r="X70" s="5"/>
      <c r="Y70" s="5"/>
      <c r="Z70" s="5"/>
    </row>
    <row r="71" spans="1:26" ht="21.75" hidden="1" customHeight="1">
      <c r="A71" s="1"/>
      <c r="B71" s="1">
        <v>5411300001035</v>
      </c>
      <c r="C71" s="64" t="s">
        <v>137</v>
      </c>
      <c r="D71" s="5" t="s">
        <v>28</v>
      </c>
      <c r="E71" s="5" t="s">
        <v>130</v>
      </c>
      <c r="F71" s="5" t="s">
        <v>76</v>
      </c>
      <c r="G71" s="5" t="s">
        <v>45</v>
      </c>
      <c r="H71" s="5" t="s">
        <v>46</v>
      </c>
      <c r="I71" s="5" t="s">
        <v>131</v>
      </c>
      <c r="J71" s="65" t="s">
        <v>28</v>
      </c>
      <c r="K71" s="5" t="s">
        <v>6</v>
      </c>
      <c r="L71" s="5" t="s">
        <v>81</v>
      </c>
      <c r="M71" s="66">
        <f t="shared" si="72"/>
        <v>0</v>
      </c>
      <c r="N71" s="66">
        <f t="shared" si="73"/>
        <v>1</v>
      </c>
      <c r="O71" s="66"/>
      <c r="P71" s="66">
        <f t="shared" si="74"/>
        <v>0</v>
      </c>
      <c r="Q71" s="66">
        <f t="shared" si="75"/>
        <v>0</v>
      </c>
      <c r="R71" s="67">
        <f t="shared" si="2"/>
        <v>1</v>
      </c>
      <c r="S71" s="5"/>
      <c r="T71" s="5"/>
      <c r="U71" s="5" t="str">
        <f t="shared" si="7"/>
        <v>คณะครุศาสตร์ สาขาวิชาพลศึกษาและวิทยาศาสตร์การกีฬา</v>
      </c>
      <c r="V71" s="8">
        <v>5411300001035</v>
      </c>
      <c r="W71" s="5"/>
      <c r="X71" s="5"/>
      <c r="Y71" s="5"/>
      <c r="Z71" s="5"/>
    </row>
    <row r="72" spans="1:26" ht="21.75" hidden="1" customHeight="1">
      <c r="A72" s="1"/>
      <c r="B72" s="1">
        <v>5470190021788</v>
      </c>
      <c r="C72" s="64" t="s">
        <v>138</v>
      </c>
      <c r="D72" s="5" t="s">
        <v>28</v>
      </c>
      <c r="E72" s="5" t="s">
        <v>130</v>
      </c>
      <c r="F72" s="5" t="s">
        <v>76</v>
      </c>
      <c r="G72" s="5" t="s">
        <v>45</v>
      </c>
      <c r="H72" s="5" t="s">
        <v>46</v>
      </c>
      <c r="I72" s="5" t="s">
        <v>131</v>
      </c>
      <c r="J72" s="65" t="s">
        <v>28</v>
      </c>
      <c r="K72" s="5" t="s">
        <v>6</v>
      </c>
      <c r="L72" s="5" t="s">
        <v>49</v>
      </c>
      <c r="M72" s="66">
        <f t="shared" si="72"/>
        <v>0</v>
      </c>
      <c r="N72" s="66">
        <f t="shared" si="73"/>
        <v>1</v>
      </c>
      <c r="O72" s="66"/>
      <c r="P72" s="66">
        <f t="shared" si="74"/>
        <v>0</v>
      </c>
      <c r="Q72" s="66">
        <f t="shared" si="75"/>
        <v>0</v>
      </c>
      <c r="R72" s="67">
        <f t="shared" si="2"/>
        <v>1</v>
      </c>
      <c r="S72" s="5"/>
      <c r="T72" s="5"/>
      <c r="U72" s="5" t="str">
        <f t="shared" si="7"/>
        <v>คณะครุศาสตร์ สาขาวิชาพลศึกษาและวิทยาศาสตร์การกีฬา</v>
      </c>
      <c r="V72" s="8">
        <v>5470190021788</v>
      </c>
      <c r="W72" s="5"/>
      <c r="X72" s="5"/>
      <c r="Y72" s="5"/>
      <c r="Z72" s="5"/>
    </row>
    <row r="73" spans="1:26" ht="21.75" hidden="1" customHeight="1">
      <c r="A73" s="1"/>
      <c r="B73" s="1">
        <v>3470101531908</v>
      </c>
      <c r="C73" s="64" t="s">
        <v>139</v>
      </c>
      <c r="D73" s="5" t="s">
        <v>28</v>
      </c>
      <c r="E73" s="5" t="s">
        <v>130</v>
      </c>
      <c r="F73" s="5" t="s">
        <v>51</v>
      </c>
      <c r="G73" s="5" t="s">
        <v>51</v>
      </c>
      <c r="H73" s="5" t="s">
        <v>51</v>
      </c>
      <c r="I73" s="5" t="s">
        <v>51</v>
      </c>
      <c r="J73" s="65" t="s">
        <v>51</v>
      </c>
      <c r="K73" s="5" t="s">
        <v>93</v>
      </c>
      <c r="L73" s="5" t="s">
        <v>81</v>
      </c>
      <c r="M73" s="66">
        <f t="shared" si="72"/>
        <v>0</v>
      </c>
      <c r="N73" s="66">
        <f t="shared" si="73"/>
        <v>0</v>
      </c>
      <c r="O73" s="66"/>
      <c r="P73" s="66">
        <f t="shared" si="74"/>
        <v>0</v>
      </c>
      <c r="Q73" s="66">
        <f t="shared" si="75"/>
        <v>1</v>
      </c>
      <c r="R73" s="67">
        <f t="shared" si="2"/>
        <v>1</v>
      </c>
      <c r="S73" s="5"/>
      <c r="T73" s="5"/>
      <c r="U73" s="5" t="str">
        <f t="shared" si="7"/>
        <v xml:space="preserve"> </v>
      </c>
      <c r="V73" s="8">
        <v>3470101531908</v>
      </c>
      <c r="W73" s="5"/>
      <c r="X73" s="5"/>
      <c r="Y73" s="5"/>
      <c r="Z73" s="5"/>
    </row>
    <row r="74" spans="1:26" ht="21.75" hidden="1" customHeight="1">
      <c r="A74" s="4">
        <v>13</v>
      </c>
      <c r="B74" s="4" t="str">
        <f>E75</f>
        <v>สาขาวิชาวิจัยและประเมินผลการศึกษา</v>
      </c>
      <c r="C74" s="60" t="str">
        <f>B74</f>
        <v>สาขาวิชาวิจัยและประเมินผลการศึกษา</v>
      </c>
      <c r="D74" s="59"/>
      <c r="E74" s="59"/>
      <c r="F74" s="59" t="s">
        <v>51</v>
      </c>
      <c r="G74" s="59" t="s">
        <v>51</v>
      </c>
      <c r="H74" s="59" t="s">
        <v>51</v>
      </c>
      <c r="I74" s="59" t="s">
        <v>51</v>
      </c>
      <c r="J74" s="61" t="s">
        <v>51</v>
      </c>
      <c r="K74" s="59"/>
      <c r="L74" s="59"/>
      <c r="M74" s="62">
        <f t="shared" ref="M74:N74" si="76">SUMIF($E:$E,$B74,M:M)</f>
        <v>3</v>
      </c>
      <c r="N74" s="62">
        <f t="shared" si="76"/>
        <v>1</v>
      </c>
      <c r="O74" s="62"/>
      <c r="P74" s="62">
        <f t="shared" ref="P74:Q74" si="77">SUMIF($E:$E,$B74,P:P)</f>
        <v>0</v>
      </c>
      <c r="Q74" s="62">
        <f t="shared" si="77"/>
        <v>0</v>
      </c>
      <c r="R74" s="63">
        <f t="shared" si="2"/>
        <v>4</v>
      </c>
      <c r="S74" s="59"/>
      <c r="T74" s="59"/>
      <c r="U74" s="5" t="str">
        <f t="shared" si="7"/>
        <v>คณะครุศาสตร์ สาขาวิชาวิจัยและประเมินผลการศึกษา</v>
      </c>
      <c r="V74" s="58" t="s">
        <v>51</v>
      </c>
      <c r="W74" s="59"/>
      <c r="X74" s="59"/>
      <c r="Y74" s="59"/>
      <c r="Z74" s="59"/>
    </row>
    <row r="75" spans="1:26" ht="21.75" customHeight="1">
      <c r="A75" s="1"/>
      <c r="B75" s="1">
        <v>3349900596074</v>
      </c>
      <c r="C75" s="64" t="s">
        <v>140</v>
      </c>
      <c r="D75" s="5" t="s">
        <v>28</v>
      </c>
      <c r="E75" s="5" t="s">
        <v>141</v>
      </c>
      <c r="F75" s="5" t="s">
        <v>44</v>
      </c>
      <c r="G75" s="5" t="s">
        <v>45</v>
      </c>
      <c r="H75" s="5" t="s">
        <v>46</v>
      </c>
      <c r="I75" s="5" t="s">
        <v>47</v>
      </c>
      <c r="J75" s="65" t="s">
        <v>28</v>
      </c>
      <c r="K75" s="5" t="s">
        <v>62</v>
      </c>
      <c r="L75" s="5" t="s">
        <v>49</v>
      </c>
      <c r="M75" s="66">
        <f t="shared" ref="M75:M78" si="78">IF(K75="ข้าราชการพลเรือนในสถาบันอุดมศึกษา",1,0)</f>
        <v>1</v>
      </c>
      <c r="N75" s="66">
        <f t="shared" ref="N75:N78" si="79">IF(K75="พนักงานมหาวิทยาลัย",1,0)</f>
        <v>0</v>
      </c>
      <c r="O75" s="66"/>
      <c r="P75" s="66">
        <f t="shared" ref="P75:P78" si="80">IF(K75="ลูกจ้างชั่วคราวรายเดือน",1,0)</f>
        <v>0</v>
      </c>
      <c r="Q75" s="66">
        <f t="shared" ref="Q75:Q78" si="81">IF(K75="อาจารย์พิเศษรายชั่วโมง",1,0)</f>
        <v>0</v>
      </c>
      <c r="R75" s="67">
        <f t="shared" si="2"/>
        <v>1</v>
      </c>
      <c r="S75" s="5"/>
      <c r="T75" s="5"/>
      <c r="U75" s="5" t="str">
        <f t="shared" si="7"/>
        <v>คณะครุศาสตร์ สาขาวิชาวิจัยและประเมินผลการศึกษา</v>
      </c>
      <c r="V75" s="8">
        <v>3349900596074</v>
      </c>
      <c r="W75" s="5"/>
      <c r="X75" s="5"/>
      <c r="Y75" s="5"/>
      <c r="Z75" s="5"/>
    </row>
    <row r="76" spans="1:26" ht="21.75" customHeight="1">
      <c r="A76" s="1"/>
      <c r="B76" s="1">
        <v>3411900493617</v>
      </c>
      <c r="C76" s="64" t="s">
        <v>142</v>
      </c>
      <c r="D76" s="5" t="s">
        <v>28</v>
      </c>
      <c r="E76" s="5" t="s">
        <v>141</v>
      </c>
      <c r="F76" s="5" t="s">
        <v>44</v>
      </c>
      <c r="G76" s="5" t="s">
        <v>45</v>
      </c>
      <c r="H76" s="5" t="s">
        <v>46</v>
      </c>
      <c r="I76" s="5" t="s">
        <v>79</v>
      </c>
      <c r="J76" s="65" t="s">
        <v>28</v>
      </c>
      <c r="K76" s="5" t="s">
        <v>62</v>
      </c>
      <c r="L76" s="5" t="s">
        <v>49</v>
      </c>
      <c r="M76" s="66">
        <f t="shared" si="78"/>
        <v>1</v>
      </c>
      <c r="N76" s="66">
        <f t="shared" si="79"/>
        <v>0</v>
      </c>
      <c r="O76" s="66"/>
      <c r="P76" s="66">
        <f t="shared" si="80"/>
        <v>0</v>
      </c>
      <c r="Q76" s="66">
        <f t="shared" si="81"/>
        <v>0</v>
      </c>
      <c r="R76" s="67">
        <f t="shared" si="2"/>
        <v>1</v>
      </c>
      <c r="S76" s="5"/>
      <c r="T76" s="5"/>
      <c r="U76" s="5" t="str">
        <f t="shared" si="7"/>
        <v>คณะครุศาสตร์ สาขาวิชาวิจัยและประเมินผลการศึกษา</v>
      </c>
      <c r="V76" s="8">
        <v>3411900493617</v>
      </c>
      <c r="W76" s="5"/>
      <c r="X76" s="5"/>
      <c r="Y76" s="5"/>
      <c r="Z76" s="5"/>
    </row>
    <row r="77" spans="1:26" ht="21.75" customHeight="1">
      <c r="A77" s="1"/>
      <c r="B77" s="1">
        <v>3470101537205</v>
      </c>
      <c r="C77" s="64" t="s">
        <v>144</v>
      </c>
      <c r="D77" s="5" t="s">
        <v>28</v>
      </c>
      <c r="E77" s="5" t="s">
        <v>141</v>
      </c>
      <c r="F77" s="5" t="s">
        <v>44</v>
      </c>
      <c r="G77" s="5" t="s">
        <v>45</v>
      </c>
      <c r="H77" s="5" t="s">
        <v>46</v>
      </c>
      <c r="I77" s="5" t="s">
        <v>79</v>
      </c>
      <c r="J77" s="65" t="s">
        <v>28</v>
      </c>
      <c r="K77" s="5" t="s">
        <v>62</v>
      </c>
      <c r="L77" s="5" t="s">
        <v>49</v>
      </c>
      <c r="M77" s="66">
        <f t="shared" si="78"/>
        <v>1</v>
      </c>
      <c r="N77" s="66">
        <f t="shared" si="79"/>
        <v>0</v>
      </c>
      <c r="O77" s="66"/>
      <c r="P77" s="66">
        <f t="shared" si="80"/>
        <v>0</v>
      </c>
      <c r="Q77" s="66">
        <f t="shared" si="81"/>
        <v>0</v>
      </c>
      <c r="R77" s="67">
        <f t="shared" si="2"/>
        <v>1</v>
      </c>
      <c r="S77" s="5"/>
      <c r="T77" s="5"/>
      <c r="U77" s="5" t="str">
        <f t="shared" si="7"/>
        <v>คณะครุศาสตร์ สาขาวิชาวิจัยและประเมินผลการศึกษา</v>
      </c>
      <c r="V77" s="8">
        <v>3470101537205</v>
      </c>
      <c r="W77" s="5"/>
      <c r="X77" s="5"/>
      <c r="Y77" s="5"/>
      <c r="Z77" s="5"/>
    </row>
    <row r="78" spans="1:26" ht="21.75" hidden="1" customHeight="1">
      <c r="A78" s="1"/>
      <c r="B78" s="1">
        <v>3470101407841</v>
      </c>
      <c r="C78" s="64" t="s">
        <v>145</v>
      </c>
      <c r="D78" s="5" t="s">
        <v>28</v>
      </c>
      <c r="E78" s="5" t="s">
        <v>141</v>
      </c>
      <c r="F78" s="5" t="s">
        <v>51</v>
      </c>
      <c r="G78" s="5" t="s">
        <v>51</v>
      </c>
      <c r="H78" s="5" t="s">
        <v>51</v>
      </c>
      <c r="I78" s="5" t="s">
        <v>51</v>
      </c>
      <c r="J78" s="65" t="s">
        <v>51</v>
      </c>
      <c r="K78" s="5" t="s">
        <v>6</v>
      </c>
      <c r="L78" s="5" t="s">
        <v>49</v>
      </c>
      <c r="M78" s="66">
        <f t="shared" si="78"/>
        <v>0</v>
      </c>
      <c r="N78" s="66">
        <f t="shared" si="79"/>
        <v>1</v>
      </c>
      <c r="O78" s="66"/>
      <c r="P78" s="66">
        <f t="shared" si="80"/>
        <v>0</v>
      </c>
      <c r="Q78" s="66">
        <f t="shared" si="81"/>
        <v>0</v>
      </c>
      <c r="R78" s="67">
        <f t="shared" si="2"/>
        <v>1</v>
      </c>
      <c r="S78" s="5"/>
      <c r="T78" s="5"/>
      <c r="U78" s="5" t="str">
        <f t="shared" si="7"/>
        <v xml:space="preserve"> </v>
      </c>
      <c r="V78" s="8">
        <v>3470101407841</v>
      </c>
      <c r="W78" s="5"/>
      <c r="X78" s="5"/>
      <c r="Y78" s="5"/>
      <c r="Z78" s="5"/>
    </row>
    <row r="79" spans="1:26" ht="21.75" hidden="1" customHeight="1">
      <c r="A79" s="4">
        <v>14</v>
      </c>
      <c r="B79" s="4" t="str">
        <f>E80</f>
        <v>สาขาวิชาวิทยาศาสตร์</v>
      </c>
      <c r="C79" s="60" t="str">
        <f>B79</f>
        <v>สาขาวิชาวิทยาศาสตร์</v>
      </c>
      <c r="D79" s="59"/>
      <c r="E79" s="59"/>
      <c r="F79" s="59" t="s">
        <v>51</v>
      </c>
      <c r="G79" s="59" t="s">
        <v>51</v>
      </c>
      <c r="H79" s="59" t="s">
        <v>51</v>
      </c>
      <c r="I79" s="59" t="s">
        <v>51</v>
      </c>
      <c r="J79" s="61" t="s">
        <v>51</v>
      </c>
      <c r="K79" s="59"/>
      <c r="L79" s="59"/>
      <c r="M79" s="62">
        <f t="shared" ref="M79:N79" si="82">SUMIF($E:$E,$B79,M:M)</f>
        <v>0</v>
      </c>
      <c r="N79" s="62">
        <f t="shared" si="82"/>
        <v>1</v>
      </c>
      <c r="O79" s="62"/>
      <c r="P79" s="62">
        <f t="shared" ref="P79:Q79" si="83">SUMIF($E:$E,$B79,P:P)</f>
        <v>0</v>
      </c>
      <c r="Q79" s="62">
        <f t="shared" si="83"/>
        <v>0</v>
      </c>
      <c r="R79" s="63">
        <f t="shared" si="2"/>
        <v>1</v>
      </c>
      <c r="S79" s="59"/>
      <c r="T79" s="59"/>
      <c r="U79" s="5" t="str">
        <f t="shared" si="7"/>
        <v>คณะครุศาสตร์ สาขาวิชาวิทยาศาสตร์</v>
      </c>
      <c r="V79" s="58" t="s">
        <v>51</v>
      </c>
      <c r="W79" s="59"/>
      <c r="X79" s="59"/>
      <c r="Y79" s="59"/>
      <c r="Z79" s="59"/>
    </row>
    <row r="80" spans="1:26" ht="21.75" hidden="1" customHeight="1">
      <c r="A80" s="1"/>
      <c r="B80" s="1">
        <v>1489900009856</v>
      </c>
      <c r="C80" s="64" t="s">
        <v>147</v>
      </c>
      <c r="D80" s="5" t="s">
        <v>28</v>
      </c>
      <c r="E80" s="5" t="s">
        <v>148</v>
      </c>
      <c r="F80" s="5" t="s">
        <v>51</v>
      </c>
      <c r="G80" s="5" t="s">
        <v>51</v>
      </c>
      <c r="H80" s="5" t="s">
        <v>51</v>
      </c>
      <c r="I80" s="5" t="s">
        <v>51</v>
      </c>
      <c r="J80" s="65" t="s">
        <v>51</v>
      </c>
      <c r="K80" s="5" t="s">
        <v>6</v>
      </c>
      <c r="L80" s="5" t="s">
        <v>49</v>
      </c>
      <c r="M80" s="66">
        <f t="shared" ref="M80:M86" si="84">IF(K80="ข้าราชการพลเรือนในสถาบันอุดมศึกษา",1,0)</f>
        <v>0</v>
      </c>
      <c r="N80" s="66">
        <f t="shared" ref="N80:N86" si="85">IF(K80="พนักงานมหาวิทยาลัย",1,0)</f>
        <v>1</v>
      </c>
      <c r="O80" s="66"/>
      <c r="P80" s="66">
        <f t="shared" ref="P80:P86" si="86">IF(K80="ลูกจ้างชั่วคราวรายเดือน",1,0)</f>
        <v>0</v>
      </c>
      <c r="Q80" s="66">
        <f t="shared" ref="Q80:Q86" si="87">IF(K80="อาจารย์พิเศษรายชั่วโมง",1,0)</f>
        <v>0</v>
      </c>
      <c r="R80" s="67">
        <f t="shared" si="2"/>
        <v>1</v>
      </c>
      <c r="S80" s="5"/>
      <c r="T80" s="5"/>
      <c r="U80" s="5" t="str">
        <f t="shared" si="7"/>
        <v>คณะครุศาสตร์ สาขาวิชาสังคมศึกษา</v>
      </c>
      <c r="V80" s="8">
        <v>1489900009856</v>
      </c>
      <c r="W80" s="5"/>
      <c r="X80" s="5"/>
      <c r="Y80" s="5"/>
      <c r="Z80" s="5"/>
    </row>
    <row r="81" spans="1:26" ht="21.75" hidden="1" customHeight="1">
      <c r="A81" s="1"/>
      <c r="B81" s="1">
        <v>1102000373302</v>
      </c>
      <c r="C81" s="64" t="s">
        <v>149</v>
      </c>
      <c r="D81" s="5" t="s">
        <v>28</v>
      </c>
      <c r="E81" s="5" t="s">
        <v>150</v>
      </c>
      <c r="F81" s="5" t="s">
        <v>51</v>
      </c>
      <c r="G81" s="5" t="s">
        <v>51</v>
      </c>
      <c r="H81" s="5" t="s">
        <v>51</v>
      </c>
      <c r="I81" s="5" t="s">
        <v>51</v>
      </c>
      <c r="J81" s="65" t="s">
        <v>51</v>
      </c>
      <c r="K81" s="5" t="s">
        <v>6</v>
      </c>
      <c r="L81" s="5" t="s">
        <v>81</v>
      </c>
      <c r="M81" s="66">
        <f t="shared" si="84"/>
        <v>0</v>
      </c>
      <c r="N81" s="66">
        <f t="shared" si="85"/>
        <v>1</v>
      </c>
      <c r="O81" s="66"/>
      <c r="P81" s="66">
        <f t="shared" si="86"/>
        <v>0</v>
      </c>
      <c r="Q81" s="66">
        <f t="shared" si="87"/>
        <v>0</v>
      </c>
      <c r="R81" s="67">
        <f t="shared" si="2"/>
        <v>1</v>
      </c>
      <c r="S81" s="5"/>
      <c r="T81" s="5"/>
      <c r="U81" s="5" t="str">
        <f t="shared" si="7"/>
        <v>คณะครุศาสตร์ สาขาวิชาสังคมศึกษา</v>
      </c>
      <c r="V81" s="8">
        <v>1102000373302</v>
      </c>
      <c r="W81" s="5"/>
      <c r="X81" s="5"/>
      <c r="Y81" s="5"/>
      <c r="Z81" s="5"/>
    </row>
    <row r="82" spans="1:26" ht="21.75" hidden="1" customHeight="1">
      <c r="A82" s="1"/>
      <c r="B82" s="1">
        <v>1570700027070</v>
      </c>
      <c r="C82" s="64" t="s">
        <v>151</v>
      </c>
      <c r="D82" s="5" t="s">
        <v>28</v>
      </c>
      <c r="E82" s="5" t="s">
        <v>150</v>
      </c>
      <c r="F82" s="5" t="s">
        <v>76</v>
      </c>
      <c r="G82" s="5" t="s">
        <v>45</v>
      </c>
      <c r="H82" s="5" t="s">
        <v>46</v>
      </c>
      <c r="I82" s="5" t="s">
        <v>152</v>
      </c>
      <c r="J82" s="65" t="s">
        <v>28</v>
      </c>
      <c r="K82" s="5" t="s">
        <v>6</v>
      </c>
      <c r="L82" s="5" t="s">
        <v>81</v>
      </c>
      <c r="M82" s="66">
        <f t="shared" si="84"/>
        <v>0</v>
      </c>
      <c r="N82" s="66">
        <f t="shared" si="85"/>
        <v>1</v>
      </c>
      <c r="O82" s="66"/>
      <c r="P82" s="66">
        <f t="shared" si="86"/>
        <v>0</v>
      </c>
      <c r="Q82" s="66">
        <f t="shared" si="87"/>
        <v>0</v>
      </c>
      <c r="R82" s="67">
        <f t="shared" si="2"/>
        <v>1</v>
      </c>
      <c r="S82" s="5"/>
      <c r="T82" s="5"/>
      <c r="U82" s="5" t="str">
        <f t="shared" si="7"/>
        <v>คณะครุศาสตร์ สาขาวิชาสังคมศึกษา</v>
      </c>
      <c r="V82" s="8">
        <v>1570700027070</v>
      </c>
      <c r="W82" s="5"/>
      <c r="X82" s="5"/>
      <c r="Y82" s="5"/>
      <c r="Z82" s="5"/>
    </row>
    <row r="83" spans="1:26" ht="21.75" hidden="1" customHeight="1">
      <c r="A83" s="1"/>
      <c r="B83" s="1">
        <v>3320100022920</v>
      </c>
      <c r="C83" s="64" t="s">
        <v>153</v>
      </c>
      <c r="D83" s="5" t="s">
        <v>28</v>
      </c>
      <c r="E83" s="5" t="s">
        <v>150</v>
      </c>
      <c r="F83" s="5" t="s">
        <v>76</v>
      </c>
      <c r="G83" s="5" t="s">
        <v>45</v>
      </c>
      <c r="H83" s="5" t="s">
        <v>46</v>
      </c>
      <c r="I83" s="5" t="s">
        <v>152</v>
      </c>
      <c r="J83" s="65" t="s">
        <v>28</v>
      </c>
      <c r="K83" s="5" t="s">
        <v>6</v>
      </c>
      <c r="L83" s="5" t="s">
        <v>81</v>
      </c>
      <c r="M83" s="66">
        <f t="shared" si="84"/>
        <v>0</v>
      </c>
      <c r="N83" s="66">
        <f t="shared" si="85"/>
        <v>1</v>
      </c>
      <c r="O83" s="66"/>
      <c r="P83" s="66">
        <f t="shared" si="86"/>
        <v>0</v>
      </c>
      <c r="Q83" s="66">
        <f t="shared" si="87"/>
        <v>0</v>
      </c>
      <c r="R83" s="67">
        <f t="shared" si="2"/>
        <v>1</v>
      </c>
      <c r="S83" s="5"/>
      <c r="T83" s="5"/>
      <c r="U83" s="5" t="str">
        <f t="shared" si="7"/>
        <v>คณะครุศาสตร์ สาขาวิชาสังคมศึกษา</v>
      </c>
      <c r="V83" s="8">
        <v>3320100022920</v>
      </c>
      <c r="W83" s="5"/>
      <c r="X83" s="5"/>
      <c r="Y83" s="5"/>
      <c r="Z83" s="5"/>
    </row>
    <row r="84" spans="1:26" ht="21.75" hidden="1" customHeight="1">
      <c r="A84" s="1"/>
      <c r="B84" s="1">
        <v>3330900117011</v>
      </c>
      <c r="C84" s="64" t="s">
        <v>154</v>
      </c>
      <c r="D84" s="5" t="s">
        <v>28</v>
      </c>
      <c r="E84" s="5" t="s">
        <v>150</v>
      </c>
      <c r="F84" s="5" t="s">
        <v>76</v>
      </c>
      <c r="G84" s="5" t="s">
        <v>45</v>
      </c>
      <c r="H84" s="5" t="s">
        <v>46</v>
      </c>
      <c r="I84" s="5" t="s">
        <v>152</v>
      </c>
      <c r="J84" s="65" t="s">
        <v>28</v>
      </c>
      <c r="K84" s="5" t="s">
        <v>6</v>
      </c>
      <c r="L84" s="5" t="s">
        <v>81</v>
      </c>
      <c r="M84" s="66">
        <f t="shared" si="84"/>
        <v>0</v>
      </c>
      <c r="N84" s="66">
        <f t="shared" si="85"/>
        <v>1</v>
      </c>
      <c r="O84" s="66"/>
      <c r="P84" s="66">
        <f t="shared" si="86"/>
        <v>0</v>
      </c>
      <c r="Q84" s="66">
        <f t="shared" si="87"/>
        <v>0</v>
      </c>
      <c r="R84" s="67">
        <f t="shared" si="2"/>
        <v>1</v>
      </c>
      <c r="S84" s="5"/>
      <c r="T84" s="5"/>
      <c r="U84" s="5" t="str">
        <f t="shared" si="7"/>
        <v>คณะครุศาสตร์ สาขาวิชาสังคมศึกษา</v>
      </c>
      <c r="V84" s="8">
        <v>3330900117011</v>
      </c>
      <c r="W84" s="5"/>
      <c r="X84" s="5"/>
      <c r="Y84" s="5"/>
      <c r="Z84" s="5"/>
    </row>
    <row r="85" spans="1:26" ht="21.75" hidden="1" customHeight="1">
      <c r="A85" s="1"/>
      <c r="B85" s="1">
        <v>3440600071651</v>
      </c>
      <c r="C85" s="64" t="s">
        <v>155</v>
      </c>
      <c r="D85" s="5" t="s">
        <v>28</v>
      </c>
      <c r="E85" s="5" t="s">
        <v>150</v>
      </c>
      <c r="F85" s="5" t="s">
        <v>76</v>
      </c>
      <c r="G85" s="5" t="s">
        <v>45</v>
      </c>
      <c r="H85" s="5" t="s">
        <v>46</v>
      </c>
      <c r="I85" s="5" t="s">
        <v>152</v>
      </c>
      <c r="J85" s="65" t="s">
        <v>28</v>
      </c>
      <c r="K85" s="5" t="s">
        <v>6</v>
      </c>
      <c r="L85" s="5" t="s">
        <v>81</v>
      </c>
      <c r="M85" s="66">
        <f t="shared" si="84"/>
        <v>0</v>
      </c>
      <c r="N85" s="66">
        <f t="shared" si="85"/>
        <v>1</v>
      </c>
      <c r="O85" s="66"/>
      <c r="P85" s="66">
        <f t="shared" si="86"/>
        <v>0</v>
      </c>
      <c r="Q85" s="66">
        <f t="shared" si="87"/>
        <v>0</v>
      </c>
      <c r="R85" s="67">
        <f t="shared" si="2"/>
        <v>1</v>
      </c>
      <c r="S85" s="5"/>
      <c r="T85" s="5"/>
      <c r="U85" s="5" t="str">
        <f t="shared" si="7"/>
        <v>คณะครุศาสตร์ สาขาวิชาสังคมศึกษา</v>
      </c>
      <c r="V85" s="8">
        <v>3440600071651</v>
      </c>
      <c r="W85" s="5"/>
      <c r="X85" s="5"/>
      <c r="Y85" s="5"/>
      <c r="Z85" s="5"/>
    </row>
    <row r="86" spans="1:26" ht="21.75" hidden="1" customHeight="1">
      <c r="A86" s="1"/>
      <c r="B86" s="1">
        <v>3559900194403</v>
      </c>
      <c r="C86" s="64" t="s">
        <v>156</v>
      </c>
      <c r="D86" s="5" t="s">
        <v>28</v>
      </c>
      <c r="E86" s="5" t="s">
        <v>150</v>
      </c>
      <c r="F86" s="5" t="s">
        <v>76</v>
      </c>
      <c r="G86" s="5" t="s">
        <v>45</v>
      </c>
      <c r="H86" s="5" t="s">
        <v>46</v>
      </c>
      <c r="I86" s="5" t="s">
        <v>152</v>
      </c>
      <c r="J86" s="65" t="s">
        <v>28</v>
      </c>
      <c r="K86" s="5" t="s">
        <v>6</v>
      </c>
      <c r="L86" s="5" t="s">
        <v>81</v>
      </c>
      <c r="M86" s="66">
        <f t="shared" si="84"/>
        <v>0</v>
      </c>
      <c r="N86" s="66">
        <f t="shared" si="85"/>
        <v>1</v>
      </c>
      <c r="O86" s="66"/>
      <c r="P86" s="66">
        <f t="shared" si="86"/>
        <v>0</v>
      </c>
      <c r="Q86" s="66">
        <f t="shared" si="87"/>
        <v>0</v>
      </c>
      <c r="R86" s="67">
        <f t="shared" si="2"/>
        <v>1</v>
      </c>
      <c r="S86" s="5"/>
      <c r="T86" s="5"/>
      <c r="U86" s="5" t="str">
        <f t="shared" si="7"/>
        <v xml:space="preserve"> </v>
      </c>
      <c r="V86" s="8">
        <v>3559900194403</v>
      </c>
      <c r="W86" s="5"/>
      <c r="X86" s="5"/>
      <c r="Y86" s="5"/>
      <c r="Z86" s="5"/>
    </row>
    <row r="87" spans="1:26" ht="21.75" hidden="1" customHeight="1">
      <c r="A87" s="4">
        <v>15</v>
      </c>
      <c r="B87" s="4" t="str">
        <f>E88</f>
        <v>สาขาวิชาหลักสูตรและการสอน</v>
      </c>
      <c r="C87" s="60" t="str">
        <f>B87</f>
        <v>สาขาวิชาหลักสูตรและการสอน</v>
      </c>
      <c r="D87" s="59"/>
      <c r="E87" s="59"/>
      <c r="F87" s="59" t="s">
        <v>51</v>
      </c>
      <c r="G87" s="59" t="s">
        <v>51</v>
      </c>
      <c r="H87" s="59" t="s">
        <v>51</v>
      </c>
      <c r="I87" s="59" t="s">
        <v>51</v>
      </c>
      <c r="J87" s="61" t="s">
        <v>51</v>
      </c>
      <c r="K87" s="59"/>
      <c r="L87" s="59"/>
      <c r="M87" s="62">
        <f t="shared" ref="M87:N87" si="88">SUMIF($E:$E,$B87,M:M)</f>
        <v>1</v>
      </c>
      <c r="N87" s="62">
        <f t="shared" si="88"/>
        <v>19</v>
      </c>
      <c r="O87" s="62"/>
      <c r="P87" s="62">
        <f t="shared" ref="P87:Q87" si="89">SUMIF($E:$E,$B87,P:P)</f>
        <v>3</v>
      </c>
      <c r="Q87" s="62">
        <f t="shared" si="89"/>
        <v>1</v>
      </c>
      <c r="R87" s="63">
        <f t="shared" si="2"/>
        <v>24</v>
      </c>
      <c r="S87" s="59"/>
      <c r="T87" s="59"/>
      <c r="U87" s="5" t="str">
        <f t="shared" si="7"/>
        <v>คณะครุศาสตร์ สาขาวิชาหลักสูตรและการสอน</v>
      </c>
      <c r="V87" s="58" t="s">
        <v>51</v>
      </c>
      <c r="W87" s="59"/>
      <c r="X87" s="59"/>
      <c r="Y87" s="59"/>
      <c r="Z87" s="59"/>
    </row>
    <row r="88" spans="1:26" ht="21.75" customHeight="1">
      <c r="A88" s="81"/>
      <c r="B88" s="1">
        <v>3409900356692</v>
      </c>
      <c r="C88" s="83" t="s">
        <v>157</v>
      </c>
      <c r="D88" s="84" t="s">
        <v>28</v>
      </c>
      <c r="E88" s="84" t="s">
        <v>158</v>
      </c>
      <c r="F88" s="84" t="s">
        <v>44</v>
      </c>
      <c r="G88" s="84" t="s">
        <v>45</v>
      </c>
      <c r="H88" s="84" t="s">
        <v>46</v>
      </c>
      <c r="I88" s="84" t="s">
        <v>47</v>
      </c>
      <c r="J88" s="85" t="s">
        <v>28</v>
      </c>
      <c r="K88" s="84" t="s">
        <v>62</v>
      </c>
      <c r="L88" s="84" t="s">
        <v>49</v>
      </c>
      <c r="M88" s="87">
        <f t="shared" ref="M88:M111" si="90">IF(K88="ข้าราชการพลเรือนในสถาบันอุดมศึกษา",1,0)</f>
        <v>1</v>
      </c>
      <c r="N88" s="87">
        <f t="shared" ref="N88:N111" si="91">IF(K88="พนักงานมหาวิทยาลัย",1,0)</f>
        <v>0</v>
      </c>
      <c r="O88" s="87"/>
      <c r="P88" s="87">
        <f t="shared" ref="P88:P111" si="92">IF(K88="ลูกจ้างชั่วคราวรายเดือน",1,0)</f>
        <v>0</v>
      </c>
      <c r="Q88" s="87">
        <f t="shared" ref="Q88:Q111" si="93">IF(K88="อาจารย์พิเศษรายชั่วโมง",1,0)</f>
        <v>0</v>
      </c>
      <c r="R88" s="90">
        <f t="shared" si="2"/>
        <v>1</v>
      </c>
      <c r="S88" s="84"/>
      <c r="T88" s="84"/>
      <c r="U88" s="84" t="str">
        <f t="shared" si="7"/>
        <v>คณะครุศาสตร์ สาขาวิชาหลักสูตรและการสอน</v>
      </c>
      <c r="V88" s="92">
        <v>3409900356692</v>
      </c>
      <c r="W88" s="84"/>
      <c r="X88" s="84"/>
      <c r="Y88" s="84"/>
      <c r="Z88" s="84"/>
    </row>
    <row r="89" spans="1:26" ht="21.75" hidden="1" customHeight="1">
      <c r="A89" s="1"/>
      <c r="B89" s="1">
        <v>1100200243907</v>
      </c>
      <c r="C89" s="64" t="s">
        <v>159</v>
      </c>
      <c r="D89" s="5" t="s">
        <v>28</v>
      </c>
      <c r="E89" s="5" t="s">
        <v>158</v>
      </c>
      <c r="F89" s="5" t="s">
        <v>76</v>
      </c>
      <c r="G89" s="5" t="s">
        <v>160</v>
      </c>
      <c r="H89" s="5" t="s">
        <v>46</v>
      </c>
      <c r="I89" s="5" t="s">
        <v>161</v>
      </c>
      <c r="J89" s="65" t="s">
        <v>28</v>
      </c>
      <c r="K89" s="5" t="s">
        <v>6</v>
      </c>
      <c r="L89" s="5" t="s">
        <v>81</v>
      </c>
      <c r="M89" s="66">
        <f t="shared" si="90"/>
        <v>0</v>
      </c>
      <c r="N89" s="66">
        <f t="shared" si="91"/>
        <v>1</v>
      </c>
      <c r="O89" s="66"/>
      <c r="P89" s="66">
        <f t="shared" si="92"/>
        <v>0</v>
      </c>
      <c r="Q89" s="66">
        <f t="shared" si="93"/>
        <v>0</v>
      </c>
      <c r="R89" s="67">
        <f t="shared" si="2"/>
        <v>1</v>
      </c>
      <c r="S89" s="5"/>
      <c r="T89" s="5"/>
      <c r="U89" s="5" t="str">
        <f t="shared" si="7"/>
        <v>คณะครุศาสตร์ สาขาวิชาหลักสูตรและการสอน</v>
      </c>
      <c r="V89" s="8">
        <v>1100200243907</v>
      </c>
      <c r="W89" s="5"/>
      <c r="X89" s="5"/>
      <c r="Y89" s="5"/>
      <c r="Z89" s="5"/>
    </row>
    <row r="90" spans="1:26" ht="21.75" hidden="1" customHeight="1">
      <c r="A90" s="1"/>
      <c r="B90" s="1">
        <v>1309900131474</v>
      </c>
      <c r="C90" s="64" t="s">
        <v>162</v>
      </c>
      <c r="D90" s="5" t="s">
        <v>28</v>
      </c>
      <c r="E90" s="5" t="s">
        <v>158</v>
      </c>
      <c r="F90" s="5" t="s">
        <v>76</v>
      </c>
      <c r="G90" s="5" t="s">
        <v>45</v>
      </c>
      <c r="H90" s="5" t="s">
        <v>46</v>
      </c>
      <c r="I90" s="5" t="s">
        <v>163</v>
      </c>
      <c r="J90" s="65" t="s">
        <v>28</v>
      </c>
      <c r="K90" s="5" t="s">
        <v>6</v>
      </c>
      <c r="L90" s="5" t="s">
        <v>81</v>
      </c>
      <c r="M90" s="66">
        <f t="shared" si="90"/>
        <v>0</v>
      </c>
      <c r="N90" s="66">
        <f t="shared" si="91"/>
        <v>1</v>
      </c>
      <c r="O90" s="66"/>
      <c r="P90" s="66">
        <f t="shared" si="92"/>
        <v>0</v>
      </c>
      <c r="Q90" s="66">
        <f t="shared" si="93"/>
        <v>0</v>
      </c>
      <c r="R90" s="67">
        <f t="shared" si="2"/>
        <v>1</v>
      </c>
      <c r="S90" s="5"/>
      <c r="T90" s="5"/>
      <c r="U90" s="5" t="str">
        <f t="shared" si="7"/>
        <v>คณะครุศาสตร์ สาขาวิชาหลักสูตรและการสอน</v>
      </c>
      <c r="V90" s="8">
        <v>1309900131474</v>
      </c>
      <c r="W90" s="5"/>
      <c r="X90" s="5"/>
      <c r="Y90" s="5"/>
      <c r="Z90" s="5"/>
    </row>
    <row r="91" spans="1:26" ht="21.75" hidden="1" customHeight="1">
      <c r="A91" s="1"/>
      <c r="B91" s="1">
        <v>1411490000059</v>
      </c>
      <c r="C91" s="64" t="s">
        <v>164</v>
      </c>
      <c r="D91" s="5" t="s">
        <v>28</v>
      </c>
      <c r="E91" s="5" t="s">
        <v>158</v>
      </c>
      <c r="F91" s="5" t="s">
        <v>44</v>
      </c>
      <c r="G91" s="5" t="s">
        <v>71</v>
      </c>
      <c r="H91" s="5" t="s">
        <v>46</v>
      </c>
      <c r="I91" s="5" t="s">
        <v>165</v>
      </c>
      <c r="J91" s="65" t="s">
        <v>28</v>
      </c>
      <c r="K91" s="5" t="s">
        <v>6</v>
      </c>
      <c r="L91" s="5" t="s">
        <v>49</v>
      </c>
      <c r="M91" s="66">
        <f t="shared" si="90"/>
        <v>0</v>
      </c>
      <c r="N91" s="66">
        <f t="shared" si="91"/>
        <v>1</v>
      </c>
      <c r="O91" s="66"/>
      <c r="P91" s="66">
        <f t="shared" si="92"/>
        <v>0</v>
      </c>
      <c r="Q91" s="66">
        <f t="shared" si="93"/>
        <v>0</v>
      </c>
      <c r="R91" s="67">
        <f t="shared" si="2"/>
        <v>1</v>
      </c>
      <c r="S91" s="5"/>
      <c r="T91" s="5"/>
      <c r="U91" s="5" t="str">
        <f t="shared" si="7"/>
        <v>คณะครุศาสตร์ สาขาวิชาหลักสูตรและการสอน</v>
      </c>
      <c r="V91" s="8">
        <v>1411490000059</v>
      </c>
      <c r="W91" s="5"/>
      <c r="X91" s="5"/>
      <c r="Y91" s="5"/>
      <c r="Z91" s="5"/>
    </row>
    <row r="92" spans="1:26" ht="21.75" hidden="1" customHeight="1">
      <c r="A92" s="1"/>
      <c r="B92" s="1">
        <v>1430900016757</v>
      </c>
      <c r="C92" s="64" t="s">
        <v>166</v>
      </c>
      <c r="D92" s="5" t="s">
        <v>28</v>
      </c>
      <c r="E92" s="5" t="s">
        <v>158</v>
      </c>
      <c r="F92" s="5" t="s">
        <v>76</v>
      </c>
      <c r="G92" s="5" t="s">
        <v>45</v>
      </c>
      <c r="H92" s="5" t="s">
        <v>46</v>
      </c>
      <c r="I92" s="5" t="s">
        <v>167</v>
      </c>
      <c r="J92" s="65" t="s">
        <v>28</v>
      </c>
      <c r="K92" s="5" t="s">
        <v>6</v>
      </c>
      <c r="L92" s="5" t="s">
        <v>81</v>
      </c>
      <c r="M92" s="66">
        <f t="shared" si="90"/>
        <v>0</v>
      </c>
      <c r="N92" s="66">
        <f t="shared" si="91"/>
        <v>1</v>
      </c>
      <c r="O92" s="66"/>
      <c r="P92" s="66">
        <f t="shared" si="92"/>
        <v>0</v>
      </c>
      <c r="Q92" s="66">
        <f t="shared" si="93"/>
        <v>0</v>
      </c>
      <c r="R92" s="67">
        <f t="shared" si="2"/>
        <v>1</v>
      </c>
      <c r="S92" s="5"/>
      <c r="T92" s="5"/>
      <c r="U92" s="5" t="str">
        <f t="shared" si="7"/>
        <v>คณะครุศาสตร์ สาขาวิชาหลักสูตรและการสอน</v>
      </c>
      <c r="V92" s="8">
        <v>1430900016757</v>
      </c>
      <c r="W92" s="5"/>
      <c r="X92" s="5"/>
      <c r="Y92" s="5"/>
      <c r="Z92" s="5"/>
    </row>
    <row r="93" spans="1:26" ht="21.75" hidden="1" customHeight="1">
      <c r="A93" s="1"/>
      <c r="B93" s="1">
        <v>1470100028912</v>
      </c>
      <c r="C93" s="64" t="s">
        <v>168</v>
      </c>
      <c r="D93" s="5" t="s">
        <v>28</v>
      </c>
      <c r="E93" s="5" t="s">
        <v>158</v>
      </c>
      <c r="F93" s="5" t="s">
        <v>76</v>
      </c>
      <c r="G93" s="5" t="s">
        <v>160</v>
      </c>
      <c r="H93" s="5" t="s">
        <v>46</v>
      </c>
      <c r="I93" s="5" t="s">
        <v>161</v>
      </c>
      <c r="J93" s="65" t="s">
        <v>28</v>
      </c>
      <c r="K93" s="5" t="s">
        <v>6</v>
      </c>
      <c r="L93" s="5" t="s">
        <v>81</v>
      </c>
      <c r="M93" s="66">
        <f t="shared" si="90"/>
        <v>0</v>
      </c>
      <c r="N93" s="66">
        <f t="shared" si="91"/>
        <v>1</v>
      </c>
      <c r="O93" s="66"/>
      <c r="P93" s="66">
        <f t="shared" si="92"/>
        <v>0</v>
      </c>
      <c r="Q93" s="66">
        <f t="shared" si="93"/>
        <v>0</v>
      </c>
      <c r="R93" s="67">
        <f t="shared" si="2"/>
        <v>1</v>
      </c>
      <c r="S93" s="5"/>
      <c r="T93" s="5"/>
      <c r="U93" s="5" t="str">
        <f t="shared" si="7"/>
        <v>คณะครุศาสตร์ สาขาวิชาหลักสูตรและการสอน</v>
      </c>
      <c r="V93" s="8">
        <v>1470100028912</v>
      </c>
      <c r="W93" s="5"/>
      <c r="X93" s="5"/>
      <c r="Y93" s="5"/>
      <c r="Z93" s="5"/>
    </row>
    <row r="94" spans="1:26" ht="21.75" hidden="1" customHeight="1">
      <c r="A94" s="1"/>
      <c r="B94" s="1">
        <v>1470400031137</v>
      </c>
      <c r="C94" s="64" t="s">
        <v>169</v>
      </c>
      <c r="D94" s="5" t="s">
        <v>28</v>
      </c>
      <c r="E94" s="5" t="s">
        <v>158</v>
      </c>
      <c r="F94" s="5" t="s">
        <v>76</v>
      </c>
      <c r="G94" s="5" t="s">
        <v>45</v>
      </c>
      <c r="H94" s="5" t="s">
        <v>46</v>
      </c>
      <c r="I94" s="5" t="s">
        <v>170</v>
      </c>
      <c r="J94" s="65" t="s">
        <v>28</v>
      </c>
      <c r="K94" s="5" t="s">
        <v>6</v>
      </c>
      <c r="L94" s="5" t="s">
        <v>81</v>
      </c>
      <c r="M94" s="66">
        <f t="shared" si="90"/>
        <v>0</v>
      </c>
      <c r="N94" s="66">
        <f t="shared" si="91"/>
        <v>1</v>
      </c>
      <c r="O94" s="66"/>
      <c r="P94" s="66">
        <f t="shared" si="92"/>
        <v>0</v>
      </c>
      <c r="Q94" s="66">
        <f t="shared" si="93"/>
        <v>0</v>
      </c>
      <c r="R94" s="67">
        <f t="shared" si="2"/>
        <v>1</v>
      </c>
      <c r="S94" s="5"/>
      <c r="T94" s="5"/>
      <c r="U94" s="5" t="str">
        <f t="shared" si="7"/>
        <v>คณะครุศาสตร์ สาขาวิชาหลักสูตรและการสอน</v>
      </c>
      <c r="V94" s="8">
        <v>1470400031137</v>
      </c>
      <c r="W94" s="5"/>
      <c r="X94" s="5"/>
      <c r="Y94" s="5"/>
      <c r="Z94" s="5"/>
    </row>
    <row r="95" spans="1:26" ht="21.75" hidden="1" customHeight="1">
      <c r="A95" s="1"/>
      <c r="B95" s="1">
        <v>1479900102104</v>
      </c>
      <c r="C95" s="64" t="s">
        <v>172</v>
      </c>
      <c r="D95" s="5" t="s">
        <v>28</v>
      </c>
      <c r="E95" s="5" t="s">
        <v>158</v>
      </c>
      <c r="F95" s="5" t="s">
        <v>76</v>
      </c>
      <c r="G95" s="5" t="s">
        <v>160</v>
      </c>
      <c r="H95" s="5" t="s">
        <v>46</v>
      </c>
      <c r="I95" s="5" t="s">
        <v>161</v>
      </c>
      <c r="J95" s="65" t="s">
        <v>28</v>
      </c>
      <c r="K95" s="5" t="s">
        <v>6</v>
      </c>
      <c r="L95" s="5" t="s">
        <v>81</v>
      </c>
      <c r="M95" s="66">
        <f t="shared" si="90"/>
        <v>0</v>
      </c>
      <c r="N95" s="66">
        <f t="shared" si="91"/>
        <v>1</v>
      </c>
      <c r="O95" s="66"/>
      <c r="P95" s="66">
        <f t="shared" si="92"/>
        <v>0</v>
      </c>
      <c r="Q95" s="66">
        <f t="shared" si="93"/>
        <v>0</v>
      </c>
      <c r="R95" s="67">
        <f t="shared" si="2"/>
        <v>1</v>
      </c>
      <c r="S95" s="5"/>
      <c r="T95" s="5"/>
      <c r="U95" s="5" t="str">
        <f t="shared" si="7"/>
        <v>คณะครุศาสตร์ สาขาวิชาหลักสูตรและการสอน</v>
      </c>
      <c r="V95" s="8">
        <v>1479900102104</v>
      </c>
      <c r="W95" s="5"/>
      <c r="X95" s="5"/>
      <c r="Y95" s="5"/>
      <c r="Z95" s="5"/>
    </row>
    <row r="96" spans="1:26" ht="21.75" hidden="1" customHeight="1">
      <c r="A96" s="1"/>
      <c r="B96" s="1">
        <v>1479900138061</v>
      </c>
      <c r="C96" s="64" t="s">
        <v>173</v>
      </c>
      <c r="D96" s="5" t="s">
        <v>28</v>
      </c>
      <c r="E96" s="5" t="s">
        <v>158</v>
      </c>
      <c r="F96" s="5" t="s">
        <v>76</v>
      </c>
      <c r="G96" s="5" t="s">
        <v>174</v>
      </c>
      <c r="H96" s="5" t="s">
        <v>46</v>
      </c>
      <c r="I96" s="5" t="s">
        <v>175</v>
      </c>
      <c r="J96" s="65" t="s">
        <v>28</v>
      </c>
      <c r="K96" s="5" t="s">
        <v>6</v>
      </c>
      <c r="L96" s="5" t="s">
        <v>81</v>
      </c>
      <c r="M96" s="66">
        <f t="shared" si="90"/>
        <v>0</v>
      </c>
      <c r="N96" s="66">
        <f t="shared" si="91"/>
        <v>1</v>
      </c>
      <c r="O96" s="66"/>
      <c r="P96" s="66">
        <f t="shared" si="92"/>
        <v>0</v>
      </c>
      <c r="Q96" s="66">
        <f t="shared" si="93"/>
        <v>0</v>
      </c>
      <c r="R96" s="67">
        <f t="shared" si="2"/>
        <v>1</v>
      </c>
      <c r="S96" s="5"/>
      <c r="T96" s="5"/>
      <c r="U96" s="5" t="str">
        <f t="shared" si="7"/>
        <v>คณะครุศาสตร์ สาขาวิชาหลักสูตรและการสอน</v>
      </c>
      <c r="V96" s="8">
        <v>1479900138061</v>
      </c>
      <c r="W96" s="5"/>
      <c r="X96" s="5"/>
      <c r="Y96" s="5"/>
      <c r="Z96" s="5"/>
    </row>
    <row r="97" spans="1:26" ht="21.75" hidden="1" customHeight="1">
      <c r="A97" s="1"/>
      <c r="B97" s="1">
        <v>1529900042038</v>
      </c>
      <c r="C97" s="64" t="s">
        <v>176</v>
      </c>
      <c r="D97" s="5" t="s">
        <v>28</v>
      </c>
      <c r="E97" s="5" t="s">
        <v>158</v>
      </c>
      <c r="F97" s="5" t="s">
        <v>51</v>
      </c>
      <c r="G97" s="5" t="s">
        <v>51</v>
      </c>
      <c r="H97" s="5" t="s">
        <v>51</v>
      </c>
      <c r="I97" s="5" t="s">
        <v>51</v>
      </c>
      <c r="J97" s="65" t="s">
        <v>51</v>
      </c>
      <c r="K97" s="5" t="s">
        <v>6</v>
      </c>
      <c r="L97" s="5" t="s">
        <v>81</v>
      </c>
      <c r="M97" s="66">
        <f t="shared" si="90"/>
        <v>0</v>
      </c>
      <c r="N97" s="66">
        <f t="shared" si="91"/>
        <v>1</v>
      </c>
      <c r="O97" s="66"/>
      <c r="P97" s="66">
        <f t="shared" si="92"/>
        <v>0</v>
      </c>
      <c r="Q97" s="66">
        <f t="shared" si="93"/>
        <v>0</v>
      </c>
      <c r="R97" s="67">
        <f t="shared" si="2"/>
        <v>1</v>
      </c>
      <c r="S97" s="5"/>
      <c r="T97" s="5"/>
      <c r="U97" s="5" t="str">
        <f t="shared" si="7"/>
        <v>คณะครุศาสตร์ สาขาวิชาหลักสูตรและการสอน</v>
      </c>
      <c r="V97" s="8">
        <v>1529900042038</v>
      </c>
      <c r="W97" s="5"/>
      <c r="X97" s="5"/>
      <c r="Y97" s="5"/>
      <c r="Z97" s="5"/>
    </row>
    <row r="98" spans="1:26" ht="21.75" hidden="1" customHeight="1">
      <c r="A98" s="1"/>
      <c r="B98" s="1">
        <v>3450100543449</v>
      </c>
      <c r="C98" s="64" t="s">
        <v>177</v>
      </c>
      <c r="D98" s="5" t="s">
        <v>28</v>
      </c>
      <c r="E98" s="5" t="s">
        <v>158</v>
      </c>
      <c r="F98" s="5" t="s">
        <v>76</v>
      </c>
      <c r="G98" s="5" t="s">
        <v>160</v>
      </c>
      <c r="H98" s="5" t="s">
        <v>46</v>
      </c>
      <c r="I98" s="5" t="s">
        <v>161</v>
      </c>
      <c r="J98" s="65" t="s">
        <v>28</v>
      </c>
      <c r="K98" s="5" t="s">
        <v>6</v>
      </c>
      <c r="L98" s="5" t="s">
        <v>49</v>
      </c>
      <c r="M98" s="66">
        <f t="shared" si="90"/>
        <v>0</v>
      </c>
      <c r="N98" s="66">
        <f t="shared" si="91"/>
        <v>1</v>
      </c>
      <c r="O98" s="66"/>
      <c r="P98" s="66">
        <f t="shared" si="92"/>
        <v>0</v>
      </c>
      <c r="Q98" s="66">
        <f t="shared" si="93"/>
        <v>0</v>
      </c>
      <c r="R98" s="67">
        <f t="shared" si="2"/>
        <v>1</v>
      </c>
      <c r="S98" s="5"/>
      <c r="T98" s="5"/>
      <c r="U98" s="5" t="str">
        <f t="shared" si="7"/>
        <v>คณะครุศาสตร์ สาขาวิชาหลักสูตรและการสอน</v>
      </c>
      <c r="V98" s="8">
        <v>3450100543449</v>
      </c>
      <c r="W98" s="5"/>
      <c r="X98" s="5"/>
      <c r="Y98" s="5"/>
      <c r="Z98" s="5"/>
    </row>
    <row r="99" spans="1:26" ht="21.75" hidden="1" customHeight="1">
      <c r="A99" s="1"/>
      <c r="B99" s="1">
        <v>3470101469765</v>
      </c>
      <c r="C99" s="64" t="s">
        <v>178</v>
      </c>
      <c r="D99" s="5" t="s">
        <v>28</v>
      </c>
      <c r="E99" s="5" t="s">
        <v>158</v>
      </c>
      <c r="F99" s="5" t="s">
        <v>76</v>
      </c>
      <c r="G99" s="5" t="s">
        <v>45</v>
      </c>
      <c r="H99" s="5" t="s">
        <v>46</v>
      </c>
      <c r="I99" s="5" t="s">
        <v>98</v>
      </c>
      <c r="J99" s="65" t="s">
        <v>28</v>
      </c>
      <c r="K99" s="5" t="s">
        <v>6</v>
      </c>
      <c r="L99" s="5" t="s">
        <v>81</v>
      </c>
      <c r="M99" s="66">
        <f t="shared" si="90"/>
        <v>0</v>
      </c>
      <c r="N99" s="66">
        <f t="shared" si="91"/>
        <v>1</v>
      </c>
      <c r="O99" s="66"/>
      <c r="P99" s="66">
        <f t="shared" si="92"/>
        <v>0</v>
      </c>
      <c r="Q99" s="66">
        <f t="shared" si="93"/>
        <v>0</v>
      </c>
      <c r="R99" s="67">
        <f t="shared" si="2"/>
        <v>1</v>
      </c>
      <c r="S99" s="5"/>
      <c r="T99" s="5"/>
      <c r="U99" s="5" t="str">
        <f t="shared" si="7"/>
        <v>คณะครุศาสตร์ สาขาวิชาหลักสูตรและการสอน</v>
      </c>
      <c r="V99" s="8">
        <v>3470101469765</v>
      </c>
      <c r="W99" s="5"/>
      <c r="X99" s="5"/>
      <c r="Y99" s="5"/>
      <c r="Z99" s="5"/>
    </row>
    <row r="100" spans="1:26" ht="21.75" hidden="1" customHeight="1">
      <c r="A100" s="1"/>
      <c r="B100" s="1">
        <v>3470800471254</v>
      </c>
      <c r="C100" s="64" t="s">
        <v>179</v>
      </c>
      <c r="D100" s="5" t="s">
        <v>28</v>
      </c>
      <c r="E100" s="5" t="s">
        <v>158</v>
      </c>
      <c r="F100" s="5" t="s">
        <v>76</v>
      </c>
      <c r="G100" s="5" t="s">
        <v>45</v>
      </c>
      <c r="H100" s="5" t="s">
        <v>46</v>
      </c>
      <c r="I100" s="5" t="s">
        <v>167</v>
      </c>
      <c r="J100" s="65" t="s">
        <v>28</v>
      </c>
      <c r="K100" s="5" t="s">
        <v>6</v>
      </c>
      <c r="L100" s="5" t="s">
        <v>49</v>
      </c>
      <c r="M100" s="66">
        <f t="shared" si="90"/>
        <v>0</v>
      </c>
      <c r="N100" s="66">
        <f t="shared" si="91"/>
        <v>1</v>
      </c>
      <c r="O100" s="66"/>
      <c r="P100" s="66">
        <f t="shared" si="92"/>
        <v>0</v>
      </c>
      <c r="Q100" s="66">
        <f t="shared" si="93"/>
        <v>0</v>
      </c>
      <c r="R100" s="67">
        <f t="shared" si="2"/>
        <v>1</v>
      </c>
      <c r="S100" s="5"/>
      <c r="T100" s="5"/>
      <c r="U100" s="5" t="str">
        <f t="shared" si="7"/>
        <v>คณะครุศาสตร์ สาขาวิชาหลักสูตรและการสอน</v>
      </c>
      <c r="V100" s="8">
        <v>3470800471254</v>
      </c>
      <c r="W100" s="5"/>
      <c r="X100" s="5"/>
      <c r="Y100" s="5"/>
      <c r="Z100" s="5"/>
    </row>
    <row r="101" spans="1:26" ht="21.75" hidden="1" customHeight="1">
      <c r="A101" s="1"/>
      <c r="B101" s="1">
        <v>3471500108678</v>
      </c>
      <c r="C101" s="64" t="s">
        <v>180</v>
      </c>
      <c r="D101" s="5" t="s">
        <v>28</v>
      </c>
      <c r="E101" s="5" t="s">
        <v>158</v>
      </c>
      <c r="F101" s="5" t="s">
        <v>76</v>
      </c>
      <c r="G101" s="5" t="s">
        <v>45</v>
      </c>
      <c r="H101" s="5" t="s">
        <v>46</v>
      </c>
      <c r="I101" s="5" t="s">
        <v>170</v>
      </c>
      <c r="J101" s="65" t="s">
        <v>28</v>
      </c>
      <c r="K101" s="5" t="s">
        <v>6</v>
      </c>
      <c r="L101" s="5" t="s">
        <v>81</v>
      </c>
      <c r="M101" s="66">
        <f t="shared" si="90"/>
        <v>0</v>
      </c>
      <c r="N101" s="66">
        <f t="shared" si="91"/>
        <v>1</v>
      </c>
      <c r="O101" s="66"/>
      <c r="P101" s="66">
        <f t="shared" si="92"/>
        <v>0</v>
      </c>
      <c r="Q101" s="66">
        <f t="shared" si="93"/>
        <v>0</v>
      </c>
      <c r="R101" s="67">
        <f t="shared" si="2"/>
        <v>1</v>
      </c>
      <c r="S101" s="5"/>
      <c r="T101" s="5"/>
      <c r="U101" s="5" t="str">
        <f t="shared" si="7"/>
        <v>คณะครุศาสตร์ สาขาวิชาหลักสูตรและการสอน</v>
      </c>
      <c r="V101" s="8">
        <v>3471500108678</v>
      </c>
      <c r="W101" s="5"/>
      <c r="X101" s="5"/>
      <c r="Y101" s="5"/>
      <c r="Z101" s="5"/>
    </row>
    <row r="102" spans="1:26" ht="21.75" hidden="1" customHeight="1">
      <c r="A102" s="1"/>
      <c r="B102" s="1">
        <v>3480300002573</v>
      </c>
      <c r="C102" s="64" t="s">
        <v>181</v>
      </c>
      <c r="D102" s="5" t="s">
        <v>28</v>
      </c>
      <c r="E102" s="5" t="s">
        <v>158</v>
      </c>
      <c r="F102" s="5" t="s">
        <v>51</v>
      </c>
      <c r="G102" s="5" t="s">
        <v>51</v>
      </c>
      <c r="H102" s="5" t="s">
        <v>51</v>
      </c>
      <c r="I102" s="5" t="s">
        <v>51</v>
      </c>
      <c r="J102" s="65" t="s">
        <v>51</v>
      </c>
      <c r="K102" s="5" t="s">
        <v>6</v>
      </c>
      <c r="L102" s="5" t="s">
        <v>49</v>
      </c>
      <c r="M102" s="66">
        <f t="shared" si="90"/>
        <v>0</v>
      </c>
      <c r="N102" s="66">
        <f t="shared" si="91"/>
        <v>1</v>
      </c>
      <c r="O102" s="66"/>
      <c r="P102" s="66">
        <f t="shared" si="92"/>
        <v>0</v>
      </c>
      <c r="Q102" s="66">
        <f t="shared" si="93"/>
        <v>0</v>
      </c>
      <c r="R102" s="67">
        <f t="shared" si="2"/>
        <v>1</v>
      </c>
      <c r="S102" s="5"/>
      <c r="T102" s="5"/>
      <c r="U102" s="5" t="str">
        <f t="shared" si="7"/>
        <v>คณะครุศาสตร์ สาขาวิชาหลักสูตรและการสอน</v>
      </c>
      <c r="V102" s="8">
        <v>3480300002573</v>
      </c>
      <c r="W102" s="5"/>
      <c r="X102" s="5"/>
      <c r="Y102" s="5"/>
      <c r="Z102" s="5"/>
    </row>
    <row r="103" spans="1:26" ht="21.75" hidden="1" customHeight="1">
      <c r="A103" s="1"/>
      <c r="B103" s="1">
        <v>3480500365955</v>
      </c>
      <c r="C103" s="64" t="s">
        <v>182</v>
      </c>
      <c r="D103" s="5" t="s">
        <v>28</v>
      </c>
      <c r="E103" s="5" t="s">
        <v>158</v>
      </c>
      <c r="F103" s="5" t="s">
        <v>76</v>
      </c>
      <c r="G103" s="5" t="s">
        <v>45</v>
      </c>
      <c r="H103" s="5" t="s">
        <v>46</v>
      </c>
      <c r="I103" s="5" t="s">
        <v>167</v>
      </c>
      <c r="J103" s="65" t="s">
        <v>28</v>
      </c>
      <c r="K103" s="5" t="s">
        <v>6</v>
      </c>
      <c r="L103" s="5" t="s">
        <v>81</v>
      </c>
      <c r="M103" s="66">
        <f t="shared" si="90"/>
        <v>0</v>
      </c>
      <c r="N103" s="66">
        <f t="shared" si="91"/>
        <v>1</v>
      </c>
      <c r="O103" s="66"/>
      <c r="P103" s="66">
        <f t="shared" si="92"/>
        <v>0</v>
      </c>
      <c r="Q103" s="66">
        <f t="shared" si="93"/>
        <v>0</v>
      </c>
      <c r="R103" s="67">
        <f t="shared" si="2"/>
        <v>1</v>
      </c>
      <c r="S103" s="5"/>
      <c r="T103" s="5"/>
      <c r="U103" s="5" t="str">
        <f t="shared" si="7"/>
        <v>คณะครุศาสตร์ สาขาวิชาหลักสูตรและการสอน</v>
      </c>
      <c r="V103" s="8">
        <v>3480500365955</v>
      </c>
      <c r="W103" s="5"/>
      <c r="X103" s="5"/>
      <c r="Y103" s="5"/>
      <c r="Z103" s="5"/>
    </row>
    <row r="104" spans="1:26" ht="21.75" hidden="1" customHeight="1">
      <c r="A104" s="1"/>
      <c r="B104" s="1">
        <v>3480500597058</v>
      </c>
      <c r="C104" s="64" t="s">
        <v>183</v>
      </c>
      <c r="D104" s="5" t="s">
        <v>28</v>
      </c>
      <c r="E104" s="5" t="s">
        <v>158</v>
      </c>
      <c r="F104" s="5" t="s">
        <v>76</v>
      </c>
      <c r="G104" s="5" t="s">
        <v>45</v>
      </c>
      <c r="H104" s="5" t="s">
        <v>46</v>
      </c>
      <c r="I104" s="5" t="s">
        <v>163</v>
      </c>
      <c r="J104" s="65" t="s">
        <v>28</v>
      </c>
      <c r="K104" s="5" t="s">
        <v>6</v>
      </c>
      <c r="L104" s="5" t="s">
        <v>81</v>
      </c>
      <c r="M104" s="66">
        <f t="shared" si="90"/>
        <v>0</v>
      </c>
      <c r="N104" s="66">
        <f t="shared" si="91"/>
        <v>1</v>
      </c>
      <c r="O104" s="66"/>
      <c r="P104" s="66">
        <f t="shared" si="92"/>
        <v>0</v>
      </c>
      <c r="Q104" s="66">
        <f t="shared" si="93"/>
        <v>0</v>
      </c>
      <c r="R104" s="67">
        <f t="shared" si="2"/>
        <v>1</v>
      </c>
      <c r="S104" s="5"/>
      <c r="T104" s="5"/>
      <c r="U104" s="5" t="str">
        <f t="shared" si="7"/>
        <v>คณะครุศาสตร์ สาขาวิชาหลักสูตรและการสอน</v>
      </c>
      <c r="V104" s="8">
        <v>3480500597058</v>
      </c>
      <c r="W104" s="5"/>
      <c r="X104" s="5"/>
      <c r="Y104" s="5"/>
      <c r="Z104" s="5"/>
    </row>
    <row r="105" spans="1:26" ht="21.75" hidden="1" customHeight="1">
      <c r="A105" s="1"/>
      <c r="B105" s="1">
        <v>3480800202423</v>
      </c>
      <c r="C105" s="64" t="s">
        <v>184</v>
      </c>
      <c r="D105" s="5" t="s">
        <v>28</v>
      </c>
      <c r="E105" s="5" t="s">
        <v>158</v>
      </c>
      <c r="F105" s="5" t="s">
        <v>76</v>
      </c>
      <c r="G105" s="5" t="s">
        <v>45</v>
      </c>
      <c r="H105" s="5" t="s">
        <v>46</v>
      </c>
      <c r="I105" s="5" t="s">
        <v>167</v>
      </c>
      <c r="J105" s="65" t="s">
        <v>28</v>
      </c>
      <c r="K105" s="5" t="s">
        <v>6</v>
      </c>
      <c r="L105" s="5" t="s">
        <v>81</v>
      </c>
      <c r="M105" s="66">
        <f t="shared" si="90"/>
        <v>0</v>
      </c>
      <c r="N105" s="66">
        <f t="shared" si="91"/>
        <v>1</v>
      </c>
      <c r="O105" s="66"/>
      <c r="P105" s="66">
        <f t="shared" si="92"/>
        <v>0</v>
      </c>
      <c r="Q105" s="66">
        <f t="shared" si="93"/>
        <v>0</v>
      </c>
      <c r="R105" s="67">
        <f t="shared" si="2"/>
        <v>1</v>
      </c>
      <c r="S105" s="5"/>
      <c r="T105" s="5"/>
      <c r="U105" s="5" t="str">
        <f t="shared" si="7"/>
        <v>คณะครุศาสตร์ สาขาวิชาหลักสูตรและการสอน</v>
      </c>
      <c r="V105" s="8">
        <v>3480800202423</v>
      </c>
      <c r="W105" s="5"/>
      <c r="X105" s="5"/>
      <c r="Y105" s="5"/>
      <c r="Z105" s="5"/>
    </row>
    <row r="106" spans="1:26" ht="21.75" hidden="1" customHeight="1">
      <c r="A106" s="1"/>
      <c r="B106" s="1">
        <v>3480900395231</v>
      </c>
      <c r="C106" s="64" t="s">
        <v>185</v>
      </c>
      <c r="D106" s="5" t="s">
        <v>28</v>
      </c>
      <c r="E106" s="5" t="s">
        <v>158</v>
      </c>
      <c r="F106" s="5" t="s">
        <v>76</v>
      </c>
      <c r="G106" s="5" t="s">
        <v>45</v>
      </c>
      <c r="H106" s="5" t="s">
        <v>46</v>
      </c>
      <c r="I106" s="5" t="s">
        <v>170</v>
      </c>
      <c r="J106" s="65" t="s">
        <v>28</v>
      </c>
      <c r="K106" s="5" t="s">
        <v>6</v>
      </c>
      <c r="L106" s="5" t="s">
        <v>81</v>
      </c>
      <c r="M106" s="66">
        <f t="shared" si="90"/>
        <v>0</v>
      </c>
      <c r="N106" s="66">
        <f t="shared" si="91"/>
        <v>1</v>
      </c>
      <c r="O106" s="66"/>
      <c r="P106" s="66">
        <f t="shared" si="92"/>
        <v>0</v>
      </c>
      <c r="Q106" s="66">
        <f t="shared" si="93"/>
        <v>0</v>
      </c>
      <c r="R106" s="67">
        <f t="shared" si="2"/>
        <v>1</v>
      </c>
      <c r="S106" s="5"/>
      <c r="T106" s="5"/>
      <c r="U106" s="5" t="str">
        <f t="shared" si="7"/>
        <v>คณะครุศาสตร์ สาขาวิชาหลักสูตรและการสอน</v>
      </c>
      <c r="V106" s="8">
        <v>3480900395231</v>
      </c>
      <c r="W106" s="5"/>
      <c r="X106" s="5"/>
      <c r="Y106" s="5"/>
      <c r="Z106" s="5"/>
    </row>
    <row r="107" spans="1:26" ht="21.75" hidden="1" customHeight="1">
      <c r="A107" s="1"/>
      <c r="B107" s="1">
        <v>5401000024765</v>
      </c>
      <c r="C107" s="64" t="s">
        <v>186</v>
      </c>
      <c r="D107" s="5" t="s">
        <v>28</v>
      </c>
      <c r="E107" s="5" t="s">
        <v>158</v>
      </c>
      <c r="F107" s="5" t="s">
        <v>70</v>
      </c>
      <c r="G107" s="5" t="s">
        <v>71</v>
      </c>
      <c r="H107" s="5" t="s">
        <v>46</v>
      </c>
      <c r="I107" s="5" t="s">
        <v>72</v>
      </c>
      <c r="J107" s="65" t="s">
        <v>28</v>
      </c>
      <c r="K107" s="5" t="s">
        <v>6</v>
      </c>
      <c r="L107" s="5" t="s">
        <v>49</v>
      </c>
      <c r="M107" s="66">
        <f t="shared" si="90"/>
        <v>0</v>
      </c>
      <c r="N107" s="66">
        <f t="shared" si="91"/>
        <v>1</v>
      </c>
      <c r="O107" s="66"/>
      <c r="P107" s="66">
        <f t="shared" si="92"/>
        <v>0</v>
      </c>
      <c r="Q107" s="66">
        <f t="shared" si="93"/>
        <v>0</v>
      </c>
      <c r="R107" s="67">
        <f t="shared" si="2"/>
        <v>1</v>
      </c>
      <c r="S107" s="5"/>
      <c r="T107" s="5"/>
      <c r="U107" s="5" t="str">
        <f t="shared" si="7"/>
        <v>คณะครุศาสตร์ สาขาวิชาหลักสูตรและการสอน</v>
      </c>
      <c r="V107" s="8">
        <v>5401000024765</v>
      </c>
      <c r="W107" s="5"/>
      <c r="X107" s="5"/>
      <c r="Y107" s="5"/>
      <c r="Z107" s="5"/>
    </row>
    <row r="108" spans="1:26" ht="21.75" hidden="1" customHeight="1">
      <c r="A108" s="1"/>
      <c r="B108" s="1">
        <v>3410400511178</v>
      </c>
      <c r="C108" s="64" t="s">
        <v>187</v>
      </c>
      <c r="D108" s="5" t="s">
        <v>28</v>
      </c>
      <c r="E108" s="5" t="s">
        <v>158</v>
      </c>
      <c r="F108" s="5" t="s">
        <v>44</v>
      </c>
      <c r="G108" s="5" t="s">
        <v>71</v>
      </c>
      <c r="H108" s="5" t="s">
        <v>46</v>
      </c>
      <c r="I108" s="5" t="s">
        <v>165</v>
      </c>
      <c r="J108" s="65" t="s">
        <v>28</v>
      </c>
      <c r="K108" s="5" t="s">
        <v>48</v>
      </c>
      <c r="L108" s="5" t="s">
        <v>49</v>
      </c>
      <c r="M108" s="66">
        <f t="shared" si="90"/>
        <v>0</v>
      </c>
      <c r="N108" s="66">
        <f t="shared" si="91"/>
        <v>0</v>
      </c>
      <c r="O108" s="66"/>
      <c r="P108" s="66">
        <f t="shared" si="92"/>
        <v>1</v>
      </c>
      <c r="Q108" s="66">
        <f t="shared" si="93"/>
        <v>0</v>
      </c>
      <c r="R108" s="67">
        <f t="shared" si="2"/>
        <v>1</v>
      </c>
      <c r="S108" s="5"/>
      <c r="T108" s="5"/>
      <c r="U108" s="5" t="str">
        <f t="shared" si="7"/>
        <v>คณะครุศาสตร์ สาขาวิชาหลักสูตรและการสอน</v>
      </c>
      <c r="V108" s="8">
        <v>3410400511178</v>
      </c>
      <c r="W108" s="5"/>
      <c r="X108" s="5"/>
      <c r="Y108" s="5"/>
      <c r="Z108" s="5"/>
    </row>
    <row r="109" spans="1:26" ht="21.75" hidden="1" customHeight="1">
      <c r="A109" s="1"/>
      <c r="B109" s="1">
        <v>5470100064482</v>
      </c>
      <c r="C109" s="64" t="s">
        <v>188</v>
      </c>
      <c r="D109" s="5" t="s">
        <v>28</v>
      </c>
      <c r="E109" s="5" t="s">
        <v>158</v>
      </c>
      <c r="F109" s="5" t="s">
        <v>44</v>
      </c>
      <c r="G109" s="5" t="s">
        <v>71</v>
      </c>
      <c r="H109" s="5" t="s">
        <v>46</v>
      </c>
      <c r="I109" s="5" t="s">
        <v>165</v>
      </c>
      <c r="J109" s="65" t="s">
        <v>28</v>
      </c>
      <c r="K109" s="5" t="s">
        <v>48</v>
      </c>
      <c r="L109" s="5" t="s">
        <v>81</v>
      </c>
      <c r="M109" s="66">
        <f t="shared" si="90"/>
        <v>0</v>
      </c>
      <c r="N109" s="66">
        <f t="shared" si="91"/>
        <v>0</v>
      </c>
      <c r="O109" s="66"/>
      <c r="P109" s="66">
        <f t="shared" si="92"/>
        <v>1</v>
      </c>
      <c r="Q109" s="66">
        <f t="shared" si="93"/>
        <v>0</v>
      </c>
      <c r="R109" s="67">
        <f t="shared" si="2"/>
        <v>1</v>
      </c>
      <c r="S109" s="5"/>
      <c r="T109" s="5"/>
      <c r="U109" s="5" t="str">
        <f t="shared" si="7"/>
        <v>คณะครุศาสตร์ สาขาวิชาหลักสูตรและการสอน</v>
      </c>
      <c r="V109" s="8">
        <v>5470100064482</v>
      </c>
      <c r="W109" s="5"/>
      <c r="X109" s="5"/>
      <c r="Y109" s="5"/>
      <c r="Z109" s="5"/>
    </row>
    <row r="110" spans="1:26" ht="21.75" hidden="1" customHeight="1">
      <c r="A110" s="1"/>
      <c r="B110" s="1">
        <v>5470100064491</v>
      </c>
      <c r="C110" s="64" t="s">
        <v>189</v>
      </c>
      <c r="D110" s="5" t="s">
        <v>28</v>
      </c>
      <c r="E110" s="5" t="s">
        <v>158</v>
      </c>
      <c r="F110" s="5" t="s">
        <v>44</v>
      </c>
      <c r="G110" s="5" t="s">
        <v>71</v>
      </c>
      <c r="H110" s="5" t="s">
        <v>46</v>
      </c>
      <c r="I110" s="5" t="s">
        <v>165</v>
      </c>
      <c r="J110" s="65" t="s">
        <v>28</v>
      </c>
      <c r="K110" s="5" t="s">
        <v>48</v>
      </c>
      <c r="L110" s="5" t="s">
        <v>49</v>
      </c>
      <c r="M110" s="66">
        <f t="shared" si="90"/>
        <v>0</v>
      </c>
      <c r="N110" s="66">
        <f t="shared" si="91"/>
        <v>0</v>
      </c>
      <c r="O110" s="66"/>
      <c r="P110" s="66">
        <f t="shared" si="92"/>
        <v>1</v>
      </c>
      <c r="Q110" s="66">
        <f t="shared" si="93"/>
        <v>0</v>
      </c>
      <c r="R110" s="67">
        <f t="shared" si="2"/>
        <v>1</v>
      </c>
      <c r="S110" s="5"/>
      <c r="T110" s="5"/>
      <c r="U110" s="5" t="str">
        <f t="shared" si="7"/>
        <v>คณะครุศาสตร์ สาขาวิชาหลักสูตรและการสอน</v>
      </c>
      <c r="V110" s="8">
        <v>5470100064491</v>
      </c>
      <c r="W110" s="5"/>
      <c r="X110" s="5"/>
      <c r="Y110" s="5"/>
      <c r="Z110" s="5"/>
    </row>
    <row r="111" spans="1:26" ht="21.75" hidden="1" customHeight="1">
      <c r="A111" s="1"/>
      <c r="B111" s="1">
        <v>3429900063911</v>
      </c>
      <c r="C111" s="64" t="s">
        <v>190</v>
      </c>
      <c r="D111" s="5" t="s">
        <v>28</v>
      </c>
      <c r="E111" s="5" t="s">
        <v>158</v>
      </c>
      <c r="F111" s="5" t="s">
        <v>51</v>
      </c>
      <c r="G111" s="5" t="s">
        <v>51</v>
      </c>
      <c r="H111" s="5" t="s">
        <v>51</v>
      </c>
      <c r="I111" s="5" t="s">
        <v>51</v>
      </c>
      <c r="J111" s="65" t="s">
        <v>51</v>
      </c>
      <c r="K111" s="5" t="s">
        <v>93</v>
      </c>
      <c r="L111" s="5" t="s">
        <v>81</v>
      </c>
      <c r="M111" s="66">
        <f t="shared" si="90"/>
        <v>0</v>
      </c>
      <c r="N111" s="66">
        <f t="shared" si="91"/>
        <v>0</v>
      </c>
      <c r="O111" s="66"/>
      <c r="P111" s="66">
        <f t="shared" si="92"/>
        <v>0</v>
      </c>
      <c r="Q111" s="66">
        <f t="shared" si="93"/>
        <v>1</v>
      </c>
      <c r="R111" s="67">
        <f t="shared" si="2"/>
        <v>1</v>
      </c>
      <c r="S111" s="5"/>
      <c r="T111" s="5"/>
      <c r="U111" s="5" t="str">
        <f t="shared" si="7"/>
        <v xml:space="preserve"> </v>
      </c>
      <c r="V111" s="8">
        <v>3429900063911</v>
      </c>
      <c r="W111" s="5"/>
      <c r="X111" s="5"/>
      <c r="Y111" s="5"/>
      <c r="Z111" s="5"/>
    </row>
    <row r="112" spans="1:26" ht="21.75" hidden="1" customHeight="1">
      <c r="A112" s="636" t="s">
        <v>191</v>
      </c>
      <c r="B112" s="650"/>
      <c r="C112" s="637"/>
      <c r="D112" s="48"/>
      <c r="E112" s="48"/>
      <c r="F112" s="48" t="s">
        <v>51</v>
      </c>
      <c r="G112" s="48" t="s">
        <v>51</v>
      </c>
      <c r="H112" s="48" t="s">
        <v>51</v>
      </c>
      <c r="I112" s="48" t="s">
        <v>51</v>
      </c>
      <c r="J112" s="50" t="s">
        <v>51</v>
      </c>
      <c r="K112" s="48"/>
      <c r="L112" s="48"/>
      <c r="M112" s="101">
        <f t="shared" ref="M112:N112" si="94">SUMIF($D:$D,$A112,M:M)</f>
        <v>10</v>
      </c>
      <c r="N112" s="53">
        <f t="shared" si="94"/>
        <v>27</v>
      </c>
      <c r="O112" s="53"/>
      <c r="P112" s="53">
        <f t="shared" ref="P112:Q112" si="95">SUMIF($D:$D,$A112,P:P)</f>
        <v>5</v>
      </c>
      <c r="Q112" s="55">
        <f t="shared" si="95"/>
        <v>1</v>
      </c>
      <c r="R112" s="55">
        <f t="shared" si="2"/>
        <v>43</v>
      </c>
      <c r="S112" s="28"/>
      <c r="T112" s="28"/>
      <c r="U112" s="27" t="str">
        <f t="shared" si="7"/>
        <v xml:space="preserve"> </v>
      </c>
      <c r="V112" s="102" t="s">
        <v>51</v>
      </c>
      <c r="W112" s="5"/>
      <c r="X112" s="5"/>
      <c r="Y112" s="5"/>
      <c r="Z112" s="5"/>
    </row>
    <row r="113" spans="1:26" ht="21.75" hidden="1" customHeight="1">
      <c r="A113" s="4">
        <v>1</v>
      </c>
      <c r="B113" s="4" t="str">
        <f>E114</f>
        <v>สาขาวิชาการประมง</v>
      </c>
      <c r="C113" s="60" t="str">
        <f>B113</f>
        <v>สาขาวิชาการประมง</v>
      </c>
      <c r="D113" s="59"/>
      <c r="E113" s="59"/>
      <c r="F113" s="59" t="s">
        <v>51</v>
      </c>
      <c r="G113" s="59" t="s">
        <v>51</v>
      </c>
      <c r="H113" s="59" t="s">
        <v>51</v>
      </c>
      <c r="I113" s="59" t="s">
        <v>51</v>
      </c>
      <c r="J113" s="61" t="s">
        <v>51</v>
      </c>
      <c r="K113" s="59"/>
      <c r="L113" s="59"/>
      <c r="M113" s="62">
        <f t="shared" ref="M113:N113" si="96">SUMIF($E:$E,$B113,M:M)</f>
        <v>1</v>
      </c>
      <c r="N113" s="62">
        <f t="shared" si="96"/>
        <v>5</v>
      </c>
      <c r="O113" s="62"/>
      <c r="P113" s="62">
        <f t="shared" ref="P113:Q113" si="97">SUMIF($E:$E,$B113,P:P)</f>
        <v>0</v>
      </c>
      <c r="Q113" s="62">
        <f t="shared" si="97"/>
        <v>0</v>
      </c>
      <c r="R113" s="63">
        <f t="shared" si="2"/>
        <v>6</v>
      </c>
      <c r="S113" s="59"/>
      <c r="T113" s="59"/>
      <c r="U113" s="5" t="str">
        <f t="shared" si="7"/>
        <v>คณะเทคโนโลยีการเกษตร สาขาวิชาการประมง</v>
      </c>
      <c r="V113" s="58" t="s">
        <v>51</v>
      </c>
      <c r="W113" s="59"/>
      <c r="X113" s="59"/>
      <c r="Y113" s="59"/>
      <c r="Z113" s="59"/>
    </row>
    <row r="114" spans="1:26" ht="21.75" hidden="1" customHeight="1">
      <c r="A114" s="1"/>
      <c r="B114" s="1">
        <v>3471500128059</v>
      </c>
      <c r="C114" s="64" t="s">
        <v>195</v>
      </c>
      <c r="D114" s="5" t="s">
        <v>191</v>
      </c>
      <c r="E114" s="5" t="s">
        <v>197</v>
      </c>
      <c r="F114" s="5" t="s">
        <v>198</v>
      </c>
      <c r="G114" s="5" t="s">
        <v>160</v>
      </c>
      <c r="H114" s="5" t="s">
        <v>46</v>
      </c>
      <c r="I114" s="5" t="s">
        <v>199</v>
      </c>
      <c r="J114" s="65" t="s">
        <v>191</v>
      </c>
      <c r="K114" s="5" t="s">
        <v>62</v>
      </c>
      <c r="L114" s="5" t="s">
        <v>81</v>
      </c>
      <c r="M114" s="66">
        <f t="shared" ref="M114:M119" si="98">IF(K114="ข้าราชการพลเรือนในสถาบันอุดมศึกษา",1,0)</f>
        <v>1</v>
      </c>
      <c r="N114" s="66">
        <f t="shared" ref="N114:N119" si="99">IF(K114="พนักงานมหาวิทยาลัย",1,0)</f>
        <v>0</v>
      </c>
      <c r="O114" s="66"/>
      <c r="P114" s="66">
        <f t="shared" ref="P114:P119" si="100">IF(K114="ลูกจ้างชั่วคราวรายเดือน",1,0)</f>
        <v>0</v>
      </c>
      <c r="Q114" s="66">
        <f t="shared" ref="Q114:Q119" si="101">IF(K114="อาจารย์พิเศษรายชั่วโมง",1,0)</f>
        <v>0</v>
      </c>
      <c r="R114" s="67">
        <f t="shared" si="2"/>
        <v>1</v>
      </c>
      <c r="S114" s="5"/>
      <c r="T114" s="5"/>
      <c r="U114" s="5" t="str">
        <f t="shared" si="7"/>
        <v>คณะเทคโนโลยีการเกษตร สาขาวิชาการประมง</v>
      </c>
      <c r="V114" s="8">
        <v>3471500128059</v>
      </c>
      <c r="W114" s="5"/>
      <c r="X114" s="5"/>
      <c r="Y114" s="5"/>
      <c r="Z114" s="5"/>
    </row>
    <row r="115" spans="1:26" ht="21.75" hidden="1" customHeight="1">
      <c r="A115" s="1"/>
      <c r="B115" s="1">
        <v>1410100008326</v>
      </c>
      <c r="C115" s="64" t="s">
        <v>201</v>
      </c>
      <c r="D115" s="5" t="s">
        <v>191</v>
      </c>
      <c r="E115" s="5" t="s">
        <v>197</v>
      </c>
      <c r="F115" s="5" t="s">
        <v>198</v>
      </c>
      <c r="G115" s="5" t="s">
        <v>45</v>
      </c>
      <c r="H115" s="5" t="s">
        <v>46</v>
      </c>
      <c r="I115" s="5" t="s">
        <v>202</v>
      </c>
      <c r="J115" s="65" t="s">
        <v>191</v>
      </c>
      <c r="K115" s="5" t="s">
        <v>6</v>
      </c>
      <c r="L115" s="5" t="s">
        <v>81</v>
      </c>
      <c r="M115" s="66">
        <f t="shared" si="98"/>
        <v>0</v>
      </c>
      <c r="N115" s="66">
        <f t="shared" si="99"/>
        <v>1</v>
      </c>
      <c r="O115" s="66"/>
      <c r="P115" s="66">
        <f t="shared" si="100"/>
        <v>0</v>
      </c>
      <c r="Q115" s="66">
        <f t="shared" si="101"/>
        <v>0</v>
      </c>
      <c r="R115" s="67">
        <f t="shared" si="2"/>
        <v>1</v>
      </c>
      <c r="S115" s="5"/>
      <c r="T115" s="5"/>
      <c r="U115" s="5" t="str">
        <f t="shared" si="7"/>
        <v>คณะเทคโนโลยีการเกษตร สาขาวิชาการประมง</v>
      </c>
      <c r="V115" s="8">
        <v>1410100008326</v>
      </c>
      <c r="W115" s="5"/>
      <c r="X115" s="5"/>
      <c r="Y115" s="5"/>
      <c r="Z115" s="5"/>
    </row>
    <row r="116" spans="1:26" ht="21.75" hidden="1" customHeight="1">
      <c r="A116" s="1"/>
      <c r="B116" s="1">
        <v>1800100027955</v>
      </c>
      <c r="C116" s="64" t="s">
        <v>203</v>
      </c>
      <c r="D116" s="5" t="s">
        <v>191</v>
      </c>
      <c r="E116" s="5" t="s">
        <v>197</v>
      </c>
      <c r="F116" s="5" t="s">
        <v>198</v>
      </c>
      <c r="G116" s="5" t="s">
        <v>45</v>
      </c>
      <c r="H116" s="5" t="s">
        <v>46</v>
      </c>
      <c r="I116" s="5" t="s">
        <v>202</v>
      </c>
      <c r="J116" s="65" t="s">
        <v>191</v>
      </c>
      <c r="K116" s="5" t="s">
        <v>6</v>
      </c>
      <c r="L116" s="5" t="s">
        <v>81</v>
      </c>
      <c r="M116" s="66">
        <f t="shared" si="98"/>
        <v>0</v>
      </c>
      <c r="N116" s="66">
        <f t="shared" si="99"/>
        <v>1</v>
      </c>
      <c r="O116" s="66"/>
      <c r="P116" s="66">
        <f t="shared" si="100"/>
        <v>0</v>
      </c>
      <c r="Q116" s="66">
        <f t="shared" si="101"/>
        <v>0</v>
      </c>
      <c r="R116" s="67">
        <f t="shared" si="2"/>
        <v>1</v>
      </c>
      <c r="S116" s="5"/>
      <c r="T116" s="5"/>
      <c r="U116" s="5" t="str">
        <f t="shared" si="7"/>
        <v>คณะเทคโนโลยีการเกษตร สาขาวิชาการประมง</v>
      </c>
      <c r="V116" s="8">
        <v>1800100027955</v>
      </c>
      <c r="W116" s="5"/>
      <c r="X116" s="5"/>
      <c r="Y116" s="5"/>
      <c r="Z116" s="5"/>
    </row>
    <row r="117" spans="1:26" ht="21.75" hidden="1" customHeight="1">
      <c r="A117" s="1"/>
      <c r="B117" s="1">
        <v>3439900176465</v>
      </c>
      <c r="C117" s="64" t="s">
        <v>204</v>
      </c>
      <c r="D117" s="5" t="s">
        <v>191</v>
      </c>
      <c r="E117" s="5" t="s">
        <v>197</v>
      </c>
      <c r="F117" s="5" t="s">
        <v>198</v>
      </c>
      <c r="G117" s="5" t="s">
        <v>45</v>
      </c>
      <c r="H117" s="5" t="s">
        <v>46</v>
      </c>
      <c r="I117" s="5" t="s">
        <v>202</v>
      </c>
      <c r="J117" s="65" t="s">
        <v>191</v>
      </c>
      <c r="K117" s="5" t="s">
        <v>6</v>
      </c>
      <c r="L117" s="5" t="s">
        <v>81</v>
      </c>
      <c r="M117" s="66">
        <f t="shared" si="98"/>
        <v>0</v>
      </c>
      <c r="N117" s="66">
        <f t="shared" si="99"/>
        <v>1</v>
      </c>
      <c r="O117" s="66"/>
      <c r="P117" s="66">
        <f t="shared" si="100"/>
        <v>0</v>
      </c>
      <c r="Q117" s="66">
        <f t="shared" si="101"/>
        <v>0</v>
      </c>
      <c r="R117" s="67">
        <f t="shared" si="2"/>
        <v>1</v>
      </c>
      <c r="S117" s="5"/>
      <c r="T117" s="5"/>
      <c r="U117" s="5" t="str">
        <f t="shared" si="7"/>
        <v>คณะเทคโนโลยีการเกษตร สาขาวิชาการประมง</v>
      </c>
      <c r="V117" s="8">
        <v>3439900176465</v>
      </c>
      <c r="W117" s="5"/>
      <c r="X117" s="5"/>
      <c r="Y117" s="5"/>
      <c r="Z117" s="5"/>
    </row>
    <row r="118" spans="1:26" ht="21.75" hidden="1" customHeight="1">
      <c r="A118" s="1"/>
      <c r="B118" s="1">
        <v>3470100637320</v>
      </c>
      <c r="C118" s="64" t="s">
        <v>205</v>
      </c>
      <c r="D118" s="5" t="s">
        <v>191</v>
      </c>
      <c r="E118" s="5" t="s">
        <v>197</v>
      </c>
      <c r="F118" s="5" t="s">
        <v>198</v>
      </c>
      <c r="G118" s="5" t="s">
        <v>45</v>
      </c>
      <c r="H118" s="5" t="s">
        <v>46</v>
      </c>
      <c r="I118" s="5" t="s">
        <v>206</v>
      </c>
      <c r="J118" s="65" t="s">
        <v>191</v>
      </c>
      <c r="K118" s="5" t="s">
        <v>6</v>
      </c>
      <c r="L118" s="5" t="s">
        <v>81</v>
      </c>
      <c r="M118" s="66">
        <f t="shared" si="98"/>
        <v>0</v>
      </c>
      <c r="N118" s="66">
        <f t="shared" si="99"/>
        <v>1</v>
      </c>
      <c r="O118" s="66"/>
      <c r="P118" s="66">
        <f t="shared" si="100"/>
        <v>0</v>
      </c>
      <c r="Q118" s="66">
        <f t="shared" si="101"/>
        <v>0</v>
      </c>
      <c r="R118" s="67">
        <f t="shared" si="2"/>
        <v>1</v>
      </c>
      <c r="S118" s="5"/>
      <c r="T118" s="5"/>
      <c r="U118" s="5" t="str">
        <f t="shared" si="7"/>
        <v>คณะเทคโนโลยีการเกษตร สาขาวิชาการประมง</v>
      </c>
      <c r="V118" s="8">
        <v>3470100637320</v>
      </c>
      <c r="W118" s="5"/>
      <c r="X118" s="5"/>
      <c r="Y118" s="5"/>
      <c r="Z118" s="5"/>
    </row>
    <row r="119" spans="1:26" ht="21.75" hidden="1" customHeight="1">
      <c r="A119" s="1"/>
      <c r="B119" s="1">
        <v>5470100097259</v>
      </c>
      <c r="C119" s="64" t="s">
        <v>207</v>
      </c>
      <c r="D119" s="5" t="s">
        <v>191</v>
      </c>
      <c r="E119" s="5" t="s">
        <v>197</v>
      </c>
      <c r="F119" s="5" t="s">
        <v>198</v>
      </c>
      <c r="G119" s="5" t="s">
        <v>45</v>
      </c>
      <c r="H119" s="5" t="s">
        <v>46</v>
      </c>
      <c r="I119" s="5" t="s">
        <v>202</v>
      </c>
      <c r="J119" s="65" t="s">
        <v>191</v>
      </c>
      <c r="K119" s="5" t="s">
        <v>6</v>
      </c>
      <c r="L119" s="5" t="s">
        <v>81</v>
      </c>
      <c r="M119" s="66">
        <f t="shared" si="98"/>
        <v>0</v>
      </c>
      <c r="N119" s="66">
        <f t="shared" si="99"/>
        <v>1</v>
      </c>
      <c r="O119" s="66"/>
      <c r="P119" s="66">
        <f t="shared" si="100"/>
        <v>0</v>
      </c>
      <c r="Q119" s="66">
        <f t="shared" si="101"/>
        <v>0</v>
      </c>
      <c r="R119" s="67">
        <f t="shared" si="2"/>
        <v>1</v>
      </c>
      <c r="S119" s="5"/>
      <c r="T119" s="5"/>
      <c r="U119" s="5" t="str">
        <f t="shared" si="7"/>
        <v xml:space="preserve"> </v>
      </c>
      <c r="V119" s="8">
        <v>5470100097259</v>
      </c>
      <c r="W119" s="5"/>
      <c r="X119" s="5"/>
      <c r="Y119" s="5"/>
      <c r="Z119" s="5"/>
    </row>
    <row r="120" spans="1:26" ht="21.75" hidden="1" customHeight="1">
      <c r="A120" s="4">
        <v>2</v>
      </c>
      <c r="B120" s="4" t="str">
        <f>E121</f>
        <v>สาขาวิชาคหกรรมศาสตร์</v>
      </c>
      <c r="C120" s="60" t="str">
        <f>B120</f>
        <v>สาขาวิชาคหกรรมศาสตร์</v>
      </c>
      <c r="D120" s="59"/>
      <c r="E120" s="59"/>
      <c r="F120" s="59" t="s">
        <v>51</v>
      </c>
      <c r="G120" s="59" t="s">
        <v>51</v>
      </c>
      <c r="H120" s="59" t="s">
        <v>51</v>
      </c>
      <c r="I120" s="59" t="s">
        <v>51</v>
      </c>
      <c r="J120" s="61" t="s">
        <v>51</v>
      </c>
      <c r="K120" s="59"/>
      <c r="L120" s="59"/>
      <c r="M120" s="62">
        <f t="shared" ref="M120:N120" si="102">SUMIF($E:$E,$B120,M:M)</f>
        <v>0</v>
      </c>
      <c r="N120" s="62">
        <f t="shared" si="102"/>
        <v>0</v>
      </c>
      <c r="O120" s="62"/>
      <c r="P120" s="62">
        <f t="shared" ref="P120:Q120" si="103">SUMIF($E:$E,$B120,P:P)</f>
        <v>0</v>
      </c>
      <c r="Q120" s="62">
        <f t="shared" si="103"/>
        <v>1</v>
      </c>
      <c r="R120" s="63">
        <f t="shared" si="2"/>
        <v>1</v>
      </c>
      <c r="S120" s="59"/>
      <c r="T120" s="59"/>
      <c r="U120" s="5" t="str">
        <f t="shared" si="7"/>
        <v>คณะเทคโนโลยีการเกษตร สาขาวิชาคหกรรมศาสตร์</v>
      </c>
      <c r="V120" s="58" t="s">
        <v>51</v>
      </c>
      <c r="W120" s="59"/>
      <c r="X120" s="59"/>
      <c r="Y120" s="59"/>
      <c r="Z120" s="59"/>
    </row>
    <row r="121" spans="1:26" ht="21.75" hidden="1" customHeight="1">
      <c r="A121" s="1"/>
      <c r="B121" s="1">
        <v>3470101377003</v>
      </c>
      <c r="C121" s="64" t="s">
        <v>208</v>
      </c>
      <c r="D121" s="5" t="s">
        <v>191</v>
      </c>
      <c r="E121" s="5" t="s">
        <v>209</v>
      </c>
      <c r="F121" s="5" t="s">
        <v>51</v>
      </c>
      <c r="G121" s="5" t="s">
        <v>51</v>
      </c>
      <c r="H121" s="5" t="s">
        <v>51</v>
      </c>
      <c r="I121" s="5" t="s">
        <v>51</v>
      </c>
      <c r="J121" s="65" t="s">
        <v>51</v>
      </c>
      <c r="K121" s="5" t="s">
        <v>93</v>
      </c>
      <c r="L121" s="5" t="s">
        <v>81</v>
      </c>
      <c r="M121" s="66">
        <f>IF(K121="ข้าราชการพลเรือนในสถาบันอุดมศึกษา",1,0)</f>
        <v>0</v>
      </c>
      <c r="N121" s="66">
        <f>IF(K121="พนักงานมหาวิทยาลัย",1,0)</f>
        <v>0</v>
      </c>
      <c r="O121" s="66"/>
      <c r="P121" s="66">
        <f>IF(K121="ลูกจ้างชั่วคราวรายเดือน",1,0)</f>
        <v>0</v>
      </c>
      <c r="Q121" s="66">
        <f>IF(K121="อาจารย์พิเศษรายชั่วโมง",1,0)</f>
        <v>1</v>
      </c>
      <c r="R121" s="67">
        <f t="shared" si="2"/>
        <v>1</v>
      </c>
      <c r="S121" s="5"/>
      <c r="T121" s="5"/>
      <c r="U121" s="5" t="str">
        <f t="shared" si="7"/>
        <v xml:space="preserve"> </v>
      </c>
      <c r="V121" s="8">
        <v>3470101377003</v>
      </c>
      <c r="W121" s="5"/>
      <c r="X121" s="5"/>
      <c r="Y121" s="5"/>
      <c r="Z121" s="5"/>
    </row>
    <row r="122" spans="1:26" ht="21.75" hidden="1" customHeight="1">
      <c r="A122" s="4">
        <v>3</v>
      </c>
      <c r="B122" s="4" t="str">
        <f>E123</f>
        <v>สาขาวิชาเทคโนโลยีการเกษตร</v>
      </c>
      <c r="C122" s="60" t="str">
        <f>B122</f>
        <v>สาขาวิชาเทคโนโลยีการเกษตร</v>
      </c>
      <c r="D122" s="59"/>
      <c r="E122" s="59"/>
      <c r="F122" s="59" t="s">
        <v>51</v>
      </c>
      <c r="G122" s="59" t="s">
        <v>51</v>
      </c>
      <c r="H122" s="59" t="s">
        <v>51</v>
      </c>
      <c r="I122" s="59" t="s">
        <v>51</v>
      </c>
      <c r="J122" s="61" t="s">
        <v>51</v>
      </c>
      <c r="K122" s="59"/>
      <c r="L122" s="59"/>
      <c r="M122" s="62">
        <f t="shared" ref="M122:N122" si="104">SUMIF($E:$E,$B122,M:M)</f>
        <v>0</v>
      </c>
      <c r="N122" s="62">
        <f t="shared" si="104"/>
        <v>1</v>
      </c>
      <c r="O122" s="62"/>
      <c r="P122" s="62">
        <f t="shared" ref="P122:Q122" si="105">SUMIF($E:$E,$B122,P:P)</f>
        <v>0</v>
      </c>
      <c r="Q122" s="62">
        <f t="shared" si="105"/>
        <v>0</v>
      </c>
      <c r="R122" s="63">
        <f t="shared" si="2"/>
        <v>1</v>
      </c>
      <c r="S122" s="59"/>
      <c r="T122" s="59"/>
      <c r="U122" s="5" t="str">
        <f t="shared" si="7"/>
        <v>คณะเทคโนโลยีการเกษตร สาขาวิชาเทคโนโลยีการเกษตร</v>
      </c>
      <c r="V122" s="58" t="s">
        <v>51</v>
      </c>
      <c r="W122" s="59"/>
      <c r="X122" s="59"/>
      <c r="Y122" s="59"/>
      <c r="Z122" s="59"/>
    </row>
    <row r="123" spans="1:26" ht="21.75" hidden="1" customHeight="1">
      <c r="A123" s="1"/>
      <c r="B123" s="1">
        <v>1409900051836</v>
      </c>
      <c r="C123" s="64" t="s">
        <v>210</v>
      </c>
      <c r="D123" s="5" t="s">
        <v>191</v>
      </c>
      <c r="E123" s="5" t="s">
        <v>211</v>
      </c>
      <c r="F123" s="5" t="s">
        <v>198</v>
      </c>
      <c r="G123" s="5" t="s">
        <v>45</v>
      </c>
      <c r="H123" s="5" t="s">
        <v>46</v>
      </c>
      <c r="I123" s="5" t="s">
        <v>206</v>
      </c>
      <c r="J123" s="65" t="s">
        <v>191</v>
      </c>
      <c r="K123" s="5" t="s">
        <v>6</v>
      </c>
      <c r="L123" s="5" t="s">
        <v>81</v>
      </c>
      <c r="M123" s="66">
        <f t="shared" ref="M123:M134" si="106">IF(K123="ข้าราชการพลเรือนในสถาบันอุดมศึกษา",1,0)</f>
        <v>0</v>
      </c>
      <c r="N123" s="66">
        <f t="shared" ref="N123:N134" si="107">IF(K123="พนักงานมหาวิทยาลัย",1,0)</f>
        <v>1</v>
      </c>
      <c r="O123" s="66"/>
      <c r="P123" s="66">
        <f t="shared" ref="P123:P134" si="108">IF(K123="ลูกจ้างชั่วคราวรายเดือน",1,0)</f>
        <v>0</v>
      </c>
      <c r="Q123" s="66">
        <f t="shared" ref="Q123:Q134" si="109">IF(K123="อาจารย์พิเศษรายชั่วโมง",1,0)</f>
        <v>0</v>
      </c>
      <c r="R123" s="67">
        <f t="shared" si="2"/>
        <v>1</v>
      </c>
      <c r="S123" s="5"/>
      <c r="T123" s="5"/>
      <c r="U123" s="5" t="str">
        <f t="shared" si="7"/>
        <v>คณะเทคโนโลยีการเกษตร สาขาวิชาเทคโนโลยีการอาหาร</v>
      </c>
      <c r="V123" s="8">
        <v>1409900051836</v>
      </c>
      <c r="W123" s="5"/>
      <c r="X123" s="5"/>
      <c r="Y123" s="5"/>
      <c r="Z123" s="5"/>
    </row>
    <row r="124" spans="1:26" ht="21.75" hidden="1" customHeight="1">
      <c r="A124" s="1"/>
      <c r="B124" s="1">
        <v>3102001226512</v>
      </c>
      <c r="C124" s="64" t="s">
        <v>212</v>
      </c>
      <c r="D124" s="5" t="s">
        <v>191</v>
      </c>
      <c r="E124" s="5" t="s">
        <v>213</v>
      </c>
      <c r="F124" s="5" t="s">
        <v>76</v>
      </c>
      <c r="G124" s="5" t="s">
        <v>174</v>
      </c>
      <c r="H124" s="5" t="s">
        <v>46</v>
      </c>
      <c r="I124" s="5" t="s">
        <v>175</v>
      </c>
      <c r="J124" s="65" t="s">
        <v>28</v>
      </c>
      <c r="K124" s="5" t="s">
        <v>62</v>
      </c>
      <c r="L124" s="5" t="s">
        <v>81</v>
      </c>
      <c r="M124" s="66">
        <f t="shared" si="106"/>
        <v>1</v>
      </c>
      <c r="N124" s="66">
        <f t="shared" si="107"/>
        <v>0</v>
      </c>
      <c r="O124" s="66"/>
      <c r="P124" s="66">
        <f t="shared" si="108"/>
        <v>0</v>
      </c>
      <c r="Q124" s="66">
        <f t="shared" si="109"/>
        <v>0</v>
      </c>
      <c r="R124" s="67">
        <f t="shared" si="2"/>
        <v>1</v>
      </c>
      <c r="S124" s="5"/>
      <c r="T124" s="5"/>
      <c r="U124" s="5" t="str">
        <f t="shared" si="7"/>
        <v>คณะเทคโนโลยีการเกษตร สาขาวิชาเทคโนโลยีการอาหาร</v>
      </c>
      <c r="V124" s="8">
        <v>3102001226512</v>
      </c>
      <c r="W124" s="5"/>
      <c r="X124" s="5"/>
      <c r="Y124" s="5"/>
      <c r="Z124" s="5"/>
    </row>
    <row r="125" spans="1:26" ht="21.75" hidden="1" customHeight="1">
      <c r="A125" s="1"/>
      <c r="B125" s="1">
        <v>3320900274621</v>
      </c>
      <c r="C125" s="64" t="s">
        <v>214</v>
      </c>
      <c r="D125" s="5" t="s">
        <v>191</v>
      </c>
      <c r="E125" s="5" t="s">
        <v>213</v>
      </c>
      <c r="F125" s="5" t="s">
        <v>198</v>
      </c>
      <c r="G125" s="5" t="s">
        <v>45</v>
      </c>
      <c r="H125" s="5" t="s">
        <v>46</v>
      </c>
      <c r="I125" s="5" t="s">
        <v>215</v>
      </c>
      <c r="J125" s="65" t="s">
        <v>191</v>
      </c>
      <c r="K125" s="5" t="s">
        <v>62</v>
      </c>
      <c r="L125" s="5" t="s">
        <v>81</v>
      </c>
      <c r="M125" s="66">
        <f t="shared" si="106"/>
        <v>1</v>
      </c>
      <c r="N125" s="66">
        <f t="shared" si="107"/>
        <v>0</v>
      </c>
      <c r="O125" s="66"/>
      <c r="P125" s="66">
        <f t="shared" si="108"/>
        <v>0</v>
      </c>
      <c r="Q125" s="66">
        <f t="shared" si="109"/>
        <v>0</v>
      </c>
      <c r="R125" s="67">
        <f t="shared" si="2"/>
        <v>1</v>
      </c>
      <c r="S125" s="5"/>
      <c r="T125" s="5"/>
      <c r="U125" s="5" t="str">
        <f t="shared" si="7"/>
        <v>คณะเทคโนโลยีการเกษตร สาขาวิชาเทคโนโลยีการอาหาร</v>
      </c>
      <c r="V125" s="8">
        <v>3320900274621</v>
      </c>
      <c r="W125" s="5"/>
      <c r="X125" s="5"/>
      <c r="Y125" s="5"/>
      <c r="Z125" s="5"/>
    </row>
    <row r="126" spans="1:26" ht="21.75" hidden="1" customHeight="1">
      <c r="A126" s="1"/>
      <c r="B126" s="1">
        <v>3349800081765</v>
      </c>
      <c r="C126" s="64" t="s">
        <v>217</v>
      </c>
      <c r="D126" s="5" t="s">
        <v>191</v>
      </c>
      <c r="E126" s="5" t="s">
        <v>213</v>
      </c>
      <c r="F126" s="5" t="s">
        <v>198</v>
      </c>
      <c r="G126" s="5" t="s">
        <v>45</v>
      </c>
      <c r="H126" s="5" t="s">
        <v>46</v>
      </c>
      <c r="I126" s="5" t="s">
        <v>215</v>
      </c>
      <c r="J126" s="65" t="s">
        <v>191</v>
      </c>
      <c r="K126" s="5" t="s">
        <v>62</v>
      </c>
      <c r="L126" s="5" t="s">
        <v>81</v>
      </c>
      <c r="M126" s="66">
        <f t="shared" si="106"/>
        <v>1</v>
      </c>
      <c r="N126" s="66">
        <f t="shared" si="107"/>
        <v>0</v>
      </c>
      <c r="O126" s="66"/>
      <c r="P126" s="66">
        <f t="shared" si="108"/>
        <v>0</v>
      </c>
      <c r="Q126" s="66">
        <f t="shared" si="109"/>
        <v>0</v>
      </c>
      <c r="R126" s="67">
        <f t="shared" si="2"/>
        <v>1</v>
      </c>
      <c r="S126" s="5"/>
      <c r="T126" s="5"/>
      <c r="U126" s="5" t="str">
        <f t="shared" si="7"/>
        <v>คณะเทคโนโลยีการเกษตร สาขาวิชาเทคโนโลยีการอาหาร</v>
      </c>
      <c r="V126" s="8">
        <v>3349800081765</v>
      </c>
      <c r="W126" s="5"/>
      <c r="X126" s="5"/>
      <c r="Y126" s="5"/>
      <c r="Z126" s="5"/>
    </row>
    <row r="127" spans="1:26" ht="21.75" hidden="1" customHeight="1">
      <c r="A127" s="1"/>
      <c r="B127" s="1">
        <v>3479900109784</v>
      </c>
      <c r="C127" s="64" t="s">
        <v>218</v>
      </c>
      <c r="D127" s="5" t="s">
        <v>191</v>
      </c>
      <c r="E127" s="5" t="s">
        <v>213</v>
      </c>
      <c r="F127" s="5" t="s">
        <v>198</v>
      </c>
      <c r="G127" s="5" t="s">
        <v>45</v>
      </c>
      <c r="H127" s="5" t="s">
        <v>46</v>
      </c>
      <c r="I127" s="5" t="s">
        <v>215</v>
      </c>
      <c r="J127" s="65" t="s">
        <v>191</v>
      </c>
      <c r="K127" s="5" t="s">
        <v>62</v>
      </c>
      <c r="L127" s="5" t="s">
        <v>81</v>
      </c>
      <c r="M127" s="66">
        <f t="shared" si="106"/>
        <v>1</v>
      </c>
      <c r="N127" s="66">
        <f t="shared" si="107"/>
        <v>0</v>
      </c>
      <c r="O127" s="66"/>
      <c r="P127" s="66">
        <f t="shared" si="108"/>
        <v>0</v>
      </c>
      <c r="Q127" s="66">
        <f t="shared" si="109"/>
        <v>0</v>
      </c>
      <c r="R127" s="67">
        <f t="shared" si="2"/>
        <v>1</v>
      </c>
      <c r="S127" s="5"/>
      <c r="T127" s="5"/>
      <c r="U127" s="5" t="str">
        <f t="shared" si="7"/>
        <v>คณะเทคโนโลยีการเกษตร สาขาวิชาเทคโนโลยีการอาหาร</v>
      </c>
      <c r="V127" s="8">
        <v>3479900109784</v>
      </c>
      <c r="W127" s="5"/>
      <c r="X127" s="5"/>
      <c r="Y127" s="5"/>
      <c r="Z127" s="5"/>
    </row>
    <row r="128" spans="1:26" ht="21.75" hidden="1" customHeight="1">
      <c r="A128" s="1"/>
      <c r="B128" s="1">
        <v>1479900013179</v>
      </c>
      <c r="C128" s="64" t="s">
        <v>219</v>
      </c>
      <c r="D128" s="5" t="s">
        <v>191</v>
      </c>
      <c r="E128" s="5" t="s">
        <v>213</v>
      </c>
      <c r="F128" s="5" t="s">
        <v>51</v>
      </c>
      <c r="G128" s="5" t="s">
        <v>51</v>
      </c>
      <c r="H128" s="5" t="s">
        <v>51</v>
      </c>
      <c r="I128" s="5" t="s">
        <v>51</v>
      </c>
      <c r="J128" s="65" t="s">
        <v>51</v>
      </c>
      <c r="K128" s="5" t="s">
        <v>6</v>
      </c>
      <c r="L128" s="5" t="s">
        <v>81</v>
      </c>
      <c r="M128" s="66">
        <f t="shared" si="106"/>
        <v>0</v>
      </c>
      <c r="N128" s="66">
        <f t="shared" si="107"/>
        <v>1</v>
      </c>
      <c r="O128" s="66"/>
      <c r="P128" s="66">
        <f t="shared" si="108"/>
        <v>0</v>
      </c>
      <c r="Q128" s="66">
        <f t="shared" si="109"/>
        <v>0</v>
      </c>
      <c r="R128" s="67">
        <f t="shared" si="2"/>
        <v>1</v>
      </c>
      <c r="S128" s="5"/>
      <c r="T128" s="5"/>
      <c r="U128" s="5" t="str">
        <f t="shared" si="7"/>
        <v>คณะเทคโนโลยีการเกษตร สาขาวิชาเทคโนโลยีการอาหาร</v>
      </c>
      <c r="V128" s="8">
        <v>1479900013179</v>
      </c>
      <c r="W128" s="5"/>
      <c r="X128" s="5"/>
      <c r="Y128" s="5"/>
      <c r="Z128" s="5"/>
    </row>
    <row r="129" spans="1:26" ht="21.75" hidden="1" customHeight="1">
      <c r="A129" s="1"/>
      <c r="B129" s="1">
        <v>3409900229747</v>
      </c>
      <c r="C129" s="64" t="s">
        <v>220</v>
      </c>
      <c r="D129" s="5" t="s">
        <v>191</v>
      </c>
      <c r="E129" s="5" t="s">
        <v>213</v>
      </c>
      <c r="F129" s="5" t="s">
        <v>51</v>
      </c>
      <c r="G129" s="5" t="s">
        <v>51</v>
      </c>
      <c r="H129" s="5" t="s">
        <v>51</v>
      </c>
      <c r="I129" s="5" t="s">
        <v>51</v>
      </c>
      <c r="J129" s="65" t="s">
        <v>51</v>
      </c>
      <c r="K129" s="5" t="s">
        <v>6</v>
      </c>
      <c r="L129" s="5" t="s">
        <v>49</v>
      </c>
      <c r="M129" s="66">
        <f t="shared" si="106"/>
        <v>0</v>
      </c>
      <c r="N129" s="66">
        <f t="shared" si="107"/>
        <v>1</v>
      </c>
      <c r="O129" s="66"/>
      <c r="P129" s="66">
        <f t="shared" si="108"/>
        <v>0</v>
      </c>
      <c r="Q129" s="66">
        <f t="shared" si="109"/>
        <v>0</v>
      </c>
      <c r="R129" s="67">
        <f t="shared" si="2"/>
        <v>1</v>
      </c>
      <c r="S129" s="5"/>
      <c r="T129" s="5"/>
      <c r="U129" s="5" t="str">
        <f t="shared" si="7"/>
        <v>คณะเทคโนโลยีการเกษตร สาขาวิชาเทคโนโลยีการอาหาร</v>
      </c>
      <c r="V129" s="8">
        <v>3409900229747</v>
      </c>
      <c r="W129" s="5"/>
      <c r="X129" s="5"/>
      <c r="Y129" s="5"/>
      <c r="Z129" s="5"/>
    </row>
    <row r="130" spans="1:26" ht="21.75" hidden="1" customHeight="1">
      <c r="A130" s="1"/>
      <c r="B130" s="1">
        <v>3470200033281</v>
      </c>
      <c r="C130" s="64" t="s">
        <v>221</v>
      </c>
      <c r="D130" s="5" t="s">
        <v>191</v>
      </c>
      <c r="E130" s="5" t="s">
        <v>213</v>
      </c>
      <c r="F130" s="5" t="s">
        <v>76</v>
      </c>
      <c r="G130" s="5" t="s">
        <v>174</v>
      </c>
      <c r="H130" s="5" t="s">
        <v>46</v>
      </c>
      <c r="I130" s="5" t="s">
        <v>175</v>
      </c>
      <c r="J130" s="65" t="s">
        <v>28</v>
      </c>
      <c r="K130" s="5" t="s">
        <v>6</v>
      </c>
      <c r="L130" s="5" t="s">
        <v>81</v>
      </c>
      <c r="M130" s="66">
        <f t="shared" si="106"/>
        <v>0</v>
      </c>
      <c r="N130" s="66">
        <f t="shared" si="107"/>
        <v>1</v>
      </c>
      <c r="O130" s="66"/>
      <c r="P130" s="66">
        <f t="shared" si="108"/>
        <v>0</v>
      </c>
      <c r="Q130" s="66">
        <f t="shared" si="109"/>
        <v>0</v>
      </c>
      <c r="R130" s="67">
        <f t="shared" si="2"/>
        <v>1</v>
      </c>
      <c r="S130" s="5"/>
      <c r="T130" s="5"/>
      <c r="U130" s="5" t="str">
        <f t="shared" si="7"/>
        <v>คณะเทคโนโลยีการเกษตร สาขาวิชาเทคโนโลยีการอาหาร</v>
      </c>
      <c r="V130" s="8">
        <v>3470200033281</v>
      </c>
      <c r="W130" s="5"/>
      <c r="X130" s="5"/>
      <c r="Y130" s="5"/>
      <c r="Z130" s="5"/>
    </row>
    <row r="131" spans="1:26" ht="21.75" hidden="1" customHeight="1">
      <c r="A131" s="1"/>
      <c r="B131" s="1">
        <v>3479900196849</v>
      </c>
      <c r="C131" s="64" t="s">
        <v>222</v>
      </c>
      <c r="D131" s="5" t="s">
        <v>191</v>
      </c>
      <c r="E131" s="5" t="s">
        <v>213</v>
      </c>
      <c r="F131" s="5" t="s">
        <v>198</v>
      </c>
      <c r="G131" s="5" t="s">
        <v>45</v>
      </c>
      <c r="H131" s="5" t="s">
        <v>46</v>
      </c>
      <c r="I131" s="5" t="s">
        <v>215</v>
      </c>
      <c r="J131" s="65" t="s">
        <v>191</v>
      </c>
      <c r="K131" s="5" t="s">
        <v>6</v>
      </c>
      <c r="L131" s="5" t="s">
        <v>49</v>
      </c>
      <c r="M131" s="66">
        <f t="shared" si="106"/>
        <v>0</v>
      </c>
      <c r="N131" s="66">
        <f t="shared" si="107"/>
        <v>1</v>
      </c>
      <c r="O131" s="66"/>
      <c r="P131" s="66">
        <f t="shared" si="108"/>
        <v>0</v>
      </c>
      <c r="Q131" s="66">
        <f t="shared" si="109"/>
        <v>0</v>
      </c>
      <c r="R131" s="67">
        <f t="shared" si="2"/>
        <v>1</v>
      </c>
      <c r="S131" s="5"/>
      <c r="T131" s="5"/>
      <c r="U131" s="5" t="str">
        <f t="shared" si="7"/>
        <v>คณะเทคโนโลยีการเกษตร สาขาวิชาเทคโนโลยีการอาหาร</v>
      </c>
      <c r="V131" s="8">
        <v>3479900196849</v>
      </c>
      <c r="W131" s="5"/>
      <c r="X131" s="5"/>
      <c r="Y131" s="5"/>
      <c r="Z131" s="5"/>
    </row>
    <row r="132" spans="1:26" ht="21.75" hidden="1" customHeight="1">
      <c r="A132" s="1"/>
      <c r="B132" s="1">
        <v>3520800151232</v>
      </c>
      <c r="C132" s="64" t="s">
        <v>223</v>
      </c>
      <c r="D132" s="5" t="s">
        <v>191</v>
      </c>
      <c r="E132" s="5" t="s">
        <v>213</v>
      </c>
      <c r="F132" s="5" t="s">
        <v>51</v>
      </c>
      <c r="G132" s="5" t="s">
        <v>51</v>
      </c>
      <c r="H132" s="5" t="s">
        <v>51</v>
      </c>
      <c r="I132" s="5" t="s">
        <v>51</v>
      </c>
      <c r="J132" s="65" t="s">
        <v>51</v>
      </c>
      <c r="K132" s="5" t="s">
        <v>6</v>
      </c>
      <c r="L132" s="5" t="s">
        <v>81</v>
      </c>
      <c r="M132" s="66">
        <f t="shared" si="106"/>
        <v>0</v>
      </c>
      <c r="N132" s="66">
        <f t="shared" si="107"/>
        <v>1</v>
      </c>
      <c r="O132" s="66"/>
      <c r="P132" s="66">
        <f t="shared" si="108"/>
        <v>0</v>
      </c>
      <c r="Q132" s="66">
        <f t="shared" si="109"/>
        <v>0</v>
      </c>
      <c r="R132" s="67">
        <f t="shared" si="2"/>
        <v>1</v>
      </c>
      <c r="S132" s="5"/>
      <c r="T132" s="5"/>
      <c r="U132" s="5" t="str">
        <f t="shared" si="7"/>
        <v>คณะเทคโนโลยีการเกษตร สาขาวิชาเทคโนโลยีการอาหาร</v>
      </c>
      <c r="V132" s="8">
        <v>3520800151232</v>
      </c>
      <c r="W132" s="5"/>
      <c r="X132" s="5"/>
      <c r="Y132" s="5"/>
      <c r="Z132" s="5"/>
    </row>
    <row r="133" spans="1:26" ht="21.75" hidden="1" customHeight="1">
      <c r="A133" s="1"/>
      <c r="B133" s="1">
        <v>5470100021082</v>
      </c>
      <c r="C133" s="64" t="s">
        <v>224</v>
      </c>
      <c r="D133" s="5" t="s">
        <v>191</v>
      </c>
      <c r="E133" s="5" t="s">
        <v>213</v>
      </c>
      <c r="F133" s="5" t="s">
        <v>76</v>
      </c>
      <c r="G133" s="5" t="s">
        <v>174</v>
      </c>
      <c r="H133" s="5" t="s">
        <v>46</v>
      </c>
      <c r="I133" s="5" t="s">
        <v>175</v>
      </c>
      <c r="J133" s="65" t="s">
        <v>28</v>
      </c>
      <c r="K133" s="5" t="s">
        <v>6</v>
      </c>
      <c r="L133" s="5" t="s">
        <v>81</v>
      </c>
      <c r="M133" s="66">
        <f t="shared" si="106"/>
        <v>0</v>
      </c>
      <c r="N133" s="66">
        <f t="shared" si="107"/>
        <v>1</v>
      </c>
      <c r="O133" s="66"/>
      <c r="P133" s="66">
        <f t="shared" si="108"/>
        <v>0</v>
      </c>
      <c r="Q133" s="66">
        <f t="shared" si="109"/>
        <v>0</v>
      </c>
      <c r="R133" s="67">
        <f t="shared" si="2"/>
        <v>1</v>
      </c>
      <c r="S133" s="5"/>
      <c r="T133" s="5"/>
      <c r="U133" s="5" t="str">
        <f t="shared" si="7"/>
        <v>คณะเทคโนโลยีการเกษตร สาขาวิชาเทคโนโลยีการอาหาร</v>
      </c>
      <c r="V133" s="8">
        <v>5470100021082</v>
      </c>
      <c r="W133" s="5"/>
      <c r="X133" s="5"/>
      <c r="Y133" s="5"/>
      <c r="Z133" s="5"/>
    </row>
    <row r="134" spans="1:26" ht="21.75" hidden="1" customHeight="1">
      <c r="A134" s="1"/>
      <c r="B134" s="1">
        <v>3239900103257</v>
      </c>
      <c r="C134" s="64" t="s">
        <v>225</v>
      </c>
      <c r="D134" s="5" t="s">
        <v>191</v>
      </c>
      <c r="E134" s="5" t="s">
        <v>213</v>
      </c>
      <c r="F134" s="5" t="s">
        <v>76</v>
      </c>
      <c r="G134" s="5" t="s">
        <v>174</v>
      </c>
      <c r="H134" s="5" t="s">
        <v>46</v>
      </c>
      <c r="I134" s="5" t="s">
        <v>175</v>
      </c>
      <c r="J134" s="65" t="s">
        <v>28</v>
      </c>
      <c r="K134" s="5" t="s">
        <v>48</v>
      </c>
      <c r="L134" s="5" t="s">
        <v>49</v>
      </c>
      <c r="M134" s="66">
        <f t="shared" si="106"/>
        <v>0</v>
      </c>
      <c r="N134" s="66">
        <f t="shared" si="107"/>
        <v>0</v>
      </c>
      <c r="O134" s="66"/>
      <c r="P134" s="66">
        <f t="shared" si="108"/>
        <v>1</v>
      </c>
      <c r="Q134" s="66">
        <f t="shared" si="109"/>
        <v>0</v>
      </c>
      <c r="R134" s="67">
        <f t="shared" si="2"/>
        <v>1</v>
      </c>
      <c r="S134" s="5"/>
      <c r="T134" s="5"/>
      <c r="U134" s="5" t="str">
        <f t="shared" si="7"/>
        <v xml:space="preserve"> </v>
      </c>
      <c r="V134" s="8">
        <v>3239900103257</v>
      </c>
      <c r="W134" s="5"/>
      <c r="X134" s="5"/>
      <c r="Y134" s="5"/>
      <c r="Z134" s="5"/>
    </row>
    <row r="135" spans="1:26" ht="21.75" hidden="1" customHeight="1">
      <c r="A135" s="4">
        <v>4</v>
      </c>
      <c r="B135" s="4" t="str">
        <f>E136</f>
        <v>สาขาวิชาธุรกิจการเกษตร</v>
      </c>
      <c r="C135" s="60" t="str">
        <f>B135</f>
        <v>สาขาวิชาธุรกิจการเกษตร</v>
      </c>
      <c r="D135" s="59"/>
      <c r="E135" s="59"/>
      <c r="F135" s="59" t="s">
        <v>51</v>
      </c>
      <c r="G135" s="59" t="s">
        <v>51</v>
      </c>
      <c r="H135" s="59" t="s">
        <v>51</v>
      </c>
      <c r="I135" s="59" t="s">
        <v>51</v>
      </c>
      <c r="J135" s="61" t="s">
        <v>51</v>
      </c>
      <c r="K135" s="59"/>
      <c r="L135" s="59"/>
      <c r="M135" s="62">
        <f t="shared" ref="M135:N135" si="110">SUMIF($E:$E,$B135,M:M)</f>
        <v>0</v>
      </c>
      <c r="N135" s="62">
        <f t="shared" si="110"/>
        <v>1</v>
      </c>
      <c r="O135" s="62"/>
      <c r="P135" s="62">
        <f t="shared" ref="P135:Q135" si="111">SUMIF($E:$E,$B135,P:P)</f>
        <v>0</v>
      </c>
      <c r="Q135" s="62">
        <f t="shared" si="111"/>
        <v>0</v>
      </c>
      <c r="R135" s="63">
        <f t="shared" si="2"/>
        <v>1</v>
      </c>
      <c r="S135" s="59"/>
      <c r="T135" s="59"/>
      <c r="U135" s="5" t="str">
        <f t="shared" si="7"/>
        <v>คณะเทคโนโลยีการเกษตร สาขาวิชาธุรกิจการเกษตร</v>
      </c>
      <c r="V135" s="58" t="s">
        <v>51</v>
      </c>
      <c r="W135" s="59"/>
      <c r="X135" s="59"/>
      <c r="Y135" s="59"/>
      <c r="Z135" s="59"/>
    </row>
    <row r="136" spans="1:26" ht="21.75" hidden="1" customHeight="1">
      <c r="A136" s="1"/>
      <c r="B136" s="1">
        <v>1302000141779</v>
      </c>
      <c r="C136" s="64" t="s">
        <v>226</v>
      </c>
      <c r="D136" s="5" t="s">
        <v>191</v>
      </c>
      <c r="E136" s="5" t="s">
        <v>227</v>
      </c>
      <c r="F136" s="5" t="s">
        <v>198</v>
      </c>
      <c r="G136" s="5" t="s">
        <v>45</v>
      </c>
      <c r="H136" s="5" t="s">
        <v>46</v>
      </c>
      <c r="I136" s="5" t="s">
        <v>206</v>
      </c>
      <c r="J136" s="65" t="s">
        <v>191</v>
      </c>
      <c r="K136" s="5" t="s">
        <v>6</v>
      </c>
      <c r="L136" s="5" t="s">
        <v>81</v>
      </c>
      <c r="M136" s="66">
        <f>IF(K136="ข้าราชการพลเรือนในสถาบันอุดมศึกษา",1,0)</f>
        <v>0</v>
      </c>
      <c r="N136" s="66">
        <f>IF(K136="พนักงานมหาวิทยาลัย",1,0)</f>
        <v>1</v>
      </c>
      <c r="O136" s="66"/>
      <c r="P136" s="66">
        <f>IF(K136="ลูกจ้างชั่วคราวรายเดือน",1,0)</f>
        <v>0</v>
      </c>
      <c r="Q136" s="66">
        <f>IF(K136="อาจารย์พิเศษรายชั่วโมง",1,0)</f>
        <v>0</v>
      </c>
      <c r="R136" s="67">
        <f t="shared" si="2"/>
        <v>1</v>
      </c>
      <c r="S136" s="5"/>
      <c r="T136" s="5"/>
      <c r="U136" s="5" t="str">
        <f t="shared" si="7"/>
        <v xml:space="preserve"> </v>
      </c>
      <c r="V136" s="8">
        <v>1302000141779</v>
      </c>
      <c r="W136" s="5"/>
      <c r="X136" s="5"/>
      <c r="Y136" s="5"/>
      <c r="Z136" s="5"/>
    </row>
    <row r="137" spans="1:26" ht="21.75" hidden="1" customHeight="1">
      <c r="A137" s="4">
        <v>5</v>
      </c>
      <c r="B137" s="4" t="str">
        <f>E138</f>
        <v>สาขาวิชาพืชศาสตร์</v>
      </c>
      <c r="C137" s="60" t="str">
        <f>B137</f>
        <v>สาขาวิชาพืชศาสตร์</v>
      </c>
      <c r="D137" s="59"/>
      <c r="E137" s="59"/>
      <c r="F137" s="59" t="s">
        <v>51</v>
      </c>
      <c r="G137" s="59" t="s">
        <v>51</v>
      </c>
      <c r="H137" s="59" t="s">
        <v>51</v>
      </c>
      <c r="I137" s="59" t="s">
        <v>51</v>
      </c>
      <c r="J137" s="61" t="s">
        <v>51</v>
      </c>
      <c r="K137" s="59"/>
      <c r="L137" s="59"/>
      <c r="M137" s="62">
        <f t="shared" ref="M137:N137" si="112">SUMIF($E:$E,$B137,M:M)</f>
        <v>2</v>
      </c>
      <c r="N137" s="62">
        <f t="shared" si="112"/>
        <v>4</v>
      </c>
      <c r="O137" s="62"/>
      <c r="P137" s="62">
        <f t="shared" ref="P137:Q137" si="113">SUMIF($E:$E,$B137,P:P)</f>
        <v>1</v>
      </c>
      <c r="Q137" s="62">
        <f t="shared" si="113"/>
        <v>0</v>
      </c>
      <c r="R137" s="63">
        <f t="shared" si="2"/>
        <v>7</v>
      </c>
      <c r="S137" s="59"/>
      <c r="T137" s="59"/>
      <c r="U137" s="5" t="str">
        <f t="shared" si="7"/>
        <v>คณะเทคโนโลยีการเกษตร สาขาวิชาพืชศาสตร์</v>
      </c>
      <c r="V137" s="58" t="s">
        <v>51</v>
      </c>
      <c r="W137" s="59"/>
      <c r="X137" s="59"/>
      <c r="Y137" s="59"/>
      <c r="Z137" s="59"/>
    </row>
    <row r="138" spans="1:26" ht="21.75" hidden="1" customHeight="1">
      <c r="A138" s="1"/>
      <c r="B138" s="1">
        <v>3309901308943</v>
      </c>
      <c r="C138" s="64" t="s">
        <v>228</v>
      </c>
      <c r="D138" s="5" t="s">
        <v>191</v>
      </c>
      <c r="E138" s="5" t="s">
        <v>229</v>
      </c>
      <c r="F138" s="5" t="s">
        <v>198</v>
      </c>
      <c r="G138" s="5" t="s">
        <v>45</v>
      </c>
      <c r="H138" s="5" t="s">
        <v>46</v>
      </c>
      <c r="I138" s="5" t="s">
        <v>230</v>
      </c>
      <c r="J138" s="65" t="s">
        <v>191</v>
      </c>
      <c r="K138" s="5" t="s">
        <v>62</v>
      </c>
      <c r="L138" s="5" t="s">
        <v>49</v>
      </c>
      <c r="M138" s="66">
        <f t="shared" ref="M138:M144" si="114">IF(K138="ข้าราชการพลเรือนในสถาบันอุดมศึกษา",1,0)</f>
        <v>1</v>
      </c>
      <c r="N138" s="66">
        <f t="shared" ref="N138:N144" si="115">IF(K138="พนักงานมหาวิทยาลัย",1,0)</f>
        <v>0</v>
      </c>
      <c r="O138" s="66"/>
      <c r="P138" s="66">
        <f t="shared" ref="P138:P144" si="116">IF(K138="ลูกจ้างชั่วคราวรายเดือน",1,0)</f>
        <v>0</v>
      </c>
      <c r="Q138" s="66">
        <f t="shared" ref="Q138:Q144" si="117">IF(K138="อาจารย์พิเศษรายชั่วโมง",1,0)</f>
        <v>0</v>
      </c>
      <c r="R138" s="67">
        <f t="shared" si="2"/>
        <v>1</v>
      </c>
      <c r="S138" s="5"/>
      <c r="T138" s="5"/>
      <c r="U138" s="5" t="str">
        <f t="shared" si="7"/>
        <v>คณะเทคโนโลยีการเกษตร สาขาวิชาพืชศาสตร์</v>
      </c>
      <c r="V138" s="8">
        <v>3309901308943</v>
      </c>
      <c r="W138" s="5"/>
      <c r="X138" s="5"/>
      <c r="Y138" s="5"/>
      <c r="Z138" s="5"/>
    </row>
    <row r="139" spans="1:26" ht="21.75" hidden="1" customHeight="1">
      <c r="A139" s="1"/>
      <c r="B139" s="1">
        <v>3450400080240</v>
      </c>
      <c r="C139" s="64" t="s">
        <v>231</v>
      </c>
      <c r="D139" s="5" t="s">
        <v>191</v>
      </c>
      <c r="E139" s="5" t="s">
        <v>229</v>
      </c>
      <c r="F139" s="5" t="s">
        <v>198</v>
      </c>
      <c r="G139" s="5" t="s">
        <v>45</v>
      </c>
      <c r="H139" s="5" t="s">
        <v>46</v>
      </c>
      <c r="I139" s="5" t="s">
        <v>230</v>
      </c>
      <c r="J139" s="65" t="s">
        <v>191</v>
      </c>
      <c r="K139" s="5" t="s">
        <v>62</v>
      </c>
      <c r="L139" s="5" t="s">
        <v>49</v>
      </c>
      <c r="M139" s="66">
        <f t="shared" si="114"/>
        <v>1</v>
      </c>
      <c r="N139" s="66">
        <f t="shared" si="115"/>
        <v>0</v>
      </c>
      <c r="O139" s="66"/>
      <c r="P139" s="66">
        <f t="shared" si="116"/>
        <v>0</v>
      </c>
      <c r="Q139" s="66">
        <f t="shared" si="117"/>
        <v>0</v>
      </c>
      <c r="R139" s="67">
        <f t="shared" si="2"/>
        <v>1</v>
      </c>
      <c r="S139" s="5"/>
      <c r="T139" s="5"/>
      <c r="U139" s="5" t="str">
        <f t="shared" si="7"/>
        <v>คณะเทคโนโลยีการเกษตร สาขาวิชาพืชศาสตร์</v>
      </c>
      <c r="V139" s="8">
        <v>3450400080240</v>
      </c>
      <c r="W139" s="5"/>
      <c r="X139" s="5"/>
      <c r="Y139" s="5"/>
      <c r="Z139" s="5"/>
    </row>
    <row r="140" spans="1:26" ht="21.75" hidden="1" customHeight="1">
      <c r="A140" s="1"/>
      <c r="B140" s="1">
        <v>1360500009037</v>
      </c>
      <c r="C140" s="64" t="s">
        <v>232</v>
      </c>
      <c r="D140" s="5" t="s">
        <v>191</v>
      </c>
      <c r="E140" s="5" t="s">
        <v>229</v>
      </c>
      <c r="F140" s="5" t="s">
        <v>198</v>
      </c>
      <c r="G140" s="5" t="s">
        <v>45</v>
      </c>
      <c r="H140" s="5" t="s">
        <v>46</v>
      </c>
      <c r="I140" s="5" t="s">
        <v>233</v>
      </c>
      <c r="J140" s="65" t="s">
        <v>191</v>
      </c>
      <c r="K140" s="5" t="s">
        <v>6</v>
      </c>
      <c r="L140" s="5" t="s">
        <v>81</v>
      </c>
      <c r="M140" s="66">
        <f t="shared" si="114"/>
        <v>0</v>
      </c>
      <c r="N140" s="66">
        <f t="shared" si="115"/>
        <v>1</v>
      </c>
      <c r="O140" s="66"/>
      <c r="P140" s="66">
        <f t="shared" si="116"/>
        <v>0</v>
      </c>
      <c r="Q140" s="66">
        <f t="shared" si="117"/>
        <v>0</v>
      </c>
      <c r="R140" s="67">
        <f t="shared" si="2"/>
        <v>1</v>
      </c>
      <c r="S140" s="5"/>
      <c r="T140" s="5"/>
      <c r="U140" s="5" t="str">
        <f t="shared" si="7"/>
        <v>คณะเทคโนโลยีการเกษตร สาขาวิชาพืชศาสตร์</v>
      </c>
      <c r="V140" s="8">
        <v>1360500009037</v>
      </c>
      <c r="W140" s="5"/>
      <c r="X140" s="5"/>
      <c r="Y140" s="5"/>
      <c r="Z140" s="5"/>
    </row>
    <row r="141" spans="1:26" ht="21.75" hidden="1" customHeight="1">
      <c r="A141" s="1"/>
      <c r="B141" s="1">
        <v>1409900195471</v>
      </c>
      <c r="C141" s="64" t="s">
        <v>234</v>
      </c>
      <c r="D141" s="5" t="s">
        <v>191</v>
      </c>
      <c r="E141" s="5" t="s">
        <v>229</v>
      </c>
      <c r="F141" s="5" t="s">
        <v>198</v>
      </c>
      <c r="G141" s="5" t="s">
        <v>45</v>
      </c>
      <c r="H141" s="5" t="s">
        <v>46</v>
      </c>
      <c r="I141" s="5" t="s">
        <v>230</v>
      </c>
      <c r="J141" s="65" t="s">
        <v>191</v>
      </c>
      <c r="K141" s="5" t="s">
        <v>6</v>
      </c>
      <c r="L141" s="5" t="s">
        <v>81</v>
      </c>
      <c r="M141" s="66">
        <f t="shared" si="114"/>
        <v>0</v>
      </c>
      <c r="N141" s="66">
        <f t="shared" si="115"/>
        <v>1</v>
      </c>
      <c r="O141" s="66"/>
      <c r="P141" s="66">
        <f t="shared" si="116"/>
        <v>0</v>
      </c>
      <c r="Q141" s="66">
        <f t="shared" si="117"/>
        <v>0</v>
      </c>
      <c r="R141" s="67">
        <f t="shared" si="2"/>
        <v>1</v>
      </c>
      <c r="S141" s="5"/>
      <c r="T141" s="5"/>
      <c r="U141" s="5" t="str">
        <f t="shared" si="7"/>
        <v>คณะเทคโนโลยีการเกษตร สาขาวิชาพืชศาสตร์</v>
      </c>
      <c r="V141" s="8">
        <v>1409900195471</v>
      </c>
      <c r="W141" s="5"/>
      <c r="X141" s="5"/>
      <c r="Y141" s="5"/>
      <c r="Z141" s="5"/>
    </row>
    <row r="142" spans="1:26" ht="21.75" hidden="1" customHeight="1">
      <c r="A142" s="1"/>
      <c r="B142" s="1">
        <v>3310200197683</v>
      </c>
      <c r="C142" s="64" t="s">
        <v>235</v>
      </c>
      <c r="D142" s="5" t="s">
        <v>191</v>
      </c>
      <c r="E142" s="5" t="s">
        <v>229</v>
      </c>
      <c r="F142" s="5" t="s">
        <v>198</v>
      </c>
      <c r="G142" s="5" t="s">
        <v>45</v>
      </c>
      <c r="H142" s="5" t="s">
        <v>46</v>
      </c>
      <c r="I142" s="5" t="s">
        <v>230</v>
      </c>
      <c r="J142" s="65" t="s">
        <v>191</v>
      </c>
      <c r="K142" s="5" t="s">
        <v>6</v>
      </c>
      <c r="L142" s="5" t="s">
        <v>81</v>
      </c>
      <c r="M142" s="66">
        <f t="shared" si="114"/>
        <v>0</v>
      </c>
      <c r="N142" s="66">
        <f t="shared" si="115"/>
        <v>1</v>
      </c>
      <c r="O142" s="66"/>
      <c r="P142" s="66">
        <f t="shared" si="116"/>
        <v>0</v>
      </c>
      <c r="Q142" s="66">
        <f t="shared" si="117"/>
        <v>0</v>
      </c>
      <c r="R142" s="67">
        <f t="shared" si="2"/>
        <v>1</v>
      </c>
      <c r="S142" s="5"/>
      <c r="T142" s="5"/>
      <c r="U142" s="5" t="str">
        <f t="shared" si="7"/>
        <v>คณะเทคโนโลยีการเกษตร สาขาวิชาพืชศาสตร์</v>
      </c>
      <c r="V142" s="8">
        <v>3310200197683</v>
      </c>
      <c r="W142" s="5"/>
      <c r="X142" s="5"/>
      <c r="Y142" s="5"/>
      <c r="Z142" s="5"/>
    </row>
    <row r="143" spans="1:26" ht="21.75" hidden="1" customHeight="1">
      <c r="A143" s="1"/>
      <c r="B143" s="1">
        <v>5450300001646</v>
      </c>
      <c r="C143" s="64" t="s">
        <v>236</v>
      </c>
      <c r="D143" s="5" t="s">
        <v>191</v>
      </c>
      <c r="E143" s="5" t="s">
        <v>229</v>
      </c>
      <c r="F143" s="5" t="s">
        <v>198</v>
      </c>
      <c r="G143" s="5" t="s">
        <v>45</v>
      </c>
      <c r="H143" s="5" t="s">
        <v>46</v>
      </c>
      <c r="I143" s="5" t="s">
        <v>230</v>
      </c>
      <c r="J143" s="65" t="s">
        <v>191</v>
      </c>
      <c r="K143" s="5" t="s">
        <v>6</v>
      </c>
      <c r="L143" s="5" t="s">
        <v>49</v>
      </c>
      <c r="M143" s="66">
        <f t="shared" si="114"/>
        <v>0</v>
      </c>
      <c r="N143" s="66">
        <f t="shared" si="115"/>
        <v>1</v>
      </c>
      <c r="O143" s="66"/>
      <c r="P143" s="66">
        <f t="shared" si="116"/>
        <v>0</v>
      </c>
      <c r="Q143" s="66">
        <f t="shared" si="117"/>
        <v>0</v>
      </c>
      <c r="R143" s="67">
        <f t="shared" si="2"/>
        <v>1</v>
      </c>
      <c r="S143" s="5"/>
      <c r="T143" s="5"/>
      <c r="U143" s="5" t="str">
        <f t="shared" si="7"/>
        <v>คณะเทคโนโลยีการเกษตร สาขาวิชาพืชศาสตร์</v>
      </c>
      <c r="V143" s="8">
        <v>5450300001646</v>
      </c>
      <c r="W143" s="5"/>
      <c r="X143" s="5"/>
      <c r="Y143" s="5"/>
      <c r="Z143" s="5"/>
    </row>
    <row r="144" spans="1:26" ht="21.75" hidden="1" customHeight="1">
      <c r="A144" s="1"/>
      <c r="B144" s="1">
        <v>3479900045051</v>
      </c>
      <c r="C144" s="64" t="s">
        <v>237</v>
      </c>
      <c r="D144" s="5" t="s">
        <v>191</v>
      </c>
      <c r="E144" s="5" t="s">
        <v>229</v>
      </c>
      <c r="F144" s="5" t="s">
        <v>76</v>
      </c>
      <c r="G144" s="5" t="s">
        <v>119</v>
      </c>
      <c r="H144" s="5" t="s">
        <v>120</v>
      </c>
      <c r="I144" s="5" t="s">
        <v>121</v>
      </c>
      <c r="J144" s="65" t="s">
        <v>28</v>
      </c>
      <c r="K144" s="5" t="s">
        <v>48</v>
      </c>
      <c r="L144" s="5" t="s">
        <v>81</v>
      </c>
      <c r="M144" s="66">
        <f t="shared" si="114"/>
        <v>0</v>
      </c>
      <c r="N144" s="66">
        <f t="shared" si="115"/>
        <v>0</v>
      </c>
      <c r="O144" s="66"/>
      <c r="P144" s="66">
        <f t="shared" si="116"/>
        <v>1</v>
      </c>
      <c r="Q144" s="66">
        <f t="shared" si="117"/>
        <v>0</v>
      </c>
      <c r="R144" s="67">
        <f t="shared" si="2"/>
        <v>1</v>
      </c>
      <c r="S144" s="5"/>
      <c r="T144" s="5"/>
      <c r="U144" s="5" t="str">
        <f t="shared" si="7"/>
        <v xml:space="preserve"> </v>
      </c>
      <c r="V144" s="8">
        <v>3479900045051</v>
      </c>
      <c r="W144" s="5"/>
      <c r="X144" s="5"/>
      <c r="Y144" s="5"/>
      <c r="Z144" s="5"/>
    </row>
    <row r="145" spans="1:26" ht="21.75" hidden="1" customHeight="1">
      <c r="A145" s="4">
        <v>6</v>
      </c>
      <c r="B145" s="4" t="str">
        <f>E146</f>
        <v>สาขาวิชาสัตวศาสตร์</v>
      </c>
      <c r="C145" s="60" t="str">
        <f>B145</f>
        <v>สาขาวิชาสัตวศาสตร์</v>
      </c>
      <c r="D145" s="59"/>
      <c r="E145" s="59"/>
      <c r="F145" s="59" t="s">
        <v>51</v>
      </c>
      <c r="G145" s="59" t="s">
        <v>51</v>
      </c>
      <c r="H145" s="59" t="s">
        <v>51</v>
      </c>
      <c r="I145" s="59" t="s">
        <v>51</v>
      </c>
      <c r="J145" s="61" t="s">
        <v>51</v>
      </c>
      <c r="K145" s="59"/>
      <c r="L145" s="59"/>
      <c r="M145" s="62">
        <f t="shared" ref="M145:N145" si="118">SUMIF($E:$E,$B145,M:M)</f>
        <v>3</v>
      </c>
      <c r="N145" s="62">
        <f t="shared" si="118"/>
        <v>10</v>
      </c>
      <c r="O145" s="62"/>
      <c r="P145" s="62">
        <f t="shared" ref="P145:Q145" si="119">SUMIF($E:$E,$B145,P:P)</f>
        <v>3</v>
      </c>
      <c r="Q145" s="62">
        <f t="shared" si="119"/>
        <v>0</v>
      </c>
      <c r="R145" s="63">
        <f t="shared" si="2"/>
        <v>16</v>
      </c>
      <c r="S145" s="59"/>
      <c r="T145" s="59"/>
      <c r="U145" s="5" t="str">
        <f t="shared" si="7"/>
        <v>คณะเทคโนโลยีการเกษตร สาขาวิชาสัตวศาสตร์</v>
      </c>
      <c r="V145" s="58" t="s">
        <v>51</v>
      </c>
      <c r="W145" s="59"/>
      <c r="X145" s="59"/>
      <c r="Y145" s="59"/>
      <c r="Z145" s="59"/>
    </row>
    <row r="146" spans="1:26" ht="21.75" hidden="1" customHeight="1">
      <c r="A146" s="1"/>
      <c r="B146" s="1">
        <v>3409900352409</v>
      </c>
      <c r="C146" s="64" t="s">
        <v>238</v>
      </c>
      <c r="D146" s="5" t="s">
        <v>191</v>
      </c>
      <c r="E146" s="5" t="s">
        <v>239</v>
      </c>
      <c r="F146" s="5" t="s">
        <v>198</v>
      </c>
      <c r="G146" s="5" t="s">
        <v>45</v>
      </c>
      <c r="H146" s="5" t="s">
        <v>46</v>
      </c>
      <c r="I146" s="5" t="s">
        <v>240</v>
      </c>
      <c r="J146" s="65" t="s">
        <v>191</v>
      </c>
      <c r="K146" s="5" t="s">
        <v>62</v>
      </c>
      <c r="L146" s="5" t="s">
        <v>49</v>
      </c>
      <c r="M146" s="66">
        <f t="shared" ref="M146:M161" si="120">IF(K146="ข้าราชการพลเรือนในสถาบันอุดมศึกษา",1,0)</f>
        <v>1</v>
      </c>
      <c r="N146" s="66">
        <f t="shared" ref="N146:N161" si="121">IF(K146="พนักงานมหาวิทยาลัย",1,0)</f>
        <v>0</v>
      </c>
      <c r="O146" s="66"/>
      <c r="P146" s="66">
        <f t="shared" ref="P146:P161" si="122">IF(K146="ลูกจ้างชั่วคราวรายเดือน",1,0)</f>
        <v>0</v>
      </c>
      <c r="Q146" s="66">
        <f t="shared" ref="Q146:Q161" si="123">IF(K146="อาจารย์พิเศษรายชั่วโมง",1,0)</f>
        <v>0</v>
      </c>
      <c r="R146" s="67">
        <f t="shared" si="2"/>
        <v>1</v>
      </c>
      <c r="S146" s="5"/>
      <c r="T146" s="5"/>
      <c r="U146" s="5" t="str">
        <f t="shared" si="7"/>
        <v>คณะเทคโนโลยีการเกษตร สาขาวิชาสัตวศาสตร์</v>
      </c>
      <c r="V146" s="8">
        <v>3409900352409</v>
      </c>
      <c r="W146" s="5"/>
      <c r="X146" s="5"/>
      <c r="Y146" s="5"/>
      <c r="Z146" s="5"/>
    </row>
    <row r="147" spans="1:26" ht="21.75" hidden="1" customHeight="1">
      <c r="A147" s="1"/>
      <c r="B147" s="1">
        <v>3409900356617</v>
      </c>
      <c r="C147" s="64" t="s">
        <v>241</v>
      </c>
      <c r="D147" s="5" t="s">
        <v>191</v>
      </c>
      <c r="E147" s="5" t="s">
        <v>239</v>
      </c>
      <c r="F147" s="5" t="s">
        <v>198</v>
      </c>
      <c r="G147" s="5" t="s">
        <v>160</v>
      </c>
      <c r="H147" s="5" t="s">
        <v>46</v>
      </c>
      <c r="I147" s="5" t="s">
        <v>199</v>
      </c>
      <c r="J147" s="65" t="s">
        <v>191</v>
      </c>
      <c r="K147" s="5" t="s">
        <v>62</v>
      </c>
      <c r="L147" s="5" t="s">
        <v>81</v>
      </c>
      <c r="M147" s="66">
        <f t="shared" si="120"/>
        <v>1</v>
      </c>
      <c r="N147" s="66">
        <f t="shared" si="121"/>
        <v>0</v>
      </c>
      <c r="O147" s="66"/>
      <c r="P147" s="66">
        <f t="shared" si="122"/>
        <v>0</v>
      </c>
      <c r="Q147" s="66">
        <f t="shared" si="123"/>
        <v>0</v>
      </c>
      <c r="R147" s="67">
        <f t="shared" si="2"/>
        <v>1</v>
      </c>
      <c r="S147" s="5"/>
      <c r="T147" s="5"/>
      <c r="U147" s="5" t="str">
        <f t="shared" si="7"/>
        <v>คณะเทคโนโลยีการเกษตร สาขาวิชาสัตวศาสตร์</v>
      </c>
      <c r="V147" s="8">
        <v>3409900356617</v>
      </c>
      <c r="W147" s="5"/>
      <c r="X147" s="5"/>
      <c r="Y147" s="5"/>
      <c r="Z147" s="5"/>
    </row>
    <row r="148" spans="1:26" ht="21.75" hidden="1" customHeight="1">
      <c r="A148" s="1"/>
      <c r="B148" s="1">
        <v>3460500427276</v>
      </c>
      <c r="C148" s="64" t="s">
        <v>242</v>
      </c>
      <c r="D148" s="5" t="s">
        <v>191</v>
      </c>
      <c r="E148" s="5" t="s">
        <v>239</v>
      </c>
      <c r="F148" s="5" t="s">
        <v>198</v>
      </c>
      <c r="G148" s="5" t="s">
        <v>45</v>
      </c>
      <c r="H148" s="5" t="s">
        <v>46</v>
      </c>
      <c r="I148" s="5" t="s">
        <v>240</v>
      </c>
      <c r="J148" s="65" t="s">
        <v>191</v>
      </c>
      <c r="K148" s="5" t="s">
        <v>62</v>
      </c>
      <c r="L148" s="5" t="s">
        <v>81</v>
      </c>
      <c r="M148" s="66">
        <f t="shared" si="120"/>
        <v>1</v>
      </c>
      <c r="N148" s="66">
        <f t="shared" si="121"/>
        <v>0</v>
      </c>
      <c r="O148" s="66"/>
      <c r="P148" s="66">
        <f t="shared" si="122"/>
        <v>0</v>
      </c>
      <c r="Q148" s="66">
        <f t="shared" si="123"/>
        <v>0</v>
      </c>
      <c r="R148" s="67">
        <f t="shared" si="2"/>
        <v>1</v>
      </c>
      <c r="S148" s="5"/>
      <c r="T148" s="5"/>
      <c r="U148" s="5" t="str">
        <f t="shared" si="7"/>
        <v>คณะเทคโนโลยีการเกษตร สาขาวิชาสัตวศาสตร์</v>
      </c>
      <c r="V148" s="8">
        <v>3460500427276</v>
      </c>
      <c r="W148" s="5"/>
      <c r="X148" s="5"/>
      <c r="Y148" s="5"/>
      <c r="Z148" s="5"/>
    </row>
    <row r="149" spans="1:26" ht="21.75" hidden="1" customHeight="1">
      <c r="A149" s="1"/>
      <c r="B149" s="1">
        <v>1309900731412</v>
      </c>
      <c r="C149" s="64" t="s">
        <v>243</v>
      </c>
      <c r="D149" s="5" t="s">
        <v>191</v>
      </c>
      <c r="E149" s="5" t="s">
        <v>239</v>
      </c>
      <c r="F149" s="5" t="s">
        <v>51</v>
      </c>
      <c r="G149" s="5" t="s">
        <v>51</v>
      </c>
      <c r="H149" s="5" t="s">
        <v>51</v>
      </c>
      <c r="I149" s="5" t="s">
        <v>51</v>
      </c>
      <c r="J149" s="65" t="s">
        <v>51</v>
      </c>
      <c r="K149" s="5" t="s">
        <v>6</v>
      </c>
      <c r="L149" s="5" t="s">
        <v>81</v>
      </c>
      <c r="M149" s="66">
        <f t="shared" si="120"/>
        <v>0</v>
      </c>
      <c r="N149" s="66">
        <f t="shared" si="121"/>
        <v>1</v>
      </c>
      <c r="O149" s="66"/>
      <c r="P149" s="66">
        <f t="shared" si="122"/>
        <v>0</v>
      </c>
      <c r="Q149" s="66">
        <f t="shared" si="123"/>
        <v>0</v>
      </c>
      <c r="R149" s="67">
        <f t="shared" si="2"/>
        <v>1</v>
      </c>
      <c r="S149" s="5"/>
      <c r="T149" s="5"/>
      <c r="U149" s="5" t="str">
        <f t="shared" si="7"/>
        <v>คณะเทคโนโลยีการเกษตร สาขาวิชาสัตวศาสตร์</v>
      </c>
      <c r="V149" s="8">
        <v>1309900731412</v>
      </c>
      <c r="W149" s="5"/>
      <c r="X149" s="5"/>
      <c r="Y149" s="5"/>
      <c r="Z149" s="5"/>
    </row>
    <row r="150" spans="1:26" ht="21.75" hidden="1" customHeight="1">
      <c r="A150" s="1"/>
      <c r="B150" s="1">
        <v>1411300019594</v>
      </c>
      <c r="C150" s="64" t="s">
        <v>244</v>
      </c>
      <c r="D150" s="5" t="s">
        <v>191</v>
      </c>
      <c r="E150" s="5" t="s">
        <v>239</v>
      </c>
      <c r="F150" s="5" t="s">
        <v>198</v>
      </c>
      <c r="G150" s="5" t="s">
        <v>45</v>
      </c>
      <c r="H150" s="5" t="s">
        <v>46</v>
      </c>
      <c r="I150" s="5" t="s">
        <v>233</v>
      </c>
      <c r="J150" s="65" t="s">
        <v>191</v>
      </c>
      <c r="K150" s="5" t="s">
        <v>6</v>
      </c>
      <c r="L150" s="5" t="s">
        <v>81</v>
      </c>
      <c r="M150" s="66">
        <f t="shared" si="120"/>
        <v>0</v>
      </c>
      <c r="N150" s="66">
        <f t="shared" si="121"/>
        <v>1</v>
      </c>
      <c r="O150" s="66"/>
      <c r="P150" s="66">
        <f t="shared" si="122"/>
        <v>0</v>
      </c>
      <c r="Q150" s="66">
        <f t="shared" si="123"/>
        <v>0</v>
      </c>
      <c r="R150" s="67">
        <f t="shared" si="2"/>
        <v>1</v>
      </c>
      <c r="S150" s="5"/>
      <c r="T150" s="5"/>
      <c r="U150" s="5" t="str">
        <f t="shared" si="7"/>
        <v>คณะเทคโนโลยีการเกษตร สาขาวิชาสัตวศาสตร์</v>
      </c>
      <c r="V150" s="8">
        <v>1411300019594</v>
      </c>
      <c r="W150" s="5"/>
      <c r="X150" s="5"/>
      <c r="Y150" s="5"/>
      <c r="Z150" s="5"/>
    </row>
    <row r="151" spans="1:26" ht="21.75" hidden="1" customHeight="1">
      <c r="A151" s="1"/>
      <c r="B151" s="1">
        <v>1450200114667</v>
      </c>
      <c r="C151" s="64" t="s">
        <v>246</v>
      </c>
      <c r="D151" s="5" t="s">
        <v>191</v>
      </c>
      <c r="E151" s="5" t="s">
        <v>239</v>
      </c>
      <c r="F151" s="5" t="s">
        <v>198</v>
      </c>
      <c r="G151" s="5" t="s">
        <v>45</v>
      </c>
      <c r="H151" s="5" t="s">
        <v>46</v>
      </c>
      <c r="I151" s="5" t="s">
        <v>233</v>
      </c>
      <c r="J151" s="65" t="s">
        <v>191</v>
      </c>
      <c r="K151" s="5" t="s">
        <v>6</v>
      </c>
      <c r="L151" s="5" t="s">
        <v>81</v>
      </c>
      <c r="M151" s="66">
        <f t="shared" si="120"/>
        <v>0</v>
      </c>
      <c r="N151" s="66">
        <f t="shared" si="121"/>
        <v>1</v>
      </c>
      <c r="O151" s="66"/>
      <c r="P151" s="66">
        <f t="shared" si="122"/>
        <v>0</v>
      </c>
      <c r="Q151" s="66">
        <f t="shared" si="123"/>
        <v>0</v>
      </c>
      <c r="R151" s="67">
        <f t="shared" si="2"/>
        <v>1</v>
      </c>
      <c r="S151" s="5"/>
      <c r="T151" s="5"/>
      <c r="U151" s="5" t="str">
        <f t="shared" si="7"/>
        <v>คณะเทคโนโลยีการเกษตร สาขาวิชาสัตวศาสตร์</v>
      </c>
      <c r="V151" s="8">
        <v>1450200114667</v>
      </c>
      <c r="W151" s="5"/>
      <c r="X151" s="5"/>
      <c r="Y151" s="5"/>
      <c r="Z151" s="5"/>
    </row>
    <row r="152" spans="1:26" ht="21.75" hidden="1" customHeight="1">
      <c r="A152" s="1"/>
      <c r="B152" s="1">
        <v>1461200023875</v>
      </c>
      <c r="C152" s="64" t="s">
        <v>247</v>
      </c>
      <c r="D152" s="5" t="s">
        <v>191</v>
      </c>
      <c r="E152" s="5" t="s">
        <v>239</v>
      </c>
      <c r="F152" s="5" t="s">
        <v>51</v>
      </c>
      <c r="G152" s="5" t="s">
        <v>51</v>
      </c>
      <c r="H152" s="5" t="s">
        <v>51</v>
      </c>
      <c r="I152" s="5" t="s">
        <v>51</v>
      </c>
      <c r="J152" s="65" t="s">
        <v>51</v>
      </c>
      <c r="K152" s="5" t="s">
        <v>6</v>
      </c>
      <c r="L152" s="5" t="s">
        <v>81</v>
      </c>
      <c r="M152" s="66">
        <f t="shared" si="120"/>
        <v>0</v>
      </c>
      <c r="N152" s="66">
        <f t="shared" si="121"/>
        <v>1</v>
      </c>
      <c r="O152" s="66"/>
      <c r="P152" s="66">
        <f t="shared" si="122"/>
        <v>0</v>
      </c>
      <c r="Q152" s="66">
        <f t="shared" si="123"/>
        <v>0</v>
      </c>
      <c r="R152" s="67">
        <f t="shared" si="2"/>
        <v>1</v>
      </c>
      <c r="S152" s="5"/>
      <c r="T152" s="5"/>
      <c r="U152" s="5" t="str">
        <f t="shared" si="7"/>
        <v>คณะเทคโนโลยีการเกษตร สาขาวิชาสัตวศาสตร์</v>
      </c>
      <c r="V152" s="8">
        <v>1461200023875</v>
      </c>
      <c r="W152" s="5"/>
      <c r="X152" s="5"/>
      <c r="Y152" s="5"/>
      <c r="Z152" s="5"/>
    </row>
    <row r="153" spans="1:26" ht="21.75" hidden="1" customHeight="1">
      <c r="A153" s="1"/>
      <c r="B153" s="1">
        <v>1489900013942</v>
      </c>
      <c r="C153" s="64" t="s">
        <v>248</v>
      </c>
      <c r="D153" s="5" t="s">
        <v>191</v>
      </c>
      <c r="E153" s="5" t="s">
        <v>239</v>
      </c>
      <c r="F153" s="5" t="s">
        <v>76</v>
      </c>
      <c r="G153" s="5" t="s">
        <v>119</v>
      </c>
      <c r="H153" s="5" t="s">
        <v>120</v>
      </c>
      <c r="I153" s="5" t="s">
        <v>121</v>
      </c>
      <c r="J153" s="65" t="s">
        <v>28</v>
      </c>
      <c r="K153" s="5" t="s">
        <v>6</v>
      </c>
      <c r="L153" s="5" t="s">
        <v>81</v>
      </c>
      <c r="M153" s="66">
        <f t="shared" si="120"/>
        <v>0</v>
      </c>
      <c r="N153" s="66">
        <f t="shared" si="121"/>
        <v>1</v>
      </c>
      <c r="O153" s="66"/>
      <c r="P153" s="66">
        <f t="shared" si="122"/>
        <v>0</v>
      </c>
      <c r="Q153" s="66">
        <f t="shared" si="123"/>
        <v>0</v>
      </c>
      <c r="R153" s="67">
        <f t="shared" si="2"/>
        <v>1</v>
      </c>
      <c r="S153" s="5"/>
      <c r="T153" s="5"/>
      <c r="U153" s="5" t="str">
        <f t="shared" si="7"/>
        <v>คณะเทคโนโลยีการเกษตร สาขาวิชาสัตวศาสตร์</v>
      </c>
      <c r="V153" s="8">
        <v>1489900013942</v>
      </c>
      <c r="W153" s="5"/>
      <c r="X153" s="5"/>
      <c r="Y153" s="5"/>
      <c r="Z153" s="5"/>
    </row>
    <row r="154" spans="1:26" ht="21.75" hidden="1" customHeight="1">
      <c r="A154" s="1"/>
      <c r="B154" s="1">
        <v>3440100294392</v>
      </c>
      <c r="C154" s="64" t="s">
        <v>249</v>
      </c>
      <c r="D154" s="5" t="s">
        <v>191</v>
      </c>
      <c r="E154" s="5" t="s">
        <v>239</v>
      </c>
      <c r="F154" s="5" t="s">
        <v>198</v>
      </c>
      <c r="G154" s="5" t="s">
        <v>45</v>
      </c>
      <c r="H154" s="5" t="s">
        <v>46</v>
      </c>
      <c r="I154" s="5" t="s">
        <v>240</v>
      </c>
      <c r="J154" s="65" t="s">
        <v>191</v>
      </c>
      <c r="K154" s="5" t="s">
        <v>6</v>
      </c>
      <c r="L154" s="5" t="s">
        <v>49</v>
      </c>
      <c r="M154" s="66">
        <f t="shared" si="120"/>
        <v>0</v>
      </c>
      <c r="N154" s="66">
        <f t="shared" si="121"/>
        <v>1</v>
      </c>
      <c r="O154" s="66"/>
      <c r="P154" s="66">
        <f t="shared" si="122"/>
        <v>0</v>
      </c>
      <c r="Q154" s="66">
        <f t="shared" si="123"/>
        <v>0</v>
      </c>
      <c r="R154" s="67">
        <f t="shared" si="2"/>
        <v>1</v>
      </c>
      <c r="S154" s="5"/>
      <c r="T154" s="5"/>
      <c r="U154" s="5" t="str">
        <f t="shared" si="7"/>
        <v>คณะเทคโนโลยีการเกษตร สาขาวิชาสัตวศาสตร์</v>
      </c>
      <c r="V154" s="8">
        <v>3440100294392</v>
      </c>
      <c r="W154" s="5"/>
      <c r="X154" s="5"/>
      <c r="Y154" s="5"/>
      <c r="Z154" s="5"/>
    </row>
    <row r="155" spans="1:26" ht="21.75" hidden="1" customHeight="1">
      <c r="A155" s="1"/>
      <c r="B155" s="1">
        <v>3470101221372</v>
      </c>
      <c r="C155" s="64" t="s">
        <v>250</v>
      </c>
      <c r="D155" s="5" t="s">
        <v>191</v>
      </c>
      <c r="E155" s="5" t="s">
        <v>239</v>
      </c>
      <c r="F155" s="5" t="s">
        <v>198</v>
      </c>
      <c r="G155" s="5" t="s">
        <v>45</v>
      </c>
      <c r="H155" s="5" t="s">
        <v>46</v>
      </c>
      <c r="I155" s="5" t="s">
        <v>233</v>
      </c>
      <c r="J155" s="65" t="s">
        <v>191</v>
      </c>
      <c r="K155" s="5" t="s">
        <v>6</v>
      </c>
      <c r="L155" s="5" t="s">
        <v>81</v>
      </c>
      <c r="M155" s="66">
        <f t="shared" si="120"/>
        <v>0</v>
      </c>
      <c r="N155" s="66">
        <f t="shared" si="121"/>
        <v>1</v>
      </c>
      <c r="O155" s="66"/>
      <c r="P155" s="66">
        <f t="shared" si="122"/>
        <v>0</v>
      </c>
      <c r="Q155" s="66">
        <f t="shared" si="123"/>
        <v>0</v>
      </c>
      <c r="R155" s="67">
        <f t="shared" si="2"/>
        <v>1</v>
      </c>
      <c r="S155" s="5"/>
      <c r="T155" s="5"/>
      <c r="U155" s="5" t="str">
        <f t="shared" si="7"/>
        <v>คณะเทคโนโลยีการเกษตร สาขาวิชาสัตวศาสตร์</v>
      </c>
      <c r="V155" s="8">
        <v>3470101221372</v>
      </c>
      <c r="W155" s="5"/>
      <c r="X155" s="5"/>
      <c r="Y155" s="5"/>
      <c r="Z155" s="5"/>
    </row>
    <row r="156" spans="1:26" ht="21.75" hidden="1" customHeight="1">
      <c r="A156" s="1"/>
      <c r="B156" s="1">
        <v>3470101321831</v>
      </c>
      <c r="C156" s="64" t="s">
        <v>251</v>
      </c>
      <c r="D156" s="5" t="s">
        <v>191</v>
      </c>
      <c r="E156" s="5" t="s">
        <v>239</v>
      </c>
      <c r="F156" s="5" t="s">
        <v>76</v>
      </c>
      <c r="G156" s="5" t="s">
        <v>119</v>
      </c>
      <c r="H156" s="5" t="s">
        <v>120</v>
      </c>
      <c r="I156" s="5" t="s">
        <v>121</v>
      </c>
      <c r="J156" s="65" t="s">
        <v>28</v>
      </c>
      <c r="K156" s="5" t="s">
        <v>6</v>
      </c>
      <c r="L156" s="5" t="s">
        <v>81</v>
      </c>
      <c r="M156" s="66">
        <f t="shared" si="120"/>
        <v>0</v>
      </c>
      <c r="N156" s="66">
        <f t="shared" si="121"/>
        <v>1</v>
      </c>
      <c r="O156" s="66"/>
      <c r="P156" s="66">
        <f t="shared" si="122"/>
        <v>0</v>
      </c>
      <c r="Q156" s="66">
        <f t="shared" si="123"/>
        <v>0</v>
      </c>
      <c r="R156" s="67">
        <f t="shared" si="2"/>
        <v>1</v>
      </c>
      <c r="S156" s="5"/>
      <c r="T156" s="5"/>
      <c r="U156" s="5" t="str">
        <f t="shared" si="7"/>
        <v>คณะเทคโนโลยีการเกษตร สาขาวิชาสัตวศาสตร์</v>
      </c>
      <c r="V156" s="8">
        <v>3470101321831</v>
      </c>
      <c r="W156" s="5"/>
      <c r="X156" s="5"/>
      <c r="Y156" s="5"/>
      <c r="Z156" s="5"/>
    </row>
    <row r="157" spans="1:26" ht="21.75" hidden="1" customHeight="1">
      <c r="A157" s="1"/>
      <c r="B157" s="1">
        <v>3470400491401</v>
      </c>
      <c r="C157" s="64" t="s">
        <v>252</v>
      </c>
      <c r="D157" s="5" t="s">
        <v>191</v>
      </c>
      <c r="E157" s="5" t="s">
        <v>239</v>
      </c>
      <c r="F157" s="5" t="s">
        <v>198</v>
      </c>
      <c r="G157" s="5" t="s">
        <v>45</v>
      </c>
      <c r="H157" s="5" t="s">
        <v>46</v>
      </c>
      <c r="I157" s="5" t="s">
        <v>240</v>
      </c>
      <c r="J157" s="65" t="s">
        <v>191</v>
      </c>
      <c r="K157" s="5" t="s">
        <v>6</v>
      </c>
      <c r="L157" s="5" t="s">
        <v>81</v>
      </c>
      <c r="M157" s="66">
        <f t="shared" si="120"/>
        <v>0</v>
      </c>
      <c r="N157" s="66">
        <f t="shared" si="121"/>
        <v>1</v>
      </c>
      <c r="O157" s="66"/>
      <c r="P157" s="66">
        <f t="shared" si="122"/>
        <v>0</v>
      </c>
      <c r="Q157" s="66">
        <f t="shared" si="123"/>
        <v>0</v>
      </c>
      <c r="R157" s="67">
        <f t="shared" si="2"/>
        <v>1</v>
      </c>
      <c r="S157" s="5"/>
      <c r="T157" s="5"/>
      <c r="U157" s="5" t="str">
        <f t="shared" si="7"/>
        <v>คณะเทคโนโลยีการเกษตร สาขาวิชาสัตวศาสตร์</v>
      </c>
      <c r="V157" s="8">
        <v>3470400491401</v>
      </c>
      <c r="W157" s="5"/>
      <c r="X157" s="5"/>
      <c r="Y157" s="5"/>
      <c r="Z157" s="5"/>
    </row>
    <row r="158" spans="1:26" ht="21.75" hidden="1" customHeight="1">
      <c r="A158" s="1"/>
      <c r="B158" s="1">
        <v>3480300049367</v>
      </c>
      <c r="C158" s="64" t="s">
        <v>253</v>
      </c>
      <c r="D158" s="5" t="s">
        <v>191</v>
      </c>
      <c r="E158" s="5" t="s">
        <v>239</v>
      </c>
      <c r="F158" s="5" t="s">
        <v>198</v>
      </c>
      <c r="G158" s="5" t="s">
        <v>45</v>
      </c>
      <c r="H158" s="5" t="s">
        <v>46</v>
      </c>
      <c r="I158" s="5" t="s">
        <v>206</v>
      </c>
      <c r="J158" s="65" t="s">
        <v>191</v>
      </c>
      <c r="K158" s="5" t="s">
        <v>6</v>
      </c>
      <c r="L158" s="5" t="s">
        <v>81</v>
      </c>
      <c r="M158" s="66">
        <f t="shared" si="120"/>
        <v>0</v>
      </c>
      <c r="N158" s="66">
        <f t="shared" si="121"/>
        <v>1</v>
      </c>
      <c r="O158" s="66"/>
      <c r="P158" s="66">
        <f t="shared" si="122"/>
        <v>0</v>
      </c>
      <c r="Q158" s="66">
        <f t="shared" si="123"/>
        <v>0</v>
      </c>
      <c r="R158" s="67">
        <f t="shared" si="2"/>
        <v>1</v>
      </c>
      <c r="S158" s="5"/>
      <c r="T158" s="5"/>
      <c r="U158" s="5" t="str">
        <f t="shared" si="7"/>
        <v>คณะเทคโนโลยีการเกษตร สาขาวิชาสัตวศาสตร์</v>
      </c>
      <c r="V158" s="8">
        <v>3480300049367</v>
      </c>
      <c r="W158" s="5"/>
      <c r="X158" s="5"/>
      <c r="Y158" s="5"/>
      <c r="Z158" s="5"/>
    </row>
    <row r="159" spans="1:26" ht="21.75" hidden="1" customHeight="1">
      <c r="A159" s="1"/>
      <c r="B159" s="1">
        <v>3400200007433</v>
      </c>
      <c r="C159" s="64" t="s">
        <v>254</v>
      </c>
      <c r="D159" s="5" t="s">
        <v>191</v>
      </c>
      <c r="E159" s="5" t="s">
        <v>239</v>
      </c>
      <c r="F159" s="5" t="s">
        <v>198</v>
      </c>
      <c r="G159" s="5" t="s">
        <v>45</v>
      </c>
      <c r="H159" s="5" t="s">
        <v>46</v>
      </c>
      <c r="I159" s="5" t="s">
        <v>240</v>
      </c>
      <c r="J159" s="65" t="s">
        <v>191</v>
      </c>
      <c r="K159" s="5" t="s">
        <v>48</v>
      </c>
      <c r="L159" s="5" t="s">
        <v>81</v>
      </c>
      <c r="M159" s="66">
        <f t="shared" si="120"/>
        <v>0</v>
      </c>
      <c r="N159" s="66">
        <f t="shared" si="121"/>
        <v>0</v>
      </c>
      <c r="O159" s="66"/>
      <c r="P159" s="66">
        <f t="shared" si="122"/>
        <v>1</v>
      </c>
      <c r="Q159" s="66">
        <f t="shared" si="123"/>
        <v>0</v>
      </c>
      <c r="R159" s="67">
        <f t="shared" si="2"/>
        <v>1</v>
      </c>
      <c r="S159" s="5"/>
      <c r="T159" s="5"/>
      <c r="U159" s="5" t="str">
        <f t="shared" si="7"/>
        <v>คณะเทคโนโลยีการเกษตร สาขาวิชาสัตวศาสตร์</v>
      </c>
      <c r="V159" s="8">
        <v>3400200007433</v>
      </c>
      <c r="W159" s="5"/>
      <c r="X159" s="5"/>
      <c r="Y159" s="5"/>
      <c r="Z159" s="5"/>
    </row>
    <row r="160" spans="1:26" ht="21.75" hidden="1" customHeight="1">
      <c r="A160" s="1"/>
      <c r="B160" s="1">
        <v>3470100837213</v>
      </c>
      <c r="C160" s="64" t="s">
        <v>255</v>
      </c>
      <c r="D160" s="5" t="s">
        <v>191</v>
      </c>
      <c r="E160" s="5" t="s">
        <v>239</v>
      </c>
      <c r="F160" s="5" t="s">
        <v>198</v>
      </c>
      <c r="G160" s="5" t="s">
        <v>45</v>
      </c>
      <c r="H160" s="5" t="s">
        <v>46</v>
      </c>
      <c r="I160" s="5" t="s">
        <v>206</v>
      </c>
      <c r="J160" s="65" t="s">
        <v>191</v>
      </c>
      <c r="K160" s="5" t="s">
        <v>48</v>
      </c>
      <c r="L160" s="5" t="s">
        <v>81</v>
      </c>
      <c r="M160" s="66">
        <f t="shared" si="120"/>
        <v>0</v>
      </c>
      <c r="N160" s="66">
        <f t="shared" si="121"/>
        <v>0</v>
      </c>
      <c r="O160" s="66"/>
      <c r="P160" s="66">
        <f t="shared" si="122"/>
        <v>1</v>
      </c>
      <c r="Q160" s="66">
        <f t="shared" si="123"/>
        <v>0</v>
      </c>
      <c r="R160" s="67">
        <f t="shared" si="2"/>
        <v>1</v>
      </c>
      <c r="S160" s="5"/>
      <c r="T160" s="5"/>
      <c r="U160" s="5" t="str">
        <f t="shared" si="7"/>
        <v>คณะเทคโนโลยีการเกษตร สาขาวิชาสัตวศาสตร์</v>
      </c>
      <c r="V160" s="8">
        <v>3470100837213</v>
      </c>
      <c r="W160" s="5"/>
      <c r="X160" s="5"/>
      <c r="Y160" s="5"/>
      <c r="Z160" s="5"/>
    </row>
    <row r="161" spans="1:26" ht="21.75" hidden="1" customHeight="1">
      <c r="A161" s="1"/>
      <c r="B161" s="1" t="s">
        <v>256</v>
      </c>
      <c r="C161" s="64" t="s">
        <v>257</v>
      </c>
      <c r="D161" s="5" t="s">
        <v>191</v>
      </c>
      <c r="E161" s="5" t="s">
        <v>239</v>
      </c>
      <c r="F161" s="5" t="s">
        <v>51</v>
      </c>
      <c r="G161" s="5" t="s">
        <v>51</v>
      </c>
      <c r="H161" s="5" t="s">
        <v>51</v>
      </c>
      <c r="I161" s="5" t="s">
        <v>51</v>
      </c>
      <c r="J161" s="65" t="s">
        <v>51</v>
      </c>
      <c r="K161" s="5" t="s">
        <v>48</v>
      </c>
      <c r="L161" s="5" t="s">
        <v>106</v>
      </c>
      <c r="M161" s="66">
        <f t="shared" si="120"/>
        <v>0</v>
      </c>
      <c r="N161" s="66">
        <f t="shared" si="121"/>
        <v>0</v>
      </c>
      <c r="O161" s="66"/>
      <c r="P161" s="66">
        <f t="shared" si="122"/>
        <v>1</v>
      </c>
      <c r="Q161" s="66">
        <f t="shared" si="123"/>
        <v>0</v>
      </c>
      <c r="R161" s="67">
        <f t="shared" si="2"/>
        <v>1</v>
      </c>
      <c r="S161" s="5"/>
      <c r="T161" s="5"/>
      <c r="U161" s="5" t="str">
        <f t="shared" si="7"/>
        <v xml:space="preserve"> </v>
      </c>
      <c r="V161" s="8" t="s">
        <v>256</v>
      </c>
      <c r="W161" s="5"/>
      <c r="X161" s="5"/>
      <c r="Y161" s="5"/>
      <c r="Z161" s="5"/>
    </row>
    <row r="162" spans="1:26" ht="21.75" hidden="1" customHeight="1">
      <c r="A162" s="636" t="s">
        <v>259</v>
      </c>
      <c r="B162" s="650"/>
      <c r="C162" s="637"/>
      <c r="D162" s="48"/>
      <c r="E162" s="48"/>
      <c r="F162" s="48" t="s">
        <v>51</v>
      </c>
      <c r="G162" s="48" t="s">
        <v>51</v>
      </c>
      <c r="H162" s="48" t="s">
        <v>51</v>
      </c>
      <c r="I162" s="48" t="s">
        <v>51</v>
      </c>
      <c r="J162" s="50" t="s">
        <v>51</v>
      </c>
      <c r="K162" s="48"/>
      <c r="L162" s="48"/>
      <c r="M162" s="101">
        <f t="shared" ref="M162:N162" si="124">SUMIF($D:$D,$A162,M:M)</f>
        <v>15</v>
      </c>
      <c r="N162" s="53">
        <f t="shared" si="124"/>
        <v>31</v>
      </c>
      <c r="O162" s="53"/>
      <c r="P162" s="53">
        <f t="shared" ref="P162:Q162" si="125">SUMIF($D:$D,$A162,P:P)</f>
        <v>2</v>
      </c>
      <c r="Q162" s="55">
        <f t="shared" si="125"/>
        <v>4</v>
      </c>
      <c r="R162" s="55">
        <f t="shared" si="2"/>
        <v>52</v>
      </c>
      <c r="S162" s="28"/>
      <c r="T162" s="28"/>
      <c r="U162" s="27" t="str">
        <f t="shared" si="7"/>
        <v>คณะเทคโนโลยีอุตสาหกรรม งานบริหารทั่วไป</v>
      </c>
      <c r="V162" s="102" t="s">
        <v>51</v>
      </c>
      <c r="W162" s="5"/>
      <c r="X162" s="5"/>
      <c r="Y162" s="5"/>
      <c r="Z162" s="5"/>
    </row>
    <row r="163" spans="1:26" ht="21.75" hidden="1" customHeight="1">
      <c r="A163" s="1"/>
      <c r="B163" s="1" t="s">
        <v>261</v>
      </c>
      <c r="C163" s="64" t="s">
        <v>262</v>
      </c>
      <c r="D163" s="5" t="s">
        <v>259</v>
      </c>
      <c r="E163" s="5" t="s">
        <v>263</v>
      </c>
      <c r="F163" s="5" t="s">
        <v>51</v>
      </c>
      <c r="G163" s="5" t="s">
        <v>51</v>
      </c>
      <c r="H163" s="5" t="s">
        <v>51</v>
      </c>
      <c r="I163" s="5" t="s">
        <v>51</v>
      </c>
      <c r="J163" s="65" t="s">
        <v>51</v>
      </c>
      <c r="K163" s="5" t="s">
        <v>48</v>
      </c>
      <c r="L163" s="5" t="s">
        <v>106</v>
      </c>
      <c r="M163" s="66">
        <f>IF(K163="ข้าราชการพลเรือนในสถาบันอุดมศึกษา",1,0)</f>
        <v>0</v>
      </c>
      <c r="N163" s="66">
        <f>IF(K163="พนักงานมหาวิทยาลัย",1,0)</f>
        <v>0</v>
      </c>
      <c r="O163" s="66"/>
      <c r="P163" s="66">
        <f>IF(K163="ลูกจ้างชั่วคราวรายเดือน",1,0)</f>
        <v>1</v>
      </c>
      <c r="Q163" s="66">
        <f>IF(K163="อาจารย์พิเศษรายชั่วโมง",1,0)</f>
        <v>0</v>
      </c>
      <c r="R163" s="67">
        <f t="shared" si="2"/>
        <v>1</v>
      </c>
      <c r="S163" s="5"/>
      <c r="T163" s="5"/>
      <c r="U163" s="5" t="str">
        <f t="shared" si="7"/>
        <v xml:space="preserve"> </v>
      </c>
      <c r="V163" s="8" t="s">
        <v>51</v>
      </c>
      <c r="W163" s="5"/>
      <c r="X163" s="5"/>
      <c r="Y163" s="5"/>
      <c r="Z163" s="5"/>
    </row>
    <row r="164" spans="1:26" ht="21.75" hidden="1" customHeight="1">
      <c r="A164" s="4">
        <v>1</v>
      </c>
      <c r="B164" s="4" t="str">
        <f>E165</f>
        <v>สาขาวิชาเครื่องกลและอุตสาหการ</v>
      </c>
      <c r="C164" s="60" t="str">
        <f>B164</f>
        <v>สาขาวิชาเครื่องกลและอุตสาหการ</v>
      </c>
      <c r="D164" s="59"/>
      <c r="E164" s="59"/>
      <c r="F164" s="59" t="s">
        <v>51</v>
      </c>
      <c r="G164" s="59" t="s">
        <v>51</v>
      </c>
      <c r="H164" s="59" t="s">
        <v>51</v>
      </c>
      <c r="I164" s="59" t="s">
        <v>51</v>
      </c>
      <c r="J164" s="61" t="s">
        <v>51</v>
      </c>
      <c r="K164" s="59"/>
      <c r="L164" s="59"/>
      <c r="M164" s="62">
        <f t="shared" ref="M164:N164" si="126">SUMIF($E:$E,$B164,M:M)</f>
        <v>6</v>
      </c>
      <c r="N164" s="62">
        <f t="shared" si="126"/>
        <v>11</v>
      </c>
      <c r="O164" s="62"/>
      <c r="P164" s="62">
        <f t="shared" ref="P164:Q164" si="127">SUMIF($E:$E,$B164,P:P)</f>
        <v>0</v>
      </c>
      <c r="Q164" s="62">
        <f t="shared" si="127"/>
        <v>0</v>
      </c>
      <c r="R164" s="63">
        <f t="shared" si="2"/>
        <v>17</v>
      </c>
      <c r="S164" s="59"/>
      <c r="T164" s="59"/>
      <c r="U164" s="5" t="str">
        <f t="shared" si="7"/>
        <v>คณะเทคโนโลยีอุตสาหกรรม สาขาวิชาเครื่องกลและอุตสาหการ</v>
      </c>
      <c r="V164" s="58" t="s">
        <v>51</v>
      </c>
      <c r="W164" s="59"/>
      <c r="X164" s="59"/>
      <c r="Y164" s="59"/>
      <c r="Z164" s="59"/>
    </row>
    <row r="165" spans="1:26" ht="21.75" hidden="1" customHeight="1">
      <c r="A165" s="1"/>
      <c r="B165" s="1">
        <v>3100502252981</v>
      </c>
      <c r="C165" s="64" t="s">
        <v>265</v>
      </c>
      <c r="D165" s="5" t="s">
        <v>259</v>
      </c>
      <c r="E165" s="5" t="s">
        <v>266</v>
      </c>
      <c r="F165" s="5" t="s">
        <v>76</v>
      </c>
      <c r="G165" s="5" t="s">
        <v>119</v>
      </c>
      <c r="H165" s="5" t="s">
        <v>120</v>
      </c>
      <c r="I165" s="5" t="s">
        <v>267</v>
      </c>
      <c r="J165" s="65" t="s">
        <v>28</v>
      </c>
      <c r="K165" s="5" t="s">
        <v>62</v>
      </c>
      <c r="L165" s="5" t="s">
        <v>81</v>
      </c>
      <c r="M165" s="66">
        <f t="shared" ref="M165:M181" si="128">IF(K165="ข้าราชการพลเรือนในสถาบันอุดมศึกษา",1,0)</f>
        <v>1</v>
      </c>
      <c r="N165" s="66">
        <f t="shared" ref="N165:N181" si="129">IF(K165="พนักงานมหาวิทยาลัย",1,0)</f>
        <v>0</v>
      </c>
      <c r="O165" s="66"/>
      <c r="P165" s="66">
        <f t="shared" ref="P165:P181" si="130">IF(K165="ลูกจ้างชั่วคราวรายเดือน",1,0)</f>
        <v>0</v>
      </c>
      <c r="Q165" s="66">
        <f t="shared" ref="Q165:Q181" si="131">IF(K165="อาจารย์พิเศษรายชั่วโมง",1,0)</f>
        <v>0</v>
      </c>
      <c r="R165" s="67">
        <f t="shared" si="2"/>
        <v>1</v>
      </c>
      <c r="S165" s="5"/>
      <c r="T165" s="5"/>
      <c r="U165" s="5" t="str">
        <f t="shared" si="7"/>
        <v>คณะเทคโนโลยีอุตสาหกรรม สาขาวิชาเครื่องกลและอุตสาหการ</v>
      </c>
      <c r="V165" s="8">
        <v>3100502252981</v>
      </c>
      <c r="W165" s="5"/>
      <c r="X165" s="5"/>
      <c r="Y165" s="5"/>
      <c r="Z165" s="5"/>
    </row>
    <row r="166" spans="1:26" ht="21.75" hidden="1" customHeight="1">
      <c r="A166" s="1"/>
      <c r="B166" s="1">
        <v>3120600312970</v>
      </c>
      <c r="C166" s="64" t="s">
        <v>268</v>
      </c>
      <c r="D166" s="5" t="s">
        <v>259</v>
      </c>
      <c r="E166" s="5" t="s">
        <v>266</v>
      </c>
      <c r="F166" s="5" t="s">
        <v>76</v>
      </c>
      <c r="G166" s="5" t="s">
        <v>119</v>
      </c>
      <c r="H166" s="5" t="s">
        <v>120</v>
      </c>
      <c r="I166" s="5" t="s">
        <v>267</v>
      </c>
      <c r="J166" s="65" t="s">
        <v>28</v>
      </c>
      <c r="K166" s="5" t="s">
        <v>62</v>
      </c>
      <c r="L166" s="5" t="s">
        <v>81</v>
      </c>
      <c r="M166" s="66">
        <f t="shared" si="128"/>
        <v>1</v>
      </c>
      <c r="N166" s="66">
        <f t="shared" si="129"/>
        <v>0</v>
      </c>
      <c r="O166" s="66"/>
      <c r="P166" s="66">
        <f t="shared" si="130"/>
        <v>0</v>
      </c>
      <c r="Q166" s="66">
        <f t="shared" si="131"/>
        <v>0</v>
      </c>
      <c r="R166" s="67">
        <f t="shared" si="2"/>
        <v>1</v>
      </c>
      <c r="S166" s="5"/>
      <c r="T166" s="5"/>
      <c r="U166" s="5" t="str">
        <f t="shared" si="7"/>
        <v>คณะเทคโนโลยีอุตสาหกรรม สาขาวิชาเครื่องกลและอุตสาหการ</v>
      </c>
      <c r="V166" s="8">
        <v>3120600312970</v>
      </c>
      <c r="W166" s="5"/>
      <c r="X166" s="5"/>
      <c r="Y166" s="5"/>
      <c r="Z166" s="5"/>
    </row>
    <row r="167" spans="1:26" ht="21.75" hidden="1" customHeight="1">
      <c r="A167" s="1"/>
      <c r="B167" s="1">
        <v>3309901577308</v>
      </c>
      <c r="C167" s="64" t="s">
        <v>269</v>
      </c>
      <c r="D167" s="5" t="s">
        <v>259</v>
      </c>
      <c r="E167" s="5" t="s">
        <v>266</v>
      </c>
      <c r="F167" s="5" t="s">
        <v>76</v>
      </c>
      <c r="G167" s="5" t="s">
        <v>119</v>
      </c>
      <c r="H167" s="5" t="s">
        <v>120</v>
      </c>
      <c r="I167" s="5" t="s">
        <v>267</v>
      </c>
      <c r="J167" s="65" t="s">
        <v>28</v>
      </c>
      <c r="K167" s="5" t="s">
        <v>62</v>
      </c>
      <c r="L167" s="5" t="s">
        <v>81</v>
      </c>
      <c r="M167" s="66">
        <f t="shared" si="128"/>
        <v>1</v>
      </c>
      <c r="N167" s="66">
        <f t="shared" si="129"/>
        <v>0</v>
      </c>
      <c r="O167" s="66"/>
      <c r="P167" s="66">
        <f t="shared" si="130"/>
        <v>0</v>
      </c>
      <c r="Q167" s="66">
        <f t="shared" si="131"/>
        <v>0</v>
      </c>
      <c r="R167" s="67">
        <f t="shared" si="2"/>
        <v>1</v>
      </c>
      <c r="S167" s="5"/>
      <c r="T167" s="5"/>
      <c r="U167" s="5" t="str">
        <f t="shared" si="7"/>
        <v>คณะเทคโนโลยีอุตสาหกรรม สาขาวิชาเครื่องกลและอุตสาหการ</v>
      </c>
      <c r="V167" s="8">
        <v>3309901577308</v>
      </c>
      <c r="W167" s="5"/>
      <c r="X167" s="5"/>
      <c r="Y167" s="5"/>
      <c r="Z167" s="5"/>
    </row>
    <row r="168" spans="1:26" ht="21.75" hidden="1" customHeight="1">
      <c r="A168" s="1"/>
      <c r="B168" s="1">
        <v>3409900118139</v>
      </c>
      <c r="C168" s="64" t="s">
        <v>270</v>
      </c>
      <c r="D168" s="5" t="s">
        <v>259</v>
      </c>
      <c r="E168" s="5" t="s">
        <v>266</v>
      </c>
      <c r="F168" s="5" t="s">
        <v>271</v>
      </c>
      <c r="G168" s="5" t="s">
        <v>160</v>
      </c>
      <c r="H168" s="5" t="s">
        <v>46</v>
      </c>
      <c r="I168" s="5" t="s">
        <v>272</v>
      </c>
      <c r="J168" s="65" t="s">
        <v>259</v>
      </c>
      <c r="K168" s="5" t="s">
        <v>62</v>
      </c>
      <c r="L168" s="5" t="s">
        <v>49</v>
      </c>
      <c r="M168" s="66">
        <f t="shared" si="128"/>
        <v>1</v>
      </c>
      <c r="N168" s="66">
        <f t="shared" si="129"/>
        <v>0</v>
      </c>
      <c r="O168" s="66"/>
      <c r="P168" s="66">
        <f t="shared" si="130"/>
        <v>0</v>
      </c>
      <c r="Q168" s="66">
        <f t="shared" si="131"/>
        <v>0</v>
      </c>
      <c r="R168" s="67">
        <f t="shared" si="2"/>
        <v>1</v>
      </c>
      <c r="S168" s="5"/>
      <c r="T168" s="5"/>
      <c r="U168" s="5" t="str">
        <f t="shared" si="7"/>
        <v>คณะเทคโนโลยีอุตสาหกรรม สาขาวิชาเครื่องกลและอุตสาหการ</v>
      </c>
      <c r="V168" s="8">
        <v>3409900118139</v>
      </c>
      <c r="W168" s="5"/>
      <c r="X168" s="5"/>
      <c r="Y168" s="5"/>
      <c r="Z168" s="5"/>
    </row>
    <row r="169" spans="1:26" ht="21.75" hidden="1" customHeight="1">
      <c r="A169" s="1"/>
      <c r="B169" s="1">
        <v>3410100281673</v>
      </c>
      <c r="C169" s="64" t="s">
        <v>273</v>
      </c>
      <c r="D169" s="5" t="s">
        <v>259</v>
      </c>
      <c r="E169" s="5" t="s">
        <v>266</v>
      </c>
      <c r="F169" s="5" t="s">
        <v>51</v>
      </c>
      <c r="G169" s="5" t="s">
        <v>51</v>
      </c>
      <c r="H169" s="5" t="s">
        <v>51</v>
      </c>
      <c r="I169" s="5" t="s">
        <v>51</v>
      </c>
      <c r="J169" s="65" t="s">
        <v>51</v>
      </c>
      <c r="K169" s="5" t="s">
        <v>62</v>
      </c>
      <c r="L169" s="5" t="s">
        <v>81</v>
      </c>
      <c r="M169" s="66">
        <f t="shared" si="128"/>
        <v>1</v>
      </c>
      <c r="N169" s="66">
        <f t="shared" si="129"/>
        <v>0</v>
      </c>
      <c r="O169" s="66"/>
      <c r="P169" s="66">
        <f t="shared" si="130"/>
        <v>0</v>
      </c>
      <c r="Q169" s="66">
        <f t="shared" si="131"/>
        <v>0</v>
      </c>
      <c r="R169" s="67">
        <f t="shared" si="2"/>
        <v>1</v>
      </c>
      <c r="S169" s="5"/>
      <c r="T169" s="5"/>
      <c r="U169" s="5" t="str">
        <f t="shared" si="7"/>
        <v>คณะเทคโนโลยีอุตสาหกรรม สาขาวิชาเครื่องกลและอุตสาหการ</v>
      </c>
      <c r="V169" s="8">
        <v>3410100281673</v>
      </c>
      <c r="W169" s="5"/>
      <c r="X169" s="5"/>
      <c r="Y169" s="5"/>
      <c r="Z169" s="5"/>
    </row>
    <row r="170" spans="1:26" ht="21.75" hidden="1" customHeight="1">
      <c r="A170" s="1"/>
      <c r="B170" s="1">
        <v>3471300158159</v>
      </c>
      <c r="C170" s="64" t="s">
        <v>274</v>
      </c>
      <c r="D170" s="5" t="s">
        <v>259</v>
      </c>
      <c r="E170" s="5" t="s">
        <v>266</v>
      </c>
      <c r="F170" s="5" t="s">
        <v>51</v>
      </c>
      <c r="G170" s="5" t="s">
        <v>51</v>
      </c>
      <c r="H170" s="5" t="s">
        <v>51</v>
      </c>
      <c r="I170" s="5" t="s">
        <v>51</v>
      </c>
      <c r="J170" s="65" t="s">
        <v>51</v>
      </c>
      <c r="K170" s="5" t="s">
        <v>62</v>
      </c>
      <c r="L170" s="5" t="s">
        <v>81</v>
      </c>
      <c r="M170" s="66">
        <f t="shared" si="128"/>
        <v>1</v>
      </c>
      <c r="N170" s="66">
        <f t="shared" si="129"/>
        <v>0</v>
      </c>
      <c r="O170" s="66"/>
      <c r="P170" s="66">
        <f t="shared" si="130"/>
        <v>0</v>
      </c>
      <c r="Q170" s="66">
        <f t="shared" si="131"/>
        <v>0</v>
      </c>
      <c r="R170" s="67">
        <f t="shared" si="2"/>
        <v>1</v>
      </c>
      <c r="S170" s="5"/>
      <c r="T170" s="5"/>
      <c r="U170" s="5" t="str">
        <f t="shared" si="7"/>
        <v>คณะเทคโนโลยีอุตสาหกรรม สาขาวิชาเครื่องกลและอุตสาหการ</v>
      </c>
      <c r="V170" s="8">
        <v>3471300158159</v>
      </c>
      <c r="W170" s="5"/>
      <c r="X170" s="5"/>
      <c r="Y170" s="5"/>
      <c r="Z170" s="5"/>
    </row>
    <row r="171" spans="1:26" ht="21.75" hidden="1" customHeight="1">
      <c r="A171" s="1"/>
      <c r="B171" s="1">
        <v>1410900048632</v>
      </c>
      <c r="C171" s="64" t="s">
        <v>276</v>
      </c>
      <c r="D171" s="5" t="s">
        <v>259</v>
      </c>
      <c r="E171" s="5" t="s">
        <v>266</v>
      </c>
      <c r="F171" s="5" t="s">
        <v>51</v>
      </c>
      <c r="G171" s="5" t="s">
        <v>51</v>
      </c>
      <c r="H171" s="5" t="s">
        <v>51</v>
      </c>
      <c r="I171" s="5" t="s">
        <v>51</v>
      </c>
      <c r="J171" s="65" t="s">
        <v>51</v>
      </c>
      <c r="K171" s="5" t="s">
        <v>6</v>
      </c>
      <c r="L171" s="5" t="s">
        <v>81</v>
      </c>
      <c r="M171" s="66">
        <f t="shared" si="128"/>
        <v>0</v>
      </c>
      <c r="N171" s="66">
        <f t="shared" si="129"/>
        <v>1</v>
      </c>
      <c r="O171" s="66"/>
      <c r="P171" s="66">
        <f t="shared" si="130"/>
        <v>0</v>
      </c>
      <c r="Q171" s="66">
        <f t="shared" si="131"/>
        <v>0</v>
      </c>
      <c r="R171" s="67">
        <f t="shared" si="2"/>
        <v>1</v>
      </c>
      <c r="S171" s="5"/>
      <c r="T171" s="5"/>
      <c r="U171" s="5" t="str">
        <f t="shared" si="7"/>
        <v>คณะเทคโนโลยีอุตสาหกรรม สาขาวิชาเครื่องกลและอุตสาหการ</v>
      </c>
      <c r="V171" s="8">
        <v>1410900048632</v>
      </c>
      <c r="W171" s="5"/>
      <c r="X171" s="5"/>
      <c r="Y171" s="5"/>
      <c r="Z171" s="5"/>
    </row>
    <row r="172" spans="1:26" ht="21.75" hidden="1" customHeight="1">
      <c r="A172" s="1"/>
      <c r="B172" s="1">
        <v>1411600100516</v>
      </c>
      <c r="C172" s="64" t="s">
        <v>277</v>
      </c>
      <c r="D172" s="5" t="s">
        <v>259</v>
      </c>
      <c r="E172" s="5" t="s">
        <v>266</v>
      </c>
      <c r="F172" s="5" t="s">
        <v>271</v>
      </c>
      <c r="G172" s="5" t="s">
        <v>53</v>
      </c>
      <c r="H172" s="5" t="s">
        <v>46</v>
      </c>
      <c r="I172" s="5" t="s">
        <v>278</v>
      </c>
      <c r="J172" s="65" t="s">
        <v>259</v>
      </c>
      <c r="K172" s="5" t="s">
        <v>6</v>
      </c>
      <c r="L172" s="5" t="s">
        <v>81</v>
      </c>
      <c r="M172" s="66">
        <f t="shared" si="128"/>
        <v>0</v>
      </c>
      <c r="N172" s="66">
        <f t="shared" si="129"/>
        <v>1</v>
      </c>
      <c r="O172" s="66"/>
      <c r="P172" s="66">
        <f t="shared" si="130"/>
        <v>0</v>
      </c>
      <c r="Q172" s="66">
        <f t="shared" si="131"/>
        <v>0</v>
      </c>
      <c r="R172" s="67">
        <f t="shared" si="2"/>
        <v>1</v>
      </c>
      <c r="S172" s="5"/>
      <c r="T172" s="5"/>
      <c r="U172" s="5" t="str">
        <f t="shared" si="7"/>
        <v>คณะเทคโนโลยีอุตสาหกรรม สาขาวิชาเครื่องกลและอุตสาหการ</v>
      </c>
      <c r="V172" s="8">
        <v>1411600100516</v>
      </c>
      <c r="W172" s="5"/>
      <c r="X172" s="5"/>
      <c r="Y172" s="5"/>
      <c r="Z172" s="5"/>
    </row>
    <row r="173" spans="1:26" ht="21.75" hidden="1" customHeight="1">
      <c r="A173" s="1"/>
      <c r="B173" s="1">
        <v>1471000022603</v>
      </c>
      <c r="C173" s="64" t="s">
        <v>279</v>
      </c>
      <c r="D173" s="5" t="s">
        <v>259</v>
      </c>
      <c r="E173" s="5" t="s">
        <v>266</v>
      </c>
      <c r="F173" s="5" t="s">
        <v>271</v>
      </c>
      <c r="G173" s="5" t="s">
        <v>160</v>
      </c>
      <c r="H173" s="5" t="s">
        <v>46</v>
      </c>
      <c r="I173" s="5" t="s">
        <v>272</v>
      </c>
      <c r="J173" s="65" t="s">
        <v>259</v>
      </c>
      <c r="K173" s="5" t="s">
        <v>6</v>
      </c>
      <c r="L173" s="5" t="s">
        <v>81</v>
      </c>
      <c r="M173" s="66">
        <f t="shared" si="128"/>
        <v>0</v>
      </c>
      <c r="N173" s="66">
        <f t="shared" si="129"/>
        <v>1</v>
      </c>
      <c r="O173" s="66"/>
      <c r="P173" s="66">
        <f t="shared" si="130"/>
        <v>0</v>
      </c>
      <c r="Q173" s="66">
        <f t="shared" si="131"/>
        <v>0</v>
      </c>
      <c r="R173" s="67">
        <f t="shared" si="2"/>
        <v>1</v>
      </c>
      <c r="S173" s="5"/>
      <c r="T173" s="5"/>
      <c r="U173" s="5" t="str">
        <f t="shared" si="7"/>
        <v>คณะเทคโนโลยีอุตสาหกรรม สาขาวิชาเครื่องกลและอุตสาหการ</v>
      </c>
      <c r="V173" s="8">
        <v>1471000022603</v>
      </c>
      <c r="W173" s="5"/>
      <c r="X173" s="5"/>
      <c r="Y173" s="5"/>
      <c r="Z173" s="5"/>
    </row>
    <row r="174" spans="1:26" ht="21.75" hidden="1" customHeight="1">
      <c r="A174" s="1"/>
      <c r="B174" s="1">
        <v>1479900017689</v>
      </c>
      <c r="C174" s="64" t="s">
        <v>280</v>
      </c>
      <c r="D174" s="5" t="s">
        <v>259</v>
      </c>
      <c r="E174" s="5" t="s">
        <v>266</v>
      </c>
      <c r="F174" s="5" t="s">
        <v>51</v>
      </c>
      <c r="G174" s="5" t="s">
        <v>51</v>
      </c>
      <c r="H174" s="5" t="s">
        <v>51</v>
      </c>
      <c r="I174" s="5" t="s">
        <v>51</v>
      </c>
      <c r="J174" s="65" t="s">
        <v>51</v>
      </c>
      <c r="K174" s="5" t="s">
        <v>6</v>
      </c>
      <c r="L174" s="5" t="s">
        <v>81</v>
      </c>
      <c r="M174" s="66">
        <f t="shared" si="128"/>
        <v>0</v>
      </c>
      <c r="N174" s="66">
        <f t="shared" si="129"/>
        <v>1</v>
      </c>
      <c r="O174" s="66"/>
      <c r="P174" s="66">
        <f t="shared" si="130"/>
        <v>0</v>
      </c>
      <c r="Q174" s="66">
        <f t="shared" si="131"/>
        <v>0</v>
      </c>
      <c r="R174" s="67">
        <f t="shared" si="2"/>
        <v>1</v>
      </c>
      <c r="S174" s="5"/>
      <c r="T174" s="5"/>
      <c r="U174" s="5" t="str">
        <f t="shared" si="7"/>
        <v>คณะเทคโนโลยีอุตสาหกรรม สาขาวิชาเครื่องกลและอุตสาหการ</v>
      </c>
      <c r="V174" s="8">
        <v>1479900017689</v>
      </c>
      <c r="W174" s="5"/>
      <c r="X174" s="5"/>
      <c r="Y174" s="5"/>
      <c r="Z174" s="5"/>
    </row>
    <row r="175" spans="1:26" ht="21.75" hidden="1" customHeight="1">
      <c r="A175" s="1"/>
      <c r="B175" s="1">
        <v>1480700028484</v>
      </c>
      <c r="C175" s="64" t="s">
        <v>281</v>
      </c>
      <c r="D175" s="5" t="s">
        <v>259</v>
      </c>
      <c r="E175" s="5" t="s">
        <v>266</v>
      </c>
      <c r="F175" s="5" t="s">
        <v>271</v>
      </c>
      <c r="G175" s="5" t="s">
        <v>53</v>
      </c>
      <c r="H175" s="5" t="s">
        <v>46</v>
      </c>
      <c r="I175" s="5" t="s">
        <v>278</v>
      </c>
      <c r="J175" s="65" t="s">
        <v>259</v>
      </c>
      <c r="K175" s="5" t="s">
        <v>6</v>
      </c>
      <c r="L175" s="5" t="s">
        <v>81</v>
      </c>
      <c r="M175" s="66">
        <f t="shared" si="128"/>
        <v>0</v>
      </c>
      <c r="N175" s="66">
        <f t="shared" si="129"/>
        <v>1</v>
      </c>
      <c r="O175" s="66"/>
      <c r="P175" s="66">
        <f t="shared" si="130"/>
        <v>0</v>
      </c>
      <c r="Q175" s="66">
        <f t="shared" si="131"/>
        <v>0</v>
      </c>
      <c r="R175" s="67">
        <f t="shared" si="2"/>
        <v>1</v>
      </c>
      <c r="S175" s="5"/>
      <c r="T175" s="5"/>
      <c r="U175" s="5" t="str">
        <f t="shared" si="7"/>
        <v>คณะเทคโนโลยีอุตสาหกรรม สาขาวิชาเครื่องกลและอุตสาหการ</v>
      </c>
      <c r="V175" s="8">
        <v>1480700028484</v>
      </c>
      <c r="W175" s="5"/>
      <c r="X175" s="5"/>
      <c r="Y175" s="5"/>
      <c r="Z175" s="5"/>
    </row>
    <row r="176" spans="1:26" ht="21.75" hidden="1" customHeight="1">
      <c r="A176" s="1"/>
      <c r="B176" s="1">
        <v>3140500078908</v>
      </c>
      <c r="C176" s="64" t="s">
        <v>282</v>
      </c>
      <c r="D176" s="5" t="s">
        <v>259</v>
      </c>
      <c r="E176" s="5" t="s">
        <v>266</v>
      </c>
      <c r="F176" s="5" t="s">
        <v>51</v>
      </c>
      <c r="G176" s="5" t="s">
        <v>51</v>
      </c>
      <c r="H176" s="5" t="s">
        <v>51</v>
      </c>
      <c r="I176" s="5" t="s">
        <v>51</v>
      </c>
      <c r="J176" s="65" t="s">
        <v>51</v>
      </c>
      <c r="K176" s="5" t="s">
        <v>6</v>
      </c>
      <c r="L176" s="5" t="s">
        <v>81</v>
      </c>
      <c r="M176" s="66">
        <f t="shared" si="128"/>
        <v>0</v>
      </c>
      <c r="N176" s="66">
        <f t="shared" si="129"/>
        <v>1</v>
      </c>
      <c r="O176" s="66"/>
      <c r="P176" s="66">
        <f t="shared" si="130"/>
        <v>0</v>
      </c>
      <c r="Q176" s="66">
        <f t="shared" si="131"/>
        <v>0</v>
      </c>
      <c r="R176" s="67">
        <f t="shared" si="2"/>
        <v>1</v>
      </c>
      <c r="S176" s="5"/>
      <c r="T176" s="5"/>
      <c r="U176" s="5" t="str">
        <f t="shared" si="7"/>
        <v>คณะเทคโนโลยีอุตสาหกรรม สาขาวิชาเครื่องกลและอุตสาหการ</v>
      </c>
      <c r="V176" s="8">
        <v>3140500078908</v>
      </c>
      <c r="W176" s="5"/>
      <c r="X176" s="5"/>
      <c r="Y176" s="5"/>
      <c r="Z176" s="5"/>
    </row>
    <row r="177" spans="1:26" ht="21.75" hidden="1" customHeight="1">
      <c r="A177" s="1"/>
      <c r="B177" s="1">
        <v>3419900023367</v>
      </c>
      <c r="C177" s="64" t="s">
        <v>283</v>
      </c>
      <c r="D177" s="5" t="s">
        <v>259</v>
      </c>
      <c r="E177" s="5" t="s">
        <v>266</v>
      </c>
      <c r="F177" s="5" t="s">
        <v>271</v>
      </c>
      <c r="G177" s="5" t="s">
        <v>53</v>
      </c>
      <c r="H177" s="5" t="s">
        <v>46</v>
      </c>
      <c r="I177" s="5" t="s">
        <v>278</v>
      </c>
      <c r="J177" s="65" t="s">
        <v>259</v>
      </c>
      <c r="K177" s="5" t="s">
        <v>6</v>
      </c>
      <c r="L177" s="5" t="s">
        <v>81</v>
      </c>
      <c r="M177" s="66">
        <f t="shared" si="128"/>
        <v>0</v>
      </c>
      <c r="N177" s="66">
        <f t="shared" si="129"/>
        <v>1</v>
      </c>
      <c r="O177" s="66"/>
      <c r="P177" s="66">
        <f t="shared" si="130"/>
        <v>0</v>
      </c>
      <c r="Q177" s="66">
        <f t="shared" si="131"/>
        <v>0</v>
      </c>
      <c r="R177" s="67">
        <f t="shared" si="2"/>
        <v>1</v>
      </c>
      <c r="S177" s="5"/>
      <c r="T177" s="5"/>
      <c r="U177" s="5" t="str">
        <f t="shared" si="7"/>
        <v>คณะเทคโนโลยีอุตสาหกรรม สาขาวิชาเครื่องกลและอุตสาหการ</v>
      </c>
      <c r="V177" s="8">
        <v>3419900023367</v>
      </c>
      <c r="W177" s="5"/>
      <c r="X177" s="5"/>
      <c r="Y177" s="5"/>
      <c r="Z177" s="5"/>
    </row>
    <row r="178" spans="1:26" ht="21.75" hidden="1" customHeight="1">
      <c r="A178" s="1"/>
      <c r="B178" s="1">
        <v>3470100170057</v>
      </c>
      <c r="C178" s="64" t="s">
        <v>284</v>
      </c>
      <c r="D178" s="5" t="s">
        <v>259</v>
      </c>
      <c r="E178" s="5" t="s">
        <v>266</v>
      </c>
      <c r="F178" s="5" t="s">
        <v>51</v>
      </c>
      <c r="G178" s="5" t="s">
        <v>51</v>
      </c>
      <c r="H178" s="5" t="s">
        <v>51</v>
      </c>
      <c r="I178" s="5" t="s">
        <v>51</v>
      </c>
      <c r="J178" s="65" t="s">
        <v>51</v>
      </c>
      <c r="K178" s="5" t="s">
        <v>6</v>
      </c>
      <c r="L178" s="5" t="s">
        <v>49</v>
      </c>
      <c r="M178" s="66">
        <f t="shared" si="128"/>
        <v>0</v>
      </c>
      <c r="N178" s="66">
        <f t="shared" si="129"/>
        <v>1</v>
      </c>
      <c r="O178" s="66"/>
      <c r="P178" s="66">
        <f t="shared" si="130"/>
        <v>0</v>
      </c>
      <c r="Q178" s="66">
        <f t="shared" si="131"/>
        <v>0</v>
      </c>
      <c r="R178" s="67">
        <f t="shared" si="2"/>
        <v>1</v>
      </c>
      <c r="S178" s="5"/>
      <c r="T178" s="5"/>
      <c r="U178" s="5" t="str">
        <f t="shared" si="7"/>
        <v>คณะเทคโนโลยีอุตสาหกรรม สาขาวิชาเครื่องกลและอุตสาหการ</v>
      </c>
      <c r="V178" s="8">
        <v>3470100170057</v>
      </c>
      <c r="W178" s="5"/>
      <c r="X178" s="5"/>
      <c r="Y178" s="5"/>
      <c r="Z178" s="5"/>
    </row>
    <row r="179" spans="1:26" ht="21.75" hidden="1" customHeight="1">
      <c r="A179" s="1"/>
      <c r="B179" s="1">
        <v>3470600356711</v>
      </c>
      <c r="C179" s="64" t="s">
        <v>285</v>
      </c>
      <c r="D179" s="5" t="s">
        <v>259</v>
      </c>
      <c r="E179" s="5" t="s">
        <v>266</v>
      </c>
      <c r="F179" s="5" t="s">
        <v>271</v>
      </c>
      <c r="G179" s="5" t="s">
        <v>53</v>
      </c>
      <c r="H179" s="5" t="s">
        <v>46</v>
      </c>
      <c r="I179" s="5" t="s">
        <v>278</v>
      </c>
      <c r="J179" s="65" t="s">
        <v>259</v>
      </c>
      <c r="K179" s="5" t="s">
        <v>6</v>
      </c>
      <c r="L179" s="5" t="s">
        <v>81</v>
      </c>
      <c r="M179" s="66">
        <f t="shared" si="128"/>
        <v>0</v>
      </c>
      <c r="N179" s="66">
        <f t="shared" si="129"/>
        <v>1</v>
      </c>
      <c r="O179" s="66"/>
      <c r="P179" s="66">
        <f t="shared" si="130"/>
        <v>0</v>
      </c>
      <c r="Q179" s="66">
        <f t="shared" si="131"/>
        <v>0</v>
      </c>
      <c r="R179" s="67">
        <f t="shared" si="2"/>
        <v>1</v>
      </c>
      <c r="S179" s="5"/>
      <c r="T179" s="5"/>
      <c r="U179" s="5" t="str">
        <f t="shared" si="7"/>
        <v>คณะเทคโนโลยีอุตสาหกรรม สาขาวิชาเครื่องกลและอุตสาหการ</v>
      </c>
      <c r="V179" s="8">
        <v>3470600356711</v>
      </c>
      <c r="W179" s="5"/>
      <c r="X179" s="5"/>
      <c r="Y179" s="5"/>
      <c r="Z179" s="5"/>
    </row>
    <row r="180" spans="1:26" ht="21.75" hidden="1" customHeight="1">
      <c r="A180" s="1"/>
      <c r="B180" s="1">
        <v>3471100497723</v>
      </c>
      <c r="C180" s="64" t="s">
        <v>286</v>
      </c>
      <c r="D180" s="5" t="s">
        <v>259</v>
      </c>
      <c r="E180" s="5" t="s">
        <v>266</v>
      </c>
      <c r="F180" s="5" t="s">
        <v>271</v>
      </c>
      <c r="G180" s="5" t="s">
        <v>53</v>
      </c>
      <c r="H180" s="5" t="s">
        <v>46</v>
      </c>
      <c r="I180" s="5" t="s">
        <v>278</v>
      </c>
      <c r="J180" s="65" t="s">
        <v>259</v>
      </c>
      <c r="K180" s="5" t="s">
        <v>6</v>
      </c>
      <c r="L180" s="5" t="s">
        <v>81</v>
      </c>
      <c r="M180" s="66">
        <f t="shared" si="128"/>
        <v>0</v>
      </c>
      <c r="N180" s="66">
        <f t="shared" si="129"/>
        <v>1</v>
      </c>
      <c r="O180" s="66"/>
      <c r="P180" s="66">
        <f t="shared" si="130"/>
        <v>0</v>
      </c>
      <c r="Q180" s="66">
        <f t="shared" si="131"/>
        <v>0</v>
      </c>
      <c r="R180" s="67">
        <f t="shared" si="2"/>
        <v>1</v>
      </c>
      <c r="S180" s="5"/>
      <c r="T180" s="5"/>
      <c r="U180" s="5" t="str">
        <f t="shared" si="7"/>
        <v>คณะเทคโนโลยีอุตสาหกรรม สาขาวิชาเครื่องกลและอุตสาหการ</v>
      </c>
      <c r="V180" s="8">
        <v>3471100497723</v>
      </c>
      <c r="W180" s="5"/>
      <c r="X180" s="5"/>
      <c r="Y180" s="5"/>
      <c r="Z180" s="5"/>
    </row>
    <row r="181" spans="1:26" ht="21.75" hidden="1" customHeight="1">
      <c r="A181" s="1"/>
      <c r="B181" s="1">
        <v>3480100194410</v>
      </c>
      <c r="C181" s="64" t="s">
        <v>287</v>
      </c>
      <c r="D181" s="5" t="s">
        <v>259</v>
      </c>
      <c r="E181" s="5" t="s">
        <v>266</v>
      </c>
      <c r="F181" s="5" t="s">
        <v>271</v>
      </c>
      <c r="G181" s="5" t="s">
        <v>160</v>
      </c>
      <c r="H181" s="5" t="s">
        <v>46</v>
      </c>
      <c r="I181" s="5" t="s">
        <v>272</v>
      </c>
      <c r="J181" s="65" t="s">
        <v>259</v>
      </c>
      <c r="K181" s="5" t="s">
        <v>6</v>
      </c>
      <c r="L181" s="5" t="s">
        <v>81</v>
      </c>
      <c r="M181" s="66">
        <f t="shared" si="128"/>
        <v>0</v>
      </c>
      <c r="N181" s="66">
        <f t="shared" si="129"/>
        <v>1</v>
      </c>
      <c r="O181" s="66"/>
      <c r="P181" s="66">
        <f t="shared" si="130"/>
        <v>0</v>
      </c>
      <c r="Q181" s="66">
        <f t="shared" si="131"/>
        <v>0</v>
      </c>
      <c r="R181" s="67">
        <f t="shared" si="2"/>
        <v>1</v>
      </c>
      <c r="S181" s="5"/>
      <c r="T181" s="5"/>
      <c r="U181" s="5" t="str">
        <f t="shared" si="7"/>
        <v xml:space="preserve"> </v>
      </c>
      <c r="V181" s="8">
        <v>3480100194410</v>
      </c>
      <c r="W181" s="5"/>
      <c r="X181" s="5"/>
      <c r="Y181" s="5"/>
      <c r="Z181" s="5"/>
    </row>
    <row r="182" spans="1:26" ht="21.75" hidden="1" customHeight="1">
      <c r="A182" s="4">
        <v>2</v>
      </c>
      <c r="B182" s="4" t="str">
        <f>E183</f>
        <v>สาขาวิชาไฟฟ้าและอิเล็กทรอนิกส์</v>
      </c>
      <c r="C182" s="60" t="str">
        <f>B182</f>
        <v>สาขาวิชาไฟฟ้าและอิเล็กทรอนิกส์</v>
      </c>
      <c r="D182" s="59"/>
      <c r="E182" s="59"/>
      <c r="F182" s="59" t="s">
        <v>51</v>
      </c>
      <c r="G182" s="59" t="s">
        <v>51</v>
      </c>
      <c r="H182" s="59" t="s">
        <v>51</v>
      </c>
      <c r="I182" s="59" t="s">
        <v>51</v>
      </c>
      <c r="J182" s="61" t="s">
        <v>51</v>
      </c>
      <c r="K182" s="59"/>
      <c r="L182" s="59"/>
      <c r="M182" s="62">
        <f t="shared" ref="M182:N182" si="132">SUMIF($E:$E,$B182,M:M)</f>
        <v>5</v>
      </c>
      <c r="N182" s="62">
        <f t="shared" si="132"/>
        <v>9</v>
      </c>
      <c r="O182" s="62"/>
      <c r="P182" s="62">
        <f t="shared" ref="P182:Q182" si="133">SUMIF($E:$E,$B182,P:P)</f>
        <v>0</v>
      </c>
      <c r="Q182" s="62">
        <f t="shared" si="133"/>
        <v>1</v>
      </c>
      <c r="R182" s="63">
        <f t="shared" si="2"/>
        <v>15</v>
      </c>
      <c r="S182" s="59"/>
      <c r="T182" s="59"/>
      <c r="U182" s="5" t="str">
        <f t="shared" si="7"/>
        <v>คณะเทคโนโลยีอุตสาหกรรม สาขาวิชาไฟฟ้าและอิเล็กทรอนิกส์</v>
      </c>
      <c r="V182" s="58" t="s">
        <v>51</v>
      </c>
      <c r="W182" s="59"/>
      <c r="X182" s="59"/>
      <c r="Y182" s="59"/>
      <c r="Z182" s="59"/>
    </row>
    <row r="183" spans="1:26" ht="21.75" hidden="1" customHeight="1">
      <c r="A183" s="1"/>
      <c r="B183" s="1">
        <v>3440800073852</v>
      </c>
      <c r="C183" s="64" t="s">
        <v>288</v>
      </c>
      <c r="D183" s="5" t="s">
        <v>259</v>
      </c>
      <c r="E183" s="5" t="s">
        <v>289</v>
      </c>
      <c r="F183" s="5" t="s">
        <v>271</v>
      </c>
      <c r="G183" s="5" t="s">
        <v>160</v>
      </c>
      <c r="H183" s="5" t="s">
        <v>120</v>
      </c>
      <c r="I183" s="5" t="s">
        <v>290</v>
      </c>
      <c r="J183" s="65" t="s">
        <v>259</v>
      </c>
      <c r="K183" s="5" t="s">
        <v>62</v>
      </c>
      <c r="L183" s="5" t="s">
        <v>81</v>
      </c>
      <c r="M183" s="66">
        <f t="shared" ref="M183:M197" si="134">IF(K183="ข้าราชการพลเรือนในสถาบันอุดมศึกษา",1,0)</f>
        <v>1</v>
      </c>
      <c r="N183" s="66">
        <f t="shared" ref="N183:N197" si="135">IF(K183="พนักงานมหาวิทยาลัย",1,0)</f>
        <v>0</v>
      </c>
      <c r="O183" s="66"/>
      <c r="P183" s="66">
        <f t="shared" ref="P183:P197" si="136">IF(K183="ลูกจ้างชั่วคราวรายเดือน",1,0)</f>
        <v>0</v>
      </c>
      <c r="Q183" s="66">
        <f t="shared" ref="Q183:Q197" si="137">IF(K183="อาจารย์พิเศษรายชั่วโมง",1,0)</f>
        <v>0</v>
      </c>
      <c r="R183" s="67">
        <f t="shared" si="2"/>
        <v>1</v>
      </c>
      <c r="S183" s="5"/>
      <c r="T183" s="5"/>
      <c r="U183" s="5" t="str">
        <f t="shared" si="7"/>
        <v>คณะเทคโนโลยีอุตสาหกรรม สาขาวิชาไฟฟ้าและอิเล็กทรอนิกส์</v>
      </c>
      <c r="V183" s="8">
        <v>3440800073852</v>
      </c>
      <c r="W183" s="5"/>
      <c r="X183" s="5"/>
      <c r="Y183" s="5"/>
      <c r="Z183" s="5"/>
    </row>
    <row r="184" spans="1:26" ht="21.75" hidden="1" customHeight="1">
      <c r="A184" s="1"/>
      <c r="B184" s="1">
        <v>3450100352040</v>
      </c>
      <c r="C184" s="64" t="s">
        <v>291</v>
      </c>
      <c r="D184" s="5" t="s">
        <v>259</v>
      </c>
      <c r="E184" s="5" t="s">
        <v>289</v>
      </c>
      <c r="F184" s="5" t="s">
        <v>76</v>
      </c>
      <c r="G184" s="5" t="s">
        <v>119</v>
      </c>
      <c r="H184" s="5" t="s">
        <v>120</v>
      </c>
      <c r="I184" s="5" t="s">
        <v>267</v>
      </c>
      <c r="J184" s="65" t="s">
        <v>28</v>
      </c>
      <c r="K184" s="5" t="s">
        <v>62</v>
      </c>
      <c r="L184" s="5" t="s">
        <v>49</v>
      </c>
      <c r="M184" s="66">
        <f t="shared" si="134"/>
        <v>1</v>
      </c>
      <c r="N184" s="66">
        <f t="shared" si="135"/>
        <v>0</v>
      </c>
      <c r="O184" s="66"/>
      <c r="P184" s="66">
        <f t="shared" si="136"/>
        <v>0</v>
      </c>
      <c r="Q184" s="66">
        <f t="shared" si="137"/>
        <v>0</v>
      </c>
      <c r="R184" s="67">
        <f t="shared" si="2"/>
        <v>1</v>
      </c>
      <c r="S184" s="5"/>
      <c r="T184" s="5"/>
      <c r="U184" s="5" t="str">
        <f t="shared" si="7"/>
        <v>คณะเทคโนโลยีอุตสาหกรรม สาขาวิชาไฟฟ้าและอิเล็กทรอนิกส์</v>
      </c>
      <c r="V184" s="8">
        <v>3450100352040</v>
      </c>
      <c r="W184" s="5"/>
      <c r="X184" s="5"/>
      <c r="Y184" s="5"/>
      <c r="Z184" s="5"/>
    </row>
    <row r="185" spans="1:26" ht="21.75" hidden="1" customHeight="1">
      <c r="A185" s="1"/>
      <c r="B185" s="1">
        <v>3450101405368</v>
      </c>
      <c r="C185" s="64" t="s">
        <v>292</v>
      </c>
      <c r="D185" s="5" t="s">
        <v>259</v>
      </c>
      <c r="E185" s="5" t="s">
        <v>289</v>
      </c>
      <c r="F185" s="5" t="s">
        <v>271</v>
      </c>
      <c r="G185" s="5" t="s">
        <v>45</v>
      </c>
      <c r="H185" s="5" t="s">
        <v>46</v>
      </c>
      <c r="I185" s="5" t="s">
        <v>290</v>
      </c>
      <c r="J185" s="65" t="s">
        <v>259</v>
      </c>
      <c r="K185" s="5" t="s">
        <v>62</v>
      </c>
      <c r="L185" s="5" t="s">
        <v>49</v>
      </c>
      <c r="M185" s="66">
        <f t="shared" si="134"/>
        <v>1</v>
      </c>
      <c r="N185" s="66">
        <f t="shared" si="135"/>
        <v>0</v>
      </c>
      <c r="O185" s="66"/>
      <c r="P185" s="66">
        <f t="shared" si="136"/>
        <v>0</v>
      </c>
      <c r="Q185" s="66">
        <f t="shared" si="137"/>
        <v>0</v>
      </c>
      <c r="R185" s="67">
        <f t="shared" si="2"/>
        <v>1</v>
      </c>
      <c r="S185" s="5"/>
      <c r="T185" s="5"/>
      <c r="U185" s="5" t="str">
        <f t="shared" si="7"/>
        <v>คณะเทคโนโลยีอุตสาหกรรม สาขาวิชาไฟฟ้าและอิเล็กทรอนิกส์</v>
      </c>
      <c r="V185" s="8">
        <v>3450101405368</v>
      </c>
      <c r="W185" s="5"/>
      <c r="X185" s="5"/>
      <c r="Y185" s="5"/>
      <c r="Z185" s="5"/>
    </row>
    <row r="186" spans="1:26" ht="21.75" hidden="1" customHeight="1">
      <c r="A186" s="1"/>
      <c r="B186" s="1">
        <v>3479900059442</v>
      </c>
      <c r="C186" s="64" t="s">
        <v>293</v>
      </c>
      <c r="D186" s="5" t="s">
        <v>259</v>
      </c>
      <c r="E186" s="5" t="s">
        <v>289</v>
      </c>
      <c r="F186" s="5" t="s">
        <v>271</v>
      </c>
      <c r="G186" s="5" t="s">
        <v>160</v>
      </c>
      <c r="H186" s="5" t="s">
        <v>120</v>
      </c>
      <c r="I186" s="5" t="s">
        <v>290</v>
      </c>
      <c r="J186" s="65" t="s">
        <v>259</v>
      </c>
      <c r="K186" s="5" t="s">
        <v>62</v>
      </c>
      <c r="L186" s="5" t="s">
        <v>49</v>
      </c>
      <c r="M186" s="66">
        <f t="shared" si="134"/>
        <v>1</v>
      </c>
      <c r="N186" s="66">
        <f t="shared" si="135"/>
        <v>0</v>
      </c>
      <c r="O186" s="66"/>
      <c r="P186" s="66">
        <f t="shared" si="136"/>
        <v>0</v>
      </c>
      <c r="Q186" s="66">
        <f t="shared" si="137"/>
        <v>0</v>
      </c>
      <c r="R186" s="67">
        <f t="shared" si="2"/>
        <v>1</v>
      </c>
      <c r="S186" s="5"/>
      <c r="T186" s="5"/>
      <c r="U186" s="5" t="str">
        <f t="shared" si="7"/>
        <v>คณะเทคโนโลยีอุตสาหกรรม สาขาวิชาไฟฟ้าและอิเล็กทรอนิกส์</v>
      </c>
      <c r="V186" s="8">
        <v>3479900059442</v>
      </c>
      <c r="W186" s="5"/>
      <c r="X186" s="5"/>
      <c r="Y186" s="5"/>
      <c r="Z186" s="5"/>
    </row>
    <row r="187" spans="1:26" ht="21.75" hidden="1" customHeight="1">
      <c r="A187" s="1"/>
      <c r="B187" s="1">
        <v>3480800086822</v>
      </c>
      <c r="C187" s="64" t="s">
        <v>294</v>
      </c>
      <c r="D187" s="5" t="s">
        <v>259</v>
      </c>
      <c r="E187" s="5" t="s">
        <v>289</v>
      </c>
      <c r="F187" s="5" t="s">
        <v>51</v>
      </c>
      <c r="G187" s="5" t="s">
        <v>51</v>
      </c>
      <c r="H187" s="5" t="s">
        <v>51</v>
      </c>
      <c r="I187" s="5" t="s">
        <v>51</v>
      </c>
      <c r="J187" s="65" t="s">
        <v>51</v>
      </c>
      <c r="K187" s="5" t="s">
        <v>62</v>
      </c>
      <c r="L187" s="5" t="s">
        <v>81</v>
      </c>
      <c r="M187" s="66">
        <f t="shared" si="134"/>
        <v>1</v>
      </c>
      <c r="N187" s="66">
        <f t="shared" si="135"/>
        <v>0</v>
      </c>
      <c r="O187" s="66"/>
      <c r="P187" s="66">
        <f t="shared" si="136"/>
        <v>0</v>
      </c>
      <c r="Q187" s="66">
        <f t="shared" si="137"/>
        <v>0</v>
      </c>
      <c r="R187" s="67">
        <f t="shared" si="2"/>
        <v>1</v>
      </c>
      <c r="S187" s="5"/>
      <c r="T187" s="5"/>
      <c r="U187" s="5" t="str">
        <f t="shared" si="7"/>
        <v>คณะเทคโนโลยีอุตสาหกรรม สาขาวิชาไฟฟ้าและอิเล็กทรอนิกส์</v>
      </c>
      <c r="V187" s="8">
        <v>3480800086822</v>
      </c>
      <c r="W187" s="5"/>
      <c r="X187" s="5"/>
      <c r="Y187" s="5"/>
      <c r="Z187" s="5"/>
    </row>
    <row r="188" spans="1:26" ht="21.75" hidden="1" customHeight="1">
      <c r="A188" s="1"/>
      <c r="B188" s="1">
        <v>3100502602701</v>
      </c>
      <c r="C188" s="64" t="s">
        <v>295</v>
      </c>
      <c r="D188" s="5" t="s">
        <v>259</v>
      </c>
      <c r="E188" s="5" t="s">
        <v>289</v>
      </c>
      <c r="F188" s="5" t="s">
        <v>271</v>
      </c>
      <c r="G188" s="5" t="s">
        <v>45</v>
      </c>
      <c r="H188" s="5" t="s">
        <v>46</v>
      </c>
      <c r="I188" s="5" t="s">
        <v>290</v>
      </c>
      <c r="J188" s="65" t="s">
        <v>259</v>
      </c>
      <c r="K188" s="5" t="s">
        <v>6</v>
      </c>
      <c r="L188" s="5" t="s">
        <v>81</v>
      </c>
      <c r="M188" s="66">
        <f t="shared" si="134"/>
        <v>0</v>
      </c>
      <c r="N188" s="66">
        <f t="shared" si="135"/>
        <v>1</v>
      </c>
      <c r="O188" s="66"/>
      <c r="P188" s="66">
        <f t="shared" si="136"/>
        <v>0</v>
      </c>
      <c r="Q188" s="66">
        <f t="shared" si="137"/>
        <v>0</v>
      </c>
      <c r="R188" s="67">
        <f t="shared" si="2"/>
        <v>1</v>
      </c>
      <c r="S188" s="5"/>
      <c r="T188" s="5"/>
      <c r="U188" s="5" t="str">
        <f t="shared" si="7"/>
        <v>คณะเทคโนโลยีอุตสาหกรรม สาขาวิชาไฟฟ้าและอิเล็กทรอนิกส์</v>
      </c>
      <c r="V188" s="8">
        <v>3100502602701</v>
      </c>
      <c r="W188" s="5"/>
      <c r="X188" s="5"/>
      <c r="Y188" s="5"/>
      <c r="Z188" s="5"/>
    </row>
    <row r="189" spans="1:26" ht="21.75" hidden="1" customHeight="1">
      <c r="A189" s="1"/>
      <c r="B189" s="1">
        <v>3400500491608</v>
      </c>
      <c r="C189" s="64" t="s">
        <v>296</v>
      </c>
      <c r="D189" s="5" t="s">
        <v>259</v>
      </c>
      <c r="E189" s="5" t="s">
        <v>289</v>
      </c>
      <c r="F189" s="5" t="s">
        <v>271</v>
      </c>
      <c r="G189" s="5" t="s">
        <v>45</v>
      </c>
      <c r="H189" s="5" t="s">
        <v>46</v>
      </c>
      <c r="I189" s="5" t="s">
        <v>290</v>
      </c>
      <c r="J189" s="65" t="s">
        <v>259</v>
      </c>
      <c r="K189" s="5" t="s">
        <v>6</v>
      </c>
      <c r="L189" s="5" t="s">
        <v>81</v>
      </c>
      <c r="M189" s="66">
        <f t="shared" si="134"/>
        <v>0</v>
      </c>
      <c r="N189" s="66">
        <f t="shared" si="135"/>
        <v>1</v>
      </c>
      <c r="O189" s="66"/>
      <c r="P189" s="66">
        <f t="shared" si="136"/>
        <v>0</v>
      </c>
      <c r="Q189" s="66">
        <f t="shared" si="137"/>
        <v>0</v>
      </c>
      <c r="R189" s="67">
        <f t="shared" si="2"/>
        <v>1</v>
      </c>
      <c r="S189" s="5"/>
      <c r="T189" s="5"/>
      <c r="U189" s="5" t="str">
        <f t="shared" si="7"/>
        <v>คณะเทคโนโลยีอุตสาหกรรม สาขาวิชาไฟฟ้าและอิเล็กทรอนิกส์</v>
      </c>
      <c r="V189" s="8">
        <v>3400500491608</v>
      </c>
      <c r="W189" s="5"/>
      <c r="X189" s="5"/>
      <c r="Y189" s="5"/>
      <c r="Z189" s="5"/>
    </row>
    <row r="190" spans="1:26" ht="21.75" hidden="1" customHeight="1">
      <c r="A190" s="1"/>
      <c r="B190" s="1">
        <v>3410601154160</v>
      </c>
      <c r="C190" s="64" t="s">
        <v>297</v>
      </c>
      <c r="D190" s="5" t="s">
        <v>259</v>
      </c>
      <c r="E190" s="5" t="s">
        <v>289</v>
      </c>
      <c r="F190" s="5" t="s">
        <v>271</v>
      </c>
      <c r="G190" s="5" t="s">
        <v>160</v>
      </c>
      <c r="H190" s="5" t="s">
        <v>120</v>
      </c>
      <c r="I190" s="5" t="s">
        <v>290</v>
      </c>
      <c r="J190" s="65" t="s">
        <v>259</v>
      </c>
      <c r="K190" s="5" t="s">
        <v>6</v>
      </c>
      <c r="L190" s="5" t="s">
        <v>81</v>
      </c>
      <c r="M190" s="66">
        <f t="shared" si="134"/>
        <v>0</v>
      </c>
      <c r="N190" s="66">
        <f t="shared" si="135"/>
        <v>1</v>
      </c>
      <c r="O190" s="66"/>
      <c r="P190" s="66">
        <f t="shared" si="136"/>
        <v>0</v>
      </c>
      <c r="Q190" s="66">
        <f t="shared" si="137"/>
        <v>0</v>
      </c>
      <c r="R190" s="67">
        <f t="shared" si="2"/>
        <v>1</v>
      </c>
      <c r="S190" s="5"/>
      <c r="T190" s="5"/>
      <c r="U190" s="5" t="str">
        <f t="shared" si="7"/>
        <v>คณะเทคโนโลยีอุตสาหกรรม สาขาวิชาไฟฟ้าและอิเล็กทรอนิกส์</v>
      </c>
      <c r="V190" s="8">
        <v>3410601154160</v>
      </c>
      <c r="W190" s="5"/>
      <c r="X190" s="5"/>
      <c r="Y190" s="5"/>
      <c r="Z190" s="5"/>
    </row>
    <row r="191" spans="1:26" ht="21.75" hidden="1" customHeight="1">
      <c r="A191" s="1"/>
      <c r="B191" s="1">
        <v>3460600544827</v>
      </c>
      <c r="C191" s="64" t="s">
        <v>298</v>
      </c>
      <c r="D191" s="5" t="s">
        <v>259</v>
      </c>
      <c r="E191" s="5" t="s">
        <v>289</v>
      </c>
      <c r="F191" s="5" t="s">
        <v>271</v>
      </c>
      <c r="G191" s="5" t="s">
        <v>45</v>
      </c>
      <c r="H191" s="5" t="s">
        <v>46</v>
      </c>
      <c r="I191" s="5" t="s">
        <v>290</v>
      </c>
      <c r="J191" s="65" t="s">
        <v>259</v>
      </c>
      <c r="K191" s="5" t="s">
        <v>6</v>
      </c>
      <c r="L191" s="5" t="s">
        <v>81</v>
      </c>
      <c r="M191" s="66">
        <f t="shared" si="134"/>
        <v>0</v>
      </c>
      <c r="N191" s="66">
        <f t="shared" si="135"/>
        <v>1</v>
      </c>
      <c r="O191" s="66"/>
      <c r="P191" s="66">
        <f t="shared" si="136"/>
        <v>0</v>
      </c>
      <c r="Q191" s="66">
        <f t="shared" si="137"/>
        <v>0</v>
      </c>
      <c r="R191" s="67">
        <f t="shared" si="2"/>
        <v>1</v>
      </c>
      <c r="S191" s="5"/>
      <c r="T191" s="5"/>
      <c r="U191" s="5" t="str">
        <f t="shared" si="7"/>
        <v>คณะเทคโนโลยีอุตสาหกรรม สาขาวิชาไฟฟ้าและอิเล็กทรอนิกส์</v>
      </c>
      <c r="V191" s="8">
        <v>3460600544827</v>
      </c>
      <c r="W191" s="5"/>
      <c r="X191" s="5"/>
      <c r="Y191" s="5"/>
      <c r="Z191" s="5"/>
    </row>
    <row r="192" spans="1:26" ht="21.75" hidden="1" customHeight="1">
      <c r="A192" s="1"/>
      <c r="B192" s="1">
        <v>3470300039817</v>
      </c>
      <c r="C192" s="64" t="s">
        <v>299</v>
      </c>
      <c r="D192" s="5" t="s">
        <v>259</v>
      </c>
      <c r="E192" s="5" t="s">
        <v>289</v>
      </c>
      <c r="F192" s="5" t="s">
        <v>271</v>
      </c>
      <c r="G192" s="5" t="s">
        <v>160</v>
      </c>
      <c r="H192" s="5" t="s">
        <v>120</v>
      </c>
      <c r="I192" s="5" t="s">
        <v>290</v>
      </c>
      <c r="J192" s="65" t="s">
        <v>259</v>
      </c>
      <c r="K192" s="5" t="s">
        <v>6</v>
      </c>
      <c r="L192" s="5" t="s">
        <v>81</v>
      </c>
      <c r="M192" s="66">
        <f t="shared" si="134"/>
        <v>0</v>
      </c>
      <c r="N192" s="66">
        <f t="shared" si="135"/>
        <v>1</v>
      </c>
      <c r="O192" s="66"/>
      <c r="P192" s="66">
        <f t="shared" si="136"/>
        <v>0</v>
      </c>
      <c r="Q192" s="66">
        <f t="shared" si="137"/>
        <v>0</v>
      </c>
      <c r="R192" s="67">
        <f t="shared" si="2"/>
        <v>1</v>
      </c>
      <c r="S192" s="5"/>
      <c r="T192" s="5"/>
      <c r="U192" s="5" t="str">
        <f t="shared" si="7"/>
        <v>คณะเทคโนโลยีอุตสาหกรรม สาขาวิชาไฟฟ้าและอิเล็กทรอนิกส์</v>
      </c>
      <c r="V192" s="8">
        <v>3470300039817</v>
      </c>
      <c r="W192" s="5"/>
      <c r="X192" s="5"/>
      <c r="Y192" s="5"/>
      <c r="Z192" s="5"/>
    </row>
    <row r="193" spans="1:26" ht="21.75" hidden="1" customHeight="1">
      <c r="A193" s="1"/>
      <c r="B193" s="1">
        <v>3470600055109</v>
      </c>
      <c r="C193" s="64" t="s">
        <v>300</v>
      </c>
      <c r="D193" s="5" t="s">
        <v>259</v>
      </c>
      <c r="E193" s="5" t="s">
        <v>289</v>
      </c>
      <c r="F193" s="5" t="s">
        <v>271</v>
      </c>
      <c r="G193" s="5" t="s">
        <v>45</v>
      </c>
      <c r="H193" s="5" t="s">
        <v>46</v>
      </c>
      <c r="I193" s="5" t="s">
        <v>290</v>
      </c>
      <c r="J193" s="65" t="s">
        <v>259</v>
      </c>
      <c r="K193" s="5" t="s">
        <v>6</v>
      </c>
      <c r="L193" s="5" t="s">
        <v>81</v>
      </c>
      <c r="M193" s="66">
        <f t="shared" si="134"/>
        <v>0</v>
      </c>
      <c r="N193" s="66">
        <f t="shared" si="135"/>
        <v>1</v>
      </c>
      <c r="O193" s="66"/>
      <c r="P193" s="66">
        <f t="shared" si="136"/>
        <v>0</v>
      </c>
      <c r="Q193" s="66">
        <f t="shared" si="137"/>
        <v>0</v>
      </c>
      <c r="R193" s="67">
        <f t="shared" si="2"/>
        <v>1</v>
      </c>
      <c r="S193" s="5"/>
      <c r="T193" s="5"/>
      <c r="U193" s="5" t="str">
        <f t="shared" si="7"/>
        <v>คณะเทคโนโลยีอุตสาหกรรม สาขาวิชาไฟฟ้าและอิเล็กทรอนิกส์</v>
      </c>
      <c r="V193" s="8">
        <v>3470600055109</v>
      </c>
      <c r="W193" s="5"/>
      <c r="X193" s="5"/>
      <c r="Y193" s="5"/>
      <c r="Z193" s="5"/>
    </row>
    <row r="194" spans="1:26" ht="21.75" hidden="1" customHeight="1">
      <c r="A194" s="1"/>
      <c r="B194" s="1">
        <v>3479900017243</v>
      </c>
      <c r="C194" s="64" t="s">
        <v>301</v>
      </c>
      <c r="D194" s="5" t="s">
        <v>259</v>
      </c>
      <c r="E194" s="5" t="s">
        <v>289</v>
      </c>
      <c r="F194" s="5" t="s">
        <v>271</v>
      </c>
      <c r="G194" s="5" t="s">
        <v>45</v>
      </c>
      <c r="H194" s="5" t="s">
        <v>46</v>
      </c>
      <c r="I194" s="5" t="s">
        <v>290</v>
      </c>
      <c r="J194" s="65" t="s">
        <v>259</v>
      </c>
      <c r="K194" s="5" t="s">
        <v>6</v>
      </c>
      <c r="L194" s="5" t="s">
        <v>81</v>
      </c>
      <c r="M194" s="66">
        <f t="shared" si="134"/>
        <v>0</v>
      </c>
      <c r="N194" s="66">
        <f t="shared" si="135"/>
        <v>1</v>
      </c>
      <c r="O194" s="66"/>
      <c r="P194" s="66">
        <f t="shared" si="136"/>
        <v>0</v>
      </c>
      <c r="Q194" s="66">
        <f t="shared" si="137"/>
        <v>0</v>
      </c>
      <c r="R194" s="67">
        <f t="shared" si="2"/>
        <v>1</v>
      </c>
      <c r="S194" s="5"/>
      <c r="T194" s="5"/>
      <c r="U194" s="5" t="str">
        <f t="shared" si="7"/>
        <v>คณะเทคโนโลยีอุตสาหกรรม สาขาวิชาไฟฟ้าและอิเล็กทรอนิกส์</v>
      </c>
      <c r="V194" s="8">
        <v>3479900017243</v>
      </c>
      <c r="W194" s="5"/>
      <c r="X194" s="5"/>
      <c r="Y194" s="5"/>
      <c r="Z194" s="5"/>
    </row>
    <row r="195" spans="1:26" ht="21.75" hidden="1" customHeight="1">
      <c r="A195" s="1"/>
      <c r="B195" s="1">
        <v>3480300026057</v>
      </c>
      <c r="C195" s="64" t="s">
        <v>302</v>
      </c>
      <c r="D195" s="5" t="s">
        <v>259</v>
      </c>
      <c r="E195" s="5" t="s">
        <v>289</v>
      </c>
      <c r="F195" s="5" t="s">
        <v>271</v>
      </c>
      <c r="G195" s="5" t="s">
        <v>160</v>
      </c>
      <c r="H195" s="5" t="s">
        <v>120</v>
      </c>
      <c r="I195" s="5" t="s">
        <v>290</v>
      </c>
      <c r="J195" s="65" t="s">
        <v>259</v>
      </c>
      <c r="K195" s="5" t="s">
        <v>6</v>
      </c>
      <c r="L195" s="5" t="s">
        <v>81</v>
      </c>
      <c r="M195" s="66">
        <f t="shared" si="134"/>
        <v>0</v>
      </c>
      <c r="N195" s="66">
        <f t="shared" si="135"/>
        <v>1</v>
      </c>
      <c r="O195" s="66"/>
      <c r="P195" s="66">
        <f t="shared" si="136"/>
        <v>0</v>
      </c>
      <c r="Q195" s="66">
        <f t="shared" si="137"/>
        <v>0</v>
      </c>
      <c r="R195" s="67">
        <f t="shared" si="2"/>
        <v>1</v>
      </c>
      <c r="S195" s="5"/>
      <c r="T195" s="5"/>
      <c r="U195" s="5" t="str">
        <f t="shared" si="7"/>
        <v>คณะเทคโนโลยีอุตสาหกรรม สาขาวิชาไฟฟ้าและอิเล็กทรอนิกส์</v>
      </c>
      <c r="V195" s="8">
        <v>3480300026057</v>
      </c>
      <c r="W195" s="5"/>
      <c r="X195" s="5"/>
      <c r="Y195" s="5"/>
      <c r="Z195" s="5"/>
    </row>
    <row r="196" spans="1:26" ht="21.75" hidden="1" customHeight="1">
      <c r="A196" s="1"/>
      <c r="B196" s="1">
        <v>3480300750413</v>
      </c>
      <c r="C196" s="64" t="s">
        <v>304</v>
      </c>
      <c r="D196" s="5" t="s">
        <v>259</v>
      </c>
      <c r="E196" s="5" t="s">
        <v>289</v>
      </c>
      <c r="F196" s="5" t="s">
        <v>271</v>
      </c>
      <c r="G196" s="5" t="s">
        <v>160</v>
      </c>
      <c r="H196" s="5" t="s">
        <v>120</v>
      </c>
      <c r="I196" s="5" t="s">
        <v>290</v>
      </c>
      <c r="J196" s="65" t="s">
        <v>259</v>
      </c>
      <c r="K196" s="5" t="s">
        <v>6</v>
      </c>
      <c r="L196" s="5" t="s">
        <v>81</v>
      </c>
      <c r="M196" s="66">
        <f t="shared" si="134"/>
        <v>0</v>
      </c>
      <c r="N196" s="66">
        <f t="shared" si="135"/>
        <v>1</v>
      </c>
      <c r="O196" s="66"/>
      <c r="P196" s="66">
        <f t="shared" si="136"/>
        <v>0</v>
      </c>
      <c r="Q196" s="66">
        <f t="shared" si="137"/>
        <v>0</v>
      </c>
      <c r="R196" s="67">
        <f t="shared" si="2"/>
        <v>1</v>
      </c>
      <c r="S196" s="5"/>
      <c r="T196" s="5"/>
      <c r="U196" s="5" t="str">
        <f t="shared" si="7"/>
        <v>คณะเทคโนโลยีอุตสาหกรรม สาขาวิชาไฟฟ้าและอิเล็กทรอนิกส์</v>
      </c>
      <c r="V196" s="8">
        <v>3480300750413</v>
      </c>
      <c r="W196" s="5"/>
      <c r="X196" s="5"/>
      <c r="Y196" s="5"/>
      <c r="Z196" s="5"/>
    </row>
    <row r="197" spans="1:26" ht="21.75" hidden="1" customHeight="1">
      <c r="A197" s="1"/>
      <c r="B197" s="1">
        <v>3450100352074</v>
      </c>
      <c r="C197" s="64" t="s">
        <v>305</v>
      </c>
      <c r="D197" s="5" t="s">
        <v>259</v>
      </c>
      <c r="E197" s="5" t="s">
        <v>289</v>
      </c>
      <c r="F197" s="5" t="s">
        <v>51</v>
      </c>
      <c r="G197" s="5" t="s">
        <v>51</v>
      </c>
      <c r="H197" s="5" t="s">
        <v>51</v>
      </c>
      <c r="I197" s="5" t="s">
        <v>51</v>
      </c>
      <c r="J197" s="65" t="s">
        <v>51</v>
      </c>
      <c r="K197" s="5" t="s">
        <v>93</v>
      </c>
      <c r="L197" s="5" t="s">
        <v>106</v>
      </c>
      <c r="M197" s="66">
        <f t="shared" si="134"/>
        <v>0</v>
      </c>
      <c r="N197" s="66">
        <f t="shared" si="135"/>
        <v>0</v>
      </c>
      <c r="O197" s="66"/>
      <c r="P197" s="66">
        <f t="shared" si="136"/>
        <v>0</v>
      </c>
      <c r="Q197" s="66">
        <f t="shared" si="137"/>
        <v>1</v>
      </c>
      <c r="R197" s="67">
        <f t="shared" si="2"/>
        <v>1</v>
      </c>
      <c r="S197" s="5"/>
      <c r="T197" s="5"/>
      <c r="U197" s="5" t="str">
        <f t="shared" si="7"/>
        <v xml:space="preserve"> </v>
      </c>
      <c r="V197" s="8">
        <v>3450100352074</v>
      </c>
      <c r="W197" s="5"/>
      <c r="X197" s="5"/>
      <c r="Y197" s="5"/>
      <c r="Z197" s="5"/>
    </row>
    <row r="198" spans="1:26" ht="21.75" hidden="1" customHeight="1">
      <c r="A198" s="4">
        <v>3</v>
      </c>
      <c r="B198" s="4" t="str">
        <f>E199</f>
        <v>สาขาวิชาโยธาและสถาปัตยกรรม</v>
      </c>
      <c r="C198" s="60" t="str">
        <f>B198</f>
        <v>สาขาวิชาโยธาและสถาปัตยกรรม</v>
      </c>
      <c r="D198" s="59"/>
      <c r="E198" s="59"/>
      <c r="F198" s="59" t="s">
        <v>51</v>
      </c>
      <c r="G198" s="59" t="s">
        <v>51</v>
      </c>
      <c r="H198" s="59" t="s">
        <v>51</v>
      </c>
      <c r="I198" s="59" t="s">
        <v>51</v>
      </c>
      <c r="J198" s="61" t="s">
        <v>51</v>
      </c>
      <c r="K198" s="59"/>
      <c r="L198" s="59"/>
      <c r="M198" s="62">
        <f t="shared" ref="M198:N198" si="138">SUMIF($E:$E,$B198,M:M)</f>
        <v>4</v>
      </c>
      <c r="N198" s="62">
        <f t="shared" si="138"/>
        <v>11</v>
      </c>
      <c r="O198" s="62"/>
      <c r="P198" s="62">
        <f t="shared" ref="P198:Q198" si="139">SUMIF($E:$E,$B198,P:P)</f>
        <v>1</v>
      </c>
      <c r="Q198" s="62">
        <f t="shared" si="139"/>
        <v>3</v>
      </c>
      <c r="R198" s="63">
        <f t="shared" si="2"/>
        <v>19</v>
      </c>
      <c r="S198" s="59"/>
      <c r="T198" s="59"/>
      <c r="U198" s="5" t="str">
        <f t="shared" si="7"/>
        <v>คณะเทคโนโลยีอุตสาหกรรม สาขาวิชาโยธาและสถาปัตยกรรม</v>
      </c>
      <c r="V198" s="58" t="s">
        <v>51</v>
      </c>
      <c r="W198" s="59"/>
      <c r="X198" s="59"/>
      <c r="Y198" s="59"/>
      <c r="Z198" s="59"/>
    </row>
    <row r="199" spans="1:26" ht="21.75" hidden="1" customHeight="1">
      <c r="A199" s="1"/>
      <c r="B199" s="1">
        <v>3460300108029</v>
      </c>
      <c r="C199" s="64" t="s">
        <v>306</v>
      </c>
      <c r="D199" s="5" t="s">
        <v>259</v>
      </c>
      <c r="E199" s="5" t="s">
        <v>307</v>
      </c>
      <c r="F199" s="5" t="s">
        <v>51</v>
      </c>
      <c r="G199" s="5" t="s">
        <v>51</v>
      </c>
      <c r="H199" s="5" t="s">
        <v>51</v>
      </c>
      <c r="I199" s="5" t="s">
        <v>51</v>
      </c>
      <c r="J199" s="65" t="s">
        <v>51</v>
      </c>
      <c r="K199" s="5" t="s">
        <v>62</v>
      </c>
      <c r="L199" s="5" t="s">
        <v>81</v>
      </c>
      <c r="M199" s="66">
        <f t="shared" ref="M199:M217" si="140">IF(K199="ข้าราชการพลเรือนในสถาบันอุดมศึกษา",1,0)</f>
        <v>1</v>
      </c>
      <c r="N199" s="66">
        <f t="shared" ref="N199:N217" si="141">IF(K199="พนักงานมหาวิทยาลัย",1,0)</f>
        <v>0</v>
      </c>
      <c r="O199" s="66"/>
      <c r="P199" s="66">
        <f t="shared" ref="P199:P217" si="142">IF(K199="ลูกจ้างชั่วคราวรายเดือน",1,0)</f>
        <v>0</v>
      </c>
      <c r="Q199" s="66">
        <f t="shared" ref="Q199:Q217" si="143">IF(K199="อาจารย์พิเศษรายชั่วโมง",1,0)</f>
        <v>0</v>
      </c>
      <c r="R199" s="67">
        <f t="shared" si="2"/>
        <v>1</v>
      </c>
      <c r="S199" s="5"/>
      <c r="T199" s="5"/>
      <c r="U199" s="5" t="str">
        <f t="shared" si="7"/>
        <v>คณะเทคโนโลยีอุตสาหกรรม สาขาวิชาโยธาและสถาปัตยกรรม</v>
      </c>
      <c r="V199" s="8">
        <v>3460300108029</v>
      </c>
      <c r="W199" s="5"/>
      <c r="X199" s="5"/>
      <c r="Y199" s="5"/>
      <c r="Z199" s="5"/>
    </row>
    <row r="200" spans="1:26" ht="21.75" hidden="1" customHeight="1">
      <c r="A200" s="1"/>
      <c r="B200" s="1">
        <v>3461300281295</v>
      </c>
      <c r="C200" s="64" t="s">
        <v>309</v>
      </c>
      <c r="D200" s="5" t="s">
        <v>259</v>
      </c>
      <c r="E200" s="5" t="s">
        <v>307</v>
      </c>
      <c r="F200" s="5" t="s">
        <v>271</v>
      </c>
      <c r="G200" s="5" t="s">
        <v>160</v>
      </c>
      <c r="H200" s="5" t="s">
        <v>46</v>
      </c>
      <c r="I200" s="5" t="s">
        <v>272</v>
      </c>
      <c r="J200" s="65" t="s">
        <v>259</v>
      </c>
      <c r="K200" s="5" t="s">
        <v>62</v>
      </c>
      <c r="L200" s="5" t="s">
        <v>81</v>
      </c>
      <c r="M200" s="66">
        <f t="shared" si="140"/>
        <v>1</v>
      </c>
      <c r="N200" s="66">
        <f t="shared" si="141"/>
        <v>0</v>
      </c>
      <c r="O200" s="66"/>
      <c r="P200" s="66">
        <f t="shared" si="142"/>
        <v>0</v>
      </c>
      <c r="Q200" s="66">
        <f t="shared" si="143"/>
        <v>0</v>
      </c>
      <c r="R200" s="67">
        <f t="shared" si="2"/>
        <v>1</v>
      </c>
      <c r="S200" s="5"/>
      <c r="T200" s="5"/>
      <c r="U200" s="5" t="str">
        <f t="shared" si="7"/>
        <v>คณะเทคโนโลยีอุตสาหกรรม สาขาวิชาโยธาและสถาปัตยกรรม</v>
      </c>
      <c r="V200" s="8">
        <v>3461300281295</v>
      </c>
      <c r="W200" s="5"/>
      <c r="X200" s="5"/>
      <c r="Y200" s="5"/>
      <c r="Z200" s="5"/>
    </row>
    <row r="201" spans="1:26" ht="21.75" hidden="1" customHeight="1">
      <c r="A201" s="1"/>
      <c r="B201" s="1">
        <v>3470100321098</v>
      </c>
      <c r="C201" s="64" t="s">
        <v>310</v>
      </c>
      <c r="D201" s="5" t="s">
        <v>259</v>
      </c>
      <c r="E201" s="5" t="s">
        <v>307</v>
      </c>
      <c r="F201" s="5" t="s">
        <v>76</v>
      </c>
      <c r="G201" s="5" t="s">
        <v>45</v>
      </c>
      <c r="H201" s="5" t="s">
        <v>46</v>
      </c>
      <c r="I201" s="5" t="s">
        <v>267</v>
      </c>
      <c r="J201" s="65" t="s">
        <v>28</v>
      </c>
      <c r="K201" s="5" t="s">
        <v>62</v>
      </c>
      <c r="L201" s="5" t="s">
        <v>81</v>
      </c>
      <c r="M201" s="66">
        <f t="shared" si="140"/>
        <v>1</v>
      </c>
      <c r="N201" s="66">
        <f t="shared" si="141"/>
        <v>0</v>
      </c>
      <c r="O201" s="66"/>
      <c r="P201" s="66">
        <f t="shared" si="142"/>
        <v>0</v>
      </c>
      <c r="Q201" s="66">
        <f t="shared" si="143"/>
        <v>0</v>
      </c>
      <c r="R201" s="67">
        <f t="shared" si="2"/>
        <v>1</v>
      </c>
      <c r="S201" s="5"/>
      <c r="T201" s="5"/>
      <c r="U201" s="5" t="str">
        <f t="shared" si="7"/>
        <v>คณะเทคโนโลยีอุตสาหกรรม สาขาวิชาโยธาและสถาปัตยกรรม</v>
      </c>
      <c r="V201" s="8">
        <v>3470100321098</v>
      </c>
      <c r="W201" s="5"/>
      <c r="X201" s="5"/>
      <c r="Y201" s="5"/>
      <c r="Z201" s="5"/>
    </row>
    <row r="202" spans="1:26" ht="21.75" hidden="1" customHeight="1">
      <c r="A202" s="1"/>
      <c r="B202" s="1">
        <v>3489900013272</v>
      </c>
      <c r="C202" s="64" t="s">
        <v>311</v>
      </c>
      <c r="D202" s="5" t="s">
        <v>259</v>
      </c>
      <c r="E202" s="5" t="s">
        <v>307</v>
      </c>
      <c r="F202" s="5" t="s">
        <v>271</v>
      </c>
      <c r="G202" s="5" t="s">
        <v>160</v>
      </c>
      <c r="H202" s="5" t="s">
        <v>46</v>
      </c>
      <c r="I202" s="5" t="s">
        <v>272</v>
      </c>
      <c r="J202" s="65" t="s">
        <v>259</v>
      </c>
      <c r="K202" s="5" t="s">
        <v>62</v>
      </c>
      <c r="L202" s="5" t="s">
        <v>49</v>
      </c>
      <c r="M202" s="66">
        <f t="shared" si="140"/>
        <v>1</v>
      </c>
      <c r="N202" s="66">
        <f t="shared" si="141"/>
        <v>0</v>
      </c>
      <c r="O202" s="66"/>
      <c r="P202" s="66">
        <f t="shared" si="142"/>
        <v>0</v>
      </c>
      <c r="Q202" s="66">
        <f t="shared" si="143"/>
        <v>0</v>
      </c>
      <c r="R202" s="67">
        <f t="shared" si="2"/>
        <v>1</v>
      </c>
      <c r="S202" s="5"/>
      <c r="T202" s="5"/>
      <c r="U202" s="5" t="str">
        <f t="shared" si="7"/>
        <v>คณะเทคโนโลยีอุตสาหกรรม สาขาวิชาโยธาและสถาปัตยกรรม</v>
      </c>
      <c r="V202" s="8">
        <v>3489900013272</v>
      </c>
      <c r="W202" s="5"/>
      <c r="X202" s="5"/>
      <c r="Y202" s="5"/>
      <c r="Z202" s="5"/>
    </row>
    <row r="203" spans="1:26" ht="21.75" hidden="1" customHeight="1">
      <c r="A203" s="1"/>
      <c r="B203" s="1">
        <v>1360400016899</v>
      </c>
      <c r="C203" s="64" t="s">
        <v>313</v>
      </c>
      <c r="D203" s="5" t="s">
        <v>259</v>
      </c>
      <c r="E203" s="5" t="s">
        <v>307</v>
      </c>
      <c r="F203" s="5" t="s">
        <v>51</v>
      </c>
      <c r="G203" s="5" t="s">
        <v>51</v>
      </c>
      <c r="H203" s="5" t="s">
        <v>51</v>
      </c>
      <c r="I203" s="5" t="s">
        <v>51</v>
      </c>
      <c r="J203" s="65" t="s">
        <v>51</v>
      </c>
      <c r="K203" s="5" t="s">
        <v>6</v>
      </c>
      <c r="L203" s="5" t="s">
        <v>81</v>
      </c>
      <c r="M203" s="66">
        <f t="shared" si="140"/>
        <v>0</v>
      </c>
      <c r="N203" s="66">
        <f t="shared" si="141"/>
        <v>1</v>
      </c>
      <c r="O203" s="66"/>
      <c r="P203" s="66">
        <f t="shared" si="142"/>
        <v>0</v>
      </c>
      <c r="Q203" s="66">
        <f t="shared" si="143"/>
        <v>0</v>
      </c>
      <c r="R203" s="67">
        <f t="shared" si="2"/>
        <v>1</v>
      </c>
      <c r="S203" s="5"/>
      <c r="T203" s="5"/>
      <c r="U203" s="5" t="str">
        <f t="shared" si="7"/>
        <v>คณะเทคโนโลยีอุตสาหกรรม สาขาวิชาโยธาและสถาปัตยกรรม</v>
      </c>
      <c r="V203" s="8">
        <v>1360400016899</v>
      </c>
      <c r="W203" s="5"/>
      <c r="X203" s="5"/>
      <c r="Y203" s="5"/>
      <c r="Z203" s="5"/>
    </row>
    <row r="204" spans="1:26" ht="21.75" hidden="1" customHeight="1">
      <c r="A204" s="1"/>
      <c r="B204" s="1">
        <v>1470100065508</v>
      </c>
      <c r="C204" s="64" t="s">
        <v>314</v>
      </c>
      <c r="D204" s="5" t="s">
        <v>259</v>
      </c>
      <c r="E204" s="5" t="s">
        <v>307</v>
      </c>
      <c r="F204" s="5" t="s">
        <v>51</v>
      </c>
      <c r="G204" s="5" t="s">
        <v>51</v>
      </c>
      <c r="H204" s="5" t="s">
        <v>51</v>
      </c>
      <c r="I204" s="5" t="s">
        <v>51</v>
      </c>
      <c r="J204" s="65" t="s">
        <v>51</v>
      </c>
      <c r="K204" s="5" t="s">
        <v>6</v>
      </c>
      <c r="L204" s="5" t="s">
        <v>81</v>
      </c>
      <c r="M204" s="66">
        <f t="shared" si="140"/>
        <v>0</v>
      </c>
      <c r="N204" s="66">
        <f t="shared" si="141"/>
        <v>1</v>
      </c>
      <c r="O204" s="66"/>
      <c r="P204" s="66">
        <f t="shared" si="142"/>
        <v>0</v>
      </c>
      <c r="Q204" s="66">
        <f t="shared" si="143"/>
        <v>0</v>
      </c>
      <c r="R204" s="67">
        <f t="shared" si="2"/>
        <v>1</v>
      </c>
      <c r="S204" s="5"/>
      <c r="T204" s="5"/>
      <c r="U204" s="5" t="str">
        <f t="shared" si="7"/>
        <v>คณะเทคโนโลยีอุตสาหกรรม สาขาวิชาโยธาและสถาปัตยกรรม</v>
      </c>
      <c r="V204" s="8">
        <v>1470100065508</v>
      </c>
      <c r="W204" s="5"/>
      <c r="X204" s="5"/>
      <c r="Y204" s="5"/>
      <c r="Z204" s="5"/>
    </row>
    <row r="205" spans="1:26" ht="21.75" hidden="1" customHeight="1">
      <c r="A205" s="1"/>
      <c r="B205" s="1">
        <v>1471400005323</v>
      </c>
      <c r="C205" s="64" t="s">
        <v>315</v>
      </c>
      <c r="D205" s="5" t="s">
        <v>259</v>
      </c>
      <c r="E205" s="5" t="s">
        <v>307</v>
      </c>
      <c r="F205" s="5" t="s">
        <v>51</v>
      </c>
      <c r="G205" s="5" t="s">
        <v>51</v>
      </c>
      <c r="H205" s="5" t="s">
        <v>51</v>
      </c>
      <c r="I205" s="5" t="s">
        <v>51</v>
      </c>
      <c r="J205" s="65" t="s">
        <v>51</v>
      </c>
      <c r="K205" s="5" t="s">
        <v>6</v>
      </c>
      <c r="L205" s="5" t="s">
        <v>81</v>
      </c>
      <c r="M205" s="66">
        <f t="shared" si="140"/>
        <v>0</v>
      </c>
      <c r="N205" s="66">
        <f t="shared" si="141"/>
        <v>1</v>
      </c>
      <c r="O205" s="66"/>
      <c r="P205" s="66">
        <f t="shared" si="142"/>
        <v>0</v>
      </c>
      <c r="Q205" s="66">
        <f t="shared" si="143"/>
        <v>0</v>
      </c>
      <c r="R205" s="67">
        <f t="shared" si="2"/>
        <v>1</v>
      </c>
      <c r="S205" s="5"/>
      <c r="T205" s="5"/>
      <c r="U205" s="5" t="str">
        <f t="shared" si="7"/>
        <v>คณะเทคโนโลยีอุตสาหกรรม สาขาวิชาโยธาและสถาปัตยกรรม</v>
      </c>
      <c r="V205" s="8">
        <v>1471400005323</v>
      </c>
      <c r="W205" s="5"/>
      <c r="X205" s="5"/>
      <c r="Y205" s="5"/>
      <c r="Z205" s="5"/>
    </row>
    <row r="206" spans="1:26" ht="21.75" hidden="1" customHeight="1">
      <c r="A206" s="1"/>
      <c r="B206" s="1">
        <v>1480800012059</v>
      </c>
      <c r="C206" s="64" t="s">
        <v>317</v>
      </c>
      <c r="D206" s="5" t="s">
        <v>259</v>
      </c>
      <c r="E206" s="5" t="s">
        <v>307</v>
      </c>
      <c r="F206" s="5" t="s">
        <v>51</v>
      </c>
      <c r="G206" s="5" t="s">
        <v>51</v>
      </c>
      <c r="H206" s="5" t="s">
        <v>51</v>
      </c>
      <c r="I206" s="5" t="s">
        <v>51</v>
      </c>
      <c r="J206" s="65" t="s">
        <v>51</v>
      </c>
      <c r="K206" s="5" t="s">
        <v>6</v>
      </c>
      <c r="L206" s="5" t="s">
        <v>81</v>
      </c>
      <c r="M206" s="66">
        <f t="shared" si="140"/>
        <v>0</v>
      </c>
      <c r="N206" s="66">
        <f t="shared" si="141"/>
        <v>1</v>
      </c>
      <c r="O206" s="66"/>
      <c r="P206" s="66">
        <f t="shared" si="142"/>
        <v>0</v>
      </c>
      <c r="Q206" s="66">
        <f t="shared" si="143"/>
        <v>0</v>
      </c>
      <c r="R206" s="67">
        <f t="shared" si="2"/>
        <v>1</v>
      </c>
      <c r="S206" s="5"/>
      <c r="T206" s="5"/>
      <c r="U206" s="5" t="str">
        <f t="shared" si="7"/>
        <v>คณะเทคโนโลยีอุตสาหกรรม สาขาวิชาโยธาและสถาปัตยกรรม</v>
      </c>
      <c r="V206" s="8">
        <v>1480800012059</v>
      </c>
      <c r="W206" s="5"/>
      <c r="X206" s="5"/>
      <c r="Y206" s="5"/>
      <c r="Z206" s="5"/>
    </row>
    <row r="207" spans="1:26" ht="21.75" hidden="1" customHeight="1">
      <c r="A207" s="1"/>
      <c r="B207" s="1">
        <v>1809900023910</v>
      </c>
      <c r="C207" s="64" t="s">
        <v>318</v>
      </c>
      <c r="D207" s="5" t="s">
        <v>259</v>
      </c>
      <c r="E207" s="5" t="s">
        <v>307</v>
      </c>
      <c r="F207" s="5" t="s">
        <v>51</v>
      </c>
      <c r="G207" s="5" t="s">
        <v>51</v>
      </c>
      <c r="H207" s="5" t="s">
        <v>51</v>
      </c>
      <c r="I207" s="5" t="s">
        <v>51</v>
      </c>
      <c r="J207" s="65" t="s">
        <v>51</v>
      </c>
      <c r="K207" s="5" t="s">
        <v>6</v>
      </c>
      <c r="L207" s="5" t="s">
        <v>81</v>
      </c>
      <c r="M207" s="66">
        <f t="shared" si="140"/>
        <v>0</v>
      </c>
      <c r="N207" s="66">
        <f t="shared" si="141"/>
        <v>1</v>
      </c>
      <c r="O207" s="66"/>
      <c r="P207" s="66">
        <f t="shared" si="142"/>
        <v>0</v>
      </c>
      <c r="Q207" s="66">
        <f t="shared" si="143"/>
        <v>0</v>
      </c>
      <c r="R207" s="67">
        <f t="shared" si="2"/>
        <v>1</v>
      </c>
      <c r="S207" s="5"/>
      <c r="T207" s="5"/>
      <c r="U207" s="5" t="str">
        <f t="shared" si="7"/>
        <v>คณะเทคโนโลยีอุตสาหกรรม สาขาวิชาโยธาและสถาปัตยกรรม</v>
      </c>
      <c r="V207" s="8">
        <v>1809900023910</v>
      </c>
      <c r="W207" s="5"/>
      <c r="X207" s="5"/>
      <c r="Y207" s="5"/>
      <c r="Z207" s="5"/>
    </row>
    <row r="208" spans="1:26" ht="21.75" hidden="1" customHeight="1">
      <c r="A208" s="1"/>
      <c r="B208" s="1">
        <v>3250100693981</v>
      </c>
      <c r="C208" s="64" t="s">
        <v>319</v>
      </c>
      <c r="D208" s="5" t="s">
        <v>259</v>
      </c>
      <c r="E208" s="5" t="s">
        <v>307</v>
      </c>
      <c r="F208" s="5" t="s">
        <v>51</v>
      </c>
      <c r="G208" s="5" t="s">
        <v>51</v>
      </c>
      <c r="H208" s="5" t="s">
        <v>51</v>
      </c>
      <c r="I208" s="5" t="s">
        <v>51</v>
      </c>
      <c r="J208" s="65" t="s">
        <v>51</v>
      </c>
      <c r="K208" s="5" t="s">
        <v>6</v>
      </c>
      <c r="L208" s="5" t="s">
        <v>81</v>
      </c>
      <c r="M208" s="66">
        <f t="shared" si="140"/>
        <v>0</v>
      </c>
      <c r="N208" s="66">
        <f t="shared" si="141"/>
        <v>1</v>
      </c>
      <c r="O208" s="66"/>
      <c r="P208" s="66">
        <f t="shared" si="142"/>
        <v>0</v>
      </c>
      <c r="Q208" s="66">
        <f t="shared" si="143"/>
        <v>0</v>
      </c>
      <c r="R208" s="67">
        <f t="shared" si="2"/>
        <v>1</v>
      </c>
      <c r="S208" s="5"/>
      <c r="T208" s="5"/>
      <c r="U208" s="5" t="str">
        <f t="shared" si="7"/>
        <v>คณะเทคโนโลยีอุตสาหกรรม สาขาวิชาโยธาและสถาปัตยกรรม</v>
      </c>
      <c r="V208" s="8">
        <v>3250100693981</v>
      </c>
      <c r="W208" s="5"/>
      <c r="X208" s="5"/>
      <c r="Y208" s="5"/>
      <c r="Z208" s="5"/>
    </row>
    <row r="209" spans="1:26" ht="21.75" hidden="1" customHeight="1">
      <c r="A209" s="1"/>
      <c r="B209" s="1">
        <v>3301300606667</v>
      </c>
      <c r="C209" s="64" t="s">
        <v>320</v>
      </c>
      <c r="D209" s="5" t="s">
        <v>259</v>
      </c>
      <c r="E209" s="5" t="s">
        <v>307</v>
      </c>
      <c r="F209" s="5" t="s">
        <v>51</v>
      </c>
      <c r="G209" s="5" t="s">
        <v>51</v>
      </c>
      <c r="H209" s="5" t="s">
        <v>51</v>
      </c>
      <c r="I209" s="5" t="s">
        <v>51</v>
      </c>
      <c r="J209" s="65" t="s">
        <v>51</v>
      </c>
      <c r="K209" s="5" t="s">
        <v>6</v>
      </c>
      <c r="L209" s="5" t="s">
        <v>81</v>
      </c>
      <c r="M209" s="66">
        <f t="shared" si="140"/>
        <v>0</v>
      </c>
      <c r="N209" s="66">
        <f t="shared" si="141"/>
        <v>1</v>
      </c>
      <c r="O209" s="66"/>
      <c r="P209" s="66">
        <f t="shared" si="142"/>
        <v>0</v>
      </c>
      <c r="Q209" s="66">
        <f t="shared" si="143"/>
        <v>0</v>
      </c>
      <c r="R209" s="67">
        <f t="shared" si="2"/>
        <v>1</v>
      </c>
      <c r="S209" s="5"/>
      <c r="T209" s="5"/>
      <c r="U209" s="5" t="str">
        <f t="shared" si="7"/>
        <v>คณะเทคโนโลยีอุตสาหกรรม สาขาวิชาโยธาและสถาปัตยกรรม</v>
      </c>
      <c r="V209" s="8">
        <v>3301300606667</v>
      </c>
      <c r="W209" s="5"/>
      <c r="X209" s="5"/>
      <c r="Y209" s="5"/>
      <c r="Z209" s="5"/>
    </row>
    <row r="210" spans="1:26" ht="21.75" hidden="1" customHeight="1">
      <c r="A210" s="1"/>
      <c r="B210" s="1">
        <v>3341500088244</v>
      </c>
      <c r="C210" s="64" t="s">
        <v>322</v>
      </c>
      <c r="D210" s="5" t="s">
        <v>259</v>
      </c>
      <c r="E210" s="5" t="s">
        <v>307</v>
      </c>
      <c r="F210" s="5" t="s">
        <v>51</v>
      </c>
      <c r="G210" s="5" t="s">
        <v>51</v>
      </c>
      <c r="H210" s="5" t="s">
        <v>51</v>
      </c>
      <c r="I210" s="5" t="s">
        <v>51</v>
      </c>
      <c r="J210" s="65" t="s">
        <v>51</v>
      </c>
      <c r="K210" s="5" t="s">
        <v>6</v>
      </c>
      <c r="L210" s="5" t="s">
        <v>81</v>
      </c>
      <c r="M210" s="66">
        <f t="shared" si="140"/>
        <v>0</v>
      </c>
      <c r="N210" s="66">
        <f t="shared" si="141"/>
        <v>1</v>
      </c>
      <c r="O210" s="66"/>
      <c r="P210" s="66">
        <f t="shared" si="142"/>
        <v>0</v>
      </c>
      <c r="Q210" s="66">
        <f t="shared" si="143"/>
        <v>0</v>
      </c>
      <c r="R210" s="67">
        <f t="shared" si="2"/>
        <v>1</v>
      </c>
      <c r="S210" s="5"/>
      <c r="T210" s="5"/>
      <c r="U210" s="5" t="str">
        <f t="shared" si="7"/>
        <v>คณะเทคโนโลยีอุตสาหกรรม สาขาวิชาโยธาและสถาปัตยกรรม</v>
      </c>
      <c r="V210" s="8">
        <v>3341500088244</v>
      </c>
      <c r="W210" s="5"/>
      <c r="X210" s="5"/>
      <c r="Y210" s="5"/>
      <c r="Z210" s="5"/>
    </row>
    <row r="211" spans="1:26" ht="21.75" hidden="1" customHeight="1">
      <c r="A211" s="1"/>
      <c r="B211" s="1">
        <v>3410101302771</v>
      </c>
      <c r="C211" s="64" t="s">
        <v>323</v>
      </c>
      <c r="D211" s="5" t="s">
        <v>259</v>
      </c>
      <c r="E211" s="5" t="s">
        <v>307</v>
      </c>
      <c r="F211" s="5" t="s">
        <v>51</v>
      </c>
      <c r="G211" s="5" t="s">
        <v>51</v>
      </c>
      <c r="H211" s="5" t="s">
        <v>51</v>
      </c>
      <c r="I211" s="5" t="s">
        <v>51</v>
      </c>
      <c r="J211" s="65" t="s">
        <v>51</v>
      </c>
      <c r="K211" s="5" t="s">
        <v>6</v>
      </c>
      <c r="L211" s="5" t="s">
        <v>81</v>
      </c>
      <c r="M211" s="66">
        <f t="shared" si="140"/>
        <v>0</v>
      </c>
      <c r="N211" s="66">
        <f t="shared" si="141"/>
        <v>1</v>
      </c>
      <c r="O211" s="66"/>
      <c r="P211" s="66">
        <f t="shared" si="142"/>
        <v>0</v>
      </c>
      <c r="Q211" s="66">
        <f t="shared" si="143"/>
        <v>0</v>
      </c>
      <c r="R211" s="67">
        <f t="shared" si="2"/>
        <v>1</v>
      </c>
      <c r="S211" s="5"/>
      <c r="T211" s="5"/>
      <c r="U211" s="5" t="str">
        <f t="shared" si="7"/>
        <v>คณะเทคโนโลยีอุตสาหกรรม สาขาวิชาโยธาและสถาปัตยกรรม</v>
      </c>
      <c r="V211" s="8">
        <v>3410101302771</v>
      </c>
      <c r="W211" s="5"/>
      <c r="X211" s="5"/>
      <c r="Y211" s="5"/>
      <c r="Z211" s="5"/>
    </row>
    <row r="212" spans="1:26" ht="21.75" hidden="1" customHeight="1">
      <c r="A212" s="1"/>
      <c r="B212" s="1">
        <v>3419900083891</v>
      </c>
      <c r="C212" s="64" t="s">
        <v>324</v>
      </c>
      <c r="D212" s="5" t="s">
        <v>259</v>
      </c>
      <c r="E212" s="5" t="s">
        <v>307</v>
      </c>
      <c r="F212" s="5" t="s">
        <v>51</v>
      </c>
      <c r="G212" s="5" t="s">
        <v>51</v>
      </c>
      <c r="H212" s="5" t="s">
        <v>51</v>
      </c>
      <c r="I212" s="5" t="s">
        <v>51</v>
      </c>
      <c r="J212" s="65" t="s">
        <v>51</v>
      </c>
      <c r="K212" s="5" t="s">
        <v>6</v>
      </c>
      <c r="L212" s="5" t="s">
        <v>81</v>
      </c>
      <c r="M212" s="66">
        <f t="shared" si="140"/>
        <v>0</v>
      </c>
      <c r="N212" s="66">
        <f t="shared" si="141"/>
        <v>1</v>
      </c>
      <c r="O212" s="66"/>
      <c r="P212" s="66">
        <f t="shared" si="142"/>
        <v>0</v>
      </c>
      <c r="Q212" s="66">
        <f t="shared" si="143"/>
        <v>0</v>
      </c>
      <c r="R212" s="67">
        <f t="shared" si="2"/>
        <v>1</v>
      </c>
      <c r="S212" s="5"/>
      <c r="T212" s="5"/>
      <c r="U212" s="5" t="str">
        <f t="shared" si="7"/>
        <v>คณะเทคโนโลยีอุตสาหกรรม สาขาวิชาโยธาและสถาปัตยกรรม</v>
      </c>
      <c r="V212" s="8">
        <v>3419900083891</v>
      </c>
      <c r="W212" s="5"/>
      <c r="X212" s="5"/>
      <c r="Y212" s="5"/>
      <c r="Z212" s="5"/>
    </row>
    <row r="213" spans="1:26" ht="21.75" hidden="1" customHeight="1">
      <c r="A213" s="1"/>
      <c r="B213" s="1">
        <v>3479900194927</v>
      </c>
      <c r="C213" s="64" t="s">
        <v>325</v>
      </c>
      <c r="D213" s="5" t="s">
        <v>259</v>
      </c>
      <c r="E213" s="5" t="s">
        <v>307</v>
      </c>
      <c r="F213" s="5" t="s">
        <v>271</v>
      </c>
      <c r="G213" s="5" t="s">
        <v>160</v>
      </c>
      <c r="H213" s="5" t="s">
        <v>46</v>
      </c>
      <c r="I213" s="5" t="s">
        <v>272</v>
      </c>
      <c r="J213" s="65" t="s">
        <v>259</v>
      </c>
      <c r="K213" s="5" t="s">
        <v>6</v>
      </c>
      <c r="L213" s="5" t="s">
        <v>81</v>
      </c>
      <c r="M213" s="66">
        <f t="shared" si="140"/>
        <v>0</v>
      </c>
      <c r="N213" s="66">
        <f t="shared" si="141"/>
        <v>1</v>
      </c>
      <c r="O213" s="66"/>
      <c r="P213" s="66">
        <f t="shared" si="142"/>
        <v>0</v>
      </c>
      <c r="Q213" s="66">
        <f t="shared" si="143"/>
        <v>0</v>
      </c>
      <c r="R213" s="67">
        <f t="shared" si="2"/>
        <v>1</v>
      </c>
      <c r="S213" s="5"/>
      <c r="T213" s="5"/>
      <c r="U213" s="5" t="str">
        <f t="shared" si="7"/>
        <v>คณะเทคโนโลยีอุตสาหกรรม สาขาวิชาโยธาและสถาปัตยกรรม</v>
      </c>
      <c r="V213" s="8">
        <v>3479900194927</v>
      </c>
      <c r="W213" s="5"/>
      <c r="X213" s="5"/>
      <c r="Y213" s="5"/>
      <c r="Z213" s="5"/>
    </row>
    <row r="214" spans="1:26" ht="21.75" hidden="1" customHeight="1">
      <c r="A214" s="1"/>
      <c r="B214" s="1">
        <v>1470100019344</v>
      </c>
      <c r="C214" s="64" t="s">
        <v>326</v>
      </c>
      <c r="D214" s="5" t="s">
        <v>259</v>
      </c>
      <c r="E214" s="5" t="s">
        <v>307</v>
      </c>
      <c r="F214" s="5" t="s">
        <v>51</v>
      </c>
      <c r="G214" s="5" t="s">
        <v>51</v>
      </c>
      <c r="H214" s="5" t="s">
        <v>51</v>
      </c>
      <c r="I214" s="5" t="s">
        <v>51</v>
      </c>
      <c r="J214" s="65" t="s">
        <v>51</v>
      </c>
      <c r="K214" s="5" t="s">
        <v>48</v>
      </c>
      <c r="L214" s="5" t="s">
        <v>81</v>
      </c>
      <c r="M214" s="66">
        <f t="shared" si="140"/>
        <v>0</v>
      </c>
      <c r="N214" s="66">
        <f t="shared" si="141"/>
        <v>0</v>
      </c>
      <c r="O214" s="66"/>
      <c r="P214" s="66">
        <f t="shared" si="142"/>
        <v>1</v>
      </c>
      <c r="Q214" s="66">
        <f t="shared" si="143"/>
        <v>0</v>
      </c>
      <c r="R214" s="67">
        <f t="shared" si="2"/>
        <v>1</v>
      </c>
      <c r="S214" s="5"/>
      <c r="T214" s="5"/>
      <c r="U214" s="5" t="str">
        <f t="shared" si="7"/>
        <v>คณะเทคโนโลยีอุตสาหกรรม สาขาวิชาโยธาและสถาปัตยกรรม</v>
      </c>
      <c r="V214" s="8">
        <v>1470100019344</v>
      </c>
      <c r="W214" s="5"/>
      <c r="X214" s="5"/>
      <c r="Y214" s="5"/>
      <c r="Z214" s="5"/>
    </row>
    <row r="215" spans="1:26" ht="21.75" hidden="1" customHeight="1">
      <c r="A215" s="1"/>
      <c r="B215" s="1">
        <v>1470800183767</v>
      </c>
      <c r="C215" s="64" t="s">
        <v>327</v>
      </c>
      <c r="D215" s="5" t="s">
        <v>259</v>
      </c>
      <c r="E215" s="5" t="s">
        <v>307</v>
      </c>
      <c r="F215" s="5" t="s">
        <v>51</v>
      </c>
      <c r="G215" s="5" t="s">
        <v>51</v>
      </c>
      <c r="H215" s="5" t="s">
        <v>51</v>
      </c>
      <c r="I215" s="5" t="s">
        <v>51</v>
      </c>
      <c r="J215" s="65" t="s">
        <v>51</v>
      </c>
      <c r="K215" s="5" t="s">
        <v>93</v>
      </c>
      <c r="L215" s="5" t="s">
        <v>106</v>
      </c>
      <c r="M215" s="66">
        <f t="shared" si="140"/>
        <v>0</v>
      </c>
      <c r="N215" s="66">
        <f t="shared" si="141"/>
        <v>0</v>
      </c>
      <c r="O215" s="66"/>
      <c r="P215" s="66">
        <f t="shared" si="142"/>
        <v>0</v>
      </c>
      <c r="Q215" s="66">
        <f t="shared" si="143"/>
        <v>1</v>
      </c>
      <c r="R215" s="67">
        <f t="shared" si="2"/>
        <v>1</v>
      </c>
      <c r="S215" s="5"/>
      <c r="T215" s="5"/>
      <c r="U215" s="5" t="str">
        <f t="shared" si="7"/>
        <v>คณะเทคโนโลยีอุตสาหกรรม สาขาวิชาโยธาและสถาปัตยกรรม</v>
      </c>
      <c r="V215" s="8">
        <v>1470800183767</v>
      </c>
      <c r="W215" s="5"/>
      <c r="X215" s="5"/>
      <c r="Y215" s="5"/>
      <c r="Z215" s="5"/>
    </row>
    <row r="216" spans="1:26" ht="21.75" hidden="1" customHeight="1">
      <c r="A216" s="1"/>
      <c r="B216" s="1">
        <v>1489900107611</v>
      </c>
      <c r="C216" s="64" t="s">
        <v>329</v>
      </c>
      <c r="D216" s="5" t="s">
        <v>259</v>
      </c>
      <c r="E216" s="5" t="s">
        <v>307</v>
      </c>
      <c r="F216" s="5" t="s">
        <v>51</v>
      </c>
      <c r="G216" s="5" t="s">
        <v>51</v>
      </c>
      <c r="H216" s="5" t="s">
        <v>51</v>
      </c>
      <c r="I216" s="5" t="s">
        <v>51</v>
      </c>
      <c r="J216" s="65" t="s">
        <v>51</v>
      </c>
      <c r="K216" s="5" t="s">
        <v>93</v>
      </c>
      <c r="L216" s="5" t="s">
        <v>81</v>
      </c>
      <c r="M216" s="66">
        <f t="shared" si="140"/>
        <v>0</v>
      </c>
      <c r="N216" s="66">
        <f t="shared" si="141"/>
        <v>0</v>
      </c>
      <c r="O216" s="66"/>
      <c r="P216" s="66">
        <f t="shared" si="142"/>
        <v>0</v>
      </c>
      <c r="Q216" s="66">
        <f t="shared" si="143"/>
        <v>1</v>
      </c>
      <c r="R216" s="67">
        <f t="shared" si="2"/>
        <v>1</v>
      </c>
      <c r="S216" s="5"/>
      <c r="T216" s="5"/>
      <c r="U216" s="5" t="str">
        <f t="shared" si="7"/>
        <v>คณะเทคโนโลยีอุตสาหกรรม สาขาวิชาโยธาและสถาปัตยกรรม</v>
      </c>
      <c r="V216" s="8">
        <v>1489900107611</v>
      </c>
      <c r="W216" s="5"/>
      <c r="X216" s="5"/>
      <c r="Y216" s="5"/>
      <c r="Z216" s="5"/>
    </row>
    <row r="217" spans="1:26" ht="21.75" hidden="1" customHeight="1">
      <c r="A217" s="1"/>
      <c r="B217" s="1">
        <v>5470100022305</v>
      </c>
      <c r="C217" s="64" t="s">
        <v>330</v>
      </c>
      <c r="D217" s="5" t="s">
        <v>259</v>
      </c>
      <c r="E217" s="5" t="s">
        <v>307</v>
      </c>
      <c r="F217" s="5" t="s">
        <v>51</v>
      </c>
      <c r="G217" s="5" t="s">
        <v>51</v>
      </c>
      <c r="H217" s="5" t="s">
        <v>51</v>
      </c>
      <c r="I217" s="5" t="s">
        <v>51</v>
      </c>
      <c r="J217" s="65" t="s">
        <v>51</v>
      </c>
      <c r="K217" s="5" t="s">
        <v>93</v>
      </c>
      <c r="L217" s="5" t="s">
        <v>106</v>
      </c>
      <c r="M217" s="66">
        <f t="shared" si="140"/>
        <v>0</v>
      </c>
      <c r="N217" s="66">
        <f t="shared" si="141"/>
        <v>0</v>
      </c>
      <c r="O217" s="66"/>
      <c r="P217" s="66">
        <f t="shared" si="142"/>
        <v>0</v>
      </c>
      <c r="Q217" s="66">
        <f t="shared" si="143"/>
        <v>1</v>
      </c>
      <c r="R217" s="67">
        <f t="shared" si="2"/>
        <v>1</v>
      </c>
      <c r="S217" s="5"/>
      <c r="T217" s="5"/>
      <c r="U217" s="5" t="str">
        <f t="shared" si="7"/>
        <v xml:space="preserve"> </v>
      </c>
      <c r="V217" s="8">
        <v>5470100022305</v>
      </c>
      <c r="W217" s="5"/>
      <c r="X217" s="5"/>
      <c r="Y217" s="5"/>
      <c r="Z217" s="5"/>
    </row>
    <row r="218" spans="1:26" ht="21.75" hidden="1" customHeight="1">
      <c r="A218" s="636" t="s">
        <v>331</v>
      </c>
      <c r="B218" s="650"/>
      <c r="C218" s="637"/>
      <c r="D218" s="48"/>
      <c r="E218" s="48"/>
      <c r="F218" s="48" t="s">
        <v>51</v>
      </c>
      <c r="G218" s="48" t="s">
        <v>51</v>
      </c>
      <c r="H218" s="48" t="s">
        <v>51</v>
      </c>
      <c r="I218" s="48" t="s">
        <v>51</v>
      </c>
      <c r="J218" s="50" t="s">
        <v>51</v>
      </c>
      <c r="K218" s="48"/>
      <c r="L218" s="48"/>
      <c r="M218" s="101">
        <f t="shared" ref="M218:N218" si="144">SUMIF($D:$D,$A218,M:M)</f>
        <v>22</v>
      </c>
      <c r="N218" s="53">
        <f t="shared" si="144"/>
        <v>64</v>
      </c>
      <c r="O218" s="53"/>
      <c r="P218" s="53">
        <f t="shared" ref="P218:Q218" si="145">SUMIF($D:$D,$A218,P:P)</f>
        <v>16</v>
      </c>
      <c r="Q218" s="55">
        <f t="shared" si="145"/>
        <v>7</v>
      </c>
      <c r="R218" s="55">
        <f t="shared" si="2"/>
        <v>109</v>
      </c>
      <c r="S218" s="28"/>
      <c r="T218" s="28"/>
      <c r="U218" s="27" t="str">
        <f t="shared" si="7"/>
        <v xml:space="preserve"> </v>
      </c>
      <c r="V218" s="102" t="s">
        <v>51</v>
      </c>
      <c r="W218" s="5"/>
      <c r="X218" s="5"/>
      <c r="Y218" s="5"/>
      <c r="Z218" s="5"/>
    </row>
    <row r="219" spans="1:26" ht="21.75" hidden="1" customHeight="1">
      <c r="A219" s="4">
        <v>1</v>
      </c>
      <c r="B219" s="4" t="str">
        <f>E220</f>
        <v>สาขาวิชาการท่องเที่ยวและการโรงแรม</v>
      </c>
      <c r="C219" s="60" t="str">
        <f>B219</f>
        <v>สาขาวิชาการท่องเที่ยวและการโรงแรม</v>
      </c>
      <c r="D219" s="59"/>
      <c r="E219" s="59"/>
      <c r="F219" s="59" t="s">
        <v>51</v>
      </c>
      <c r="G219" s="59" t="s">
        <v>51</v>
      </c>
      <c r="H219" s="59" t="s">
        <v>51</v>
      </c>
      <c r="I219" s="59" t="s">
        <v>51</v>
      </c>
      <c r="J219" s="61" t="s">
        <v>51</v>
      </c>
      <c r="K219" s="59"/>
      <c r="L219" s="59"/>
      <c r="M219" s="62">
        <f t="shared" ref="M219:N219" si="146">SUMIF($E:$E,$B219,M:M)</f>
        <v>3</v>
      </c>
      <c r="N219" s="62">
        <f t="shared" si="146"/>
        <v>4</v>
      </c>
      <c r="O219" s="62"/>
      <c r="P219" s="62">
        <f t="shared" ref="P219:Q219" si="147">SUMIF($E:$E,$B219,P:P)</f>
        <v>0</v>
      </c>
      <c r="Q219" s="62">
        <f t="shared" si="147"/>
        <v>0</v>
      </c>
      <c r="R219" s="63">
        <f t="shared" si="2"/>
        <v>7</v>
      </c>
      <c r="S219" s="59"/>
      <c r="T219" s="59"/>
      <c r="U219" s="5" t="str">
        <f t="shared" si="7"/>
        <v>คณะมนุษยศาสตร์และสังคมศาสตร์ สาขาวิชาการท่องเที่ยวและการโรงแรม</v>
      </c>
      <c r="V219" s="58" t="s">
        <v>51</v>
      </c>
      <c r="W219" s="59"/>
      <c r="X219" s="59"/>
      <c r="Y219" s="59"/>
      <c r="Z219" s="59"/>
    </row>
    <row r="220" spans="1:26" ht="21.75" hidden="1" customHeight="1">
      <c r="A220" s="1"/>
      <c r="B220" s="1">
        <v>3470100629203</v>
      </c>
      <c r="C220" s="64" t="s">
        <v>332</v>
      </c>
      <c r="D220" s="5" t="s">
        <v>331</v>
      </c>
      <c r="E220" s="5" t="s">
        <v>333</v>
      </c>
      <c r="F220" s="5" t="s">
        <v>44</v>
      </c>
      <c r="G220" s="5" t="s">
        <v>45</v>
      </c>
      <c r="H220" s="5" t="s">
        <v>46</v>
      </c>
      <c r="I220" s="5" t="s">
        <v>47</v>
      </c>
      <c r="J220" s="65" t="s">
        <v>28</v>
      </c>
      <c r="K220" s="5" t="s">
        <v>62</v>
      </c>
      <c r="L220" s="5" t="s">
        <v>49</v>
      </c>
      <c r="M220" s="66">
        <f t="shared" ref="M220:M226" si="148">IF(K220="ข้าราชการพลเรือนในสถาบันอุดมศึกษา",1,0)</f>
        <v>1</v>
      </c>
      <c r="N220" s="66">
        <f t="shared" ref="N220:N226" si="149">IF(K220="พนักงานมหาวิทยาลัย",1,0)</f>
        <v>0</v>
      </c>
      <c r="O220" s="66"/>
      <c r="P220" s="66">
        <f t="shared" ref="P220:P226" si="150">IF(K220="ลูกจ้างชั่วคราวรายเดือน",1,0)</f>
        <v>0</v>
      </c>
      <c r="Q220" s="66">
        <f t="shared" ref="Q220:Q226" si="151">IF(K220="อาจารย์พิเศษรายชั่วโมง",1,0)</f>
        <v>0</v>
      </c>
      <c r="R220" s="67">
        <f t="shared" si="2"/>
        <v>1</v>
      </c>
      <c r="S220" s="5"/>
      <c r="T220" s="5"/>
      <c r="U220" s="5" t="str">
        <f t="shared" si="7"/>
        <v>คณะมนุษยศาสตร์และสังคมศาสตร์ สาขาวิชาการท่องเที่ยวและการโรงแรม</v>
      </c>
      <c r="V220" s="8">
        <v>3470100629203</v>
      </c>
      <c r="W220" s="5"/>
      <c r="X220" s="5"/>
      <c r="Y220" s="5"/>
      <c r="Z220" s="5"/>
    </row>
    <row r="221" spans="1:26" ht="21.75" hidden="1" customHeight="1">
      <c r="A221" s="1"/>
      <c r="B221" s="1">
        <v>3470100836438</v>
      </c>
      <c r="C221" s="64" t="s">
        <v>334</v>
      </c>
      <c r="D221" s="5" t="s">
        <v>331</v>
      </c>
      <c r="E221" s="5" t="s">
        <v>333</v>
      </c>
      <c r="F221" s="5" t="s">
        <v>335</v>
      </c>
      <c r="G221" s="5" t="s">
        <v>45</v>
      </c>
      <c r="H221" s="5" t="s">
        <v>46</v>
      </c>
      <c r="I221" s="5" t="s">
        <v>336</v>
      </c>
      <c r="J221" s="65" t="s">
        <v>331</v>
      </c>
      <c r="K221" s="5" t="s">
        <v>62</v>
      </c>
      <c r="L221" s="5" t="s">
        <v>81</v>
      </c>
      <c r="M221" s="66">
        <f t="shared" si="148"/>
        <v>1</v>
      </c>
      <c r="N221" s="66">
        <f t="shared" si="149"/>
        <v>0</v>
      </c>
      <c r="O221" s="66"/>
      <c r="P221" s="66">
        <f t="shared" si="150"/>
        <v>0</v>
      </c>
      <c r="Q221" s="66">
        <f t="shared" si="151"/>
        <v>0</v>
      </c>
      <c r="R221" s="67">
        <f t="shared" si="2"/>
        <v>1</v>
      </c>
      <c r="S221" s="5"/>
      <c r="T221" s="5"/>
      <c r="U221" s="5" t="str">
        <f t="shared" si="7"/>
        <v>คณะมนุษยศาสตร์และสังคมศาสตร์ สาขาวิชาการท่องเที่ยวและการโรงแรม</v>
      </c>
      <c r="V221" s="8">
        <v>3470100836438</v>
      </c>
      <c r="W221" s="5"/>
      <c r="X221" s="5"/>
      <c r="Y221" s="5"/>
      <c r="Z221" s="5"/>
    </row>
    <row r="222" spans="1:26" ht="21.75" hidden="1" customHeight="1">
      <c r="A222" s="1"/>
      <c r="B222" s="1">
        <v>3470101491965</v>
      </c>
      <c r="C222" s="64" t="s">
        <v>337</v>
      </c>
      <c r="D222" s="5" t="s">
        <v>331</v>
      </c>
      <c r="E222" s="5" t="s">
        <v>333</v>
      </c>
      <c r="F222" s="5" t="s">
        <v>335</v>
      </c>
      <c r="G222" s="5" t="s">
        <v>45</v>
      </c>
      <c r="H222" s="5" t="s">
        <v>46</v>
      </c>
      <c r="I222" s="5" t="s">
        <v>336</v>
      </c>
      <c r="J222" s="65" t="s">
        <v>331</v>
      </c>
      <c r="K222" s="5" t="s">
        <v>62</v>
      </c>
      <c r="L222" s="5" t="s">
        <v>81</v>
      </c>
      <c r="M222" s="66">
        <f t="shared" si="148"/>
        <v>1</v>
      </c>
      <c r="N222" s="66">
        <f t="shared" si="149"/>
        <v>0</v>
      </c>
      <c r="O222" s="66"/>
      <c r="P222" s="66">
        <f t="shared" si="150"/>
        <v>0</v>
      </c>
      <c r="Q222" s="66">
        <f t="shared" si="151"/>
        <v>0</v>
      </c>
      <c r="R222" s="67">
        <f t="shared" si="2"/>
        <v>1</v>
      </c>
      <c r="S222" s="5"/>
      <c r="T222" s="5"/>
      <c r="U222" s="5" t="str">
        <f t="shared" si="7"/>
        <v>คณะมนุษยศาสตร์และสังคมศาสตร์ สาขาวิชาการท่องเที่ยวและการโรงแรม</v>
      </c>
      <c r="V222" s="8">
        <v>3470101491965</v>
      </c>
      <c r="W222" s="5"/>
      <c r="X222" s="5"/>
      <c r="Y222" s="5"/>
      <c r="Z222" s="5"/>
    </row>
    <row r="223" spans="1:26" ht="21.75" hidden="1" customHeight="1">
      <c r="A223" s="1"/>
      <c r="B223" s="1">
        <v>1480900008860</v>
      </c>
      <c r="C223" s="64" t="s">
        <v>338</v>
      </c>
      <c r="D223" s="5" t="s">
        <v>331</v>
      </c>
      <c r="E223" s="5" t="s">
        <v>333</v>
      </c>
      <c r="F223" s="5" t="s">
        <v>51</v>
      </c>
      <c r="G223" s="5" t="s">
        <v>51</v>
      </c>
      <c r="H223" s="5" t="s">
        <v>51</v>
      </c>
      <c r="I223" s="5" t="s">
        <v>51</v>
      </c>
      <c r="J223" s="65" t="s">
        <v>51</v>
      </c>
      <c r="K223" s="5" t="s">
        <v>6</v>
      </c>
      <c r="L223" s="5" t="s">
        <v>81</v>
      </c>
      <c r="M223" s="66">
        <f t="shared" si="148"/>
        <v>0</v>
      </c>
      <c r="N223" s="66">
        <f t="shared" si="149"/>
        <v>1</v>
      </c>
      <c r="O223" s="66"/>
      <c r="P223" s="66">
        <f t="shared" si="150"/>
        <v>0</v>
      </c>
      <c r="Q223" s="66">
        <f t="shared" si="151"/>
        <v>0</v>
      </c>
      <c r="R223" s="67">
        <f t="shared" si="2"/>
        <v>1</v>
      </c>
      <c r="S223" s="5"/>
      <c r="T223" s="5"/>
      <c r="U223" s="5" t="str">
        <f t="shared" si="7"/>
        <v>คณะมนุษยศาสตร์และสังคมศาสตร์ สาขาวิชาการท่องเที่ยวและการโรงแรม</v>
      </c>
      <c r="V223" s="8">
        <v>1480900008860</v>
      </c>
      <c r="W223" s="5"/>
      <c r="X223" s="5"/>
      <c r="Y223" s="5"/>
      <c r="Z223" s="5"/>
    </row>
    <row r="224" spans="1:26" ht="21.75" hidden="1" customHeight="1">
      <c r="A224" s="1"/>
      <c r="B224" s="1">
        <v>3470100836080</v>
      </c>
      <c r="C224" s="64" t="s">
        <v>339</v>
      </c>
      <c r="D224" s="5" t="s">
        <v>331</v>
      </c>
      <c r="E224" s="5" t="s">
        <v>333</v>
      </c>
      <c r="F224" s="5" t="s">
        <v>335</v>
      </c>
      <c r="G224" s="5" t="s">
        <v>45</v>
      </c>
      <c r="H224" s="5" t="s">
        <v>46</v>
      </c>
      <c r="I224" s="5" t="s">
        <v>336</v>
      </c>
      <c r="J224" s="65" t="s">
        <v>331</v>
      </c>
      <c r="K224" s="5" t="s">
        <v>6</v>
      </c>
      <c r="L224" s="5" t="s">
        <v>81</v>
      </c>
      <c r="M224" s="66">
        <f t="shared" si="148"/>
        <v>0</v>
      </c>
      <c r="N224" s="66">
        <f t="shared" si="149"/>
        <v>1</v>
      </c>
      <c r="O224" s="66"/>
      <c r="P224" s="66">
        <f t="shared" si="150"/>
        <v>0</v>
      </c>
      <c r="Q224" s="66">
        <f t="shared" si="151"/>
        <v>0</v>
      </c>
      <c r="R224" s="67">
        <f t="shared" si="2"/>
        <v>1</v>
      </c>
      <c r="S224" s="5"/>
      <c r="T224" s="5"/>
      <c r="U224" s="5" t="str">
        <f t="shared" si="7"/>
        <v>คณะมนุษยศาสตร์และสังคมศาสตร์ สาขาวิชาการท่องเที่ยวและการโรงแรม</v>
      </c>
      <c r="V224" s="8">
        <v>3470100836080</v>
      </c>
      <c r="W224" s="5"/>
      <c r="X224" s="5"/>
      <c r="Y224" s="5"/>
      <c r="Z224" s="5"/>
    </row>
    <row r="225" spans="1:26" ht="21.75" hidden="1" customHeight="1">
      <c r="A225" s="1"/>
      <c r="B225" s="1">
        <v>3470500039951</v>
      </c>
      <c r="C225" s="64" t="s">
        <v>340</v>
      </c>
      <c r="D225" s="5" t="s">
        <v>331</v>
      </c>
      <c r="E225" s="5" t="s">
        <v>333</v>
      </c>
      <c r="F225" s="5" t="s">
        <v>335</v>
      </c>
      <c r="G225" s="5" t="s">
        <v>45</v>
      </c>
      <c r="H225" s="5" t="s">
        <v>46</v>
      </c>
      <c r="I225" s="5" t="s">
        <v>336</v>
      </c>
      <c r="J225" s="65" t="s">
        <v>331</v>
      </c>
      <c r="K225" s="5" t="s">
        <v>6</v>
      </c>
      <c r="L225" s="5" t="s">
        <v>81</v>
      </c>
      <c r="M225" s="66">
        <f t="shared" si="148"/>
        <v>0</v>
      </c>
      <c r="N225" s="66">
        <f t="shared" si="149"/>
        <v>1</v>
      </c>
      <c r="O225" s="66"/>
      <c r="P225" s="66">
        <f t="shared" si="150"/>
        <v>0</v>
      </c>
      <c r="Q225" s="66">
        <f t="shared" si="151"/>
        <v>0</v>
      </c>
      <c r="R225" s="67">
        <f t="shared" si="2"/>
        <v>1</v>
      </c>
      <c r="S225" s="5"/>
      <c r="T225" s="5"/>
      <c r="U225" s="5" t="str">
        <f t="shared" si="7"/>
        <v>คณะมนุษยศาสตร์และสังคมศาสตร์ สาขาวิชาการท่องเที่ยวและการโรงแรม</v>
      </c>
      <c r="V225" s="8">
        <v>3470500039951</v>
      </c>
      <c r="W225" s="5"/>
      <c r="X225" s="5"/>
      <c r="Y225" s="5"/>
      <c r="Z225" s="5"/>
    </row>
    <row r="226" spans="1:26" ht="21.75" hidden="1" customHeight="1">
      <c r="A226" s="1"/>
      <c r="B226" s="1">
        <v>3470600133215</v>
      </c>
      <c r="C226" s="64" t="s">
        <v>341</v>
      </c>
      <c r="D226" s="5" t="s">
        <v>331</v>
      </c>
      <c r="E226" s="5" t="s">
        <v>333</v>
      </c>
      <c r="F226" s="5" t="s">
        <v>335</v>
      </c>
      <c r="G226" s="5" t="s">
        <v>45</v>
      </c>
      <c r="H226" s="5" t="s">
        <v>46</v>
      </c>
      <c r="I226" s="5" t="s">
        <v>336</v>
      </c>
      <c r="J226" s="65" t="s">
        <v>331</v>
      </c>
      <c r="K226" s="5" t="s">
        <v>6</v>
      </c>
      <c r="L226" s="5" t="s">
        <v>49</v>
      </c>
      <c r="M226" s="66">
        <f t="shared" si="148"/>
        <v>0</v>
      </c>
      <c r="N226" s="66">
        <f t="shared" si="149"/>
        <v>1</v>
      </c>
      <c r="O226" s="66"/>
      <c r="P226" s="66">
        <f t="shared" si="150"/>
        <v>0</v>
      </c>
      <c r="Q226" s="66">
        <f t="shared" si="151"/>
        <v>0</v>
      </c>
      <c r="R226" s="67">
        <f t="shared" si="2"/>
        <v>1</v>
      </c>
      <c r="S226" s="5"/>
      <c r="T226" s="5"/>
      <c r="U226" s="5" t="str">
        <f t="shared" si="7"/>
        <v xml:space="preserve"> </v>
      </c>
      <c r="V226" s="8">
        <v>3470600133215</v>
      </c>
      <c r="W226" s="5"/>
      <c r="X226" s="5"/>
      <c r="Y226" s="5"/>
      <c r="Z226" s="5"/>
    </row>
    <row r="227" spans="1:26" ht="21.75" hidden="1" customHeight="1">
      <c r="A227" s="4">
        <v>2</v>
      </c>
      <c r="B227" s="4" t="str">
        <f>E228</f>
        <v>สาขาวิชาดนตรี</v>
      </c>
      <c r="C227" s="60" t="str">
        <f>B227</f>
        <v>สาขาวิชาดนตรี</v>
      </c>
      <c r="D227" s="59"/>
      <c r="E227" s="59"/>
      <c r="F227" s="59" t="s">
        <v>51</v>
      </c>
      <c r="G227" s="59" t="s">
        <v>51</v>
      </c>
      <c r="H227" s="59" t="s">
        <v>51</v>
      </c>
      <c r="I227" s="59" t="s">
        <v>51</v>
      </c>
      <c r="J227" s="61" t="s">
        <v>51</v>
      </c>
      <c r="K227" s="59"/>
      <c r="L227" s="59"/>
      <c r="M227" s="62">
        <f t="shared" ref="M227:N227" si="152">SUMIF($E:$E,$B227,M:M)</f>
        <v>2</v>
      </c>
      <c r="N227" s="62">
        <f t="shared" si="152"/>
        <v>4</v>
      </c>
      <c r="O227" s="62"/>
      <c r="P227" s="62">
        <f t="shared" ref="P227:Q227" si="153">SUMIF($E:$E,$B227,P:P)</f>
        <v>1</v>
      </c>
      <c r="Q227" s="62">
        <f t="shared" si="153"/>
        <v>0</v>
      </c>
      <c r="R227" s="63">
        <f t="shared" si="2"/>
        <v>7</v>
      </c>
      <c r="S227" s="59"/>
      <c r="T227" s="59"/>
      <c r="U227" s="5" t="str">
        <f t="shared" si="7"/>
        <v>คณะมนุษยศาสตร์และสังคมศาสตร์ สาขาวิชาดนตรี</v>
      </c>
      <c r="V227" s="58" t="s">
        <v>51</v>
      </c>
      <c r="W227" s="59"/>
      <c r="X227" s="59"/>
      <c r="Y227" s="59"/>
      <c r="Z227" s="59"/>
    </row>
    <row r="228" spans="1:26" ht="21.75" hidden="1" customHeight="1">
      <c r="A228" s="1"/>
      <c r="B228" s="1">
        <v>3101502261018</v>
      </c>
      <c r="C228" s="64" t="s">
        <v>342</v>
      </c>
      <c r="D228" s="5" t="s">
        <v>331</v>
      </c>
      <c r="E228" s="5" t="s">
        <v>343</v>
      </c>
      <c r="F228" s="5" t="s">
        <v>51</v>
      </c>
      <c r="G228" s="5" t="s">
        <v>51</v>
      </c>
      <c r="H228" s="5" t="s">
        <v>51</v>
      </c>
      <c r="I228" s="5" t="s">
        <v>51</v>
      </c>
      <c r="J228" s="65" t="s">
        <v>51</v>
      </c>
      <c r="K228" s="5" t="s">
        <v>62</v>
      </c>
      <c r="L228" s="5" t="s">
        <v>106</v>
      </c>
      <c r="M228" s="66">
        <f t="shared" ref="M228:M234" si="154">IF(K228="ข้าราชการพลเรือนในสถาบันอุดมศึกษา",1,0)</f>
        <v>1</v>
      </c>
      <c r="N228" s="66">
        <f t="shared" ref="N228:N234" si="155">IF(K228="พนักงานมหาวิทยาลัย",1,0)</f>
        <v>0</v>
      </c>
      <c r="O228" s="66"/>
      <c r="P228" s="66">
        <f t="shared" ref="P228:P234" si="156">IF(K228="ลูกจ้างชั่วคราวรายเดือน",1,0)</f>
        <v>0</v>
      </c>
      <c r="Q228" s="66">
        <f t="shared" ref="Q228:Q234" si="157">IF(K228="อาจารย์พิเศษรายชั่วโมง",1,0)</f>
        <v>0</v>
      </c>
      <c r="R228" s="67">
        <f t="shared" si="2"/>
        <v>1</v>
      </c>
      <c r="S228" s="5"/>
      <c r="T228" s="5"/>
      <c r="U228" s="5" t="str">
        <f t="shared" si="7"/>
        <v>คณะมนุษยศาสตร์และสังคมศาสตร์ สาขาวิชาดนตรี</v>
      </c>
      <c r="V228" s="8">
        <v>3101502261018</v>
      </c>
      <c r="W228" s="5"/>
      <c r="X228" s="5"/>
      <c r="Y228" s="5"/>
      <c r="Z228" s="5"/>
    </row>
    <row r="229" spans="1:26" ht="21.75" hidden="1" customHeight="1">
      <c r="A229" s="1"/>
      <c r="B229" s="1">
        <v>3450100748709</v>
      </c>
      <c r="C229" s="64" t="s">
        <v>344</v>
      </c>
      <c r="D229" s="5" t="s">
        <v>331</v>
      </c>
      <c r="E229" s="5" t="s">
        <v>343</v>
      </c>
      <c r="F229" s="5" t="s">
        <v>44</v>
      </c>
      <c r="G229" s="5" t="s">
        <v>45</v>
      </c>
      <c r="H229" s="5" t="s">
        <v>46</v>
      </c>
      <c r="I229" s="5" t="s">
        <v>47</v>
      </c>
      <c r="J229" s="65" t="s">
        <v>28</v>
      </c>
      <c r="K229" s="5" t="s">
        <v>62</v>
      </c>
      <c r="L229" s="5" t="s">
        <v>49</v>
      </c>
      <c r="M229" s="66">
        <f t="shared" si="154"/>
        <v>1</v>
      </c>
      <c r="N229" s="66">
        <f t="shared" si="155"/>
        <v>0</v>
      </c>
      <c r="O229" s="66"/>
      <c r="P229" s="66">
        <f t="shared" si="156"/>
        <v>0</v>
      </c>
      <c r="Q229" s="66">
        <f t="shared" si="157"/>
        <v>0</v>
      </c>
      <c r="R229" s="67">
        <f t="shared" si="2"/>
        <v>1</v>
      </c>
      <c r="S229" s="5"/>
      <c r="T229" s="5"/>
      <c r="U229" s="5" t="str">
        <f t="shared" si="7"/>
        <v>คณะมนุษยศาสตร์และสังคมศาสตร์ สาขาวิชาดนตรี</v>
      </c>
      <c r="V229" s="8">
        <v>3450100748709</v>
      </c>
      <c r="W229" s="5"/>
      <c r="X229" s="5"/>
      <c r="Y229" s="5"/>
      <c r="Z229" s="5"/>
    </row>
    <row r="230" spans="1:26" ht="21.75" hidden="1" customHeight="1">
      <c r="A230" s="1"/>
      <c r="B230" s="1">
        <v>1459900063869</v>
      </c>
      <c r="C230" s="64" t="s">
        <v>345</v>
      </c>
      <c r="D230" s="5" t="s">
        <v>331</v>
      </c>
      <c r="E230" s="5" t="s">
        <v>343</v>
      </c>
      <c r="F230" s="5" t="s">
        <v>346</v>
      </c>
      <c r="G230" s="5" t="s">
        <v>53</v>
      </c>
      <c r="H230" s="5" t="s">
        <v>46</v>
      </c>
      <c r="I230" s="5" t="s">
        <v>347</v>
      </c>
      <c r="J230" s="65" t="s">
        <v>331</v>
      </c>
      <c r="K230" s="5" t="s">
        <v>6</v>
      </c>
      <c r="L230" s="5" t="s">
        <v>81</v>
      </c>
      <c r="M230" s="66">
        <f t="shared" si="154"/>
        <v>0</v>
      </c>
      <c r="N230" s="66">
        <f t="shared" si="155"/>
        <v>1</v>
      </c>
      <c r="O230" s="66"/>
      <c r="P230" s="66">
        <f t="shared" si="156"/>
        <v>0</v>
      </c>
      <c r="Q230" s="66">
        <f t="shared" si="157"/>
        <v>0</v>
      </c>
      <c r="R230" s="67">
        <f t="shared" si="2"/>
        <v>1</v>
      </c>
      <c r="S230" s="5"/>
      <c r="T230" s="5"/>
      <c r="U230" s="5" t="str">
        <f t="shared" si="7"/>
        <v>คณะมนุษยศาสตร์และสังคมศาสตร์ สาขาวิชาดนตรี</v>
      </c>
      <c r="V230" s="8">
        <v>1459900063869</v>
      </c>
      <c r="W230" s="5"/>
      <c r="X230" s="5"/>
      <c r="Y230" s="5"/>
      <c r="Z230" s="5"/>
    </row>
    <row r="231" spans="1:26" ht="21.75" hidden="1" customHeight="1">
      <c r="A231" s="1"/>
      <c r="B231" s="1">
        <v>1471100020301</v>
      </c>
      <c r="C231" s="64" t="s">
        <v>349</v>
      </c>
      <c r="D231" s="5" t="s">
        <v>331</v>
      </c>
      <c r="E231" s="5" t="s">
        <v>343</v>
      </c>
      <c r="F231" s="5" t="s">
        <v>346</v>
      </c>
      <c r="G231" s="5" t="s">
        <v>53</v>
      </c>
      <c r="H231" s="5" t="s">
        <v>46</v>
      </c>
      <c r="I231" s="5" t="s">
        <v>347</v>
      </c>
      <c r="J231" s="65" t="s">
        <v>331</v>
      </c>
      <c r="K231" s="5" t="s">
        <v>6</v>
      </c>
      <c r="L231" s="5" t="s">
        <v>81</v>
      </c>
      <c r="M231" s="66">
        <f t="shared" si="154"/>
        <v>0</v>
      </c>
      <c r="N231" s="66">
        <f t="shared" si="155"/>
        <v>1</v>
      </c>
      <c r="O231" s="66"/>
      <c r="P231" s="66">
        <f t="shared" si="156"/>
        <v>0</v>
      </c>
      <c r="Q231" s="66">
        <f t="shared" si="157"/>
        <v>0</v>
      </c>
      <c r="R231" s="67">
        <f t="shared" si="2"/>
        <v>1</v>
      </c>
      <c r="S231" s="5"/>
      <c r="T231" s="5"/>
      <c r="U231" s="5" t="str">
        <f t="shared" si="7"/>
        <v>คณะมนุษยศาสตร์และสังคมศาสตร์ สาขาวิชาดนตรี</v>
      </c>
      <c r="V231" s="8">
        <v>1471100020301</v>
      </c>
      <c r="W231" s="5"/>
      <c r="X231" s="5"/>
      <c r="Y231" s="5"/>
      <c r="Z231" s="5"/>
    </row>
    <row r="232" spans="1:26" ht="21.75" hidden="1" customHeight="1">
      <c r="A232" s="1"/>
      <c r="B232" s="1">
        <v>3449900259573</v>
      </c>
      <c r="C232" s="64" t="s">
        <v>350</v>
      </c>
      <c r="D232" s="5" t="s">
        <v>331</v>
      </c>
      <c r="E232" s="5" t="s">
        <v>343</v>
      </c>
      <c r="F232" s="5" t="s">
        <v>346</v>
      </c>
      <c r="G232" s="5" t="s">
        <v>53</v>
      </c>
      <c r="H232" s="5" t="s">
        <v>46</v>
      </c>
      <c r="I232" s="5" t="s">
        <v>347</v>
      </c>
      <c r="J232" s="65" t="s">
        <v>331</v>
      </c>
      <c r="K232" s="5" t="s">
        <v>6</v>
      </c>
      <c r="L232" s="5" t="s">
        <v>81</v>
      </c>
      <c r="M232" s="66">
        <f t="shared" si="154"/>
        <v>0</v>
      </c>
      <c r="N232" s="66">
        <f t="shared" si="155"/>
        <v>1</v>
      </c>
      <c r="O232" s="66"/>
      <c r="P232" s="66">
        <f t="shared" si="156"/>
        <v>0</v>
      </c>
      <c r="Q232" s="66">
        <f t="shared" si="157"/>
        <v>0</v>
      </c>
      <c r="R232" s="67">
        <f t="shared" si="2"/>
        <v>1</v>
      </c>
      <c r="S232" s="5"/>
      <c r="T232" s="5"/>
      <c r="U232" s="5" t="str">
        <f t="shared" si="7"/>
        <v>คณะมนุษยศาสตร์และสังคมศาสตร์ สาขาวิชาดนตรี</v>
      </c>
      <c r="V232" s="8">
        <v>3449900259573</v>
      </c>
      <c r="W232" s="5"/>
      <c r="X232" s="5"/>
      <c r="Y232" s="5"/>
      <c r="Z232" s="5"/>
    </row>
    <row r="233" spans="1:26" ht="21.75" hidden="1" customHeight="1">
      <c r="A233" s="1"/>
      <c r="B233" s="1">
        <v>3459900282451</v>
      </c>
      <c r="C233" s="64" t="s">
        <v>351</v>
      </c>
      <c r="D233" s="5" t="s">
        <v>331</v>
      </c>
      <c r="E233" s="5" t="s">
        <v>343</v>
      </c>
      <c r="F233" s="5" t="s">
        <v>346</v>
      </c>
      <c r="G233" s="5" t="s">
        <v>53</v>
      </c>
      <c r="H233" s="5" t="s">
        <v>46</v>
      </c>
      <c r="I233" s="5" t="s">
        <v>347</v>
      </c>
      <c r="J233" s="65" t="s">
        <v>331</v>
      </c>
      <c r="K233" s="5" t="s">
        <v>6</v>
      </c>
      <c r="L233" s="5" t="s">
        <v>81</v>
      </c>
      <c r="M233" s="66">
        <f t="shared" si="154"/>
        <v>0</v>
      </c>
      <c r="N233" s="66">
        <f t="shared" si="155"/>
        <v>1</v>
      </c>
      <c r="O233" s="66"/>
      <c r="P233" s="66">
        <f t="shared" si="156"/>
        <v>0</v>
      </c>
      <c r="Q233" s="66">
        <f t="shared" si="157"/>
        <v>0</v>
      </c>
      <c r="R233" s="67">
        <f t="shared" si="2"/>
        <v>1</v>
      </c>
      <c r="S233" s="5"/>
      <c r="T233" s="5"/>
      <c r="U233" s="5" t="str">
        <f t="shared" si="7"/>
        <v>คณะมนุษยศาสตร์และสังคมศาสตร์ สาขาวิชาดนตรี</v>
      </c>
      <c r="V233" s="8">
        <v>3459900282451</v>
      </c>
      <c r="W233" s="5"/>
      <c r="X233" s="5"/>
      <c r="Y233" s="5"/>
      <c r="Z233" s="5"/>
    </row>
    <row r="234" spans="1:26" ht="21.75" hidden="1" customHeight="1">
      <c r="A234" s="1"/>
      <c r="B234" s="1">
        <v>3479900004613</v>
      </c>
      <c r="C234" s="64" t="s">
        <v>352</v>
      </c>
      <c r="D234" s="5" t="s">
        <v>331</v>
      </c>
      <c r="E234" s="5" t="s">
        <v>343</v>
      </c>
      <c r="F234" s="5" t="s">
        <v>346</v>
      </c>
      <c r="G234" s="5" t="s">
        <v>53</v>
      </c>
      <c r="H234" s="5" t="s">
        <v>46</v>
      </c>
      <c r="I234" s="5" t="s">
        <v>347</v>
      </c>
      <c r="J234" s="65" t="s">
        <v>331</v>
      </c>
      <c r="K234" s="5" t="s">
        <v>48</v>
      </c>
      <c r="L234" s="5" t="s">
        <v>81</v>
      </c>
      <c r="M234" s="66">
        <f t="shared" si="154"/>
        <v>0</v>
      </c>
      <c r="N234" s="66">
        <f t="shared" si="155"/>
        <v>0</v>
      </c>
      <c r="O234" s="66"/>
      <c r="P234" s="66">
        <f t="shared" si="156"/>
        <v>1</v>
      </c>
      <c r="Q234" s="66">
        <f t="shared" si="157"/>
        <v>0</v>
      </c>
      <c r="R234" s="67">
        <f t="shared" si="2"/>
        <v>1</v>
      </c>
      <c r="S234" s="5"/>
      <c r="T234" s="5"/>
      <c r="U234" s="5" t="str">
        <f t="shared" si="7"/>
        <v xml:space="preserve"> </v>
      </c>
      <c r="V234" s="8">
        <v>3479900004613</v>
      </c>
      <c r="W234" s="5"/>
      <c r="X234" s="5"/>
      <c r="Y234" s="5"/>
      <c r="Z234" s="5"/>
    </row>
    <row r="235" spans="1:26" ht="21.75" hidden="1" customHeight="1">
      <c r="A235" s="4">
        <v>3</v>
      </c>
      <c r="B235" s="4" t="str">
        <f>E236</f>
        <v>สาขาวิชานิติศาสตร์</v>
      </c>
      <c r="C235" s="60" t="str">
        <f>B235</f>
        <v>สาขาวิชานิติศาสตร์</v>
      </c>
      <c r="D235" s="59"/>
      <c r="E235" s="59"/>
      <c r="F235" s="59" t="s">
        <v>51</v>
      </c>
      <c r="G235" s="59" t="s">
        <v>51</v>
      </c>
      <c r="H235" s="59" t="s">
        <v>51</v>
      </c>
      <c r="I235" s="59" t="s">
        <v>51</v>
      </c>
      <c r="J235" s="61" t="s">
        <v>51</v>
      </c>
      <c r="K235" s="59"/>
      <c r="L235" s="59"/>
      <c r="M235" s="62">
        <f t="shared" ref="M235:N235" si="158">SUMIF($E:$E,$B235,M:M)</f>
        <v>3</v>
      </c>
      <c r="N235" s="62">
        <f t="shared" si="158"/>
        <v>5</v>
      </c>
      <c r="O235" s="62"/>
      <c r="P235" s="62">
        <f t="shared" ref="P235:Q235" si="159">SUMIF($E:$E,$B235,P:P)</f>
        <v>0</v>
      </c>
      <c r="Q235" s="62">
        <f t="shared" si="159"/>
        <v>4</v>
      </c>
      <c r="R235" s="63">
        <f t="shared" si="2"/>
        <v>12</v>
      </c>
      <c r="S235" s="59"/>
      <c r="T235" s="59"/>
      <c r="U235" s="5" t="str">
        <f t="shared" si="7"/>
        <v>คณะมนุษยศาสตร์และสังคมศาสตร์ สาขาวิชานิติศาสตร์</v>
      </c>
      <c r="V235" s="58" t="s">
        <v>51</v>
      </c>
      <c r="W235" s="59"/>
      <c r="X235" s="59"/>
      <c r="Y235" s="59"/>
      <c r="Z235" s="59"/>
    </row>
    <row r="236" spans="1:26" ht="21.75" hidden="1" customHeight="1">
      <c r="A236" s="1"/>
      <c r="B236" s="1">
        <v>3100500727728</v>
      </c>
      <c r="C236" s="64" t="s">
        <v>353</v>
      </c>
      <c r="D236" s="5" t="s">
        <v>331</v>
      </c>
      <c r="E236" s="5" t="s">
        <v>354</v>
      </c>
      <c r="F236" s="5" t="s">
        <v>51</v>
      </c>
      <c r="G236" s="5" t="s">
        <v>51</v>
      </c>
      <c r="H236" s="5" t="s">
        <v>51</v>
      </c>
      <c r="I236" s="5" t="s">
        <v>51</v>
      </c>
      <c r="J236" s="65" t="s">
        <v>51</v>
      </c>
      <c r="K236" s="5" t="s">
        <v>62</v>
      </c>
      <c r="L236" s="5" t="s">
        <v>81</v>
      </c>
      <c r="M236" s="66">
        <f t="shared" ref="M236:M247" si="160">IF(K236="ข้าราชการพลเรือนในสถาบันอุดมศึกษา",1,0)</f>
        <v>1</v>
      </c>
      <c r="N236" s="66">
        <f t="shared" ref="N236:N247" si="161">IF(K236="พนักงานมหาวิทยาลัย",1,0)</f>
        <v>0</v>
      </c>
      <c r="O236" s="66"/>
      <c r="P236" s="66">
        <f t="shared" ref="P236:P247" si="162">IF(K236="ลูกจ้างชั่วคราวรายเดือน",1,0)</f>
        <v>0</v>
      </c>
      <c r="Q236" s="66">
        <f t="shared" ref="Q236:Q247" si="163">IF(K236="อาจารย์พิเศษรายชั่วโมง",1,0)</f>
        <v>0</v>
      </c>
      <c r="R236" s="67">
        <f t="shared" si="2"/>
        <v>1</v>
      </c>
      <c r="S236" s="5"/>
      <c r="T236" s="5"/>
      <c r="U236" s="5" t="str">
        <f t="shared" si="7"/>
        <v>คณะมนุษยศาสตร์และสังคมศาสตร์ สาขาวิชานิติศาสตร์</v>
      </c>
      <c r="V236" s="8">
        <v>3100500727728</v>
      </c>
      <c r="W236" s="5"/>
      <c r="X236" s="5"/>
      <c r="Y236" s="5"/>
      <c r="Z236" s="5"/>
    </row>
    <row r="237" spans="1:26" ht="21.75" hidden="1" customHeight="1">
      <c r="A237" s="1"/>
      <c r="B237" s="1">
        <v>3450700339541</v>
      </c>
      <c r="C237" s="64" t="s">
        <v>356</v>
      </c>
      <c r="D237" s="5" t="s">
        <v>331</v>
      </c>
      <c r="E237" s="5" t="s">
        <v>354</v>
      </c>
      <c r="F237" s="5" t="s">
        <v>357</v>
      </c>
      <c r="G237" s="5" t="s">
        <v>160</v>
      </c>
      <c r="H237" s="5" t="s">
        <v>46</v>
      </c>
      <c r="I237" s="5" t="s">
        <v>358</v>
      </c>
      <c r="J237" s="65" t="s">
        <v>331</v>
      </c>
      <c r="K237" s="5" t="s">
        <v>62</v>
      </c>
      <c r="L237" s="5" t="s">
        <v>81</v>
      </c>
      <c r="M237" s="66">
        <f t="shared" si="160"/>
        <v>1</v>
      </c>
      <c r="N237" s="66">
        <f t="shared" si="161"/>
        <v>0</v>
      </c>
      <c r="O237" s="66"/>
      <c r="P237" s="66">
        <f t="shared" si="162"/>
        <v>0</v>
      </c>
      <c r="Q237" s="66">
        <f t="shared" si="163"/>
        <v>0</v>
      </c>
      <c r="R237" s="67">
        <f t="shared" si="2"/>
        <v>1</v>
      </c>
      <c r="S237" s="5"/>
      <c r="T237" s="5"/>
      <c r="U237" s="5" t="str">
        <f t="shared" si="7"/>
        <v>คณะมนุษยศาสตร์และสังคมศาสตร์ สาขาวิชานิติศาสตร์</v>
      </c>
      <c r="V237" s="8">
        <v>3450700339541</v>
      </c>
      <c r="W237" s="5"/>
      <c r="X237" s="5"/>
      <c r="Y237" s="5"/>
      <c r="Z237" s="5"/>
    </row>
    <row r="238" spans="1:26" ht="21.75" hidden="1" customHeight="1">
      <c r="A238" s="1"/>
      <c r="B238" s="1">
        <v>3499900033958</v>
      </c>
      <c r="C238" s="64" t="s">
        <v>359</v>
      </c>
      <c r="D238" s="5" t="s">
        <v>331</v>
      </c>
      <c r="E238" s="5" t="s">
        <v>354</v>
      </c>
      <c r="F238" s="5" t="s">
        <v>357</v>
      </c>
      <c r="G238" s="5" t="s">
        <v>160</v>
      </c>
      <c r="H238" s="5" t="s">
        <v>46</v>
      </c>
      <c r="I238" s="5" t="s">
        <v>358</v>
      </c>
      <c r="J238" s="65" t="s">
        <v>331</v>
      </c>
      <c r="K238" s="5" t="s">
        <v>62</v>
      </c>
      <c r="L238" s="5" t="s">
        <v>81</v>
      </c>
      <c r="M238" s="66">
        <f t="shared" si="160"/>
        <v>1</v>
      </c>
      <c r="N238" s="66">
        <f t="shared" si="161"/>
        <v>0</v>
      </c>
      <c r="O238" s="66"/>
      <c r="P238" s="66">
        <f t="shared" si="162"/>
        <v>0</v>
      </c>
      <c r="Q238" s="66">
        <f t="shared" si="163"/>
        <v>0</v>
      </c>
      <c r="R238" s="67">
        <f t="shared" si="2"/>
        <v>1</v>
      </c>
      <c r="S238" s="5"/>
      <c r="T238" s="5"/>
      <c r="U238" s="5" t="str">
        <f t="shared" si="7"/>
        <v>คณะมนุษยศาสตร์และสังคมศาสตร์ สาขาวิชานิติศาสตร์</v>
      </c>
      <c r="V238" s="8">
        <v>3499900033958</v>
      </c>
      <c r="W238" s="5"/>
      <c r="X238" s="5"/>
      <c r="Y238" s="5"/>
      <c r="Z238" s="5"/>
    </row>
    <row r="239" spans="1:26" ht="21.75" hidden="1" customHeight="1">
      <c r="A239" s="1"/>
      <c r="B239" s="1">
        <v>1470790000061</v>
      </c>
      <c r="C239" s="64" t="s">
        <v>360</v>
      </c>
      <c r="D239" s="5" t="s">
        <v>331</v>
      </c>
      <c r="E239" s="5" t="s">
        <v>354</v>
      </c>
      <c r="F239" s="5" t="s">
        <v>51</v>
      </c>
      <c r="G239" s="5" t="s">
        <v>51</v>
      </c>
      <c r="H239" s="5" t="s">
        <v>51</v>
      </c>
      <c r="I239" s="5" t="s">
        <v>51</v>
      </c>
      <c r="J239" s="65" t="s">
        <v>51</v>
      </c>
      <c r="K239" s="5" t="s">
        <v>6</v>
      </c>
      <c r="L239" s="5" t="s">
        <v>81</v>
      </c>
      <c r="M239" s="66">
        <f t="shared" si="160"/>
        <v>0</v>
      </c>
      <c r="N239" s="66">
        <f t="shared" si="161"/>
        <v>1</v>
      </c>
      <c r="O239" s="66"/>
      <c r="P239" s="66">
        <f t="shared" si="162"/>
        <v>0</v>
      </c>
      <c r="Q239" s="66">
        <f t="shared" si="163"/>
        <v>0</v>
      </c>
      <c r="R239" s="67">
        <f t="shared" si="2"/>
        <v>1</v>
      </c>
      <c r="S239" s="5"/>
      <c r="T239" s="5"/>
      <c r="U239" s="5" t="str">
        <f t="shared" si="7"/>
        <v>คณะมนุษยศาสตร์และสังคมศาสตร์ สาขาวิชานิติศาสตร์</v>
      </c>
      <c r="V239" s="8">
        <v>1470790000061</v>
      </c>
      <c r="W239" s="5"/>
      <c r="X239" s="5"/>
      <c r="Y239" s="5"/>
      <c r="Z239" s="5"/>
    </row>
    <row r="240" spans="1:26" ht="21.75" hidden="1" customHeight="1">
      <c r="A240" s="1"/>
      <c r="B240" s="1">
        <v>1471100011123</v>
      </c>
      <c r="C240" s="64" t="s">
        <v>361</v>
      </c>
      <c r="D240" s="5" t="s">
        <v>331</v>
      </c>
      <c r="E240" s="5" t="s">
        <v>354</v>
      </c>
      <c r="F240" s="5" t="s">
        <v>51</v>
      </c>
      <c r="G240" s="5" t="s">
        <v>51</v>
      </c>
      <c r="H240" s="5" t="s">
        <v>51</v>
      </c>
      <c r="I240" s="5" t="s">
        <v>51</v>
      </c>
      <c r="J240" s="65" t="s">
        <v>51</v>
      </c>
      <c r="K240" s="5" t="s">
        <v>6</v>
      </c>
      <c r="L240" s="5" t="s">
        <v>81</v>
      </c>
      <c r="M240" s="66">
        <f t="shared" si="160"/>
        <v>0</v>
      </c>
      <c r="N240" s="66">
        <f t="shared" si="161"/>
        <v>1</v>
      </c>
      <c r="O240" s="66"/>
      <c r="P240" s="66">
        <f t="shared" si="162"/>
        <v>0</v>
      </c>
      <c r="Q240" s="66">
        <f t="shared" si="163"/>
        <v>0</v>
      </c>
      <c r="R240" s="67">
        <f t="shared" si="2"/>
        <v>1</v>
      </c>
      <c r="S240" s="5"/>
      <c r="T240" s="5"/>
      <c r="U240" s="5" t="str">
        <f t="shared" si="7"/>
        <v>คณะมนุษยศาสตร์และสังคมศาสตร์ สาขาวิชานิติศาสตร์</v>
      </c>
      <c r="V240" s="8">
        <v>1471100011123</v>
      </c>
      <c r="W240" s="5"/>
      <c r="X240" s="5"/>
      <c r="Y240" s="5"/>
      <c r="Z240" s="5"/>
    </row>
    <row r="241" spans="1:26" ht="21.75" hidden="1" customHeight="1">
      <c r="A241" s="1"/>
      <c r="B241" s="1">
        <v>3470100295925</v>
      </c>
      <c r="C241" s="64" t="s">
        <v>362</v>
      </c>
      <c r="D241" s="5" t="s">
        <v>331</v>
      </c>
      <c r="E241" s="5" t="s">
        <v>354</v>
      </c>
      <c r="F241" s="5" t="s">
        <v>357</v>
      </c>
      <c r="G241" s="5" t="s">
        <v>160</v>
      </c>
      <c r="H241" s="5" t="s">
        <v>46</v>
      </c>
      <c r="I241" s="5" t="s">
        <v>358</v>
      </c>
      <c r="J241" s="65" t="s">
        <v>331</v>
      </c>
      <c r="K241" s="5" t="s">
        <v>6</v>
      </c>
      <c r="L241" s="5" t="s">
        <v>81</v>
      </c>
      <c r="M241" s="66">
        <f t="shared" si="160"/>
        <v>0</v>
      </c>
      <c r="N241" s="66">
        <f t="shared" si="161"/>
        <v>1</v>
      </c>
      <c r="O241" s="66"/>
      <c r="P241" s="66">
        <f t="shared" si="162"/>
        <v>0</v>
      </c>
      <c r="Q241" s="66">
        <f t="shared" si="163"/>
        <v>0</v>
      </c>
      <c r="R241" s="67">
        <f t="shared" si="2"/>
        <v>1</v>
      </c>
      <c r="S241" s="5"/>
      <c r="T241" s="5"/>
      <c r="U241" s="5" t="str">
        <f t="shared" si="7"/>
        <v>คณะมนุษยศาสตร์และสังคมศาสตร์ สาขาวิชานิติศาสตร์</v>
      </c>
      <c r="V241" s="8">
        <v>3470100295925</v>
      </c>
      <c r="W241" s="5"/>
      <c r="X241" s="5"/>
      <c r="Y241" s="5"/>
      <c r="Z241" s="5"/>
    </row>
    <row r="242" spans="1:26" ht="21.75" hidden="1" customHeight="1">
      <c r="A242" s="1"/>
      <c r="B242" s="1">
        <v>3479900224834</v>
      </c>
      <c r="C242" s="64" t="s">
        <v>363</v>
      </c>
      <c r="D242" s="5" t="s">
        <v>331</v>
      </c>
      <c r="E242" s="5" t="s">
        <v>354</v>
      </c>
      <c r="F242" s="5" t="s">
        <v>357</v>
      </c>
      <c r="G242" s="5" t="s">
        <v>160</v>
      </c>
      <c r="H242" s="5" t="s">
        <v>46</v>
      </c>
      <c r="I242" s="5" t="s">
        <v>358</v>
      </c>
      <c r="J242" s="65" t="s">
        <v>331</v>
      </c>
      <c r="K242" s="5" t="s">
        <v>6</v>
      </c>
      <c r="L242" s="5" t="s">
        <v>81</v>
      </c>
      <c r="M242" s="66">
        <f t="shared" si="160"/>
        <v>0</v>
      </c>
      <c r="N242" s="66">
        <f t="shared" si="161"/>
        <v>1</v>
      </c>
      <c r="O242" s="66"/>
      <c r="P242" s="66">
        <f t="shared" si="162"/>
        <v>0</v>
      </c>
      <c r="Q242" s="66">
        <f t="shared" si="163"/>
        <v>0</v>
      </c>
      <c r="R242" s="67">
        <f t="shared" si="2"/>
        <v>1</v>
      </c>
      <c r="S242" s="5"/>
      <c r="T242" s="5"/>
      <c r="U242" s="5" t="str">
        <f t="shared" si="7"/>
        <v>คณะมนุษยศาสตร์และสังคมศาสตร์ สาขาวิชานิติศาสตร์</v>
      </c>
      <c r="V242" s="8">
        <v>3479900224834</v>
      </c>
      <c r="W242" s="5"/>
      <c r="X242" s="5"/>
      <c r="Y242" s="5"/>
      <c r="Z242" s="5"/>
    </row>
    <row r="243" spans="1:26" ht="21.75" hidden="1" customHeight="1">
      <c r="A243" s="1"/>
      <c r="B243" s="1">
        <v>3499900034563</v>
      </c>
      <c r="C243" s="64" t="s">
        <v>364</v>
      </c>
      <c r="D243" s="5" t="s">
        <v>331</v>
      </c>
      <c r="E243" s="5" t="s">
        <v>354</v>
      </c>
      <c r="F243" s="5" t="s">
        <v>357</v>
      </c>
      <c r="G243" s="5" t="s">
        <v>160</v>
      </c>
      <c r="H243" s="5" t="s">
        <v>46</v>
      </c>
      <c r="I243" s="5" t="s">
        <v>358</v>
      </c>
      <c r="J243" s="65" t="s">
        <v>331</v>
      </c>
      <c r="K243" s="5" t="s">
        <v>6</v>
      </c>
      <c r="L243" s="5" t="s">
        <v>81</v>
      </c>
      <c r="M243" s="66">
        <f t="shared" si="160"/>
        <v>0</v>
      </c>
      <c r="N243" s="66">
        <f t="shared" si="161"/>
        <v>1</v>
      </c>
      <c r="O243" s="66"/>
      <c r="P243" s="66">
        <f t="shared" si="162"/>
        <v>0</v>
      </c>
      <c r="Q243" s="66">
        <f t="shared" si="163"/>
        <v>0</v>
      </c>
      <c r="R243" s="67">
        <f t="shared" si="2"/>
        <v>1</v>
      </c>
      <c r="S243" s="5"/>
      <c r="T243" s="5"/>
      <c r="U243" s="5" t="str">
        <f t="shared" si="7"/>
        <v>คณะมนุษยศาสตร์และสังคมศาสตร์ สาขาวิชานิติศาสตร์</v>
      </c>
      <c r="V243" s="8">
        <v>3499900034563</v>
      </c>
      <c r="W243" s="5"/>
      <c r="X243" s="5"/>
      <c r="Y243" s="5"/>
      <c r="Z243" s="5"/>
    </row>
    <row r="244" spans="1:26" ht="21.75" hidden="1" customHeight="1">
      <c r="A244" s="1"/>
      <c r="B244" s="1">
        <v>1480700018730</v>
      </c>
      <c r="C244" s="64" t="s">
        <v>365</v>
      </c>
      <c r="D244" s="5" t="s">
        <v>331</v>
      </c>
      <c r="E244" s="5" t="s">
        <v>354</v>
      </c>
      <c r="F244" s="5" t="s">
        <v>51</v>
      </c>
      <c r="G244" s="5" t="s">
        <v>51</v>
      </c>
      <c r="H244" s="5" t="s">
        <v>51</v>
      </c>
      <c r="I244" s="5" t="s">
        <v>51</v>
      </c>
      <c r="J244" s="65" t="s">
        <v>51</v>
      </c>
      <c r="K244" s="5" t="s">
        <v>93</v>
      </c>
      <c r="L244" s="5"/>
      <c r="M244" s="66">
        <f t="shared" si="160"/>
        <v>0</v>
      </c>
      <c r="N244" s="66">
        <f t="shared" si="161"/>
        <v>0</v>
      </c>
      <c r="O244" s="66"/>
      <c r="P244" s="66">
        <f t="shared" si="162"/>
        <v>0</v>
      </c>
      <c r="Q244" s="66">
        <f t="shared" si="163"/>
        <v>1</v>
      </c>
      <c r="R244" s="67">
        <f t="shared" si="2"/>
        <v>1</v>
      </c>
      <c r="S244" s="5"/>
      <c r="T244" s="5"/>
      <c r="U244" s="5" t="str">
        <f t="shared" si="7"/>
        <v>คณะมนุษยศาสตร์และสังคมศาสตร์ สาขาวิชานิติศาสตร์</v>
      </c>
      <c r="V244" s="8">
        <v>1480700018730</v>
      </c>
      <c r="W244" s="5"/>
      <c r="X244" s="5"/>
      <c r="Y244" s="5"/>
      <c r="Z244" s="5"/>
    </row>
    <row r="245" spans="1:26" ht="21.75" hidden="1" customHeight="1">
      <c r="A245" s="1"/>
      <c r="B245" s="1">
        <v>3411400038236</v>
      </c>
      <c r="C245" s="64" t="s">
        <v>366</v>
      </c>
      <c r="D245" s="5" t="s">
        <v>331</v>
      </c>
      <c r="E245" s="5" t="s">
        <v>354</v>
      </c>
      <c r="F245" s="5" t="s">
        <v>51</v>
      </c>
      <c r="G245" s="5" t="s">
        <v>51</v>
      </c>
      <c r="H245" s="5" t="s">
        <v>51</v>
      </c>
      <c r="I245" s="5" t="s">
        <v>51</v>
      </c>
      <c r="J245" s="65" t="s">
        <v>51</v>
      </c>
      <c r="K245" s="5" t="s">
        <v>93</v>
      </c>
      <c r="L245" s="5" t="s">
        <v>81</v>
      </c>
      <c r="M245" s="66">
        <f t="shared" si="160"/>
        <v>0</v>
      </c>
      <c r="N245" s="66">
        <f t="shared" si="161"/>
        <v>0</v>
      </c>
      <c r="O245" s="66"/>
      <c r="P245" s="66">
        <f t="shared" si="162"/>
        <v>0</v>
      </c>
      <c r="Q245" s="66">
        <f t="shared" si="163"/>
        <v>1</v>
      </c>
      <c r="R245" s="67">
        <f t="shared" si="2"/>
        <v>1</v>
      </c>
      <c r="S245" s="5"/>
      <c r="T245" s="5"/>
      <c r="U245" s="5" t="str">
        <f t="shared" si="7"/>
        <v>คณะมนุษยศาสตร์และสังคมศาสตร์ สาขาวิชานิติศาสตร์</v>
      </c>
      <c r="V245" s="8">
        <v>3411400038236</v>
      </c>
      <c r="W245" s="5"/>
      <c r="X245" s="5"/>
      <c r="Y245" s="5"/>
      <c r="Z245" s="5"/>
    </row>
    <row r="246" spans="1:26" ht="21.75" hidden="1" customHeight="1">
      <c r="A246" s="1"/>
      <c r="B246" s="1">
        <v>3470100663754</v>
      </c>
      <c r="C246" s="64" t="s">
        <v>367</v>
      </c>
      <c r="D246" s="5" t="s">
        <v>331</v>
      </c>
      <c r="E246" s="5" t="s">
        <v>354</v>
      </c>
      <c r="F246" s="5" t="s">
        <v>51</v>
      </c>
      <c r="G246" s="5" t="s">
        <v>51</v>
      </c>
      <c r="H246" s="5" t="s">
        <v>51</v>
      </c>
      <c r="I246" s="5" t="s">
        <v>51</v>
      </c>
      <c r="J246" s="65" t="s">
        <v>51</v>
      </c>
      <c r="K246" s="5" t="s">
        <v>93</v>
      </c>
      <c r="L246" s="5" t="s">
        <v>81</v>
      </c>
      <c r="M246" s="66">
        <f t="shared" si="160"/>
        <v>0</v>
      </c>
      <c r="N246" s="66">
        <f t="shared" si="161"/>
        <v>0</v>
      </c>
      <c r="O246" s="66"/>
      <c r="P246" s="66">
        <f t="shared" si="162"/>
        <v>0</v>
      </c>
      <c r="Q246" s="66">
        <f t="shared" si="163"/>
        <v>1</v>
      </c>
      <c r="R246" s="67">
        <f t="shared" si="2"/>
        <v>1</v>
      </c>
      <c r="S246" s="5"/>
      <c r="T246" s="5"/>
      <c r="U246" s="5" t="str">
        <f t="shared" si="7"/>
        <v>คณะมนุษยศาสตร์และสังคมศาสตร์ สาขาวิชานิติศาสตร์</v>
      </c>
      <c r="V246" s="8">
        <v>3470100663754</v>
      </c>
      <c r="W246" s="5"/>
      <c r="X246" s="5"/>
      <c r="Y246" s="5"/>
      <c r="Z246" s="5"/>
    </row>
    <row r="247" spans="1:26" ht="21.75" hidden="1" customHeight="1">
      <c r="A247" s="1"/>
      <c r="B247" s="1">
        <v>3909800942064</v>
      </c>
      <c r="C247" s="64" t="s">
        <v>368</v>
      </c>
      <c r="D247" s="5" t="s">
        <v>331</v>
      </c>
      <c r="E247" s="5" t="s">
        <v>354</v>
      </c>
      <c r="F247" s="5" t="s">
        <v>51</v>
      </c>
      <c r="G247" s="5" t="s">
        <v>51</v>
      </c>
      <c r="H247" s="5" t="s">
        <v>51</v>
      </c>
      <c r="I247" s="5" t="s">
        <v>51</v>
      </c>
      <c r="J247" s="65" t="s">
        <v>51</v>
      </c>
      <c r="K247" s="5" t="s">
        <v>93</v>
      </c>
      <c r="L247" s="5" t="s">
        <v>106</v>
      </c>
      <c r="M247" s="66">
        <f t="shared" si="160"/>
        <v>0</v>
      </c>
      <c r="N247" s="66">
        <f t="shared" si="161"/>
        <v>0</v>
      </c>
      <c r="O247" s="66"/>
      <c r="P247" s="66">
        <f t="shared" si="162"/>
        <v>0</v>
      </c>
      <c r="Q247" s="66">
        <f t="shared" si="163"/>
        <v>1</v>
      </c>
      <c r="R247" s="67">
        <f t="shared" si="2"/>
        <v>1</v>
      </c>
      <c r="S247" s="5"/>
      <c r="T247" s="5"/>
      <c r="U247" s="5" t="str">
        <f t="shared" si="7"/>
        <v xml:space="preserve"> </v>
      </c>
      <c r="V247" s="8">
        <v>3909800942064</v>
      </c>
      <c r="W247" s="5"/>
      <c r="X247" s="5"/>
      <c r="Y247" s="5"/>
      <c r="Z247" s="5"/>
    </row>
    <row r="248" spans="1:26" ht="21.75" hidden="1" customHeight="1">
      <c r="A248" s="4">
        <v>4</v>
      </c>
      <c r="B248" s="4" t="str">
        <f>E249</f>
        <v>สาขาวิชาพัฒนาชุมชน</v>
      </c>
      <c r="C248" s="60" t="str">
        <f>B248</f>
        <v>สาขาวิชาพัฒนาชุมชน</v>
      </c>
      <c r="D248" s="59"/>
      <c r="E248" s="59"/>
      <c r="F248" s="59" t="s">
        <v>51</v>
      </c>
      <c r="G248" s="59" t="s">
        <v>51</v>
      </c>
      <c r="H248" s="59" t="s">
        <v>51</v>
      </c>
      <c r="I248" s="59" t="s">
        <v>51</v>
      </c>
      <c r="J248" s="61" t="s">
        <v>51</v>
      </c>
      <c r="K248" s="59"/>
      <c r="L248" s="59"/>
      <c r="M248" s="62">
        <f t="shared" ref="M248:N248" si="164">SUMIF($E:$E,$B248,M:M)</f>
        <v>1</v>
      </c>
      <c r="N248" s="62">
        <f t="shared" si="164"/>
        <v>3</v>
      </c>
      <c r="O248" s="62"/>
      <c r="P248" s="62">
        <f t="shared" ref="P248:Q248" si="165">SUMIF($E:$E,$B248,P:P)</f>
        <v>0</v>
      </c>
      <c r="Q248" s="62">
        <f t="shared" si="165"/>
        <v>0</v>
      </c>
      <c r="R248" s="63">
        <f t="shared" si="2"/>
        <v>4</v>
      </c>
      <c r="S248" s="59"/>
      <c r="T248" s="59"/>
      <c r="U248" s="5" t="str">
        <f t="shared" si="7"/>
        <v>คณะมนุษยศาสตร์และสังคมศาสตร์ สาขาวิชาพัฒนาชุมชน</v>
      </c>
      <c r="V248" s="58" t="s">
        <v>51</v>
      </c>
      <c r="W248" s="59"/>
      <c r="X248" s="59"/>
      <c r="Y248" s="59"/>
      <c r="Z248" s="59"/>
    </row>
    <row r="249" spans="1:26" ht="21.75" hidden="1" customHeight="1">
      <c r="A249" s="1"/>
      <c r="B249" s="1">
        <v>3449900319142</v>
      </c>
      <c r="C249" s="64" t="s">
        <v>370</v>
      </c>
      <c r="D249" s="5" t="s">
        <v>331</v>
      </c>
      <c r="E249" s="5" t="s">
        <v>371</v>
      </c>
      <c r="F249" s="5" t="s">
        <v>216</v>
      </c>
      <c r="G249" s="5" t="s">
        <v>45</v>
      </c>
      <c r="H249" s="5" t="s">
        <v>46</v>
      </c>
      <c r="I249" s="5" t="s">
        <v>372</v>
      </c>
      <c r="J249" s="65" t="s">
        <v>373</v>
      </c>
      <c r="K249" s="5" t="s">
        <v>62</v>
      </c>
      <c r="L249" s="5" t="s">
        <v>49</v>
      </c>
      <c r="M249" s="66">
        <f t="shared" ref="M249:M252" si="166">IF(K249="ข้าราชการพลเรือนในสถาบันอุดมศึกษา",1,0)</f>
        <v>1</v>
      </c>
      <c r="N249" s="66">
        <f t="shared" ref="N249:N252" si="167">IF(K249="พนักงานมหาวิทยาลัย",1,0)</f>
        <v>0</v>
      </c>
      <c r="O249" s="66"/>
      <c r="P249" s="66">
        <f t="shared" ref="P249:P252" si="168">IF(K249="ลูกจ้างชั่วคราวรายเดือน",1,0)</f>
        <v>0</v>
      </c>
      <c r="Q249" s="66">
        <f t="shared" ref="Q249:Q252" si="169">IF(K249="อาจารย์พิเศษรายชั่วโมง",1,0)</f>
        <v>0</v>
      </c>
      <c r="R249" s="67">
        <f t="shared" si="2"/>
        <v>1</v>
      </c>
      <c r="S249" s="5"/>
      <c r="T249" s="5"/>
      <c r="U249" s="5" t="str">
        <f t="shared" si="7"/>
        <v>คณะมนุษยศาสตร์และสังคมศาสตร์ สาขาวิชาพัฒนาชุมชน</v>
      </c>
      <c r="V249" s="8">
        <v>3449900319142</v>
      </c>
      <c r="W249" s="5"/>
      <c r="X249" s="5"/>
      <c r="Y249" s="5"/>
      <c r="Z249" s="5"/>
    </row>
    <row r="250" spans="1:26" ht="21.75" hidden="1" customHeight="1">
      <c r="A250" s="1"/>
      <c r="B250" s="1">
        <v>1470100056622</v>
      </c>
      <c r="C250" s="64" t="s">
        <v>374</v>
      </c>
      <c r="D250" s="5" t="s">
        <v>331</v>
      </c>
      <c r="E250" s="5" t="s">
        <v>371</v>
      </c>
      <c r="F250" s="5" t="s">
        <v>335</v>
      </c>
      <c r="G250" s="5" t="s">
        <v>45</v>
      </c>
      <c r="H250" s="5" t="s">
        <v>46</v>
      </c>
      <c r="I250" s="5" t="s">
        <v>375</v>
      </c>
      <c r="J250" s="65" t="s">
        <v>331</v>
      </c>
      <c r="K250" s="5" t="s">
        <v>6</v>
      </c>
      <c r="L250" s="5" t="s">
        <v>81</v>
      </c>
      <c r="M250" s="66">
        <f t="shared" si="166"/>
        <v>0</v>
      </c>
      <c r="N250" s="66">
        <f t="shared" si="167"/>
        <v>1</v>
      </c>
      <c r="O250" s="66"/>
      <c r="P250" s="66">
        <f t="shared" si="168"/>
        <v>0</v>
      </c>
      <c r="Q250" s="66">
        <f t="shared" si="169"/>
        <v>0</v>
      </c>
      <c r="R250" s="67">
        <f t="shared" si="2"/>
        <v>1</v>
      </c>
      <c r="S250" s="5"/>
      <c r="T250" s="5"/>
      <c r="U250" s="5" t="str">
        <f t="shared" si="7"/>
        <v>คณะมนุษยศาสตร์และสังคมศาสตร์ สาขาวิชาพัฒนาชุมชน</v>
      </c>
      <c r="V250" s="8">
        <v>1470100056622</v>
      </c>
      <c r="W250" s="5"/>
      <c r="X250" s="5"/>
      <c r="Y250" s="5"/>
      <c r="Z250" s="5"/>
    </row>
    <row r="251" spans="1:26" ht="21.75" hidden="1" customHeight="1">
      <c r="A251" s="1"/>
      <c r="B251" s="1">
        <v>3410101112301</v>
      </c>
      <c r="C251" s="64" t="s">
        <v>376</v>
      </c>
      <c r="D251" s="5" t="s">
        <v>331</v>
      </c>
      <c r="E251" s="5" t="s">
        <v>371</v>
      </c>
      <c r="F251" s="5" t="s">
        <v>51</v>
      </c>
      <c r="G251" s="5" t="s">
        <v>51</v>
      </c>
      <c r="H251" s="5" t="s">
        <v>51</v>
      </c>
      <c r="I251" s="5" t="s">
        <v>51</v>
      </c>
      <c r="J251" s="65" t="s">
        <v>51</v>
      </c>
      <c r="K251" s="5" t="s">
        <v>6</v>
      </c>
      <c r="L251" s="5" t="s">
        <v>81</v>
      </c>
      <c r="M251" s="66">
        <f t="shared" si="166"/>
        <v>0</v>
      </c>
      <c r="N251" s="66">
        <f t="shared" si="167"/>
        <v>1</v>
      </c>
      <c r="O251" s="66"/>
      <c r="P251" s="66">
        <f t="shared" si="168"/>
        <v>0</v>
      </c>
      <c r="Q251" s="66">
        <f t="shared" si="169"/>
        <v>0</v>
      </c>
      <c r="R251" s="67">
        <f t="shared" si="2"/>
        <v>1</v>
      </c>
      <c r="S251" s="5"/>
      <c r="T251" s="5"/>
      <c r="U251" s="5" t="str">
        <f t="shared" si="7"/>
        <v>คณะมนุษยศาสตร์และสังคมศาสตร์ สาขาวิชาพัฒนาชุมชน</v>
      </c>
      <c r="V251" s="8">
        <v>3410101112301</v>
      </c>
      <c r="W251" s="5"/>
      <c r="X251" s="5"/>
      <c r="Y251" s="5"/>
      <c r="Z251" s="5"/>
    </row>
    <row r="252" spans="1:26" ht="21.75" hidden="1" customHeight="1">
      <c r="A252" s="1"/>
      <c r="B252" s="1">
        <v>3480600208819</v>
      </c>
      <c r="C252" s="64" t="s">
        <v>377</v>
      </c>
      <c r="D252" s="5" t="s">
        <v>331</v>
      </c>
      <c r="E252" s="5" t="s">
        <v>371</v>
      </c>
      <c r="F252" s="5" t="s">
        <v>335</v>
      </c>
      <c r="G252" s="5" t="s">
        <v>45</v>
      </c>
      <c r="H252" s="5" t="s">
        <v>46</v>
      </c>
      <c r="I252" s="5" t="s">
        <v>375</v>
      </c>
      <c r="J252" s="65" t="s">
        <v>331</v>
      </c>
      <c r="K252" s="5" t="s">
        <v>6</v>
      </c>
      <c r="L252" s="5" t="s">
        <v>81</v>
      </c>
      <c r="M252" s="66">
        <f t="shared" si="166"/>
        <v>0</v>
      </c>
      <c r="N252" s="66">
        <f t="shared" si="167"/>
        <v>1</v>
      </c>
      <c r="O252" s="66"/>
      <c r="P252" s="66">
        <f t="shared" si="168"/>
        <v>0</v>
      </c>
      <c r="Q252" s="66">
        <f t="shared" si="169"/>
        <v>0</v>
      </c>
      <c r="R252" s="67">
        <f t="shared" si="2"/>
        <v>1</v>
      </c>
      <c r="S252" s="5"/>
      <c r="T252" s="5"/>
      <c r="U252" s="5" t="str">
        <f t="shared" si="7"/>
        <v xml:space="preserve"> </v>
      </c>
      <c r="V252" s="8">
        <v>3480600208819</v>
      </c>
      <c r="W252" s="5"/>
      <c r="X252" s="5"/>
      <c r="Y252" s="5"/>
      <c r="Z252" s="5"/>
    </row>
    <row r="253" spans="1:26" ht="21.75" hidden="1" customHeight="1">
      <c r="A253" s="4">
        <v>5</v>
      </c>
      <c r="B253" s="4" t="str">
        <f>E254</f>
        <v>สาขาวิชาภาษาต่างประเทศ</v>
      </c>
      <c r="C253" s="60" t="str">
        <f>B253</f>
        <v>สาขาวิชาภาษาต่างประเทศ</v>
      </c>
      <c r="D253" s="59"/>
      <c r="E253" s="59"/>
      <c r="F253" s="59" t="s">
        <v>51</v>
      </c>
      <c r="G253" s="59" t="s">
        <v>51</v>
      </c>
      <c r="H253" s="59" t="s">
        <v>51</v>
      </c>
      <c r="I253" s="59" t="s">
        <v>51</v>
      </c>
      <c r="J253" s="61" t="s">
        <v>51</v>
      </c>
      <c r="K253" s="59"/>
      <c r="L253" s="59"/>
      <c r="M253" s="62">
        <f t="shared" ref="M253:N253" si="170">SUMIF($E:$E,$B253,M:M)</f>
        <v>6</v>
      </c>
      <c r="N253" s="62">
        <f t="shared" si="170"/>
        <v>19</v>
      </c>
      <c r="O253" s="62"/>
      <c r="P253" s="62">
        <f t="shared" ref="P253:Q253" si="171">SUMIF($E:$E,$B253,P:P)</f>
        <v>10</v>
      </c>
      <c r="Q253" s="62">
        <f t="shared" si="171"/>
        <v>0</v>
      </c>
      <c r="R253" s="63">
        <f t="shared" si="2"/>
        <v>35</v>
      </c>
      <c r="S253" s="59"/>
      <c r="T253" s="59"/>
      <c r="U253" s="5" t="str">
        <f t="shared" si="7"/>
        <v>คณะมนุษยศาสตร์และสังคมศาสตร์ สาขาวิชาภาษาต่างประเทศ</v>
      </c>
      <c r="V253" s="58" t="s">
        <v>51</v>
      </c>
      <c r="W253" s="59"/>
      <c r="X253" s="59"/>
      <c r="Y253" s="59"/>
      <c r="Z253" s="59"/>
    </row>
    <row r="254" spans="1:26" ht="21.75" hidden="1" customHeight="1">
      <c r="A254" s="1"/>
      <c r="B254" s="1">
        <v>3400100290826</v>
      </c>
      <c r="C254" s="64" t="s">
        <v>378</v>
      </c>
      <c r="D254" s="5" t="s">
        <v>331</v>
      </c>
      <c r="E254" s="5" t="s">
        <v>379</v>
      </c>
      <c r="F254" s="5" t="s">
        <v>335</v>
      </c>
      <c r="G254" s="5" t="s">
        <v>45</v>
      </c>
      <c r="H254" s="5" t="s">
        <v>46</v>
      </c>
      <c r="I254" s="5" t="s">
        <v>98</v>
      </c>
      <c r="J254" s="65" t="s">
        <v>331</v>
      </c>
      <c r="K254" s="5" t="s">
        <v>62</v>
      </c>
      <c r="L254" s="5" t="s">
        <v>81</v>
      </c>
      <c r="M254" s="66">
        <f t="shared" ref="M254:M288" si="172">IF(K254="ข้าราชการพลเรือนในสถาบันอุดมศึกษา",1,0)</f>
        <v>1</v>
      </c>
      <c r="N254" s="66">
        <f t="shared" ref="N254:N288" si="173">IF(K254="พนักงานมหาวิทยาลัย",1,0)</f>
        <v>0</v>
      </c>
      <c r="O254" s="66"/>
      <c r="P254" s="66">
        <f t="shared" ref="P254:P288" si="174">IF(K254="ลูกจ้างชั่วคราวรายเดือน",1,0)</f>
        <v>0</v>
      </c>
      <c r="Q254" s="66">
        <f t="shared" ref="Q254:Q288" si="175">IF(K254="อาจารย์พิเศษรายชั่วโมง",1,0)</f>
        <v>0</v>
      </c>
      <c r="R254" s="67">
        <f t="shared" si="2"/>
        <v>1</v>
      </c>
      <c r="S254" s="5"/>
      <c r="T254" s="5"/>
      <c r="U254" s="5" t="str">
        <f t="shared" si="7"/>
        <v>คณะมนุษยศาสตร์และสังคมศาสตร์ สาขาวิชาภาษาต่างประเทศ</v>
      </c>
      <c r="V254" s="8">
        <v>3400100290826</v>
      </c>
      <c r="W254" s="5"/>
      <c r="X254" s="5"/>
      <c r="Y254" s="5"/>
      <c r="Z254" s="5"/>
    </row>
    <row r="255" spans="1:26" ht="21.75" hidden="1" customHeight="1">
      <c r="A255" s="1"/>
      <c r="B255" s="1">
        <v>3409900004192</v>
      </c>
      <c r="C255" s="64" t="s">
        <v>381</v>
      </c>
      <c r="D255" s="5" t="s">
        <v>331</v>
      </c>
      <c r="E255" s="5" t="s">
        <v>379</v>
      </c>
      <c r="F255" s="5" t="s">
        <v>335</v>
      </c>
      <c r="G255" s="5" t="s">
        <v>174</v>
      </c>
      <c r="H255" s="5" t="s">
        <v>46</v>
      </c>
      <c r="I255" s="5" t="s">
        <v>382</v>
      </c>
      <c r="J255" s="65" t="s">
        <v>331</v>
      </c>
      <c r="K255" s="5" t="s">
        <v>62</v>
      </c>
      <c r="L255" s="5" t="s">
        <v>81</v>
      </c>
      <c r="M255" s="66">
        <f t="shared" si="172"/>
        <v>1</v>
      </c>
      <c r="N255" s="66">
        <f t="shared" si="173"/>
        <v>0</v>
      </c>
      <c r="O255" s="66"/>
      <c r="P255" s="66">
        <f t="shared" si="174"/>
        <v>0</v>
      </c>
      <c r="Q255" s="66">
        <f t="shared" si="175"/>
        <v>0</v>
      </c>
      <c r="R255" s="67">
        <f t="shared" si="2"/>
        <v>1</v>
      </c>
      <c r="S255" s="5"/>
      <c r="T255" s="5"/>
      <c r="U255" s="5" t="str">
        <f t="shared" si="7"/>
        <v>คณะมนุษยศาสตร์และสังคมศาสตร์ สาขาวิชาภาษาต่างประเทศ</v>
      </c>
      <c r="V255" s="8">
        <v>3409900004192</v>
      </c>
      <c r="W255" s="5"/>
      <c r="X255" s="5"/>
      <c r="Y255" s="5"/>
      <c r="Z255" s="5"/>
    </row>
    <row r="256" spans="1:26" ht="21.75" hidden="1" customHeight="1">
      <c r="A256" s="1"/>
      <c r="B256" s="1">
        <v>3410601289227</v>
      </c>
      <c r="C256" s="64" t="s">
        <v>384</v>
      </c>
      <c r="D256" s="5" t="s">
        <v>331</v>
      </c>
      <c r="E256" s="5" t="s">
        <v>379</v>
      </c>
      <c r="F256" s="5" t="s">
        <v>335</v>
      </c>
      <c r="G256" s="5" t="s">
        <v>45</v>
      </c>
      <c r="H256" s="5" t="s">
        <v>46</v>
      </c>
      <c r="I256" s="5" t="s">
        <v>98</v>
      </c>
      <c r="J256" s="65" t="s">
        <v>331</v>
      </c>
      <c r="K256" s="5" t="s">
        <v>62</v>
      </c>
      <c r="L256" s="5" t="s">
        <v>81</v>
      </c>
      <c r="M256" s="66">
        <f t="shared" si="172"/>
        <v>1</v>
      </c>
      <c r="N256" s="66">
        <f t="shared" si="173"/>
        <v>0</v>
      </c>
      <c r="O256" s="66"/>
      <c r="P256" s="66">
        <f t="shared" si="174"/>
        <v>0</v>
      </c>
      <c r="Q256" s="66">
        <f t="shared" si="175"/>
        <v>0</v>
      </c>
      <c r="R256" s="67">
        <f t="shared" si="2"/>
        <v>1</v>
      </c>
      <c r="S256" s="5"/>
      <c r="T256" s="5"/>
      <c r="U256" s="5" t="str">
        <f t="shared" si="7"/>
        <v>คณะมนุษยศาสตร์และสังคมศาสตร์ สาขาวิชาภาษาต่างประเทศ</v>
      </c>
      <c r="V256" s="8">
        <v>3410601289227</v>
      </c>
      <c r="W256" s="5"/>
      <c r="X256" s="5"/>
      <c r="Y256" s="5"/>
      <c r="Z256" s="5"/>
    </row>
    <row r="257" spans="1:26" ht="21.75" hidden="1" customHeight="1">
      <c r="A257" s="1"/>
      <c r="B257" s="1">
        <v>3479900056010</v>
      </c>
      <c r="C257" s="64" t="s">
        <v>385</v>
      </c>
      <c r="D257" s="5" t="s">
        <v>331</v>
      </c>
      <c r="E257" s="5" t="s">
        <v>379</v>
      </c>
      <c r="F257" s="5" t="s">
        <v>44</v>
      </c>
      <c r="G257" s="5" t="s">
        <v>45</v>
      </c>
      <c r="H257" s="5" t="s">
        <v>46</v>
      </c>
      <c r="I257" s="5" t="s">
        <v>79</v>
      </c>
      <c r="J257" s="65" t="s">
        <v>28</v>
      </c>
      <c r="K257" s="5" t="s">
        <v>62</v>
      </c>
      <c r="L257" s="5" t="s">
        <v>49</v>
      </c>
      <c r="M257" s="66">
        <f t="shared" si="172"/>
        <v>1</v>
      </c>
      <c r="N257" s="66">
        <f t="shared" si="173"/>
        <v>0</v>
      </c>
      <c r="O257" s="66"/>
      <c r="P257" s="66">
        <f t="shared" si="174"/>
        <v>0</v>
      </c>
      <c r="Q257" s="66">
        <f t="shared" si="175"/>
        <v>0</v>
      </c>
      <c r="R257" s="67">
        <f t="shared" si="2"/>
        <v>1</v>
      </c>
      <c r="S257" s="5"/>
      <c r="T257" s="5"/>
      <c r="U257" s="5" t="str">
        <f t="shared" si="7"/>
        <v>คณะมนุษยศาสตร์และสังคมศาสตร์ สาขาวิชาภาษาต่างประเทศ</v>
      </c>
      <c r="V257" s="8">
        <v>3479900056010</v>
      </c>
      <c r="W257" s="5"/>
      <c r="X257" s="5"/>
      <c r="Y257" s="5"/>
      <c r="Z257" s="5"/>
    </row>
    <row r="258" spans="1:26" ht="21.75" hidden="1" customHeight="1">
      <c r="A258" s="1"/>
      <c r="B258" s="1">
        <v>3500800146140</v>
      </c>
      <c r="C258" s="64" t="s">
        <v>387</v>
      </c>
      <c r="D258" s="5" t="s">
        <v>331</v>
      </c>
      <c r="E258" s="5" t="s">
        <v>379</v>
      </c>
      <c r="F258" s="5" t="s">
        <v>51</v>
      </c>
      <c r="G258" s="5" t="s">
        <v>51</v>
      </c>
      <c r="H258" s="5" t="s">
        <v>51</v>
      </c>
      <c r="I258" s="5" t="s">
        <v>51</v>
      </c>
      <c r="J258" s="65" t="s">
        <v>51</v>
      </c>
      <c r="K258" s="5" t="s">
        <v>62</v>
      </c>
      <c r="L258" s="5" t="s">
        <v>49</v>
      </c>
      <c r="M258" s="66">
        <f t="shared" si="172"/>
        <v>1</v>
      </c>
      <c r="N258" s="66">
        <f t="shared" si="173"/>
        <v>0</v>
      </c>
      <c r="O258" s="66"/>
      <c r="P258" s="66">
        <f t="shared" si="174"/>
        <v>0</v>
      </c>
      <c r="Q258" s="66">
        <f t="shared" si="175"/>
        <v>0</v>
      </c>
      <c r="R258" s="67">
        <f t="shared" si="2"/>
        <v>1</v>
      </c>
      <c r="S258" s="5"/>
      <c r="T258" s="5"/>
      <c r="U258" s="5" t="str">
        <f t="shared" si="7"/>
        <v>คณะมนุษยศาสตร์และสังคมศาสตร์ สาขาวิชาภาษาต่างประเทศ</v>
      </c>
      <c r="V258" s="8">
        <v>3500800146140</v>
      </c>
      <c r="W258" s="5"/>
      <c r="X258" s="5"/>
      <c r="Y258" s="5"/>
      <c r="Z258" s="5"/>
    </row>
    <row r="259" spans="1:26" ht="21.75" hidden="1" customHeight="1">
      <c r="A259" s="1"/>
      <c r="B259" s="1">
        <v>3501900517949</v>
      </c>
      <c r="C259" s="64" t="s">
        <v>388</v>
      </c>
      <c r="D259" s="5" t="s">
        <v>331</v>
      </c>
      <c r="E259" s="5" t="s">
        <v>379</v>
      </c>
      <c r="F259" s="5" t="s">
        <v>335</v>
      </c>
      <c r="G259" s="5" t="s">
        <v>174</v>
      </c>
      <c r="H259" s="5" t="s">
        <v>46</v>
      </c>
      <c r="I259" s="5" t="s">
        <v>382</v>
      </c>
      <c r="J259" s="65" t="s">
        <v>331</v>
      </c>
      <c r="K259" s="5" t="s">
        <v>62</v>
      </c>
      <c r="L259" s="5" t="s">
        <v>49</v>
      </c>
      <c r="M259" s="66">
        <f t="shared" si="172"/>
        <v>1</v>
      </c>
      <c r="N259" s="66">
        <f t="shared" si="173"/>
        <v>0</v>
      </c>
      <c r="O259" s="66"/>
      <c r="P259" s="66">
        <f t="shared" si="174"/>
        <v>0</v>
      </c>
      <c r="Q259" s="66">
        <f t="shared" si="175"/>
        <v>0</v>
      </c>
      <c r="R259" s="67">
        <f t="shared" si="2"/>
        <v>1</v>
      </c>
      <c r="S259" s="5"/>
      <c r="T259" s="5"/>
      <c r="U259" s="5" t="str">
        <f t="shared" si="7"/>
        <v>คณะมนุษยศาสตร์และสังคมศาสตร์ สาขาวิชาภาษาต่างประเทศ</v>
      </c>
      <c r="V259" s="8">
        <v>3501900517949</v>
      </c>
      <c r="W259" s="5"/>
      <c r="X259" s="5"/>
      <c r="Y259" s="5"/>
      <c r="Z259" s="5"/>
    </row>
    <row r="260" spans="1:26" ht="21.75" hidden="1" customHeight="1">
      <c r="A260" s="1"/>
      <c r="B260" s="1">
        <v>1410100130661</v>
      </c>
      <c r="C260" s="64" t="s">
        <v>389</v>
      </c>
      <c r="D260" s="5" t="s">
        <v>331</v>
      </c>
      <c r="E260" s="5" t="s">
        <v>379</v>
      </c>
      <c r="F260" s="5" t="s">
        <v>51</v>
      </c>
      <c r="G260" s="5" t="s">
        <v>51</v>
      </c>
      <c r="H260" s="5" t="s">
        <v>51</v>
      </c>
      <c r="I260" s="5" t="s">
        <v>51</v>
      </c>
      <c r="J260" s="65" t="s">
        <v>51</v>
      </c>
      <c r="K260" s="5" t="s">
        <v>6</v>
      </c>
      <c r="L260" s="5" t="s">
        <v>81</v>
      </c>
      <c r="M260" s="66">
        <f t="shared" si="172"/>
        <v>0</v>
      </c>
      <c r="N260" s="66">
        <f t="shared" si="173"/>
        <v>1</v>
      </c>
      <c r="O260" s="66"/>
      <c r="P260" s="66">
        <f t="shared" si="174"/>
        <v>0</v>
      </c>
      <c r="Q260" s="66">
        <f t="shared" si="175"/>
        <v>0</v>
      </c>
      <c r="R260" s="67">
        <f t="shared" si="2"/>
        <v>1</v>
      </c>
      <c r="S260" s="5"/>
      <c r="T260" s="5"/>
      <c r="U260" s="5" t="str">
        <f t="shared" si="7"/>
        <v>คณะมนุษยศาสตร์และสังคมศาสตร์ สาขาวิชาภาษาต่างประเทศ</v>
      </c>
      <c r="V260" s="8">
        <v>1410100130661</v>
      </c>
      <c r="W260" s="5"/>
      <c r="X260" s="5"/>
      <c r="Y260" s="5"/>
      <c r="Z260" s="5"/>
    </row>
    <row r="261" spans="1:26" ht="21.75" hidden="1" customHeight="1">
      <c r="A261" s="1"/>
      <c r="B261" s="1">
        <v>1429900090351</v>
      </c>
      <c r="C261" s="64" t="s">
        <v>391</v>
      </c>
      <c r="D261" s="5" t="s">
        <v>331</v>
      </c>
      <c r="E261" s="5" t="s">
        <v>379</v>
      </c>
      <c r="F261" s="5" t="s">
        <v>51</v>
      </c>
      <c r="G261" s="5" t="s">
        <v>51</v>
      </c>
      <c r="H261" s="5" t="s">
        <v>51</v>
      </c>
      <c r="I261" s="5" t="s">
        <v>51</v>
      </c>
      <c r="J261" s="65" t="s">
        <v>51</v>
      </c>
      <c r="K261" s="5" t="s">
        <v>6</v>
      </c>
      <c r="L261" s="5" t="s">
        <v>81</v>
      </c>
      <c r="M261" s="66">
        <f t="shared" si="172"/>
        <v>0</v>
      </c>
      <c r="N261" s="66">
        <f t="shared" si="173"/>
        <v>1</v>
      </c>
      <c r="O261" s="66"/>
      <c r="P261" s="66">
        <f t="shared" si="174"/>
        <v>0</v>
      </c>
      <c r="Q261" s="66">
        <f t="shared" si="175"/>
        <v>0</v>
      </c>
      <c r="R261" s="67">
        <f t="shared" si="2"/>
        <v>1</v>
      </c>
      <c r="S261" s="5"/>
      <c r="T261" s="5"/>
      <c r="U261" s="5" t="str">
        <f t="shared" si="7"/>
        <v>คณะมนุษยศาสตร์และสังคมศาสตร์ สาขาวิชาภาษาต่างประเทศ</v>
      </c>
      <c r="V261" s="8">
        <v>1429900090351</v>
      </c>
      <c r="W261" s="5"/>
      <c r="X261" s="5"/>
      <c r="Y261" s="5"/>
      <c r="Z261" s="5"/>
    </row>
    <row r="262" spans="1:26" ht="21.75" hidden="1" customHeight="1">
      <c r="A262" s="1"/>
      <c r="B262" s="1">
        <v>1429900090360</v>
      </c>
      <c r="C262" s="64" t="s">
        <v>392</v>
      </c>
      <c r="D262" s="5" t="s">
        <v>331</v>
      </c>
      <c r="E262" s="5" t="s">
        <v>379</v>
      </c>
      <c r="F262" s="5" t="s">
        <v>51</v>
      </c>
      <c r="G262" s="5" t="s">
        <v>51</v>
      </c>
      <c r="H262" s="5" t="s">
        <v>51</v>
      </c>
      <c r="I262" s="5" t="s">
        <v>51</v>
      </c>
      <c r="J262" s="65" t="s">
        <v>51</v>
      </c>
      <c r="K262" s="5" t="s">
        <v>6</v>
      </c>
      <c r="L262" s="5" t="s">
        <v>81</v>
      </c>
      <c r="M262" s="66">
        <f t="shared" si="172"/>
        <v>0</v>
      </c>
      <c r="N262" s="66">
        <f t="shared" si="173"/>
        <v>1</v>
      </c>
      <c r="O262" s="66"/>
      <c r="P262" s="66">
        <f t="shared" si="174"/>
        <v>0</v>
      </c>
      <c r="Q262" s="66">
        <f t="shared" si="175"/>
        <v>0</v>
      </c>
      <c r="R262" s="67">
        <f t="shared" si="2"/>
        <v>1</v>
      </c>
      <c r="S262" s="5"/>
      <c r="T262" s="5"/>
      <c r="U262" s="5" t="str">
        <f t="shared" si="7"/>
        <v>คณะมนุษยศาสตร์และสังคมศาสตร์ สาขาวิชาภาษาต่างประเทศ</v>
      </c>
      <c r="V262" s="8">
        <v>1429900090360</v>
      </c>
      <c r="W262" s="5"/>
      <c r="X262" s="5"/>
      <c r="Y262" s="5"/>
      <c r="Z262" s="5"/>
    </row>
    <row r="263" spans="1:26" ht="21.75" hidden="1" customHeight="1">
      <c r="A263" s="1"/>
      <c r="B263" s="1">
        <v>1469900044945</v>
      </c>
      <c r="C263" s="64" t="s">
        <v>393</v>
      </c>
      <c r="D263" s="5" t="s">
        <v>331</v>
      </c>
      <c r="E263" s="5" t="s">
        <v>379</v>
      </c>
      <c r="F263" s="5" t="s">
        <v>335</v>
      </c>
      <c r="G263" s="5" t="s">
        <v>45</v>
      </c>
      <c r="H263" s="5" t="s">
        <v>46</v>
      </c>
      <c r="I263" s="5" t="s">
        <v>98</v>
      </c>
      <c r="J263" s="65" t="s">
        <v>331</v>
      </c>
      <c r="K263" s="5" t="s">
        <v>6</v>
      </c>
      <c r="L263" s="5" t="s">
        <v>81</v>
      </c>
      <c r="M263" s="66">
        <f t="shared" si="172"/>
        <v>0</v>
      </c>
      <c r="N263" s="66">
        <f t="shared" si="173"/>
        <v>1</v>
      </c>
      <c r="O263" s="66"/>
      <c r="P263" s="66">
        <f t="shared" si="174"/>
        <v>0</v>
      </c>
      <c r="Q263" s="66">
        <f t="shared" si="175"/>
        <v>0</v>
      </c>
      <c r="R263" s="67">
        <f t="shared" si="2"/>
        <v>1</v>
      </c>
      <c r="S263" s="5"/>
      <c r="T263" s="5"/>
      <c r="U263" s="5" t="str">
        <f t="shared" si="7"/>
        <v>คณะมนุษยศาสตร์และสังคมศาสตร์ สาขาวิชาภาษาต่างประเทศ</v>
      </c>
      <c r="V263" s="8">
        <v>1469900044945</v>
      </c>
      <c r="W263" s="5"/>
      <c r="X263" s="5"/>
      <c r="Y263" s="5"/>
      <c r="Z263" s="5"/>
    </row>
    <row r="264" spans="1:26" ht="21.75" hidden="1" customHeight="1">
      <c r="A264" s="1"/>
      <c r="B264" s="1">
        <v>1469900108111</v>
      </c>
      <c r="C264" s="64" t="s">
        <v>394</v>
      </c>
      <c r="D264" s="5" t="s">
        <v>331</v>
      </c>
      <c r="E264" s="5" t="s">
        <v>379</v>
      </c>
      <c r="F264" s="5" t="s">
        <v>51</v>
      </c>
      <c r="G264" s="5" t="s">
        <v>51</v>
      </c>
      <c r="H264" s="5" t="s">
        <v>51</v>
      </c>
      <c r="I264" s="5" t="s">
        <v>51</v>
      </c>
      <c r="J264" s="65" t="s">
        <v>51</v>
      </c>
      <c r="K264" s="5" t="s">
        <v>6</v>
      </c>
      <c r="L264" s="5" t="s">
        <v>81</v>
      </c>
      <c r="M264" s="66">
        <f t="shared" si="172"/>
        <v>0</v>
      </c>
      <c r="N264" s="66">
        <f t="shared" si="173"/>
        <v>1</v>
      </c>
      <c r="O264" s="66"/>
      <c r="P264" s="66">
        <f t="shared" si="174"/>
        <v>0</v>
      </c>
      <c r="Q264" s="66">
        <f t="shared" si="175"/>
        <v>0</v>
      </c>
      <c r="R264" s="67">
        <f t="shared" si="2"/>
        <v>1</v>
      </c>
      <c r="S264" s="5"/>
      <c r="T264" s="5"/>
      <c r="U264" s="5" t="str">
        <f t="shared" si="7"/>
        <v>คณะมนุษยศาสตร์และสังคมศาสตร์ สาขาวิชาภาษาต่างประเทศ</v>
      </c>
      <c r="V264" s="8">
        <v>1469900108111</v>
      </c>
      <c r="W264" s="5"/>
      <c r="X264" s="5"/>
      <c r="Y264" s="5"/>
      <c r="Z264" s="5"/>
    </row>
    <row r="265" spans="1:26" ht="21.75" hidden="1" customHeight="1">
      <c r="A265" s="1"/>
      <c r="B265" s="1">
        <v>1470100195258</v>
      </c>
      <c r="C265" s="64" t="s">
        <v>395</v>
      </c>
      <c r="D265" s="5" t="s">
        <v>331</v>
      </c>
      <c r="E265" s="5" t="s">
        <v>379</v>
      </c>
      <c r="F265" s="5" t="s">
        <v>335</v>
      </c>
      <c r="G265" s="5" t="s">
        <v>174</v>
      </c>
      <c r="H265" s="5" t="s">
        <v>46</v>
      </c>
      <c r="I265" s="5" t="s">
        <v>382</v>
      </c>
      <c r="J265" s="65" t="s">
        <v>331</v>
      </c>
      <c r="K265" s="5" t="s">
        <v>6</v>
      </c>
      <c r="L265" s="5" t="s">
        <v>81</v>
      </c>
      <c r="M265" s="66">
        <f t="shared" si="172"/>
        <v>0</v>
      </c>
      <c r="N265" s="66">
        <f t="shared" si="173"/>
        <v>1</v>
      </c>
      <c r="O265" s="66"/>
      <c r="P265" s="66">
        <f t="shared" si="174"/>
        <v>0</v>
      </c>
      <c r="Q265" s="66">
        <f t="shared" si="175"/>
        <v>0</v>
      </c>
      <c r="R265" s="67">
        <f t="shared" si="2"/>
        <v>1</v>
      </c>
      <c r="S265" s="5"/>
      <c r="T265" s="5"/>
      <c r="U265" s="5" t="str">
        <f t="shared" si="7"/>
        <v>คณะมนุษยศาสตร์และสังคมศาสตร์ สาขาวิชาภาษาต่างประเทศ</v>
      </c>
      <c r="V265" s="8">
        <v>1470100195258</v>
      </c>
      <c r="W265" s="5"/>
      <c r="X265" s="5"/>
      <c r="Y265" s="5"/>
      <c r="Z265" s="5"/>
    </row>
    <row r="266" spans="1:26" ht="21.75" hidden="1" customHeight="1">
      <c r="A266" s="1"/>
      <c r="B266" s="1">
        <v>1470800089388</v>
      </c>
      <c r="C266" s="64" t="s">
        <v>396</v>
      </c>
      <c r="D266" s="5" t="s">
        <v>331</v>
      </c>
      <c r="E266" s="5" t="s">
        <v>379</v>
      </c>
      <c r="F266" s="5" t="s">
        <v>51</v>
      </c>
      <c r="G266" s="5" t="s">
        <v>51</v>
      </c>
      <c r="H266" s="5" t="s">
        <v>51</v>
      </c>
      <c r="I266" s="5" t="s">
        <v>51</v>
      </c>
      <c r="J266" s="65" t="s">
        <v>51</v>
      </c>
      <c r="K266" s="5" t="s">
        <v>6</v>
      </c>
      <c r="L266" s="5" t="s">
        <v>81</v>
      </c>
      <c r="M266" s="66">
        <f t="shared" si="172"/>
        <v>0</v>
      </c>
      <c r="N266" s="66">
        <f t="shared" si="173"/>
        <v>1</v>
      </c>
      <c r="O266" s="66"/>
      <c r="P266" s="66">
        <f t="shared" si="174"/>
        <v>0</v>
      </c>
      <c r="Q266" s="66">
        <f t="shared" si="175"/>
        <v>0</v>
      </c>
      <c r="R266" s="67">
        <f t="shared" si="2"/>
        <v>1</v>
      </c>
      <c r="S266" s="5"/>
      <c r="T266" s="5"/>
      <c r="U266" s="5" t="str">
        <f t="shared" si="7"/>
        <v>คณะมนุษยศาสตร์และสังคมศาสตร์ สาขาวิชาภาษาต่างประเทศ</v>
      </c>
      <c r="V266" s="8">
        <v>1470800089388</v>
      </c>
      <c r="W266" s="5"/>
      <c r="X266" s="5"/>
      <c r="Y266" s="5"/>
      <c r="Z266" s="5"/>
    </row>
    <row r="267" spans="1:26" ht="21.75" hidden="1" customHeight="1">
      <c r="A267" s="1"/>
      <c r="B267" s="1">
        <v>1470800186073</v>
      </c>
      <c r="C267" s="64" t="s">
        <v>397</v>
      </c>
      <c r="D267" s="5" t="s">
        <v>331</v>
      </c>
      <c r="E267" s="5" t="s">
        <v>379</v>
      </c>
      <c r="F267" s="5" t="s">
        <v>51</v>
      </c>
      <c r="G267" s="5" t="s">
        <v>51</v>
      </c>
      <c r="H267" s="5" t="s">
        <v>51</v>
      </c>
      <c r="I267" s="5" t="s">
        <v>51</v>
      </c>
      <c r="J267" s="65" t="s">
        <v>51</v>
      </c>
      <c r="K267" s="5" t="s">
        <v>6</v>
      </c>
      <c r="L267" s="5" t="s">
        <v>81</v>
      </c>
      <c r="M267" s="66">
        <f t="shared" si="172"/>
        <v>0</v>
      </c>
      <c r="N267" s="66">
        <f t="shared" si="173"/>
        <v>1</v>
      </c>
      <c r="O267" s="66"/>
      <c r="P267" s="66">
        <f t="shared" si="174"/>
        <v>0</v>
      </c>
      <c r="Q267" s="66">
        <f t="shared" si="175"/>
        <v>0</v>
      </c>
      <c r="R267" s="67">
        <f t="shared" si="2"/>
        <v>1</v>
      </c>
      <c r="S267" s="5"/>
      <c r="T267" s="5"/>
      <c r="U267" s="5" t="str">
        <f t="shared" si="7"/>
        <v>คณะมนุษยศาสตร์และสังคมศาสตร์ สาขาวิชาภาษาต่างประเทศ</v>
      </c>
      <c r="V267" s="8">
        <v>1470800186073</v>
      </c>
      <c r="W267" s="5"/>
      <c r="X267" s="5"/>
      <c r="Y267" s="5"/>
      <c r="Z267" s="5"/>
    </row>
    <row r="268" spans="1:26" ht="21.75" hidden="1" customHeight="1">
      <c r="A268" s="1"/>
      <c r="B268" s="1">
        <v>1471400001891</v>
      </c>
      <c r="C268" s="64" t="s">
        <v>399</v>
      </c>
      <c r="D268" s="5" t="s">
        <v>331</v>
      </c>
      <c r="E268" s="5" t="s">
        <v>379</v>
      </c>
      <c r="F268" s="5" t="s">
        <v>51</v>
      </c>
      <c r="G268" s="5" t="s">
        <v>51</v>
      </c>
      <c r="H268" s="5" t="s">
        <v>51</v>
      </c>
      <c r="I268" s="5" t="s">
        <v>51</v>
      </c>
      <c r="J268" s="65" t="s">
        <v>51</v>
      </c>
      <c r="K268" s="5" t="s">
        <v>6</v>
      </c>
      <c r="L268" s="5" t="s">
        <v>81</v>
      </c>
      <c r="M268" s="66">
        <f t="shared" si="172"/>
        <v>0</v>
      </c>
      <c r="N268" s="66">
        <f t="shared" si="173"/>
        <v>1</v>
      </c>
      <c r="O268" s="66"/>
      <c r="P268" s="66">
        <f t="shared" si="174"/>
        <v>0</v>
      </c>
      <c r="Q268" s="66">
        <f t="shared" si="175"/>
        <v>0</v>
      </c>
      <c r="R268" s="67">
        <f t="shared" si="2"/>
        <v>1</v>
      </c>
      <c r="S268" s="5"/>
      <c r="T268" s="5"/>
      <c r="U268" s="5" t="str">
        <f t="shared" si="7"/>
        <v>คณะมนุษยศาสตร์และสังคมศาสตร์ สาขาวิชาภาษาต่างประเทศ</v>
      </c>
      <c r="V268" s="8">
        <v>1471400001891</v>
      </c>
      <c r="W268" s="5"/>
      <c r="X268" s="5"/>
      <c r="Y268" s="5"/>
      <c r="Z268" s="5"/>
    </row>
    <row r="269" spans="1:26" ht="21.75" hidden="1" customHeight="1">
      <c r="A269" s="1"/>
      <c r="B269" s="1">
        <v>1479900005893</v>
      </c>
      <c r="C269" s="64" t="s">
        <v>400</v>
      </c>
      <c r="D269" s="5" t="s">
        <v>331</v>
      </c>
      <c r="E269" s="5" t="s">
        <v>379</v>
      </c>
      <c r="F269" s="5" t="s">
        <v>335</v>
      </c>
      <c r="G269" s="5" t="s">
        <v>174</v>
      </c>
      <c r="H269" s="5" t="s">
        <v>46</v>
      </c>
      <c r="I269" s="5" t="s">
        <v>382</v>
      </c>
      <c r="J269" s="65" t="s">
        <v>331</v>
      </c>
      <c r="K269" s="5" t="s">
        <v>6</v>
      </c>
      <c r="L269" s="5" t="s">
        <v>81</v>
      </c>
      <c r="M269" s="66">
        <f t="shared" si="172"/>
        <v>0</v>
      </c>
      <c r="N269" s="66">
        <f t="shared" si="173"/>
        <v>1</v>
      </c>
      <c r="O269" s="66"/>
      <c r="P269" s="66">
        <f t="shared" si="174"/>
        <v>0</v>
      </c>
      <c r="Q269" s="66">
        <f t="shared" si="175"/>
        <v>0</v>
      </c>
      <c r="R269" s="67">
        <f t="shared" si="2"/>
        <v>1</v>
      </c>
      <c r="S269" s="5"/>
      <c r="T269" s="5"/>
      <c r="U269" s="5" t="str">
        <f t="shared" si="7"/>
        <v>คณะมนุษยศาสตร์และสังคมศาสตร์ สาขาวิชาภาษาต่างประเทศ</v>
      </c>
      <c r="V269" s="8">
        <v>1479900005893</v>
      </c>
      <c r="W269" s="5"/>
      <c r="X269" s="5"/>
      <c r="Y269" s="5"/>
      <c r="Z269" s="5"/>
    </row>
    <row r="270" spans="1:26" ht="21.75" hidden="1" customHeight="1">
      <c r="A270" s="1"/>
      <c r="B270" s="1">
        <v>1479900006644</v>
      </c>
      <c r="C270" s="64" t="s">
        <v>401</v>
      </c>
      <c r="D270" s="5" t="s">
        <v>331</v>
      </c>
      <c r="E270" s="5" t="s">
        <v>379</v>
      </c>
      <c r="F270" s="5" t="s">
        <v>335</v>
      </c>
      <c r="G270" s="5" t="s">
        <v>45</v>
      </c>
      <c r="H270" s="5" t="s">
        <v>46</v>
      </c>
      <c r="I270" s="5" t="s">
        <v>98</v>
      </c>
      <c r="J270" s="65" t="s">
        <v>331</v>
      </c>
      <c r="K270" s="5" t="s">
        <v>6</v>
      </c>
      <c r="L270" s="5" t="s">
        <v>81</v>
      </c>
      <c r="M270" s="66">
        <f t="shared" si="172"/>
        <v>0</v>
      </c>
      <c r="N270" s="66">
        <f t="shared" si="173"/>
        <v>1</v>
      </c>
      <c r="O270" s="66"/>
      <c r="P270" s="66">
        <f t="shared" si="174"/>
        <v>0</v>
      </c>
      <c r="Q270" s="66">
        <f t="shared" si="175"/>
        <v>0</v>
      </c>
      <c r="R270" s="67">
        <f t="shared" si="2"/>
        <v>1</v>
      </c>
      <c r="S270" s="5"/>
      <c r="T270" s="5"/>
      <c r="U270" s="5" t="str">
        <f t="shared" si="7"/>
        <v>คณะมนุษยศาสตร์และสังคมศาสตร์ สาขาวิชาภาษาต่างประเทศ</v>
      </c>
      <c r="V270" s="8">
        <v>1479900006644</v>
      </c>
      <c r="W270" s="5"/>
      <c r="X270" s="5"/>
      <c r="Y270" s="5"/>
      <c r="Z270" s="5"/>
    </row>
    <row r="271" spans="1:26" ht="21.75" hidden="1" customHeight="1">
      <c r="A271" s="1"/>
      <c r="B271" s="1">
        <v>1479900009007</v>
      </c>
      <c r="C271" s="64" t="s">
        <v>402</v>
      </c>
      <c r="D271" s="5" t="s">
        <v>331</v>
      </c>
      <c r="E271" s="5" t="s">
        <v>379</v>
      </c>
      <c r="F271" s="5" t="s">
        <v>51</v>
      </c>
      <c r="G271" s="5" t="s">
        <v>51</v>
      </c>
      <c r="H271" s="5" t="s">
        <v>51</v>
      </c>
      <c r="I271" s="5" t="s">
        <v>51</v>
      </c>
      <c r="J271" s="65" t="s">
        <v>51</v>
      </c>
      <c r="K271" s="5" t="s">
        <v>6</v>
      </c>
      <c r="L271" s="5" t="s">
        <v>81</v>
      </c>
      <c r="M271" s="66">
        <f t="shared" si="172"/>
        <v>0</v>
      </c>
      <c r="N271" s="66">
        <f t="shared" si="173"/>
        <v>1</v>
      </c>
      <c r="O271" s="66"/>
      <c r="P271" s="66">
        <f t="shared" si="174"/>
        <v>0</v>
      </c>
      <c r="Q271" s="66">
        <f t="shared" si="175"/>
        <v>0</v>
      </c>
      <c r="R271" s="67">
        <f t="shared" si="2"/>
        <v>1</v>
      </c>
      <c r="S271" s="5"/>
      <c r="T271" s="5"/>
      <c r="U271" s="5" t="str">
        <f t="shared" si="7"/>
        <v>คณะมนุษยศาสตร์และสังคมศาสตร์ สาขาวิชาภาษาต่างประเทศ</v>
      </c>
      <c r="V271" s="8">
        <v>1479900009007</v>
      </c>
      <c r="W271" s="5"/>
      <c r="X271" s="5"/>
      <c r="Y271" s="5"/>
      <c r="Z271" s="5"/>
    </row>
    <row r="272" spans="1:26" ht="21.75" hidden="1" customHeight="1">
      <c r="A272" s="1"/>
      <c r="B272" s="1">
        <v>1479900151334</v>
      </c>
      <c r="C272" s="64" t="s">
        <v>403</v>
      </c>
      <c r="D272" s="5" t="s">
        <v>331</v>
      </c>
      <c r="E272" s="5" t="s">
        <v>379</v>
      </c>
      <c r="F272" s="5" t="s">
        <v>51</v>
      </c>
      <c r="G272" s="5" t="s">
        <v>51</v>
      </c>
      <c r="H272" s="5" t="s">
        <v>51</v>
      </c>
      <c r="I272" s="5" t="s">
        <v>51</v>
      </c>
      <c r="J272" s="65" t="s">
        <v>51</v>
      </c>
      <c r="K272" s="5" t="s">
        <v>6</v>
      </c>
      <c r="L272" s="5" t="s">
        <v>81</v>
      </c>
      <c r="M272" s="66">
        <f t="shared" si="172"/>
        <v>0</v>
      </c>
      <c r="N272" s="66">
        <f t="shared" si="173"/>
        <v>1</v>
      </c>
      <c r="O272" s="66"/>
      <c r="P272" s="66">
        <f t="shared" si="174"/>
        <v>0</v>
      </c>
      <c r="Q272" s="66">
        <f t="shared" si="175"/>
        <v>0</v>
      </c>
      <c r="R272" s="67">
        <f t="shared" si="2"/>
        <v>1</v>
      </c>
      <c r="S272" s="5"/>
      <c r="T272" s="5"/>
      <c r="U272" s="5" t="str">
        <f t="shared" si="7"/>
        <v>คณะมนุษยศาสตร์และสังคมศาสตร์ สาขาวิชาภาษาต่างประเทศ</v>
      </c>
      <c r="V272" s="8">
        <v>1479900151334</v>
      </c>
      <c r="W272" s="5"/>
      <c r="X272" s="5"/>
      <c r="Y272" s="5"/>
      <c r="Z272" s="5"/>
    </row>
    <row r="273" spans="1:26" ht="21.75" hidden="1" customHeight="1">
      <c r="A273" s="1"/>
      <c r="B273" s="1">
        <v>1480600007817</v>
      </c>
      <c r="C273" s="64" t="s">
        <v>404</v>
      </c>
      <c r="D273" s="5" t="s">
        <v>331</v>
      </c>
      <c r="E273" s="5" t="s">
        <v>379</v>
      </c>
      <c r="F273" s="5" t="s">
        <v>335</v>
      </c>
      <c r="G273" s="5" t="s">
        <v>45</v>
      </c>
      <c r="H273" s="5" t="s">
        <v>46</v>
      </c>
      <c r="I273" s="5" t="s">
        <v>98</v>
      </c>
      <c r="J273" s="65" t="s">
        <v>331</v>
      </c>
      <c r="K273" s="5" t="s">
        <v>6</v>
      </c>
      <c r="L273" s="5" t="s">
        <v>81</v>
      </c>
      <c r="M273" s="66">
        <f t="shared" si="172"/>
        <v>0</v>
      </c>
      <c r="N273" s="66">
        <f t="shared" si="173"/>
        <v>1</v>
      </c>
      <c r="O273" s="66"/>
      <c r="P273" s="66">
        <f t="shared" si="174"/>
        <v>0</v>
      </c>
      <c r="Q273" s="66">
        <f t="shared" si="175"/>
        <v>0</v>
      </c>
      <c r="R273" s="67">
        <f t="shared" si="2"/>
        <v>1</v>
      </c>
      <c r="S273" s="5"/>
      <c r="T273" s="5"/>
      <c r="U273" s="5" t="str">
        <f t="shared" si="7"/>
        <v>คณะมนุษยศาสตร์และสังคมศาสตร์ สาขาวิชาภาษาต่างประเทศ</v>
      </c>
      <c r="V273" s="8">
        <v>1480600007817</v>
      </c>
      <c r="W273" s="5"/>
      <c r="X273" s="5"/>
      <c r="Y273" s="5"/>
      <c r="Z273" s="5"/>
    </row>
    <row r="274" spans="1:26" ht="21.75" hidden="1" customHeight="1">
      <c r="A274" s="1"/>
      <c r="B274" s="1">
        <v>1499900065004</v>
      </c>
      <c r="C274" s="64" t="s">
        <v>405</v>
      </c>
      <c r="D274" s="5" t="s">
        <v>331</v>
      </c>
      <c r="E274" s="5" t="s">
        <v>379</v>
      </c>
      <c r="F274" s="5" t="s">
        <v>335</v>
      </c>
      <c r="G274" s="5" t="s">
        <v>174</v>
      </c>
      <c r="H274" s="5" t="s">
        <v>46</v>
      </c>
      <c r="I274" s="5" t="s">
        <v>382</v>
      </c>
      <c r="J274" s="65" t="s">
        <v>331</v>
      </c>
      <c r="K274" s="5" t="s">
        <v>6</v>
      </c>
      <c r="L274" s="5" t="s">
        <v>81</v>
      </c>
      <c r="M274" s="66">
        <f t="shared" si="172"/>
        <v>0</v>
      </c>
      <c r="N274" s="66">
        <f t="shared" si="173"/>
        <v>1</v>
      </c>
      <c r="O274" s="66"/>
      <c r="P274" s="66">
        <f t="shared" si="174"/>
        <v>0</v>
      </c>
      <c r="Q274" s="66">
        <f t="shared" si="175"/>
        <v>0</v>
      </c>
      <c r="R274" s="67">
        <f t="shared" si="2"/>
        <v>1</v>
      </c>
      <c r="S274" s="5"/>
      <c r="T274" s="5"/>
      <c r="U274" s="5" t="str">
        <f t="shared" si="7"/>
        <v>คณะมนุษยศาสตร์และสังคมศาสตร์ สาขาวิชาภาษาต่างประเทศ</v>
      </c>
      <c r="V274" s="8">
        <v>1499900065004</v>
      </c>
      <c r="W274" s="5"/>
      <c r="X274" s="5"/>
      <c r="Y274" s="5"/>
      <c r="Z274" s="5"/>
    </row>
    <row r="275" spans="1:26" ht="21.75" hidden="1" customHeight="1">
      <c r="A275" s="1"/>
      <c r="B275" s="1">
        <v>1559900129656</v>
      </c>
      <c r="C275" s="64" t="s">
        <v>406</v>
      </c>
      <c r="D275" s="5" t="s">
        <v>331</v>
      </c>
      <c r="E275" s="5" t="s">
        <v>379</v>
      </c>
      <c r="F275" s="5" t="s">
        <v>51</v>
      </c>
      <c r="G275" s="5" t="s">
        <v>51</v>
      </c>
      <c r="H275" s="5" t="s">
        <v>51</v>
      </c>
      <c r="I275" s="5" t="s">
        <v>51</v>
      </c>
      <c r="J275" s="65" t="s">
        <v>51</v>
      </c>
      <c r="K275" s="5" t="s">
        <v>6</v>
      </c>
      <c r="L275" s="5" t="s">
        <v>81</v>
      </c>
      <c r="M275" s="66">
        <f t="shared" si="172"/>
        <v>0</v>
      </c>
      <c r="N275" s="66">
        <f t="shared" si="173"/>
        <v>1</v>
      </c>
      <c r="O275" s="66"/>
      <c r="P275" s="66">
        <f t="shared" si="174"/>
        <v>0</v>
      </c>
      <c r="Q275" s="66">
        <f t="shared" si="175"/>
        <v>0</v>
      </c>
      <c r="R275" s="67">
        <f t="shared" si="2"/>
        <v>1</v>
      </c>
      <c r="S275" s="5"/>
      <c r="T275" s="5"/>
      <c r="U275" s="5" t="str">
        <f t="shared" si="7"/>
        <v>คณะมนุษยศาสตร์และสังคมศาสตร์ สาขาวิชาภาษาต่างประเทศ</v>
      </c>
      <c r="V275" s="8">
        <v>1559900129656</v>
      </c>
      <c r="W275" s="5"/>
      <c r="X275" s="5"/>
      <c r="Y275" s="5"/>
      <c r="Z275" s="5"/>
    </row>
    <row r="276" spans="1:26" ht="21.75" hidden="1" customHeight="1">
      <c r="A276" s="1"/>
      <c r="B276" s="1">
        <v>1559900129656</v>
      </c>
      <c r="C276" s="64" t="s">
        <v>406</v>
      </c>
      <c r="D276" s="5" t="s">
        <v>331</v>
      </c>
      <c r="E276" s="5" t="s">
        <v>379</v>
      </c>
      <c r="F276" s="5" t="s">
        <v>51</v>
      </c>
      <c r="G276" s="5" t="s">
        <v>51</v>
      </c>
      <c r="H276" s="5" t="s">
        <v>51</v>
      </c>
      <c r="I276" s="5" t="s">
        <v>51</v>
      </c>
      <c r="J276" s="65" t="s">
        <v>51</v>
      </c>
      <c r="K276" s="5" t="s">
        <v>6</v>
      </c>
      <c r="L276" s="5" t="s">
        <v>81</v>
      </c>
      <c r="M276" s="66">
        <f t="shared" si="172"/>
        <v>0</v>
      </c>
      <c r="N276" s="66">
        <f t="shared" si="173"/>
        <v>1</v>
      </c>
      <c r="O276" s="66"/>
      <c r="P276" s="66">
        <f t="shared" si="174"/>
        <v>0</v>
      </c>
      <c r="Q276" s="66">
        <f t="shared" si="175"/>
        <v>0</v>
      </c>
      <c r="R276" s="67">
        <f t="shared" si="2"/>
        <v>1</v>
      </c>
      <c r="S276" s="5"/>
      <c r="T276" s="5"/>
      <c r="U276" s="5" t="str">
        <f t="shared" si="7"/>
        <v>คณะมนุษยศาสตร์และสังคมศาสตร์ สาขาวิชาภาษาต่างประเทศ</v>
      </c>
      <c r="V276" s="8">
        <v>1559900129656</v>
      </c>
      <c r="W276" s="5"/>
      <c r="X276" s="5"/>
      <c r="Y276" s="5"/>
      <c r="Z276" s="5"/>
    </row>
    <row r="277" spans="1:26" ht="21.75" hidden="1" customHeight="1">
      <c r="A277" s="1"/>
      <c r="B277" s="1">
        <v>3440900203065</v>
      </c>
      <c r="C277" s="64" t="s">
        <v>408</v>
      </c>
      <c r="D277" s="5" t="s">
        <v>331</v>
      </c>
      <c r="E277" s="5" t="s">
        <v>379</v>
      </c>
      <c r="F277" s="5" t="s">
        <v>51</v>
      </c>
      <c r="G277" s="5" t="s">
        <v>51</v>
      </c>
      <c r="H277" s="5" t="s">
        <v>51</v>
      </c>
      <c r="I277" s="5" t="s">
        <v>51</v>
      </c>
      <c r="J277" s="65" t="s">
        <v>51</v>
      </c>
      <c r="K277" s="5" t="s">
        <v>6</v>
      </c>
      <c r="L277" s="5" t="s">
        <v>81</v>
      </c>
      <c r="M277" s="66">
        <f t="shared" si="172"/>
        <v>0</v>
      </c>
      <c r="N277" s="66">
        <f t="shared" si="173"/>
        <v>1</v>
      </c>
      <c r="O277" s="66"/>
      <c r="P277" s="66">
        <f t="shared" si="174"/>
        <v>0</v>
      </c>
      <c r="Q277" s="66">
        <f t="shared" si="175"/>
        <v>0</v>
      </c>
      <c r="R277" s="67">
        <f t="shared" si="2"/>
        <v>1</v>
      </c>
      <c r="S277" s="5"/>
      <c r="T277" s="5"/>
      <c r="U277" s="5" t="str">
        <f t="shared" si="7"/>
        <v>คณะมนุษยศาสตร์และสังคมศาสตร์ สาขาวิชาภาษาต่างประเทศ</v>
      </c>
      <c r="V277" s="8">
        <v>3440900203065</v>
      </c>
      <c r="W277" s="5"/>
      <c r="X277" s="5"/>
      <c r="Y277" s="5"/>
      <c r="Z277" s="5"/>
    </row>
    <row r="278" spans="1:26" ht="21.75" hidden="1" customHeight="1">
      <c r="A278" s="1"/>
      <c r="B278" s="1">
        <v>3469900117639</v>
      </c>
      <c r="C278" s="64" t="s">
        <v>409</v>
      </c>
      <c r="D278" s="5" t="s">
        <v>331</v>
      </c>
      <c r="E278" s="5" t="s">
        <v>379</v>
      </c>
      <c r="F278" s="5" t="s">
        <v>51</v>
      </c>
      <c r="G278" s="5" t="s">
        <v>51</v>
      </c>
      <c r="H278" s="5" t="s">
        <v>51</v>
      </c>
      <c r="I278" s="5" t="s">
        <v>51</v>
      </c>
      <c r="J278" s="65" t="s">
        <v>51</v>
      </c>
      <c r="K278" s="5" t="s">
        <v>6</v>
      </c>
      <c r="L278" s="5" t="s">
        <v>81</v>
      </c>
      <c r="M278" s="66">
        <f t="shared" si="172"/>
        <v>0</v>
      </c>
      <c r="N278" s="66">
        <f t="shared" si="173"/>
        <v>1</v>
      </c>
      <c r="O278" s="66"/>
      <c r="P278" s="66">
        <f t="shared" si="174"/>
        <v>0</v>
      </c>
      <c r="Q278" s="66">
        <f t="shared" si="175"/>
        <v>0</v>
      </c>
      <c r="R278" s="67">
        <f t="shared" si="2"/>
        <v>1</v>
      </c>
      <c r="S278" s="5"/>
      <c r="T278" s="5"/>
      <c r="U278" s="5" t="str">
        <f t="shared" si="7"/>
        <v>คณะมนุษยศาสตร์และสังคมศาสตร์ สาขาวิชาภาษาต่างประเทศ</v>
      </c>
      <c r="V278" s="8">
        <v>3469900117639</v>
      </c>
      <c r="W278" s="5"/>
      <c r="X278" s="5"/>
      <c r="Y278" s="5"/>
      <c r="Z278" s="5"/>
    </row>
    <row r="279" spans="1:26" ht="21.75" hidden="1" customHeight="1">
      <c r="A279" s="1"/>
      <c r="B279" s="1">
        <v>520842715</v>
      </c>
      <c r="C279" s="64" t="s">
        <v>410</v>
      </c>
      <c r="D279" s="5" t="s">
        <v>331</v>
      </c>
      <c r="E279" s="5" t="s">
        <v>379</v>
      </c>
      <c r="F279" s="5" t="s">
        <v>51</v>
      </c>
      <c r="G279" s="5" t="s">
        <v>51</v>
      </c>
      <c r="H279" s="5" t="s">
        <v>51</v>
      </c>
      <c r="I279" s="5" t="s">
        <v>51</v>
      </c>
      <c r="J279" s="65" t="s">
        <v>51</v>
      </c>
      <c r="K279" s="5" t="s">
        <v>48</v>
      </c>
      <c r="L279" s="5" t="s">
        <v>106</v>
      </c>
      <c r="M279" s="66">
        <f t="shared" si="172"/>
        <v>0</v>
      </c>
      <c r="N279" s="66">
        <f t="shared" si="173"/>
        <v>0</v>
      </c>
      <c r="O279" s="66"/>
      <c r="P279" s="66">
        <f t="shared" si="174"/>
        <v>1</v>
      </c>
      <c r="Q279" s="66">
        <f t="shared" si="175"/>
        <v>0</v>
      </c>
      <c r="R279" s="67">
        <f t="shared" si="2"/>
        <v>1</v>
      </c>
      <c r="S279" s="5"/>
      <c r="T279" s="5"/>
      <c r="U279" s="5" t="str">
        <f t="shared" si="7"/>
        <v>คณะมนุษยศาสตร์และสังคมศาสตร์ สาขาวิชาภาษาต่างประเทศ</v>
      </c>
      <c r="V279" s="8">
        <v>520842715</v>
      </c>
      <c r="W279" s="5"/>
      <c r="X279" s="5"/>
      <c r="Y279" s="5"/>
      <c r="Z279" s="5"/>
    </row>
    <row r="280" spans="1:26" ht="21.75" hidden="1" customHeight="1">
      <c r="A280" s="1"/>
      <c r="B280" s="1">
        <v>548511390</v>
      </c>
      <c r="C280" s="64" t="s">
        <v>412</v>
      </c>
      <c r="D280" s="5" t="s">
        <v>331</v>
      </c>
      <c r="E280" s="5" t="s">
        <v>379</v>
      </c>
      <c r="F280" s="5" t="s">
        <v>51</v>
      </c>
      <c r="G280" s="5" t="s">
        <v>51</v>
      </c>
      <c r="H280" s="5" t="s">
        <v>51</v>
      </c>
      <c r="I280" s="5" t="s">
        <v>51</v>
      </c>
      <c r="J280" s="65" t="s">
        <v>51</v>
      </c>
      <c r="K280" s="5" t="s">
        <v>48</v>
      </c>
      <c r="L280" s="5" t="s">
        <v>106</v>
      </c>
      <c r="M280" s="66">
        <f t="shared" si="172"/>
        <v>0</v>
      </c>
      <c r="N280" s="66">
        <f t="shared" si="173"/>
        <v>0</v>
      </c>
      <c r="O280" s="66"/>
      <c r="P280" s="66">
        <f t="shared" si="174"/>
        <v>1</v>
      </c>
      <c r="Q280" s="66">
        <f t="shared" si="175"/>
        <v>0</v>
      </c>
      <c r="R280" s="67">
        <f t="shared" si="2"/>
        <v>1</v>
      </c>
      <c r="S280" s="5"/>
      <c r="T280" s="5"/>
      <c r="U280" s="5" t="str">
        <f t="shared" si="7"/>
        <v>คณะมนุษยศาสตร์และสังคมศาสตร์ สาขาวิชาภาษาต่างประเทศ</v>
      </c>
      <c r="V280" s="8">
        <v>548511390</v>
      </c>
      <c r="W280" s="5"/>
      <c r="X280" s="5"/>
      <c r="Y280" s="5"/>
      <c r="Z280" s="5"/>
    </row>
    <row r="281" spans="1:26" ht="21.75" hidden="1" customHeight="1">
      <c r="A281" s="1"/>
      <c r="B281" s="1">
        <v>9345712</v>
      </c>
      <c r="C281" s="64" t="s">
        <v>413</v>
      </c>
      <c r="D281" s="5" t="s">
        <v>331</v>
      </c>
      <c r="E281" s="5" t="s">
        <v>379</v>
      </c>
      <c r="F281" s="5" t="s">
        <v>51</v>
      </c>
      <c r="G281" s="5" t="s">
        <v>51</v>
      </c>
      <c r="H281" s="5" t="s">
        <v>51</v>
      </c>
      <c r="I281" s="5" t="s">
        <v>51</v>
      </c>
      <c r="J281" s="65" t="s">
        <v>51</v>
      </c>
      <c r="K281" s="5" t="s">
        <v>48</v>
      </c>
      <c r="L281" s="5" t="s">
        <v>106</v>
      </c>
      <c r="M281" s="66">
        <f t="shared" si="172"/>
        <v>0</v>
      </c>
      <c r="N281" s="66">
        <f t="shared" si="173"/>
        <v>0</v>
      </c>
      <c r="O281" s="66"/>
      <c r="P281" s="66">
        <f t="shared" si="174"/>
        <v>1</v>
      </c>
      <c r="Q281" s="66">
        <f t="shared" si="175"/>
        <v>0</v>
      </c>
      <c r="R281" s="67">
        <f t="shared" si="2"/>
        <v>1</v>
      </c>
      <c r="S281" s="5"/>
      <c r="T281" s="5"/>
      <c r="U281" s="5" t="str">
        <f t="shared" si="7"/>
        <v>คณะมนุษยศาสตร์และสังคมศาสตร์ สาขาวิชาภาษาต่างประเทศ</v>
      </c>
      <c r="V281" s="8">
        <v>9345712</v>
      </c>
      <c r="W281" s="5"/>
      <c r="X281" s="5"/>
      <c r="Y281" s="5"/>
      <c r="Z281" s="5"/>
    </row>
    <row r="282" spans="1:26" ht="21.75" hidden="1" customHeight="1">
      <c r="A282" s="1"/>
      <c r="B282" s="1" t="s">
        <v>414</v>
      </c>
      <c r="C282" s="64" t="s">
        <v>415</v>
      </c>
      <c r="D282" s="5" t="s">
        <v>331</v>
      </c>
      <c r="E282" s="5" t="s">
        <v>379</v>
      </c>
      <c r="F282" s="5" t="s">
        <v>51</v>
      </c>
      <c r="G282" s="5" t="s">
        <v>51</v>
      </c>
      <c r="H282" s="5" t="s">
        <v>51</v>
      </c>
      <c r="I282" s="5" t="s">
        <v>51</v>
      </c>
      <c r="J282" s="65" t="s">
        <v>51</v>
      </c>
      <c r="K282" s="5" t="s">
        <v>48</v>
      </c>
      <c r="L282" s="5" t="s">
        <v>106</v>
      </c>
      <c r="M282" s="66">
        <f t="shared" si="172"/>
        <v>0</v>
      </c>
      <c r="N282" s="66">
        <f t="shared" si="173"/>
        <v>0</v>
      </c>
      <c r="O282" s="66"/>
      <c r="P282" s="66">
        <f t="shared" si="174"/>
        <v>1</v>
      </c>
      <c r="Q282" s="66">
        <f t="shared" si="175"/>
        <v>0</v>
      </c>
      <c r="R282" s="67">
        <f t="shared" si="2"/>
        <v>1</v>
      </c>
      <c r="S282" s="5"/>
      <c r="T282" s="5"/>
      <c r="U282" s="5" t="str">
        <f t="shared" si="7"/>
        <v>คณะมนุษยศาสตร์และสังคมศาสตร์ สาขาวิชาภาษาต่างประเทศ</v>
      </c>
      <c r="V282" s="8" t="s">
        <v>414</v>
      </c>
      <c r="W282" s="5"/>
      <c r="X282" s="5"/>
      <c r="Y282" s="5"/>
      <c r="Z282" s="5"/>
    </row>
    <row r="283" spans="1:26" ht="21.75" hidden="1" customHeight="1">
      <c r="A283" s="1"/>
      <c r="B283" s="1" t="s">
        <v>416</v>
      </c>
      <c r="C283" s="64" t="s">
        <v>417</v>
      </c>
      <c r="D283" s="5" t="s">
        <v>331</v>
      </c>
      <c r="E283" s="5" t="s">
        <v>379</v>
      </c>
      <c r="F283" s="5" t="s">
        <v>51</v>
      </c>
      <c r="G283" s="5" t="s">
        <v>51</v>
      </c>
      <c r="H283" s="5" t="s">
        <v>51</v>
      </c>
      <c r="I283" s="5" t="s">
        <v>51</v>
      </c>
      <c r="J283" s="65" t="s">
        <v>51</v>
      </c>
      <c r="K283" s="5" t="s">
        <v>48</v>
      </c>
      <c r="L283" s="5" t="s">
        <v>106</v>
      </c>
      <c r="M283" s="66">
        <f t="shared" si="172"/>
        <v>0</v>
      </c>
      <c r="N283" s="66">
        <f t="shared" si="173"/>
        <v>0</v>
      </c>
      <c r="O283" s="66"/>
      <c r="P283" s="66">
        <f t="shared" si="174"/>
        <v>1</v>
      </c>
      <c r="Q283" s="66">
        <f t="shared" si="175"/>
        <v>0</v>
      </c>
      <c r="R283" s="67">
        <f t="shared" si="2"/>
        <v>1</v>
      </c>
      <c r="S283" s="5"/>
      <c r="T283" s="5"/>
      <c r="U283" s="5" t="str">
        <f t="shared" si="7"/>
        <v>คณะมนุษยศาสตร์และสังคมศาสตร์ สาขาวิชาภาษาต่างประเทศ</v>
      </c>
      <c r="V283" s="8" t="s">
        <v>416</v>
      </c>
      <c r="W283" s="5"/>
      <c r="X283" s="5"/>
      <c r="Y283" s="5"/>
      <c r="Z283" s="5"/>
    </row>
    <row r="284" spans="1:26" ht="21.75" hidden="1" customHeight="1">
      <c r="A284" s="1"/>
      <c r="B284" s="1" t="s">
        <v>418</v>
      </c>
      <c r="C284" s="64" t="s">
        <v>419</v>
      </c>
      <c r="D284" s="5" t="s">
        <v>331</v>
      </c>
      <c r="E284" s="5" t="s">
        <v>379</v>
      </c>
      <c r="F284" s="5" t="s">
        <v>51</v>
      </c>
      <c r="G284" s="5" t="s">
        <v>51</v>
      </c>
      <c r="H284" s="5" t="s">
        <v>51</v>
      </c>
      <c r="I284" s="5" t="s">
        <v>51</v>
      </c>
      <c r="J284" s="65" t="s">
        <v>51</v>
      </c>
      <c r="K284" s="5" t="s">
        <v>48</v>
      </c>
      <c r="L284" s="5" t="s">
        <v>106</v>
      </c>
      <c r="M284" s="66">
        <f t="shared" si="172"/>
        <v>0</v>
      </c>
      <c r="N284" s="66">
        <f t="shared" si="173"/>
        <v>0</v>
      </c>
      <c r="O284" s="66"/>
      <c r="P284" s="66">
        <f t="shared" si="174"/>
        <v>1</v>
      </c>
      <c r="Q284" s="66">
        <f t="shared" si="175"/>
        <v>0</v>
      </c>
      <c r="R284" s="67">
        <f t="shared" si="2"/>
        <v>1</v>
      </c>
      <c r="S284" s="5"/>
      <c r="T284" s="5"/>
      <c r="U284" s="5" t="str">
        <f t="shared" si="7"/>
        <v>คณะมนุษยศาสตร์และสังคมศาสตร์ สาขาวิชาภาษาต่างประเทศ</v>
      </c>
      <c r="V284" s="8" t="s">
        <v>418</v>
      </c>
      <c r="W284" s="5"/>
      <c r="X284" s="5"/>
      <c r="Y284" s="5"/>
      <c r="Z284" s="5"/>
    </row>
    <row r="285" spans="1:26" ht="21.75" hidden="1" customHeight="1">
      <c r="A285" s="1"/>
      <c r="B285" s="1" t="s">
        <v>420</v>
      </c>
      <c r="C285" s="64" t="s">
        <v>421</v>
      </c>
      <c r="D285" s="5" t="s">
        <v>331</v>
      </c>
      <c r="E285" s="5" t="s">
        <v>379</v>
      </c>
      <c r="F285" s="5" t="s">
        <v>51</v>
      </c>
      <c r="G285" s="5" t="s">
        <v>51</v>
      </c>
      <c r="H285" s="5" t="s">
        <v>51</v>
      </c>
      <c r="I285" s="5" t="s">
        <v>51</v>
      </c>
      <c r="J285" s="65" t="s">
        <v>51</v>
      </c>
      <c r="K285" s="5" t="s">
        <v>48</v>
      </c>
      <c r="L285" s="5" t="s">
        <v>106</v>
      </c>
      <c r="M285" s="66">
        <f t="shared" si="172"/>
        <v>0</v>
      </c>
      <c r="N285" s="66">
        <f t="shared" si="173"/>
        <v>0</v>
      </c>
      <c r="O285" s="66"/>
      <c r="P285" s="66">
        <f t="shared" si="174"/>
        <v>1</v>
      </c>
      <c r="Q285" s="66">
        <f t="shared" si="175"/>
        <v>0</v>
      </c>
      <c r="R285" s="67">
        <f t="shared" si="2"/>
        <v>1</v>
      </c>
      <c r="S285" s="5"/>
      <c r="T285" s="5"/>
      <c r="U285" s="5" t="str">
        <f t="shared" si="7"/>
        <v>คณะมนุษยศาสตร์และสังคมศาสตร์ สาขาวิชาภาษาต่างประเทศ</v>
      </c>
      <c r="V285" s="8" t="s">
        <v>420</v>
      </c>
      <c r="W285" s="5"/>
      <c r="X285" s="5"/>
      <c r="Y285" s="5"/>
      <c r="Z285" s="5"/>
    </row>
    <row r="286" spans="1:26" ht="21.75" hidden="1" customHeight="1">
      <c r="A286" s="1"/>
      <c r="B286" s="1" t="s">
        <v>422</v>
      </c>
      <c r="C286" s="64" t="s">
        <v>423</v>
      </c>
      <c r="D286" s="5" t="s">
        <v>331</v>
      </c>
      <c r="E286" s="5" t="s">
        <v>379</v>
      </c>
      <c r="F286" s="5" t="s">
        <v>51</v>
      </c>
      <c r="G286" s="5" t="s">
        <v>51</v>
      </c>
      <c r="H286" s="5" t="s">
        <v>51</v>
      </c>
      <c r="I286" s="5" t="s">
        <v>51</v>
      </c>
      <c r="J286" s="65" t="s">
        <v>51</v>
      </c>
      <c r="K286" s="5" t="s">
        <v>48</v>
      </c>
      <c r="L286" s="5" t="s">
        <v>81</v>
      </c>
      <c r="M286" s="66">
        <f t="shared" si="172"/>
        <v>0</v>
      </c>
      <c r="N286" s="66">
        <f t="shared" si="173"/>
        <v>0</v>
      </c>
      <c r="O286" s="66"/>
      <c r="P286" s="66">
        <f t="shared" si="174"/>
        <v>1</v>
      </c>
      <c r="Q286" s="66">
        <f t="shared" si="175"/>
        <v>0</v>
      </c>
      <c r="R286" s="67">
        <f t="shared" si="2"/>
        <v>1</v>
      </c>
      <c r="S286" s="5"/>
      <c r="T286" s="5"/>
      <c r="U286" s="5" t="str">
        <f t="shared" si="7"/>
        <v>คณะมนุษยศาสตร์และสังคมศาสตร์ สาขาวิชาภาษาต่างประเทศ</v>
      </c>
      <c r="V286" s="8" t="s">
        <v>422</v>
      </c>
      <c r="W286" s="5"/>
      <c r="X286" s="5"/>
      <c r="Y286" s="5"/>
      <c r="Z286" s="5"/>
    </row>
    <row r="287" spans="1:26" ht="21.75" hidden="1" customHeight="1">
      <c r="A287" s="1"/>
      <c r="B287" s="1" t="s">
        <v>424</v>
      </c>
      <c r="C287" s="64" t="s">
        <v>425</v>
      </c>
      <c r="D287" s="5" t="s">
        <v>331</v>
      </c>
      <c r="E287" s="5" t="s">
        <v>379</v>
      </c>
      <c r="F287" s="5" t="s">
        <v>51</v>
      </c>
      <c r="G287" s="5" t="s">
        <v>51</v>
      </c>
      <c r="H287" s="5" t="s">
        <v>51</v>
      </c>
      <c r="I287" s="5" t="s">
        <v>51</v>
      </c>
      <c r="J287" s="65" t="s">
        <v>51</v>
      </c>
      <c r="K287" s="5" t="s">
        <v>48</v>
      </c>
      <c r="L287" s="5" t="s">
        <v>81</v>
      </c>
      <c r="M287" s="66">
        <f t="shared" si="172"/>
        <v>0</v>
      </c>
      <c r="N287" s="66">
        <f t="shared" si="173"/>
        <v>0</v>
      </c>
      <c r="O287" s="66"/>
      <c r="P287" s="66">
        <f t="shared" si="174"/>
        <v>1</v>
      </c>
      <c r="Q287" s="66">
        <f t="shared" si="175"/>
        <v>0</v>
      </c>
      <c r="R287" s="67">
        <f t="shared" si="2"/>
        <v>1</v>
      </c>
      <c r="S287" s="5"/>
      <c r="T287" s="5"/>
      <c r="U287" s="5" t="str">
        <f t="shared" si="7"/>
        <v>คณะมนุษยศาสตร์และสังคมศาสตร์ สาขาวิชาภาษาต่างประเทศ</v>
      </c>
      <c r="V287" s="8" t="s">
        <v>424</v>
      </c>
      <c r="W287" s="5"/>
      <c r="X287" s="5"/>
      <c r="Y287" s="5"/>
      <c r="Z287" s="5"/>
    </row>
    <row r="288" spans="1:26" ht="21.75" hidden="1" customHeight="1">
      <c r="A288" s="1"/>
      <c r="B288" s="1" t="s">
        <v>426</v>
      </c>
      <c r="C288" s="64" t="s">
        <v>427</v>
      </c>
      <c r="D288" s="5" t="s">
        <v>331</v>
      </c>
      <c r="E288" s="5" t="s">
        <v>379</v>
      </c>
      <c r="F288" s="5" t="s">
        <v>51</v>
      </c>
      <c r="G288" s="5" t="s">
        <v>51</v>
      </c>
      <c r="H288" s="5" t="s">
        <v>51</v>
      </c>
      <c r="I288" s="5" t="s">
        <v>51</v>
      </c>
      <c r="J288" s="65" t="s">
        <v>51</v>
      </c>
      <c r="K288" s="5" t="s">
        <v>48</v>
      </c>
      <c r="L288" s="5" t="s">
        <v>106</v>
      </c>
      <c r="M288" s="66">
        <f t="shared" si="172"/>
        <v>0</v>
      </c>
      <c r="N288" s="66">
        <f t="shared" si="173"/>
        <v>0</v>
      </c>
      <c r="O288" s="66"/>
      <c r="P288" s="66">
        <f t="shared" si="174"/>
        <v>1</v>
      </c>
      <c r="Q288" s="66">
        <f t="shared" si="175"/>
        <v>0</v>
      </c>
      <c r="R288" s="67">
        <f t="shared" si="2"/>
        <v>1</v>
      </c>
      <c r="S288" s="5"/>
      <c r="T288" s="5"/>
      <c r="U288" s="5" t="str">
        <f t="shared" si="7"/>
        <v xml:space="preserve"> </v>
      </c>
      <c r="V288" s="8" t="s">
        <v>426</v>
      </c>
      <c r="W288" s="5"/>
      <c r="X288" s="5"/>
      <c r="Y288" s="5"/>
      <c r="Z288" s="5"/>
    </row>
    <row r="289" spans="1:26" ht="21.75" hidden="1" customHeight="1">
      <c r="A289" s="4">
        <v>6</v>
      </c>
      <c r="B289" s="4" t="str">
        <f>E290</f>
        <v>สาขาวิชาภาษาไทย</v>
      </c>
      <c r="C289" s="60" t="str">
        <f>B289</f>
        <v>สาขาวิชาภาษาไทย</v>
      </c>
      <c r="D289" s="59"/>
      <c r="E289" s="59"/>
      <c r="F289" s="59" t="s">
        <v>51</v>
      </c>
      <c r="G289" s="59" t="s">
        <v>51</v>
      </c>
      <c r="H289" s="59" t="s">
        <v>51</v>
      </c>
      <c r="I289" s="59" t="s">
        <v>51</v>
      </c>
      <c r="J289" s="61" t="s">
        <v>51</v>
      </c>
      <c r="K289" s="59"/>
      <c r="L289" s="59"/>
      <c r="M289" s="62">
        <f t="shared" ref="M289:N289" si="176">SUMIF($E:$E,$B289,M:M)</f>
        <v>0</v>
      </c>
      <c r="N289" s="62">
        <f t="shared" si="176"/>
        <v>8</v>
      </c>
      <c r="O289" s="62"/>
      <c r="P289" s="62">
        <f t="shared" ref="P289:Q289" si="177">SUMIF($E:$E,$B289,P:P)</f>
        <v>0</v>
      </c>
      <c r="Q289" s="62">
        <f t="shared" si="177"/>
        <v>3</v>
      </c>
      <c r="R289" s="63">
        <f t="shared" si="2"/>
        <v>11</v>
      </c>
      <c r="S289" s="59"/>
      <c r="T289" s="59"/>
      <c r="U289" s="5" t="str">
        <f t="shared" si="7"/>
        <v>คณะมนุษยศาสตร์และสังคมศาสตร์ สาขาวิชาภาษาไทย</v>
      </c>
      <c r="V289" s="58" t="s">
        <v>51</v>
      </c>
      <c r="W289" s="59"/>
      <c r="X289" s="59"/>
      <c r="Y289" s="59"/>
      <c r="Z289" s="59"/>
    </row>
    <row r="290" spans="1:26" ht="21.75" hidden="1" customHeight="1">
      <c r="A290" s="1"/>
      <c r="B290" s="1">
        <v>1239900097552</v>
      </c>
      <c r="C290" s="64" t="s">
        <v>428</v>
      </c>
      <c r="D290" s="5" t="s">
        <v>331</v>
      </c>
      <c r="E290" s="5" t="s">
        <v>429</v>
      </c>
      <c r="F290" s="5" t="s">
        <v>51</v>
      </c>
      <c r="G290" s="5" t="s">
        <v>51</v>
      </c>
      <c r="H290" s="5" t="s">
        <v>51</v>
      </c>
      <c r="I290" s="5" t="s">
        <v>51</v>
      </c>
      <c r="J290" s="65" t="s">
        <v>51</v>
      </c>
      <c r="K290" s="5" t="s">
        <v>6</v>
      </c>
      <c r="L290" s="5" t="s">
        <v>81</v>
      </c>
      <c r="M290" s="66">
        <f t="shared" ref="M290:M300" si="178">IF(K290="ข้าราชการพลเรือนในสถาบันอุดมศึกษา",1,0)</f>
        <v>0</v>
      </c>
      <c r="N290" s="66">
        <f t="shared" ref="N290:N300" si="179">IF(K290="พนักงานมหาวิทยาลัย",1,0)</f>
        <v>1</v>
      </c>
      <c r="O290" s="66"/>
      <c r="P290" s="66">
        <f t="shared" ref="P290:P300" si="180">IF(K290="ลูกจ้างชั่วคราวรายเดือน",1,0)</f>
        <v>0</v>
      </c>
      <c r="Q290" s="66">
        <f t="shared" ref="Q290:Q300" si="181">IF(K290="อาจารย์พิเศษรายชั่วโมง",1,0)</f>
        <v>0</v>
      </c>
      <c r="R290" s="67">
        <f t="shared" si="2"/>
        <v>1</v>
      </c>
      <c r="S290" s="5"/>
      <c r="T290" s="5"/>
      <c r="U290" s="5" t="str">
        <f t="shared" si="7"/>
        <v>คณะมนุษยศาสตร์และสังคมศาสตร์ สาขาวิชาภาษาไทย</v>
      </c>
      <c r="V290" s="8">
        <v>1239900097552</v>
      </c>
      <c r="W290" s="5"/>
      <c r="X290" s="5"/>
      <c r="Y290" s="5"/>
      <c r="Z290" s="5"/>
    </row>
    <row r="291" spans="1:26" ht="21.75" hidden="1" customHeight="1">
      <c r="A291" s="1"/>
      <c r="B291" s="1">
        <v>1341600011565</v>
      </c>
      <c r="C291" s="64" t="s">
        <v>431</v>
      </c>
      <c r="D291" s="5" t="s">
        <v>331</v>
      </c>
      <c r="E291" s="5" t="s">
        <v>429</v>
      </c>
      <c r="F291" s="5" t="s">
        <v>335</v>
      </c>
      <c r="G291" s="5" t="s">
        <v>45</v>
      </c>
      <c r="H291" s="5" t="s">
        <v>46</v>
      </c>
      <c r="I291" s="5" t="s">
        <v>432</v>
      </c>
      <c r="J291" s="65" t="s">
        <v>331</v>
      </c>
      <c r="K291" s="5" t="s">
        <v>6</v>
      </c>
      <c r="L291" s="5" t="s">
        <v>81</v>
      </c>
      <c r="M291" s="66">
        <f t="shared" si="178"/>
        <v>0</v>
      </c>
      <c r="N291" s="66">
        <f t="shared" si="179"/>
        <v>1</v>
      </c>
      <c r="O291" s="66"/>
      <c r="P291" s="66">
        <f t="shared" si="180"/>
        <v>0</v>
      </c>
      <c r="Q291" s="66">
        <f t="shared" si="181"/>
        <v>0</v>
      </c>
      <c r="R291" s="67">
        <f t="shared" si="2"/>
        <v>1</v>
      </c>
      <c r="S291" s="5"/>
      <c r="T291" s="5"/>
      <c r="U291" s="5" t="str">
        <f t="shared" si="7"/>
        <v>คณะมนุษยศาสตร์และสังคมศาสตร์ สาขาวิชาภาษาไทย</v>
      </c>
      <c r="V291" s="8">
        <v>1341600011565</v>
      </c>
      <c r="W291" s="5"/>
      <c r="X291" s="5"/>
      <c r="Y291" s="5"/>
      <c r="Z291" s="5"/>
    </row>
    <row r="292" spans="1:26" ht="21.75" hidden="1" customHeight="1">
      <c r="A292" s="1"/>
      <c r="B292" s="1">
        <v>1349900072206</v>
      </c>
      <c r="C292" s="64" t="s">
        <v>433</v>
      </c>
      <c r="D292" s="5" t="s">
        <v>331</v>
      </c>
      <c r="E292" s="5" t="s">
        <v>429</v>
      </c>
      <c r="F292" s="5" t="s">
        <v>335</v>
      </c>
      <c r="G292" s="5" t="s">
        <v>45</v>
      </c>
      <c r="H292" s="5" t="s">
        <v>46</v>
      </c>
      <c r="I292" s="5" t="s">
        <v>432</v>
      </c>
      <c r="J292" s="65" t="s">
        <v>331</v>
      </c>
      <c r="K292" s="5" t="s">
        <v>6</v>
      </c>
      <c r="L292" s="5" t="s">
        <v>81</v>
      </c>
      <c r="M292" s="66">
        <f t="shared" si="178"/>
        <v>0</v>
      </c>
      <c r="N292" s="66">
        <f t="shared" si="179"/>
        <v>1</v>
      </c>
      <c r="O292" s="66"/>
      <c r="P292" s="66">
        <f t="shared" si="180"/>
        <v>0</v>
      </c>
      <c r="Q292" s="66">
        <f t="shared" si="181"/>
        <v>0</v>
      </c>
      <c r="R292" s="67">
        <f t="shared" si="2"/>
        <v>1</v>
      </c>
      <c r="S292" s="5"/>
      <c r="T292" s="5"/>
      <c r="U292" s="5" t="str">
        <f t="shared" si="7"/>
        <v>คณะมนุษยศาสตร์และสังคมศาสตร์ สาขาวิชาภาษาไทย</v>
      </c>
      <c r="V292" s="8">
        <v>1349900072206</v>
      </c>
      <c r="W292" s="5"/>
      <c r="X292" s="5"/>
      <c r="Y292" s="5"/>
      <c r="Z292" s="5"/>
    </row>
    <row r="293" spans="1:26" ht="21.75" hidden="1" customHeight="1">
      <c r="A293" s="1"/>
      <c r="B293" s="1">
        <v>1479900068381</v>
      </c>
      <c r="C293" s="64" t="s">
        <v>434</v>
      </c>
      <c r="D293" s="5" t="s">
        <v>331</v>
      </c>
      <c r="E293" s="5" t="s">
        <v>429</v>
      </c>
      <c r="F293" s="5" t="s">
        <v>51</v>
      </c>
      <c r="G293" s="5" t="s">
        <v>51</v>
      </c>
      <c r="H293" s="5" t="s">
        <v>51</v>
      </c>
      <c r="I293" s="5" t="s">
        <v>51</v>
      </c>
      <c r="J293" s="65" t="s">
        <v>51</v>
      </c>
      <c r="K293" s="5" t="s">
        <v>6</v>
      </c>
      <c r="L293" s="5" t="s">
        <v>81</v>
      </c>
      <c r="M293" s="66">
        <f t="shared" si="178"/>
        <v>0</v>
      </c>
      <c r="N293" s="66">
        <f t="shared" si="179"/>
        <v>1</v>
      </c>
      <c r="O293" s="66"/>
      <c r="P293" s="66">
        <f t="shared" si="180"/>
        <v>0</v>
      </c>
      <c r="Q293" s="66">
        <f t="shared" si="181"/>
        <v>0</v>
      </c>
      <c r="R293" s="67">
        <f t="shared" si="2"/>
        <v>1</v>
      </c>
      <c r="S293" s="5"/>
      <c r="T293" s="5"/>
      <c r="U293" s="5" t="str">
        <f t="shared" si="7"/>
        <v>คณะมนุษยศาสตร์และสังคมศาสตร์ สาขาวิชาภาษาไทย</v>
      </c>
      <c r="V293" s="8">
        <v>1479900068381</v>
      </c>
      <c r="W293" s="5"/>
      <c r="X293" s="5"/>
      <c r="Y293" s="5"/>
      <c r="Z293" s="5"/>
    </row>
    <row r="294" spans="1:26" ht="21.75" hidden="1" customHeight="1">
      <c r="A294" s="1"/>
      <c r="B294" s="1">
        <v>3101100370700</v>
      </c>
      <c r="C294" s="64" t="s">
        <v>435</v>
      </c>
      <c r="D294" s="5" t="s">
        <v>331</v>
      </c>
      <c r="E294" s="5" t="s">
        <v>429</v>
      </c>
      <c r="F294" s="5" t="s">
        <v>76</v>
      </c>
      <c r="G294" s="5" t="s">
        <v>160</v>
      </c>
      <c r="H294" s="5" t="s">
        <v>46</v>
      </c>
      <c r="I294" s="5" t="s">
        <v>161</v>
      </c>
      <c r="J294" s="65" t="s">
        <v>28</v>
      </c>
      <c r="K294" s="5" t="s">
        <v>6</v>
      </c>
      <c r="L294" s="5" t="s">
        <v>81</v>
      </c>
      <c r="M294" s="66">
        <f t="shared" si="178"/>
        <v>0</v>
      </c>
      <c r="N294" s="66">
        <f t="shared" si="179"/>
        <v>1</v>
      </c>
      <c r="O294" s="66"/>
      <c r="P294" s="66">
        <f t="shared" si="180"/>
        <v>0</v>
      </c>
      <c r="Q294" s="66">
        <f t="shared" si="181"/>
        <v>0</v>
      </c>
      <c r="R294" s="67">
        <f t="shared" si="2"/>
        <v>1</v>
      </c>
      <c r="S294" s="5"/>
      <c r="T294" s="5"/>
      <c r="U294" s="5" t="str">
        <f t="shared" si="7"/>
        <v>คณะมนุษยศาสตร์และสังคมศาสตร์ สาขาวิชาภาษาไทย</v>
      </c>
      <c r="V294" s="8">
        <v>3101100370700</v>
      </c>
      <c r="W294" s="5"/>
      <c r="X294" s="5"/>
      <c r="Y294" s="5"/>
      <c r="Z294" s="5"/>
    </row>
    <row r="295" spans="1:26" ht="21.75" hidden="1" customHeight="1">
      <c r="A295" s="1"/>
      <c r="B295" s="1">
        <v>3450100416650</v>
      </c>
      <c r="C295" s="64" t="s">
        <v>436</v>
      </c>
      <c r="D295" s="5" t="s">
        <v>331</v>
      </c>
      <c r="E295" s="5" t="s">
        <v>429</v>
      </c>
      <c r="F295" s="5" t="s">
        <v>335</v>
      </c>
      <c r="G295" s="5" t="s">
        <v>45</v>
      </c>
      <c r="H295" s="5" t="s">
        <v>46</v>
      </c>
      <c r="I295" s="5" t="s">
        <v>432</v>
      </c>
      <c r="J295" s="65" t="s">
        <v>331</v>
      </c>
      <c r="K295" s="5" t="s">
        <v>6</v>
      </c>
      <c r="L295" s="5" t="s">
        <v>49</v>
      </c>
      <c r="M295" s="66">
        <f t="shared" si="178"/>
        <v>0</v>
      </c>
      <c r="N295" s="66">
        <f t="shared" si="179"/>
        <v>1</v>
      </c>
      <c r="O295" s="66"/>
      <c r="P295" s="66">
        <f t="shared" si="180"/>
        <v>0</v>
      </c>
      <c r="Q295" s="66">
        <f t="shared" si="181"/>
        <v>0</v>
      </c>
      <c r="R295" s="67">
        <f t="shared" si="2"/>
        <v>1</v>
      </c>
      <c r="S295" s="5"/>
      <c r="T295" s="5"/>
      <c r="U295" s="5" t="str">
        <f t="shared" si="7"/>
        <v>คณะมนุษยศาสตร์และสังคมศาสตร์ สาขาวิชาภาษาไทย</v>
      </c>
      <c r="V295" s="8">
        <v>3450100416650</v>
      </c>
      <c r="W295" s="5"/>
      <c r="X295" s="5"/>
      <c r="Y295" s="5"/>
      <c r="Z295" s="5"/>
    </row>
    <row r="296" spans="1:26" ht="21.75" hidden="1" customHeight="1">
      <c r="A296" s="1"/>
      <c r="B296" s="1">
        <v>3470400603528</v>
      </c>
      <c r="C296" s="64" t="s">
        <v>437</v>
      </c>
      <c r="D296" s="5" t="s">
        <v>331</v>
      </c>
      <c r="E296" s="5" t="s">
        <v>429</v>
      </c>
      <c r="F296" s="5" t="s">
        <v>335</v>
      </c>
      <c r="G296" s="5" t="s">
        <v>45</v>
      </c>
      <c r="H296" s="5" t="s">
        <v>46</v>
      </c>
      <c r="I296" s="5" t="s">
        <v>432</v>
      </c>
      <c r="J296" s="65" t="s">
        <v>331</v>
      </c>
      <c r="K296" s="5" t="s">
        <v>6</v>
      </c>
      <c r="L296" s="5" t="s">
        <v>81</v>
      </c>
      <c r="M296" s="66">
        <f t="shared" si="178"/>
        <v>0</v>
      </c>
      <c r="N296" s="66">
        <f t="shared" si="179"/>
        <v>1</v>
      </c>
      <c r="O296" s="66"/>
      <c r="P296" s="66">
        <f t="shared" si="180"/>
        <v>0</v>
      </c>
      <c r="Q296" s="66">
        <f t="shared" si="181"/>
        <v>0</v>
      </c>
      <c r="R296" s="67">
        <f t="shared" si="2"/>
        <v>1</v>
      </c>
      <c r="S296" s="5"/>
      <c r="T296" s="5"/>
      <c r="U296" s="5" t="str">
        <f t="shared" si="7"/>
        <v>คณะมนุษยศาสตร์และสังคมศาสตร์ สาขาวิชาภาษาไทย</v>
      </c>
      <c r="V296" s="8">
        <v>3470400603528</v>
      </c>
      <c r="W296" s="5"/>
      <c r="X296" s="5"/>
      <c r="Y296" s="5"/>
      <c r="Z296" s="5"/>
    </row>
    <row r="297" spans="1:26" ht="21.75" hidden="1" customHeight="1">
      <c r="A297" s="1"/>
      <c r="B297" s="1">
        <v>3480100315276</v>
      </c>
      <c r="C297" s="64" t="s">
        <v>438</v>
      </c>
      <c r="D297" s="5" t="s">
        <v>331</v>
      </c>
      <c r="E297" s="5" t="s">
        <v>429</v>
      </c>
      <c r="F297" s="5" t="s">
        <v>335</v>
      </c>
      <c r="G297" s="5" t="s">
        <v>45</v>
      </c>
      <c r="H297" s="5" t="s">
        <v>46</v>
      </c>
      <c r="I297" s="5" t="s">
        <v>432</v>
      </c>
      <c r="J297" s="65" t="s">
        <v>331</v>
      </c>
      <c r="K297" s="5" t="s">
        <v>6</v>
      </c>
      <c r="L297" s="5" t="s">
        <v>49</v>
      </c>
      <c r="M297" s="66">
        <f t="shared" si="178"/>
        <v>0</v>
      </c>
      <c r="N297" s="66">
        <f t="shared" si="179"/>
        <v>1</v>
      </c>
      <c r="O297" s="66"/>
      <c r="P297" s="66">
        <f t="shared" si="180"/>
        <v>0</v>
      </c>
      <c r="Q297" s="66">
        <f t="shared" si="181"/>
        <v>0</v>
      </c>
      <c r="R297" s="67">
        <f t="shared" si="2"/>
        <v>1</v>
      </c>
      <c r="S297" s="5"/>
      <c r="T297" s="5"/>
      <c r="U297" s="5" t="str">
        <f t="shared" si="7"/>
        <v>คณะมนุษยศาสตร์และสังคมศาสตร์ สาขาวิชาภาษาไทย</v>
      </c>
      <c r="V297" s="8">
        <v>3480100315276</v>
      </c>
      <c r="W297" s="5"/>
      <c r="X297" s="5"/>
      <c r="Y297" s="5"/>
      <c r="Z297" s="5"/>
    </row>
    <row r="298" spans="1:26" ht="21.75" hidden="1" customHeight="1">
      <c r="A298" s="1"/>
      <c r="B298" s="1">
        <v>1470400030688</v>
      </c>
      <c r="C298" s="64" t="s">
        <v>439</v>
      </c>
      <c r="D298" s="5" t="s">
        <v>331</v>
      </c>
      <c r="E298" s="5" t="s">
        <v>429</v>
      </c>
      <c r="F298" s="5" t="s">
        <v>51</v>
      </c>
      <c r="G298" s="5" t="s">
        <v>51</v>
      </c>
      <c r="H298" s="5" t="s">
        <v>51</v>
      </c>
      <c r="I298" s="5" t="s">
        <v>51</v>
      </c>
      <c r="J298" s="65" t="s">
        <v>51</v>
      </c>
      <c r="K298" s="5" t="s">
        <v>93</v>
      </c>
      <c r="L298" s="5" t="s">
        <v>106</v>
      </c>
      <c r="M298" s="66">
        <f t="shared" si="178"/>
        <v>0</v>
      </c>
      <c r="N298" s="66">
        <f t="shared" si="179"/>
        <v>0</v>
      </c>
      <c r="O298" s="66"/>
      <c r="P298" s="66">
        <f t="shared" si="180"/>
        <v>0</v>
      </c>
      <c r="Q298" s="66">
        <f t="shared" si="181"/>
        <v>1</v>
      </c>
      <c r="R298" s="67">
        <f t="shared" si="2"/>
        <v>1</v>
      </c>
      <c r="S298" s="5"/>
      <c r="T298" s="5"/>
      <c r="U298" s="5" t="str">
        <f t="shared" si="7"/>
        <v>คณะมนุษยศาสตร์และสังคมศาสตร์ สาขาวิชาภาษาไทย</v>
      </c>
      <c r="V298" s="8">
        <v>1470400030688</v>
      </c>
      <c r="W298" s="5"/>
      <c r="X298" s="5"/>
      <c r="Y298" s="5"/>
      <c r="Z298" s="5"/>
    </row>
    <row r="299" spans="1:26" ht="21.75" hidden="1" customHeight="1">
      <c r="A299" s="1"/>
      <c r="B299" s="1">
        <v>3470100836420</v>
      </c>
      <c r="C299" s="64" t="s">
        <v>440</v>
      </c>
      <c r="D299" s="5" t="s">
        <v>331</v>
      </c>
      <c r="E299" s="5" t="s">
        <v>429</v>
      </c>
      <c r="F299" s="5" t="s">
        <v>51</v>
      </c>
      <c r="G299" s="5" t="s">
        <v>51</v>
      </c>
      <c r="H299" s="5" t="s">
        <v>51</v>
      </c>
      <c r="I299" s="5" t="s">
        <v>51</v>
      </c>
      <c r="J299" s="65" t="s">
        <v>51</v>
      </c>
      <c r="K299" s="5" t="s">
        <v>93</v>
      </c>
      <c r="L299" s="5" t="s">
        <v>81</v>
      </c>
      <c r="M299" s="66">
        <f t="shared" si="178"/>
        <v>0</v>
      </c>
      <c r="N299" s="66">
        <f t="shared" si="179"/>
        <v>0</v>
      </c>
      <c r="O299" s="66"/>
      <c r="P299" s="66">
        <f t="shared" si="180"/>
        <v>0</v>
      </c>
      <c r="Q299" s="66">
        <f t="shared" si="181"/>
        <v>1</v>
      </c>
      <c r="R299" s="67">
        <f t="shared" si="2"/>
        <v>1</v>
      </c>
      <c r="S299" s="5"/>
      <c r="T299" s="5"/>
      <c r="U299" s="5" t="str">
        <f t="shared" si="7"/>
        <v>คณะมนุษยศาสตร์และสังคมศาสตร์ สาขาวิชาภาษาไทย</v>
      </c>
      <c r="V299" s="8">
        <v>3470100836420</v>
      </c>
      <c r="W299" s="5"/>
      <c r="X299" s="5"/>
      <c r="Y299" s="5"/>
      <c r="Z299" s="5"/>
    </row>
    <row r="300" spans="1:26" ht="21.75" hidden="1" customHeight="1">
      <c r="A300" s="1"/>
      <c r="B300" s="1">
        <v>3470101495391</v>
      </c>
      <c r="C300" s="64" t="s">
        <v>441</v>
      </c>
      <c r="D300" s="5" t="s">
        <v>331</v>
      </c>
      <c r="E300" s="5" t="s">
        <v>429</v>
      </c>
      <c r="F300" s="5" t="s">
        <v>51</v>
      </c>
      <c r="G300" s="5" t="s">
        <v>51</v>
      </c>
      <c r="H300" s="5" t="s">
        <v>51</v>
      </c>
      <c r="I300" s="5" t="s">
        <v>51</v>
      </c>
      <c r="J300" s="65" t="s">
        <v>51</v>
      </c>
      <c r="K300" s="5" t="s">
        <v>93</v>
      </c>
      <c r="L300" s="5" t="s">
        <v>81</v>
      </c>
      <c r="M300" s="66">
        <f t="shared" si="178"/>
        <v>0</v>
      </c>
      <c r="N300" s="66">
        <f t="shared" si="179"/>
        <v>0</v>
      </c>
      <c r="O300" s="66"/>
      <c r="P300" s="66">
        <f t="shared" si="180"/>
        <v>0</v>
      </c>
      <c r="Q300" s="66">
        <f t="shared" si="181"/>
        <v>1</v>
      </c>
      <c r="R300" s="67">
        <f t="shared" si="2"/>
        <v>1</v>
      </c>
      <c r="S300" s="5"/>
      <c r="T300" s="5"/>
      <c r="U300" s="5" t="str">
        <f t="shared" si="7"/>
        <v xml:space="preserve"> </v>
      </c>
      <c r="V300" s="8">
        <v>3470101495391</v>
      </c>
      <c r="W300" s="5"/>
      <c r="X300" s="5"/>
      <c r="Y300" s="5"/>
      <c r="Z300" s="5"/>
    </row>
    <row r="301" spans="1:26" ht="21.75" hidden="1" customHeight="1">
      <c r="A301" s="4">
        <v>7</v>
      </c>
      <c r="B301" s="4" t="str">
        <f>E302</f>
        <v>สาขาวิชารัฐศาสตร์</v>
      </c>
      <c r="C301" s="60" t="str">
        <f>B301</f>
        <v>สาขาวิชารัฐศาสตร์</v>
      </c>
      <c r="D301" s="59"/>
      <c r="E301" s="59"/>
      <c r="F301" s="59" t="s">
        <v>51</v>
      </c>
      <c r="G301" s="59" t="s">
        <v>51</v>
      </c>
      <c r="H301" s="59" t="s">
        <v>51</v>
      </c>
      <c r="I301" s="59" t="s">
        <v>51</v>
      </c>
      <c r="J301" s="61" t="s">
        <v>51</v>
      </c>
      <c r="K301" s="59"/>
      <c r="L301" s="59"/>
      <c r="M301" s="62">
        <f t="shared" ref="M301:N301" si="182">SUMIF($E:$E,$B301,M:M)</f>
        <v>1</v>
      </c>
      <c r="N301" s="62">
        <f t="shared" si="182"/>
        <v>4</v>
      </c>
      <c r="O301" s="62"/>
      <c r="P301" s="62">
        <f t="shared" ref="P301:Q301" si="183">SUMIF($E:$E,$B301,P:P)</f>
        <v>1</v>
      </c>
      <c r="Q301" s="62">
        <f t="shared" si="183"/>
        <v>0</v>
      </c>
      <c r="R301" s="63">
        <f t="shared" si="2"/>
        <v>6</v>
      </c>
      <c r="S301" s="59"/>
      <c r="T301" s="59"/>
      <c r="U301" s="5" t="str">
        <f t="shared" si="7"/>
        <v>คณะมนุษยศาสตร์และสังคมศาสตร์ สาขาวิชารัฐศาสตร์</v>
      </c>
      <c r="V301" s="58" t="s">
        <v>51</v>
      </c>
      <c r="W301" s="59"/>
      <c r="X301" s="59"/>
      <c r="Y301" s="59"/>
      <c r="Z301" s="59"/>
    </row>
    <row r="302" spans="1:26" ht="21.75" hidden="1" customHeight="1">
      <c r="A302" s="1"/>
      <c r="B302" s="1">
        <v>3609900556487</v>
      </c>
      <c r="C302" s="64" t="s">
        <v>443</v>
      </c>
      <c r="D302" s="5" t="s">
        <v>331</v>
      </c>
      <c r="E302" s="5" t="s">
        <v>444</v>
      </c>
      <c r="F302" s="5" t="s">
        <v>445</v>
      </c>
      <c r="G302" s="5" t="s">
        <v>45</v>
      </c>
      <c r="H302" s="5" t="s">
        <v>46</v>
      </c>
      <c r="I302" s="5" t="s">
        <v>446</v>
      </c>
      <c r="J302" s="65" t="s">
        <v>331</v>
      </c>
      <c r="K302" s="5" t="s">
        <v>62</v>
      </c>
      <c r="L302" s="5" t="s">
        <v>81</v>
      </c>
      <c r="M302" s="66">
        <f t="shared" ref="M302:M307" si="184">IF(K302="ข้าราชการพลเรือนในสถาบันอุดมศึกษา",1,0)</f>
        <v>1</v>
      </c>
      <c r="N302" s="66">
        <f t="shared" ref="N302:N307" si="185">IF(K302="พนักงานมหาวิทยาลัย",1,0)</f>
        <v>0</v>
      </c>
      <c r="O302" s="66"/>
      <c r="P302" s="66">
        <f t="shared" ref="P302:P307" si="186">IF(K302="ลูกจ้างชั่วคราวรายเดือน",1,0)</f>
        <v>0</v>
      </c>
      <c r="Q302" s="66">
        <f t="shared" ref="Q302:Q307" si="187">IF(K302="อาจารย์พิเศษรายชั่วโมง",1,0)</f>
        <v>0</v>
      </c>
      <c r="R302" s="67">
        <f t="shared" si="2"/>
        <v>1</v>
      </c>
      <c r="S302" s="5"/>
      <c r="T302" s="5"/>
      <c r="U302" s="5" t="str">
        <f t="shared" si="7"/>
        <v>คณะมนุษยศาสตร์และสังคมศาสตร์ สาขาวิชารัฐศาสตร์</v>
      </c>
      <c r="V302" s="8">
        <v>3609900556487</v>
      </c>
      <c r="W302" s="5"/>
      <c r="X302" s="5"/>
      <c r="Y302" s="5"/>
      <c r="Z302" s="5"/>
    </row>
    <row r="303" spans="1:26" ht="21.75" hidden="1" customHeight="1">
      <c r="A303" s="1"/>
      <c r="B303" s="1">
        <v>3470600232370</v>
      </c>
      <c r="C303" s="64" t="s">
        <v>448</v>
      </c>
      <c r="D303" s="5" t="s">
        <v>331</v>
      </c>
      <c r="E303" s="5" t="s">
        <v>444</v>
      </c>
      <c r="F303" s="5" t="s">
        <v>445</v>
      </c>
      <c r="G303" s="5" t="s">
        <v>45</v>
      </c>
      <c r="H303" s="5" t="s">
        <v>46</v>
      </c>
      <c r="I303" s="5" t="s">
        <v>446</v>
      </c>
      <c r="J303" s="65" t="s">
        <v>331</v>
      </c>
      <c r="K303" s="5" t="s">
        <v>6</v>
      </c>
      <c r="L303" s="5" t="s">
        <v>81</v>
      </c>
      <c r="M303" s="66">
        <f t="shared" si="184"/>
        <v>0</v>
      </c>
      <c r="N303" s="66">
        <f t="shared" si="185"/>
        <v>1</v>
      </c>
      <c r="O303" s="66"/>
      <c r="P303" s="66">
        <f t="shared" si="186"/>
        <v>0</v>
      </c>
      <c r="Q303" s="66">
        <f t="shared" si="187"/>
        <v>0</v>
      </c>
      <c r="R303" s="67">
        <f t="shared" si="2"/>
        <v>1</v>
      </c>
      <c r="S303" s="5"/>
      <c r="T303" s="5"/>
      <c r="U303" s="5" t="str">
        <f t="shared" si="7"/>
        <v>คณะมนุษยศาสตร์และสังคมศาสตร์ สาขาวิชารัฐศาสตร์</v>
      </c>
      <c r="V303" s="8">
        <v>3470600232370</v>
      </c>
      <c r="W303" s="5"/>
      <c r="X303" s="5"/>
      <c r="Y303" s="5"/>
      <c r="Z303" s="5"/>
    </row>
    <row r="304" spans="1:26" ht="21.75" hidden="1" customHeight="1">
      <c r="A304" s="1"/>
      <c r="B304" s="1">
        <v>3470600282687</v>
      </c>
      <c r="C304" s="64" t="s">
        <v>449</v>
      </c>
      <c r="D304" s="5" t="s">
        <v>331</v>
      </c>
      <c r="E304" s="5" t="s">
        <v>444</v>
      </c>
      <c r="F304" s="5" t="s">
        <v>445</v>
      </c>
      <c r="G304" s="5" t="s">
        <v>45</v>
      </c>
      <c r="H304" s="5" t="s">
        <v>46</v>
      </c>
      <c r="I304" s="5" t="s">
        <v>446</v>
      </c>
      <c r="J304" s="65" t="s">
        <v>331</v>
      </c>
      <c r="K304" s="5" t="s">
        <v>6</v>
      </c>
      <c r="L304" s="5" t="s">
        <v>81</v>
      </c>
      <c r="M304" s="66">
        <f t="shared" si="184"/>
        <v>0</v>
      </c>
      <c r="N304" s="66">
        <f t="shared" si="185"/>
        <v>1</v>
      </c>
      <c r="O304" s="66"/>
      <c r="P304" s="66">
        <f t="shared" si="186"/>
        <v>0</v>
      </c>
      <c r="Q304" s="66">
        <f t="shared" si="187"/>
        <v>0</v>
      </c>
      <c r="R304" s="67">
        <f t="shared" si="2"/>
        <v>1</v>
      </c>
      <c r="S304" s="5"/>
      <c r="T304" s="5"/>
      <c r="U304" s="5" t="str">
        <f t="shared" si="7"/>
        <v>คณะมนุษยศาสตร์และสังคมศาสตร์ สาขาวิชารัฐศาสตร์</v>
      </c>
      <c r="V304" s="8">
        <v>3470600282687</v>
      </c>
      <c r="W304" s="5"/>
      <c r="X304" s="5"/>
      <c r="Y304" s="5"/>
      <c r="Z304" s="5"/>
    </row>
    <row r="305" spans="1:26" ht="21.75" hidden="1" customHeight="1">
      <c r="A305" s="1"/>
      <c r="B305" s="1">
        <v>3480900019931</v>
      </c>
      <c r="C305" s="64" t="s">
        <v>450</v>
      </c>
      <c r="D305" s="5" t="s">
        <v>331</v>
      </c>
      <c r="E305" s="5" t="s">
        <v>444</v>
      </c>
      <c r="F305" s="5" t="s">
        <v>445</v>
      </c>
      <c r="G305" s="5" t="s">
        <v>45</v>
      </c>
      <c r="H305" s="5" t="s">
        <v>46</v>
      </c>
      <c r="I305" s="5" t="s">
        <v>446</v>
      </c>
      <c r="J305" s="65" t="s">
        <v>331</v>
      </c>
      <c r="K305" s="5" t="s">
        <v>6</v>
      </c>
      <c r="L305" s="5" t="s">
        <v>49</v>
      </c>
      <c r="M305" s="66">
        <f t="shared" si="184"/>
        <v>0</v>
      </c>
      <c r="N305" s="66">
        <f t="shared" si="185"/>
        <v>1</v>
      </c>
      <c r="O305" s="66"/>
      <c r="P305" s="66">
        <f t="shared" si="186"/>
        <v>0</v>
      </c>
      <c r="Q305" s="66">
        <f t="shared" si="187"/>
        <v>0</v>
      </c>
      <c r="R305" s="67">
        <f t="shared" si="2"/>
        <v>1</v>
      </c>
      <c r="S305" s="5"/>
      <c r="T305" s="5"/>
      <c r="U305" s="5" t="str">
        <f t="shared" si="7"/>
        <v>คณะมนุษยศาสตร์และสังคมศาสตร์ สาขาวิชารัฐศาสตร์</v>
      </c>
      <c r="V305" s="8">
        <v>3480900019931</v>
      </c>
      <c r="W305" s="5"/>
      <c r="X305" s="5"/>
      <c r="Y305" s="5"/>
      <c r="Z305" s="5"/>
    </row>
    <row r="306" spans="1:26" ht="21.75" hidden="1" customHeight="1">
      <c r="A306" s="1"/>
      <c r="B306" s="1">
        <v>3490100095535</v>
      </c>
      <c r="C306" s="64" t="s">
        <v>451</v>
      </c>
      <c r="D306" s="5" t="s">
        <v>331</v>
      </c>
      <c r="E306" s="5" t="s">
        <v>444</v>
      </c>
      <c r="F306" s="5" t="s">
        <v>445</v>
      </c>
      <c r="G306" s="5" t="s">
        <v>45</v>
      </c>
      <c r="H306" s="5" t="s">
        <v>46</v>
      </c>
      <c r="I306" s="5" t="s">
        <v>446</v>
      </c>
      <c r="J306" s="65" t="s">
        <v>331</v>
      </c>
      <c r="K306" s="5" t="s">
        <v>6</v>
      </c>
      <c r="L306" s="5" t="s">
        <v>81</v>
      </c>
      <c r="M306" s="66">
        <f t="shared" si="184"/>
        <v>0</v>
      </c>
      <c r="N306" s="66">
        <f t="shared" si="185"/>
        <v>1</v>
      </c>
      <c r="O306" s="66"/>
      <c r="P306" s="66">
        <f t="shared" si="186"/>
        <v>0</v>
      </c>
      <c r="Q306" s="66">
        <f t="shared" si="187"/>
        <v>0</v>
      </c>
      <c r="R306" s="67">
        <f t="shared" si="2"/>
        <v>1</v>
      </c>
      <c r="S306" s="5"/>
      <c r="T306" s="5"/>
      <c r="U306" s="5" t="str">
        <f t="shared" si="7"/>
        <v>คณะมนุษยศาสตร์และสังคมศาสตร์ สาขาวิชารัฐศาสตร์</v>
      </c>
      <c r="V306" s="8">
        <v>3490100095535</v>
      </c>
      <c r="W306" s="5"/>
      <c r="X306" s="5"/>
      <c r="Y306" s="5"/>
      <c r="Z306" s="5"/>
    </row>
    <row r="307" spans="1:26" ht="21.75" hidden="1" customHeight="1">
      <c r="A307" s="1"/>
      <c r="B307" s="1">
        <v>3480300385146</v>
      </c>
      <c r="C307" s="64" t="s">
        <v>452</v>
      </c>
      <c r="D307" s="5" t="s">
        <v>331</v>
      </c>
      <c r="E307" s="5" t="s">
        <v>444</v>
      </c>
      <c r="F307" s="5" t="s">
        <v>51</v>
      </c>
      <c r="G307" s="5" t="s">
        <v>51</v>
      </c>
      <c r="H307" s="5" t="s">
        <v>51</v>
      </c>
      <c r="I307" s="5" t="s">
        <v>51</v>
      </c>
      <c r="J307" s="65" t="s">
        <v>51</v>
      </c>
      <c r="K307" s="5" t="s">
        <v>48</v>
      </c>
      <c r="L307" s="5" t="s">
        <v>81</v>
      </c>
      <c r="M307" s="66">
        <f t="shared" si="184"/>
        <v>0</v>
      </c>
      <c r="N307" s="66">
        <f t="shared" si="185"/>
        <v>0</v>
      </c>
      <c r="O307" s="66"/>
      <c r="P307" s="66">
        <f t="shared" si="186"/>
        <v>1</v>
      </c>
      <c r="Q307" s="66">
        <f t="shared" si="187"/>
        <v>0</v>
      </c>
      <c r="R307" s="67">
        <f t="shared" si="2"/>
        <v>1</v>
      </c>
      <c r="S307" s="5"/>
      <c r="T307" s="5"/>
      <c r="U307" s="5" t="str">
        <f t="shared" si="7"/>
        <v xml:space="preserve"> </v>
      </c>
      <c r="V307" s="8">
        <v>3480300385146</v>
      </c>
      <c r="W307" s="5"/>
      <c r="X307" s="5"/>
      <c r="Y307" s="5"/>
      <c r="Z307" s="5"/>
    </row>
    <row r="308" spans="1:26" ht="21.75" hidden="1" customHeight="1">
      <c r="A308" s="4">
        <v>8</v>
      </c>
      <c r="B308" s="4" t="str">
        <f>E309</f>
        <v>สาขาวิชาศิลปกรรม</v>
      </c>
      <c r="C308" s="60" t="str">
        <f>B308</f>
        <v>สาขาวิชาศิลปกรรม</v>
      </c>
      <c r="D308" s="59"/>
      <c r="E308" s="59"/>
      <c r="F308" s="59" t="s">
        <v>51</v>
      </c>
      <c r="G308" s="59" t="s">
        <v>51</v>
      </c>
      <c r="H308" s="59" t="s">
        <v>51</v>
      </c>
      <c r="I308" s="59" t="s">
        <v>51</v>
      </c>
      <c r="J308" s="61" t="s">
        <v>51</v>
      </c>
      <c r="K308" s="59"/>
      <c r="L308" s="59"/>
      <c r="M308" s="62">
        <f t="shared" ref="M308:N308" si="188">SUMIF($E:$E,$B308,M:M)</f>
        <v>1</v>
      </c>
      <c r="N308" s="62">
        <f t="shared" si="188"/>
        <v>4</v>
      </c>
      <c r="O308" s="62"/>
      <c r="P308" s="62">
        <f t="shared" ref="P308:Q308" si="189">SUMIF($E:$E,$B308,P:P)</f>
        <v>2</v>
      </c>
      <c r="Q308" s="62">
        <f t="shared" si="189"/>
        <v>0</v>
      </c>
      <c r="R308" s="63">
        <f t="shared" si="2"/>
        <v>7</v>
      </c>
      <c r="S308" s="59"/>
      <c r="T308" s="59"/>
      <c r="U308" s="5" t="str">
        <f t="shared" si="7"/>
        <v>คณะมนุษยศาสตร์และสังคมศาสตร์ สาขาวิชาศิลปกรรม</v>
      </c>
      <c r="V308" s="58" t="s">
        <v>51</v>
      </c>
      <c r="W308" s="59"/>
      <c r="X308" s="59"/>
      <c r="Y308" s="59"/>
      <c r="Z308" s="59"/>
    </row>
    <row r="309" spans="1:26" ht="21.75" hidden="1" customHeight="1">
      <c r="A309" s="1"/>
      <c r="B309" s="1">
        <v>3470400551315</v>
      </c>
      <c r="C309" s="64" t="s">
        <v>454</v>
      </c>
      <c r="D309" s="5" t="s">
        <v>331</v>
      </c>
      <c r="E309" s="5" t="s">
        <v>455</v>
      </c>
      <c r="F309" s="5" t="s">
        <v>51</v>
      </c>
      <c r="G309" s="5" t="s">
        <v>51</v>
      </c>
      <c r="H309" s="5" t="s">
        <v>51</v>
      </c>
      <c r="I309" s="5" t="s">
        <v>51</v>
      </c>
      <c r="J309" s="65" t="s">
        <v>51</v>
      </c>
      <c r="K309" s="5" t="s">
        <v>62</v>
      </c>
      <c r="L309" s="5" t="s">
        <v>106</v>
      </c>
      <c r="M309" s="66">
        <f t="shared" ref="M309:M315" si="190">IF(K309="ข้าราชการพลเรือนในสถาบันอุดมศึกษา",1,0)</f>
        <v>1</v>
      </c>
      <c r="N309" s="66">
        <f t="shared" ref="N309:N315" si="191">IF(K309="พนักงานมหาวิทยาลัย",1,0)</f>
        <v>0</v>
      </c>
      <c r="O309" s="66"/>
      <c r="P309" s="66">
        <f t="shared" ref="P309:P315" si="192">IF(K309="ลูกจ้างชั่วคราวรายเดือน",1,0)</f>
        <v>0</v>
      </c>
      <c r="Q309" s="66">
        <f t="shared" ref="Q309:Q315" si="193">IF(K309="อาจารย์พิเศษรายชั่วโมง",1,0)</f>
        <v>0</v>
      </c>
      <c r="R309" s="67">
        <f t="shared" si="2"/>
        <v>1</v>
      </c>
      <c r="S309" s="5"/>
      <c r="T309" s="5"/>
      <c r="U309" s="5" t="str">
        <f t="shared" si="7"/>
        <v>คณะมนุษยศาสตร์และสังคมศาสตร์ สาขาวิชาศิลปกรรม</v>
      </c>
      <c r="V309" s="8">
        <v>3470400551315</v>
      </c>
      <c r="W309" s="5"/>
      <c r="X309" s="5"/>
      <c r="Y309" s="5"/>
      <c r="Z309" s="5"/>
    </row>
    <row r="310" spans="1:26" ht="21.75" hidden="1" customHeight="1">
      <c r="A310" s="1"/>
      <c r="B310" s="1">
        <v>3460600045880</v>
      </c>
      <c r="C310" s="64" t="s">
        <v>456</v>
      </c>
      <c r="D310" s="5" t="s">
        <v>331</v>
      </c>
      <c r="E310" s="5" t="s">
        <v>455</v>
      </c>
      <c r="F310" s="5" t="s">
        <v>346</v>
      </c>
      <c r="G310" s="5" t="s">
        <v>53</v>
      </c>
      <c r="H310" s="5" t="s">
        <v>46</v>
      </c>
      <c r="I310" s="5" t="s">
        <v>457</v>
      </c>
      <c r="J310" s="65" t="s">
        <v>331</v>
      </c>
      <c r="K310" s="5" t="s">
        <v>6</v>
      </c>
      <c r="L310" s="5" t="s">
        <v>81</v>
      </c>
      <c r="M310" s="66">
        <f t="shared" si="190"/>
        <v>0</v>
      </c>
      <c r="N310" s="66">
        <f t="shared" si="191"/>
        <v>1</v>
      </c>
      <c r="O310" s="66"/>
      <c r="P310" s="66">
        <f t="shared" si="192"/>
        <v>0</v>
      </c>
      <c r="Q310" s="66">
        <f t="shared" si="193"/>
        <v>0</v>
      </c>
      <c r="R310" s="67">
        <f t="shared" si="2"/>
        <v>1</v>
      </c>
      <c r="S310" s="5"/>
      <c r="T310" s="5"/>
      <c r="U310" s="5" t="str">
        <f t="shared" si="7"/>
        <v>คณะมนุษยศาสตร์และสังคมศาสตร์ สาขาวิชาศิลปกรรม</v>
      </c>
      <c r="V310" s="8">
        <v>3460600045880</v>
      </c>
      <c r="W310" s="5"/>
      <c r="X310" s="5"/>
      <c r="Y310" s="5"/>
      <c r="Z310" s="5"/>
    </row>
    <row r="311" spans="1:26" ht="21.75" hidden="1" customHeight="1">
      <c r="A311" s="1"/>
      <c r="B311" s="1">
        <v>3470500037991</v>
      </c>
      <c r="C311" s="64" t="s">
        <v>458</v>
      </c>
      <c r="D311" s="5" t="s">
        <v>331</v>
      </c>
      <c r="E311" s="5" t="s">
        <v>455</v>
      </c>
      <c r="F311" s="5" t="s">
        <v>346</v>
      </c>
      <c r="G311" s="5" t="s">
        <v>53</v>
      </c>
      <c r="H311" s="5" t="s">
        <v>46</v>
      </c>
      <c r="I311" s="5" t="s">
        <v>457</v>
      </c>
      <c r="J311" s="65" t="s">
        <v>331</v>
      </c>
      <c r="K311" s="5" t="s">
        <v>6</v>
      </c>
      <c r="L311" s="5" t="s">
        <v>81</v>
      </c>
      <c r="M311" s="66">
        <f t="shared" si="190"/>
        <v>0</v>
      </c>
      <c r="N311" s="66">
        <f t="shared" si="191"/>
        <v>1</v>
      </c>
      <c r="O311" s="66"/>
      <c r="P311" s="66">
        <f t="shared" si="192"/>
        <v>0</v>
      </c>
      <c r="Q311" s="66">
        <f t="shared" si="193"/>
        <v>0</v>
      </c>
      <c r="R311" s="67">
        <f t="shared" si="2"/>
        <v>1</v>
      </c>
      <c r="S311" s="5"/>
      <c r="T311" s="5"/>
      <c r="U311" s="5" t="str">
        <f t="shared" si="7"/>
        <v>คณะมนุษยศาสตร์และสังคมศาสตร์ สาขาวิชาศิลปกรรม</v>
      </c>
      <c r="V311" s="8">
        <v>3470500037991</v>
      </c>
      <c r="W311" s="5"/>
      <c r="X311" s="5"/>
      <c r="Y311" s="5"/>
      <c r="Z311" s="5"/>
    </row>
    <row r="312" spans="1:26" ht="21.75" hidden="1" customHeight="1">
      <c r="A312" s="1"/>
      <c r="B312" s="1">
        <v>3480900090295</v>
      </c>
      <c r="C312" s="64" t="s">
        <v>459</v>
      </c>
      <c r="D312" s="5" t="s">
        <v>331</v>
      </c>
      <c r="E312" s="5" t="s">
        <v>455</v>
      </c>
      <c r="F312" s="5" t="s">
        <v>346</v>
      </c>
      <c r="G312" s="5" t="s">
        <v>53</v>
      </c>
      <c r="H312" s="5" t="s">
        <v>46</v>
      </c>
      <c r="I312" s="5" t="s">
        <v>457</v>
      </c>
      <c r="J312" s="65" t="s">
        <v>331</v>
      </c>
      <c r="K312" s="5" t="s">
        <v>6</v>
      </c>
      <c r="L312" s="5" t="s">
        <v>81</v>
      </c>
      <c r="M312" s="66">
        <f t="shared" si="190"/>
        <v>0</v>
      </c>
      <c r="N312" s="66">
        <f t="shared" si="191"/>
        <v>1</v>
      </c>
      <c r="O312" s="66"/>
      <c r="P312" s="66">
        <f t="shared" si="192"/>
        <v>0</v>
      </c>
      <c r="Q312" s="66">
        <f t="shared" si="193"/>
        <v>0</v>
      </c>
      <c r="R312" s="67">
        <f t="shared" si="2"/>
        <v>1</v>
      </c>
      <c r="S312" s="5"/>
      <c r="T312" s="5"/>
      <c r="U312" s="5" t="str">
        <f t="shared" si="7"/>
        <v>คณะมนุษยศาสตร์และสังคมศาสตร์ สาขาวิชาศิลปกรรม</v>
      </c>
      <c r="V312" s="8">
        <v>3480900090295</v>
      </c>
      <c r="W312" s="5"/>
      <c r="X312" s="5"/>
      <c r="Y312" s="5"/>
      <c r="Z312" s="5"/>
    </row>
    <row r="313" spans="1:26" ht="21.75" hidden="1" customHeight="1">
      <c r="A313" s="1"/>
      <c r="B313" s="1">
        <v>5320100135810</v>
      </c>
      <c r="C313" s="64" t="s">
        <v>461</v>
      </c>
      <c r="D313" s="5" t="s">
        <v>331</v>
      </c>
      <c r="E313" s="5" t="s">
        <v>455</v>
      </c>
      <c r="F313" s="5" t="s">
        <v>346</v>
      </c>
      <c r="G313" s="5" t="s">
        <v>53</v>
      </c>
      <c r="H313" s="5" t="s">
        <v>46</v>
      </c>
      <c r="I313" s="5" t="s">
        <v>457</v>
      </c>
      <c r="J313" s="65" t="s">
        <v>331</v>
      </c>
      <c r="K313" s="5" t="s">
        <v>6</v>
      </c>
      <c r="L313" s="5" t="s">
        <v>81</v>
      </c>
      <c r="M313" s="66">
        <f t="shared" si="190"/>
        <v>0</v>
      </c>
      <c r="N313" s="66">
        <f t="shared" si="191"/>
        <v>1</v>
      </c>
      <c r="O313" s="66"/>
      <c r="P313" s="66">
        <f t="shared" si="192"/>
        <v>0</v>
      </c>
      <c r="Q313" s="66">
        <f t="shared" si="193"/>
        <v>0</v>
      </c>
      <c r="R313" s="67">
        <f t="shared" si="2"/>
        <v>1</v>
      </c>
      <c r="S313" s="5"/>
      <c r="T313" s="5"/>
      <c r="U313" s="5" t="str">
        <f t="shared" si="7"/>
        <v>คณะมนุษยศาสตร์และสังคมศาสตร์ สาขาวิชาศิลปกรรม</v>
      </c>
      <c r="V313" s="8">
        <v>5320100135810</v>
      </c>
      <c r="W313" s="5"/>
      <c r="X313" s="5"/>
      <c r="Y313" s="5"/>
      <c r="Z313" s="5"/>
    </row>
    <row r="314" spans="1:26" ht="21.75" hidden="1" customHeight="1">
      <c r="A314" s="1"/>
      <c r="B314" s="1">
        <v>1409900370923</v>
      </c>
      <c r="C314" s="64" t="s">
        <v>462</v>
      </c>
      <c r="D314" s="5" t="s">
        <v>331</v>
      </c>
      <c r="E314" s="5" t="s">
        <v>455</v>
      </c>
      <c r="F314" s="5" t="s">
        <v>346</v>
      </c>
      <c r="G314" s="5" t="s">
        <v>53</v>
      </c>
      <c r="H314" s="5" t="s">
        <v>46</v>
      </c>
      <c r="I314" s="5" t="s">
        <v>457</v>
      </c>
      <c r="J314" s="65" t="s">
        <v>331</v>
      </c>
      <c r="K314" s="5" t="s">
        <v>48</v>
      </c>
      <c r="L314" s="5" t="s">
        <v>81</v>
      </c>
      <c r="M314" s="66">
        <f t="shared" si="190"/>
        <v>0</v>
      </c>
      <c r="N314" s="66">
        <f t="shared" si="191"/>
        <v>0</v>
      </c>
      <c r="O314" s="66"/>
      <c r="P314" s="66">
        <f t="shared" si="192"/>
        <v>1</v>
      </c>
      <c r="Q314" s="66">
        <f t="shared" si="193"/>
        <v>0</v>
      </c>
      <c r="R314" s="67">
        <f t="shared" si="2"/>
        <v>1</v>
      </c>
      <c r="S314" s="5"/>
      <c r="T314" s="5"/>
      <c r="U314" s="5" t="str">
        <f t="shared" si="7"/>
        <v>คณะมนุษยศาสตร์และสังคมศาสตร์ สาขาวิชาศิลปกรรม</v>
      </c>
      <c r="V314" s="8">
        <v>1409900370923</v>
      </c>
      <c r="W314" s="5"/>
      <c r="X314" s="5"/>
      <c r="Y314" s="5"/>
      <c r="Z314" s="5"/>
    </row>
    <row r="315" spans="1:26" ht="21.75" hidden="1" customHeight="1">
      <c r="A315" s="1"/>
      <c r="B315" s="1">
        <v>3409901093610</v>
      </c>
      <c r="C315" s="64" t="s">
        <v>463</v>
      </c>
      <c r="D315" s="5" t="s">
        <v>331</v>
      </c>
      <c r="E315" s="5" t="s">
        <v>455</v>
      </c>
      <c r="F315" s="5" t="s">
        <v>346</v>
      </c>
      <c r="G315" s="5" t="s">
        <v>53</v>
      </c>
      <c r="H315" s="5" t="s">
        <v>46</v>
      </c>
      <c r="I315" s="5" t="s">
        <v>457</v>
      </c>
      <c r="J315" s="65" t="s">
        <v>331</v>
      </c>
      <c r="K315" s="5" t="s">
        <v>48</v>
      </c>
      <c r="L315" s="5" t="s">
        <v>81</v>
      </c>
      <c r="M315" s="66">
        <f t="shared" si="190"/>
        <v>0</v>
      </c>
      <c r="N315" s="66">
        <f t="shared" si="191"/>
        <v>0</v>
      </c>
      <c r="O315" s="66"/>
      <c r="P315" s="66">
        <f t="shared" si="192"/>
        <v>1</v>
      </c>
      <c r="Q315" s="66">
        <f t="shared" si="193"/>
        <v>0</v>
      </c>
      <c r="R315" s="67">
        <f t="shared" si="2"/>
        <v>1</v>
      </c>
      <c r="S315" s="5"/>
      <c r="T315" s="5"/>
      <c r="U315" s="5" t="str">
        <f t="shared" si="7"/>
        <v xml:space="preserve"> </v>
      </c>
      <c r="V315" s="8">
        <v>3409901093610</v>
      </c>
      <c r="W315" s="5"/>
      <c r="X315" s="5"/>
      <c r="Y315" s="5"/>
      <c r="Z315" s="5"/>
    </row>
    <row r="316" spans="1:26" ht="21.75" hidden="1" customHeight="1">
      <c r="A316" s="4">
        <v>9</v>
      </c>
      <c r="B316" s="4" t="str">
        <f>E317</f>
        <v>สาขาวิชาสังคมศาสตร์</v>
      </c>
      <c r="C316" s="60" t="str">
        <f>B316</f>
        <v>สาขาวิชาสังคมศาสตร์</v>
      </c>
      <c r="D316" s="59"/>
      <c r="E316" s="59"/>
      <c r="F316" s="59" t="s">
        <v>51</v>
      </c>
      <c r="G316" s="59" t="s">
        <v>51</v>
      </c>
      <c r="H316" s="59" t="s">
        <v>51</v>
      </c>
      <c r="I316" s="59" t="s">
        <v>51</v>
      </c>
      <c r="J316" s="61" t="s">
        <v>51</v>
      </c>
      <c r="K316" s="59"/>
      <c r="L316" s="59"/>
      <c r="M316" s="62">
        <f t="shared" ref="M316:N316" si="194">SUMIF($E:$E,$B316,M:M)</f>
        <v>1</v>
      </c>
      <c r="N316" s="62">
        <f t="shared" si="194"/>
        <v>10</v>
      </c>
      <c r="O316" s="62"/>
      <c r="P316" s="62">
        <f t="shared" ref="P316:Q316" si="195">SUMIF($E:$E,$B316,P:P)</f>
        <v>2</v>
      </c>
      <c r="Q316" s="62">
        <f t="shared" si="195"/>
        <v>0</v>
      </c>
      <c r="R316" s="63">
        <f t="shared" si="2"/>
        <v>13</v>
      </c>
      <c r="S316" s="59"/>
      <c r="T316" s="59"/>
      <c r="U316" s="5" t="str">
        <f t="shared" si="7"/>
        <v>คณะมนุษยศาสตร์และสังคมศาสตร์ สาขาวิชาสังคมศาสตร์</v>
      </c>
      <c r="V316" s="58" t="s">
        <v>51</v>
      </c>
      <c r="W316" s="59"/>
      <c r="X316" s="59"/>
      <c r="Y316" s="59"/>
      <c r="Z316" s="59"/>
    </row>
    <row r="317" spans="1:26" ht="21.75" hidden="1" customHeight="1">
      <c r="A317" s="1"/>
      <c r="B317" s="1">
        <v>3471100003135</v>
      </c>
      <c r="C317" s="64" t="s">
        <v>464</v>
      </c>
      <c r="D317" s="5" t="s">
        <v>331</v>
      </c>
      <c r="E317" s="5" t="s">
        <v>465</v>
      </c>
      <c r="F317" s="5" t="s">
        <v>51</v>
      </c>
      <c r="G317" s="5" t="s">
        <v>51</v>
      </c>
      <c r="H317" s="5" t="s">
        <v>51</v>
      </c>
      <c r="I317" s="5" t="s">
        <v>51</v>
      </c>
      <c r="J317" s="65" t="s">
        <v>51</v>
      </c>
      <c r="K317" s="5" t="s">
        <v>62</v>
      </c>
      <c r="L317" s="5" t="s">
        <v>81</v>
      </c>
      <c r="M317" s="66">
        <f t="shared" ref="M317:M329" si="196">IF(K317="ข้าราชการพลเรือนในสถาบันอุดมศึกษา",1,0)</f>
        <v>1</v>
      </c>
      <c r="N317" s="66">
        <f t="shared" ref="N317:N329" si="197">IF(K317="พนักงานมหาวิทยาลัย",1,0)</f>
        <v>0</v>
      </c>
      <c r="O317" s="66"/>
      <c r="P317" s="66">
        <f t="shared" ref="P317:P329" si="198">IF(K317="ลูกจ้างชั่วคราวรายเดือน",1,0)</f>
        <v>0</v>
      </c>
      <c r="Q317" s="66">
        <f t="shared" ref="Q317:Q329" si="199">IF(K317="อาจารย์พิเศษรายชั่วโมง",1,0)</f>
        <v>0</v>
      </c>
      <c r="R317" s="67">
        <f t="shared" si="2"/>
        <v>1</v>
      </c>
      <c r="S317" s="5"/>
      <c r="T317" s="5"/>
      <c r="U317" s="5" t="str">
        <f t="shared" si="7"/>
        <v>คณะมนุษยศาสตร์และสังคมศาสตร์ สาขาวิชาสังคมศาสตร์</v>
      </c>
      <c r="V317" s="8">
        <v>3471100003135</v>
      </c>
      <c r="W317" s="5"/>
      <c r="X317" s="5"/>
      <c r="Y317" s="5"/>
      <c r="Z317" s="5"/>
    </row>
    <row r="318" spans="1:26" ht="21.75" hidden="1" customHeight="1">
      <c r="A318" s="1"/>
      <c r="B318" s="1">
        <v>1471100002523</v>
      </c>
      <c r="C318" s="64" t="s">
        <v>466</v>
      </c>
      <c r="D318" s="5" t="s">
        <v>331</v>
      </c>
      <c r="E318" s="5" t="s">
        <v>465</v>
      </c>
      <c r="F318" s="5" t="s">
        <v>51</v>
      </c>
      <c r="G318" s="5" t="s">
        <v>51</v>
      </c>
      <c r="H318" s="5" t="s">
        <v>51</v>
      </c>
      <c r="I318" s="5" t="s">
        <v>51</v>
      </c>
      <c r="J318" s="65" t="s">
        <v>51</v>
      </c>
      <c r="K318" s="5" t="s">
        <v>6</v>
      </c>
      <c r="L318" s="5" t="s">
        <v>81</v>
      </c>
      <c r="M318" s="66">
        <f t="shared" si="196"/>
        <v>0</v>
      </c>
      <c r="N318" s="66">
        <f t="shared" si="197"/>
        <v>1</v>
      </c>
      <c r="O318" s="66"/>
      <c r="P318" s="66">
        <f t="shared" si="198"/>
        <v>0</v>
      </c>
      <c r="Q318" s="66">
        <f t="shared" si="199"/>
        <v>0</v>
      </c>
      <c r="R318" s="67">
        <f t="shared" si="2"/>
        <v>1</v>
      </c>
      <c r="S318" s="5"/>
      <c r="T318" s="5"/>
      <c r="U318" s="5" t="str">
        <f t="shared" si="7"/>
        <v>คณะมนุษยศาสตร์และสังคมศาสตร์ สาขาวิชาสังคมศาสตร์</v>
      </c>
      <c r="V318" s="8">
        <v>1471100002523</v>
      </c>
      <c r="W318" s="5"/>
      <c r="X318" s="5"/>
      <c r="Y318" s="5"/>
      <c r="Z318" s="5"/>
    </row>
    <row r="319" spans="1:26" ht="21.75" hidden="1" customHeight="1">
      <c r="A319" s="1"/>
      <c r="B319" s="1">
        <v>3100202634110</v>
      </c>
      <c r="C319" s="64" t="s">
        <v>467</v>
      </c>
      <c r="D319" s="5" t="s">
        <v>331</v>
      </c>
      <c r="E319" s="5" t="s">
        <v>465</v>
      </c>
      <c r="F319" s="5" t="s">
        <v>335</v>
      </c>
      <c r="G319" s="5" t="s">
        <v>468</v>
      </c>
      <c r="H319" s="5" t="s">
        <v>120</v>
      </c>
      <c r="I319" s="5" t="s">
        <v>469</v>
      </c>
      <c r="J319" s="65" t="s">
        <v>331</v>
      </c>
      <c r="K319" s="5" t="s">
        <v>6</v>
      </c>
      <c r="L319" s="5" t="s">
        <v>81</v>
      </c>
      <c r="M319" s="66">
        <f t="shared" si="196"/>
        <v>0</v>
      </c>
      <c r="N319" s="66">
        <f t="shared" si="197"/>
        <v>1</v>
      </c>
      <c r="O319" s="66"/>
      <c r="P319" s="66">
        <f t="shared" si="198"/>
        <v>0</v>
      </c>
      <c r="Q319" s="66">
        <f t="shared" si="199"/>
        <v>0</v>
      </c>
      <c r="R319" s="67">
        <f t="shared" si="2"/>
        <v>1</v>
      </c>
      <c r="S319" s="5"/>
      <c r="T319" s="5"/>
      <c r="U319" s="5" t="str">
        <f t="shared" si="7"/>
        <v>คณะมนุษยศาสตร์และสังคมศาสตร์ สาขาวิชาสังคมศาสตร์</v>
      </c>
      <c r="V319" s="8">
        <v>3100202634110</v>
      </c>
      <c r="W319" s="5"/>
      <c r="X319" s="5"/>
      <c r="Y319" s="5"/>
      <c r="Z319" s="5"/>
    </row>
    <row r="320" spans="1:26" ht="21.75" hidden="1" customHeight="1">
      <c r="A320" s="1"/>
      <c r="B320" s="1">
        <v>3102001868450</v>
      </c>
      <c r="C320" s="64" t="s">
        <v>470</v>
      </c>
      <c r="D320" s="5" t="s">
        <v>331</v>
      </c>
      <c r="E320" s="5" t="s">
        <v>465</v>
      </c>
      <c r="F320" s="5" t="s">
        <v>51</v>
      </c>
      <c r="G320" s="5" t="s">
        <v>51</v>
      </c>
      <c r="H320" s="5" t="s">
        <v>51</v>
      </c>
      <c r="I320" s="5" t="s">
        <v>51</v>
      </c>
      <c r="J320" s="65" t="s">
        <v>51</v>
      </c>
      <c r="K320" s="5" t="s">
        <v>6</v>
      </c>
      <c r="L320" s="5" t="s">
        <v>81</v>
      </c>
      <c r="M320" s="66">
        <f t="shared" si="196"/>
        <v>0</v>
      </c>
      <c r="N320" s="66">
        <f t="shared" si="197"/>
        <v>1</v>
      </c>
      <c r="O320" s="66"/>
      <c r="P320" s="66">
        <f t="shared" si="198"/>
        <v>0</v>
      </c>
      <c r="Q320" s="66">
        <f t="shared" si="199"/>
        <v>0</v>
      </c>
      <c r="R320" s="67">
        <f t="shared" si="2"/>
        <v>1</v>
      </c>
      <c r="S320" s="5"/>
      <c r="T320" s="5"/>
      <c r="U320" s="5" t="str">
        <f t="shared" si="7"/>
        <v>คณะมนุษยศาสตร์และสังคมศาสตร์ สาขาวิชาสังคมศาสตร์</v>
      </c>
      <c r="V320" s="8">
        <v>3102001868450</v>
      </c>
      <c r="W320" s="5"/>
      <c r="X320" s="5"/>
      <c r="Y320" s="5"/>
      <c r="Z320" s="5"/>
    </row>
    <row r="321" spans="1:26" ht="21.75" hidden="1" customHeight="1">
      <c r="A321" s="1"/>
      <c r="B321" s="1">
        <v>3411000267416</v>
      </c>
      <c r="C321" s="64" t="s">
        <v>471</v>
      </c>
      <c r="D321" s="5" t="s">
        <v>331</v>
      </c>
      <c r="E321" s="5" t="s">
        <v>465</v>
      </c>
      <c r="F321" s="5" t="s">
        <v>51</v>
      </c>
      <c r="G321" s="5" t="s">
        <v>51</v>
      </c>
      <c r="H321" s="5" t="s">
        <v>51</v>
      </c>
      <c r="I321" s="5" t="s">
        <v>51</v>
      </c>
      <c r="J321" s="65" t="s">
        <v>51</v>
      </c>
      <c r="K321" s="5" t="s">
        <v>6</v>
      </c>
      <c r="L321" s="5" t="s">
        <v>81</v>
      </c>
      <c r="M321" s="66">
        <f t="shared" si="196"/>
        <v>0</v>
      </c>
      <c r="N321" s="66">
        <f t="shared" si="197"/>
        <v>1</v>
      </c>
      <c r="O321" s="66"/>
      <c r="P321" s="66">
        <f t="shared" si="198"/>
        <v>0</v>
      </c>
      <c r="Q321" s="66">
        <f t="shared" si="199"/>
        <v>0</v>
      </c>
      <c r="R321" s="67">
        <f t="shared" si="2"/>
        <v>1</v>
      </c>
      <c r="S321" s="5"/>
      <c r="T321" s="5"/>
      <c r="U321" s="5" t="str">
        <f t="shared" si="7"/>
        <v>คณะมนุษยศาสตร์และสังคมศาสตร์ สาขาวิชาสังคมศาสตร์</v>
      </c>
      <c r="V321" s="8">
        <v>3411000267416</v>
      </c>
      <c r="W321" s="5"/>
      <c r="X321" s="5"/>
      <c r="Y321" s="5"/>
      <c r="Z321" s="5"/>
    </row>
    <row r="322" spans="1:26" ht="21.75" hidden="1" customHeight="1">
      <c r="A322" s="1"/>
      <c r="B322" s="1">
        <v>3470100838490</v>
      </c>
      <c r="C322" s="64" t="s">
        <v>472</v>
      </c>
      <c r="D322" s="5" t="s">
        <v>331</v>
      </c>
      <c r="E322" s="5" t="s">
        <v>465</v>
      </c>
      <c r="F322" s="5" t="s">
        <v>335</v>
      </c>
      <c r="G322" s="5" t="s">
        <v>468</v>
      </c>
      <c r="H322" s="5" t="s">
        <v>120</v>
      </c>
      <c r="I322" s="5" t="s">
        <v>469</v>
      </c>
      <c r="J322" s="65" t="s">
        <v>331</v>
      </c>
      <c r="K322" s="5" t="s">
        <v>6</v>
      </c>
      <c r="L322" s="5" t="s">
        <v>81</v>
      </c>
      <c r="M322" s="66">
        <f t="shared" si="196"/>
        <v>0</v>
      </c>
      <c r="N322" s="66">
        <f t="shared" si="197"/>
        <v>1</v>
      </c>
      <c r="O322" s="66"/>
      <c r="P322" s="66">
        <f t="shared" si="198"/>
        <v>0</v>
      </c>
      <c r="Q322" s="66">
        <f t="shared" si="199"/>
        <v>0</v>
      </c>
      <c r="R322" s="67">
        <f t="shared" si="2"/>
        <v>1</v>
      </c>
      <c r="S322" s="5"/>
      <c r="T322" s="5"/>
      <c r="U322" s="5" t="str">
        <f t="shared" si="7"/>
        <v>คณะมนุษยศาสตร์และสังคมศาสตร์ สาขาวิชาสังคมศาสตร์</v>
      </c>
      <c r="V322" s="8">
        <v>3470100838490</v>
      </c>
      <c r="W322" s="5"/>
      <c r="X322" s="5"/>
      <c r="Y322" s="5"/>
      <c r="Z322" s="5"/>
    </row>
    <row r="323" spans="1:26" ht="21.75" hidden="1" customHeight="1">
      <c r="A323" s="1"/>
      <c r="B323" s="1">
        <v>3470101407832</v>
      </c>
      <c r="C323" s="64" t="s">
        <v>473</v>
      </c>
      <c r="D323" s="5" t="s">
        <v>331</v>
      </c>
      <c r="E323" s="5" t="s">
        <v>465</v>
      </c>
      <c r="F323" s="5" t="s">
        <v>335</v>
      </c>
      <c r="G323" s="5" t="s">
        <v>468</v>
      </c>
      <c r="H323" s="5" t="s">
        <v>120</v>
      </c>
      <c r="I323" s="5" t="s">
        <v>469</v>
      </c>
      <c r="J323" s="65" t="s">
        <v>331</v>
      </c>
      <c r="K323" s="5" t="s">
        <v>6</v>
      </c>
      <c r="L323" s="5" t="s">
        <v>81</v>
      </c>
      <c r="M323" s="66">
        <f t="shared" si="196"/>
        <v>0</v>
      </c>
      <c r="N323" s="66">
        <f t="shared" si="197"/>
        <v>1</v>
      </c>
      <c r="O323" s="66"/>
      <c r="P323" s="66">
        <f t="shared" si="198"/>
        <v>0</v>
      </c>
      <c r="Q323" s="66">
        <f t="shared" si="199"/>
        <v>0</v>
      </c>
      <c r="R323" s="67">
        <f t="shared" si="2"/>
        <v>1</v>
      </c>
      <c r="S323" s="5"/>
      <c r="T323" s="5"/>
      <c r="U323" s="5" t="str">
        <f t="shared" si="7"/>
        <v>คณะมนุษยศาสตร์และสังคมศาสตร์ สาขาวิชาสังคมศาสตร์</v>
      </c>
      <c r="V323" s="8">
        <v>3470101407832</v>
      </c>
      <c r="W323" s="5"/>
      <c r="X323" s="5"/>
      <c r="Y323" s="5"/>
      <c r="Z323" s="5"/>
    </row>
    <row r="324" spans="1:26" ht="21.75" hidden="1" customHeight="1">
      <c r="A324" s="1"/>
      <c r="B324" s="1">
        <v>3470300472821</v>
      </c>
      <c r="C324" s="64" t="s">
        <v>474</v>
      </c>
      <c r="D324" s="5" t="s">
        <v>331</v>
      </c>
      <c r="E324" s="5" t="s">
        <v>465</v>
      </c>
      <c r="F324" s="5" t="s">
        <v>335</v>
      </c>
      <c r="G324" s="5" t="s">
        <v>468</v>
      </c>
      <c r="H324" s="5" t="s">
        <v>120</v>
      </c>
      <c r="I324" s="5" t="s">
        <v>469</v>
      </c>
      <c r="J324" s="65" t="s">
        <v>331</v>
      </c>
      <c r="K324" s="5" t="s">
        <v>6</v>
      </c>
      <c r="L324" s="5" t="s">
        <v>81</v>
      </c>
      <c r="M324" s="66">
        <f t="shared" si="196"/>
        <v>0</v>
      </c>
      <c r="N324" s="66">
        <f t="shared" si="197"/>
        <v>1</v>
      </c>
      <c r="O324" s="66"/>
      <c r="P324" s="66">
        <f t="shared" si="198"/>
        <v>0</v>
      </c>
      <c r="Q324" s="66">
        <f t="shared" si="199"/>
        <v>0</v>
      </c>
      <c r="R324" s="67">
        <f t="shared" si="2"/>
        <v>1</v>
      </c>
      <c r="S324" s="5"/>
      <c r="T324" s="5"/>
      <c r="U324" s="5" t="str">
        <f t="shared" si="7"/>
        <v>คณะมนุษยศาสตร์และสังคมศาสตร์ สาขาวิชาสังคมศาสตร์</v>
      </c>
      <c r="V324" s="8">
        <v>3470300472821</v>
      </c>
      <c r="W324" s="5"/>
      <c r="X324" s="5"/>
      <c r="Y324" s="5"/>
      <c r="Z324" s="5"/>
    </row>
    <row r="325" spans="1:26" ht="21.75" hidden="1" customHeight="1">
      <c r="A325" s="1"/>
      <c r="B325" s="1">
        <v>3471000346791</v>
      </c>
      <c r="C325" s="64" t="s">
        <v>476</v>
      </c>
      <c r="D325" s="5" t="s">
        <v>331</v>
      </c>
      <c r="E325" s="5" t="s">
        <v>465</v>
      </c>
      <c r="F325" s="5" t="s">
        <v>335</v>
      </c>
      <c r="G325" s="5" t="s">
        <v>45</v>
      </c>
      <c r="H325" s="5" t="s">
        <v>46</v>
      </c>
      <c r="I325" s="5" t="s">
        <v>375</v>
      </c>
      <c r="J325" s="65" t="s">
        <v>331</v>
      </c>
      <c r="K325" s="5" t="s">
        <v>6</v>
      </c>
      <c r="L325" s="5" t="s">
        <v>81</v>
      </c>
      <c r="M325" s="66">
        <f t="shared" si="196"/>
        <v>0</v>
      </c>
      <c r="N325" s="66">
        <f t="shared" si="197"/>
        <v>1</v>
      </c>
      <c r="O325" s="66"/>
      <c r="P325" s="66">
        <f t="shared" si="198"/>
        <v>0</v>
      </c>
      <c r="Q325" s="66">
        <f t="shared" si="199"/>
        <v>0</v>
      </c>
      <c r="R325" s="67">
        <f t="shared" si="2"/>
        <v>1</v>
      </c>
      <c r="S325" s="5"/>
      <c r="T325" s="5"/>
      <c r="U325" s="5" t="str">
        <f t="shared" si="7"/>
        <v>คณะมนุษยศาสตร์และสังคมศาสตร์ สาขาวิชาสังคมศาสตร์</v>
      </c>
      <c r="V325" s="8">
        <v>3471000346791</v>
      </c>
      <c r="W325" s="5"/>
      <c r="X325" s="5"/>
      <c r="Y325" s="5"/>
      <c r="Z325" s="5"/>
    </row>
    <row r="326" spans="1:26" ht="21.75" hidden="1" customHeight="1">
      <c r="A326" s="1"/>
      <c r="B326" s="1">
        <v>3479900112483</v>
      </c>
      <c r="C326" s="64" t="s">
        <v>479</v>
      </c>
      <c r="D326" s="5" t="s">
        <v>331</v>
      </c>
      <c r="E326" s="5" t="s">
        <v>465</v>
      </c>
      <c r="F326" s="5" t="s">
        <v>335</v>
      </c>
      <c r="G326" s="5" t="s">
        <v>45</v>
      </c>
      <c r="H326" s="5" t="s">
        <v>46</v>
      </c>
      <c r="I326" s="5" t="s">
        <v>375</v>
      </c>
      <c r="J326" s="65" t="s">
        <v>331</v>
      </c>
      <c r="K326" s="5" t="s">
        <v>6</v>
      </c>
      <c r="L326" s="5" t="s">
        <v>81</v>
      </c>
      <c r="M326" s="66">
        <f t="shared" si="196"/>
        <v>0</v>
      </c>
      <c r="N326" s="66">
        <f t="shared" si="197"/>
        <v>1</v>
      </c>
      <c r="O326" s="66"/>
      <c r="P326" s="66">
        <f t="shared" si="198"/>
        <v>0</v>
      </c>
      <c r="Q326" s="66">
        <f t="shared" si="199"/>
        <v>0</v>
      </c>
      <c r="R326" s="67">
        <f t="shared" si="2"/>
        <v>1</v>
      </c>
      <c r="S326" s="5"/>
      <c r="T326" s="5"/>
      <c r="U326" s="5" t="str">
        <f t="shared" si="7"/>
        <v>คณะมนุษยศาสตร์และสังคมศาสตร์ สาขาวิชาสังคมศาสตร์</v>
      </c>
      <c r="V326" s="8">
        <v>3479900112483</v>
      </c>
      <c r="W326" s="5"/>
      <c r="X326" s="5"/>
      <c r="Y326" s="5"/>
      <c r="Z326" s="5"/>
    </row>
    <row r="327" spans="1:26" ht="21.75" hidden="1" customHeight="1">
      <c r="A327" s="1"/>
      <c r="B327" s="1">
        <v>3500400239051</v>
      </c>
      <c r="C327" s="64" t="s">
        <v>480</v>
      </c>
      <c r="D327" s="5" t="s">
        <v>331</v>
      </c>
      <c r="E327" s="5" t="s">
        <v>465</v>
      </c>
      <c r="F327" s="5" t="s">
        <v>335</v>
      </c>
      <c r="G327" s="5" t="s">
        <v>45</v>
      </c>
      <c r="H327" s="5" t="s">
        <v>46</v>
      </c>
      <c r="I327" s="5" t="s">
        <v>375</v>
      </c>
      <c r="J327" s="65" t="s">
        <v>331</v>
      </c>
      <c r="K327" s="5" t="s">
        <v>6</v>
      </c>
      <c r="L327" s="5" t="s">
        <v>81</v>
      </c>
      <c r="M327" s="66">
        <f t="shared" si="196"/>
        <v>0</v>
      </c>
      <c r="N327" s="66">
        <f t="shared" si="197"/>
        <v>1</v>
      </c>
      <c r="O327" s="66"/>
      <c r="P327" s="66">
        <f t="shared" si="198"/>
        <v>0</v>
      </c>
      <c r="Q327" s="66">
        <f t="shared" si="199"/>
        <v>0</v>
      </c>
      <c r="R327" s="67">
        <f t="shared" si="2"/>
        <v>1</v>
      </c>
      <c r="S327" s="5"/>
      <c r="T327" s="5"/>
      <c r="U327" s="5" t="str">
        <f t="shared" si="7"/>
        <v>คณะมนุษยศาสตร์และสังคมศาสตร์ สาขาวิชาสังคมศาสตร์</v>
      </c>
      <c r="V327" s="8">
        <v>3500400239051</v>
      </c>
      <c r="W327" s="5"/>
      <c r="X327" s="5"/>
      <c r="Y327" s="5"/>
      <c r="Z327" s="5"/>
    </row>
    <row r="328" spans="1:26" ht="21.75" hidden="1" customHeight="1">
      <c r="A328" s="1"/>
      <c r="B328" s="1">
        <v>3479900033711</v>
      </c>
      <c r="C328" s="64" t="s">
        <v>481</v>
      </c>
      <c r="D328" s="5" t="s">
        <v>331</v>
      </c>
      <c r="E328" s="5" t="s">
        <v>465</v>
      </c>
      <c r="F328" s="5" t="s">
        <v>335</v>
      </c>
      <c r="G328" s="5" t="s">
        <v>468</v>
      </c>
      <c r="H328" s="5" t="s">
        <v>120</v>
      </c>
      <c r="I328" s="5" t="s">
        <v>469</v>
      </c>
      <c r="J328" s="65" t="s">
        <v>331</v>
      </c>
      <c r="K328" s="5" t="s">
        <v>48</v>
      </c>
      <c r="L328" s="5" t="s">
        <v>49</v>
      </c>
      <c r="M328" s="66">
        <f t="shared" si="196"/>
        <v>0</v>
      </c>
      <c r="N328" s="66">
        <f t="shared" si="197"/>
        <v>0</v>
      </c>
      <c r="O328" s="66"/>
      <c r="P328" s="66">
        <f t="shared" si="198"/>
        <v>1</v>
      </c>
      <c r="Q328" s="66">
        <f t="shared" si="199"/>
        <v>0</v>
      </c>
      <c r="R328" s="67">
        <f t="shared" si="2"/>
        <v>1</v>
      </c>
      <c r="S328" s="5"/>
      <c r="T328" s="5"/>
      <c r="U328" s="5" t="str">
        <f t="shared" si="7"/>
        <v>คณะมนุษยศาสตร์และสังคมศาสตร์ สาขาวิชาสังคมศาสตร์</v>
      </c>
      <c r="V328" s="8">
        <v>3479900033711</v>
      </c>
      <c r="W328" s="5"/>
      <c r="X328" s="5"/>
      <c r="Y328" s="5"/>
      <c r="Z328" s="5"/>
    </row>
    <row r="329" spans="1:26" ht="21.75" hidden="1" customHeight="1">
      <c r="A329" s="1"/>
      <c r="B329" s="1" t="s">
        <v>482</v>
      </c>
      <c r="C329" s="64" t="s">
        <v>483</v>
      </c>
      <c r="D329" s="5" t="s">
        <v>331</v>
      </c>
      <c r="E329" s="5" t="s">
        <v>465</v>
      </c>
      <c r="F329" s="5" t="s">
        <v>51</v>
      </c>
      <c r="G329" s="5" t="s">
        <v>51</v>
      </c>
      <c r="H329" s="5" t="s">
        <v>51</v>
      </c>
      <c r="I329" s="5" t="s">
        <v>51</v>
      </c>
      <c r="J329" s="65" t="s">
        <v>51</v>
      </c>
      <c r="K329" s="5" t="s">
        <v>48</v>
      </c>
      <c r="L329" s="5" t="s">
        <v>106</v>
      </c>
      <c r="M329" s="66">
        <f t="shared" si="196"/>
        <v>0</v>
      </c>
      <c r="N329" s="66">
        <f t="shared" si="197"/>
        <v>0</v>
      </c>
      <c r="O329" s="66"/>
      <c r="P329" s="66">
        <f t="shared" si="198"/>
        <v>1</v>
      </c>
      <c r="Q329" s="66">
        <f t="shared" si="199"/>
        <v>0</v>
      </c>
      <c r="R329" s="67">
        <f t="shared" si="2"/>
        <v>1</v>
      </c>
      <c r="S329" s="5"/>
      <c r="T329" s="5"/>
      <c r="U329" s="5" t="str">
        <f t="shared" si="7"/>
        <v xml:space="preserve"> </v>
      </c>
      <c r="V329" s="8" t="s">
        <v>482</v>
      </c>
      <c r="W329" s="5"/>
      <c r="X329" s="5"/>
      <c r="Y329" s="5"/>
      <c r="Z329" s="5"/>
    </row>
    <row r="330" spans="1:26" ht="21.75" hidden="1" customHeight="1">
      <c r="A330" s="4">
        <v>10</v>
      </c>
      <c r="B330" s="4" t="str">
        <f>E331</f>
        <v>สาขาวิชาสารสนเทศศาสตร์</v>
      </c>
      <c r="C330" s="60" t="s">
        <v>484</v>
      </c>
      <c r="D330" s="59"/>
      <c r="E330" s="59"/>
      <c r="F330" s="59" t="s">
        <v>51</v>
      </c>
      <c r="G330" s="59" t="s">
        <v>51</v>
      </c>
      <c r="H330" s="59" t="s">
        <v>51</v>
      </c>
      <c r="I330" s="59" t="s">
        <v>51</v>
      </c>
      <c r="J330" s="61" t="s">
        <v>51</v>
      </c>
      <c r="K330" s="59"/>
      <c r="L330" s="59"/>
      <c r="M330" s="62">
        <f t="shared" ref="M330:N330" si="200">SUMIF($E:$E,$B330,M:M)</f>
        <v>4</v>
      </c>
      <c r="N330" s="62">
        <f t="shared" si="200"/>
        <v>3</v>
      </c>
      <c r="O330" s="62"/>
      <c r="P330" s="62">
        <f t="shared" ref="P330:Q330" si="201">SUMIF($E:$E,$B330,P:P)</f>
        <v>0</v>
      </c>
      <c r="Q330" s="62">
        <f t="shared" si="201"/>
        <v>0</v>
      </c>
      <c r="R330" s="63">
        <f t="shared" si="2"/>
        <v>7</v>
      </c>
      <c r="S330" s="59"/>
      <c r="T330" s="59"/>
      <c r="U330" s="5" t="str">
        <f t="shared" si="7"/>
        <v>คณะมนุษยศาสตร์และสังคมศาสตร์ สาขาวิชาสารสนเทศศาสตร์</v>
      </c>
      <c r="V330" s="58" t="s">
        <v>51</v>
      </c>
      <c r="W330" s="59"/>
      <c r="X330" s="59"/>
      <c r="Y330" s="59"/>
      <c r="Z330" s="59"/>
    </row>
    <row r="331" spans="1:26" ht="21.75" hidden="1" customHeight="1">
      <c r="A331" s="1"/>
      <c r="B331" s="1">
        <v>3341600362046</v>
      </c>
      <c r="C331" s="64" t="s">
        <v>485</v>
      </c>
      <c r="D331" s="5" t="s">
        <v>331</v>
      </c>
      <c r="E331" s="5" t="s">
        <v>484</v>
      </c>
      <c r="F331" s="5" t="s">
        <v>486</v>
      </c>
      <c r="G331" s="5" t="s">
        <v>174</v>
      </c>
      <c r="H331" s="5" t="s">
        <v>46</v>
      </c>
      <c r="I331" s="5" t="s">
        <v>487</v>
      </c>
      <c r="J331" s="65" t="s">
        <v>373</v>
      </c>
      <c r="K331" s="5" t="s">
        <v>62</v>
      </c>
      <c r="L331" s="5" t="s">
        <v>49</v>
      </c>
      <c r="M331" s="66">
        <f t="shared" ref="M331:M337" si="202">IF(K331="ข้าราชการพลเรือนในสถาบันอุดมศึกษา",1,0)</f>
        <v>1</v>
      </c>
      <c r="N331" s="66">
        <f t="shared" ref="N331:N337" si="203">IF(K331="พนักงานมหาวิทยาลัย",1,0)</f>
        <v>0</v>
      </c>
      <c r="O331" s="66"/>
      <c r="P331" s="66">
        <f t="shared" ref="P331:P337" si="204">IF(K331="ลูกจ้างชั่วคราวรายเดือน",1,0)</f>
        <v>0</v>
      </c>
      <c r="Q331" s="66">
        <f t="shared" ref="Q331:Q337" si="205">IF(K331="อาจารย์พิเศษรายชั่วโมง",1,0)</f>
        <v>0</v>
      </c>
      <c r="R331" s="67">
        <f t="shared" si="2"/>
        <v>1</v>
      </c>
      <c r="S331" s="5"/>
      <c r="T331" s="5"/>
      <c r="U331" s="5" t="str">
        <f t="shared" si="7"/>
        <v>คณะมนุษยศาสตร์และสังคมศาสตร์ สาขาวิชาสารสนเทศศาสตร์</v>
      </c>
      <c r="V331" s="8">
        <v>3341600362046</v>
      </c>
      <c r="W331" s="5"/>
      <c r="X331" s="5"/>
      <c r="Y331" s="5"/>
      <c r="Z331" s="5"/>
    </row>
    <row r="332" spans="1:26" ht="21.75" hidden="1" customHeight="1">
      <c r="A332" s="1"/>
      <c r="B332" s="1">
        <v>3460100363971</v>
      </c>
      <c r="C332" s="64" t="s">
        <v>489</v>
      </c>
      <c r="D332" s="5" t="s">
        <v>331</v>
      </c>
      <c r="E332" s="5" t="s">
        <v>484</v>
      </c>
      <c r="F332" s="5" t="s">
        <v>335</v>
      </c>
      <c r="G332" s="5" t="s">
        <v>174</v>
      </c>
      <c r="H332" s="5" t="s">
        <v>46</v>
      </c>
      <c r="I332" s="5" t="s">
        <v>490</v>
      </c>
      <c r="J332" s="65" t="s">
        <v>331</v>
      </c>
      <c r="K332" s="5" t="s">
        <v>62</v>
      </c>
      <c r="L332" s="5" t="s">
        <v>49</v>
      </c>
      <c r="M332" s="66">
        <f t="shared" si="202"/>
        <v>1</v>
      </c>
      <c r="N332" s="66">
        <f t="shared" si="203"/>
        <v>0</v>
      </c>
      <c r="O332" s="66"/>
      <c r="P332" s="66">
        <f t="shared" si="204"/>
        <v>0</v>
      </c>
      <c r="Q332" s="66">
        <f t="shared" si="205"/>
        <v>0</v>
      </c>
      <c r="R332" s="67">
        <f t="shared" si="2"/>
        <v>1</v>
      </c>
      <c r="S332" s="5"/>
      <c r="T332" s="5"/>
      <c r="U332" s="5" t="str">
        <f t="shared" si="7"/>
        <v>คณะมนุษยศาสตร์และสังคมศาสตร์ สาขาวิชาสารสนเทศศาสตร์</v>
      </c>
      <c r="V332" s="8">
        <v>3460100363971</v>
      </c>
      <c r="W332" s="5"/>
      <c r="X332" s="5"/>
      <c r="Y332" s="5"/>
      <c r="Z332" s="5"/>
    </row>
    <row r="333" spans="1:26" ht="21.75" hidden="1" customHeight="1">
      <c r="A333" s="1"/>
      <c r="B333" s="1">
        <v>3479900180977</v>
      </c>
      <c r="C333" s="64" t="s">
        <v>492</v>
      </c>
      <c r="D333" s="5" t="s">
        <v>331</v>
      </c>
      <c r="E333" s="5" t="s">
        <v>484</v>
      </c>
      <c r="F333" s="5" t="s">
        <v>335</v>
      </c>
      <c r="G333" s="5" t="s">
        <v>174</v>
      </c>
      <c r="H333" s="5" t="s">
        <v>46</v>
      </c>
      <c r="I333" s="5" t="s">
        <v>490</v>
      </c>
      <c r="J333" s="65" t="s">
        <v>331</v>
      </c>
      <c r="K333" s="5" t="s">
        <v>62</v>
      </c>
      <c r="L333" s="5" t="s">
        <v>81</v>
      </c>
      <c r="M333" s="66">
        <f t="shared" si="202"/>
        <v>1</v>
      </c>
      <c r="N333" s="66">
        <f t="shared" si="203"/>
        <v>0</v>
      </c>
      <c r="O333" s="66"/>
      <c r="P333" s="66">
        <f t="shared" si="204"/>
        <v>0</v>
      </c>
      <c r="Q333" s="66">
        <f t="shared" si="205"/>
        <v>0</v>
      </c>
      <c r="R333" s="67">
        <f t="shared" si="2"/>
        <v>1</v>
      </c>
      <c r="S333" s="5"/>
      <c r="T333" s="5"/>
      <c r="U333" s="5" t="str">
        <f t="shared" si="7"/>
        <v>คณะมนุษยศาสตร์และสังคมศาสตร์ สาขาวิชาสารสนเทศศาสตร์</v>
      </c>
      <c r="V333" s="8">
        <v>3479900180977</v>
      </c>
      <c r="W333" s="5"/>
      <c r="X333" s="5"/>
      <c r="Y333" s="5"/>
      <c r="Z333" s="5"/>
    </row>
    <row r="334" spans="1:26" ht="21.75" hidden="1" customHeight="1">
      <c r="A334" s="1"/>
      <c r="B334" s="1">
        <v>3480700155601</v>
      </c>
      <c r="C334" s="64" t="s">
        <v>493</v>
      </c>
      <c r="D334" s="5" t="s">
        <v>331</v>
      </c>
      <c r="E334" s="5" t="s">
        <v>484</v>
      </c>
      <c r="F334" s="5" t="s">
        <v>494</v>
      </c>
      <c r="G334" s="5" t="s">
        <v>71</v>
      </c>
      <c r="H334" s="5" t="s">
        <v>46</v>
      </c>
      <c r="I334" s="5" t="s">
        <v>495</v>
      </c>
      <c r="J334" s="65" t="s">
        <v>496</v>
      </c>
      <c r="K334" s="5" t="s">
        <v>62</v>
      </c>
      <c r="L334" s="5" t="s">
        <v>49</v>
      </c>
      <c r="M334" s="66">
        <f t="shared" si="202"/>
        <v>1</v>
      </c>
      <c r="N334" s="66">
        <f t="shared" si="203"/>
        <v>0</v>
      </c>
      <c r="O334" s="66"/>
      <c r="P334" s="66">
        <f t="shared" si="204"/>
        <v>0</v>
      </c>
      <c r="Q334" s="66">
        <f t="shared" si="205"/>
        <v>0</v>
      </c>
      <c r="R334" s="67">
        <f t="shared" si="2"/>
        <v>1</v>
      </c>
      <c r="S334" s="5"/>
      <c r="T334" s="5"/>
      <c r="U334" s="5" t="str">
        <f t="shared" si="7"/>
        <v>คณะมนุษยศาสตร์และสังคมศาสตร์ สาขาวิชาสารสนเทศศาสตร์</v>
      </c>
      <c r="V334" s="8">
        <v>3480700155601</v>
      </c>
      <c r="W334" s="5"/>
      <c r="X334" s="5"/>
      <c r="Y334" s="5"/>
      <c r="Z334" s="5"/>
    </row>
    <row r="335" spans="1:26" ht="21.75" hidden="1" customHeight="1">
      <c r="A335" s="1"/>
      <c r="B335" s="1">
        <v>1479900003343</v>
      </c>
      <c r="C335" s="64" t="s">
        <v>497</v>
      </c>
      <c r="D335" s="5" t="s">
        <v>331</v>
      </c>
      <c r="E335" s="5" t="s">
        <v>484</v>
      </c>
      <c r="F335" s="5" t="s">
        <v>335</v>
      </c>
      <c r="G335" s="5" t="s">
        <v>174</v>
      </c>
      <c r="H335" s="5" t="s">
        <v>46</v>
      </c>
      <c r="I335" s="5" t="s">
        <v>490</v>
      </c>
      <c r="J335" s="65" t="s">
        <v>331</v>
      </c>
      <c r="K335" s="5" t="s">
        <v>6</v>
      </c>
      <c r="L335" s="5" t="s">
        <v>81</v>
      </c>
      <c r="M335" s="66">
        <f t="shared" si="202"/>
        <v>0</v>
      </c>
      <c r="N335" s="66">
        <f t="shared" si="203"/>
        <v>1</v>
      </c>
      <c r="O335" s="66"/>
      <c r="P335" s="66">
        <f t="shared" si="204"/>
        <v>0</v>
      </c>
      <c r="Q335" s="66">
        <f t="shared" si="205"/>
        <v>0</v>
      </c>
      <c r="R335" s="67">
        <f t="shared" si="2"/>
        <v>1</v>
      </c>
      <c r="S335" s="5"/>
      <c r="T335" s="5"/>
      <c r="U335" s="5" t="str">
        <f t="shared" si="7"/>
        <v>คณะมนุษยศาสตร์และสังคมศาสตร์ สาขาวิชาสารสนเทศศาสตร์</v>
      </c>
      <c r="V335" s="8">
        <v>1479900003343</v>
      </c>
      <c r="W335" s="5"/>
      <c r="X335" s="5"/>
      <c r="Y335" s="5"/>
      <c r="Z335" s="5"/>
    </row>
    <row r="336" spans="1:26" ht="21.75" hidden="1" customHeight="1">
      <c r="A336" s="1"/>
      <c r="B336" s="1">
        <v>3439900168331</v>
      </c>
      <c r="C336" s="64" t="s">
        <v>499</v>
      </c>
      <c r="D336" s="5" t="s">
        <v>331</v>
      </c>
      <c r="E336" s="5" t="s">
        <v>484</v>
      </c>
      <c r="F336" s="5" t="s">
        <v>335</v>
      </c>
      <c r="G336" s="5" t="s">
        <v>174</v>
      </c>
      <c r="H336" s="5" t="s">
        <v>46</v>
      </c>
      <c r="I336" s="5" t="s">
        <v>490</v>
      </c>
      <c r="J336" s="65" t="s">
        <v>331</v>
      </c>
      <c r="K336" s="5" t="s">
        <v>6</v>
      </c>
      <c r="L336" s="5" t="s">
        <v>81</v>
      </c>
      <c r="M336" s="66">
        <f t="shared" si="202"/>
        <v>0</v>
      </c>
      <c r="N336" s="66">
        <f t="shared" si="203"/>
        <v>1</v>
      </c>
      <c r="O336" s="66"/>
      <c r="P336" s="66">
        <f t="shared" si="204"/>
        <v>0</v>
      </c>
      <c r="Q336" s="66">
        <f t="shared" si="205"/>
        <v>0</v>
      </c>
      <c r="R336" s="67">
        <f t="shared" si="2"/>
        <v>1</v>
      </c>
      <c r="S336" s="5"/>
      <c r="T336" s="5"/>
      <c r="U336" s="5" t="str">
        <f t="shared" si="7"/>
        <v>คณะมนุษยศาสตร์และสังคมศาสตร์ สาขาวิชาสารสนเทศศาสตร์</v>
      </c>
      <c r="V336" s="8">
        <v>3439900168331</v>
      </c>
      <c r="W336" s="5"/>
      <c r="X336" s="5"/>
      <c r="Y336" s="5"/>
      <c r="Z336" s="5"/>
    </row>
    <row r="337" spans="1:26" ht="21.75" hidden="1" customHeight="1">
      <c r="A337" s="1"/>
      <c r="B337" s="1">
        <v>5461300004654</v>
      </c>
      <c r="C337" s="64" t="s">
        <v>500</v>
      </c>
      <c r="D337" s="5" t="s">
        <v>331</v>
      </c>
      <c r="E337" s="5" t="s">
        <v>484</v>
      </c>
      <c r="F337" s="5" t="s">
        <v>335</v>
      </c>
      <c r="G337" s="5" t="s">
        <v>174</v>
      </c>
      <c r="H337" s="5" t="s">
        <v>46</v>
      </c>
      <c r="I337" s="5" t="s">
        <v>490</v>
      </c>
      <c r="J337" s="65" t="s">
        <v>331</v>
      </c>
      <c r="K337" s="5" t="s">
        <v>6</v>
      </c>
      <c r="L337" s="5" t="s">
        <v>81</v>
      </c>
      <c r="M337" s="66">
        <f t="shared" si="202"/>
        <v>0</v>
      </c>
      <c r="N337" s="66">
        <f t="shared" si="203"/>
        <v>1</v>
      </c>
      <c r="O337" s="66"/>
      <c r="P337" s="66">
        <f t="shared" si="204"/>
        <v>0</v>
      </c>
      <c r="Q337" s="66">
        <f t="shared" si="205"/>
        <v>0</v>
      </c>
      <c r="R337" s="67">
        <f t="shared" si="2"/>
        <v>1</v>
      </c>
      <c r="S337" s="5"/>
      <c r="T337" s="5"/>
      <c r="U337" s="5" t="str">
        <f t="shared" si="7"/>
        <v xml:space="preserve"> </v>
      </c>
      <c r="V337" s="8">
        <v>5461300004654</v>
      </c>
      <c r="W337" s="5"/>
      <c r="X337" s="5"/>
      <c r="Y337" s="5"/>
      <c r="Z337" s="5"/>
    </row>
    <row r="338" spans="1:26" ht="21.75" hidden="1" customHeight="1">
      <c r="A338" s="636" t="s">
        <v>373</v>
      </c>
      <c r="B338" s="650"/>
      <c r="C338" s="637"/>
      <c r="D338" s="48"/>
      <c r="E338" s="48"/>
      <c r="F338" s="48" t="s">
        <v>51</v>
      </c>
      <c r="G338" s="48" t="s">
        <v>51</v>
      </c>
      <c r="H338" s="48" t="s">
        <v>51</v>
      </c>
      <c r="I338" s="48" t="s">
        <v>51</v>
      </c>
      <c r="J338" s="50" t="s">
        <v>51</v>
      </c>
      <c r="K338" s="48"/>
      <c r="L338" s="48"/>
      <c r="M338" s="101">
        <f t="shared" ref="M338:N338" si="206">SUMIF($D:$D,$A338,M:M)</f>
        <v>20</v>
      </c>
      <c r="N338" s="53">
        <f t="shared" si="206"/>
        <v>39</v>
      </c>
      <c r="O338" s="53"/>
      <c r="P338" s="53">
        <f t="shared" ref="P338:Q338" si="207">SUMIF($D:$D,$A338,P:P)</f>
        <v>3</v>
      </c>
      <c r="Q338" s="55">
        <f t="shared" si="207"/>
        <v>4</v>
      </c>
      <c r="R338" s="55">
        <f t="shared" si="2"/>
        <v>66</v>
      </c>
      <c r="S338" s="28"/>
      <c r="T338" s="28"/>
      <c r="U338" s="27" t="str">
        <f t="shared" si="7"/>
        <v>คณะวิทยาการจัดการ งานบริหารทั่วไป</v>
      </c>
      <c r="V338" s="102" t="s">
        <v>51</v>
      </c>
      <c r="W338" s="5"/>
      <c r="X338" s="5"/>
      <c r="Y338" s="5"/>
      <c r="Z338" s="5"/>
    </row>
    <row r="339" spans="1:26" ht="21.75" hidden="1" customHeight="1">
      <c r="A339" s="1"/>
      <c r="B339" s="1">
        <v>472849671</v>
      </c>
      <c r="C339" s="64" t="s">
        <v>502</v>
      </c>
      <c r="D339" s="5" t="s">
        <v>373</v>
      </c>
      <c r="E339" s="5" t="s">
        <v>263</v>
      </c>
      <c r="F339" s="5" t="s">
        <v>51</v>
      </c>
      <c r="G339" s="5" t="s">
        <v>51</v>
      </c>
      <c r="H339" s="5" t="s">
        <v>51</v>
      </c>
      <c r="I339" s="5" t="s">
        <v>51</v>
      </c>
      <c r="J339" s="65" t="s">
        <v>51</v>
      </c>
      <c r="K339" s="5" t="s">
        <v>48</v>
      </c>
      <c r="L339" s="5" t="s">
        <v>106</v>
      </c>
      <c r="M339" s="66">
        <f>IF(K339="ข้าราชการพลเรือนในสถาบันอุดมศึกษา",1,0)</f>
        <v>0</v>
      </c>
      <c r="N339" s="66">
        <f>IF(K339="พนักงานมหาวิทยาลัย",1,0)</f>
        <v>0</v>
      </c>
      <c r="O339" s="66"/>
      <c r="P339" s="66">
        <f>IF(K339="ลูกจ้างชั่วคราวรายเดือน",1,0)</f>
        <v>1</v>
      </c>
      <c r="Q339" s="66">
        <f>IF(K339="อาจารย์พิเศษรายชั่วโมง",1,0)</f>
        <v>0</v>
      </c>
      <c r="R339" s="67">
        <f t="shared" si="2"/>
        <v>1</v>
      </c>
      <c r="S339" s="5"/>
      <c r="T339" s="5"/>
      <c r="U339" s="5" t="str">
        <f t="shared" si="7"/>
        <v xml:space="preserve"> </v>
      </c>
      <c r="V339" s="8">
        <v>472849671</v>
      </c>
      <c r="W339" s="5"/>
      <c r="X339" s="5"/>
      <c r="Y339" s="5"/>
      <c r="Z339" s="5"/>
    </row>
    <row r="340" spans="1:26" ht="21.75" hidden="1" customHeight="1">
      <c r="A340" s="4">
        <v>1</v>
      </c>
      <c r="B340" s="4" t="str">
        <f>E341</f>
        <v>สาขาวิชาการเงินการธนาคาร</v>
      </c>
      <c r="C340" s="60" t="str">
        <f>B340</f>
        <v>สาขาวิชาการเงินการธนาคาร</v>
      </c>
      <c r="D340" s="59"/>
      <c r="E340" s="59"/>
      <c r="F340" s="59" t="s">
        <v>51</v>
      </c>
      <c r="G340" s="59" t="s">
        <v>51</v>
      </c>
      <c r="H340" s="59" t="s">
        <v>51</v>
      </c>
      <c r="I340" s="59" t="s">
        <v>51</v>
      </c>
      <c r="J340" s="61" t="s">
        <v>51</v>
      </c>
      <c r="K340" s="59"/>
      <c r="L340" s="59"/>
      <c r="M340" s="62">
        <f t="shared" ref="M340:N340" si="208">SUMIF($E:$E,$B340,M:M)</f>
        <v>2</v>
      </c>
      <c r="N340" s="62">
        <f t="shared" si="208"/>
        <v>3</v>
      </c>
      <c r="O340" s="62"/>
      <c r="P340" s="62">
        <f t="shared" ref="P340:Q340" si="209">SUMIF($E:$E,$B340,P:P)</f>
        <v>0</v>
      </c>
      <c r="Q340" s="62">
        <f t="shared" si="209"/>
        <v>1</v>
      </c>
      <c r="R340" s="63">
        <f t="shared" si="2"/>
        <v>6</v>
      </c>
      <c r="S340" s="59"/>
      <c r="T340" s="59"/>
      <c r="U340" s="5" t="str">
        <f t="shared" si="7"/>
        <v>คณะวิทยาการจัดการ สาขาวิชาการเงินการธนาคาร</v>
      </c>
      <c r="V340" s="58" t="s">
        <v>51</v>
      </c>
      <c r="W340" s="59"/>
      <c r="X340" s="59"/>
      <c r="Y340" s="59"/>
      <c r="Z340" s="59"/>
    </row>
    <row r="341" spans="1:26" ht="21.75" hidden="1" customHeight="1">
      <c r="A341" s="1"/>
      <c r="B341" s="1">
        <v>3100602030033</v>
      </c>
      <c r="C341" s="64" t="s">
        <v>504</v>
      </c>
      <c r="D341" s="5" t="s">
        <v>373</v>
      </c>
      <c r="E341" s="5" t="s">
        <v>505</v>
      </c>
      <c r="F341" s="5" t="s">
        <v>506</v>
      </c>
      <c r="G341" s="5" t="s">
        <v>45</v>
      </c>
      <c r="H341" s="5" t="s">
        <v>46</v>
      </c>
      <c r="I341" s="5" t="s">
        <v>507</v>
      </c>
      <c r="J341" s="65" t="s">
        <v>373</v>
      </c>
      <c r="K341" s="5" t="s">
        <v>62</v>
      </c>
      <c r="L341" s="5" t="s">
        <v>81</v>
      </c>
      <c r="M341" s="66">
        <f t="shared" ref="M341:M346" si="210">IF(K341="ข้าราชการพลเรือนในสถาบันอุดมศึกษา",1,0)</f>
        <v>1</v>
      </c>
      <c r="N341" s="66">
        <f t="shared" ref="N341:N346" si="211">IF(K341="พนักงานมหาวิทยาลัย",1,0)</f>
        <v>0</v>
      </c>
      <c r="O341" s="66"/>
      <c r="P341" s="66">
        <f t="shared" ref="P341:P346" si="212">IF(K341="ลูกจ้างชั่วคราวรายเดือน",1,0)</f>
        <v>0</v>
      </c>
      <c r="Q341" s="66">
        <f t="shared" ref="Q341:Q346" si="213">IF(K341="อาจารย์พิเศษรายชั่วโมง",1,0)</f>
        <v>0</v>
      </c>
      <c r="R341" s="67">
        <f t="shared" si="2"/>
        <v>1</v>
      </c>
      <c r="S341" s="5"/>
      <c r="T341" s="5"/>
      <c r="U341" s="5" t="str">
        <f t="shared" si="7"/>
        <v>คณะวิทยาการจัดการ สาขาวิชาการเงินการธนาคาร</v>
      </c>
      <c r="V341" s="8">
        <v>3100602030033</v>
      </c>
      <c r="W341" s="5"/>
      <c r="X341" s="5"/>
      <c r="Y341" s="5"/>
      <c r="Z341" s="5"/>
    </row>
    <row r="342" spans="1:26" ht="21.75" hidden="1" customHeight="1">
      <c r="A342" s="1"/>
      <c r="B342" s="1">
        <v>3301200179601</v>
      </c>
      <c r="C342" s="64" t="s">
        <v>508</v>
      </c>
      <c r="D342" s="5" t="s">
        <v>373</v>
      </c>
      <c r="E342" s="5" t="s">
        <v>505</v>
      </c>
      <c r="F342" s="5" t="s">
        <v>506</v>
      </c>
      <c r="G342" s="5" t="s">
        <v>45</v>
      </c>
      <c r="H342" s="5" t="s">
        <v>46</v>
      </c>
      <c r="I342" s="5" t="s">
        <v>507</v>
      </c>
      <c r="J342" s="65" t="s">
        <v>373</v>
      </c>
      <c r="K342" s="5" t="s">
        <v>62</v>
      </c>
      <c r="L342" s="5" t="s">
        <v>49</v>
      </c>
      <c r="M342" s="66">
        <f t="shared" si="210"/>
        <v>1</v>
      </c>
      <c r="N342" s="66">
        <f t="shared" si="211"/>
        <v>0</v>
      </c>
      <c r="O342" s="66"/>
      <c r="P342" s="66">
        <f t="shared" si="212"/>
        <v>0</v>
      </c>
      <c r="Q342" s="66">
        <f t="shared" si="213"/>
        <v>0</v>
      </c>
      <c r="R342" s="67">
        <f t="shared" si="2"/>
        <v>1</v>
      </c>
      <c r="S342" s="5"/>
      <c r="T342" s="5"/>
      <c r="U342" s="5" t="str">
        <f t="shared" si="7"/>
        <v>คณะวิทยาการจัดการ สาขาวิชาการเงินการธนาคาร</v>
      </c>
      <c r="V342" s="8">
        <v>3301200179601</v>
      </c>
      <c r="W342" s="5"/>
      <c r="X342" s="5"/>
      <c r="Y342" s="5"/>
      <c r="Z342" s="5"/>
    </row>
    <row r="343" spans="1:26" ht="21.75" hidden="1" customHeight="1">
      <c r="A343" s="1"/>
      <c r="B343" s="1">
        <v>3409901147850</v>
      </c>
      <c r="C343" s="64" t="s">
        <v>509</v>
      </c>
      <c r="D343" s="5" t="s">
        <v>373</v>
      </c>
      <c r="E343" s="5" t="s">
        <v>505</v>
      </c>
      <c r="F343" s="5" t="s">
        <v>51</v>
      </c>
      <c r="G343" s="5" t="s">
        <v>51</v>
      </c>
      <c r="H343" s="5" t="s">
        <v>51</v>
      </c>
      <c r="I343" s="5" t="s">
        <v>51</v>
      </c>
      <c r="J343" s="65" t="s">
        <v>51</v>
      </c>
      <c r="K343" s="5" t="s">
        <v>6</v>
      </c>
      <c r="L343" s="5" t="s">
        <v>81</v>
      </c>
      <c r="M343" s="66">
        <f t="shared" si="210"/>
        <v>0</v>
      </c>
      <c r="N343" s="66">
        <f t="shared" si="211"/>
        <v>1</v>
      </c>
      <c r="O343" s="66"/>
      <c r="P343" s="66">
        <f t="shared" si="212"/>
        <v>0</v>
      </c>
      <c r="Q343" s="66">
        <f t="shared" si="213"/>
        <v>0</v>
      </c>
      <c r="R343" s="67">
        <f t="shared" si="2"/>
        <v>1</v>
      </c>
      <c r="S343" s="5"/>
      <c r="T343" s="5"/>
      <c r="U343" s="5" t="str">
        <f t="shared" si="7"/>
        <v>คณะวิทยาการจัดการ สาขาวิชาการเงินการธนาคาร</v>
      </c>
      <c r="V343" s="8">
        <v>3409901147850</v>
      </c>
      <c r="W343" s="5"/>
      <c r="X343" s="5"/>
      <c r="Y343" s="5"/>
      <c r="Z343" s="5"/>
    </row>
    <row r="344" spans="1:26" ht="21.75" hidden="1" customHeight="1">
      <c r="A344" s="1"/>
      <c r="B344" s="1">
        <v>3470101516569</v>
      </c>
      <c r="C344" s="64" t="s">
        <v>511</v>
      </c>
      <c r="D344" s="5" t="s">
        <v>373</v>
      </c>
      <c r="E344" s="5" t="s">
        <v>505</v>
      </c>
      <c r="F344" s="5" t="s">
        <v>506</v>
      </c>
      <c r="G344" s="5" t="s">
        <v>45</v>
      </c>
      <c r="H344" s="5" t="s">
        <v>46</v>
      </c>
      <c r="I344" s="5" t="s">
        <v>507</v>
      </c>
      <c r="J344" s="65" t="s">
        <v>373</v>
      </c>
      <c r="K344" s="5" t="s">
        <v>6</v>
      </c>
      <c r="L344" s="5" t="s">
        <v>81</v>
      </c>
      <c r="M344" s="66">
        <f t="shared" si="210"/>
        <v>0</v>
      </c>
      <c r="N344" s="66">
        <f t="shared" si="211"/>
        <v>1</v>
      </c>
      <c r="O344" s="66"/>
      <c r="P344" s="66">
        <f t="shared" si="212"/>
        <v>0</v>
      </c>
      <c r="Q344" s="66">
        <f t="shared" si="213"/>
        <v>0</v>
      </c>
      <c r="R344" s="67">
        <f t="shared" si="2"/>
        <v>1</v>
      </c>
      <c r="S344" s="5"/>
      <c r="T344" s="5"/>
      <c r="U344" s="5" t="str">
        <f t="shared" si="7"/>
        <v>คณะวิทยาการจัดการ สาขาวิชาการเงินการธนาคาร</v>
      </c>
      <c r="V344" s="8">
        <v>3470101516569</v>
      </c>
      <c r="W344" s="5"/>
      <c r="X344" s="5"/>
      <c r="Y344" s="5"/>
      <c r="Z344" s="5"/>
    </row>
    <row r="345" spans="1:26" ht="21.75" hidden="1" customHeight="1">
      <c r="A345" s="1"/>
      <c r="B345" s="1">
        <v>5470800034152</v>
      </c>
      <c r="C345" s="64" t="s">
        <v>512</v>
      </c>
      <c r="D345" s="5" t="s">
        <v>373</v>
      </c>
      <c r="E345" s="5" t="s">
        <v>505</v>
      </c>
      <c r="F345" s="5" t="s">
        <v>513</v>
      </c>
      <c r="G345" s="5" t="s">
        <v>174</v>
      </c>
      <c r="H345" s="5" t="s">
        <v>46</v>
      </c>
      <c r="I345" s="5" t="s">
        <v>514</v>
      </c>
      <c r="J345" s="65" t="s">
        <v>373</v>
      </c>
      <c r="K345" s="5" t="s">
        <v>6</v>
      </c>
      <c r="L345" s="5" t="s">
        <v>81</v>
      </c>
      <c r="M345" s="66">
        <f t="shared" si="210"/>
        <v>0</v>
      </c>
      <c r="N345" s="66">
        <f t="shared" si="211"/>
        <v>1</v>
      </c>
      <c r="O345" s="66"/>
      <c r="P345" s="66">
        <f t="shared" si="212"/>
        <v>0</v>
      </c>
      <c r="Q345" s="66">
        <f t="shared" si="213"/>
        <v>0</v>
      </c>
      <c r="R345" s="67">
        <f t="shared" si="2"/>
        <v>1</v>
      </c>
      <c r="S345" s="5"/>
      <c r="T345" s="5"/>
      <c r="U345" s="5" t="str">
        <f t="shared" si="7"/>
        <v>คณะวิทยาการจัดการ สาขาวิชาการเงินการธนาคาร</v>
      </c>
      <c r="V345" s="8">
        <v>5470800034152</v>
      </c>
      <c r="W345" s="5"/>
      <c r="X345" s="5"/>
      <c r="Y345" s="5"/>
      <c r="Z345" s="5"/>
    </row>
    <row r="346" spans="1:26" ht="21.75" hidden="1" customHeight="1">
      <c r="A346" s="1"/>
      <c r="B346" s="1">
        <v>1479900164355</v>
      </c>
      <c r="C346" s="64" t="s">
        <v>515</v>
      </c>
      <c r="D346" s="5" t="s">
        <v>373</v>
      </c>
      <c r="E346" s="5" t="s">
        <v>505</v>
      </c>
      <c r="F346" s="5" t="s">
        <v>51</v>
      </c>
      <c r="G346" s="5" t="s">
        <v>51</v>
      </c>
      <c r="H346" s="5" t="s">
        <v>51</v>
      </c>
      <c r="I346" s="5" t="s">
        <v>51</v>
      </c>
      <c r="J346" s="65" t="s">
        <v>51</v>
      </c>
      <c r="K346" s="5" t="s">
        <v>93</v>
      </c>
      <c r="L346" s="5"/>
      <c r="M346" s="66">
        <f t="shared" si="210"/>
        <v>0</v>
      </c>
      <c r="N346" s="66">
        <f t="shared" si="211"/>
        <v>0</v>
      </c>
      <c r="O346" s="66"/>
      <c r="P346" s="66">
        <f t="shared" si="212"/>
        <v>0</v>
      </c>
      <c r="Q346" s="66">
        <f t="shared" si="213"/>
        <v>1</v>
      </c>
      <c r="R346" s="67">
        <f t="shared" si="2"/>
        <v>1</v>
      </c>
      <c r="S346" s="5"/>
      <c r="T346" s="5"/>
      <c r="U346" s="5" t="str">
        <f t="shared" si="7"/>
        <v xml:space="preserve"> </v>
      </c>
      <c r="V346" s="8">
        <v>1479900164355</v>
      </c>
      <c r="W346" s="5"/>
      <c r="X346" s="5"/>
      <c r="Y346" s="5"/>
      <c r="Z346" s="5"/>
    </row>
    <row r="347" spans="1:26" ht="21.75" hidden="1" customHeight="1">
      <c r="A347" s="4">
        <v>2</v>
      </c>
      <c r="B347" s="4" t="str">
        <f>E348</f>
        <v>สาขาวิชาการตลาด การจัดการโลจิสติกส์และการค้าปลีก</v>
      </c>
      <c r="C347" s="60" t="str">
        <f>B347</f>
        <v>สาขาวิชาการตลาด การจัดการโลจิสติกส์และการค้าปลีก</v>
      </c>
      <c r="D347" s="59"/>
      <c r="E347" s="59"/>
      <c r="F347" s="59" t="s">
        <v>51</v>
      </c>
      <c r="G347" s="59" t="s">
        <v>51</v>
      </c>
      <c r="H347" s="59" t="s">
        <v>51</v>
      </c>
      <c r="I347" s="59" t="s">
        <v>51</v>
      </c>
      <c r="J347" s="61" t="s">
        <v>51</v>
      </c>
      <c r="K347" s="59"/>
      <c r="L347" s="59"/>
      <c r="M347" s="62">
        <f t="shared" ref="M347:N347" si="214">SUMIF($E:$E,$B347,M:M)</f>
        <v>3</v>
      </c>
      <c r="N347" s="62">
        <f t="shared" si="214"/>
        <v>5</v>
      </c>
      <c r="O347" s="62"/>
      <c r="P347" s="62">
        <f t="shared" ref="P347:Q347" si="215">SUMIF($E:$E,$B347,P:P)</f>
        <v>0</v>
      </c>
      <c r="Q347" s="62">
        <f t="shared" si="215"/>
        <v>0</v>
      </c>
      <c r="R347" s="63">
        <f t="shared" si="2"/>
        <v>8</v>
      </c>
      <c r="S347" s="59"/>
      <c r="T347" s="59"/>
      <c r="U347" s="5" t="str">
        <f t="shared" si="7"/>
        <v>คณะวิทยาการจัดการ สาขาวิชาการตลาด การจัดการโลจิสติกส์และการค้าปลีก</v>
      </c>
      <c r="V347" s="58" t="s">
        <v>51</v>
      </c>
      <c r="W347" s="59"/>
      <c r="X347" s="59"/>
      <c r="Y347" s="59"/>
      <c r="Z347" s="59"/>
    </row>
    <row r="348" spans="1:26" ht="21.75" hidden="1" customHeight="1">
      <c r="A348" s="107" t="s">
        <v>516</v>
      </c>
      <c r="B348" s="107">
        <v>3102001055599</v>
      </c>
      <c r="C348" s="108" t="s">
        <v>518</v>
      </c>
      <c r="D348" s="96" t="s">
        <v>373</v>
      </c>
      <c r="E348" s="96" t="s">
        <v>519</v>
      </c>
      <c r="F348" s="96" t="s">
        <v>506</v>
      </c>
      <c r="G348" s="96" t="s">
        <v>468</v>
      </c>
      <c r="H348" s="96" t="s">
        <v>120</v>
      </c>
      <c r="I348" s="96" t="s">
        <v>520</v>
      </c>
      <c r="J348" s="109" t="s">
        <v>373</v>
      </c>
      <c r="K348" s="96" t="s">
        <v>62</v>
      </c>
      <c r="L348" s="96" t="s">
        <v>81</v>
      </c>
      <c r="M348" s="110">
        <f t="shared" ref="M348:M355" si="216">IF(K348="ข้าราชการพลเรือนในสถาบันอุดมศึกษา",1,0)</f>
        <v>1</v>
      </c>
      <c r="N348" s="110">
        <f t="shared" ref="N348:N355" si="217">IF(K348="พนักงานมหาวิทยาลัย",1,0)</f>
        <v>0</v>
      </c>
      <c r="O348" s="110"/>
      <c r="P348" s="110">
        <f t="shared" ref="P348:P355" si="218">IF(K348="ลูกจ้างชั่วคราวรายเดือน",1,0)</f>
        <v>0</v>
      </c>
      <c r="Q348" s="110">
        <f t="shared" ref="Q348:Q355" si="219">IF(K348="อาจารย์พิเศษรายชั่วโมง",1,0)</f>
        <v>0</v>
      </c>
      <c r="R348" s="111">
        <f t="shared" si="2"/>
        <v>1</v>
      </c>
      <c r="S348" s="96"/>
      <c r="T348" s="96"/>
      <c r="U348" s="96" t="str">
        <f t="shared" si="7"/>
        <v>คณะวิทยาการจัดการ สาขาวิชาการตลาด การจัดการโลจิสติกส์และการค้าปลีก</v>
      </c>
      <c r="V348" s="112">
        <v>3102001055599</v>
      </c>
      <c r="W348" s="96"/>
      <c r="X348" s="96"/>
      <c r="Y348" s="96"/>
      <c r="Z348" s="96"/>
    </row>
    <row r="349" spans="1:26" ht="21.75" hidden="1" customHeight="1">
      <c r="A349" s="1"/>
      <c r="B349" s="1">
        <v>3449900128932</v>
      </c>
      <c r="C349" s="64" t="s">
        <v>522</v>
      </c>
      <c r="D349" s="5" t="s">
        <v>373</v>
      </c>
      <c r="E349" s="5" t="s">
        <v>519</v>
      </c>
      <c r="F349" s="5" t="s">
        <v>51</v>
      </c>
      <c r="G349" s="5" t="s">
        <v>51</v>
      </c>
      <c r="H349" s="5" t="s">
        <v>51</v>
      </c>
      <c r="I349" s="5" t="s">
        <v>51</v>
      </c>
      <c r="J349" s="65" t="s">
        <v>51</v>
      </c>
      <c r="K349" s="5" t="s">
        <v>62</v>
      </c>
      <c r="L349" s="5" t="s">
        <v>49</v>
      </c>
      <c r="M349" s="66">
        <f t="shared" si="216"/>
        <v>1</v>
      </c>
      <c r="N349" s="66">
        <f t="shared" si="217"/>
        <v>0</v>
      </c>
      <c r="O349" s="66"/>
      <c r="P349" s="66">
        <f t="shared" si="218"/>
        <v>0</v>
      </c>
      <c r="Q349" s="66">
        <f t="shared" si="219"/>
        <v>0</v>
      </c>
      <c r="R349" s="67">
        <f t="shared" si="2"/>
        <v>1</v>
      </c>
      <c r="S349" s="5"/>
      <c r="T349" s="5"/>
      <c r="U349" s="5" t="str">
        <f t="shared" si="7"/>
        <v>คณะวิทยาการจัดการ สาขาวิชาการตลาด การจัดการโลจิสติกส์และการค้าปลีก</v>
      </c>
      <c r="V349" s="8">
        <v>3449900128932</v>
      </c>
      <c r="W349" s="5"/>
      <c r="X349" s="5"/>
      <c r="Y349" s="5"/>
      <c r="Z349" s="5"/>
    </row>
    <row r="350" spans="1:26" ht="21.75" hidden="1" customHeight="1">
      <c r="A350" s="1"/>
      <c r="B350" s="1">
        <v>3730101331825</v>
      </c>
      <c r="C350" s="64" t="s">
        <v>523</v>
      </c>
      <c r="D350" s="5" t="s">
        <v>373</v>
      </c>
      <c r="E350" s="5" t="s">
        <v>519</v>
      </c>
      <c r="F350" s="5" t="s">
        <v>506</v>
      </c>
      <c r="G350" s="5" t="s">
        <v>45</v>
      </c>
      <c r="H350" s="5" t="s">
        <v>46</v>
      </c>
      <c r="I350" s="5" t="s">
        <v>507</v>
      </c>
      <c r="J350" s="65" t="s">
        <v>373</v>
      </c>
      <c r="K350" s="5" t="s">
        <v>62</v>
      </c>
      <c r="L350" s="5" t="s">
        <v>81</v>
      </c>
      <c r="M350" s="66">
        <f t="shared" si="216"/>
        <v>1</v>
      </c>
      <c r="N350" s="66">
        <f t="shared" si="217"/>
        <v>0</v>
      </c>
      <c r="O350" s="66"/>
      <c r="P350" s="66">
        <f t="shared" si="218"/>
        <v>0</v>
      </c>
      <c r="Q350" s="66">
        <f t="shared" si="219"/>
        <v>0</v>
      </c>
      <c r="R350" s="67">
        <f t="shared" si="2"/>
        <v>1</v>
      </c>
      <c r="S350" s="5"/>
      <c r="T350" s="5"/>
      <c r="U350" s="5" t="str">
        <f t="shared" si="7"/>
        <v>คณะวิทยาการจัดการ สาขาวิชาการตลาด การจัดการโลจิสติกส์และการค้าปลีก</v>
      </c>
      <c r="V350" s="8">
        <v>3730101331825</v>
      </c>
      <c r="W350" s="5"/>
      <c r="X350" s="5"/>
      <c r="Y350" s="5"/>
      <c r="Z350" s="5"/>
    </row>
    <row r="351" spans="1:26" ht="21.75" hidden="1" customHeight="1">
      <c r="A351" s="1"/>
      <c r="B351" s="1">
        <v>1479900019487</v>
      </c>
      <c r="C351" s="64" t="s">
        <v>524</v>
      </c>
      <c r="D351" s="5" t="s">
        <v>373</v>
      </c>
      <c r="E351" s="5" t="s">
        <v>519</v>
      </c>
      <c r="F351" s="5" t="s">
        <v>506</v>
      </c>
      <c r="G351" s="5" t="s">
        <v>45</v>
      </c>
      <c r="H351" s="5" t="s">
        <v>46</v>
      </c>
      <c r="I351" s="5" t="s">
        <v>507</v>
      </c>
      <c r="J351" s="65" t="s">
        <v>373</v>
      </c>
      <c r="K351" s="5" t="s">
        <v>6</v>
      </c>
      <c r="L351" s="5" t="s">
        <v>81</v>
      </c>
      <c r="M351" s="66">
        <f t="shared" si="216"/>
        <v>0</v>
      </c>
      <c r="N351" s="66">
        <f t="shared" si="217"/>
        <v>1</v>
      </c>
      <c r="O351" s="66"/>
      <c r="P351" s="66">
        <f t="shared" si="218"/>
        <v>0</v>
      </c>
      <c r="Q351" s="66">
        <f t="shared" si="219"/>
        <v>0</v>
      </c>
      <c r="R351" s="67">
        <f t="shared" si="2"/>
        <v>1</v>
      </c>
      <c r="S351" s="5"/>
      <c r="T351" s="5"/>
      <c r="U351" s="5" t="str">
        <f t="shared" si="7"/>
        <v>คณะวิทยาการจัดการ สาขาวิชาการตลาด การจัดการโลจิสติกส์และการค้าปลีก</v>
      </c>
      <c r="V351" s="8">
        <v>1479900019487</v>
      </c>
      <c r="W351" s="5"/>
      <c r="X351" s="5"/>
      <c r="Y351" s="5"/>
      <c r="Z351" s="5"/>
    </row>
    <row r="352" spans="1:26" ht="21.75" hidden="1" customHeight="1">
      <c r="A352" s="1"/>
      <c r="B352" s="1">
        <v>3461300275422</v>
      </c>
      <c r="C352" s="64" t="s">
        <v>525</v>
      </c>
      <c r="D352" s="5" t="s">
        <v>373</v>
      </c>
      <c r="E352" s="5" t="s">
        <v>519</v>
      </c>
      <c r="F352" s="5" t="s">
        <v>506</v>
      </c>
      <c r="G352" s="5" t="s">
        <v>45</v>
      </c>
      <c r="H352" s="5" t="s">
        <v>46</v>
      </c>
      <c r="I352" s="5" t="s">
        <v>507</v>
      </c>
      <c r="J352" s="65" t="s">
        <v>373</v>
      </c>
      <c r="K352" s="5" t="s">
        <v>6</v>
      </c>
      <c r="L352" s="5" t="s">
        <v>81</v>
      </c>
      <c r="M352" s="66">
        <f t="shared" si="216"/>
        <v>0</v>
      </c>
      <c r="N352" s="66">
        <f t="shared" si="217"/>
        <v>1</v>
      </c>
      <c r="O352" s="66"/>
      <c r="P352" s="66">
        <f t="shared" si="218"/>
        <v>0</v>
      </c>
      <c r="Q352" s="66">
        <f t="shared" si="219"/>
        <v>0</v>
      </c>
      <c r="R352" s="67">
        <f t="shared" si="2"/>
        <v>1</v>
      </c>
      <c r="S352" s="5"/>
      <c r="T352" s="5"/>
      <c r="U352" s="5" t="str">
        <f t="shared" si="7"/>
        <v>คณะวิทยาการจัดการ สาขาวิชาการตลาด การจัดการโลจิสติกส์และการค้าปลีก</v>
      </c>
      <c r="V352" s="8">
        <v>3461300275422</v>
      </c>
      <c r="W352" s="5"/>
      <c r="X352" s="5"/>
      <c r="Y352" s="5"/>
      <c r="Z352" s="5"/>
    </row>
    <row r="353" spans="1:26" ht="21.75" hidden="1" customHeight="1">
      <c r="A353" s="1"/>
      <c r="B353" s="1">
        <v>3470100295917</v>
      </c>
      <c r="C353" s="64" t="s">
        <v>526</v>
      </c>
      <c r="D353" s="5" t="s">
        <v>373</v>
      </c>
      <c r="E353" s="5" t="s">
        <v>519</v>
      </c>
      <c r="F353" s="5" t="s">
        <v>506</v>
      </c>
      <c r="G353" s="5" t="s">
        <v>45</v>
      </c>
      <c r="H353" s="5" t="s">
        <v>46</v>
      </c>
      <c r="I353" s="5" t="s">
        <v>507</v>
      </c>
      <c r="J353" s="65" t="s">
        <v>373</v>
      </c>
      <c r="K353" s="5" t="s">
        <v>6</v>
      </c>
      <c r="L353" s="5" t="s">
        <v>81</v>
      </c>
      <c r="M353" s="66">
        <f t="shared" si="216"/>
        <v>0</v>
      </c>
      <c r="N353" s="66">
        <f t="shared" si="217"/>
        <v>1</v>
      </c>
      <c r="O353" s="66"/>
      <c r="P353" s="66">
        <f t="shared" si="218"/>
        <v>0</v>
      </c>
      <c r="Q353" s="66">
        <f t="shared" si="219"/>
        <v>0</v>
      </c>
      <c r="R353" s="67">
        <f t="shared" si="2"/>
        <v>1</v>
      </c>
      <c r="S353" s="5"/>
      <c r="T353" s="5"/>
      <c r="U353" s="5" t="str">
        <f t="shared" si="7"/>
        <v>คณะวิทยาการจัดการ สาขาวิชาการตลาด การจัดการโลจิสติกส์และการค้าปลีก</v>
      </c>
      <c r="V353" s="8">
        <v>3470100295917</v>
      </c>
      <c r="W353" s="5"/>
      <c r="X353" s="5"/>
      <c r="Y353" s="5"/>
      <c r="Z353" s="5"/>
    </row>
    <row r="354" spans="1:26" ht="21.75" hidden="1" customHeight="1">
      <c r="A354" s="1"/>
      <c r="B354" s="1">
        <v>3479900187599</v>
      </c>
      <c r="C354" s="64" t="s">
        <v>527</v>
      </c>
      <c r="D354" s="5" t="s">
        <v>373</v>
      </c>
      <c r="E354" s="5" t="s">
        <v>519</v>
      </c>
      <c r="F354" s="5" t="s">
        <v>506</v>
      </c>
      <c r="G354" s="5" t="s">
        <v>45</v>
      </c>
      <c r="H354" s="5" t="s">
        <v>46</v>
      </c>
      <c r="I354" s="5" t="s">
        <v>507</v>
      </c>
      <c r="J354" s="65" t="s">
        <v>373</v>
      </c>
      <c r="K354" s="5" t="s">
        <v>6</v>
      </c>
      <c r="L354" s="5" t="s">
        <v>81</v>
      </c>
      <c r="M354" s="66">
        <f t="shared" si="216"/>
        <v>0</v>
      </c>
      <c r="N354" s="66">
        <f t="shared" si="217"/>
        <v>1</v>
      </c>
      <c r="O354" s="66"/>
      <c r="P354" s="66">
        <f t="shared" si="218"/>
        <v>0</v>
      </c>
      <c r="Q354" s="66">
        <f t="shared" si="219"/>
        <v>0</v>
      </c>
      <c r="R354" s="67">
        <f t="shared" si="2"/>
        <v>1</v>
      </c>
      <c r="S354" s="5"/>
      <c r="T354" s="5"/>
      <c r="U354" s="5" t="str">
        <f t="shared" si="7"/>
        <v>คณะวิทยาการจัดการ สาขาวิชาการตลาด การจัดการโลจิสติกส์และการค้าปลีก</v>
      </c>
      <c r="V354" s="8">
        <v>3479900187599</v>
      </c>
      <c r="W354" s="5"/>
      <c r="X354" s="5"/>
      <c r="Y354" s="5"/>
      <c r="Z354" s="5"/>
    </row>
    <row r="355" spans="1:26" ht="21.75" hidden="1" customHeight="1">
      <c r="A355" s="1" t="s">
        <v>516</v>
      </c>
      <c r="B355" s="1">
        <v>5470100064512</v>
      </c>
      <c r="C355" s="64" t="s">
        <v>528</v>
      </c>
      <c r="D355" s="5" t="s">
        <v>373</v>
      </c>
      <c r="E355" s="5" t="s">
        <v>519</v>
      </c>
      <c r="F355" s="5" t="s">
        <v>506</v>
      </c>
      <c r="G355" s="5" t="s">
        <v>468</v>
      </c>
      <c r="H355" s="5" t="s">
        <v>120</v>
      </c>
      <c r="I355" s="5" t="s">
        <v>520</v>
      </c>
      <c r="J355" s="65" t="s">
        <v>373</v>
      </c>
      <c r="K355" s="5" t="s">
        <v>6</v>
      </c>
      <c r="L355" s="5" t="s">
        <v>49</v>
      </c>
      <c r="M355" s="66">
        <f t="shared" si="216"/>
        <v>0</v>
      </c>
      <c r="N355" s="66">
        <f t="shared" si="217"/>
        <v>1</v>
      </c>
      <c r="O355" s="66"/>
      <c r="P355" s="66">
        <f t="shared" si="218"/>
        <v>0</v>
      </c>
      <c r="Q355" s="66">
        <f t="shared" si="219"/>
        <v>0</v>
      </c>
      <c r="R355" s="67">
        <f t="shared" si="2"/>
        <v>1</v>
      </c>
      <c r="S355" s="5"/>
      <c r="T355" s="5"/>
      <c r="U355" s="5" t="str">
        <f t="shared" si="7"/>
        <v xml:space="preserve"> </v>
      </c>
      <c r="V355" s="8">
        <v>5470100064512</v>
      </c>
      <c r="W355" s="5"/>
      <c r="X355" s="5"/>
      <c r="Y355" s="5"/>
      <c r="Z355" s="5"/>
    </row>
    <row r="356" spans="1:26" ht="21.75" hidden="1" customHeight="1">
      <c r="A356" s="4">
        <v>3</v>
      </c>
      <c r="B356" s="4" t="str">
        <f>E357</f>
        <v>สาขาวิชาการบริหารการพัฒนา (ปริญญาเอก)</v>
      </c>
      <c r="C356" s="60" t="str">
        <f>B356</f>
        <v>สาขาวิชาการบริหารการพัฒนา (ปริญญาเอก)</v>
      </c>
      <c r="D356" s="59"/>
      <c r="E356" s="59"/>
      <c r="F356" s="59" t="s">
        <v>51</v>
      </c>
      <c r="G356" s="59" t="s">
        <v>51</v>
      </c>
      <c r="H356" s="59" t="s">
        <v>51</v>
      </c>
      <c r="I356" s="59" t="s">
        <v>51</v>
      </c>
      <c r="J356" s="61" t="s">
        <v>51</v>
      </c>
      <c r="K356" s="59"/>
      <c r="L356" s="59"/>
      <c r="M356" s="62">
        <f t="shared" ref="M356:N356" si="220">SUMIF($E:$E,$B356,M:M)</f>
        <v>0</v>
      </c>
      <c r="N356" s="62">
        <f t="shared" si="220"/>
        <v>1</v>
      </c>
      <c r="O356" s="62"/>
      <c r="P356" s="62">
        <f t="shared" ref="P356:Q356" si="221">SUMIF($E:$E,$B356,P:P)</f>
        <v>0</v>
      </c>
      <c r="Q356" s="62">
        <f t="shared" si="221"/>
        <v>0</v>
      </c>
      <c r="R356" s="63">
        <f t="shared" si="2"/>
        <v>1</v>
      </c>
      <c r="S356" s="59"/>
      <c r="T356" s="59"/>
      <c r="U356" s="5" t="str">
        <f t="shared" si="7"/>
        <v>คณะวิทยาการจัดการ สาขาวิชาการบริหารการพัฒนา (ปริญญาเอก)</v>
      </c>
      <c r="V356" s="58" t="s">
        <v>51</v>
      </c>
      <c r="W356" s="59"/>
      <c r="X356" s="59"/>
      <c r="Y356" s="59"/>
      <c r="Z356" s="59"/>
    </row>
    <row r="357" spans="1:26" ht="21.75" hidden="1" customHeight="1">
      <c r="A357" s="1"/>
      <c r="B357" s="1">
        <v>3340701601061</v>
      </c>
      <c r="C357" s="64" t="s">
        <v>529</v>
      </c>
      <c r="D357" s="5" t="s">
        <v>373</v>
      </c>
      <c r="E357" s="5" t="s">
        <v>530</v>
      </c>
      <c r="F357" s="5" t="s">
        <v>216</v>
      </c>
      <c r="G357" s="5" t="s">
        <v>45</v>
      </c>
      <c r="H357" s="5" t="s">
        <v>46</v>
      </c>
      <c r="I357" s="5" t="s">
        <v>372</v>
      </c>
      <c r="J357" s="65" t="s">
        <v>373</v>
      </c>
      <c r="K357" s="5" t="s">
        <v>6</v>
      </c>
      <c r="L357" s="5" t="s">
        <v>49</v>
      </c>
      <c r="M357" s="66">
        <f>IF(K357="ข้าราชการพลเรือนในสถาบันอุดมศึกษา",1,0)</f>
        <v>0</v>
      </c>
      <c r="N357" s="66">
        <f>IF(K357="พนักงานมหาวิทยาลัย",1,0)</f>
        <v>1</v>
      </c>
      <c r="O357" s="66"/>
      <c r="P357" s="66">
        <f>IF(K357="ลูกจ้างชั่วคราวรายเดือน",1,0)</f>
        <v>0</v>
      </c>
      <c r="Q357" s="66">
        <f>IF(K357="อาจารย์พิเศษรายชั่วโมง",1,0)</f>
        <v>0</v>
      </c>
      <c r="R357" s="67">
        <f t="shared" si="2"/>
        <v>1</v>
      </c>
      <c r="S357" s="5"/>
      <c r="T357" s="5"/>
      <c r="U357" s="5" t="str">
        <f t="shared" si="7"/>
        <v xml:space="preserve"> </v>
      </c>
      <c r="V357" s="8">
        <v>3340701601061</v>
      </c>
      <c r="W357" s="5"/>
      <c r="X357" s="5"/>
      <c r="Y357" s="5"/>
      <c r="Z357" s="5"/>
    </row>
    <row r="358" spans="1:26" ht="21.75" hidden="1" customHeight="1">
      <c r="A358" s="4">
        <v>4</v>
      </c>
      <c r="B358" s="4" t="str">
        <f>E359</f>
        <v>สาขาวิชาการบริหารทรัพยากรมนุษย์</v>
      </c>
      <c r="C358" s="60" t="str">
        <f>B358</f>
        <v>สาขาวิชาการบริหารทรัพยากรมนุษย์</v>
      </c>
      <c r="D358" s="59"/>
      <c r="E358" s="59"/>
      <c r="F358" s="59" t="s">
        <v>51</v>
      </c>
      <c r="G358" s="59" t="s">
        <v>51</v>
      </c>
      <c r="H358" s="59" t="s">
        <v>51</v>
      </c>
      <c r="I358" s="59" t="s">
        <v>51</v>
      </c>
      <c r="J358" s="61" t="s">
        <v>51</v>
      </c>
      <c r="K358" s="59"/>
      <c r="L358" s="59"/>
      <c r="M358" s="62">
        <f t="shared" ref="M358:N358" si="222">SUMIF($E:$E,$B358,M:M)</f>
        <v>0</v>
      </c>
      <c r="N358" s="62">
        <f t="shared" si="222"/>
        <v>1</v>
      </c>
      <c r="O358" s="62"/>
      <c r="P358" s="62">
        <f t="shared" ref="P358:Q358" si="223">SUMIF($E:$E,$B358,P:P)</f>
        <v>0</v>
      </c>
      <c r="Q358" s="62">
        <f t="shared" si="223"/>
        <v>0</v>
      </c>
      <c r="R358" s="63">
        <f t="shared" si="2"/>
        <v>1</v>
      </c>
      <c r="S358" s="59"/>
      <c r="T358" s="59"/>
      <c r="U358" s="5" t="str">
        <f t="shared" si="7"/>
        <v>คณะวิทยาการจัดการ สาขาวิชาการบริหารทรัพยากรมนุษย์</v>
      </c>
      <c r="V358" s="58" t="s">
        <v>51</v>
      </c>
      <c r="W358" s="59"/>
      <c r="X358" s="59"/>
      <c r="Y358" s="59"/>
      <c r="Z358" s="59"/>
    </row>
    <row r="359" spans="1:26" ht="21.75" hidden="1" customHeight="1">
      <c r="A359" s="1"/>
      <c r="B359" s="1">
        <v>1449900006181</v>
      </c>
      <c r="C359" s="64" t="s">
        <v>531</v>
      </c>
      <c r="D359" s="5" t="s">
        <v>373</v>
      </c>
      <c r="E359" s="5" t="s">
        <v>532</v>
      </c>
      <c r="F359" s="5" t="s">
        <v>51</v>
      </c>
      <c r="G359" s="5" t="s">
        <v>51</v>
      </c>
      <c r="H359" s="5" t="s">
        <v>51</v>
      </c>
      <c r="I359" s="5" t="s">
        <v>51</v>
      </c>
      <c r="J359" s="65" t="s">
        <v>51</v>
      </c>
      <c r="K359" s="5" t="s">
        <v>6</v>
      </c>
      <c r="L359" s="5" t="s">
        <v>81</v>
      </c>
      <c r="M359" s="66">
        <f>IF(K359="ข้าราชการพลเรือนในสถาบันอุดมศึกษา",1,0)</f>
        <v>0</v>
      </c>
      <c r="N359" s="66">
        <f>IF(K359="พนักงานมหาวิทยาลัย",1,0)</f>
        <v>1</v>
      </c>
      <c r="O359" s="66"/>
      <c r="P359" s="66">
        <f>IF(K359="ลูกจ้างชั่วคราวรายเดือน",1,0)</f>
        <v>0</v>
      </c>
      <c r="Q359" s="66">
        <f>IF(K359="อาจารย์พิเศษรายชั่วโมง",1,0)</f>
        <v>0</v>
      </c>
      <c r="R359" s="67">
        <f t="shared" si="2"/>
        <v>1</v>
      </c>
      <c r="S359" s="5"/>
      <c r="T359" s="5"/>
      <c r="U359" s="5" t="str">
        <f t="shared" si="7"/>
        <v xml:space="preserve"> </v>
      </c>
      <c r="V359" s="8">
        <v>1449900006181</v>
      </c>
      <c r="W359" s="5"/>
      <c r="X359" s="5"/>
      <c r="Y359" s="5"/>
      <c r="Z359" s="5"/>
    </row>
    <row r="360" spans="1:26" ht="21.75" hidden="1" customHeight="1">
      <c r="A360" s="4">
        <v>5</v>
      </c>
      <c r="B360" s="4" t="str">
        <f>E361</f>
        <v>สาขาวิชาการบริหารทรัพยากรมนุษย์ และการจัดการทั่วไป</v>
      </c>
      <c r="C360" s="60" t="str">
        <f>B360</f>
        <v>สาขาวิชาการบริหารทรัพยากรมนุษย์ และการจัดการทั่วไป</v>
      </c>
      <c r="D360" s="59"/>
      <c r="E360" s="59"/>
      <c r="F360" s="59" t="s">
        <v>51</v>
      </c>
      <c r="G360" s="59" t="s">
        <v>51</v>
      </c>
      <c r="H360" s="59" t="s">
        <v>51</v>
      </c>
      <c r="I360" s="59" t="s">
        <v>51</v>
      </c>
      <c r="J360" s="61" t="s">
        <v>51</v>
      </c>
      <c r="K360" s="59"/>
      <c r="L360" s="59"/>
      <c r="M360" s="62">
        <f t="shared" ref="M360:N360" si="224">SUMIF($E:$E,$B360,M:M)</f>
        <v>5</v>
      </c>
      <c r="N360" s="62">
        <f t="shared" si="224"/>
        <v>4</v>
      </c>
      <c r="O360" s="62"/>
      <c r="P360" s="62">
        <f t="shared" ref="P360:Q360" si="225">SUMIF($E:$E,$B360,P:P)</f>
        <v>0</v>
      </c>
      <c r="Q360" s="62">
        <f t="shared" si="225"/>
        <v>0</v>
      </c>
      <c r="R360" s="63">
        <f t="shared" si="2"/>
        <v>9</v>
      </c>
      <c r="S360" s="59"/>
      <c r="T360" s="59"/>
      <c r="U360" s="5" t="str">
        <f t="shared" si="7"/>
        <v>คณะวิทยาการจัดการ สาขาวิชาการบริหารทรัพยากรมนุษย์ และการจัดการทั่วไป</v>
      </c>
      <c r="V360" s="58" t="s">
        <v>51</v>
      </c>
      <c r="W360" s="59"/>
      <c r="X360" s="59"/>
      <c r="Y360" s="59"/>
      <c r="Z360" s="59"/>
    </row>
    <row r="361" spans="1:26" ht="21.75" hidden="1" customHeight="1">
      <c r="A361" s="1"/>
      <c r="B361" s="1">
        <v>3400101728361</v>
      </c>
      <c r="C361" s="64" t="s">
        <v>533</v>
      </c>
      <c r="D361" s="5" t="s">
        <v>373</v>
      </c>
      <c r="E361" s="5" t="s">
        <v>534</v>
      </c>
      <c r="F361" s="5" t="s">
        <v>506</v>
      </c>
      <c r="G361" s="5" t="s">
        <v>45</v>
      </c>
      <c r="H361" s="5" t="s">
        <v>46</v>
      </c>
      <c r="I361" s="5" t="s">
        <v>507</v>
      </c>
      <c r="J361" s="65" t="s">
        <v>373</v>
      </c>
      <c r="K361" s="5" t="s">
        <v>62</v>
      </c>
      <c r="L361" s="5" t="s">
        <v>81</v>
      </c>
      <c r="M361" s="66">
        <f t="shared" ref="M361:M369" si="226">IF(K361="ข้าราชการพลเรือนในสถาบันอุดมศึกษา",1,0)</f>
        <v>1</v>
      </c>
      <c r="N361" s="66">
        <f t="shared" ref="N361:N369" si="227">IF(K361="พนักงานมหาวิทยาลัย",1,0)</f>
        <v>0</v>
      </c>
      <c r="O361" s="66"/>
      <c r="P361" s="66">
        <f t="shared" ref="P361:P369" si="228">IF(K361="ลูกจ้างชั่วคราวรายเดือน",1,0)</f>
        <v>0</v>
      </c>
      <c r="Q361" s="66">
        <f t="shared" ref="Q361:Q369" si="229">IF(K361="อาจารย์พิเศษรายชั่วโมง",1,0)</f>
        <v>0</v>
      </c>
      <c r="R361" s="67">
        <f t="shared" si="2"/>
        <v>1</v>
      </c>
      <c r="S361" s="5"/>
      <c r="T361" s="5"/>
      <c r="U361" s="5" t="str">
        <f t="shared" si="7"/>
        <v>คณะวิทยาการจัดการ สาขาวิชาการบริหารทรัพยากรมนุษย์ และการจัดการทั่วไป</v>
      </c>
      <c r="V361" s="8">
        <v>3400101728361</v>
      </c>
      <c r="W361" s="5"/>
      <c r="X361" s="5"/>
      <c r="Y361" s="5"/>
      <c r="Z361" s="5"/>
    </row>
    <row r="362" spans="1:26" ht="21.75" hidden="1" customHeight="1">
      <c r="A362" s="1"/>
      <c r="B362" s="1">
        <v>3479900086075</v>
      </c>
      <c r="C362" s="64" t="s">
        <v>535</v>
      </c>
      <c r="D362" s="5" t="s">
        <v>373</v>
      </c>
      <c r="E362" s="5" t="s">
        <v>534</v>
      </c>
      <c r="F362" s="5" t="s">
        <v>51</v>
      </c>
      <c r="G362" s="5" t="s">
        <v>51</v>
      </c>
      <c r="H362" s="5" t="s">
        <v>51</v>
      </c>
      <c r="I362" s="5" t="s">
        <v>51</v>
      </c>
      <c r="J362" s="65" t="s">
        <v>51</v>
      </c>
      <c r="K362" s="5" t="s">
        <v>62</v>
      </c>
      <c r="L362" s="5" t="s">
        <v>49</v>
      </c>
      <c r="M362" s="66">
        <f t="shared" si="226"/>
        <v>1</v>
      </c>
      <c r="N362" s="66">
        <f t="shared" si="227"/>
        <v>0</v>
      </c>
      <c r="O362" s="66"/>
      <c r="P362" s="66">
        <f t="shared" si="228"/>
        <v>0</v>
      </c>
      <c r="Q362" s="66">
        <f t="shared" si="229"/>
        <v>0</v>
      </c>
      <c r="R362" s="67">
        <f t="shared" si="2"/>
        <v>1</v>
      </c>
      <c r="S362" s="5"/>
      <c r="T362" s="5"/>
      <c r="U362" s="5" t="str">
        <f t="shared" si="7"/>
        <v>คณะวิทยาการจัดการ สาขาวิชาการบริหารทรัพยากรมนุษย์ และการจัดการทั่วไป</v>
      </c>
      <c r="V362" s="8">
        <v>3479900086075</v>
      </c>
      <c r="W362" s="5"/>
      <c r="X362" s="5"/>
      <c r="Y362" s="5"/>
      <c r="Z362" s="5"/>
    </row>
    <row r="363" spans="1:26" ht="21.75" hidden="1" customHeight="1">
      <c r="A363" s="1" t="s">
        <v>516</v>
      </c>
      <c r="B363" s="1">
        <v>3540100344895</v>
      </c>
      <c r="C363" s="64" t="s">
        <v>537</v>
      </c>
      <c r="D363" s="5" t="s">
        <v>373</v>
      </c>
      <c r="E363" s="5" t="s">
        <v>534</v>
      </c>
      <c r="F363" s="5" t="s">
        <v>506</v>
      </c>
      <c r="G363" s="5" t="s">
        <v>468</v>
      </c>
      <c r="H363" s="5" t="s">
        <v>120</v>
      </c>
      <c r="I363" s="5" t="s">
        <v>520</v>
      </c>
      <c r="J363" s="65" t="s">
        <v>373</v>
      </c>
      <c r="K363" s="5" t="s">
        <v>62</v>
      </c>
      <c r="L363" s="5" t="s">
        <v>81</v>
      </c>
      <c r="M363" s="66">
        <f t="shared" si="226"/>
        <v>1</v>
      </c>
      <c r="N363" s="66">
        <f t="shared" si="227"/>
        <v>0</v>
      </c>
      <c r="O363" s="66"/>
      <c r="P363" s="66">
        <f t="shared" si="228"/>
        <v>0</v>
      </c>
      <c r="Q363" s="66">
        <f t="shared" si="229"/>
        <v>0</v>
      </c>
      <c r="R363" s="67">
        <f t="shared" si="2"/>
        <v>1</v>
      </c>
      <c r="S363" s="5"/>
      <c r="T363" s="5"/>
      <c r="U363" s="5" t="str">
        <f t="shared" si="7"/>
        <v>คณะวิทยาการจัดการ สาขาวิชาการบริหารทรัพยากรมนุษย์ และการจัดการทั่วไป</v>
      </c>
      <c r="V363" s="8">
        <v>3540100344895</v>
      </c>
      <c r="W363" s="5"/>
      <c r="X363" s="5"/>
      <c r="Y363" s="5"/>
      <c r="Z363" s="5"/>
    </row>
    <row r="364" spans="1:26" ht="21.75" hidden="1" customHeight="1">
      <c r="A364" s="1"/>
      <c r="B364" s="1">
        <v>3580400137399</v>
      </c>
      <c r="C364" s="64" t="s">
        <v>538</v>
      </c>
      <c r="D364" s="5" t="s">
        <v>373</v>
      </c>
      <c r="E364" s="5" t="s">
        <v>534</v>
      </c>
      <c r="F364" s="5" t="s">
        <v>539</v>
      </c>
      <c r="G364" s="5" t="s">
        <v>174</v>
      </c>
      <c r="H364" s="5" t="s">
        <v>46</v>
      </c>
      <c r="I364" s="5" t="s">
        <v>487</v>
      </c>
      <c r="J364" s="65" t="s">
        <v>373</v>
      </c>
      <c r="K364" s="5" t="s">
        <v>62</v>
      </c>
      <c r="L364" s="5" t="s">
        <v>81</v>
      </c>
      <c r="M364" s="66">
        <f t="shared" si="226"/>
        <v>1</v>
      </c>
      <c r="N364" s="66">
        <f t="shared" si="227"/>
        <v>0</v>
      </c>
      <c r="O364" s="66"/>
      <c r="P364" s="66">
        <f t="shared" si="228"/>
        <v>0</v>
      </c>
      <c r="Q364" s="66">
        <f t="shared" si="229"/>
        <v>0</v>
      </c>
      <c r="R364" s="67">
        <f t="shared" si="2"/>
        <v>1</v>
      </c>
      <c r="S364" s="5"/>
      <c r="T364" s="5"/>
      <c r="U364" s="5" t="str">
        <f t="shared" si="7"/>
        <v>คณะวิทยาการจัดการ สาขาวิชาการบริหารทรัพยากรมนุษย์ และการจัดการทั่วไป</v>
      </c>
      <c r="V364" s="8">
        <v>3580400137399</v>
      </c>
      <c r="W364" s="5"/>
      <c r="X364" s="5"/>
      <c r="Y364" s="5"/>
      <c r="Z364" s="5"/>
    </row>
    <row r="365" spans="1:26" ht="21.75" hidden="1" customHeight="1">
      <c r="A365" s="1"/>
      <c r="B365" s="1">
        <v>3670200023232</v>
      </c>
      <c r="C365" s="64" t="s">
        <v>540</v>
      </c>
      <c r="D365" s="5" t="s">
        <v>373</v>
      </c>
      <c r="E365" s="5" t="s">
        <v>534</v>
      </c>
      <c r="F365" s="5" t="s">
        <v>506</v>
      </c>
      <c r="G365" s="5" t="s">
        <v>45</v>
      </c>
      <c r="H365" s="5" t="s">
        <v>46</v>
      </c>
      <c r="I365" s="5" t="s">
        <v>507</v>
      </c>
      <c r="J365" s="65" t="s">
        <v>373</v>
      </c>
      <c r="K365" s="5" t="s">
        <v>62</v>
      </c>
      <c r="L365" s="5" t="s">
        <v>81</v>
      </c>
      <c r="M365" s="66">
        <f t="shared" si="226"/>
        <v>1</v>
      </c>
      <c r="N365" s="66">
        <f t="shared" si="227"/>
        <v>0</v>
      </c>
      <c r="O365" s="66"/>
      <c r="P365" s="66">
        <f t="shared" si="228"/>
        <v>0</v>
      </c>
      <c r="Q365" s="66">
        <f t="shared" si="229"/>
        <v>0</v>
      </c>
      <c r="R365" s="67">
        <f t="shared" si="2"/>
        <v>1</v>
      </c>
      <c r="S365" s="5"/>
      <c r="T365" s="5"/>
      <c r="U365" s="5" t="str">
        <f t="shared" si="7"/>
        <v>คณะวิทยาการจัดการ สาขาวิชาการบริหารทรัพยากรมนุษย์ และการจัดการทั่วไป</v>
      </c>
      <c r="V365" s="8">
        <v>3670200023232</v>
      </c>
      <c r="W365" s="5"/>
      <c r="X365" s="5"/>
      <c r="Y365" s="5"/>
      <c r="Z365" s="5"/>
    </row>
    <row r="366" spans="1:26" ht="21.75" hidden="1" customHeight="1">
      <c r="A366" s="1"/>
      <c r="B366" s="1">
        <v>3100902391341</v>
      </c>
      <c r="C366" s="64" t="s">
        <v>541</v>
      </c>
      <c r="D366" s="5" t="s">
        <v>373</v>
      </c>
      <c r="E366" s="5" t="s">
        <v>534</v>
      </c>
      <c r="F366" s="5" t="s">
        <v>506</v>
      </c>
      <c r="G366" s="5" t="s">
        <v>45</v>
      </c>
      <c r="H366" s="5" t="s">
        <v>46</v>
      </c>
      <c r="I366" s="5" t="s">
        <v>507</v>
      </c>
      <c r="J366" s="65" t="s">
        <v>373</v>
      </c>
      <c r="K366" s="5" t="s">
        <v>6</v>
      </c>
      <c r="L366" s="5" t="s">
        <v>81</v>
      </c>
      <c r="M366" s="66">
        <f t="shared" si="226"/>
        <v>0</v>
      </c>
      <c r="N366" s="66">
        <f t="shared" si="227"/>
        <v>1</v>
      </c>
      <c r="O366" s="66"/>
      <c r="P366" s="66">
        <f t="shared" si="228"/>
        <v>0</v>
      </c>
      <c r="Q366" s="66">
        <f t="shared" si="229"/>
        <v>0</v>
      </c>
      <c r="R366" s="67">
        <f t="shared" si="2"/>
        <v>1</v>
      </c>
      <c r="S366" s="5"/>
      <c r="T366" s="5"/>
      <c r="U366" s="5" t="str">
        <f t="shared" si="7"/>
        <v>คณะวิทยาการจัดการ สาขาวิชาการบริหารทรัพยากรมนุษย์ และการจัดการทั่วไป</v>
      </c>
      <c r="V366" s="8">
        <v>3100902391341</v>
      </c>
      <c r="W366" s="5"/>
      <c r="X366" s="5"/>
      <c r="Y366" s="5"/>
      <c r="Z366" s="5"/>
    </row>
    <row r="367" spans="1:26" ht="21.75" hidden="1" customHeight="1">
      <c r="A367" s="1"/>
      <c r="B367" s="1">
        <v>3479900203551</v>
      </c>
      <c r="C367" s="64" t="s">
        <v>542</v>
      </c>
      <c r="D367" s="5" t="s">
        <v>373</v>
      </c>
      <c r="E367" s="5" t="s">
        <v>534</v>
      </c>
      <c r="F367" s="5" t="s">
        <v>51</v>
      </c>
      <c r="G367" s="5" t="s">
        <v>51</v>
      </c>
      <c r="H367" s="5" t="s">
        <v>51</v>
      </c>
      <c r="I367" s="5" t="s">
        <v>51</v>
      </c>
      <c r="J367" s="65" t="s">
        <v>51</v>
      </c>
      <c r="K367" s="5" t="s">
        <v>6</v>
      </c>
      <c r="L367" s="5" t="s">
        <v>81</v>
      </c>
      <c r="M367" s="66">
        <f t="shared" si="226"/>
        <v>0</v>
      </c>
      <c r="N367" s="66">
        <f t="shared" si="227"/>
        <v>1</v>
      </c>
      <c r="O367" s="66"/>
      <c r="P367" s="66">
        <f t="shared" si="228"/>
        <v>0</v>
      </c>
      <c r="Q367" s="66">
        <f t="shared" si="229"/>
        <v>0</v>
      </c>
      <c r="R367" s="67">
        <f t="shared" si="2"/>
        <v>1</v>
      </c>
      <c r="S367" s="5"/>
      <c r="T367" s="5"/>
      <c r="U367" s="5" t="str">
        <f t="shared" si="7"/>
        <v>คณะวิทยาการจัดการ สาขาวิชาการบริหารทรัพยากรมนุษย์ และการจัดการทั่วไป</v>
      </c>
      <c r="V367" s="8">
        <v>3479900203551</v>
      </c>
      <c r="W367" s="5"/>
      <c r="X367" s="5"/>
      <c r="Y367" s="5"/>
      <c r="Z367" s="5"/>
    </row>
    <row r="368" spans="1:26" ht="21.75" hidden="1" customHeight="1">
      <c r="A368" s="1"/>
      <c r="B368" s="1">
        <v>3480600187951</v>
      </c>
      <c r="C368" s="64" t="s">
        <v>543</v>
      </c>
      <c r="D368" s="5" t="s">
        <v>373</v>
      </c>
      <c r="E368" s="5" t="s">
        <v>534</v>
      </c>
      <c r="F368" s="5" t="s">
        <v>51</v>
      </c>
      <c r="G368" s="5" t="s">
        <v>51</v>
      </c>
      <c r="H368" s="5" t="s">
        <v>51</v>
      </c>
      <c r="I368" s="5" t="s">
        <v>51</v>
      </c>
      <c r="J368" s="65" t="s">
        <v>51</v>
      </c>
      <c r="K368" s="5" t="s">
        <v>6</v>
      </c>
      <c r="L368" s="5" t="s">
        <v>81</v>
      </c>
      <c r="M368" s="66">
        <f t="shared" si="226"/>
        <v>0</v>
      </c>
      <c r="N368" s="66">
        <f t="shared" si="227"/>
        <v>1</v>
      </c>
      <c r="O368" s="66"/>
      <c r="P368" s="66">
        <f t="shared" si="228"/>
        <v>0</v>
      </c>
      <c r="Q368" s="66">
        <f t="shared" si="229"/>
        <v>0</v>
      </c>
      <c r="R368" s="67">
        <f t="shared" si="2"/>
        <v>1</v>
      </c>
      <c r="S368" s="5"/>
      <c r="T368" s="5"/>
      <c r="U368" s="5" t="str">
        <f t="shared" si="7"/>
        <v>คณะวิทยาการจัดการ สาขาวิชาการบริหารทรัพยากรมนุษย์ และการจัดการทั่วไป</v>
      </c>
      <c r="V368" s="8">
        <v>3480600187951</v>
      </c>
      <c r="W368" s="5"/>
      <c r="X368" s="5"/>
      <c r="Y368" s="5"/>
      <c r="Z368" s="5"/>
    </row>
    <row r="369" spans="1:26" ht="21.75" hidden="1" customHeight="1">
      <c r="A369" s="1" t="s">
        <v>516</v>
      </c>
      <c r="B369" s="1">
        <v>3841400009127</v>
      </c>
      <c r="C369" s="64" t="s">
        <v>544</v>
      </c>
      <c r="D369" s="5" t="s">
        <v>373</v>
      </c>
      <c r="E369" s="5" t="s">
        <v>534</v>
      </c>
      <c r="F369" s="5" t="s">
        <v>506</v>
      </c>
      <c r="G369" s="5" t="s">
        <v>468</v>
      </c>
      <c r="H369" s="5" t="s">
        <v>120</v>
      </c>
      <c r="I369" s="5" t="s">
        <v>520</v>
      </c>
      <c r="J369" s="65" t="s">
        <v>373</v>
      </c>
      <c r="K369" s="5" t="s">
        <v>6</v>
      </c>
      <c r="L369" s="5" t="s">
        <v>49</v>
      </c>
      <c r="M369" s="66">
        <f t="shared" si="226"/>
        <v>0</v>
      </c>
      <c r="N369" s="66">
        <f t="shared" si="227"/>
        <v>1</v>
      </c>
      <c r="O369" s="66"/>
      <c r="P369" s="66">
        <f t="shared" si="228"/>
        <v>0</v>
      </c>
      <c r="Q369" s="66">
        <f t="shared" si="229"/>
        <v>0</v>
      </c>
      <c r="R369" s="67">
        <f t="shared" si="2"/>
        <v>1</v>
      </c>
      <c r="S369" s="5"/>
      <c r="T369" s="5"/>
      <c r="U369" s="5" t="str">
        <f t="shared" si="7"/>
        <v xml:space="preserve"> </v>
      </c>
      <c r="V369" s="8">
        <v>3841400009127</v>
      </c>
      <c r="W369" s="5"/>
      <c r="X369" s="5"/>
      <c r="Y369" s="5"/>
      <c r="Z369" s="5"/>
    </row>
    <row r="370" spans="1:26" ht="21.75" hidden="1" customHeight="1">
      <c r="A370" s="113">
        <v>6</v>
      </c>
      <c r="B370" s="113" t="str">
        <f>E371</f>
        <v>สาขาวิชาการบัญชี</v>
      </c>
      <c r="C370" s="114" t="str">
        <f>B370</f>
        <v>สาขาวิชาการบัญชี</v>
      </c>
      <c r="D370" s="115"/>
      <c r="E370" s="115"/>
      <c r="F370" s="115" t="s">
        <v>51</v>
      </c>
      <c r="G370" s="115" t="s">
        <v>51</v>
      </c>
      <c r="H370" s="115" t="s">
        <v>51</v>
      </c>
      <c r="I370" s="115" t="s">
        <v>51</v>
      </c>
      <c r="J370" s="116" t="s">
        <v>51</v>
      </c>
      <c r="K370" s="115"/>
      <c r="L370" s="115"/>
      <c r="M370" s="117">
        <f t="shared" ref="M370:N370" si="230">SUMIF($E:$E,$B370,M:M)</f>
        <v>4</v>
      </c>
      <c r="N370" s="117">
        <f t="shared" si="230"/>
        <v>4</v>
      </c>
      <c r="O370" s="117"/>
      <c r="P370" s="117">
        <f t="shared" ref="P370:Q370" si="231">SUMIF($E:$E,$B370,P:P)</f>
        <v>0</v>
      </c>
      <c r="Q370" s="117">
        <f t="shared" si="231"/>
        <v>1</v>
      </c>
      <c r="R370" s="118">
        <f t="shared" si="2"/>
        <v>9</v>
      </c>
      <c r="S370" s="115"/>
      <c r="T370" s="115"/>
      <c r="U370" s="96" t="str">
        <f t="shared" si="7"/>
        <v>คณะวิทยาการจัดการ สาขาวิชาการบัญชี</v>
      </c>
      <c r="V370" s="94" t="s">
        <v>51</v>
      </c>
      <c r="W370" s="115"/>
      <c r="X370" s="115"/>
      <c r="Y370" s="115"/>
      <c r="Z370" s="115"/>
    </row>
    <row r="371" spans="1:26" ht="21.75" hidden="1" customHeight="1">
      <c r="A371" s="107" t="s">
        <v>67</v>
      </c>
      <c r="B371" s="107">
        <v>3101702089294</v>
      </c>
      <c r="C371" s="108" t="s">
        <v>546</v>
      </c>
      <c r="D371" s="96" t="s">
        <v>373</v>
      </c>
      <c r="E371" s="96" t="s">
        <v>547</v>
      </c>
      <c r="F371" s="96" t="s">
        <v>548</v>
      </c>
      <c r="G371" s="96" t="s">
        <v>45</v>
      </c>
      <c r="H371" s="96" t="s">
        <v>46</v>
      </c>
      <c r="I371" s="96" t="s">
        <v>549</v>
      </c>
      <c r="J371" s="109" t="s">
        <v>373</v>
      </c>
      <c r="K371" s="96" t="s">
        <v>62</v>
      </c>
      <c r="L371" s="96" t="s">
        <v>81</v>
      </c>
      <c r="M371" s="110">
        <f t="shared" ref="M371:M379" si="232">IF(K371="ข้าราชการพลเรือนในสถาบันอุดมศึกษา",1,0)</f>
        <v>1</v>
      </c>
      <c r="N371" s="110">
        <f t="shared" ref="N371:N379" si="233">IF(K371="พนักงานมหาวิทยาลัย",1,0)</f>
        <v>0</v>
      </c>
      <c r="O371" s="110"/>
      <c r="P371" s="110">
        <f t="shared" ref="P371:P379" si="234">IF(K371="ลูกจ้างชั่วคราวรายเดือน",1,0)</f>
        <v>0</v>
      </c>
      <c r="Q371" s="110">
        <f t="shared" ref="Q371:Q379" si="235">IF(K371="อาจารย์พิเศษรายชั่วโมง",1,0)</f>
        <v>0</v>
      </c>
      <c r="R371" s="111">
        <f t="shared" si="2"/>
        <v>1</v>
      </c>
      <c r="S371" s="96"/>
      <c r="T371" s="96"/>
      <c r="U371" s="96" t="str">
        <f t="shared" si="7"/>
        <v>คณะวิทยาการจัดการ สาขาวิชาการบัญชี</v>
      </c>
      <c r="V371" s="112">
        <v>3101702089294</v>
      </c>
      <c r="W371" s="96"/>
      <c r="X371" s="96"/>
      <c r="Y371" s="96"/>
      <c r="Z371" s="96"/>
    </row>
    <row r="372" spans="1:26" ht="21.75" hidden="1" customHeight="1">
      <c r="A372" s="107" t="s">
        <v>67</v>
      </c>
      <c r="B372" s="107">
        <v>3141400317669</v>
      </c>
      <c r="C372" s="108" t="s">
        <v>551</v>
      </c>
      <c r="D372" s="96" t="s">
        <v>373</v>
      </c>
      <c r="E372" s="96" t="s">
        <v>547</v>
      </c>
      <c r="F372" s="96" t="s">
        <v>548</v>
      </c>
      <c r="G372" s="96" t="s">
        <v>45</v>
      </c>
      <c r="H372" s="96" t="s">
        <v>46</v>
      </c>
      <c r="I372" s="96" t="s">
        <v>549</v>
      </c>
      <c r="J372" s="109" t="s">
        <v>373</v>
      </c>
      <c r="K372" s="96" t="s">
        <v>62</v>
      </c>
      <c r="L372" s="96" t="s">
        <v>81</v>
      </c>
      <c r="M372" s="110">
        <f t="shared" si="232"/>
        <v>1</v>
      </c>
      <c r="N372" s="110">
        <f t="shared" si="233"/>
        <v>0</v>
      </c>
      <c r="O372" s="110"/>
      <c r="P372" s="110">
        <f t="shared" si="234"/>
        <v>0</v>
      </c>
      <c r="Q372" s="110">
        <f t="shared" si="235"/>
        <v>0</v>
      </c>
      <c r="R372" s="111">
        <f t="shared" si="2"/>
        <v>1</v>
      </c>
      <c r="S372" s="96"/>
      <c r="T372" s="96"/>
      <c r="U372" s="96" t="str">
        <f t="shared" si="7"/>
        <v>คณะวิทยาการจัดการ สาขาวิชาการบัญชี</v>
      </c>
      <c r="V372" s="112">
        <v>3141400317669</v>
      </c>
      <c r="W372" s="96"/>
      <c r="X372" s="96"/>
      <c r="Y372" s="96"/>
      <c r="Z372" s="96"/>
    </row>
    <row r="373" spans="1:26" ht="21.75" hidden="1" customHeight="1">
      <c r="A373" s="107" t="s">
        <v>67</v>
      </c>
      <c r="B373" s="107">
        <v>3470101113138</v>
      </c>
      <c r="C373" s="108" t="s">
        <v>552</v>
      </c>
      <c r="D373" s="96" t="s">
        <v>373</v>
      </c>
      <c r="E373" s="96" t="s">
        <v>547</v>
      </c>
      <c r="F373" s="96" t="s">
        <v>548</v>
      </c>
      <c r="G373" s="96" t="s">
        <v>45</v>
      </c>
      <c r="H373" s="96" t="s">
        <v>46</v>
      </c>
      <c r="I373" s="96" t="s">
        <v>549</v>
      </c>
      <c r="J373" s="109" t="s">
        <v>373</v>
      </c>
      <c r="K373" s="96" t="s">
        <v>62</v>
      </c>
      <c r="L373" s="96" t="s">
        <v>81</v>
      </c>
      <c r="M373" s="110">
        <f t="shared" si="232"/>
        <v>1</v>
      </c>
      <c r="N373" s="110">
        <f t="shared" si="233"/>
        <v>0</v>
      </c>
      <c r="O373" s="110"/>
      <c r="P373" s="110">
        <f t="shared" si="234"/>
        <v>0</v>
      </c>
      <c r="Q373" s="110">
        <f t="shared" si="235"/>
        <v>0</v>
      </c>
      <c r="R373" s="111">
        <f t="shared" si="2"/>
        <v>1</v>
      </c>
      <c r="S373" s="96"/>
      <c r="T373" s="96"/>
      <c r="U373" s="96" t="str">
        <f t="shared" si="7"/>
        <v>คณะวิทยาการจัดการ สาขาวิชาการบัญชี</v>
      </c>
      <c r="V373" s="112">
        <v>3470101113138</v>
      </c>
      <c r="W373" s="96"/>
      <c r="X373" s="96"/>
      <c r="Y373" s="96"/>
      <c r="Z373" s="96"/>
    </row>
    <row r="374" spans="1:26" ht="21.75" hidden="1" customHeight="1">
      <c r="A374" s="107" t="s">
        <v>67</v>
      </c>
      <c r="B374" s="107">
        <v>3470101403829</v>
      </c>
      <c r="C374" s="108" t="s">
        <v>553</v>
      </c>
      <c r="D374" s="96" t="s">
        <v>373</v>
      </c>
      <c r="E374" s="96" t="s">
        <v>547</v>
      </c>
      <c r="F374" s="96" t="s">
        <v>548</v>
      </c>
      <c r="G374" s="96" t="s">
        <v>45</v>
      </c>
      <c r="H374" s="96" t="s">
        <v>46</v>
      </c>
      <c r="I374" s="96" t="s">
        <v>549</v>
      </c>
      <c r="J374" s="109" t="s">
        <v>373</v>
      </c>
      <c r="K374" s="96" t="s">
        <v>62</v>
      </c>
      <c r="L374" s="96" t="s">
        <v>81</v>
      </c>
      <c r="M374" s="110">
        <f t="shared" si="232"/>
        <v>1</v>
      </c>
      <c r="N374" s="110">
        <f t="shared" si="233"/>
        <v>0</v>
      </c>
      <c r="O374" s="110"/>
      <c r="P374" s="110">
        <f t="shared" si="234"/>
        <v>0</v>
      </c>
      <c r="Q374" s="110">
        <f t="shared" si="235"/>
        <v>0</v>
      </c>
      <c r="R374" s="111">
        <f t="shared" si="2"/>
        <v>1</v>
      </c>
      <c r="S374" s="96"/>
      <c r="T374" s="96"/>
      <c r="U374" s="96" t="str">
        <f t="shared" si="7"/>
        <v>คณะวิทยาการจัดการ สาขาวิชาการบัญชี</v>
      </c>
      <c r="V374" s="112">
        <v>3470101403829</v>
      </c>
      <c r="W374" s="96"/>
      <c r="X374" s="96"/>
      <c r="Y374" s="96"/>
      <c r="Z374" s="96"/>
    </row>
    <row r="375" spans="1:26" ht="21.75" hidden="1" customHeight="1">
      <c r="A375" s="1"/>
      <c r="B375" s="1">
        <v>1489900070121</v>
      </c>
      <c r="C375" s="64" t="s">
        <v>554</v>
      </c>
      <c r="D375" s="5" t="s">
        <v>373</v>
      </c>
      <c r="E375" s="5" t="s">
        <v>547</v>
      </c>
      <c r="F375" s="5" t="s">
        <v>51</v>
      </c>
      <c r="G375" s="5" t="s">
        <v>51</v>
      </c>
      <c r="H375" s="5" t="s">
        <v>51</v>
      </c>
      <c r="I375" s="5" t="s">
        <v>51</v>
      </c>
      <c r="J375" s="65" t="s">
        <v>51</v>
      </c>
      <c r="K375" s="5" t="s">
        <v>6</v>
      </c>
      <c r="L375" s="5" t="s">
        <v>81</v>
      </c>
      <c r="M375" s="66">
        <f t="shared" si="232"/>
        <v>0</v>
      </c>
      <c r="N375" s="66">
        <f t="shared" si="233"/>
        <v>1</v>
      </c>
      <c r="O375" s="66"/>
      <c r="P375" s="66">
        <f t="shared" si="234"/>
        <v>0</v>
      </c>
      <c r="Q375" s="66">
        <f t="shared" si="235"/>
        <v>0</v>
      </c>
      <c r="R375" s="67">
        <f t="shared" si="2"/>
        <v>1</v>
      </c>
      <c r="S375" s="5"/>
      <c r="T375" s="5"/>
      <c r="U375" s="5" t="str">
        <f t="shared" si="7"/>
        <v>คณะวิทยาการจัดการ สาขาวิชาการบัญชี</v>
      </c>
      <c r="V375" s="8">
        <v>1489900070121</v>
      </c>
      <c r="W375" s="5"/>
      <c r="X375" s="5"/>
      <c r="Y375" s="5"/>
      <c r="Z375" s="5"/>
    </row>
    <row r="376" spans="1:26" ht="21.75" hidden="1" customHeight="1">
      <c r="A376" s="1"/>
      <c r="B376" s="1">
        <v>3419900674066</v>
      </c>
      <c r="C376" s="64" t="s">
        <v>555</v>
      </c>
      <c r="D376" s="5" t="s">
        <v>373</v>
      </c>
      <c r="E376" s="5" t="s">
        <v>547</v>
      </c>
      <c r="F376" s="5" t="s">
        <v>513</v>
      </c>
      <c r="G376" s="5" t="s">
        <v>174</v>
      </c>
      <c r="H376" s="5" t="s">
        <v>46</v>
      </c>
      <c r="I376" s="5" t="s">
        <v>514</v>
      </c>
      <c r="J376" s="65" t="s">
        <v>373</v>
      </c>
      <c r="K376" s="5" t="s">
        <v>6</v>
      </c>
      <c r="L376" s="5" t="s">
        <v>81</v>
      </c>
      <c r="M376" s="66">
        <f t="shared" si="232"/>
        <v>0</v>
      </c>
      <c r="N376" s="66">
        <f t="shared" si="233"/>
        <v>1</v>
      </c>
      <c r="O376" s="66"/>
      <c r="P376" s="66">
        <f t="shared" si="234"/>
        <v>0</v>
      </c>
      <c r="Q376" s="66">
        <f t="shared" si="235"/>
        <v>0</v>
      </c>
      <c r="R376" s="67">
        <f t="shared" si="2"/>
        <v>1</v>
      </c>
      <c r="S376" s="5"/>
      <c r="T376" s="5"/>
      <c r="U376" s="5" t="str">
        <f t="shared" si="7"/>
        <v>คณะวิทยาการจัดการ สาขาวิชาการบัญชี</v>
      </c>
      <c r="V376" s="8">
        <v>3419900674066</v>
      </c>
      <c r="W376" s="5"/>
      <c r="X376" s="5"/>
      <c r="Y376" s="5"/>
      <c r="Z376" s="5"/>
    </row>
    <row r="377" spans="1:26" ht="21.75" hidden="1" customHeight="1">
      <c r="A377" s="107" t="s">
        <v>67</v>
      </c>
      <c r="B377" s="107">
        <v>3470101097426</v>
      </c>
      <c r="C377" s="108" t="s">
        <v>556</v>
      </c>
      <c r="D377" s="96" t="s">
        <v>373</v>
      </c>
      <c r="E377" s="96" t="s">
        <v>547</v>
      </c>
      <c r="F377" s="96" t="s">
        <v>548</v>
      </c>
      <c r="G377" s="96" t="s">
        <v>45</v>
      </c>
      <c r="H377" s="96" t="s">
        <v>46</v>
      </c>
      <c r="I377" s="96" t="s">
        <v>549</v>
      </c>
      <c r="J377" s="109" t="s">
        <v>373</v>
      </c>
      <c r="K377" s="96" t="s">
        <v>6</v>
      </c>
      <c r="L377" s="96" t="s">
        <v>81</v>
      </c>
      <c r="M377" s="110">
        <f t="shared" si="232"/>
        <v>0</v>
      </c>
      <c r="N377" s="110">
        <f t="shared" si="233"/>
        <v>1</v>
      </c>
      <c r="O377" s="110"/>
      <c r="P377" s="110">
        <f t="shared" si="234"/>
        <v>0</v>
      </c>
      <c r="Q377" s="110">
        <f t="shared" si="235"/>
        <v>0</v>
      </c>
      <c r="R377" s="111">
        <f t="shared" si="2"/>
        <v>1</v>
      </c>
      <c r="S377" s="96"/>
      <c r="T377" s="96"/>
      <c r="U377" s="96" t="str">
        <f t="shared" si="7"/>
        <v>คณะวิทยาการจัดการ สาขาวิชาการบัญชี</v>
      </c>
      <c r="V377" s="112">
        <v>3470101097426</v>
      </c>
      <c r="W377" s="96"/>
      <c r="X377" s="96"/>
      <c r="Y377" s="96"/>
      <c r="Z377" s="96"/>
    </row>
    <row r="378" spans="1:26" ht="21.75" hidden="1" customHeight="1">
      <c r="A378" s="107"/>
      <c r="B378" s="107">
        <v>3480700577603</v>
      </c>
      <c r="C378" s="108" t="s">
        <v>557</v>
      </c>
      <c r="D378" s="96" t="s">
        <v>373</v>
      </c>
      <c r="E378" s="96" t="s">
        <v>547</v>
      </c>
      <c r="F378" s="96" t="s">
        <v>506</v>
      </c>
      <c r="G378" s="96" t="s">
        <v>468</v>
      </c>
      <c r="H378" s="96" t="s">
        <v>120</v>
      </c>
      <c r="I378" s="96" t="s">
        <v>520</v>
      </c>
      <c r="J378" s="109" t="s">
        <v>373</v>
      </c>
      <c r="K378" s="96" t="s">
        <v>6</v>
      </c>
      <c r="L378" s="96" t="s">
        <v>81</v>
      </c>
      <c r="M378" s="110">
        <f t="shared" si="232"/>
        <v>0</v>
      </c>
      <c r="N378" s="110">
        <f t="shared" si="233"/>
        <v>1</v>
      </c>
      <c r="O378" s="110"/>
      <c r="P378" s="110">
        <f t="shared" si="234"/>
        <v>0</v>
      </c>
      <c r="Q378" s="110">
        <f t="shared" si="235"/>
        <v>0</v>
      </c>
      <c r="R378" s="111">
        <f t="shared" si="2"/>
        <v>1</v>
      </c>
      <c r="S378" s="96"/>
      <c r="T378" s="96"/>
      <c r="U378" s="96" t="str">
        <f t="shared" si="7"/>
        <v>คณะวิทยาการจัดการ สาขาวิชาการบัญชี</v>
      </c>
      <c r="V378" s="112">
        <v>3480700577603</v>
      </c>
      <c r="W378" s="96"/>
      <c r="X378" s="96"/>
      <c r="Y378" s="96"/>
      <c r="Z378" s="96"/>
    </row>
    <row r="379" spans="1:26" ht="21.75" hidden="1" customHeight="1">
      <c r="A379" s="107"/>
      <c r="B379" s="107">
        <v>3409700043895</v>
      </c>
      <c r="C379" s="108" t="s">
        <v>558</v>
      </c>
      <c r="D379" s="96" t="s">
        <v>373</v>
      </c>
      <c r="E379" s="96" t="s">
        <v>547</v>
      </c>
      <c r="F379" s="96" t="s">
        <v>51</v>
      </c>
      <c r="G379" s="96" t="s">
        <v>51</v>
      </c>
      <c r="H379" s="96" t="s">
        <v>51</v>
      </c>
      <c r="I379" s="96" t="s">
        <v>51</v>
      </c>
      <c r="J379" s="109" t="s">
        <v>51</v>
      </c>
      <c r="K379" s="96" t="s">
        <v>93</v>
      </c>
      <c r="L379" s="96" t="s">
        <v>49</v>
      </c>
      <c r="M379" s="110">
        <f t="shared" si="232"/>
        <v>0</v>
      </c>
      <c r="N379" s="110">
        <f t="shared" si="233"/>
        <v>0</v>
      </c>
      <c r="O379" s="110"/>
      <c r="P379" s="110">
        <f t="shared" si="234"/>
        <v>0</v>
      </c>
      <c r="Q379" s="110">
        <f t="shared" si="235"/>
        <v>1</v>
      </c>
      <c r="R379" s="111">
        <f t="shared" si="2"/>
        <v>1</v>
      </c>
      <c r="S379" s="96"/>
      <c r="T379" s="96"/>
      <c r="U379" s="96" t="str">
        <f t="shared" si="7"/>
        <v xml:space="preserve"> </v>
      </c>
      <c r="V379" s="112">
        <v>3409700043895</v>
      </c>
      <c r="W379" s="96"/>
      <c r="X379" s="96"/>
      <c r="Y379" s="96"/>
      <c r="Z379" s="96"/>
    </row>
    <row r="380" spans="1:26" ht="21.75" hidden="1" customHeight="1">
      <c r="A380" s="113">
        <v>7</v>
      </c>
      <c r="B380" s="113" t="str">
        <f>E381</f>
        <v>สาขาวิชาคอมพิวเตอร์ธุรกิจ</v>
      </c>
      <c r="C380" s="114" t="str">
        <f>B380</f>
        <v>สาขาวิชาคอมพิวเตอร์ธุรกิจ</v>
      </c>
      <c r="D380" s="115"/>
      <c r="E380" s="115"/>
      <c r="F380" s="115" t="s">
        <v>51</v>
      </c>
      <c r="G380" s="115" t="s">
        <v>51</v>
      </c>
      <c r="H380" s="115" t="s">
        <v>51</v>
      </c>
      <c r="I380" s="115" t="s">
        <v>51</v>
      </c>
      <c r="J380" s="116" t="s">
        <v>51</v>
      </c>
      <c r="K380" s="115"/>
      <c r="L380" s="115"/>
      <c r="M380" s="117">
        <f t="shared" ref="M380:N380" si="236">SUMIF($E:$E,$B380,M:M)</f>
        <v>2</v>
      </c>
      <c r="N380" s="117">
        <f t="shared" si="236"/>
        <v>7</v>
      </c>
      <c r="O380" s="117"/>
      <c r="P380" s="117">
        <f t="shared" ref="P380:Q380" si="237">SUMIF($E:$E,$B380,P:P)</f>
        <v>0</v>
      </c>
      <c r="Q380" s="117">
        <f t="shared" si="237"/>
        <v>1</v>
      </c>
      <c r="R380" s="118">
        <f t="shared" si="2"/>
        <v>10</v>
      </c>
      <c r="S380" s="115"/>
      <c r="T380" s="115"/>
      <c r="U380" s="96" t="str">
        <f t="shared" si="7"/>
        <v>คณะวิทยาการจัดการ สาขาวิชาคอมพิวเตอร์ธุรกิจ</v>
      </c>
      <c r="V380" s="94" t="s">
        <v>51</v>
      </c>
      <c r="W380" s="115"/>
      <c r="X380" s="115"/>
      <c r="Y380" s="115"/>
      <c r="Z380" s="115"/>
    </row>
    <row r="381" spans="1:26" ht="21.75" hidden="1" customHeight="1">
      <c r="A381" s="107"/>
      <c r="B381" s="107">
        <v>3350800776196</v>
      </c>
      <c r="C381" s="108" t="s">
        <v>559</v>
      </c>
      <c r="D381" s="96" t="s">
        <v>373</v>
      </c>
      <c r="E381" s="96" t="s">
        <v>560</v>
      </c>
      <c r="F381" s="96" t="s">
        <v>198</v>
      </c>
      <c r="G381" s="96" t="s">
        <v>71</v>
      </c>
      <c r="H381" s="96" t="s">
        <v>120</v>
      </c>
      <c r="I381" s="96" t="s">
        <v>561</v>
      </c>
      <c r="J381" s="109" t="s">
        <v>496</v>
      </c>
      <c r="K381" s="96" t="s">
        <v>62</v>
      </c>
      <c r="L381" s="96" t="s">
        <v>81</v>
      </c>
      <c r="M381" s="110">
        <f t="shared" ref="M381:M390" si="238">IF(K381="ข้าราชการพลเรือนในสถาบันอุดมศึกษา",1,0)</f>
        <v>1</v>
      </c>
      <c r="N381" s="110">
        <f t="shared" ref="N381:N390" si="239">IF(K381="พนักงานมหาวิทยาลัย",1,0)</f>
        <v>0</v>
      </c>
      <c r="O381" s="110"/>
      <c r="P381" s="110">
        <f t="shared" ref="P381:P390" si="240">IF(K381="ลูกจ้างชั่วคราวรายเดือน",1,0)</f>
        <v>0</v>
      </c>
      <c r="Q381" s="110">
        <f t="shared" ref="Q381:Q390" si="241">IF(K381="อาจารย์พิเศษรายชั่วโมง",1,0)</f>
        <v>0</v>
      </c>
      <c r="R381" s="111">
        <f t="shared" si="2"/>
        <v>1</v>
      </c>
      <c r="S381" s="96"/>
      <c r="T381" s="96"/>
      <c r="U381" s="96" t="str">
        <f t="shared" si="7"/>
        <v>คณะวิทยาการจัดการ สาขาวิชาคอมพิวเตอร์ธุรกิจ</v>
      </c>
      <c r="V381" s="112">
        <v>3350800776196</v>
      </c>
      <c r="W381" s="96"/>
      <c r="X381" s="96"/>
      <c r="Y381" s="96"/>
      <c r="Z381" s="96"/>
    </row>
    <row r="382" spans="1:26" ht="21.75" hidden="1" customHeight="1">
      <c r="A382" s="107"/>
      <c r="B382" s="107">
        <v>3470600340989</v>
      </c>
      <c r="C382" s="108" t="s">
        <v>562</v>
      </c>
      <c r="D382" s="96" t="s">
        <v>373</v>
      </c>
      <c r="E382" s="96" t="s">
        <v>560</v>
      </c>
      <c r="F382" s="96" t="s">
        <v>51</v>
      </c>
      <c r="G382" s="96" t="s">
        <v>51</v>
      </c>
      <c r="H382" s="96" t="s">
        <v>51</v>
      </c>
      <c r="I382" s="96" t="s">
        <v>51</v>
      </c>
      <c r="J382" s="109" t="s">
        <v>51</v>
      </c>
      <c r="K382" s="96" t="s">
        <v>62</v>
      </c>
      <c r="L382" s="96" t="s">
        <v>81</v>
      </c>
      <c r="M382" s="110">
        <f t="shared" si="238"/>
        <v>1</v>
      </c>
      <c r="N382" s="110">
        <f t="shared" si="239"/>
        <v>0</v>
      </c>
      <c r="O382" s="110"/>
      <c r="P382" s="110">
        <f t="shared" si="240"/>
        <v>0</v>
      </c>
      <c r="Q382" s="110">
        <f t="shared" si="241"/>
        <v>0</v>
      </c>
      <c r="R382" s="111">
        <f t="shared" si="2"/>
        <v>1</v>
      </c>
      <c r="S382" s="96"/>
      <c r="T382" s="96"/>
      <c r="U382" s="96" t="str">
        <f t="shared" si="7"/>
        <v>คณะวิทยาการจัดการ สาขาวิชาคอมพิวเตอร์ธุรกิจ</v>
      </c>
      <c r="V382" s="112">
        <v>3470600340989</v>
      </c>
      <c r="W382" s="96"/>
      <c r="X382" s="96"/>
      <c r="Y382" s="96"/>
      <c r="Z382" s="96"/>
    </row>
    <row r="383" spans="1:26" ht="21.75" hidden="1" customHeight="1">
      <c r="A383" s="107" t="s">
        <v>563</v>
      </c>
      <c r="B383" s="107">
        <v>1409900198519</v>
      </c>
      <c r="C383" s="108" t="s">
        <v>564</v>
      </c>
      <c r="D383" s="96" t="s">
        <v>373</v>
      </c>
      <c r="E383" s="96" t="s">
        <v>560</v>
      </c>
      <c r="F383" s="96" t="s">
        <v>506</v>
      </c>
      <c r="G383" s="96" t="s">
        <v>45</v>
      </c>
      <c r="H383" s="96" t="s">
        <v>46</v>
      </c>
      <c r="I383" s="96" t="s">
        <v>565</v>
      </c>
      <c r="J383" s="109" t="s">
        <v>373</v>
      </c>
      <c r="K383" s="96" t="s">
        <v>6</v>
      </c>
      <c r="L383" s="96" t="s">
        <v>81</v>
      </c>
      <c r="M383" s="110">
        <f t="shared" si="238"/>
        <v>0</v>
      </c>
      <c r="N383" s="110">
        <f t="shared" si="239"/>
        <v>1</v>
      </c>
      <c r="O383" s="110"/>
      <c r="P383" s="110">
        <f t="shared" si="240"/>
        <v>0</v>
      </c>
      <c r="Q383" s="110">
        <f t="shared" si="241"/>
        <v>0</v>
      </c>
      <c r="R383" s="111">
        <f t="shared" si="2"/>
        <v>1</v>
      </c>
      <c r="S383" s="96"/>
      <c r="T383" s="96"/>
      <c r="U383" s="96" t="str">
        <f t="shared" si="7"/>
        <v>คณะวิทยาการจัดการ สาขาวิชาคอมพิวเตอร์ธุรกิจ</v>
      </c>
      <c r="V383" s="112">
        <v>1409900198519</v>
      </c>
      <c r="W383" s="96"/>
      <c r="X383" s="96"/>
      <c r="Y383" s="96"/>
      <c r="Z383" s="96"/>
    </row>
    <row r="384" spans="1:26" ht="21.75" hidden="1" customHeight="1">
      <c r="A384" s="107" t="s">
        <v>563</v>
      </c>
      <c r="B384" s="107">
        <v>3309901154741</v>
      </c>
      <c r="C384" s="108" t="s">
        <v>566</v>
      </c>
      <c r="D384" s="96" t="s">
        <v>373</v>
      </c>
      <c r="E384" s="96" t="s">
        <v>560</v>
      </c>
      <c r="F384" s="96" t="s">
        <v>506</v>
      </c>
      <c r="G384" s="96" t="s">
        <v>45</v>
      </c>
      <c r="H384" s="96" t="s">
        <v>46</v>
      </c>
      <c r="I384" s="96" t="s">
        <v>565</v>
      </c>
      <c r="J384" s="109" t="s">
        <v>373</v>
      </c>
      <c r="K384" s="96" t="s">
        <v>6</v>
      </c>
      <c r="L384" s="96" t="s">
        <v>81</v>
      </c>
      <c r="M384" s="110">
        <f t="shared" si="238"/>
        <v>0</v>
      </c>
      <c r="N384" s="110">
        <f t="shared" si="239"/>
        <v>1</v>
      </c>
      <c r="O384" s="110"/>
      <c r="P384" s="110">
        <f t="shared" si="240"/>
        <v>0</v>
      </c>
      <c r="Q384" s="110">
        <f t="shared" si="241"/>
        <v>0</v>
      </c>
      <c r="R384" s="111">
        <f t="shared" si="2"/>
        <v>1</v>
      </c>
      <c r="S384" s="96"/>
      <c r="T384" s="96"/>
      <c r="U384" s="96" t="str">
        <f t="shared" si="7"/>
        <v>คณะวิทยาการจัดการ สาขาวิชาคอมพิวเตอร์ธุรกิจ</v>
      </c>
      <c r="V384" s="112">
        <v>3309901154741</v>
      </c>
      <c r="W384" s="96"/>
      <c r="X384" s="96"/>
      <c r="Y384" s="96"/>
      <c r="Z384" s="96"/>
    </row>
    <row r="385" spans="1:26" ht="21.75" hidden="1" customHeight="1">
      <c r="A385" s="107"/>
      <c r="B385" s="107">
        <v>3349900533111</v>
      </c>
      <c r="C385" s="108" t="s">
        <v>567</v>
      </c>
      <c r="D385" s="96" t="s">
        <v>373</v>
      </c>
      <c r="E385" s="96" t="s">
        <v>560</v>
      </c>
      <c r="F385" s="96" t="s">
        <v>51</v>
      </c>
      <c r="G385" s="96" t="s">
        <v>51</v>
      </c>
      <c r="H385" s="96" t="s">
        <v>51</v>
      </c>
      <c r="I385" s="96" t="s">
        <v>51</v>
      </c>
      <c r="J385" s="109" t="s">
        <v>51</v>
      </c>
      <c r="K385" s="96" t="s">
        <v>6</v>
      </c>
      <c r="L385" s="96" t="s">
        <v>49</v>
      </c>
      <c r="M385" s="110">
        <f t="shared" si="238"/>
        <v>0</v>
      </c>
      <c r="N385" s="110">
        <f t="shared" si="239"/>
        <v>1</v>
      </c>
      <c r="O385" s="110"/>
      <c r="P385" s="110">
        <f t="shared" si="240"/>
        <v>0</v>
      </c>
      <c r="Q385" s="110">
        <f t="shared" si="241"/>
        <v>0</v>
      </c>
      <c r="R385" s="111">
        <f t="shared" si="2"/>
        <v>1</v>
      </c>
      <c r="S385" s="96"/>
      <c r="T385" s="96"/>
      <c r="U385" s="96" t="str">
        <f t="shared" si="7"/>
        <v>คณะวิทยาการจัดการ สาขาวิชาคอมพิวเตอร์ธุรกิจ</v>
      </c>
      <c r="V385" s="112">
        <v>3349900533111</v>
      </c>
      <c r="W385" s="96"/>
      <c r="X385" s="96"/>
      <c r="Y385" s="96"/>
      <c r="Z385" s="96"/>
    </row>
    <row r="386" spans="1:26" ht="21.75" hidden="1" customHeight="1">
      <c r="A386" s="107" t="s">
        <v>563</v>
      </c>
      <c r="B386" s="107">
        <v>3470101494875</v>
      </c>
      <c r="C386" s="108" t="s">
        <v>568</v>
      </c>
      <c r="D386" s="96" t="s">
        <v>373</v>
      </c>
      <c r="E386" s="96" t="s">
        <v>560</v>
      </c>
      <c r="F386" s="96" t="s">
        <v>506</v>
      </c>
      <c r="G386" s="96" t="s">
        <v>45</v>
      </c>
      <c r="H386" s="96" t="s">
        <v>46</v>
      </c>
      <c r="I386" s="96" t="s">
        <v>565</v>
      </c>
      <c r="J386" s="109" t="s">
        <v>373</v>
      </c>
      <c r="K386" s="96" t="s">
        <v>6</v>
      </c>
      <c r="L386" s="96" t="s">
        <v>81</v>
      </c>
      <c r="M386" s="110">
        <f t="shared" si="238"/>
        <v>0</v>
      </c>
      <c r="N386" s="110">
        <f t="shared" si="239"/>
        <v>1</v>
      </c>
      <c r="O386" s="110"/>
      <c r="P386" s="110">
        <f t="shared" si="240"/>
        <v>0</v>
      </c>
      <c r="Q386" s="110">
        <f t="shared" si="241"/>
        <v>0</v>
      </c>
      <c r="R386" s="111">
        <f t="shared" si="2"/>
        <v>1</v>
      </c>
      <c r="S386" s="96"/>
      <c r="T386" s="96"/>
      <c r="U386" s="96" t="str">
        <f t="shared" si="7"/>
        <v>คณะวิทยาการจัดการ สาขาวิชาคอมพิวเตอร์ธุรกิจ</v>
      </c>
      <c r="V386" s="112">
        <v>3470101494875</v>
      </c>
      <c r="W386" s="96"/>
      <c r="X386" s="96"/>
      <c r="Y386" s="96"/>
      <c r="Z386" s="96"/>
    </row>
    <row r="387" spans="1:26" ht="21.75" hidden="1" customHeight="1">
      <c r="A387" s="107"/>
      <c r="B387" s="107">
        <v>3470600176496</v>
      </c>
      <c r="C387" s="108" t="s">
        <v>569</v>
      </c>
      <c r="D387" s="96" t="s">
        <v>373</v>
      </c>
      <c r="E387" s="96" t="s">
        <v>560</v>
      </c>
      <c r="F387" s="96" t="s">
        <v>198</v>
      </c>
      <c r="G387" s="96" t="s">
        <v>71</v>
      </c>
      <c r="H387" s="96" t="s">
        <v>120</v>
      </c>
      <c r="I387" s="96" t="s">
        <v>561</v>
      </c>
      <c r="J387" s="109" t="s">
        <v>496</v>
      </c>
      <c r="K387" s="96" t="s">
        <v>6</v>
      </c>
      <c r="L387" s="96" t="s">
        <v>81</v>
      </c>
      <c r="M387" s="110">
        <f t="shared" si="238"/>
        <v>0</v>
      </c>
      <c r="N387" s="110">
        <f t="shared" si="239"/>
        <v>1</v>
      </c>
      <c r="O387" s="110"/>
      <c r="P387" s="110">
        <f t="shared" si="240"/>
        <v>0</v>
      </c>
      <c r="Q387" s="110">
        <f t="shared" si="241"/>
        <v>0</v>
      </c>
      <c r="R387" s="111">
        <f t="shared" si="2"/>
        <v>1</v>
      </c>
      <c r="S387" s="96"/>
      <c r="T387" s="96"/>
      <c r="U387" s="96" t="str">
        <f t="shared" si="7"/>
        <v>คณะวิทยาการจัดการ สาขาวิชาคอมพิวเตอร์ธุรกิจ</v>
      </c>
      <c r="V387" s="112">
        <v>3470600176496</v>
      </c>
      <c r="W387" s="96"/>
      <c r="X387" s="96"/>
      <c r="Y387" s="96"/>
      <c r="Z387" s="96"/>
    </row>
    <row r="388" spans="1:26" ht="21.75" hidden="1" customHeight="1">
      <c r="A388" s="107" t="s">
        <v>563</v>
      </c>
      <c r="B388" s="107">
        <v>3480600276695</v>
      </c>
      <c r="C388" s="108" t="s">
        <v>570</v>
      </c>
      <c r="D388" s="96" t="s">
        <v>373</v>
      </c>
      <c r="E388" s="96" t="s">
        <v>560</v>
      </c>
      <c r="F388" s="96" t="s">
        <v>506</v>
      </c>
      <c r="G388" s="96" t="s">
        <v>45</v>
      </c>
      <c r="H388" s="96" t="s">
        <v>46</v>
      </c>
      <c r="I388" s="96" t="s">
        <v>565</v>
      </c>
      <c r="J388" s="109" t="s">
        <v>373</v>
      </c>
      <c r="K388" s="96" t="s">
        <v>6</v>
      </c>
      <c r="L388" s="96" t="s">
        <v>81</v>
      </c>
      <c r="M388" s="110">
        <f t="shared" si="238"/>
        <v>0</v>
      </c>
      <c r="N388" s="110">
        <f t="shared" si="239"/>
        <v>1</v>
      </c>
      <c r="O388" s="110"/>
      <c r="P388" s="110">
        <f t="shared" si="240"/>
        <v>0</v>
      </c>
      <c r="Q388" s="110">
        <f t="shared" si="241"/>
        <v>0</v>
      </c>
      <c r="R388" s="111">
        <f t="shared" si="2"/>
        <v>1</v>
      </c>
      <c r="S388" s="96"/>
      <c r="T388" s="96"/>
      <c r="U388" s="96" t="str">
        <f t="shared" si="7"/>
        <v>คณะวิทยาการจัดการ สาขาวิชาคอมพิวเตอร์ธุรกิจ</v>
      </c>
      <c r="V388" s="112">
        <v>3480600276695</v>
      </c>
      <c r="W388" s="96"/>
      <c r="X388" s="96"/>
      <c r="Y388" s="96"/>
      <c r="Z388" s="96"/>
    </row>
    <row r="389" spans="1:26" ht="21.75" hidden="1" customHeight="1">
      <c r="A389" s="107" t="s">
        <v>563</v>
      </c>
      <c r="B389" s="107">
        <v>3490200025946</v>
      </c>
      <c r="C389" s="108" t="s">
        <v>571</v>
      </c>
      <c r="D389" s="96" t="s">
        <v>373</v>
      </c>
      <c r="E389" s="96" t="s">
        <v>560</v>
      </c>
      <c r="F389" s="96" t="s">
        <v>506</v>
      </c>
      <c r="G389" s="96" t="s">
        <v>45</v>
      </c>
      <c r="H389" s="96" t="s">
        <v>46</v>
      </c>
      <c r="I389" s="96" t="s">
        <v>565</v>
      </c>
      <c r="J389" s="109" t="s">
        <v>373</v>
      </c>
      <c r="K389" s="96" t="s">
        <v>6</v>
      </c>
      <c r="L389" s="96" t="s">
        <v>49</v>
      </c>
      <c r="M389" s="110">
        <f t="shared" si="238"/>
        <v>0</v>
      </c>
      <c r="N389" s="110">
        <f t="shared" si="239"/>
        <v>1</v>
      </c>
      <c r="O389" s="110"/>
      <c r="P389" s="110">
        <f t="shared" si="240"/>
        <v>0</v>
      </c>
      <c r="Q389" s="110">
        <f t="shared" si="241"/>
        <v>0</v>
      </c>
      <c r="R389" s="111">
        <f t="shared" si="2"/>
        <v>1</v>
      </c>
      <c r="S389" s="96"/>
      <c r="T389" s="96"/>
      <c r="U389" s="96" t="str">
        <f t="shared" si="7"/>
        <v>คณะวิทยาการจัดการ สาขาวิชาคอมพิวเตอร์ธุรกิจ</v>
      </c>
      <c r="V389" s="112">
        <v>3490200025946</v>
      </c>
      <c r="W389" s="96"/>
      <c r="X389" s="96"/>
      <c r="Y389" s="96"/>
      <c r="Z389" s="96"/>
    </row>
    <row r="390" spans="1:26" ht="21.75" hidden="1" customHeight="1">
      <c r="A390" s="107"/>
      <c r="B390" s="107">
        <v>1471100054931</v>
      </c>
      <c r="C390" s="108" t="s">
        <v>572</v>
      </c>
      <c r="D390" s="96" t="s">
        <v>373</v>
      </c>
      <c r="E390" s="96" t="s">
        <v>560</v>
      </c>
      <c r="F390" s="96" t="s">
        <v>51</v>
      </c>
      <c r="G390" s="96" t="s">
        <v>51</v>
      </c>
      <c r="H390" s="96" t="s">
        <v>51</v>
      </c>
      <c r="I390" s="96" t="s">
        <v>51</v>
      </c>
      <c r="J390" s="109" t="s">
        <v>51</v>
      </c>
      <c r="K390" s="96" t="s">
        <v>93</v>
      </c>
      <c r="L390" s="96" t="s">
        <v>106</v>
      </c>
      <c r="M390" s="110">
        <f t="shared" si="238"/>
        <v>0</v>
      </c>
      <c r="N390" s="110">
        <f t="shared" si="239"/>
        <v>0</v>
      </c>
      <c r="O390" s="110"/>
      <c r="P390" s="110">
        <f t="shared" si="240"/>
        <v>0</v>
      </c>
      <c r="Q390" s="110">
        <f t="shared" si="241"/>
        <v>1</v>
      </c>
      <c r="R390" s="111">
        <f t="shared" si="2"/>
        <v>1</v>
      </c>
      <c r="S390" s="96"/>
      <c r="T390" s="96"/>
      <c r="U390" s="96" t="str">
        <f t="shared" si="7"/>
        <v xml:space="preserve"> </v>
      </c>
      <c r="V390" s="112">
        <v>1471100054931</v>
      </c>
      <c r="W390" s="96"/>
      <c r="X390" s="96"/>
      <c r="Y390" s="96"/>
      <c r="Z390" s="96"/>
    </row>
    <row r="391" spans="1:26" ht="21.75" hidden="1" customHeight="1">
      <c r="A391" s="4">
        <v>8</v>
      </c>
      <c r="B391" s="4" t="str">
        <f>E392</f>
        <v>สาขาวิชานิเทศศาสตร์</v>
      </c>
      <c r="C391" s="60" t="str">
        <f>B391</f>
        <v>สาขาวิชานิเทศศาสตร์</v>
      </c>
      <c r="D391" s="59"/>
      <c r="E391" s="59"/>
      <c r="F391" s="59" t="s">
        <v>51</v>
      </c>
      <c r="G391" s="59" t="s">
        <v>51</v>
      </c>
      <c r="H391" s="59" t="s">
        <v>51</v>
      </c>
      <c r="I391" s="59" t="s">
        <v>51</v>
      </c>
      <c r="J391" s="61" t="s">
        <v>51</v>
      </c>
      <c r="K391" s="59"/>
      <c r="L391" s="59"/>
      <c r="M391" s="62">
        <f t="shared" ref="M391:N391" si="242">SUMIF($E:$E,$B391,M:M)</f>
        <v>0</v>
      </c>
      <c r="N391" s="62">
        <f t="shared" si="242"/>
        <v>5</v>
      </c>
      <c r="O391" s="62"/>
      <c r="P391" s="62">
        <f t="shared" ref="P391:Q391" si="243">SUMIF($E:$E,$B391,P:P)</f>
        <v>0</v>
      </c>
      <c r="Q391" s="62">
        <f t="shared" si="243"/>
        <v>0</v>
      </c>
      <c r="R391" s="63">
        <f t="shared" si="2"/>
        <v>5</v>
      </c>
      <c r="S391" s="59"/>
      <c r="T391" s="59"/>
      <c r="U391" s="5" t="str">
        <f t="shared" si="7"/>
        <v>คณะวิทยาการจัดการ สาขาวิชานิเทศศาสตร์</v>
      </c>
      <c r="V391" s="58" t="s">
        <v>51</v>
      </c>
      <c r="W391" s="59"/>
      <c r="X391" s="59"/>
      <c r="Y391" s="59"/>
      <c r="Z391" s="59"/>
    </row>
    <row r="392" spans="1:26" ht="21.75" hidden="1" customHeight="1">
      <c r="A392" s="1"/>
      <c r="B392" s="1">
        <v>1471200023930</v>
      </c>
      <c r="C392" s="64" t="s">
        <v>573</v>
      </c>
      <c r="D392" s="5" t="s">
        <v>373</v>
      </c>
      <c r="E392" s="5" t="s">
        <v>574</v>
      </c>
      <c r="F392" s="5" t="s">
        <v>575</v>
      </c>
      <c r="G392" s="5" t="s">
        <v>174</v>
      </c>
      <c r="H392" s="5" t="s">
        <v>46</v>
      </c>
      <c r="I392" s="5" t="s">
        <v>576</v>
      </c>
      <c r="J392" s="65" t="s">
        <v>373</v>
      </c>
      <c r="K392" s="5" t="s">
        <v>6</v>
      </c>
      <c r="L392" s="5" t="s">
        <v>81</v>
      </c>
      <c r="M392" s="66">
        <f t="shared" ref="M392:M396" si="244">IF(K392="ข้าราชการพลเรือนในสถาบันอุดมศึกษา",1,0)</f>
        <v>0</v>
      </c>
      <c r="N392" s="66">
        <f t="shared" ref="N392:N396" si="245">IF(K392="พนักงานมหาวิทยาลัย",1,0)</f>
        <v>1</v>
      </c>
      <c r="O392" s="66"/>
      <c r="P392" s="66">
        <f t="shared" ref="P392:P396" si="246">IF(K392="ลูกจ้างชั่วคราวรายเดือน",1,0)</f>
        <v>0</v>
      </c>
      <c r="Q392" s="66">
        <f t="shared" ref="Q392:Q396" si="247">IF(K392="อาจารย์พิเศษรายชั่วโมง",1,0)</f>
        <v>0</v>
      </c>
      <c r="R392" s="67">
        <f t="shared" si="2"/>
        <v>1</v>
      </c>
      <c r="S392" s="5"/>
      <c r="T392" s="5"/>
      <c r="U392" s="5" t="str">
        <f t="shared" si="7"/>
        <v>คณะวิทยาการจัดการ สาขาวิชานิเทศศาสตร์</v>
      </c>
      <c r="V392" s="8">
        <v>1471200023930</v>
      </c>
      <c r="W392" s="5"/>
      <c r="X392" s="5"/>
      <c r="Y392" s="5"/>
      <c r="Z392" s="5"/>
    </row>
    <row r="393" spans="1:26" ht="21.75" hidden="1" customHeight="1">
      <c r="A393" s="1"/>
      <c r="B393" s="1">
        <v>3479900027184</v>
      </c>
      <c r="C393" s="64" t="s">
        <v>577</v>
      </c>
      <c r="D393" s="5" t="s">
        <v>373</v>
      </c>
      <c r="E393" s="5" t="s">
        <v>574</v>
      </c>
      <c r="F393" s="5" t="s">
        <v>575</v>
      </c>
      <c r="G393" s="5" t="s">
        <v>174</v>
      </c>
      <c r="H393" s="5" t="s">
        <v>46</v>
      </c>
      <c r="I393" s="5" t="s">
        <v>576</v>
      </c>
      <c r="J393" s="65" t="s">
        <v>373</v>
      </c>
      <c r="K393" s="5" t="s">
        <v>6</v>
      </c>
      <c r="L393" s="5" t="s">
        <v>81</v>
      </c>
      <c r="M393" s="66">
        <f t="shared" si="244"/>
        <v>0</v>
      </c>
      <c r="N393" s="66">
        <f t="shared" si="245"/>
        <v>1</v>
      </c>
      <c r="O393" s="66"/>
      <c r="P393" s="66">
        <f t="shared" si="246"/>
        <v>0</v>
      </c>
      <c r="Q393" s="66">
        <f t="shared" si="247"/>
        <v>0</v>
      </c>
      <c r="R393" s="67">
        <f t="shared" si="2"/>
        <v>1</v>
      </c>
      <c r="S393" s="5"/>
      <c r="T393" s="5"/>
      <c r="U393" s="5" t="str">
        <f t="shared" si="7"/>
        <v>คณะวิทยาการจัดการ สาขาวิชานิเทศศาสตร์</v>
      </c>
      <c r="V393" s="8">
        <v>3479900027184</v>
      </c>
      <c r="W393" s="5"/>
      <c r="X393" s="5"/>
      <c r="Y393" s="5"/>
      <c r="Z393" s="5"/>
    </row>
    <row r="394" spans="1:26" ht="21.75" hidden="1" customHeight="1">
      <c r="A394" s="1"/>
      <c r="B394" s="1">
        <v>3479900230346</v>
      </c>
      <c r="C394" s="64" t="s">
        <v>578</v>
      </c>
      <c r="D394" s="5" t="s">
        <v>373</v>
      </c>
      <c r="E394" s="5" t="s">
        <v>574</v>
      </c>
      <c r="F394" s="5" t="s">
        <v>575</v>
      </c>
      <c r="G394" s="5" t="s">
        <v>174</v>
      </c>
      <c r="H394" s="5" t="s">
        <v>46</v>
      </c>
      <c r="I394" s="5" t="s">
        <v>576</v>
      </c>
      <c r="J394" s="65" t="s">
        <v>373</v>
      </c>
      <c r="K394" s="5" t="s">
        <v>6</v>
      </c>
      <c r="L394" s="5" t="s">
        <v>81</v>
      </c>
      <c r="M394" s="66">
        <f t="shared" si="244"/>
        <v>0</v>
      </c>
      <c r="N394" s="66">
        <f t="shared" si="245"/>
        <v>1</v>
      </c>
      <c r="O394" s="66"/>
      <c r="P394" s="66">
        <f t="shared" si="246"/>
        <v>0</v>
      </c>
      <c r="Q394" s="66">
        <f t="shared" si="247"/>
        <v>0</v>
      </c>
      <c r="R394" s="67">
        <f t="shared" si="2"/>
        <v>1</v>
      </c>
      <c r="S394" s="5"/>
      <c r="T394" s="5"/>
      <c r="U394" s="5" t="str">
        <f t="shared" si="7"/>
        <v>คณะวิทยาการจัดการ สาขาวิชานิเทศศาสตร์</v>
      </c>
      <c r="V394" s="8">
        <v>3479900230346</v>
      </c>
      <c r="W394" s="5"/>
      <c r="X394" s="5"/>
      <c r="Y394" s="5"/>
      <c r="Z394" s="5"/>
    </row>
    <row r="395" spans="1:26" ht="21.75" hidden="1" customHeight="1">
      <c r="A395" s="1"/>
      <c r="B395" s="1">
        <v>5410800002234</v>
      </c>
      <c r="C395" s="64" t="s">
        <v>579</v>
      </c>
      <c r="D395" s="5" t="s">
        <v>373</v>
      </c>
      <c r="E395" s="5" t="s">
        <v>574</v>
      </c>
      <c r="F395" s="5" t="s">
        <v>575</v>
      </c>
      <c r="G395" s="5" t="s">
        <v>174</v>
      </c>
      <c r="H395" s="5" t="s">
        <v>46</v>
      </c>
      <c r="I395" s="5" t="s">
        <v>576</v>
      </c>
      <c r="J395" s="65" t="s">
        <v>373</v>
      </c>
      <c r="K395" s="5" t="s">
        <v>6</v>
      </c>
      <c r="L395" s="5" t="s">
        <v>81</v>
      </c>
      <c r="M395" s="66">
        <f t="shared" si="244"/>
        <v>0</v>
      </c>
      <c r="N395" s="66">
        <f t="shared" si="245"/>
        <v>1</v>
      </c>
      <c r="O395" s="66"/>
      <c r="P395" s="66">
        <f t="shared" si="246"/>
        <v>0</v>
      </c>
      <c r="Q395" s="66">
        <f t="shared" si="247"/>
        <v>0</v>
      </c>
      <c r="R395" s="67">
        <f t="shared" si="2"/>
        <v>1</v>
      </c>
      <c r="S395" s="5"/>
      <c r="T395" s="5"/>
      <c r="U395" s="5" t="str">
        <f t="shared" si="7"/>
        <v>คณะวิทยาการจัดการ สาขาวิชานิเทศศาสตร์</v>
      </c>
      <c r="V395" s="8">
        <v>5410800002234</v>
      </c>
      <c r="W395" s="5"/>
      <c r="X395" s="5"/>
      <c r="Y395" s="5"/>
      <c r="Z395" s="5"/>
    </row>
    <row r="396" spans="1:26" ht="21.75" hidden="1" customHeight="1">
      <c r="A396" s="1"/>
      <c r="B396" s="1">
        <v>5479900023606</v>
      </c>
      <c r="C396" s="64" t="s">
        <v>580</v>
      </c>
      <c r="D396" s="5" t="s">
        <v>373</v>
      </c>
      <c r="E396" s="5" t="s">
        <v>574</v>
      </c>
      <c r="F396" s="5" t="s">
        <v>575</v>
      </c>
      <c r="G396" s="5" t="s">
        <v>174</v>
      </c>
      <c r="H396" s="5" t="s">
        <v>46</v>
      </c>
      <c r="I396" s="5" t="s">
        <v>576</v>
      </c>
      <c r="J396" s="65" t="s">
        <v>373</v>
      </c>
      <c r="K396" s="5" t="s">
        <v>6</v>
      </c>
      <c r="L396" s="5" t="s">
        <v>81</v>
      </c>
      <c r="M396" s="66">
        <f t="shared" si="244"/>
        <v>0</v>
      </c>
      <c r="N396" s="66">
        <f t="shared" si="245"/>
        <v>1</v>
      </c>
      <c r="O396" s="66"/>
      <c r="P396" s="66">
        <f t="shared" si="246"/>
        <v>0</v>
      </c>
      <c r="Q396" s="66">
        <f t="shared" si="247"/>
        <v>0</v>
      </c>
      <c r="R396" s="67">
        <f t="shared" si="2"/>
        <v>1</v>
      </c>
      <c r="S396" s="5"/>
      <c r="T396" s="5"/>
      <c r="U396" s="5" t="str">
        <f t="shared" si="7"/>
        <v xml:space="preserve"> </v>
      </c>
      <c r="V396" s="8">
        <v>5479900023606</v>
      </c>
      <c r="W396" s="5"/>
      <c r="X396" s="5"/>
      <c r="Y396" s="5"/>
      <c r="Z396" s="5"/>
    </row>
    <row r="397" spans="1:26" ht="21.75" hidden="1" customHeight="1">
      <c r="A397" s="4">
        <v>9</v>
      </c>
      <c r="B397" s="4" t="str">
        <f>E398</f>
        <v>สาขาวิชารัฐประศาสนศาสตร์</v>
      </c>
      <c r="C397" s="60" t="str">
        <f>B397</f>
        <v>สาขาวิชารัฐประศาสนศาสตร์</v>
      </c>
      <c r="D397" s="59"/>
      <c r="E397" s="59"/>
      <c r="F397" s="59" t="s">
        <v>51</v>
      </c>
      <c r="G397" s="59" t="s">
        <v>51</v>
      </c>
      <c r="H397" s="59" t="s">
        <v>51</v>
      </c>
      <c r="I397" s="59" t="s">
        <v>51</v>
      </c>
      <c r="J397" s="61" t="s">
        <v>51</v>
      </c>
      <c r="K397" s="59"/>
      <c r="L397" s="59"/>
      <c r="M397" s="62">
        <f t="shared" ref="M397:N397" si="248">SUMIF($E:$E,$B397,M:M)</f>
        <v>1</v>
      </c>
      <c r="N397" s="62">
        <f t="shared" si="248"/>
        <v>5</v>
      </c>
      <c r="O397" s="62"/>
      <c r="P397" s="62">
        <f t="shared" ref="P397:Q397" si="249">SUMIF($E:$E,$B397,P:P)</f>
        <v>0</v>
      </c>
      <c r="Q397" s="62">
        <f t="shared" si="249"/>
        <v>1</v>
      </c>
      <c r="R397" s="63">
        <f t="shared" si="2"/>
        <v>7</v>
      </c>
      <c r="S397" s="59"/>
      <c r="T397" s="59"/>
      <c r="U397" s="5" t="str">
        <f t="shared" si="7"/>
        <v>คณะวิทยาการจัดการ สาขาวิชารัฐประศาสนศาสตร์</v>
      </c>
      <c r="V397" s="58" t="s">
        <v>51</v>
      </c>
      <c r="W397" s="59"/>
      <c r="X397" s="59"/>
      <c r="Y397" s="59"/>
      <c r="Z397" s="59"/>
    </row>
    <row r="398" spans="1:26" ht="21.75" hidden="1" customHeight="1">
      <c r="A398" s="1"/>
      <c r="B398" s="1">
        <v>3479900003188</v>
      </c>
      <c r="C398" s="64" t="s">
        <v>581</v>
      </c>
      <c r="D398" s="5" t="s">
        <v>373</v>
      </c>
      <c r="E398" s="5" t="s">
        <v>582</v>
      </c>
      <c r="F398" s="5" t="s">
        <v>539</v>
      </c>
      <c r="G398" s="5" t="s">
        <v>174</v>
      </c>
      <c r="H398" s="5" t="s">
        <v>46</v>
      </c>
      <c r="I398" s="5" t="s">
        <v>487</v>
      </c>
      <c r="J398" s="65" t="s">
        <v>373</v>
      </c>
      <c r="K398" s="5" t="s">
        <v>62</v>
      </c>
      <c r="L398" s="5" t="s">
        <v>81</v>
      </c>
      <c r="M398" s="66">
        <f t="shared" ref="M398:M404" si="250">IF(K398="ข้าราชการพลเรือนในสถาบันอุดมศึกษา",1,0)</f>
        <v>1</v>
      </c>
      <c r="N398" s="66">
        <f t="shared" ref="N398:N404" si="251">IF(K398="พนักงานมหาวิทยาลัย",1,0)</f>
        <v>0</v>
      </c>
      <c r="O398" s="66"/>
      <c r="P398" s="66">
        <f t="shared" ref="P398:P404" si="252">IF(K398="ลูกจ้างชั่วคราวรายเดือน",1,0)</f>
        <v>0</v>
      </c>
      <c r="Q398" s="66">
        <f t="shared" ref="Q398:Q404" si="253">IF(K398="อาจารย์พิเศษรายชั่วโมง",1,0)</f>
        <v>0</v>
      </c>
      <c r="R398" s="67">
        <f t="shared" si="2"/>
        <v>1</v>
      </c>
      <c r="S398" s="5"/>
      <c r="T398" s="5"/>
      <c r="U398" s="5" t="str">
        <f t="shared" si="7"/>
        <v>คณะวิทยาการจัดการ สาขาวิชารัฐประศาสนศาสตร์</v>
      </c>
      <c r="V398" s="8">
        <v>3479900003188</v>
      </c>
      <c r="W398" s="5"/>
      <c r="X398" s="5"/>
      <c r="Y398" s="5"/>
      <c r="Z398" s="5"/>
    </row>
    <row r="399" spans="1:26" ht="21.75" hidden="1" customHeight="1">
      <c r="A399" s="1"/>
      <c r="B399" s="1">
        <v>1470100159651</v>
      </c>
      <c r="C399" s="64" t="s">
        <v>583</v>
      </c>
      <c r="D399" s="5" t="s">
        <v>373</v>
      </c>
      <c r="E399" s="5" t="s">
        <v>582</v>
      </c>
      <c r="F399" s="5" t="s">
        <v>539</v>
      </c>
      <c r="G399" s="5" t="s">
        <v>174</v>
      </c>
      <c r="H399" s="5" t="s">
        <v>46</v>
      </c>
      <c r="I399" s="5" t="s">
        <v>487</v>
      </c>
      <c r="J399" s="65" t="s">
        <v>373</v>
      </c>
      <c r="K399" s="5" t="s">
        <v>6</v>
      </c>
      <c r="L399" s="5" t="s">
        <v>81</v>
      </c>
      <c r="M399" s="66">
        <f t="shared" si="250"/>
        <v>0</v>
      </c>
      <c r="N399" s="66">
        <f t="shared" si="251"/>
        <v>1</v>
      </c>
      <c r="O399" s="66"/>
      <c r="P399" s="66">
        <f t="shared" si="252"/>
        <v>0</v>
      </c>
      <c r="Q399" s="66">
        <f t="shared" si="253"/>
        <v>0</v>
      </c>
      <c r="R399" s="67">
        <f t="shared" si="2"/>
        <v>1</v>
      </c>
      <c r="S399" s="5"/>
      <c r="T399" s="5"/>
      <c r="U399" s="5" t="str">
        <f t="shared" si="7"/>
        <v>คณะวิทยาการจัดการ สาขาวิชารัฐประศาสนศาสตร์</v>
      </c>
      <c r="V399" s="8">
        <v>1470100159651</v>
      </c>
      <c r="W399" s="5"/>
      <c r="X399" s="5"/>
      <c r="Y399" s="5"/>
      <c r="Z399" s="5"/>
    </row>
    <row r="400" spans="1:26" ht="21.75" hidden="1" customHeight="1">
      <c r="A400" s="1"/>
      <c r="B400" s="1">
        <v>1580400021572</v>
      </c>
      <c r="C400" s="64" t="s">
        <v>584</v>
      </c>
      <c r="D400" s="5" t="s">
        <v>373</v>
      </c>
      <c r="E400" s="5" t="s">
        <v>582</v>
      </c>
      <c r="F400" s="5" t="s">
        <v>539</v>
      </c>
      <c r="G400" s="5" t="s">
        <v>174</v>
      </c>
      <c r="H400" s="5" t="s">
        <v>46</v>
      </c>
      <c r="I400" s="5" t="s">
        <v>487</v>
      </c>
      <c r="J400" s="65" t="s">
        <v>373</v>
      </c>
      <c r="K400" s="5" t="s">
        <v>6</v>
      </c>
      <c r="L400" s="5" t="s">
        <v>49</v>
      </c>
      <c r="M400" s="66">
        <f t="shared" si="250"/>
        <v>0</v>
      </c>
      <c r="N400" s="66">
        <f t="shared" si="251"/>
        <v>1</v>
      </c>
      <c r="O400" s="66"/>
      <c r="P400" s="66">
        <f t="shared" si="252"/>
        <v>0</v>
      </c>
      <c r="Q400" s="66">
        <f t="shared" si="253"/>
        <v>0</v>
      </c>
      <c r="R400" s="67">
        <f t="shared" si="2"/>
        <v>1</v>
      </c>
      <c r="S400" s="5"/>
      <c r="T400" s="5"/>
      <c r="U400" s="5" t="str">
        <f t="shared" si="7"/>
        <v>คณะวิทยาการจัดการ สาขาวิชารัฐประศาสนศาสตร์</v>
      </c>
      <c r="V400" s="8">
        <v>1580400021572</v>
      </c>
      <c r="W400" s="5"/>
      <c r="X400" s="5"/>
      <c r="Y400" s="5"/>
      <c r="Z400" s="5"/>
    </row>
    <row r="401" spans="1:26" ht="21.75" hidden="1" customHeight="1">
      <c r="A401" s="1"/>
      <c r="B401" s="1">
        <v>3310900016533</v>
      </c>
      <c r="C401" s="64" t="s">
        <v>585</v>
      </c>
      <c r="D401" s="5" t="s">
        <v>373</v>
      </c>
      <c r="E401" s="5" t="s">
        <v>582</v>
      </c>
      <c r="F401" s="5" t="s">
        <v>486</v>
      </c>
      <c r="G401" s="5" t="s">
        <v>174</v>
      </c>
      <c r="H401" s="5" t="s">
        <v>46</v>
      </c>
      <c r="I401" s="5" t="s">
        <v>487</v>
      </c>
      <c r="J401" s="65" t="s">
        <v>373</v>
      </c>
      <c r="K401" s="5" t="s">
        <v>6</v>
      </c>
      <c r="L401" s="5" t="s">
        <v>49</v>
      </c>
      <c r="M401" s="66">
        <f t="shared" si="250"/>
        <v>0</v>
      </c>
      <c r="N401" s="66">
        <f t="shared" si="251"/>
        <v>1</v>
      </c>
      <c r="O401" s="66"/>
      <c r="P401" s="66">
        <f t="shared" si="252"/>
        <v>0</v>
      </c>
      <c r="Q401" s="66">
        <f t="shared" si="253"/>
        <v>0</v>
      </c>
      <c r="R401" s="67">
        <f t="shared" si="2"/>
        <v>1</v>
      </c>
      <c r="S401" s="5"/>
      <c r="T401" s="5"/>
      <c r="U401" s="5" t="str">
        <f t="shared" si="7"/>
        <v>คณะวิทยาการจัดการ สาขาวิชารัฐประศาสนศาสตร์</v>
      </c>
      <c r="V401" s="8">
        <v>3310900016533</v>
      </c>
      <c r="W401" s="5"/>
      <c r="X401" s="5"/>
      <c r="Y401" s="5"/>
      <c r="Z401" s="5"/>
    </row>
    <row r="402" spans="1:26" ht="21.75" hidden="1" customHeight="1">
      <c r="A402" s="1"/>
      <c r="B402" s="1">
        <v>3479900045140</v>
      </c>
      <c r="C402" s="64" t="s">
        <v>586</v>
      </c>
      <c r="D402" s="5" t="s">
        <v>373</v>
      </c>
      <c r="E402" s="5" t="s">
        <v>582</v>
      </c>
      <c r="F402" s="5" t="s">
        <v>51</v>
      </c>
      <c r="G402" s="5" t="s">
        <v>51</v>
      </c>
      <c r="H402" s="5" t="s">
        <v>51</v>
      </c>
      <c r="I402" s="5" t="s">
        <v>51</v>
      </c>
      <c r="J402" s="65" t="s">
        <v>51</v>
      </c>
      <c r="K402" s="5" t="s">
        <v>6</v>
      </c>
      <c r="L402" s="5" t="s">
        <v>81</v>
      </c>
      <c r="M402" s="66">
        <f t="shared" si="250"/>
        <v>0</v>
      </c>
      <c r="N402" s="66">
        <f t="shared" si="251"/>
        <v>1</v>
      </c>
      <c r="O402" s="66"/>
      <c r="P402" s="66">
        <f t="shared" si="252"/>
        <v>0</v>
      </c>
      <c r="Q402" s="66">
        <f t="shared" si="253"/>
        <v>0</v>
      </c>
      <c r="R402" s="67">
        <f t="shared" si="2"/>
        <v>1</v>
      </c>
      <c r="S402" s="5"/>
      <c r="T402" s="5"/>
      <c r="U402" s="5" t="str">
        <f t="shared" si="7"/>
        <v>คณะวิทยาการจัดการ สาขาวิชารัฐประศาสนศาสตร์</v>
      </c>
      <c r="V402" s="8">
        <v>3479900045140</v>
      </c>
      <c r="W402" s="5"/>
      <c r="X402" s="5"/>
      <c r="Y402" s="5"/>
      <c r="Z402" s="5"/>
    </row>
    <row r="403" spans="1:26" ht="21.75" hidden="1" customHeight="1">
      <c r="A403" s="1"/>
      <c r="B403" s="1">
        <v>3700400896026</v>
      </c>
      <c r="C403" s="64" t="s">
        <v>587</v>
      </c>
      <c r="D403" s="5" t="s">
        <v>373</v>
      </c>
      <c r="E403" s="5" t="s">
        <v>582</v>
      </c>
      <c r="F403" s="5" t="s">
        <v>486</v>
      </c>
      <c r="G403" s="5" t="s">
        <v>174</v>
      </c>
      <c r="H403" s="5" t="s">
        <v>46</v>
      </c>
      <c r="I403" s="5" t="s">
        <v>487</v>
      </c>
      <c r="J403" s="65" t="s">
        <v>373</v>
      </c>
      <c r="K403" s="5" t="s">
        <v>6</v>
      </c>
      <c r="L403" s="5" t="s">
        <v>49</v>
      </c>
      <c r="M403" s="66">
        <f t="shared" si="250"/>
        <v>0</v>
      </c>
      <c r="N403" s="66">
        <f t="shared" si="251"/>
        <v>1</v>
      </c>
      <c r="O403" s="66"/>
      <c r="P403" s="66">
        <f t="shared" si="252"/>
        <v>0</v>
      </c>
      <c r="Q403" s="66">
        <f t="shared" si="253"/>
        <v>0</v>
      </c>
      <c r="R403" s="67">
        <f t="shared" si="2"/>
        <v>1</v>
      </c>
      <c r="S403" s="5"/>
      <c r="T403" s="5"/>
      <c r="U403" s="5" t="str">
        <f t="shared" si="7"/>
        <v>คณะวิทยาการจัดการ สาขาวิชารัฐประศาสนศาสตร์</v>
      </c>
      <c r="V403" s="8">
        <v>3700400896026</v>
      </c>
      <c r="W403" s="5"/>
      <c r="X403" s="5"/>
      <c r="Y403" s="5"/>
      <c r="Z403" s="5"/>
    </row>
    <row r="404" spans="1:26" ht="21.75" hidden="1" customHeight="1">
      <c r="A404" s="1"/>
      <c r="B404" s="1">
        <v>3100502532231</v>
      </c>
      <c r="C404" s="64" t="s">
        <v>588</v>
      </c>
      <c r="D404" s="5" t="s">
        <v>373</v>
      </c>
      <c r="E404" s="5" t="s">
        <v>582</v>
      </c>
      <c r="F404" s="5" t="s">
        <v>51</v>
      </c>
      <c r="G404" s="5" t="s">
        <v>51</v>
      </c>
      <c r="H404" s="5" t="s">
        <v>51</v>
      </c>
      <c r="I404" s="5" t="s">
        <v>51</v>
      </c>
      <c r="J404" s="65" t="s">
        <v>51</v>
      </c>
      <c r="K404" s="5" t="s">
        <v>93</v>
      </c>
      <c r="L404" s="5" t="s">
        <v>81</v>
      </c>
      <c r="M404" s="66">
        <f t="shared" si="250"/>
        <v>0</v>
      </c>
      <c r="N404" s="66">
        <f t="shared" si="251"/>
        <v>0</v>
      </c>
      <c r="O404" s="66"/>
      <c r="P404" s="66">
        <f t="shared" si="252"/>
        <v>0</v>
      </c>
      <c r="Q404" s="66">
        <f t="shared" si="253"/>
        <v>1</v>
      </c>
      <c r="R404" s="67">
        <f t="shared" si="2"/>
        <v>1</v>
      </c>
      <c r="S404" s="5"/>
      <c r="T404" s="5"/>
      <c r="U404" s="5" t="str">
        <f t="shared" si="7"/>
        <v xml:space="preserve"> </v>
      </c>
      <c r="V404" s="8">
        <v>3100502532231</v>
      </c>
      <c r="W404" s="5"/>
      <c r="X404" s="5"/>
      <c r="Y404" s="5"/>
      <c r="Z404" s="5"/>
    </row>
    <row r="405" spans="1:26" ht="21.75" hidden="1" customHeight="1">
      <c r="A405" s="4">
        <v>10</v>
      </c>
      <c r="B405" s="4" t="str">
        <f>E406</f>
        <v>สาขาวิชาโลจิสติกส์</v>
      </c>
      <c r="C405" s="60" t="str">
        <f>B405</f>
        <v>สาขาวิชาโลจิสติกส์</v>
      </c>
      <c r="D405" s="59"/>
      <c r="E405" s="59"/>
      <c r="F405" s="59" t="s">
        <v>51</v>
      </c>
      <c r="G405" s="59" t="s">
        <v>51</v>
      </c>
      <c r="H405" s="59" t="s">
        <v>51</v>
      </c>
      <c r="I405" s="59" t="s">
        <v>51</v>
      </c>
      <c r="J405" s="61" t="s">
        <v>51</v>
      </c>
      <c r="K405" s="59"/>
      <c r="L405" s="59"/>
      <c r="M405" s="62">
        <f t="shared" ref="M405:N405" si="254">SUMIF($E:$E,$B405,M:M)</f>
        <v>0</v>
      </c>
      <c r="N405" s="62">
        <f t="shared" si="254"/>
        <v>1</v>
      </c>
      <c r="O405" s="62"/>
      <c r="P405" s="62">
        <f t="shared" ref="P405:Q405" si="255">SUMIF($E:$E,$B405,P:P)</f>
        <v>1</v>
      </c>
      <c r="Q405" s="62">
        <f t="shared" si="255"/>
        <v>0</v>
      </c>
      <c r="R405" s="63">
        <f t="shared" si="2"/>
        <v>2</v>
      </c>
      <c r="S405" s="59"/>
      <c r="T405" s="59"/>
      <c r="U405" s="5" t="str">
        <f t="shared" si="7"/>
        <v>คณะวิทยาการจัดการ สาขาวิชาโลจิสติกส์</v>
      </c>
      <c r="V405" s="58" t="s">
        <v>51</v>
      </c>
      <c r="W405" s="59"/>
      <c r="X405" s="59"/>
      <c r="Y405" s="59"/>
      <c r="Z405" s="59"/>
    </row>
    <row r="406" spans="1:26" ht="21.75" hidden="1" customHeight="1">
      <c r="A406" s="1"/>
      <c r="B406" s="1">
        <v>3102201325051</v>
      </c>
      <c r="C406" s="64" t="s">
        <v>589</v>
      </c>
      <c r="D406" s="5" t="s">
        <v>373</v>
      </c>
      <c r="E406" s="5" t="s">
        <v>590</v>
      </c>
      <c r="F406" s="5" t="s">
        <v>51</v>
      </c>
      <c r="G406" s="5" t="s">
        <v>51</v>
      </c>
      <c r="H406" s="5" t="s">
        <v>51</v>
      </c>
      <c r="I406" s="5" t="s">
        <v>51</v>
      </c>
      <c r="J406" s="65" t="s">
        <v>51</v>
      </c>
      <c r="K406" s="5" t="s">
        <v>6</v>
      </c>
      <c r="L406" s="5" t="s">
        <v>49</v>
      </c>
      <c r="M406" s="66">
        <f t="shared" ref="M406:M407" si="256">IF(K406="ข้าราชการพลเรือนในสถาบันอุดมศึกษา",1,0)</f>
        <v>0</v>
      </c>
      <c r="N406" s="66">
        <f t="shared" ref="N406:N407" si="257">IF(K406="พนักงานมหาวิทยาลัย",1,0)</f>
        <v>1</v>
      </c>
      <c r="O406" s="66"/>
      <c r="P406" s="66">
        <f t="shared" ref="P406:P407" si="258">IF(K406="ลูกจ้างชั่วคราวรายเดือน",1,0)</f>
        <v>0</v>
      </c>
      <c r="Q406" s="66">
        <f t="shared" ref="Q406:Q407" si="259">IF(K406="อาจารย์พิเศษรายชั่วโมง",1,0)</f>
        <v>0</v>
      </c>
      <c r="R406" s="67">
        <f t="shared" si="2"/>
        <v>1</v>
      </c>
      <c r="S406" s="5"/>
      <c r="T406" s="5"/>
      <c r="U406" s="5" t="str">
        <f t="shared" si="7"/>
        <v>คณะวิทยาการจัดการ สาขาวิชาโลจิสติกส์</v>
      </c>
      <c r="V406" s="8">
        <v>3102201325051</v>
      </c>
      <c r="W406" s="5"/>
      <c r="X406" s="5"/>
      <c r="Y406" s="5"/>
      <c r="Z406" s="5"/>
    </row>
    <row r="407" spans="1:26" ht="21.75" hidden="1" customHeight="1">
      <c r="A407" s="1"/>
      <c r="B407" s="1">
        <v>1470100065117</v>
      </c>
      <c r="C407" s="64" t="s">
        <v>591</v>
      </c>
      <c r="D407" s="5" t="s">
        <v>373</v>
      </c>
      <c r="E407" s="5" t="s">
        <v>590</v>
      </c>
      <c r="F407" s="5" t="s">
        <v>506</v>
      </c>
      <c r="G407" s="5" t="s">
        <v>45</v>
      </c>
      <c r="H407" s="5" t="s">
        <v>46</v>
      </c>
      <c r="I407" s="5" t="s">
        <v>507</v>
      </c>
      <c r="J407" s="65" t="s">
        <v>373</v>
      </c>
      <c r="K407" s="5" t="s">
        <v>48</v>
      </c>
      <c r="L407" s="5" t="s">
        <v>81</v>
      </c>
      <c r="M407" s="66">
        <f t="shared" si="256"/>
        <v>0</v>
      </c>
      <c r="N407" s="66">
        <f t="shared" si="257"/>
        <v>0</v>
      </c>
      <c r="O407" s="66"/>
      <c r="P407" s="66">
        <f t="shared" si="258"/>
        <v>1</v>
      </c>
      <c r="Q407" s="66">
        <f t="shared" si="259"/>
        <v>0</v>
      </c>
      <c r="R407" s="67">
        <f t="shared" si="2"/>
        <v>1</v>
      </c>
      <c r="S407" s="5"/>
      <c r="T407" s="5"/>
      <c r="U407" s="5" t="str">
        <f t="shared" si="7"/>
        <v xml:space="preserve"> </v>
      </c>
      <c r="V407" s="8">
        <v>1470100065117</v>
      </c>
      <c r="W407" s="5"/>
      <c r="X407" s="5"/>
      <c r="Y407" s="5"/>
      <c r="Z407" s="5"/>
    </row>
    <row r="408" spans="1:26" ht="21.75" hidden="1" customHeight="1">
      <c r="A408" s="4">
        <v>11</v>
      </c>
      <c r="B408" s="4" t="str">
        <f>E409</f>
        <v>สาขาวิชาเศรษฐศาสตร์</v>
      </c>
      <c r="C408" s="60" t="str">
        <f>B408</f>
        <v>สาขาวิชาเศรษฐศาสตร์</v>
      </c>
      <c r="D408" s="59"/>
      <c r="E408" s="59"/>
      <c r="F408" s="59" t="s">
        <v>51</v>
      </c>
      <c r="G408" s="59" t="s">
        <v>51</v>
      </c>
      <c r="H408" s="59" t="s">
        <v>51</v>
      </c>
      <c r="I408" s="59" t="s">
        <v>51</v>
      </c>
      <c r="J408" s="61" t="s">
        <v>51</v>
      </c>
      <c r="K408" s="59"/>
      <c r="L408" s="59"/>
      <c r="M408" s="62">
        <f t="shared" ref="M408:N408" si="260">SUMIF($E:$E,$B408,M:M)</f>
        <v>3</v>
      </c>
      <c r="N408" s="62">
        <f t="shared" si="260"/>
        <v>3</v>
      </c>
      <c r="O408" s="62"/>
      <c r="P408" s="62">
        <f t="shared" ref="P408:Q408" si="261">SUMIF($E:$E,$B408,P:P)</f>
        <v>1</v>
      </c>
      <c r="Q408" s="62">
        <f t="shared" si="261"/>
        <v>0</v>
      </c>
      <c r="R408" s="63">
        <f t="shared" si="2"/>
        <v>7</v>
      </c>
      <c r="S408" s="59"/>
      <c r="T408" s="59"/>
      <c r="U408" s="5" t="str">
        <f t="shared" si="7"/>
        <v>คณะวิทยาการจัดการ สาขาวิชาเศรษฐศาสตร์</v>
      </c>
      <c r="V408" s="58" t="s">
        <v>51</v>
      </c>
      <c r="W408" s="59"/>
      <c r="X408" s="59"/>
      <c r="Y408" s="59"/>
      <c r="Z408" s="59"/>
    </row>
    <row r="409" spans="1:26" ht="21.75" hidden="1" customHeight="1">
      <c r="A409" s="1"/>
      <c r="B409" s="1">
        <v>3100603302401</v>
      </c>
      <c r="C409" s="64" t="s">
        <v>593</v>
      </c>
      <c r="D409" s="5" t="s">
        <v>373</v>
      </c>
      <c r="E409" s="5" t="s">
        <v>594</v>
      </c>
      <c r="F409" s="5" t="s">
        <v>216</v>
      </c>
      <c r="G409" s="5" t="s">
        <v>45</v>
      </c>
      <c r="H409" s="5" t="s">
        <v>46</v>
      </c>
      <c r="I409" s="5" t="s">
        <v>372</v>
      </c>
      <c r="J409" s="65" t="s">
        <v>373</v>
      </c>
      <c r="K409" s="5" t="s">
        <v>62</v>
      </c>
      <c r="L409" s="5" t="s">
        <v>49</v>
      </c>
      <c r="M409" s="66">
        <f t="shared" ref="M409:M415" si="262">IF(K409="ข้าราชการพลเรือนในสถาบันอุดมศึกษา",1,0)</f>
        <v>1</v>
      </c>
      <c r="N409" s="66">
        <f t="shared" ref="N409:N415" si="263">IF(K409="พนักงานมหาวิทยาลัย",1,0)</f>
        <v>0</v>
      </c>
      <c r="O409" s="66"/>
      <c r="P409" s="66">
        <f t="shared" ref="P409:P415" si="264">IF(K409="ลูกจ้างชั่วคราวรายเดือน",1,0)</f>
        <v>0</v>
      </c>
      <c r="Q409" s="66">
        <f t="shared" ref="Q409:Q415" si="265">IF(K409="อาจารย์พิเศษรายชั่วโมง",1,0)</f>
        <v>0</v>
      </c>
      <c r="R409" s="67">
        <f t="shared" si="2"/>
        <v>1</v>
      </c>
      <c r="S409" s="5"/>
      <c r="T409" s="5"/>
      <c r="U409" s="5" t="str">
        <f t="shared" si="7"/>
        <v>คณะวิทยาการจัดการ สาขาวิชาเศรษฐศาสตร์</v>
      </c>
      <c r="V409" s="8">
        <v>3100603302401</v>
      </c>
      <c r="W409" s="5"/>
      <c r="X409" s="5"/>
      <c r="Y409" s="5"/>
      <c r="Z409" s="5"/>
    </row>
    <row r="410" spans="1:26" ht="21.75" hidden="1" customHeight="1">
      <c r="A410" s="1"/>
      <c r="B410" s="1">
        <v>3130600090292</v>
      </c>
      <c r="C410" s="64" t="s">
        <v>595</v>
      </c>
      <c r="D410" s="5" t="s">
        <v>373</v>
      </c>
      <c r="E410" s="5" t="s">
        <v>594</v>
      </c>
      <c r="F410" s="5" t="s">
        <v>513</v>
      </c>
      <c r="G410" s="5" t="s">
        <v>174</v>
      </c>
      <c r="H410" s="5" t="s">
        <v>46</v>
      </c>
      <c r="I410" s="5" t="s">
        <v>514</v>
      </c>
      <c r="J410" s="65" t="s">
        <v>373</v>
      </c>
      <c r="K410" s="5" t="s">
        <v>62</v>
      </c>
      <c r="L410" s="5" t="s">
        <v>81</v>
      </c>
      <c r="M410" s="66">
        <f t="shared" si="262"/>
        <v>1</v>
      </c>
      <c r="N410" s="66">
        <f t="shared" si="263"/>
        <v>0</v>
      </c>
      <c r="O410" s="66"/>
      <c r="P410" s="66">
        <f t="shared" si="264"/>
        <v>0</v>
      </c>
      <c r="Q410" s="66">
        <f t="shared" si="265"/>
        <v>0</v>
      </c>
      <c r="R410" s="67">
        <f t="shared" si="2"/>
        <v>1</v>
      </c>
      <c r="S410" s="5"/>
      <c r="T410" s="5"/>
      <c r="U410" s="5" t="str">
        <f t="shared" si="7"/>
        <v>คณะวิทยาการจัดการ สาขาวิชาเศรษฐศาสตร์</v>
      </c>
      <c r="V410" s="8">
        <v>3130600090292</v>
      </c>
      <c r="W410" s="5"/>
      <c r="X410" s="5"/>
      <c r="Y410" s="5"/>
      <c r="Z410" s="5"/>
    </row>
    <row r="411" spans="1:26" ht="21.75" hidden="1" customHeight="1">
      <c r="A411" s="1"/>
      <c r="B411" s="1">
        <v>3479900234759</v>
      </c>
      <c r="C411" s="64" t="s">
        <v>596</v>
      </c>
      <c r="D411" s="5" t="s">
        <v>373</v>
      </c>
      <c r="E411" s="5" t="s">
        <v>594</v>
      </c>
      <c r="F411" s="5" t="s">
        <v>216</v>
      </c>
      <c r="G411" s="5" t="s">
        <v>45</v>
      </c>
      <c r="H411" s="5" t="s">
        <v>46</v>
      </c>
      <c r="I411" s="5" t="s">
        <v>372</v>
      </c>
      <c r="J411" s="65" t="s">
        <v>373</v>
      </c>
      <c r="K411" s="5" t="s">
        <v>62</v>
      </c>
      <c r="L411" s="5" t="s">
        <v>49</v>
      </c>
      <c r="M411" s="66">
        <f t="shared" si="262"/>
        <v>1</v>
      </c>
      <c r="N411" s="66">
        <f t="shared" si="263"/>
        <v>0</v>
      </c>
      <c r="O411" s="66"/>
      <c r="P411" s="66">
        <f t="shared" si="264"/>
        <v>0</v>
      </c>
      <c r="Q411" s="66">
        <f t="shared" si="265"/>
        <v>0</v>
      </c>
      <c r="R411" s="67">
        <f t="shared" si="2"/>
        <v>1</v>
      </c>
      <c r="S411" s="5"/>
      <c r="T411" s="5"/>
      <c r="U411" s="5" t="str">
        <f t="shared" si="7"/>
        <v>คณะวิทยาการจัดการ สาขาวิชาเศรษฐศาสตร์</v>
      </c>
      <c r="V411" s="8">
        <v>3479900234759</v>
      </c>
      <c r="W411" s="5"/>
      <c r="X411" s="5"/>
      <c r="Y411" s="5"/>
      <c r="Z411" s="5"/>
    </row>
    <row r="412" spans="1:26" ht="21.75" hidden="1" customHeight="1">
      <c r="A412" s="1"/>
      <c r="B412" s="1">
        <v>3479900089465</v>
      </c>
      <c r="C412" s="64" t="s">
        <v>597</v>
      </c>
      <c r="D412" s="5" t="s">
        <v>373</v>
      </c>
      <c r="E412" s="5" t="s">
        <v>594</v>
      </c>
      <c r="F412" s="5" t="s">
        <v>513</v>
      </c>
      <c r="G412" s="5" t="s">
        <v>174</v>
      </c>
      <c r="H412" s="5" t="s">
        <v>46</v>
      </c>
      <c r="I412" s="5" t="s">
        <v>514</v>
      </c>
      <c r="J412" s="65" t="s">
        <v>373</v>
      </c>
      <c r="K412" s="5" t="s">
        <v>6</v>
      </c>
      <c r="L412" s="5" t="s">
        <v>81</v>
      </c>
      <c r="M412" s="66">
        <f t="shared" si="262"/>
        <v>0</v>
      </c>
      <c r="N412" s="66">
        <f t="shared" si="263"/>
        <v>1</v>
      </c>
      <c r="O412" s="66"/>
      <c r="P412" s="66">
        <f t="shared" si="264"/>
        <v>0</v>
      </c>
      <c r="Q412" s="66">
        <f t="shared" si="265"/>
        <v>0</v>
      </c>
      <c r="R412" s="67">
        <f t="shared" si="2"/>
        <v>1</v>
      </c>
      <c r="S412" s="5"/>
      <c r="T412" s="5"/>
      <c r="U412" s="5" t="str">
        <f t="shared" si="7"/>
        <v>คณะวิทยาการจัดการ สาขาวิชาเศรษฐศาสตร์</v>
      </c>
      <c r="V412" s="8">
        <v>3479900089465</v>
      </c>
      <c r="W412" s="5"/>
      <c r="X412" s="5"/>
      <c r="Y412" s="5"/>
      <c r="Z412" s="5"/>
    </row>
    <row r="413" spans="1:26" ht="21.75" hidden="1" customHeight="1">
      <c r="A413" s="1"/>
      <c r="B413" s="1">
        <v>3549900074572</v>
      </c>
      <c r="C413" s="64" t="s">
        <v>599</v>
      </c>
      <c r="D413" s="5" t="s">
        <v>373</v>
      </c>
      <c r="E413" s="5" t="s">
        <v>594</v>
      </c>
      <c r="F413" s="5" t="s">
        <v>513</v>
      </c>
      <c r="G413" s="5" t="s">
        <v>174</v>
      </c>
      <c r="H413" s="5" t="s">
        <v>46</v>
      </c>
      <c r="I413" s="5" t="s">
        <v>514</v>
      </c>
      <c r="J413" s="65" t="s">
        <v>373</v>
      </c>
      <c r="K413" s="5" t="s">
        <v>6</v>
      </c>
      <c r="L413" s="5" t="s">
        <v>81</v>
      </c>
      <c r="M413" s="66">
        <f t="shared" si="262"/>
        <v>0</v>
      </c>
      <c r="N413" s="66">
        <f t="shared" si="263"/>
        <v>1</v>
      </c>
      <c r="O413" s="66"/>
      <c r="P413" s="66">
        <f t="shared" si="264"/>
        <v>0</v>
      </c>
      <c r="Q413" s="66">
        <f t="shared" si="265"/>
        <v>0</v>
      </c>
      <c r="R413" s="67">
        <f t="shared" si="2"/>
        <v>1</v>
      </c>
      <c r="S413" s="5"/>
      <c r="T413" s="5"/>
      <c r="U413" s="5" t="str">
        <f t="shared" si="7"/>
        <v>คณะวิทยาการจัดการ สาขาวิชาเศรษฐศาสตร์</v>
      </c>
      <c r="V413" s="8">
        <v>3549900074572</v>
      </c>
      <c r="W413" s="5"/>
      <c r="X413" s="5"/>
      <c r="Y413" s="5"/>
      <c r="Z413" s="5"/>
    </row>
    <row r="414" spans="1:26" ht="21.75" hidden="1" customHeight="1">
      <c r="A414" s="1"/>
      <c r="B414" s="1">
        <v>3569900204255</v>
      </c>
      <c r="C414" s="64" t="s">
        <v>600</v>
      </c>
      <c r="D414" s="5" t="s">
        <v>373</v>
      </c>
      <c r="E414" s="5" t="s">
        <v>594</v>
      </c>
      <c r="F414" s="5" t="s">
        <v>513</v>
      </c>
      <c r="G414" s="5" t="s">
        <v>174</v>
      </c>
      <c r="H414" s="5" t="s">
        <v>46</v>
      </c>
      <c r="I414" s="5" t="s">
        <v>514</v>
      </c>
      <c r="J414" s="65" t="s">
        <v>373</v>
      </c>
      <c r="K414" s="5" t="s">
        <v>6</v>
      </c>
      <c r="L414" s="5" t="s">
        <v>81</v>
      </c>
      <c r="M414" s="66">
        <f t="shared" si="262"/>
        <v>0</v>
      </c>
      <c r="N414" s="66">
        <f t="shared" si="263"/>
        <v>1</v>
      </c>
      <c r="O414" s="66"/>
      <c r="P414" s="66">
        <f t="shared" si="264"/>
        <v>0</v>
      </c>
      <c r="Q414" s="66">
        <f t="shared" si="265"/>
        <v>0</v>
      </c>
      <c r="R414" s="67">
        <f t="shared" si="2"/>
        <v>1</v>
      </c>
      <c r="S414" s="5"/>
      <c r="T414" s="5"/>
      <c r="U414" s="5" t="str">
        <f t="shared" si="7"/>
        <v>คณะวิทยาการจัดการ สาขาวิชาเศรษฐศาสตร์</v>
      </c>
      <c r="V414" s="8">
        <v>3569900204255</v>
      </c>
      <c r="W414" s="5"/>
      <c r="X414" s="5"/>
      <c r="Y414" s="5"/>
      <c r="Z414" s="5"/>
    </row>
    <row r="415" spans="1:26" ht="21.75" hidden="1" customHeight="1">
      <c r="A415" s="1"/>
      <c r="B415" s="1">
        <v>3419900542780</v>
      </c>
      <c r="C415" s="64" t="s">
        <v>601</v>
      </c>
      <c r="D415" s="5" t="s">
        <v>373</v>
      </c>
      <c r="E415" s="5" t="s">
        <v>594</v>
      </c>
      <c r="F415" s="5" t="s">
        <v>51</v>
      </c>
      <c r="G415" s="5" t="s">
        <v>51</v>
      </c>
      <c r="H415" s="5" t="s">
        <v>51</v>
      </c>
      <c r="I415" s="5" t="s">
        <v>51</v>
      </c>
      <c r="J415" s="65" t="s">
        <v>51</v>
      </c>
      <c r="K415" s="5" t="s">
        <v>48</v>
      </c>
      <c r="L415" s="5" t="s">
        <v>81</v>
      </c>
      <c r="M415" s="66">
        <f t="shared" si="262"/>
        <v>0</v>
      </c>
      <c r="N415" s="66">
        <f t="shared" si="263"/>
        <v>0</v>
      </c>
      <c r="O415" s="66"/>
      <c r="P415" s="66">
        <f t="shared" si="264"/>
        <v>1</v>
      </c>
      <c r="Q415" s="66">
        <f t="shared" si="265"/>
        <v>0</v>
      </c>
      <c r="R415" s="67">
        <f t="shared" si="2"/>
        <v>1</v>
      </c>
      <c r="S415" s="5"/>
      <c r="T415" s="5"/>
      <c r="U415" s="5" t="str">
        <f t="shared" si="7"/>
        <v xml:space="preserve"> </v>
      </c>
      <c r="V415" s="8">
        <v>3419900542780</v>
      </c>
      <c r="W415" s="5"/>
      <c r="X415" s="5"/>
      <c r="Y415" s="5"/>
      <c r="Z415" s="5"/>
    </row>
    <row r="416" spans="1:26" ht="21.75" hidden="1" customHeight="1">
      <c r="A416" s="636" t="s">
        <v>496</v>
      </c>
      <c r="B416" s="650"/>
      <c r="C416" s="637"/>
      <c r="D416" s="48"/>
      <c r="E416" s="48"/>
      <c r="F416" s="48" t="s">
        <v>51</v>
      </c>
      <c r="G416" s="48" t="s">
        <v>51</v>
      </c>
      <c r="H416" s="48" t="s">
        <v>51</v>
      </c>
      <c r="I416" s="48" t="s">
        <v>51</v>
      </c>
      <c r="J416" s="50" t="s">
        <v>51</v>
      </c>
      <c r="K416" s="48"/>
      <c r="L416" s="48"/>
      <c r="M416" s="101">
        <f t="shared" ref="M416:N416" si="266">SUMIF($D:$D,$A416,M:M)</f>
        <v>31</v>
      </c>
      <c r="N416" s="53">
        <f t="shared" si="266"/>
        <v>52</v>
      </c>
      <c r="O416" s="53"/>
      <c r="P416" s="53">
        <f t="shared" ref="P416:Q416" si="267">SUMIF($D:$D,$A416,P:P)</f>
        <v>1</v>
      </c>
      <c r="Q416" s="55">
        <f t="shared" si="267"/>
        <v>4</v>
      </c>
      <c r="R416" s="55">
        <f t="shared" si="2"/>
        <v>88</v>
      </c>
      <c r="S416" s="28"/>
      <c r="T416" s="28"/>
      <c r="U416" s="27" t="str">
        <f t="shared" si="7"/>
        <v xml:space="preserve"> </v>
      </c>
      <c r="V416" s="102" t="s">
        <v>51</v>
      </c>
      <c r="W416" s="5"/>
      <c r="X416" s="5"/>
      <c r="Y416" s="5"/>
      <c r="Z416" s="5"/>
    </row>
    <row r="417" spans="1:26" ht="21.75" hidden="1" customHeight="1">
      <c r="A417" s="4">
        <v>1</v>
      </c>
      <c r="B417" s="4" t="str">
        <f>E418</f>
        <v>สาขาวิชาคณิตศาสตร์และสถิติ</v>
      </c>
      <c r="C417" s="60" t="str">
        <f>B417</f>
        <v>สาขาวิชาคณิตศาสตร์และสถิติ</v>
      </c>
      <c r="D417" s="59"/>
      <c r="E417" s="59"/>
      <c r="F417" s="59" t="s">
        <v>51</v>
      </c>
      <c r="G417" s="59" t="s">
        <v>51</v>
      </c>
      <c r="H417" s="59" t="s">
        <v>51</v>
      </c>
      <c r="I417" s="59" t="s">
        <v>51</v>
      </c>
      <c r="J417" s="61" t="s">
        <v>51</v>
      </c>
      <c r="K417" s="59"/>
      <c r="L417" s="59"/>
      <c r="M417" s="62">
        <f t="shared" ref="M417:N417" si="268">SUMIF($E:$E,$B417,M:M)</f>
        <v>6</v>
      </c>
      <c r="N417" s="62">
        <f t="shared" si="268"/>
        <v>7</v>
      </c>
      <c r="O417" s="62"/>
      <c r="P417" s="62">
        <f t="shared" ref="P417:Q417" si="269">SUMIF($E:$E,$B417,P:P)</f>
        <v>0</v>
      </c>
      <c r="Q417" s="62">
        <f t="shared" si="269"/>
        <v>0</v>
      </c>
      <c r="R417" s="63">
        <f t="shared" si="2"/>
        <v>13</v>
      </c>
      <c r="S417" s="59"/>
      <c r="T417" s="59"/>
      <c r="U417" s="5" t="str">
        <f t="shared" si="7"/>
        <v>คณะวิทยาศาสตร์และเทคโนโลยี สาขาวิชาคณิตศาสตร์และสถิติ</v>
      </c>
      <c r="V417" s="58" t="s">
        <v>51</v>
      </c>
      <c r="W417" s="59"/>
      <c r="X417" s="59"/>
      <c r="Y417" s="59"/>
      <c r="Z417" s="59"/>
    </row>
    <row r="418" spans="1:26" ht="21.75" hidden="1" customHeight="1">
      <c r="A418" s="1"/>
      <c r="B418" s="1">
        <v>3100700115360</v>
      </c>
      <c r="C418" s="64" t="s">
        <v>603</v>
      </c>
      <c r="D418" s="5" t="s">
        <v>496</v>
      </c>
      <c r="E418" s="5" t="s">
        <v>604</v>
      </c>
      <c r="F418" s="5" t="s">
        <v>198</v>
      </c>
      <c r="G418" s="5" t="s">
        <v>71</v>
      </c>
      <c r="H418" s="5" t="s">
        <v>120</v>
      </c>
      <c r="I418" s="5" t="s">
        <v>561</v>
      </c>
      <c r="J418" s="65" t="s">
        <v>496</v>
      </c>
      <c r="K418" s="5" t="s">
        <v>62</v>
      </c>
      <c r="L418" s="5" t="s">
        <v>81</v>
      </c>
      <c r="M418" s="66">
        <f t="shared" ref="M418:M430" si="270">IF(K418="ข้าราชการพลเรือนในสถาบันอุดมศึกษา",1,0)</f>
        <v>1</v>
      </c>
      <c r="N418" s="66">
        <f t="shared" ref="N418:N430" si="271">IF(K418="พนักงานมหาวิทยาลัย",1,0)</f>
        <v>0</v>
      </c>
      <c r="O418" s="66"/>
      <c r="P418" s="66">
        <f t="shared" ref="P418:P430" si="272">IF(K418="ลูกจ้างชั่วคราวรายเดือน",1,0)</f>
        <v>0</v>
      </c>
      <c r="Q418" s="66">
        <f t="shared" ref="Q418:Q430" si="273">IF(K418="อาจารย์พิเศษรายชั่วโมง",1,0)</f>
        <v>0</v>
      </c>
      <c r="R418" s="67">
        <f t="shared" si="2"/>
        <v>1</v>
      </c>
      <c r="S418" s="5"/>
      <c r="T418" s="5"/>
      <c r="U418" s="5" t="str">
        <f t="shared" si="7"/>
        <v>คณะวิทยาศาสตร์และเทคโนโลยี สาขาวิชาคณิตศาสตร์และสถิติ</v>
      </c>
      <c r="V418" s="8">
        <v>3100700115360</v>
      </c>
      <c r="W418" s="5"/>
      <c r="X418" s="5"/>
      <c r="Y418" s="5"/>
      <c r="Z418" s="5"/>
    </row>
    <row r="419" spans="1:26" ht="21.75" hidden="1" customHeight="1">
      <c r="A419" s="1"/>
      <c r="B419" s="1">
        <v>3101700531933</v>
      </c>
      <c r="C419" s="64" t="s">
        <v>442</v>
      </c>
      <c r="D419" s="5" t="s">
        <v>496</v>
      </c>
      <c r="E419" s="5" t="s">
        <v>604</v>
      </c>
      <c r="F419" s="5" t="s">
        <v>76</v>
      </c>
      <c r="G419" s="5" t="s">
        <v>45</v>
      </c>
      <c r="H419" s="5" t="s">
        <v>46</v>
      </c>
      <c r="I419" s="5" t="s">
        <v>170</v>
      </c>
      <c r="J419" s="65" t="s">
        <v>28</v>
      </c>
      <c r="K419" s="5" t="s">
        <v>62</v>
      </c>
      <c r="L419" s="5" t="s">
        <v>49</v>
      </c>
      <c r="M419" s="66">
        <f t="shared" si="270"/>
        <v>1</v>
      </c>
      <c r="N419" s="66">
        <f t="shared" si="271"/>
        <v>0</v>
      </c>
      <c r="O419" s="66"/>
      <c r="P419" s="66">
        <f t="shared" si="272"/>
        <v>0</v>
      </c>
      <c r="Q419" s="66">
        <f t="shared" si="273"/>
        <v>0</v>
      </c>
      <c r="R419" s="67">
        <f t="shared" si="2"/>
        <v>1</v>
      </c>
      <c r="S419" s="5"/>
      <c r="T419" s="5"/>
      <c r="U419" s="5" t="str">
        <f t="shared" si="7"/>
        <v>คณะวิทยาศาสตร์และเทคโนโลยี สาขาวิชาคณิตศาสตร์และสถิติ</v>
      </c>
      <c r="V419" s="8">
        <v>3101700531933</v>
      </c>
      <c r="W419" s="5"/>
      <c r="X419" s="5"/>
      <c r="Y419" s="5"/>
      <c r="Z419" s="5"/>
    </row>
    <row r="420" spans="1:26" ht="21.75" hidden="1" customHeight="1">
      <c r="A420" s="1"/>
      <c r="B420" s="1">
        <v>3341601232511</v>
      </c>
      <c r="C420" s="64" t="s">
        <v>605</v>
      </c>
      <c r="D420" s="5" t="s">
        <v>496</v>
      </c>
      <c r="E420" s="5" t="s">
        <v>604</v>
      </c>
      <c r="F420" s="5" t="s">
        <v>198</v>
      </c>
      <c r="G420" s="5" t="s">
        <v>45</v>
      </c>
      <c r="H420" s="5" t="s">
        <v>46</v>
      </c>
      <c r="I420" s="5" t="s">
        <v>170</v>
      </c>
      <c r="J420" s="65" t="s">
        <v>496</v>
      </c>
      <c r="K420" s="5" t="s">
        <v>62</v>
      </c>
      <c r="L420" s="5" t="s">
        <v>81</v>
      </c>
      <c r="M420" s="66">
        <f t="shared" si="270"/>
        <v>1</v>
      </c>
      <c r="N420" s="66">
        <f t="shared" si="271"/>
        <v>0</v>
      </c>
      <c r="O420" s="66"/>
      <c r="P420" s="66">
        <f t="shared" si="272"/>
        <v>0</v>
      </c>
      <c r="Q420" s="66">
        <f t="shared" si="273"/>
        <v>0</v>
      </c>
      <c r="R420" s="67">
        <f t="shared" si="2"/>
        <v>1</v>
      </c>
      <c r="S420" s="5"/>
      <c r="T420" s="5"/>
      <c r="U420" s="5" t="str">
        <f t="shared" si="7"/>
        <v>คณะวิทยาศาสตร์และเทคโนโลยี สาขาวิชาคณิตศาสตร์และสถิติ</v>
      </c>
      <c r="V420" s="8">
        <v>3341601232511</v>
      </c>
      <c r="W420" s="5"/>
      <c r="X420" s="5"/>
      <c r="Y420" s="5"/>
      <c r="Z420" s="5"/>
    </row>
    <row r="421" spans="1:26" ht="21.75" hidden="1" customHeight="1">
      <c r="A421" s="1"/>
      <c r="B421" s="1">
        <v>3349900809728</v>
      </c>
      <c r="C421" s="64" t="s">
        <v>447</v>
      </c>
      <c r="D421" s="5" t="s">
        <v>496</v>
      </c>
      <c r="E421" s="5" t="s">
        <v>604</v>
      </c>
      <c r="F421" s="5" t="s">
        <v>76</v>
      </c>
      <c r="G421" s="5" t="s">
        <v>45</v>
      </c>
      <c r="H421" s="5" t="s">
        <v>46</v>
      </c>
      <c r="I421" s="5" t="s">
        <v>170</v>
      </c>
      <c r="J421" s="65" t="s">
        <v>28</v>
      </c>
      <c r="K421" s="5" t="s">
        <v>62</v>
      </c>
      <c r="L421" s="5" t="s">
        <v>49</v>
      </c>
      <c r="M421" s="66">
        <f t="shared" si="270"/>
        <v>1</v>
      </c>
      <c r="N421" s="66">
        <f t="shared" si="271"/>
        <v>0</v>
      </c>
      <c r="O421" s="66"/>
      <c r="P421" s="66">
        <f t="shared" si="272"/>
        <v>0</v>
      </c>
      <c r="Q421" s="66">
        <f t="shared" si="273"/>
        <v>0</v>
      </c>
      <c r="R421" s="67">
        <f t="shared" si="2"/>
        <v>1</v>
      </c>
      <c r="S421" s="5"/>
      <c r="T421" s="5"/>
      <c r="U421" s="5" t="str">
        <f t="shared" si="7"/>
        <v>คณะวิทยาศาสตร์และเทคโนโลยี สาขาวิชาคณิตศาสตร์และสถิติ</v>
      </c>
      <c r="V421" s="8">
        <v>3349900809728</v>
      </c>
      <c r="W421" s="5"/>
      <c r="X421" s="5"/>
      <c r="Y421" s="5"/>
      <c r="Z421" s="5"/>
    </row>
    <row r="422" spans="1:26" ht="21.75" hidden="1" customHeight="1">
      <c r="A422" s="1"/>
      <c r="B422" s="1">
        <v>3430200257626</v>
      </c>
      <c r="C422" s="64" t="s">
        <v>606</v>
      </c>
      <c r="D422" s="5" t="s">
        <v>496</v>
      </c>
      <c r="E422" s="5" t="s">
        <v>604</v>
      </c>
      <c r="F422" s="5" t="s">
        <v>494</v>
      </c>
      <c r="G422" s="5" t="s">
        <v>71</v>
      </c>
      <c r="H422" s="5" t="s">
        <v>46</v>
      </c>
      <c r="I422" s="5" t="s">
        <v>495</v>
      </c>
      <c r="J422" s="65" t="s">
        <v>496</v>
      </c>
      <c r="K422" s="5" t="s">
        <v>62</v>
      </c>
      <c r="L422" s="5" t="s">
        <v>49</v>
      </c>
      <c r="M422" s="66">
        <f t="shared" si="270"/>
        <v>1</v>
      </c>
      <c r="N422" s="66">
        <f t="shared" si="271"/>
        <v>0</v>
      </c>
      <c r="O422" s="66"/>
      <c r="P422" s="66">
        <f t="shared" si="272"/>
        <v>0</v>
      </c>
      <c r="Q422" s="66">
        <f t="shared" si="273"/>
        <v>0</v>
      </c>
      <c r="R422" s="67">
        <f t="shared" si="2"/>
        <v>1</v>
      </c>
      <c r="S422" s="5"/>
      <c r="T422" s="5"/>
      <c r="U422" s="5" t="str">
        <f t="shared" si="7"/>
        <v>คณะวิทยาศาสตร์และเทคโนโลยี สาขาวิชาคณิตศาสตร์และสถิติ</v>
      </c>
      <c r="V422" s="8">
        <v>3430200257626</v>
      </c>
      <c r="W422" s="5"/>
      <c r="X422" s="5"/>
      <c r="Y422" s="5"/>
      <c r="Z422" s="5"/>
    </row>
    <row r="423" spans="1:26" ht="21.75" hidden="1" customHeight="1">
      <c r="A423" s="1"/>
      <c r="B423" s="1">
        <v>3460900261260</v>
      </c>
      <c r="C423" s="64" t="s">
        <v>607</v>
      </c>
      <c r="D423" s="5" t="s">
        <v>496</v>
      </c>
      <c r="E423" s="5" t="s">
        <v>604</v>
      </c>
      <c r="F423" s="5" t="s">
        <v>198</v>
      </c>
      <c r="G423" s="5" t="s">
        <v>45</v>
      </c>
      <c r="H423" s="5" t="s">
        <v>46</v>
      </c>
      <c r="I423" s="5" t="s">
        <v>170</v>
      </c>
      <c r="J423" s="65" t="s">
        <v>496</v>
      </c>
      <c r="K423" s="5" t="s">
        <v>62</v>
      </c>
      <c r="L423" s="5" t="s">
        <v>49</v>
      </c>
      <c r="M423" s="66">
        <f t="shared" si="270"/>
        <v>1</v>
      </c>
      <c r="N423" s="66">
        <f t="shared" si="271"/>
        <v>0</v>
      </c>
      <c r="O423" s="66"/>
      <c r="P423" s="66">
        <f t="shared" si="272"/>
        <v>0</v>
      </c>
      <c r="Q423" s="66">
        <f t="shared" si="273"/>
        <v>0</v>
      </c>
      <c r="R423" s="67">
        <f t="shared" si="2"/>
        <v>1</v>
      </c>
      <c r="S423" s="5"/>
      <c r="T423" s="5"/>
      <c r="U423" s="5" t="str">
        <f t="shared" si="7"/>
        <v>คณะวิทยาศาสตร์และเทคโนโลยี สาขาวิชาคณิตศาสตร์และสถิติ</v>
      </c>
      <c r="V423" s="8">
        <v>3460900261260</v>
      </c>
      <c r="W423" s="5"/>
      <c r="X423" s="5"/>
      <c r="Y423" s="5"/>
      <c r="Z423" s="5"/>
    </row>
    <row r="424" spans="1:26" ht="21.75" hidden="1" customHeight="1">
      <c r="A424" s="1"/>
      <c r="B424" s="1">
        <v>1341800041956</v>
      </c>
      <c r="C424" s="64" t="s">
        <v>608</v>
      </c>
      <c r="D424" s="5" t="s">
        <v>496</v>
      </c>
      <c r="E424" s="5" t="s">
        <v>604</v>
      </c>
      <c r="F424" s="5" t="s">
        <v>51</v>
      </c>
      <c r="G424" s="5" t="s">
        <v>51</v>
      </c>
      <c r="H424" s="5" t="s">
        <v>51</v>
      </c>
      <c r="I424" s="5" t="s">
        <v>51</v>
      </c>
      <c r="J424" s="65" t="s">
        <v>51</v>
      </c>
      <c r="K424" s="5" t="s">
        <v>6</v>
      </c>
      <c r="L424" s="5" t="s">
        <v>81</v>
      </c>
      <c r="M424" s="66">
        <f t="shared" si="270"/>
        <v>0</v>
      </c>
      <c r="N424" s="66">
        <f t="shared" si="271"/>
        <v>1</v>
      </c>
      <c r="O424" s="66"/>
      <c r="P424" s="66">
        <f t="shared" si="272"/>
        <v>0</v>
      </c>
      <c r="Q424" s="66">
        <f t="shared" si="273"/>
        <v>0</v>
      </c>
      <c r="R424" s="67">
        <f t="shared" si="2"/>
        <v>1</v>
      </c>
      <c r="S424" s="5"/>
      <c r="T424" s="5"/>
      <c r="U424" s="5" t="str">
        <f t="shared" si="7"/>
        <v>คณะวิทยาศาสตร์และเทคโนโลยี สาขาวิชาคณิตศาสตร์และสถิติ</v>
      </c>
      <c r="V424" s="8">
        <v>1341800041956</v>
      </c>
      <c r="W424" s="5"/>
      <c r="X424" s="5"/>
      <c r="Y424" s="5"/>
      <c r="Z424" s="5"/>
    </row>
    <row r="425" spans="1:26" ht="21.75" hidden="1" customHeight="1">
      <c r="A425" s="1"/>
      <c r="B425" s="1">
        <v>1350100225158</v>
      </c>
      <c r="C425" s="64" t="s">
        <v>609</v>
      </c>
      <c r="D425" s="5" t="s">
        <v>496</v>
      </c>
      <c r="E425" s="5" t="s">
        <v>604</v>
      </c>
      <c r="F425" s="5" t="s">
        <v>51</v>
      </c>
      <c r="G425" s="5" t="s">
        <v>51</v>
      </c>
      <c r="H425" s="5" t="s">
        <v>51</v>
      </c>
      <c r="I425" s="5" t="s">
        <v>51</v>
      </c>
      <c r="J425" s="65" t="s">
        <v>51</v>
      </c>
      <c r="K425" s="5" t="s">
        <v>6</v>
      </c>
      <c r="L425" s="5" t="s">
        <v>81</v>
      </c>
      <c r="M425" s="66">
        <f t="shared" si="270"/>
        <v>0</v>
      </c>
      <c r="N425" s="66">
        <f t="shared" si="271"/>
        <v>1</v>
      </c>
      <c r="O425" s="66"/>
      <c r="P425" s="66">
        <f t="shared" si="272"/>
        <v>0</v>
      </c>
      <c r="Q425" s="66">
        <f t="shared" si="273"/>
        <v>0</v>
      </c>
      <c r="R425" s="67">
        <f t="shared" si="2"/>
        <v>1</v>
      </c>
      <c r="S425" s="5"/>
      <c r="T425" s="5"/>
      <c r="U425" s="5" t="str">
        <f t="shared" si="7"/>
        <v>คณะวิทยาศาสตร์และเทคโนโลยี สาขาวิชาคณิตศาสตร์และสถิติ</v>
      </c>
      <c r="V425" s="8">
        <v>1350100225158</v>
      </c>
      <c r="W425" s="5"/>
      <c r="X425" s="5"/>
      <c r="Y425" s="5"/>
      <c r="Z425" s="5"/>
    </row>
    <row r="426" spans="1:26" ht="21.75" hidden="1" customHeight="1">
      <c r="A426" s="1"/>
      <c r="B426" s="1">
        <v>1459900363374</v>
      </c>
      <c r="C426" s="64" t="s">
        <v>610</v>
      </c>
      <c r="D426" s="5" t="s">
        <v>496</v>
      </c>
      <c r="E426" s="5" t="s">
        <v>604</v>
      </c>
      <c r="F426" s="5" t="s">
        <v>51</v>
      </c>
      <c r="G426" s="5" t="s">
        <v>51</v>
      </c>
      <c r="H426" s="5" t="s">
        <v>51</v>
      </c>
      <c r="I426" s="5" t="s">
        <v>51</v>
      </c>
      <c r="J426" s="65" t="s">
        <v>51</v>
      </c>
      <c r="K426" s="5" t="s">
        <v>6</v>
      </c>
      <c r="L426" s="5" t="s">
        <v>81</v>
      </c>
      <c r="M426" s="66">
        <f t="shared" si="270"/>
        <v>0</v>
      </c>
      <c r="N426" s="66">
        <f t="shared" si="271"/>
        <v>1</v>
      </c>
      <c r="O426" s="66"/>
      <c r="P426" s="66">
        <f t="shared" si="272"/>
        <v>0</v>
      </c>
      <c r="Q426" s="66">
        <f t="shared" si="273"/>
        <v>0</v>
      </c>
      <c r="R426" s="67">
        <f t="shared" si="2"/>
        <v>1</v>
      </c>
      <c r="S426" s="5"/>
      <c r="T426" s="5"/>
      <c r="U426" s="5" t="str">
        <f t="shared" si="7"/>
        <v>คณะวิทยาศาสตร์และเทคโนโลยี สาขาวิชาคณิตศาสตร์และสถิติ</v>
      </c>
      <c r="V426" s="8">
        <v>1459900363374</v>
      </c>
      <c r="W426" s="5"/>
      <c r="X426" s="5"/>
      <c r="Y426" s="5"/>
      <c r="Z426" s="5"/>
    </row>
    <row r="427" spans="1:26" ht="21.75" hidden="1" customHeight="1">
      <c r="A427" s="1"/>
      <c r="B427" s="1">
        <v>1480800041318</v>
      </c>
      <c r="C427" s="64" t="s">
        <v>611</v>
      </c>
      <c r="D427" s="5" t="s">
        <v>496</v>
      </c>
      <c r="E427" s="5" t="s">
        <v>604</v>
      </c>
      <c r="F427" s="5" t="s">
        <v>198</v>
      </c>
      <c r="G427" s="5" t="s">
        <v>45</v>
      </c>
      <c r="H427" s="5" t="s">
        <v>46</v>
      </c>
      <c r="I427" s="5" t="s">
        <v>170</v>
      </c>
      <c r="J427" s="65" t="s">
        <v>496</v>
      </c>
      <c r="K427" s="5" t="s">
        <v>6</v>
      </c>
      <c r="L427" s="5" t="s">
        <v>81</v>
      </c>
      <c r="M427" s="66">
        <f t="shared" si="270"/>
        <v>0</v>
      </c>
      <c r="N427" s="66">
        <f t="shared" si="271"/>
        <v>1</v>
      </c>
      <c r="O427" s="66"/>
      <c r="P427" s="66">
        <f t="shared" si="272"/>
        <v>0</v>
      </c>
      <c r="Q427" s="66">
        <f t="shared" si="273"/>
        <v>0</v>
      </c>
      <c r="R427" s="67">
        <f t="shared" si="2"/>
        <v>1</v>
      </c>
      <c r="S427" s="5"/>
      <c r="T427" s="5"/>
      <c r="U427" s="5" t="str">
        <f t="shared" si="7"/>
        <v>คณะวิทยาศาสตร์และเทคโนโลยี สาขาวิชาคณิตศาสตร์และสถิติ</v>
      </c>
      <c r="V427" s="8">
        <v>1480800041318</v>
      </c>
      <c r="W427" s="5"/>
      <c r="X427" s="5"/>
      <c r="Y427" s="5"/>
      <c r="Z427" s="5"/>
    </row>
    <row r="428" spans="1:26" ht="21.75" hidden="1" customHeight="1">
      <c r="A428" s="1"/>
      <c r="B428" s="1">
        <v>3100500426884</v>
      </c>
      <c r="C428" s="64" t="s">
        <v>612</v>
      </c>
      <c r="D428" s="5" t="s">
        <v>496</v>
      </c>
      <c r="E428" s="5" t="s">
        <v>604</v>
      </c>
      <c r="F428" s="5" t="s">
        <v>198</v>
      </c>
      <c r="G428" s="5" t="s">
        <v>71</v>
      </c>
      <c r="H428" s="5" t="s">
        <v>120</v>
      </c>
      <c r="I428" s="5" t="s">
        <v>561</v>
      </c>
      <c r="J428" s="65" t="s">
        <v>496</v>
      </c>
      <c r="K428" s="5" t="s">
        <v>6</v>
      </c>
      <c r="L428" s="5" t="s">
        <v>81</v>
      </c>
      <c r="M428" s="66">
        <f t="shared" si="270"/>
        <v>0</v>
      </c>
      <c r="N428" s="66">
        <f t="shared" si="271"/>
        <v>1</v>
      </c>
      <c r="O428" s="66"/>
      <c r="P428" s="66">
        <f t="shared" si="272"/>
        <v>0</v>
      </c>
      <c r="Q428" s="66">
        <f t="shared" si="273"/>
        <v>0</v>
      </c>
      <c r="R428" s="67">
        <f t="shared" si="2"/>
        <v>1</v>
      </c>
      <c r="S428" s="5"/>
      <c r="T428" s="5"/>
      <c r="U428" s="5" t="str">
        <f t="shared" si="7"/>
        <v>คณะวิทยาศาสตร์และเทคโนโลยี สาขาวิชาคณิตศาสตร์และสถิติ</v>
      </c>
      <c r="V428" s="8">
        <v>3100500426884</v>
      </c>
      <c r="W428" s="5"/>
      <c r="X428" s="5"/>
      <c r="Y428" s="5"/>
      <c r="Z428" s="5"/>
    </row>
    <row r="429" spans="1:26" ht="21.75" hidden="1" customHeight="1">
      <c r="A429" s="1"/>
      <c r="B429" s="1">
        <v>3449900259310</v>
      </c>
      <c r="C429" s="64" t="s">
        <v>613</v>
      </c>
      <c r="D429" s="5" t="s">
        <v>496</v>
      </c>
      <c r="E429" s="5" t="s">
        <v>604</v>
      </c>
      <c r="F429" s="5" t="s">
        <v>198</v>
      </c>
      <c r="G429" s="5" t="s">
        <v>45</v>
      </c>
      <c r="H429" s="5" t="s">
        <v>46</v>
      </c>
      <c r="I429" s="5" t="s">
        <v>170</v>
      </c>
      <c r="J429" s="65" t="s">
        <v>496</v>
      </c>
      <c r="K429" s="5" t="s">
        <v>6</v>
      </c>
      <c r="L429" s="5" t="s">
        <v>49</v>
      </c>
      <c r="M429" s="66">
        <f t="shared" si="270"/>
        <v>0</v>
      </c>
      <c r="N429" s="66">
        <f t="shared" si="271"/>
        <v>1</v>
      </c>
      <c r="O429" s="66"/>
      <c r="P429" s="66">
        <f t="shared" si="272"/>
        <v>0</v>
      </c>
      <c r="Q429" s="66">
        <f t="shared" si="273"/>
        <v>0</v>
      </c>
      <c r="R429" s="67">
        <f t="shared" si="2"/>
        <v>1</v>
      </c>
      <c r="S429" s="5"/>
      <c r="T429" s="5"/>
      <c r="U429" s="5" t="str">
        <f t="shared" si="7"/>
        <v>คณะวิทยาศาสตร์และเทคโนโลยี สาขาวิชาคณิตศาสตร์และสถิติ</v>
      </c>
      <c r="V429" s="8">
        <v>3449900259310</v>
      </c>
      <c r="W429" s="5"/>
      <c r="X429" s="5"/>
      <c r="Y429" s="5"/>
      <c r="Z429" s="5"/>
    </row>
    <row r="430" spans="1:26" ht="21.75" hidden="1" customHeight="1">
      <c r="A430" s="1"/>
      <c r="B430" s="1">
        <v>3480300158204</v>
      </c>
      <c r="C430" s="64" t="s">
        <v>614</v>
      </c>
      <c r="D430" s="5" t="s">
        <v>496</v>
      </c>
      <c r="E430" s="5" t="s">
        <v>604</v>
      </c>
      <c r="F430" s="5" t="s">
        <v>198</v>
      </c>
      <c r="G430" s="5" t="s">
        <v>45</v>
      </c>
      <c r="H430" s="5" t="s">
        <v>46</v>
      </c>
      <c r="I430" s="5" t="s">
        <v>170</v>
      </c>
      <c r="J430" s="65" t="s">
        <v>496</v>
      </c>
      <c r="K430" s="5" t="s">
        <v>6</v>
      </c>
      <c r="L430" s="5" t="s">
        <v>49</v>
      </c>
      <c r="M430" s="66">
        <f t="shared" si="270"/>
        <v>0</v>
      </c>
      <c r="N430" s="66">
        <f t="shared" si="271"/>
        <v>1</v>
      </c>
      <c r="O430" s="66"/>
      <c r="P430" s="66">
        <f t="shared" si="272"/>
        <v>0</v>
      </c>
      <c r="Q430" s="66">
        <f t="shared" si="273"/>
        <v>0</v>
      </c>
      <c r="R430" s="67">
        <f t="shared" si="2"/>
        <v>1</v>
      </c>
      <c r="S430" s="5"/>
      <c r="T430" s="5"/>
      <c r="U430" s="5" t="str">
        <f t="shared" si="7"/>
        <v xml:space="preserve"> </v>
      </c>
      <c r="V430" s="8">
        <v>3480300158204</v>
      </c>
      <c r="W430" s="5"/>
      <c r="X430" s="5"/>
      <c r="Y430" s="5"/>
      <c r="Z430" s="5"/>
    </row>
    <row r="431" spans="1:26" ht="21.75" hidden="1" customHeight="1">
      <c r="A431" s="4">
        <v>2</v>
      </c>
      <c r="B431" s="4" t="str">
        <f>E432</f>
        <v>สาขาวิชาคอมพิวเตอร์</v>
      </c>
      <c r="C431" s="60" t="str">
        <f>B431</f>
        <v>สาขาวิชาคอมพิวเตอร์</v>
      </c>
      <c r="D431" s="59"/>
      <c r="E431" s="59"/>
      <c r="F431" s="59" t="s">
        <v>51</v>
      </c>
      <c r="G431" s="59" t="s">
        <v>51</v>
      </c>
      <c r="H431" s="59" t="s">
        <v>51</v>
      </c>
      <c r="I431" s="59" t="s">
        <v>51</v>
      </c>
      <c r="J431" s="61" t="s">
        <v>51</v>
      </c>
      <c r="K431" s="59"/>
      <c r="L431" s="59"/>
      <c r="M431" s="62">
        <f t="shared" ref="M431:N431" si="274">SUMIF($E:$E,$B431,M:M)</f>
        <v>12</v>
      </c>
      <c r="N431" s="62">
        <f t="shared" si="274"/>
        <v>11</v>
      </c>
      <c r="O431" s="62"/>
      <c r="P431" s="62">
        <f t="shared" ref="P431:Q431" si="275">SUMIF($E:$E,$B431,P:P)</f>
        <v>0</v>
      </c>
      <c r="Q431" s="62">
        <f t="shared" si="275"/>
        <v>0</v>
      </c>
      <c r="R431" s="63">
        <f t="shared" si="2"/>
        <v>23</v>
      </c>
      <c r="S431" s="59"/>
      <c r="T431" s="59"/>
      <c r="U431" s="5" t="str">
        <f t="shared" si="7"/>
        <v>คณะวิทยาศาสตร์และเทคโนโลยี สาขาวิชาคอมพิวเตอร์</v>
      </c>
      <c r="V431" s="58" t="s">
        <v>51</v>
      </c>
      <c r="W431" s="59"/>
      <c r="X431" s="59"/>
      <c r="Y431" s="59"/>
      <c r="Z431" s="59"/>
    </row>
    <row r="432" spans="1:26" ht="21.75" hidden="1" customHeight="1">
      <c r="A432" s="1"/>
      <c r="B432" s="1">
        <v>3100500571540</v>
      </c>
      <c r="C432" s="64" t="s">
        <v>615</v>
      </c>
      <c r="D432" s="5" t="s">
        <v>496</v>
      </c>
      <c r="E432" s="5" t="s">
        <v>616</v>
      </c>
      <c r="F432" s="5" t="s">
        <v>51</v>
      </c>
      <c r="G432" s="5" t="s">
        <v>51</v>
      </c>
      <c r="H432" s="5" t="s">
        <v>51</v>
      </c>
      <c r="I432" s="5" t="s">
        <v>51</v>
      </c>
      <c r="J432" s="65" t="s">
        <v>51</v>
      </c>
      <c r="K432" s="5" t="s">
        <v>62</v>
      </c>
      <c r="L432" s="5" t="s">
        <v>49</v>
      </c>
      <c r="M432" s="66">
        <f t="shared" ref="M432:M454" si="276">IF(K432="ข้าราชการพลเรือนในสถาบันอุดมศึกษา",1,0)</f>
        <v>1</v>
      </c>
      <c r="N432" s="66">
        <f t="shared" ref="N432:N454" si="277">IF(K432="พนักงานมหาวิทยาลัย",1,0)</f>
        <v>0</v>
      </c>
      <c r="O432" s="66"/>
      <c r="P432" s="66">
        <f t="shared" ref="P432:P454" si="278">IF(K432="ลูกจ้างชั่วคราวรายเดือน",1,0)</f>
        <v>0</v>
      </c>
      <c r="Q432" s="66">
        <f t="shared" ref="Q432:Q454" si="279">IF(K432="อาจารย์พิเศษรายชั่วโมง",1,0)</f>
        <v>0</v>
      </c>
      <c r="R432" s="67">
        <f t="shared" si="2"/>
        <v>1</v>
      </c>
      <c r="S432" s="5"/>
      <c r="T432" s="5"/>
      <c r="U432" s="5" t="str">
        <f t="shared" si="7"/>
        <v>คณะวิทยาศาสตร์และเทคโนโลยี สาขาวิชาคอมพิวเตอร์</v>
      </c>
      <c r="V432" s="8">
        <v>3100500571540</v>
      </c>
      <c r="W432" s="5"/>
      <c r="X432" s="5"/>
      <c r="Y432" s="5"/>
      <c r="Z432" s="5"/>
    </row>
    <row r="433" spans="1:26" ht="21.75" hidden="1" customHeight="1">
      <c r="A433" s="1"/>
      <c r="B433" s="1">
        <v>3101403181245</v>
      </c>
      <c r="C433" s="64" t="s">
        <v>617</v>
      </c>
      <c r="D433" s="5" t="s">
        <v>496</v>
      </c>
      <c r="E433" s="5" t="s">
        <v>616</v>
      </c>
      <c r="F433" s="5" t="s">
        <v>51</v>
      </c>
      <c r="G433" s="5" t="s">
        <v>51</v>
      </c>
      <c r="H433" s="5" t="s">
        <v>51</v>
      </c>
      <c r="I433" s="5" t="s">
        <v>51</v>
      </c>
      <c r="J433" s="65" t="s">
        <v>51</v>
      </c>
      <c r="K433" s="5" t="s">
        <v>62</v>
      </c>
      <c r="L433" s="5" t="s">
        <v>81</v>
      </c>
      <c r="M433" s="66">
        <f t="shared" si="276"/>
        <v>1</v>
      </c>
      <c r="N433" s="66">
        <f t="shared" si="277"/>
        <v>0</v>
      </c>
      <c r="O433" s="66"/>
      <c r="P433" s="66">
        <f t="shared" si="278"/>
        <v>0</v>
      </c>
      <c r="Q433" s="66">
        <f t="shared" si="279"/>
        <v>0</v>
      </c>
      <c r="R433" s="67">
        <f t="shared" si="2"/>
        <v>1</v>
      </c>
      <c r="S433" s="5"/>
      <c r="T433" s="5"/>
      <c r="U433" s="5" t="str">
        <f t="shared" si="7"/>
        <v>คณะวิทยาศาสตร์และเทคโนโลยี สาขาวิชาคอมพิวเตอร์</v>
      </c>
      <c r="V433" s="8">
        <v>3101403181245</v>
      </c>
      <c r="W433" s="5"/>
      <c r="X433" s="5"/>
      <c r="Y433" s="5"/>
      <c r="Z433" s="5"/>
    </row>
    <row r="434" spans="1:26" ht="21.75" hidden="1" customHeight="1">
      <c r="A434" s="1"/>
      <c r="B434" s="1">
        <v>3309901823112</v>
      </c>
      <c r="C434" s="64" t="s">
        <v>618</v>
      </c>
      <c r="D434" s="5" t="s">
        <v>496</v>
      </c>
      <c r="E434" s="5" t="s">
        <v>616</v>
      </c>
      <c r="F434" s="5" t="s">
        <v>51</v>
      </c>
      <c r="G434" s="5" t="s">
        <v>51</v>
      </c>
      <c r="H434" s="5" t="s">
        <v>51</v>
      </c>
      <c r="I434" s="5" t="s">
        <v>51</v>
      </c>
      <c r="J434" s="65" t="s">
        <v>51</v>
      </c>
      <c r="K434" s="5" t="s">
        <v>62</v>
      </c>
      <c r="L434" s="5" t="s">
        <v>49</v>
      </c>
      <c r="M434" s="66">
        <f t="shared" si="276"/>
        <v>1</v>
      </c>
      <c r="N434" s="66">
        <f t="shared" si="277"/>
        <v>0</v>
      </c>
      <c r="O434" s="66"/>
      <c r="P434" s="66">
        <f t="shared" si="278"/>
        <v>0</v>
      </c>
      <c r="Q434" s="66">
        <f t="shared" si="279"/>
        <v>0</v>
      </c>
      <c r="R434" s="67">
        <f t="shared" si="2"/>
        <v>1</v>
      </c>
      <c r="S434" s="5"/>
      <c r="T434" s="5"/>
      <c r="U434" s="5" t="str">
        <f t="shared" si="7"/>
        <v>คณะวิทยาศาสตร์และเทคโนโลยี สาขาวิชาคอมพิวเตอร์</v>
      </c>
      <c r="V434" s="8">
        <v>3309901823112</v>
      </c>
      <c r="W434" s="5"/>
      <c r="X434" s="5"/>
      <c r="Y434" s="5"/>
      <c r="Z434" s="5"/>
    </row>
    <row r="435" spans="1:26" ht="21.75" hidden="1" customHeight="1">
      <c r="A435" s="1"/>
      <c r="B435" s="1">
        <v>3349900631678</v>
      </c>
      <c r="C435" s="64" t="s">
        <v>619</v>
      </c>
      <c r="D435" s="5" t="s">
        <v>496</v>
      </c>
      <c r="E435" s="5" t="s">
        <v>616</v>
      </c>
      <c r="F435" s="5" t="s">
        <v>494</v>
      </c>
      <c r="G435" s="5" t="s">
        <v>71</v>
      </c>
      <c r="H435" s="5" t="s">
        <v>46</v>
      </c>
      <c r="I435" s="5" t="s">
        <v>495</v>
      </c>
      <c r="J435" s="65" t="s">
        <v>496</v>
      </c>
      <c r="K435" s="5" t="s">
        <v>62</v>
      </c>
      <c r="L435" s="5" t="s">
        <v>49</v>
      </c>
      <c r="M435" s="66">
        <f t="shared" si="276"/>
        <v>1</v>
      </c>
      <c r="N435" s="66">
        <f t="shared" si="277"/>
        <v>0</v>
      </c>
      <c r="O435" s="66"/>
      <c r="P435" s="66">
        <f t="shared" si="278"/>
        <v>0</v>
      </c>
      <c r="Q435" s="66">
        <f t="shared" si="279"/>
        <v>0</v>
      </c>
      <c r="R435" s="67">
        <f t="shared" si="2"/>
        <v>1</v>
      </c>
      <c r="S435" s="5"/>
      <c r="T435" s="5"/>
      <c r="U435" s="5" t="str">
        <f t="shared" si="7"/>
        <v>คณะวิทยาศาสตร์และเทคโนโลยี สาขาวิชาคอมพิวเตอร์</v>
      </c>
      <c r="V435" s="8">
        <v>3349900631678</v>
      </c>
      <c r="W435" s="5"/>
      <c r="X435" s="5"/>
      <c r="Y435" s="5"/>
      <c r="Z435" s="5"/>
    </row>
    <row r="436" spans="1:26" ht="21.75" hidden="1" customHeight="1">
      <c r="A436" s="1"/>
      <c r="B436" s="1">
        <v>3410100749594</v>
      </c>
      <c r="C436" s="64" t="s">
        <v>620</v>
      </c>
      <c r="D436" s="5" t="s">
        <v>496</v>
      </c>
      <c r="E436" s="5" t="s">
        <v>616</v>
      </c>
      <c r="F436" s="5" t="s">
        <v>198</v>
      </c>
      <c r="G436" s="5" t="s">
        <v>71</v>
      </c>
      <c r="H436" s="5" t="s">
        <v>120</v>
      </c>
      <c r="I436" s="5" t="s">
        <v>561</v>
      </c>
      <c r="J436" s="65" t="s">
        <v>496</v>
      </c>
      <c r="K436" s="5" t="s">
        <v>62</v>
      </c>
      <c r="L436" s="5" t="s">
        <v>106</v>
      </c>
      <c r="M436" s="66">
        <f t="shared" si="276"/>
        <v>1</v>
      </c>
      <c r="N436" s="66">
        <f t="shared" si="277"/>
        <v>0</v>
      </c>
      <c r="O436" s="66"/>
      <c r="P436" s="66">
        <f t="shared" si="278"/>
        <v>0</v>
      </c>
      <c r="Q436" s="66">
        <f t="shared" si="279"/>
        <v>0</v>
      </c>
      <c r="R436" s="67">
        <f t="shared" si="2"/>
        <v>1</v>
      </c>
      <c r="S436" s="5"/>
      <c r="T436" s="5"/>
      <c r="U436" s="5" t="str">
        <f t="shared" si="7"/>
        <v>คณะวิทยาศาสตร์และเทคโนโลยี สาขาวิชาคอมพิวเตอร์</v>
      </c>
      <c r="V436" s="8">
        <v>3410100749594</v>
      </c>
      <c r="W436" s="5"/>
      <c r="X436" s="5"/>
      <c r="Y436" s="5"/>
      <c r="Z436" s="5"/>
    </row>
    <row r="437" spans="1:26" ht="21.75" hidden="1" customHeight="1">
      <c r="A437" s="1"/>
      <c r="B437" s="1">
        <v>3440600645577</v>
      </c>
      <c r="C437" s="64" t="s">
        <v>621</v>
      </c>
      <c r="D437" s="5" t="s">
        <v>496</v>
      </c>
      <c r="E437" s="5" t="s">
        <v>616</v>
      </c>
      <c r="F437" s="5" t="s">
        <v>198</v>
      </c>
      <c r="G437" s="5" t="s">
        <v>53</v>
      </c>
      <c r="H437" s="5" t="s">
        <v>46</v>
      </c>
      <c r="I437" s="5" t="s">
        <v>622</v>
      </c>
      <c r="J437" s="65" t="s">
        <v>496</v>
      </c>
      <c r="K437" s="5" t="s">
        <v>62</v>
      </c>
      <c r="L437" s="5" t="s">
        <v>81</v>
      </c>
      <c r="M437" s="66">
        <f t="shared" si="276"/>
        <v>1</v>
      </c>
      <c r="N437" s="66">
        <f t="shared" si="277"/>
        <v>0</v>
      </c>
      <c r="O437" s="66"/>
      <c r="P437" s="66">
        <f t="shared" si="278"/>
        <v>0</v>
      </c>
      <c r="Q437" s="66">
        <f t="shared" si="279"/>
        <v>0</v>
      </c>
      <c r="R437" s="67">
        <f t="shared" si="2"/>
        <v>1</v>
      </c>
      <c r="S437" s="5"/>
      <c r="T437" s="5"/>
      <c r="U437" s="5" t="str">
        <f t="shared" si="7"/>
        <v>คณะวิทยาศาสตร์และเทคโนโลยี สาขาวิชาคอมพิวเตอร์</v>
      </c>
      <c r="V437" s="8">
        <v>3440600645577</v>
      </c>
      <c r="W437" s="5"/>
      <c r="X437" s="5"/>
      <c r="Y437" s="5"/>
      <c r="Z437" s="5"/>
    </row>
    <row r="438" spans="1:26" ht="21.75" hidden="1" customHeight="1">
      <c r="A438" s="1"/>
      <c r="B438" s="1">
        <v>3460600091342</v>
      </c>
      <c r="C438" s="64" t="s">
        <v>623</v>
      </c>
      <c r="D438" s="5" t="s">
        <v>496</v>
      </c>
      <c r="E438" s="5" t="s">
        <v>616</v>
      </c>
      <c r="F438" s="5" t="s">
        <v>51</v>
      </c>
      <c r="G438" s="5" t="s">
        <v>51</v>
      </c>
      <c r="H438" s="5" t="s">
        <v>51</v>
      </c>
      <c r="I438" s="5" t="s">
        <v>51</v>
      </c>
      <c r="J438" s="65" t="s">
        <v>51</v>
      </c>
      <c r="K438" s="5" t="s">
        <v>62</v>
      </c>
      <c r="L438" s="5" t="s">
        <v>49</v>
      </c>
      <c r="M438" s="66">
        <f t="shared" si="276"/>
        <v>1</v>
      </c>
      <c r="N438" s="66">
        <f t="shared" si="277"/>
        <v>0</v>
      </c>
      <c r="O438" s="66"/>
      <c r="P438" s="66">
        <f t="shared" si="278"/>
        <v>0</v>
      </c>
      <c r="Q438" s="66">
        <f t="shared" si="279"/>
        <v>0</v>
      </c>
      <c r="R438" s="67">
        <f t="shared" si="2"/>
        <v>1</v>
      </c>
      <c r="S438" s="5"/>
      <c r="T438" s="5"/>
      <c r="U438" s="5" t="str">
        <f t="shared" si="7"/>
        <v>คณะวิทยาศาสตร์และเทคโนโลยี สาขาวิชาคอมพิวเตอร์</v>
      </c>
      <c r="V438" s="8">
        <v>3460600091342</v>
      </c>
      <c r="W438" s="5"/>
      <c r="X438" s="5"/>
      <c r="Y438" s="5"/>
      <c r="Z438" s="5"/>
    </row>
    <row r="439" spans="1:26" ht="21.75" hidden="1" customHeight="1">
      <c r="A439" s="1"/>
      <c r="B439" s="1">
        <v>3470100356932</v>
      </c>
      <c r="C439" s="64" t="s">
        <v>624</v>
      </c>
      <c r="D439" s="5" t="s">
        <v>496</v>
      </c>
      <c r="E439" s="5" t="s">
        <v>616</v>
      </c>
      <c r="F439" s="5" t="s">
        <v>51</v>
      </c>
      <c r="G439" s="5" t="s">
        <v>51</v>
      </c>
      <c r="H439" s="5" t="s">
        <v>51</v>
      </c>
      <c r="I439" s="5" t="s">
        <v>51</v>
      </c>
      <c r="J439" s="65" t="s">
        <v>51</v>
      </c>
      <c r="K439" s="5" t="s">
        <v>62</v>
      </c>
      <c r="L439" s="5" t="s">
        <v>81</v>
      </c>
      <c r="M439" s="66">
        <f t="shared" si="276"/>
        <v>1</v>
      </c>
      <c r="N439" s="66">
        <f t="shared" si="277"/>
        <v>0</v>
      </c>
      <c r="O439" s="66"/>
      <c r="P439" s="66">
        <f t="shared" si="278"/>
        <v>0</v>
      </c>
      <c r="Q439" s="66">
        <f t="shared" si="279"/>
        <v>0</v>
      </c>
      <c r="R439" s="67">
        <f t="shared" si="2"/>
        <v>1</v>
      </c>
      <c r="S439" s="5"/>
      <c r="T439" s="5"/>
      <c r="U439" s="5" t="str">
        <f t="shared" si="7"/>
        <v>คณะวิทยาศาสตร์และเทคโนโลยี สาขาวิชาคอมพิวเตอร์</v>
      </c>
      <c r="V439" s="8">
        <v>3470100356932</v>
      </c>
      <c r="W439" s="5"/>
      <c r="X439" s="5"/>
      <c r="Y439" s="5"/>
      <c r="Z439" s="5"/>
    </row>
    <row r="440" spans="1:26" ht="21.75" hidden="1" customHeight="1">
      <c r="A440" s="1"/>
      <c r="B440" s="1">
        <v>3470400531047</v>
      </c>
      <c r="C440" s="64" t="s">
        <v>625</v>
      </c>
      <c r="D440" s="5" t="s">
        <v>496</v>
      </c>
      <c r="E440" s="5" t="s">
        <v>616</v>
      </c>
      <c r="F440" s="5" t="s">
        <v>198</v>
      </c>
      <c r="G440" s="5" t="s">
        <v>53</v>
      </c>
      <c r="H440" s="5" t="s">
        <v>46</v>
      </c>
      <c r="I440" s="5" t="s">
        <v>622</v>
      </c>
      <c r="J440" s="65" t="s">
        <v>496</v>
      </c>
      <c r="K440" s="5" t="s">
        <v>62</v>
      </c>
      <c r="L440" s="5" t="s">
        <v>81</v>
      </c>
      <c r="M440" s="66">
        <f t="shared" si="276"/>
        <v>1</v>
      </c>
      <c r="N440" s="66">
        <f t="shared" si="277"/>
        <v>0</v>
      </c>
      <c r="O440" s="66"/>
      <c r="P440" s="66">
        <f t="shared" si="278"/>
        <v>0</v>
      </c>
      <c r="Q440" s="66">
        <f t="shared" si="279"/>
        <v>0</v>
      </c>
      <c r="R440" s="67">
        <f t="shared" si="2"/>
        <v>1</v>
      </c>
      <c r="S440" s="5"/>
      <c r="T440" s="5"/>
      <c r="U440" s="5" t="str">
        <f t="shared" si="7"/>
        <v>คณะวิทยาศาสตร์และเทคโนโลยี สาขาวิชาคอมพิวเตอร์</v>
      </c>
      <c r="V440" s="8">
        <v>3470400531047</v>
      </c>
      <c r="W440" s="5"/>
      <c r="X440" s="5"/>
      <c r="Y440" s="5"/>
      <c r="Z440" s="5"/>
    </row>
    <row r="441" spans="1:26" ht="21.75" hidden="1" customHeight="1">
      <c r="A441" s="1"/>
      <c r="B441" s="1">
        <v>3479900011288</v>
      </c>
      <c r="C441" s="64" t="s">
        <v>626</v>
      </c>
      <c r="D441" s="5" t="s">
        <v>496</v>
      </c>
      <c r="E441" s="5" t="s">
        <v>616</v>
      </c>
      <c r="F441" s="5" t="s">
        <v>198</v>
      </c>
      <c r="G441" s="5" t="s">
        <v>53</v>
      </c>
      <c r="H441" s="5" t="s">
        <v>46</v>
      </c>
      <c r="I441" s="5" t="s">
        <v>622</v>
      </c>
      <c r="J441" s="65" t="s">
        <v>496</v>
      </c>
      <c r="K441" s="5" t="s">
        <v>62</v>
      </c>
      <c r="L441" s="5" t="s">
        <v>49</v>
      </c>
      <c r="M441" s="66">
        <f t="shared" si="276"/>
        <v>1</v>
      </c>
      <c r="N441" s="66">
        <f t="shared" si="277"/>
        <v>0</v>
      </c>
      <c r="O441" s="66"/>
      <c r="P441" s="66">
        <f t="shared" si="278"/>
        <v>0</v>
      </c>
      <c r="Q441" s="66">
        <f t="shared" si="279"/>
        <v>0</v>
      </c>
      <c r="R441" s="67">
        <f t="shared" si="2"/>
        <v>1</v>
      </c>
      <c r="S441" s="5"/>
      <c r="T441" s="5"/>
      <c r="U441" s="5" t="str">
        <f t="shared" si="7"/>
        <v>คณะวิทยาศาสตร์และเทคโนโลยี สาขาวิชาคอมพิวเตอร์</v>
      </c>
      <c r="V441" s="8">
        <v>3479900011288</v>
      </c>
      <c r="W441" s="5"/>
      <c r="X441" s="5"/>
      <c r="Y441" s="5"/>
      <c r="Z441" s="5"/>
    </row>
    <row r="442" spans="1:26" ht="21.75" hidden="1" customHeight="1">
      <c r="A442" s="1"/>
      <c r="B442" s="1">
        <v>3480400352517</v>
      </c>
      <c r="C442" s="64" t="s">
        <v>627</v>
      </c>
      <c r="D442" s="5" t="s">
        <v>496</v>
      </c>
      <c r="E442" s="5" t="s">
        <v>616</v>
      </c>
      <c r="F442" s="5" t="s">
        <v>198</v>
      </c>
      <c r="G442" s="5" t="s">
        <v>45</v>
      </c>
      <c r="H442" s="5" t="s">
        <v>46</v>
      </c>
      <c r="I442" s="5" t="s">
        <v>628</v>
      </c>
      <c r="J442" s="65" t="s">
        <v>496</v>
      </c>
      <c r="K442" s="5" t="s">
        <v>62</v>
      </c>
      <c r="L442" s="5" t="s">
        <v>81</v>
      </c>
      <c r="M442" s="66">
        <f t="shared" si="276"/>
        <v>1</v>
      </c>
      <c r="N442" s="66">
        <f t="shared" si="277"/>
        <v>0</v>
      </c>
      <c r="O442" s="66"/>
      <c r="P442" s="66">
        <f t="shared" si="278"/>
        <v>0</v>
      </c>
      <c r="Q442" s="66">
        <f t="shared" si="279"/>
        <v>0</v>
      </c>
      <c r="R442" s="67">
        <f t="shared" si="2"/>
        <v>1</v>
      </c>
      <c r="S442" s="5"/>
      <c r="T442" s="5"/>
      <c r="U442" s="5" t="str">
        <f t="shared" si="7"/>
        <v>คณะวิทยาศาสตร์และเทคโนโลยี สาขาวิชาคอมพิวเตอร์</v>
      </c>
      <c r="V442" s="8">
        <v>3480400352517</v>
      </c>
      <c r="W442" s="5"/>
      <c r="X442" s="5"/>
      <c r="Y442" s="5"/>
      <c r="Z442" s="5"/>
    </row>
    <row r="443" spans="1:26" ht="21.75" hidden="1" customHeight="1">
      <c r="A443" s="1"/>
      <c r="B443" s="1">
        <v>3480500371084</v>
      </c>
      <c r="C443" s="64" t="s">
        <v>629</v>
      </c>
      <c r="D443" s="5" t="s">
        <v>496</v>
      </c>
      <c r="E443" s="5" t="s">
        <v>616</v>
      </c>
      <c r="F443" s="5" t="s">
        <v>51</v>
      </c>
      <c r="G443" s="5" t="s">
        <v>51</v>
      </c>
      <c r="H443" s="5" t="s">
        <v>51</v>
      </c>
      <c r="I443" s="5" t="s">
        <v>51</v>
      </c>
      <c r="J443" s="65" t="s">
        <v>51</v>
      </c>
      <c r="K443" s="5" t="s">
        <v>62</v>
      </c>
      <c r="L443" s="5" t="s">
        <v>106</v>
      </c>
      <c r="M443" s="66">
        <f t="shared" si="276"/>
        <v>1</v>
      </c>
      <c r="N443" s="66">
        <f t="shared" si="277"/>
        <v>0</v>
      </c>
      <c r="O443" s="66"/>
      <c r="P443" s="66">
        <f t="shared" si="278"/>
        <v>0</v>
      </c>
      <c r="Q443" s="66">
        <f t="shared" si="279"/>
        <v>0</v>
      </c>
      <c r="R443" s="67">
        <f t="shared" si="2"/>
        <v>1</v>
      </c>
      <c r="S443" s="5"/>
      <c r="T443" s="5"/>
      <c r="U443" s="5" t="str">
        <f t="shared" si="7"/>
        <v>คณะวิทยาศาสตร์และเทคโนโลยี สาขาวิชาคอมพิวเตอร์</v>
      </c>
      <c r="V443" s="8">
        <v>3480500371084</v>
      </c>
      <c r="W443" s="5"/>
      <c r="X443" s="5"/>
      <c r="Y443" s="5"/>
      <c r="Z443" s="5"/>
    </row>
    <row r="444" spans="1:26" ht="21.75" hidden="1" customHeight="1">
      <c r="A444" s="1"/>
      <c r="B444" s="1">
        <v>1410400019692</v>
      </c>
      <c r="C444" s="64" t="s">
        <v>630</v>
      </c>
      <c r="D444" s="5" t="s">
        <v>496</v>
      </c>
      <c r="E444" s="5" t="s">
        <v>616</v>
      </c>
      <c r="F444" s="5" t="s">
        <v>198</v>
      </c>
      <c r="G444" s="5" t="s">
        <v>45</v>
      </c>
      <c r="H444" s="5" t="s">
        <v>46</v>
      </c>
      <c r="I444" s="5" t="s">
        <v>628</v>
      </c>
      <c r="J444" s="65" t="s">
        <v>496</v>
      </c>
      <c r="K444" s="5" t="s">
        <v>6</v>
      </c>
      <c r="L444" s="5" t="s">
        <v>81</v>
      </c>
      <c r="M444" s="66">
        <f t="shared" si="276"/>
        <v>0</v>
      </c>
      <c r="N444" s="66">
        <f t="shared" si="277"/>
        <v>1</v>
      </c>
      <c r="O444" s="66"/>
      <c r="P444" s="66">
        <f t="shared" si="278"/>
        <v>0</v>
      </c>
      <c r="Q444" s="66">
        <f t="shared" si="279"/>
        <v>0</v>
      </c>
      <c r="R444" s="67">
        <f t="shared" si="2"/>
        <v>1</v>
      </c>
      <c r="S444" s="5"/>
      <c r="T444" s="5"/>
      <c r="U444" s="5" t="str">
        <f t="shared" si="7"/>
        <v>คณะวิทยาศาสตร์และเทคโนโลยี สาขาวิชาคอมพิวเตอร์</v>
      </c>
      <c r="V444" s="8">
        <v>1410400019692</v>
      </c>
      <c r="W444" s="5"/>
      <c r="X444" s="5"/>
      <c r="Y444" s="5"/>
      <c r="Z444" s="5"/>
    </row>
    <row r="445" spans="1:26" ht="21.75" hidden="1" customHeight="1">
      <c r="A445" s="1"/>
      <c r="B445" s="1">
        <v>1479900014256</v>
      </c>
      <c r="C445" s="64" t="s">
        <v>521</v>
      </c>
      <c r="D445" s="5" t="s">
        <v>496</v>
      </c>
      <c r="E445" s="5" t="s">
        <v>616</v>
      </c>
      <c r="F445" s="5" t="s">
        <v>76</v>
      </c>
      <c r="G445" s="5" t="s">
        <v>45</v>
      </c>
      <c r="H445" s="5" t="s">
        <v>46</v>
      </c>
      <c r="I445" s="5" t="s">
        <v>123</v>
      </c>
      <c r="J445" s="65" t="s">
        <v>28</v>
      </c>
      <c r="K445" s="5" t="s">
        <v>6</v>
      </c>
      <c r="L445" s="5" t="s">
        <v>81</v>
      </c>
      <c r="M445" s="66">
        <f t="shared" si="276"/>
        <v>0</v>
      </c>
      <c r="N445" s="66">
        <f t="shared" si="277"/>
        <v>1</v>
      </c>
      <c r="O445" s="66"/>
      <c r="P445" s="66">
        <f t="shared" si="278"/>
        <v>0</v>
      </c>
      <c r="Q445" s="66">
        <f t="shared" si="279"/>
        <v>0</v>
      </c>
      <c r="R445" s="67">
        <f t="shared" si="2"/>
        <v>1</v>
      </c>
      <c r="S445" s="5"/>
      <c r="T445" s="5"/>
      <c r="U445" s="5" t="str">
        <f t="shared" si="7"/>
        <v>คณะวิทยาศาสตร์และเทคโนโลยี สาขาวิชาคอมพิวเตอร์</v>
      </c>
      <c r="V445" s="8">
        <v>1479900014256</v>
      </c>
      <c r="W445" s="5"/>
      <c r="X445" s="5"/>
      <c r="Y445" s="5"/>
      <c r="Z445" s="5"/>
    </row>
    <row r="446" spans="1:26" ht="21.75" hidden="1" customHeight="1">
      <c r="A446" s="1"/>
      <c r="B446" s="1">
        <v>3199900380740</v>
      </c>
      <c r="C446" s="64" t="s">
        <v>631</v>
      </c>
      <c r="D446" s="5" t="s">
        <v>496</v>
      </c>
      <c r="E446" s="5" t="s">
        <v>616</v>
      </c>
      <c r="F446" s="5" t="s">
        <v>51</v>
      </c>
      <c r="G446" s="5" t="s">
        <v>51</v>
      </c>
      <c r="H446" s="5" t="s">
        <v>51</v>
      </c>
      <c r="I446" s="5" t="s">
        <v>51</v>
      </c>
      <c r="J446" s="65" t="s">
        <v>51</v>
      </c>
      <c r="K446" s="5" t="s">
        <v>6</v>
      </c>
      <c r="L446" s="5" t="s">
        <v>81</v>
      </c>
      <c r="M446" s="66">
        <f t="shared" si="276"/>
        <v>0</v>
      </c>
      <c r="N446" s="66">
        <f t="shared" si="277"/>
        <v>1</v>
      </c>
      <c r="O446" s="66"/>
      <c r="P446" s="66">
        <f t="shared" si="278"/>
        <v>0</v>
      </c>
      <c r="Q446" s="66">
        <f t="shared" si="279"/>
        <v>0</v>
      </c>
      <c r="R446" s="67">
        <f t="shared" si="2"/>
        <v>1</v>
      </c>
      <c r="S446" s="5"/>
      <c r="T446" s="5"/>
      <c r="U446" s="5" t="str">
        <f t="shared" si="7"/>
        <v>คณะวิทยาศาสตร์และเทคโนโลยี สาขาวิชาคอมพิวเตอร์</v>
      </c>
      <c r="V446" s="8">
        <v>3199900380740</v>
      </c>
      <c r="W446" s="5"/>
      <c r="X446" s="5"/>
      <c r="Y446" s="5"/>
      <c r="Z446" s="5"/>
    </row>
    <row r="447" spans="1:26" ht="21.75" hidden="1" customHeight="1">
      <c r="A447" s="1"/>
      <c r="B447" s="1">
        <v>3470100441107</v>
      </c>
      <c r="C447" s="64" t="s">
        <v>632</v>
      </c>
      <c r="D447" s="5" t="s">
        <v>496</v>
      </c>
      <c r="E447" s="5" t="s">
        <v>616</v>
      </c>
      <c r="F447" s="5" t="s">
        <v>51</v>
      </c>
      <c r="G447" s="5" t="s">
        <v>51</v>
      </c>
      <c r="H447" s="5" t="s">
        <v>51</v>
      </c>
      <c r="I447" s="5" t="s">
        <v>51</v>
      </c>
      <c r="J447" s="65" t="s">
        <v>51</v>
      </c>
      <c r="K447" s="5" t="s">
        <v>6</v>
      </c>
      <c r="L447" s="5" t="s">
        <v>81</v>
      </c>
      <c r="M447" s="66">
        <f t="shared" si="276"/>
        <v>0</v>
      </c>
      <c r="N447" s="66">
        <f t="shared" si="277"/>
        <v>1</v>
      </c>
      <c r="O447" s="66"/>
      <c r="P447" s="66">
        <f t="shared" si="278"/>
        <v>0</v>
      </c>
      <c r="Q447" s="66">
        <f t="shared" si="279"/>
        <v>0</v>
      </c>
      <c r="R447" s="67">
        <f t="shared" si="2"/>
        <v>1</v>
      </c>
      <c r="S447" s="5"/>
      <c r="T447" s="5"/>
      <c r="U447" s="5" t="str">
        <f t="shared" si="7"/>
        <v>คณะวิทยาศาสตร์และเทคโนโลยี สาขาวิชาคอมพิวเตอร์</v>
      </c>
      <c r="V447" s="8">
        <v>3470100441107</v>
      </c>
      <c r="W447" s="5"/>
      <c r="X447" s="5"/>
      <c r="Y447" s="5"/>
      <c r="Z447" s="5"/>
    </row>
    <row r="448" spans="1:26" ht="21.75" hidden="1" customHeight="1">
      <c r="A448" s="1"/>
      <c r="B448" s="1">
        <v>3471201441481</v>
      </c>
      <c r="C448" s="64" t="s">
        <v>633</v>
      </c>
      <c r="D448" s="5" t="s">
        <v>496</v>
      </c>
      <c r="E448" s="5" t="s">
        <v>616</v>
      </c>
      <c r="F448" s="5" t="s">
        <v>198</v>
      </c>
      <c r="G448" s="5" t="s">
        <v>45</v>
      </c>
      <c r="H448" s="5" t="s">
        <v>46</v>
      </c>
      <c r="I448" s="5" t="s">
        <v>628</v>
      </c>
      <c r="J448" s="65" t="s">
        <v>496</v>
      </c>
      <c r="K448" s="5" t="s">
        <v>6</v>
      </c>
      <c r="L448" s="5" t="s">
        <v>49</v>
      </c>
      <c r="M448" s="66">
        <f t="shared" si="276"/>
        <v>0</v>
      </c>
      <c r="N448" s="66">
        <f t="shared" si="277"/>
        <v>1</v>
      </c>
      <c r="O448" s="66"/>
      <c r="P448" s="66">
        <f t="shared" si="278"/>
        <v>0</v>
      </c>
      <c r="Q448" s="66">
        <f t="shared" si="279"/>
        <v>0</v>
      </c>
      <c r="R448" s="67">
        <f t="shared" si="2"/>
        <v>1</v>
      </c>
      <c r="S448" s="5"/>
      <c r="T448" s="5"/>
      <c r="U448" s="5" t="str">
        <f t="shared" si="7"/>
        <v>คณะวิทยาศาสตร์และเทคโนโลยี สาขาวิชาคอมพิวเตอร์</v>
      </c>
      <c r="V448" s="8">
        <v>3471201441481</v>
      </c>
      <c r="W448" s="5"/>
      <c r="X448" s="5"/>
      <c r="Y448" s="5"/>
      <c r="Z448" s="5"/>
    </row>
    <row r="449" spans="1:26" ht="21.75" hidden="1" customHeight="1">
      <c r="A449" s="1"/>
      <c r="B449" s="1">
        <v>3479900141891</v>
      </c>
      <c r="C449" s="64" t="s">
        <v>634</v>
      </c>
      <c r="D449" s="5" t="s">
        <v>496</v>
      </c>
      <c r="E449" s="5" t="s">
        <v>616</v>
      </c>
      <c r="F449" s="5" t="s">
        <v>198</v>
      </c>
      <c r="G449" s="5" t="s">
        <v>45</v>
      </c>
      <c r="H449" s="5" t="s">
        <v>46</v>
      </c>
      <c r="I449" s="5" t="s">
        <v>628</v>
      </c>
      <c r="J449" s="65" t="s">
        <v>496</v>
      </c>
      <c r="K449" s="5" t="s">
        <v>6</v>
      </c>
      <c r="L449" s="5" t="s">
        <v>49</v>
      </c>
      <c r="M449" s="66">
        <f t="shared" si="276"/>
        <v>0</v>
      </c>
      <c r="N449" s="66">
        <f t="shared" si="277"/>
        <v>1</v>
      </c>
      <c r="O449" s="66"/>
      <c r="P449" s="66">
        <f t="shared" si="278"/>
        <v>0</v>
      </c>
      <c r="Q449" s="66">
        <f t="shared" si="279"/>
        <v>0</v>
      </c>
      <c r="R449" s="67">
        <f t="shared" si="2"/>
        <v>1</v>
      </c>
      <c r="S449" s="5"/>
      <c r="T449" s="5"/>
      <c r="U449" s="5" t="str">
        <f t="shared" si="7"/>
        <v>คณะวิทยาศาสตร์และเทคโนโลยี สาขาวิชาคอมพิวเตอร์</v>
      </c>
      <c r="V449" s="8">
        <v>3479900141891</v>
      </c>
      <c r="W449" s="5"/>
      <c r="X449" s="5"/>
      <c r="Y449" s="5"/>
      <c r="Z449" s="5"/>
    </row>
    <row r="450" spans="1:26" ht="21.75" hidden="1" customHeight="1">
      <c r="A450" s="1"/>
      <c r="B450" s="1">
        <v>3499900034547</v>
      </c>
      <c r="C450" s="64" t="s">
        <v>517</v>
      </c>
      <c r="D450" s="5" t="s">
        <v>496</v>
      </c>
      <c r="E450" s="5" t="s">
        <v>616</v>
      </c>
      <c r="F450" s="5" t="s">
        <v>76</v>
      </c>
      <c r="G450" s="5" t="s">
        <v>45</v>
      </c>
      <c r="H450" s="5" t="s">
        <v>46</v>
      </c>
      <c r="I450" s="5" t="s">
        <v>123</v>
      </c>
      <c r="J450" s="65" t="s">
        <v>28</v>
      </c>
      <c r="K450" s="5" t="s">
        <v>6</v>
      </c>
      <c r="L450" s="5" t="s">
        <v>81</v>
      </c>
      <c r="M450" s="66">
        <f t="shared" si="276"/>
        <v>0</v>
      </c>
      <c r="N450" s="66">
        <f t="shared" si="277"/>
        <v>1</v>
      </c>
      <c r="O450" s="66"/>
      <c r="P450" s="66">
        <f t="shared" si="278"/>
        <v>0</v>
      </c>
      <c r="Q450" s="66">
        <f t="shared" si="279"/>
        <v>0</v>
      </c>
      <c r="R450" s="67">
        <f t="shared" si="2"/>
        <v>1</v>
      </c>
      <c r="S450" s="5"/>
      <c r="T450" s="5"/>
      <c r="U450" s="5" t="str">
        <f t="shared" si="7"/>
        <v>คณะวิทยาศาสตร์และเทคโนโลยี สาขาวิชาคอมพิวเตอร์</v>
      </c>
      <c r="V450" s="8">
        <v>3499900034547</v>
      </c>
      <c r="W450" s="5"/>
      <c r="X450" s="5"/>
      <c r="Y450" s="5"/>
      <c r="Z450" s="5"/>
    </row>
    <row r="451" spans="1:26" ht="21.75" hidden="1" customHeight="1">
      <c r="A451" s="1"/>
      <c r="B451" s="1">
        <v>5410100140413</v>
      </c>
      <c r="C451" s="64" t="s">
        <v>635</v>
      </c>
      <c r="D451" s="5" t="s">
        <v>496</v>
      </c>
      <c r="E451" s="5" t="s">
        <v>616</v>
      </c>
      <c r="F451" s="5" t="s">
        <v>51</v>
      </c>
      <c r="G451" s="5" t="s">
        <v>51</v>
      </c>
      <c r="H451" s="5" t="s">
        <v>51</v>
      </c>
      <c r="I451" s="5" t="s">
        <v>51</v>
      </c>
      <c r="J451" s="65" t="s">
        <v>51</v>
      </c>
      <c r="K451" s="5" t="s">
        <v>6</v>
      </c>
      <c r="L451" s="5" t="s">
        <v>81</v>
      </c>
      <c r="M451" s="66">
        <f t="shared" si="276"/>
        <v>0</v>
      </c>
      <c r="N451" s="66">
        <f t="shared" si="277"/>
        <v>1</v>
      </c>
      <c r="O451" s="66"/>
      <c r="P451" s="66">
        <f t="shared" si="278"/>
        <v>0</v>
      </c>
      <c r="Q451" s="66">
        <f t="shared" si="279"/>
        <v>0</v>
      </c>
      <c r="R451" s="67">
        <f t="shared" si="2"/>
        <v>1</v>
      </c>
      <c r="S451" s="5"/>
      <c r="T451" s="5"/>
      <c r="U451" s="5" t="str">
        <f t="shared" si="7"/>
        <v>คณะวิทยาศาสตร์และเทคโนโลยี สาขาวิชาคอมพิวเตอร์</v>
      </c>
      <c r="V451" s="8">
        <v>5410100140413</v>
      </c>
      <c r="W451" s="5"/>
      <c r="X451" s="5"/>
      <c r="Y451" s="5"/>
      <c r="Z451" s="5"/>
    </row>
    <row r="452" spans="1:26" ht="21.75" hidden="1" customHeight="1">
      <c r="A452" s="1"/>
      <c r="B452" s="1">
        <v>5470100007535</v>
      </c>
      <c r="C452" s="64" t="s">
        <v>636</v>
      </c>
      <c r="D452" s="5" t="s">
        <v>496</v>
      </c>
      <c r="E452" s="5" t="s">
        <v>616</v>
      </c>
      <c r="F452" s="5" t="s">
        <v>198</v>
      </c>
      <c r="G452" s="5" t="s">
        <v>53</v>
      </c>
      <c r="H452" s="5" t="s">
        <v>46</v>
      </c>
      <c r="I452" s="5" t="s">
        <v>622</v>
      </c>
      <c r="J452" s="65" t="s">
        <v>496</v>
      </c>
      <c r="K452" s="5" t="s">
        <v>6</v>
      </c>
      <c r="L452" s="5" t="s">
        <v>81</v>
      </c>
      <c r="M452" s="66">
        <f t="shared" si="276"/>
        <v>0</v>
      </c>
      <c r="N452" s="66">
        <f t="shared" si="277"/>
        <v>1</v>
      </c>
      <c r="O452" s="66"/>
      <c r="P452" s="66">
        <f t="shared" si="278"/>
        <v>0</v>
      </c>
      <c r="Q452" s="66">
        <f t="shared" si="279"/>
        <v>0</v>
      </c>
      <c r="R452" s="67">
        <f t="shared" si="2"/>
        <v>1</v>
      </c>
      <c r="S452" s="5"/>
      <c r="T452" s="5"/>
      <c r="U452" s="5" t="str">
        <f t="shared" si="7"/>
        <v>คณะวิทยาศาสตร์และเทคโนโลยี สาขาวิชาคอมพิวเตอร์</v>
      </c>
      <c r="V452" s="8">
        <v>5470100007535</v>
      </c>
      <c r="W452" s="5"/>
      <c r="X452" s="5"/>
      <c r="Y452" s="5"/>
      <c r="Z452" s="5"/>
    </row>
    <row r="453" spans="1:26" ht="21.75" hidden="1" customHeight="1">
      <c r="A453" s="1"/>
      <c r="B453" s="1">
        <v>5470300023402</v>
      </c>
      <c r="C453" s="64" t="s">
        <v>637</v>
      </c>
      <c r="D453" s="5" t="s">
        <v>496</v>
      </c>
      <c r="E453" s="5" t="s">
        <v>616</v>
      </c>
      <c r="F453" s="5" t="s">
        <v>198</v>
      </c>
      <c r="G453" s="5" t="s">
        <v>53</v>
      </c>
      <c r="H453" s="5" t="s">
        <v>46</v>
      </c>
      <c r="I453" s="5" t="s">
        <v>622</v>
      </c>
      <c r="J453" s="65" t="s">
        <v>496</v>
      </c>
      <c r="K453" s="5" t="s">
        <v>6</v>
      </c>
      <c r="L453" s="5" t="s">
        <v>81</v>
      </c>
      <c r="M453" s="66">
        <f t="shared" si="276"/>
        <v>0</v>
      </c>
      <c r="N453" s="66">
        <f t="shared" si="277"/>
        <v>1</v>
      </c>
      <c r="O453" s="66"/>
      <c r="P453" s="66">
        <f t="shared" si="278"/>
        <v>0</v>
      </c>
      <c r="Q453" s="66">
        <f t="shared" si="279"/>
        <v>0</v>
      </c>
      <c r="R453" s="67">
        <f t="shared" si="2"/>
        <v>1</v>
      </c>
      <c r="S453" s="5"/>
      <c r="T453" s="5"/>
      <c r="U453" s="5" t="str">
        <f t="shared" si="7"/>
        <v>คณะวิทยาศาสตร์และเทคโนโลยี สาขาวิชาคอมพิวเตอร์</v>
      </c>
      <c r="V453" s="8">
        <v>5470300023402</v>
      </c>
      <c r="W453" s="5"/>
      <c r="X453" s="5"/>
      <c r="Y453" s="5"/>
      <c r="Z453" s="5"/>
    </row>
    <row r="454" spans="1:26" ht="21.75" hidden="1" customHeight="1">
      <c r="A454" s="1"/>
      <c r="B454" s="1">
        <v>5471200075711</v>
      </c>
      <c r="C454" s="64" t="s">
        <v>638</v>
      </c>
      <c r="D454" s="5" t="s">
        <v>496</v>
      </c>
      <c r="E454" s="5" t="s">
        <v>616</v>
      </c>
      <c r="F454" s="5" t="s">
        <v>198</v>
      </c>
      <c r="G454" s="5" t="s">
        <v>45</v>
      </c>
      <c r="H454" s="5" t="s">
        <v>46</v>
      </c>
      <c r="I454" s="5" t="s">
        <v>628</v>
      </c>
      <c r="J454" s="65" t="s">
        <v>496</v>
      </c>
      <c r="K454" s="5" t="s">
        <v>6</v>
      </c>
      <c r="L454" s="5" t="s">
        <v>81</v>
      </c>
      <c r="M454" s="66">
        <f t="shared" si="276"/>
        <v>0</v>
      </c>
      <c r="N454" s="66">
        <f t="shared" si="277"/>
        <v>1</v>
      </c>
      <c r="O454" s="66"/>
      <c r="P454" s="66">
        <f t="shared" si="278"/>
        <v>0</v>
      </c>
      <c r="Q454" s="66">
        <f t="shared" si="279"/>
        <v>0</v>
      </c>
      <c r="R454" s="67">
        <f t="shared" si="2"/>
        <v>1</v>
      </c>
      <c r="S454" s="5"/>
      <c r="T454" s="5"/>
      <c r="U454" s="5" t="str">
        <f t="shared" si="7"/>
        <v xml:space="preserve"> </v>
      </c>
      <c r="V454" s="8">
        <v>5471200075711</v>
      </c>
      <c r="W454" s="5"/>
      <c r="X454" s="5"/>
      <c r="Y454" s="5"/>
      <c r="Z454" s="5"/>
    </row>
    <row r="455" spans="1:26" ht="21.75" hidden="1" customHeight="1">
      <c r="A455" s="4">
        <v>3</v>
      </c>
      <c r="B455" s="4" t="str">
        <f>E456</f>
        <v>สาขาวิชาเคมี</v>
      </c>
      <c r="C455" s="60" t="str">
        <f>B455</f>
        <v>สาขาวิชาเคมี</v>
      </c>
      <c r="D455" s="59"/>
      <c r="E455" s="59"/>
      <c r="F455" s="59" t="s">
        <v>51</v>
      </c>
      <c r="G455" s="59" t="s">
        <v>51</v>
      </c>
      <c r="H455" s="59" t="s">
        <v>51</v>
      </c>
      <c r="I455" s="59" t="s">
        <v>51</v>
      </c>
      <c r="J455" s="61" t="s">
        <v>51</v>
      </c>
      <c r="K455" s="59"/>
      <c r="L455" s="59"/>
      <c r="M455" s="62">
        <f t="shared" ref="M455:N455" si="280">SUMIF($E:$E,$B455,M:M)</f>
        <v>3</v>
      </c>
      <c r="N455" s="62">
        <f t="shared" si="280"/>
        <v>7</v>
      </c>
      <c r="O455" s="62"/>
      <c r="P455" s="62">
        <f t="shared" ref="P455:Q455" si="281">SUMIF($E:$E,$B455,P:P)</f>
        <v>0</v>
      </c>
      <c r="Q455" s="62">
        <f t="shared" si="281"/>
        <v>0</v>
      </c>
      <c r="R455" s="63">
        <f t="shared" si="2"/>
        <v>10</v>
      </c>
      <c r="S455" s="59"/>
      <c r="T455" s="59"/>
      <c r="U455" s="5" t="str">
        <f t="shared" si="7"/>
        <v>คณะวิทยาศาสตร์และเทคโนโลยี สาขาวิชาเคมี</v>
      </c>
      <c r="V455" s="58" t="s">
        <v>51</v>
      </c>
      <c r="W455" s="59"/>
      <c r="X455" s="59"/>
      <c r="Y455" s="59"/>
      <c r="Z455" s="59"/>
    </row>
    <row r="456" spans="1:26" ht="21.75" hidden="1" customHeight="1">
      <c r="A456" s="1"/>
      <c r="B456" s="1">
        <v>3361300180511</v>
      </c>
      <c r="C456" s="64" t="s">
        <v>639</v>
      </c>
      <c r="D456" s="5" t="s">
        <v>496</v>
      </c>
      <c r="E456" s="5" t="s">
        <v>640</v>
      </c>
      <c r="F456" s="5" t="s">
        <v>76</v>
      </c>
      <c r="G456" s="5" t="s">
        <v>478</v>
      </c>
      <c r="H456" s="5" t="s">
        <v>120</v>
      </c>
      <c r="I456" s="5" t="s">
        <v>477</v>
      </c>
      <c r="J456" s="65" t="s">
        <v>28</v>
      </c>
      <c r="K456" s="5" t="s">
        <v>62</v>
      </c>
      <c r="L456" s="5" t="s">
        <v>81</v>
      </c>
      <c r="M456" s="66">
        <f t="shared" ref="M456:M465" si="282">IF(K456="ข้าราชการพลเรือนในสถาบันอุดมศึกษา",1,0)</f>
        <v>1</v>
      </c>
      <c r="N456" s="66">
        <f t="shared" ref="N456:N465" si="283">IF(K456="พนักงานมหาวิทยาลัย",1,0)</f>
        <v>0</v>
      </c>
      <c r="O456" s="66"/>
      <c r="P456" s="66">
        <f t="shared" ref="P456:P465" si="284">IF(K456="ลูกจ้างชั่วคราวรายเดือน",1,0)</f>
        <v>0</v>
      </c>
      <c r="Q456" s="66">
        <f t="shared" ref="Q456:Q465" si="285">IF(K456="อาจารย์พิเศษรายชั่วโมง",1,0)</f>
        <v>0</v>
      </c>
      <c r="R456" s="67">
        <f t="shared" si="2"/>
        <v>1</v>
      </c>
      <c r="S456" s="5"/>
      <c r="T456" s="5"/>
      <c r="U456" s="5" t="str">
        <f t="shared" si="7"/>
        <v>คณะวิทยาศาสตร์และเทคโนโลยี สาขาวิชาเคมี</v>
      </c>
      <c r="V456" s="8">
        <v>3361300180511</v>
      </c>
      <c r="W456" s="5"/>
      <c r="X456" s="5"/>
      <c r="Y456" s="5"/>
      <c r="Z456" s="5"/>
    </row>
    <row r="457" spans="1:26" ht="21.75" hidden="1" customHeight="1">
      <c r="A457" s="1"/>
      <c r="B457" s="1">
        <v>3411400041300</v>
      </c>
      <c r="C457" s="64" t="s">
        <v>641</v>
      </c>
      <c r="D457" s="5" t="s">
        <v>496</v>
      </c>
      <c r="E457" s="5" t="s">
        <v>640</v>
      </c>
      <c r="F457" s="5" t="s">
        <v>198</v>
      </c>
      <c r="G457" s="5" t="s">
        <v>45</v>
      </c>
      <c r="H457" s="5" t="s">
        <v>46</v>
      </c>
      <c r="I457" s="5" t="s">
        <v>477</v>
      </c>
      <c r="J457" s="65" t="s">
        <v>496</v>
      </c>
      <c r="K457" s="5" t="s">
        <v>62</v>
      </c>
      <c r="L457" s="5" t="s">
        <v>49</v>
      </c>
      <c r="M457" s="66">
        <f t="shared" si="282"/>
        <v>1</v>
      </c>
      <c r="N457" s="66">
        <f t="shared" si="283"/>
        <v>0</v>
      </c>
      <c r="O457" s="66"/>
      <c r="P457" s="66">
        <f t="shared" si="284"/>
        <v>0</v>
      </c>
      <c r="Q457" s="66">
        <f t="shared" si="285"/>
        <v>0</v>
      </c>
      <c r="R457" s="67">
        <f t="shared" si="2"/>
        <v>1</v>
      </c>
      <c r="S457" s="5"/>
      <c r="T457" s="5"/>
      <c r="U457" s="5" t="str">
        <f t="shared" si="7"/>
        <v>คณะวิทยาศาสตร์และเทคโนโลยี สาขาวิชาเคมี</v>
      </c>
      <c r="V457" s="8">
        <v>3411400041300</v>
      </c>
      <c r="W457" s="5"/>
      <c r="X457" s="5"/>
      <c r="Y457" s="5"/>
      <c r="Z457" s="5"/>
    </row>
    <row r="458" spans="1:26" ht="21.75" hidden="1" customHeight="1">
      <c r="A458" s="1"/>
      <c r="B458" s="1">
        <v>3800800755038</v>
      </c>
      <c r="C458" s="64" t="s">
        <v>642</v>
      </c>
      <c r="D458" s="5" t="s">
        <v>496</v>
      </c>
      <c r="E458" s="5" t="s">
        <v>640</v>
      </c>
      <c r="F458" s="5" t="s">
        <v>198</v>
      </c>
      <c r="G458" s="5" t="s">
        <v>45</v>
      </c>
      <c r="H458" s="5" t="s">
        <v>46</v>
      </c>
      <c r="I458" s="5" t="s">
        <v>477</v>
      </c>
      <c r="J458" s="65" t="s">
        <v>496</v>
      </c>
      <c r="K458" s="5" t="s">
        <v>62</v>
      </c>
      <c r="L458" s="5" t="s">
        <v>49</v>
      </c>
      <c r="M458" s="66">
        <f t="shared" si="282"/>
        <v>1</v>
      </c>
      <c r="N458" s="66">
        <f t="shared" si="283"/>
        <v>0</v>
      </c>
      <c r="O458" s="66"/>
      <c r="P458" s="66">
        <f t="shared" si="284"/>
        <v>0</v>
      </c>
      <c r="Q458" s="66">
        <f t="shared" si="285"/>
        <v>0</v>
      </c>
      <c r="R458" s="67">
        <f t="shared" si="2"/>
        <v>1</v>
      </c>
      <c r="S458" s="5"/>
      <c r="T458" s="5"/>
      <c r="U458" s="5" t="str">
        <f t="shared" si="7"/>
        <v>คณะวิทยาศาสตร์และเทคโนโลยี สาขาวิชาเคมี</v>
      </c>
      <c r="V458" s="8">
        <v>3800800755038</v>
      </c>
      <c r="W458" s="5"/>
      <c r="X458" s="5"/>
      <c r="Y458" s="5"/>
      <c r="Z458" s="5"/>
    </row>
    <row r="459" spans="1:26" ht="21.75" hidden="1" customHeight="1">
      <c r="A459" s="1"/>
      <c r="B459" s="1">
        <v>1301700006261</v>
      </c>
      <c r="C459" s="64" t="s">
        <v>643</v>
      </c>
      <c r="D459" s="5" t="s">
        <v>496</v>
      </c>
      <c r="E459" s="5" t="s">
        <v>640</v>
      </c>
      <c r="F459" s="5" t="s">
        <v>198</v>
      </c>
      <c r="G459" s="5" t="s">
        <v>45</v>
      </c>
      <c r="H459" s="5" t="s">
        <v>46</v>
      </c>
      <c r="I459" s="5" t="s">
        <v>477</v>
      </c>
      <c r="J459" s="65" t="s">
        <v>496</v>
      </c>
      <c r="K459" s="5" t="s">
        <v>6</v>
      </c>
      <c r="L459" s="5" t="s">
        <v>49</v>
      </c>
      <c r="M459" s="66">
        <f t="shared" si="282"/>
        <v>0</v>
      </c>
      <c r="N459" s="66">
        <f t="shared" si="283"/>
        <v>1</v>
      </c>
      <c r="O459" s="66"/>
      <c r="P459" s="66">
        <f t="shared" si="284"/>
        <v>0</v>
      </c>
      <c r="Q459" s="66">
        <f t="shared" si="285"/>
        <v>0</v>
      </c>
      <c r="R459" s="67">
        <f t="shared" si="2"/>
        <v>1</v>
      </c>
      <c r="S459" s="5"/>
      <c r="T459" s="5"/>
      <c r="U459" s="5" t="str">
        <f t="shared" si="7"/>
        <v>คณะวิทยาศาสตร์และเทคโนโลยี สาขาวิชาเคมี</v>
      </c>
      <c r="V459" s="8">
        <v>1301700006261</v>
      </c>
      <c r="W459" s="5"/>
      <c r="X459" s="5"/>
      <c r="Y459" s="5"/>
      <c r="Z459" s="5"/>
    </row>
    <row r="460" spans="1:26" ht="21.75" hidden="1" customHeight="1">
      <c r="A460" s="1"/>
      <c r="B460" s="1">
        <v>1330700096685</v>
      </c>
      <c r="C460" s="64" t="s">
        <v>644</v>
      </c>
      <c r="D460" s="5" t="s">
        <v>496</v>
      </c>
      <c r="E460" s="5" t="s">
        <v>640</v>
      </c>
      <c r="F460" s="5" t="s">
        <v>198</v>
      </c>
      <c r="G460" s="5" t="s">
        <v>45</v>
      </c>
      <c r="H460" s="5" t="s">
        <v>46</v>
      </c>
      <c r="I460" s="5" t="s">
        <v>477</v>
      </c>
      <c r="J460" s="65" t="s">
        <v>496</v>
      </c>
      <c r="K460" s="5" t="s">
        <v>6</v>
      </c>
      <c r="L460" s="5" t="s">
        <v>49</v>
      </c>
      <c r="M460" s="66">
        <f t="shared" si="282"/>
        <v>0</v>
      </c>
      <c r="N460" s="66">
        <f t="shared" si="283"/>
        <v>1</v>
      </c>
      <c r="O460" s="66"/>
      <c r="P460" s="66">
        <f t="shared" si="284"/>
        <v>0</v>
      </c>
      <c r="Q460" s="66">
        <f t="shared" si="285"/>
        <v>0</v>
      </c>
      <c r="R460" s="67">
        <f t="shared" si="2"/>
        <v>1</v>
      </c>
      <c r="S460" s="5"/>
      <c r="T460" s="5"/>
      <c r="U460" s="5" t="str">
        <f t="shared" si="7"/>
        <v>คณะวิทยาศาสตร์และเทคโนโลยี สาขาวิชาเคมี</v>
      </c>
      <c r="V460" s="8">
        <v>1330700096685</v>
      </c>
      <c r="W460" s="5"/>
      <c r="X460" s="5"/>
      <c r="Y460" s="5"/>
      <c r="Z460" s="5"/>
    </row>
    <row r="461" spans="1:26" ht="21.75" hidden="1" customHeight="1">
      <c r="A461" s="1"/>
      <c r="B461" s="1">
        <v>1410300041491</v>
      </c>
      <c r="C461" s="64" t="s">
        <v>488</v>
      </c>
      <c r="D461" s="5" t="s">
        <v>496</v>
      </c>
      <c r="E461" s="5" t="s">
        <v>640</v>
      </c>
      <c r="F461" s="5" t="s">
        <v>76</v>
      </c>
      <c r="G461" s="5" t="s">
        <v>478</v>
      </c>
      <c r="H461" s="5" t="s">
        <v>120</v>
      </c>
      <c r="I461" s="5" t="s">
        <v>477</v>
      </c>
      <c r="J461" s="65" t="s">
        <v>28</v>
      </c>
      <c r="K461" s="5" t="s">
        <v>6</v>
      </c>
      <c r="L461" s="5" t="s">
        <v>81</v>
      </c>
      <c r="M461" s="66">
        <f t="shared" si="282"/>
        <v>0</v>
      </c>
      <c r="N461" s="66">
        <f t="shared" si="283"/>
        <v>1</v>
      </c>
      <c r="O461" s="66"/>
      <c r="P461" s="66">
        <f t="shared" si="284"/>
        <v>0</v>
      </c>
      <c r="Q461" s="66">
        <f t="shared" si="285"/>
        <v>0</v>
      </c>
      <c r="R461" s="67">
        <f t="shared" si="2"/>
        <v>1</v>
      </c>
      <c r="S461" s="5"/>
      <c r="T461" s="5"/>
      <c r="U461" s="5" t="str">
        <f t="shared" si="7"/>
        <v>คณะวิทยาศาสตร์และเทคโนโลยี สาขาวิชาเคมี</v>
      </c>
      <c r="V461" s="8">
        <v>1410300041491</v>
      </c>
      <c r="W461" s="5"/>
      <c r="X461" s="5"/>
      <c r="Y461" s="5"/>
      <c r="Z461" s="5"/>
    </row>
    <row r="462" spans="1:26" ht="21.75" hidden="1" customHeight="1">
      <c r="A462" s="1"/>
      <c r="B462" s="1">
        <v>1410600018517</v>
      </c>
      <c r="C462" s="64" t="s">
        <v>645</v>
      </c>
      <c r="D462" s="5" t="s">
        <v>496</v>
      </c>
      <c r="E462" s="5" t="s">
        <v>640</v>
      </c>
      <c r="F462" s="5" t="s">
        <v>198</v>
      </c>
      <c r="G462" s="5" t="s">
        <v>45</v>
      </c>
      <c r="H462" s="5" t="s">
        <v>46</v>
      </c>
      <c r="I462" s="5" t="s">
        <v>477</v>
      </c>
      <c r="J462" s="65" t="s">
        <v>496</v>
      </c>
      <c r="K462" s="5" t="s">
        <v>6</v>
      </c>
      <c r="L462" s="5" t="s">
        <v>49</v>
      </c>
      <c r="M462" s="66">
        <f t="shared" si="282"/>
        <v>0</v>
      </c>
      <c r="N462" s="66">
        <f t="shared" si="283"/>
        <v>1</v>
      </c>
      <c r="O462" s="66"/>
      <c r="P462" s="66">
        <f t="shared" si="284"/>
        <v>0</v>
      </c>
      <c r="Q462" s="66">
        <f t="shared" si="285"/>
        <v>0</v>
      </c>
      <c r="R462" s="67">
        <f t="shared" si="2"/>
        <v>1</v>
      </c>
      <c r="S462" s="5"/>
      <c r="T462" s="5"/>
      <c r="U462" s="5" t="str">
        <f t="shared" si="7"/>
        <v>คณะวิทยาศาสตร์และเทคโนโลยี สาขาวิชาเคมี</v>
      </c>
      <c r="V462" s="8">
        <v>1410600018517</v>
      </c>
      <c r="W462" s="5"/>
      <c r="X462" s="5"/>
      <c r="Y462" s="5"/>
      <c r="Z462" s="5"/>
    </row>
    <row r="463" spans="1:26" ht="21.75" hidden="1" customHeight="1">
      <c r="A463" s="1"/>
      <c r="B463" s="1">
        <v>3450900055007</v>
      </c>
      <c r="C463" s="64" t="s">
        <v>646</v>
      </c>
      <c r="D463" s="5" t="s">
        <v>496</v>
      </c>
      <c r="E463" s="5" t="s">
        <v>640</v>
      </c>
      <c r="F463" s="5" t="s">
        <v>51</v>
      </c>
      <c r="G463" s="5" t="s">
        <v>51</v>
      </c>
      <c r="H463" s="5" t="s">
        <v>51</v>
      </c>
      <c r="I463" s="5" t="s">
        <v>51</v>
      </c>
      <c r="J463" s="65" t="s">
        <v>51</v>
      </c>
      <c r="K463" s="5" t="s">
        <v>6</v>
      </c>
      <c r="L463" s="5" t="s">
        <v>81</v>
      </c>
      <c r="M463" s="66">
        <f t="shared" si="282"/>
        <v>0</v>
      </c>
      <c r="N463" s="66">
        <f t="shared" si="283"/>
        <v>1</v>
      </c>
      <c r="O463" s="66"/>
      <c r="P463" s="66">
        <f t="shared" si="284"/>
        <v>0</v>
      </c>
      <c r="Q463" s="66">
        <f t="shared" si="285"/>
        <v>0</v>
      </c>
      <c r="R463" s="67">
        <f t="shared" si="2"/>
        <v>1</v>
      </c>
      <c r="S463" s="5"/>
      <c r="T463" s="5"/>
      <c r="U463" s="5" t="str">
        <f t="shared" si="7"/>
        <v>คณะวิทยาศาสตร์และเทคโนโลยี สาขาวิชาเคมี</v>
      </c>
      <c r="V463" s="8">
        <v>3450900055007</v>
      </c>
      <c r="W463" s="5"/>
      <c r="X463" s="5"/>
      <c r="Y463" s="5"/>
      <c r="Z463" s="5"/>
    </row>
    <row r="464" spans="1:26" ht="21.75" hidden="1" customHeight="1">
      <c r="A464" s="1"/>
      <c r="B464" s="1">
        <v>3459900159439</v>
      </c>
      <c r="C464" s="64" t="s">
        <v>491</v>
      </c>
      <c r="D464" s="5" t="s">
        <v>496</v>
      </c>
      <c r="E464" s="5" t="s">
        <v>640</v>
      </c>
      <c r="F464" s="5" t="s">
        <v>76</v>
      </c>
      <c r="G464" s="5" t="s">
        <v>478</v>
      </c>
      <c r="H464" s="5" t="s">
        <v>120</v>
      </c>
      <c r="I464" s="5" t="s">
        <v>477</v>
      </c>
      <c r="J464" s="65" t="s">
        <v>28</v>
      </c>
      <c r="K464" s="5" t="s">
        <v>6</v>
      </c>
      <c r="L464" s="5" t="s">
        <v>49</v>
      </c>
      <c r="M464" s="66">
        <f t="shared" si="282"/>
        <v>0</v>
      </c>
      <c r="N464" s="66">
        <f t="shared" si="283"/>
        <v>1</v>
      </c>
      <c r="O464" s="66"/>
      <c r="P464" s="66">
        <f t="shared" si="284"/>
        <v>0</v>
      </c>
      <c r="Q464" s="66">
        <f t="shared" si="285"/>
        <v>0</v>
      </c>
      <c r="R464" s="67">
        <f t="shared" si="2"/>
        <v>1</v>
      </c>
      <c r="S464" s="5"/>
      <c r="T464" s="5"/>
      <c r="U464" s="5" t="str">
        <f t="shared" si="7"/>
        <v>คณะวิทยาศาสตร์และเทคโนโลยี สาขาวิชาเคมี</v>
      </c>
      <c r="V464" s="8">
        <v>3459900159439</v>
      </c>
      <c r="W464" s="5"/>
      <c r="X464" s="5"/>
      <c r="Y464" s="5"/>
      <c r="Z464" s="5"/>
    </row>
    <row r="465" spans="1:26" ht="21.75" hidden="1" customHeight="1">
      <c r="A465" s="1"/>
      <c r="B465" s="1">
        <v>3479900079591</v>
      </c>
      <c r="C465" s="64" t="s">
        <v>501</v>
      </c>
      <c r="D465" s="5" t="s">
        <v>496</v>
      </c>
      <c r="E465" s="5" t="s">
        <v>640</v>
      </c>
      <c r="F465" s="5" t="s">
        <v>76</v>
      </c>
      <c r="G465" s="5" t="s">
        <v>478</v>
      </c>
      <c r="H465" s="5" t="s">
        <v>120</v>
      </c>
      <c r="I465" s="5" t="s">
        <v>477</v>
      </c>
      <c r="J465" s="65" t="s">
        <v>28</v>
      </c>
      <c r="K465" s="5" t="s">
        <v>6</v>
      </c>
      <c r="L465" s="5" t="s">
        <v>81</v>
      </c>
      <c r="M465" s="66">
        <f t="shared" si="282"/>
        <v>0</v>
      </c>
      <c r="N465" s="66">
        <f t="shared" si="283"/>
        <v>1</v>
      </c>
      <c r="O465" s="66"/>
      <c r="P465" s="66">
        <f t="shared" si="284"/>
        <v>0</v>
      </c>
      <c r="Q465" s="66">
        <f t="shared" si="285"/>
        <v>0</v>
      </c>
      <c r="R465" s="67">
        <f t="shared" si="2"/>
        <v>1</v>
      </c>
      <c r="S465" s="5"/>
      <c r="T465" s="5"/>
      <c r="U465" s="5" t="str">
        <f t="shared" si="7"/>
        <v xml:space="preserve"> </v>
      </c>
      <c r="V465" s="8">
        <v>3479900079591</v>
      </c>
      <c r="W465" s="5"/>
      <c r="X465" s="5"/>
      <c r="Y465" s="5"/>
      <c r="Z465" s="5"/>
    </row>
    <row r="466" spans="1:26" ht="21.75" hidden="1" customHeight="1">
      <c r="A466" s="4">
        <v>4</v>
      </c>
      <c r="B466" s="4" t="str">
        <f>E467</f>
        <v>สาขาวิชาชีววิทยา</v>
      </c>
      <c r="C466" s="60" t="str">
        <f>B466</f>
        <v>สาขาวิชาชีววิทยา</v>
      </c>
      <c r="D466" s="59"/>
      <c r="E466" s="59"/>
      <c r="F466" s="59" t="s">
        <v>51</v>
      </c>
      <c r="G466" s="59" t="s">
        <v>51</v>
      </c>
      <c r="H466" s="59" t="s">
        <v>51</v>
      </c>
      <c r="I466" s="59" t="s">
        <v>51</v>
      </c>
      <c r="J466" s="61" t="s">
        <v>51</v>
      </c>
      <c r="K466" s="59"/>
      <c r="L466" s="59"/>
      <c r="M466" s="62">
        <f t="shared" ref="M466:N466" si="286">SUMIF($E:$E,$B466,M:M)</f>
        <v>2</v>
      </c>
      <c r="N466" s="62">
        <f t="shared" si="286"/>
        <v>7</v>
      </c>
      <c r="O466" s="62"/>
      <c r="P466" s="62">
        <f t="shared" ref="P466:Q466" si="287">SUMIF($E:$E,$B466,P:P)</f>
        <v>1</v>
      </c>
      <c r="Q466" s="62">
        <f t="shared" si="287"/>
        <v>2</v>
      </c>
      <c r="R466" s="63">
        <f t="shared" si="2"/>
        <v>12</v>
      </c>
      <c r="S466" s="59"/>
      <c r="T466" s="59"/>
      <c r="U466" s="5" t="str">
        <f t="shared" si="7"/>
        <v>คณะวิทยาศาสตร์และเทคโนโลยี สาขาวิชาชีววิทยา</v>
      </c>
      <c r="V466" s="58" t="s">
        <v>51</v>
      </c>
      <c r="W466" s="59"/>
      <c r="X466" s="59"/>
      <c r="Y466" s="59"/>
      <c r="Z466" s="59"/>
    </row>
    <row r="467" spans="1:26" ht="21.75" hidden="1" customHeight="1">
      <c r="A467" s="1"/>
      <c r="B467" s="1">
        <v>3100300211230</v>
      </c>
      <c r="C467" s="64" t="s">
        <v>647</v>
      </c>
      <c r="D467" s="5" t="s">
        <v>496</v>
      </c>
      <c r="E467" s="5" t="s">
        <v>648</v>
      </c>
      <c r="F467" s="5" t="s">
        <v>198</v>
      </c>
      <c r="G467" s="5" t="s">
        <v>45</v>
      </c>
      <c r="H467" s="5" t="s">
        <v>46</v>
      </c>
      <c r="I467" s="5" t="s">
        <v>233</v>
      </c>
      <c r="J467" s="65" t="s">
        <v>191</v>
      </c>
      <c r="K467" s="5" t="s">
        <v>62</v>
      </c>
      <c r="L467" s="5" t="s">
        <v>81</v>
      </c>
      <c r="M467" s="66">
        <f t="shared" ref="M467:M478" si="288">IF(K467="ข้าราชการพลเรือนในสถาบันอุดมศึกษา",1,0)</f>
        <v>1</v>
      </c>
      <c r="N467" s="66">
        <f t="shared" ref="N467:N478" si="289">IF(K467="พนักงานมหาวิทยาลัย",1,0)</f>
        <v>0</v>
      </c>
      <c r="O467" s="66"/>
      <c r="P467" s="66">
        <f t="shared" ref="P467:P478" si="290">IF(K467="ลูกจ้างชั่วคราวรายเดือน",1,0)</f>
        <v>0</v>
      </c>
      <c r="Q467" s="66">
        <f t="shared" ref="Q467:Q478" si="291">IF(K467="อาจารย์พิเศษรายชั่วโมง",1,0)</f>
        <v>0</v>
      </c>
      <c r="R467" s="67">
        <f t="shared" si="2"/>
        <v>1</v>
      </c>
      <c r="S467" s="5"/>
      <c r="T467" s="5"/>
      <c r="U467" s="5" t="str">
        <f t="shared" si="7"/>
        <v>คณะวิทยาศาสตร์และเทคโนโลยี สาขาวิชาชีววิทยา</v>
      </c>
      <c r="V467" s="8">
        <v>3100300211230</v>
      </c>
      <c r="W467" s="5"/>
      <c r="X467" s="5"/>
      <c r="Y467" s="5"/>
      <c r="Z467" s="5"/>
    </row>
    <row r="468" spans="1:26" ht="21.75" hidden="1" customHeight="1">
      <c r="A468" s="1"/>
      <c r="B468" s="1">
        <v>3530800544129</v>
      </c>
      <c r="C468" s="64" t="s">
        <v>649</v>
      </c>
      <c r="D468" s="5" t="s">
        <v>496</v>
      </c>
      <c r="E468" s="5" t="s">
        <v>648</v>
      </c>
      <c r="F468" s="5" t="s">
        <v>198</v>
      </c>
      <c r="G468" s="5" t="s">
        <v>45</v>
      </c>
      <c r="H468" s="5" t="s">
        <v>46</v>
      </c>
      <c r="I468" s="5" t="s">
        <v>650</v>
      </c>
      <c r="J468" s="65" t="s">
        <v>496</v>
      </c>
      <c r="K468" s="5" t="s">
        <v>62</v>
      </c>
      <c r="L468" s="5" t="s">
        <v>49</v>
      </c>
      <c r="M468" s="66">
        <f t="shared" si="288"/>
        <v>1</v>
      </c>
      <c r="N468" s="66">
        <f t="shared" si="289"/>
        <v>0</v>
      </c>
      <c r="O468" s="66"/>
      <c r="P468" s="66">
        <f t="shared" si="290"/>
        <v>0</v>
      </c>
      <c r="Q468" s="66">
        <f t="shared" si="291"/>
        <v>0</v>
      </c>
      <c r="R468" s="67">
        <f t="shared" si="2"/>
        <v>1</v>
      </c>
      <c r="S468" s="5"/>
      <c r="T468" s="5"/>
      <c r="U468" s="5" t="str">
        <f t="shared" si="7"/>
        <v>คณะวิทยาศาสตร์และเทคโนโลยี สาขาวิชาชีววิทยา</v>
      </c>
      <c r="V468" s="8">
        <v>3530800544129</v>
      </c>
      <c r="W468" s="5"/>
      <c r="X468" s="5"/>
      <c r="Y468" s="5"/>
      <c r="Z468" s="5"/>
    </row>
    <row r="469" spans="1:26" ht="21.75" hidden="1" customHeight="1">
      <c r="A469" s="1"/>
      <c r="B469" s="1">
        <v>1490500090470</v>
      </c>
      <c r="C469" s="64" t="s">
        <v>380</v>
      </c>
      <c r="D469" s="5" t="s">
        <v>496</v>
      </c>
      <c r="E469" s="5" t="s">
        <v>648</v>
      </c>
      <c r="F469" s="5" t="s">
        <v>44</v>
      </c>
      <c r="G469" s="5" t="s">
        <v>71</v>
      </c>
      <c r="H469" s="5" t="s">
        <v>46</v>
      </c>
      <c r="I469" s="5" t="s">
        <v>165</v>
      </c>
      <c r="J469" s="65" t="s">
        <v>28</v>
      </c>
      <c r="K469" s="5" t="s">
        <v>6</v>
      </c>
      <c r="L469" s="5" t="s">
        <v>49</v>
      </c>
      <c r="M469" s="66">
        <f t="shared" si="288"/>
        <v>0</v>
      </c>
      <c r="N469" s="66">
        <f t="shared" si="289"/>
        <v>1</v>
      </c>
      <c r="O469" s="66"/>
      <c r="P469" s="66">
        <f t="shared" si="290"/>
        <v>0</v>
      </c>
      <c r="Q469" s="66">
        <f t="shared" si="291"/>
        <v>0</v>
      </c>
      <c r="R469" s="67">
        <f t="shared" si="2"/>
        <v>1</v>
      </c>
      <c r="S469" s="5"/>
      <c r="T469" s="5"/>
      <c r="U469" s="5" t="str">
        <f t="shared" si="7"/>
        <v>คณะวิทยาศาสตร์และเทคโนโลยี สาขาวิชาชีววิทยา</v>
      </c>
      <c r="V469" s="8">
        <v>1490500090470</v>
      </c>
      <c r="W469" s="5"/>
      <c r="X469" s="5"/>
      <c r="Y469" s="5"/>
      <c r="Z469" s="5"/>
    </row>
    <row r="470" spans="1:26" ht="21.75" hidden="1" customHeight="1">
      <c r="A470" s="1"/>
      <c r="B470" s="1">
        <v>3101500983261</v>
      </c>
      <c r="C470" s="64" t="s">
        <v>651</v>
      </c>
      <c r="D470" s="5" t="s">
        <v>496</v>
      </c>
      <c r="E470" s="5" t="s">
        <v>648</v>
      </c>
      <c r="F470" s="5" t="s">
        <v>198</v>
      </c>
      <c r="G470" s="5" t="s">
        <v>45</v>
      </c>
      <c r="H470" s="5" t="s">
        <v>46</v>
      </c>
      <c r="I470" s="5" t="s">
        <v>650</v>
      </c>
      <c r="J470" s="65" t="s">
        <v>496</v>
      </c>
      <c r="K470" s="5" t="s">
        <v>6</v>
      </c>
      <c r="L470" s="5" t="s">
        <v>81</v>
      </c>
      <c r="M470" s="66">
        <f t="shared" si="288"/>
        <v>0</v>
      </c>
      <c r="N470" s="66">
        <f t="shared" si="289"/>
        <v>1</v>
      </c>
      <c r="O470" s="66"/>
      <c r="P470" s="66">
        <f t="shared" si="290"/>
        <v>0</v>
      </c>
      <c r="Q470" s="66">
        <f t="shared" si="291"/>
        <v>0</v>
      </c>
      <c r="R470" s="67">
        <f t="shared" si="2"/>
        <v>1</v>
      </c>
      <c r="S470" s="5"/>
      <c r="T470" s="5"/>
      <c r="U470" s="5" t="str">
        <f t="shared" si="7"/>
        <v>คณะวิทยาศาสตร์และเทคโนโลยี สาขาวิชาชีววิทยา</v>
      </c>
      <c r="V470" s="8">
        <v>3101500983261</v>
      </c>
      <c r="W470" s="5"/>
      <c r="X470" s="5"/>
      <c r="Y470" s="5"/>
      <c r="Z470" s="5"/>
    </row>
    <row r="471" spans="1:26" ht="21.75" hidden="1" customHeight="1">
      <c r="A471" s="1"/>
      <c r="B471" s="1">
        <v>3410100026096</v>
      </c>
      <c r="C471" s="64" t="s">
        <v>652</v>
      </c>
      <c r="D471" s="5" t="s">
        <v>496</v>
      </c>
      <c r="E471" s="5" t="s">
        <v>648</v>
      </c>
      <c r="F471" s="5" t="s">
        <v>198</v>
      </c>
      <c r="G471" s="5" t="s">
        <v>45</v>
      </c>
      <c r="H471" s="5" t="s">
        <v>46</v>
      </c>
      <c r="I471" s="5" t="s">
        <v>650</v>
      </c>
      <c r="J471" s="65" t="s">
        <v>496</v>
      </c>
      <c r="K471" s="5" t="s">
        <v>6</v>
      </c>
      <c r="L471" s="5" t="s">
        <v>81</v>
      </c>
      <c r="M471" s="66">
        <f t="shared" si="288"/>
        <v>0</v>
      </c>
      <c r="N471" s="66">
        <f t="shared" si="289"/>
        <v>1</v>
      </c>
      <c r="O471" s="66"/>
      <c r="P471" s="66">
        <f t="shared" si="290"/>
        <v>0</v>
      </c>
      <c r="Q471" s="66">
        <f t="shared" si="291"/>
        <v>0</v>
      </c>
      <c r="R471" s="67">
        <f t="shared" si="2"/>
        <v>1</v>
      </c>
      <c r="S471" s="5"/>
      <c r="T471" s="5"/>
      <c r="U471" s="5" t="str">
        <f t="shared" si="7"/>
        <v>คณะวิทยาศาสตร์และเทคโนโลยี สาขาวิชาชีววิทยา</v>
      </c>
      <c r="V471" s="8">
        <v>3410100026096</v>
      </c>
      <c r="W471" s="5"/>
      <c r="X471" s="5"/>
      <c r="Y471" s="5"/>
      <c r="Z471" s="5"/>
    </row>
    <row r="472" spans="1:26" ht="21.75" hidden="1" customHeight="1">
      <c r="A472" s="1"/>
      <c r="B472" s="1">
        <v>3460100100342</v>
      </c>
      <c r="C472" s="64" t="s">
        <v>654</v>
      </c>
      <c r="D472" s="5" t="s">
        <v>496</v>
      </c>
      <c r="E472" s="5" t="s">
        <v>648</v>
      </c>
      <c r="F472" s="5" t="s">
        <v>198</v>
      </c>
      <c r="G472" s="5" t="s">
        <v>160</v>
      </c>
      <c r="H472" s="5" t="s">
        <v>46</v>
      </c>
      <c r="I472" s="5" t="s">
        <v>199</v>
      </c>
      <c r="J472" s="65" t="s">
        <v>191</v>
      </c>
      <c r="K472" s="5" t="s">
        <v>6</v>
      </c>
      <c r="L472" s="5" t="s">
        <v>81</v>
      </c>
      <c r="M472" s="66">
        <f t="shared" si="288"/>
        <v>0</v>
      </c>
      <c r="N472" s="66">
        <f t="shared" si="289"/>
        <v>1</v>
      </c>
      <c r="O472" s="66"/>
      <c r="P472" s="66">
        <f t="shared" si="290"/>
        <v>0</v>
      </c>
      <c r="Q472" s="66">
        <f t="shared" si="291"/>
        <v>0</v>
      </c>
      <c r="R472" s="67">
        <f t="shared" si="2"/>
        <v>1</v>
      </c>
      <c r="S472" s="5"/>
      <c r="T472" s="5"/>
      <c r="U472" s="5" t="str">
        <f t="shared" si="7"/>
        <v>คณะวิทยาศาสตร์และเทคโนโลยี สาขาวิชาชีววิทยา</v>
      </c>
      <c r="V472" s="8">
        <v>3460100100342</v>
      </c>
      <c r="W472" s="5"/>
      <c r="X472" s="5"/>
      <c r="Y472" s="5"/>
      <c r="Z472" s="5"/>
    </row>
    <row r="473" spans="1:26" ht="21.75" hidden="1" customHeight="1">
      <c r="A473" s="1"/>
      <c r="B473" s="1">
        <v>3470100250913</v>
      </c>
      <c r="C473" s="64" t="s">
        <v>655</v>
      </c>
      <c r="D473" s="5" t="s">
        <v>496</v>
      </c>
      <c r="E473" s="5" t="s">
        <v>648</v>
      </c>
      <c r="F473" s="5" t="s">
        <v>51</v>
      </c>
      <c r="G473" s="5" t="s">
        <v>51</v>
      </c>
      <c r="H473" s="5" t="s">
        <v>51</v>
      </c>
      <c r="I473" s="5" t="s">
        <v>51</v>
      </c>
      <c r="J473" s="65" t="s">
        <v>51</v>
      </c>
      <c r="K473" s="5" t="s">
        <v>6</v>
      </c>
      <c r="L473" s="5" t="s">
        <v>81</v>
      </c>
      <c r="M473" s="66">
        <f t="shared" si="288"/>
        <v>0</v>
      </c>
      <c r="N473" s="66">
        <f t="shared" si="289"/>
        <v>1</v>
      </c>
      <c r="O473" s="66"/>
      <c r="P473" s="66">
        <f t="shared" si="290"/>
        <v>0</v>
      </c>
      <c r="Q473" s="66">
        <f t="shared" si="291"/>
        <v>0</v>
      </c>
      <c r="R473" s="67">
        <f t="shared" si="2"/>
        <v>1</v>
      </c>
      <c r="S473" s="5"/>
      <c r="T473" s="5"/>
      <c r="U473" s="5" t="str">
        <f t="shared" si="7"/>
        <v>คณะวิทยาศาสตร์และเทคโนโลยี สาขาวิชาชีววิทยา</v>
      </c>
      <c r="V473" s="8">
        <v>3470100250913</v>
      </c>
      <c r="W473" s="5"/>
      <c r="X473" s="5"/>
      <c r="Y473" s="5"/>
      <c r="Z473" s="5"/>
    </row>
    <row r="474" spans="1:26" ht="21.75" hidden="1" customHeight="1">
      <c r="A474" s="1"/>
      <c r="B474" s="1">
        <v>3479900077963</v>
      </c>
      <c r="C474" s="64" t="s">
        <v>656</v>
      </c>
      <c r="D474" s="5" t="s">
        <v>496</v>
      </c>
      <c r="E474" s="5" t="s">
        <v>648</v>
      </c>
      <c r="F474" s="5" t="s">
        <v>198</v>
      </c>
      <c r="G474" s="5" t="s">
        <v>45</v>
      </c>
      <c r="H474" s="5" t="s">
        <v>46</v>
      </c>
      <c r="I474" s="5" t="s">
        <v>650</v>
      </c>
      <c r="J474" s="65" t="s">
        <v>496</v>
      </c>
      <c r="K474" s="5" t="s">
        <v>6</v>
      </c>
      <c r="L474" s="5" t="s">
        <v>49</v>
      </c>
      <c r="M474" s="66">
        <f t="shared" si="288"/>
        <v>0</v>
      </c>
      <c r="N474" s="66">
        <f t="shared" si="289"/>
        <v>1</v>
      </c>
      <c r="O474" s="66"/>
      <c r="P474" s="66">
        <f t="shared" si="290"/>
        <v>0</v>
      </c>
      <c r="Q474" s="66">
        <f t="shared" si="291"/>
        <v>0</v>
      </c>
      <c r="R474" s="67">
        <f t="shared" si="2"/>
        <v>1</v>
      </c>
      <c r="S474" s="5"/>
      <c r="T474" s="5"/>
      <c r="U474" s="5" t="str">
        <f t="shared" si="7"/>
        <v>คณะวิทยาศาสตร์และเทคโนโลยี สาขาวิชาชีววิทยา</v>
      </c>
      <c r="V474" s="8">
        <v>3479900077963</v>
      </c>
      <c r="W474" s="5"/>
      <c r="X474" s="5"/>
      <c r="Y474" s="5"/>
      <c r="Z474" s="5"/>
    </row>
    <row r="475" spans="1:26" ht="21.75" hidden="1" customHeight="1">
      <c r="A475" s="1"/>
      <c r="B475" s="1">
        <v>3480700213768</v>
      </c>
      <c r="C475" s="64" t="s">
        <v>657</v>
      </c>
      <c r="D475" s="5" t="s">
        <v>496</v>
      </c>
      <c r="E475" s="5" t="s">
        <v>648</v>
      </c>
      <c r="F475" s="5" t="s">
        <v>51</v>
      </c>
      <c r="G475" s="5" t="s">
        <v>51</v>
      </c>
      <c r="H475" s="5" t="s">
        <v>51</v>
      </c>
      <c r="I475" s="5" t="s">
        <v>51</v>
      </c>
      <c r="J475" s="65" t="s">
        <v>51</v>
      </c>
      <c r="K475" s="5" t="s">
        <v>6</v>
      </c>
      <c r="L475" s="5" t="s">
        <v>81</v>
      </c>
      <c r="M475" s="66">
        <f t="shared" si="288"/>
        <v>0</v>
      </c>
      <c r="N475" s="66">
        <f t="shared" si="289"/>
        <v>1</v>
      </c>
      <c r="O475" s="66"/>
      <c r="P475" s="66">
        <f t="shared" si="290"/>
        <v>0</v>
      </c>
      <c r="Q475" s="66">
        <f t="shared" si="291"/>
        <v>0</v>
      </c>
      <c r="R475" s="67">
        <f t="shared" si="2"/>
        <v>1</v>
      </c>
      <c r="S475" s="5"/>
      <c r="T475" s="5"/>
      <c r="U475" s="5" t="str">
        <f t="shared" si="7"/>
        <v>คณะวิทยาศาสตร์และเทคโนโลยี สาขาวิชาชีววิทยา</v>
      </c>
      <c r="V475" s="8">
        <v>3480700213768</v>
      </c>
      <c r="W475" s="5"/>
      <c r="X475" s="5"/>
      <c r="Y475" s="5"/>
      <c r="Z475" s="5"/>
    </row>
    <row r="476" spans="1:26" ht="21.75" hidden="1" customHeight="1">
      <c r="A476" s="1"/>
      <c r="B476" s="1" t="s">
        <v>658</v>
      </c>
      <c r="C476" s="64" t="s">
        <v>659</v>
      </c>
      <c r="D476" s="5" t="s">
        <v>496</v>
      </c>
      <c r="E476" s="5" t="s">
        <v>648</v>
      </c>
      <c r="F476" s="5" t="s">
        <v>51</v>
      </c>
      <c r="G476" s="5" t="s">
        <v>51</v>
      </c>
      <c r="H476" s="5" t="s">
        <v>51</v>
      </c>
      <c r="I476" s="5" t="s">
        <v>51</v>
      </c>
      <c r="J476" s="65" t="s">
        <v>51</v>
      </c>
      <c r="K476" s="5" t="s">
        <v>48</v>
      </c>
      <c r="L476" s="5" t="s">
        <v>106</v>
      </c>
      <c r="M476" s="66">
        <f t="shared" si="288"/>
        <v>0</v>
      </c>
      <c r="N476" s="66">
        <f t="shared" si="289"/>
        <v>0</v>
      </c>
      <c r="O476" s="66"/>
      <c r="P476" s="66">
        <f t="shared" si="290"/>
        <v>1</v>
      </c>
      <c r="Q476" s="66">
        <f t="shared" si="291"/>
        <v>0</v>
      </c>
      <c r="R476" s="67">
        <f t="shared" si="2"/>
        <v>1</v>
      </c>
      <c r="S476" s="5"/>
      <c r="T476" s="5"/>
      <c r="U476" s="5" t="str">
        <f t="shared" si="7"/>
        <v>คณะวิทยาศาสตร์และเทคโนโลยี สาขาวิชาชีววิทยา</v>
      </c>
      <c r="V476" s="8" t="s">
        <v>658</v>
      </c>
      <c r="W476" s="5"/>
      <c r="X476" s="5"/>
      <c r="Y476" s="5"/>
      <c r="Z476" s="5"/>
    </row>
    <row r="477" spans="1:26" ht="21.75" hidden="1" customHeight="1">
      <c r="A477" s="1"/>
      <c r="B477" s="1">
        <v>1480700073773</v>
      </c>
      <c r="C477" s="64" t="s">
        <v>660</v>
      </c>
      <c r="D477" s="5" t="s">
        <v>496</v>
      </c>
      <c r="E477" s="5" t="s">
        <v>648</v>
      </c>
      <c r="F477" s="5" t="s">
        <v>51</v>
      </c>
      <c r="G477" s="5" t="s">
        <v>51</v>
      </c>
      <c r="H477" s="5" t="s">
        <v>51</v>
      </c>
      <c r="I477" s="5" t="s">
        <v>51</v>
      </c>
      <c r="J477" s="65" t="s">
        <v>51</v>
      </c>
      <c r="K477" s="5" t="s">
        <v>93</v>
      </c>
      <c r="L477" s="5"/>
      <c r="M477" s="66">
        <f t="shared" si="288"/>
        <v>0</v>
      </c>
      <c r="N477" s="66">
        <f t="shared" si="289"/>
        <v>0</v>
      </c>
      <c r="O477" s="66"/>
      <c r="P477" s="66">
        <f t="shared" si="290"/>
        <v>0</v>
      </c>
      <c r="Q477" s="66">
        <f t="shared" si="291"/>
        <v>1</v>
      </c>
      <c r="R477" s="67">
        <f t="shared" si="2"/>
        <v>1</v>
      </c>
      <c r="S477" s="5"/>
      <c r="T477" s="5"/>
      <c r="U477" s="5" t="str">
        <f t="shared" si="7"/>
        <v>คณะวิทยาศาสตร์และเทคโนโลยี สาขาวิชาชีววิทยา</v>
      </c>
      <c r="V477" s="8">
        <v>1480700073773</v>
      </c>
      <c r="W477" s="5"/>
      <c r="X477" s="5"/>
      <c r="Y477" s="5"/>
      <c r="Z477" s="5"/>
    </row>
    <row r="478" spans="1:26" ht="21.75" hidden="1" customHeight="1">
      <c r="A478" s="1"/>
      <c r="B478" s="1">
        <v>2565450000000</v>
      </c>
      <c r="C478" s="64" t="s">
        <v>661</v>
      </c>
      <c r="D478" s="5" t="s">
        <v>496</v>
      </c>
      <c r="E478" s="5" t="s">
        <v>648</v>
      </c>
      <c r="F478" s="5" t="s">
        <v>51</v>
      </c>
      <c r="G478" s="5" t="s">
        <v>51</v>
      </c>
      <c r="H478" s="5" t="s">
        <v>51</v>
      </c>
      <c r="I478" s="5" t="s">
        <v>51</v>
      </c>
      <c r="J478" s="65" t="s">
        <v>51</v>
      </c>
      <c r="K478" s="5" t="s">
        <v>93</v>
      </c>
      <c r="L478" s="5" t="s">
        <v>106</v>
      </c>
      <c r="M478" s="66">
        <f t="shared" si="288"/>
        <v>0</v>
      </c>
      <c r="N478" s="66">
        <f t="shared" si="289"/>
        <v>0</v>
      </c>
      <c r="O478" s="66"/>
      <c r="P478" s="66">
        <f t="shared" si="290"/>
        <v>0</v>
      </c>
      <c r="Q478" s="66">
        <f t="shared" si="291"/>
        <v>1</v>
      </c>
      <c r="R478" s="67">
        <f t="shared" si="2"/>
        <v>1</v>
      </c>
      <c r="S478" s="5"/>
      <c r="T478" s="5"/>
      <c r="U478" s="5" t="str">
        <f t="shared" si="7"/>
        <v xml:space="preserve"> </v>
      </c>
      <c r="V478" s="8">
        <v>2565450000000</v>
      </c>
      <c r="W478" s="5"/>
      <c r="X478" s="5"/>
      <c r="Y478" s="5"/>
      <c r="Z478" s="5"/>
    </row>
    <row r="479" spans="1:26" ht="21.75" hidden="1" customHeight="1">
      <c r="A479" s="4">
        <v>5</v>
      </c>
      <c r="B479" s="4" t="str">
        <f>E480</f>
        <v>สาขาวิชาชีววิทยาและวิทยาศาสตร์สิ่งแวดล้อม</v>
      </c>
      <c r="C479" s="60" t="str">
        <f>B479</f>
        <v>สาขาวิชาชีววิทยาและวิทยาศาสตร์สิ่งแวดล้อม</v>
      </c>
      <c r="D479" s="59"/>
      <c r="E479" s="59"/>
      <c r="F479" s="59" t="s">
        <v>51</v>
      </c>
      <c r="G479" s="59" t="s">
        <v>51</v>
      </c>
      <c r="H479" s="59" t="s">
        <v>51</v>
      </c>
      <c r="I479" s="59" t="s">
        <v>51</v>
      </c>
      <c r="J479" s="61" t="s">
        <v>51</v>
      </c>
      <c r="K479" s="59"/>
      <c r="L479" s="59"/>
      <c r="M479" s="62">
        <f t="shared" ref="M479:N479" si="292">SUMIF($E:$E,$B479,M:M)</f>
        <v>0</v>
      </c>
      <c r="N479" s="62">
        <f t="shared" si="292"/>
        <v>0</v>
      </c>
      <c r="O479" s="62"/>
      <c r="P479" s="62">
        <f t="shared" ref="P479:Q479" si="293">SUMIF($E:$E,$B479,P:P)</f>
        <v>0</v>
      </c>
      <c r="Q479" s="62">
        <f t="shared" si="293"/>
        <v>1</v>
      </c>
      <c r="R479" s="63">
        <f t="shared" si="2"/>
        <v>1</v>
      </c>
      <c r="S479" s="59"/>
      <c r="T479" s="59"/>
      <c r="U479" s="5" t="str">
        <f t="shared" si="7"/>
        <v>คณะวิทยาศาสตร์และเทคโนโลยี สาขาวิชาชีววิทยาและวิทยาศาสตร์สิ่งแวดล้อม</v>
      </c>
      <c r="V479" s="58" t="s">
        <v>51</v>
      </c>
      <c r="W479" s="59"/>
      <c r="X479" s="59"/>
      <c r="Y479" s="59"/>
      <c r="Z479" s="59"/>
    </row>
    <row r="480" spans="1:26" ht="21.75" hidden="1" customHeight="1">
      <c r="A480" s="1"/>
      <c r="B480" s="1">
        <v>3499900135513</v>
      </c>
      <c r="C480" s="64" t="s">
        <v>662</v>
      </c>
      <c r="D480" s="5" t="s">
        <v>496</v>
      </c>
      <c r="E480" s="5" t="s">
        <v>663</v>
      </c>
      <c r="F480" s="5" t="s">
        <v>51</v>
      </c>
      <c r="G480" s="5" t="s">
        <v>51</v>
      </c>
      <c r="H480" s="5" t="s">
        <v>51</v>
      </c>
      <c r="I480" s="5" t="s">
        <v>51</v>
      </c>
      <c r="J480" s="65" t="s">
        <v>51</v>
      </c>
      <c r="K480" s="5" t="s">
        <v>93</v>
      </c>
      <c r="L480" s="5" t="s">
        <v>81</v>
      </c>
      <c r="M480" s="66">
        <f>IF(K480="ข้าราชการพลเรือนในสถาบันอุดมศึกษา",1,0)</f>
        <v>0</v>
      </c>
      <c r="N480" s="66">
        <f>IF(K480="พนักงานมหาวิทยาลัย",1,0)</f>
        <v>0</v>
      </c>
      <c r="O480" s="66"/>
      <c r="P480" s="66">
        <f>IF(K480="ลูกจ้างชั่วคราวรายเดือน",1,0)</f>
        <v>0</v>
      </c>
      <c r="Q480" s="66">
        <f>IF(K480="อาจารย์พิเศษรายชั่วโมง",1,0)</f>
        <v>1</v>
      </c>
      <c r="R480" s="67">
        <f t="shared" si="2"/>
        <v>1</v>
      </c>
      <c r="S480" s="5"/>
      <c r="T480" s="5"/>
      <c r="U480" s="5" t="str">
        <f t="shared" si="7"/>
        <v xml:space="preserve"> </v>
      </c>
      <c r="V480" s="8">
        <v>3499900135513</v>
      </c>
      <c r="W480" s="5"/>
      <c r="X480" s="5"/>
      <c r="Y480" s="5"/>
      <c r="Z480" s="5"/>
    </row>
    <row r="481" spans="1:26" ht="21.75" hidden="1" customHeight="1">
      <c r="A481" s="4">
        <v>6</v>
      </c>
      <c r="B481" s="4" t="str">
        <f>E482</f>
        <v>สาขาวิชาฟิสิกส์</v>
      </c>
      <c r="C481" s="60" t="str">
        <f>B481</f>
        <v>สาขาวิชาฟิสิกส์</v>
      </c>
      <c r="D481" s="59"/>
      <c r="E481" s="59"/>
      <c r="F481" s="59" t="s">
        <v>51</v>
      </c>
      <c r="G481" s="59" t="s">
        <v>51</v>
      </c>
      <c r="H481" s="59" t="s">
        <v>51</v>
      </c>
      <c r="I481" s="59" t="s">
        <v>51</v>
      </c>
      <c r="J481" s="61" t="s">
        <v>51</v>
      </c>
      <c r="K481" s="59"/>
      <c r="L481" s="59"/>
      <c r="M481" s="62">
        <f t="shared" ref="M481:N481" si="294">SUMIF($E:$E,$B481,M:M)</f>
        <v>5</v>
      </c>
      <c r="N481" s="62">
        <f t="shared" si="294"/>
        <v>7</v>
      </c>
      <c r="O481" s="62"/>
      <c r="P481" s="62">
        <f t="shared" ref="P481:Q481" si="295">SUMIF($E:$E,$B481,P:P)</f>
        <v>0</v>
      </c>
      <c r="Q481" s="62">
        <f t="shared" si="295"/>
        <v>0</v>
      </c>
      <c r="R481" s="63">
        <f t="shared" si="2"/>
        <v>12</v>
      </c>
      <c r="S481" s="59"/>
      <c r="T481" s="59"/>
      <c r="U481" s="5" t="str">
        <f t="shared" si="7"/>
        <v>คณะวิทยาศาสตร์และเทคโนโลยี สาขาวิชาฟิสิกส์</v>
      </c>
      <c r="V481" s="58" t="s">
        <v>51</v>
      </c>
      <c r="W481" s="59"/>
      <c r="X481" s="59"/>
      <c r="Y481" s="59"/>
      <c r="Z481" s="59"/>
    </row>
    <row r="482" spans="1:26" ht="21.75" hidden="1" customHeight="1">
      <c r="A482" s="1"/>
      <c r="B482" s="1">
        <v>3341000423150</v>
      </c>
      <c r="C482" s="64" t="s">
        <v>664</v>
      </c>
      <c r="D482" s="5" t="s">
        <v>496</v>
      </c>
      <c r="E482" s="5" t="s">
        <v>665</v>
      </c>
      <c r="F482" s="5" t="s">
        <v>198</v>
      </c>
      <c r="G482" s="5" t="s">
        <v>119</v>
      </c>
      <c r="H482" s="5" t="s">
        <v>46</v>
      </c>
      <c r="I482" s="5" t="s">
        <v>163</v>
      </c>
      <c r="J482" s="65" t="s">
        <v>496</v>
      </c>
      <c r="K482" s="5" t="s">
        <v>62</v>
      </c>
      <c r="L482" s="5" t="s">
        <v>49</v>
      </c>
      <c r="M482" s="66">
        <f t="shared" ref="M482:M493" si="296">IF(K482="ข้าราชการพลเรือนในสถาบันอุดมศึกษา",1,0)</f>
        <v>1</v>
      </c>
      <c r="N482" s="66">
        <f t="shared" ref="N482:N493" si="297">IF(K482="พนักงานมหาวิทยาลัย",1,0)</f>
        <v>0</v>
      </c>
      <c r="O482" s="66"/>
      <c r="P482" s="66">
        <f t="shared" ref="P482:P493" si="298">IF(K482="ลูกจ้างชั่วคราวรายเดือน",1,0)</f>
        <v>0</v>
      </c>
      <c r="Q482" s="66">
        <f t="shared" ref="Q482:Q493" si="299">IF(K482="อาจารย์พิเศษรายชั่วโมง",1,0)</f>
        <v>0</v>
      </c>
      <c r="R482" s="67">
        <f t="shared" si="2"/>
        <v>1</v>
      </c>
      <c r="S482" s="5"/>
      <c r="T482" s="5"/>
      <c r="U482" s="5" t="str">
        <f t="shared" si="7"/>
        <v>คณะวิทยาศาสตร์และเทคโนโลยี สาขาวิชาฟิสิกส์</v>
      </c>
      <c r="V482" s="8">
        <v>3341000423150</v>
      </c>
      <c r="W482" s="5"/>
      <c r="X482" s="5"/>
      <c r="Y482" s="5"/>
      <c r="Z482" s="5"/>
    </row>
    <row r="483" spans="1:26" ht="21.75" hidden="1" customHeight="1">
      <c r="A483" s="1"/>
      <c r="B483" s="1">
        <v>3341600878000</v>
      </c>
      <c r="C483" s="64" t="s">
        <v>666</v>
      </c>
      <c r="D483" s="5" t="s">
        <v>496</v>
      </c>
      <c r="E483" s="5" t="s">
        <v>665</v>
      </c>
      <c r="F483" s="5" t="s">
        <v>216</v>
      </c>
      <c r="G483" s="5" t="s">
        <v>45</v>
      </c>
      <c r="H483" s="5" t="s">
        <v>46</v>
      </c>
      <c r="I483" s="5" t="s">
        <v>163</v>
      </c>
      <c r="J483" s="65" t="s">
        <v>496</v>
      </c>
      <c r="K483" s="5" t="s">
        <v>62</v>
      </c>
      <c r="L483" s="5" t="s">
        <v>49</v>
      </c>
      <c r="M483" s="66">
        <f t="shared" si="296"/>
        <v>1</v>
      </c>
      <c r="N483" s="66">
        <f t="shared" si="297"/>
        <v>0</v>
      </c>
      <c r="O483" s="66"/>
      <c r="P483" s="66">
        <f t="shared" si="298"/>
        <v>0</v>
      </c>
      <c r="Q483" s="66">
        <f t="shared" si="299"/>
        <v>0</v>
      </c>
      <c r="R483" s="67">
        <f t="shared" si="2"/>
        <v>1</v>
      </c>
      <c r="S483" s="5"/>
      <c r="T483" s="5"/>
      <c r="U483" s="5" t="str">
        <f t="shared" si="7"/>
        <v>คณะวิทยาศาสตร์และเทคโนโลยี สาขาวิชาฟิสิกส์</v>
      </c>
      <c r="V483" s="8">
        <v>3341600878000</v>
      </c>
      <c r="W483" s="5"/>
      <c r="X483" s="5"/>
      <c r="Y483" s="5"/>
      <c r="Z483" s="5"/>
    </row>
    <row r="484" spans="1:26" ht="21.75" hidden="1" customHeight="1">
      <c r="A484" s="1"/>
      <c r="B484" s="1">
        <v>3470800494726</v>
      </c>
      <c r="C484" s="64" t="s">
        <v>667</v>
      </c>
      <c r="D484" s="5" t="s">
        <v>496</v>
      </c>
      <c r="E484" s="5" t="s">
        <v>665</v>
      </c>
      <c r="F484" s="5" t="s">
        <v>76</v>
      </c>
      <c r="G484" s="5" t="s">
        <v>45</v>
      </c>
      <c r="H484" s="5" t="s">
        <v>46</v>
      </c>
      <c r="I484" s="5" t="s">
        <v>163</v>
      </c>
      <c r="J484" s="65" t="s">
        <v>28</v>
      </c>
      <c r="K484" s="5" t="s">
        <v>62</v>
      </c>
      <c r="L484" s="5" t="s">
        <v>49</v>
      </c>
      <c r="M484" s="66">
        <f t="shared" si="296"/>
        <v>1</v>
      </c>
      <c r="N484" s="66">
        <f t="shared" si="297"/>
        <v>0</v>
      </c>
      <c r="O484" s="66"/>
      <c r="P484" s="66">
        <f t="shared" si="298"/>
        <v>0</v>
      </c>
      <c r="Q484" s="66">
        <f t="shared" si="299"/>
        <v>0</v>
      </c>
      <c r="R484" s="67">
        <f t="shared" si="2"/>
        <v>1</v>
      </c>
      <c r="S484" s="5"/>
      <c r="T484" s="5"/>
      <c r="U484" s="5" t="str">
        <f t="shared" si="7"/>
        <v>คณะวิทยาศาสตร์และเทคโนโลยี สาขาวิชาฟิสิกส์</v>
      </c>
      <c r="V484" s="8">
        <v>3470800494726</v>
      </c>
      <c r="W484" s="5"/>
      <c r="X484" s="5"/>
      <c r="Y484" s="5"/>
      <c r="Z484" s="5"/>
    </row>
    <row r="485" spans="1:26" ht="21.75" hidden="1" customHeight="1">
      <c r="A485" s="1"/>
      <c r="B485" s="1">
        <v>3480600279449</v>
      </c>
      <c r="C485" s="64" t="s">
        <v>668</v>
      </c>
      <c r="D485" s="5" t="s">
        <v>496</v>
      </c>
      <c r="E485" s="5" t="s">
        <v>665</v>
      </c>
      <c r="F485" s="5" t="s">
        <v>216</v>
      </c>
      <c r="G485" s="5" t="s">
        <v>45</v>
      </c>
      <c r="H485" s="5" t="s">
        <v>46</v>
      </c>
      <c r="I485" s="5" t="s">
        <v>163</v>
      </c>
      <c r="J485" s="65" t="s">
        <v>496</v>
      </c>
      <c r="K485" s="5" t="s">
        <v>62</v>
      </c>
      <c r="L485" s="5" t="s">
        <v>49</v>
      </c>
      <c r="M485" s="66">
        <f t="shared" si="296"/>
        <v>1</v>
      </c>
      <c r="N485" s="66">
        <f t="shared" si="297"/>
        <v>0</v>
      </c>
      <c r="O485" s="66"/>
      <c r="P485" s="66">
        <f t="shared" si="298"/>
        <v>0</v>
      </c>
      <c r="Q485" s="66">
        <f t="shared" si="299"/>
        <v>0</v>
      </c>
      <c r="R485" s="67">
        <f t="shared" si="2"/>
        <v>1</v>
      </c>
      <c r="S485" s="5"/>
      <c r="T485" s="5"/>
      <c r="U485" s="5" t="str">
        <f t="shared" si="7"/>
        <v>คณะวิทยาศาสตร์และเทคโนโลยี สาขาวิชาฟิสิกส์</v>
      </c>
      <c r="V485" s="8">
        <v>3480600279449</v>
      </c>
      <c r="W485" s="5"/>
      <c r="X485" s="5"/>
      <c r="Y485" s="5"/>
      <c r="Z485" s="5"/>
    </row>
    <row r="486" spans="1:26" ht="21.75" hidden="1" customHeight="1">
      <c r="A486" s="1"/>
      <c r="B486" s="1">
        <v>3490200167481</v>
      </c>
      <c r="C486" s="64" t="s">
        <v>669</v>
      </c>
      <c r="D486" s="5" t="s">
        <v>496</v>
      </c>
      <c r="E486" s="5" t="s">
        <v>665</v>
      </c>
      <c r="F486" s="5" t="s">
        <v>198</v>
      </c>
      <c r="G486" s="5" t="s">
        <v>119</v>
      </c>
      <c r="H486" s="5" t="s">
        <v>46</v>
      </c>
      <c r="I486" s="5" t="s">
        <v>163</v>
      </c>
      <c r="J486" s="65" t="s">
        <v>496</v>
      </c>
      <c r="K486" s="5" t="s">
        <v>62</v>
      </c>
      <c r="L486" s="5" t="s">
        <v>81</v>
      </c>
      <c r="M486" s="66">
        <f t="shared" si="296"/>
        <v>1</v>
      </c>
      <c r="N486" s="66">
        <f t="shared" si="297"/>
        <v>0</v>
      </c>
      <c r="O486" s="66"/>
      <c r="P486" s="66">
        <f t="shared" si="298"/>
        <v>0</v>
      </c>
      <c r="Q486" s="66">
        <f t="shared" si="299"/>
        <v>0</v>
      </c>
      <c r="R486" s="67">
        <f t="shared" si="2"/>
        <v>1</v>
      </c>
      <c r="S486" s="5"/>
      <c r="T486" s="5"/>
      <c r="U486" s="5" t="str">
        <f t="shared" si="7"/>
        <v>คณะวิทยาศาสตร์และเทคโนโลยี สาขาวิชาฟิสิกส์</v>
      </c>
      <c r="V486" s="8">
        <v>3490200167481</v>
      </c>
      <c r="W486" s="5"/>
      <c r="X486" s="5"/>
      <c r="Y486" s="5"/>
      <c r="Z486" s="5"/>
    </row>
    <row r="487" spans="1:26" ht="21.75" hidden="1" customHeight="1">
      <c r="A487" s="1"/>
      <c r="B487" s="1">
        <v>1470500031571</v>
      </c>
      <c r="C487" s="64" t="s">
        <v>670</v>
      </c>
      <c r="D487" s="5" t="s">
        <v>496</v>
      </c>
      <c r="E487" s="5" t="s">
        <v>665</v>
      </c>
      <c r="F487" s="5" t="s">
        <v>51</v>
      </c>
      <c r="G487" s="5" t="s">
        <v>51</v>
      </c>
      <c r="H487" s="5" t="s">
        <v>51</v>
      </c>
      <c r="I487" s="5" t="s">
        <v>51</v>
      </c>
      <c r="J487" s="65" t="s">
        <v>51</v>
      </c>
      <c r="K487" s="5" t="s">
        <v>6</v>
      </c>
      <c r="L487" s="5" t="s">
        <v>49</v>
      </c>
      <c r="M487" s="66">
        <f t="shared" si="296"/>
        <v>0</v>
      </c>
      <c r="N487" s="66">
        <f t="shared" si="297"/>
        <v>1</v>
      </c>
      <c r="O487" s="66"/>
      <c r="P487" s="66">
        <f t="shared" si="298"/>
        <v>0</v>
      </c>
      <c r="Q487" s="66">
        <f t="shared" si="299"/>
        <v>0</v>
      </c>
      <c r="R487" s="67">
        <f t="shared" si="2"/>
        <v>1</v>
      </c>
      <c r="S487" s="5"/>
      <c r="T487" s="5"/>
      <c r="U487" s="5" t="str">
        <f t="shared" si="7"/>
        <v>คณะวิทยาศาสตร์และเทคโนโลยี สาขาวิชาฟิสิกส์</v>
      </c>
      <c r="V487" s="8">
        <v>1470500031571</v>
      </c>
      <c r="W487" s="5"/>
      <c r="X487" s="5"/>
      <c r="Y487" s="5"/>
      <c r="Z487" s="5"/>
    </row>
    <row r="488" spans="1:26" ht="21.75" hidden="1" customHeight="1">
      <c r="A488" s="1"/>
      <c r="B488" s="1">
        <v>3100601307031</v>
      </c>
      <c r="C488" s="64" t="s">
        <v>383</v>
      </c>
      <c r="D488" s="5" t="s">
        <v>496</v>
      </c>
      <c r="E488" s="5" t="s">
        <v>665</v>
      </c>
      <c r="F488" s="5" t="s">
        <v>44</v>
      </c>
      <c r="G488" s="5" t="s">
        <v>71</v>
      </c>
      <c r="H488" s="5" t="s">
        <v>46</v>
      </c>
      <c r="I488" s="5" t="s">
        <v>165</v>
      </c>
      <c r="J488" s="65" t="s">
        <v>28</v>
      </c>
      <c r="K488" s="5" t="s">
        <v>6</v>
      </c>
      <c r="L488" s="5" t="s">
        <v>49</v>
      </c>
      <c r="M488" s="66">
        <f t="shared" si="296"/>
        <v>0</v>
      </c>
      <c r="N488" s="66">
        <f t="shared" si="297"/>
        <v>1</v>
      </c>
      <c r="O488" s="66"/>
      <c r="P488" s="66">
        <f t="shared" si="298"/>
        <v>0</v>
      </c>
      <c r="Q488" s="66">
        <f t="shared" si="299"/>
        <v>0</v>
      </c>
      <c r="R488" s="67">
        <f t="shared" si="2"/>
        <v>1</v>
      </c>
      <c r="S488" s="5"/>
      <c r="T488" s="5"/>
      <c r="U488" s="5" t="str">
        <f t="shared" si="7"/>
        <v>คณะวิทยาศาสตร์และเทคโนโลยี สาขาวิชาฟิสิกส์</v>
      </c>
      <c r="V488" s="8">
        <v>3100601307031</v>
      </c>
      <c r="W488" s="5"/>
      <c r="X488" s="5"/>
      <c r="Y488" s="5"/>
      <c r="Z488" s="5"/>
    </row>
    <row r="489" spans="1:26" ht="21.75" hidden="1" customHeight="1">
      <c r="A489" s="1"/>
      <c r="B489" s="1">
        <v>3349800184718</v>
      </c>
      <c r="C489" s="64" t="s">
        <v>671</v>
      </c>
      <c r="D489" s="5" t="s">
        <v>496</v>
      </c>
      <c r="E489" s="5" t="s">
        <v>665</v>
      </c>
      <c r="F489" s="5" t="s">
        <v>198</v>
      </c>
      <c r="G489" s="5" t="s">
        <v>45</v>
      </c>
      <c r="H489" s="5" t="s">
        <v>46</v>
      </c>
      <c r="I489" s="5" t="s">
        <v>163</v>
      </c>
      <c r="J489" s="65" t="s">
        <v>496</v>
      </c>
      <c r="K489" s="5" t="s">
        <v>6</v>
      </c>
      <c r="L489" s="5" t="s">
        <v>49</v>
      </c>
      <c r="M489" s="66">
        <f t="shared" si="296"/>
        <v>0</v>
      </c>
      <c r="N489" s="66">
        <f t="shared" si="297"/>
        <v>1</v>
      </c>
      <c r="O489" s="66"/>
      <c r="P489" s="66">
        <f t="shared" si="298"/>
        <v>0</v>
      </c>
      <c r="Q489" s="66">
        <f t="shared" si="299"/>
        <v>0</v>
      </c>
      <c r="R489" s="67">
        <f t="shared" si="2"/>
        <v>1</v>
      </c>
      <c r="S489" s="5"/>
      <c r="T489" s="5"/>
      <c r="U489" s="5" t="str">
        <f t="shared" si="7"/>
        <v>คณะวิทยาศาสตร์และเทคโนโลยี สาขาวิชาฟิสิกส์</v>
      </c>
      <c r="V489" s="8">
        <v>3349800184718</v>
      </c>
      <c r="W489" s="5"/>
      <c r="X489" s="5"/>
      <c r="Y489" s="5"/>
      <c r="Z489" s="5"/>
    </row>
    <row r="490" spans="1:26" ht="21.75" hidden="1" customHeight="1">
      <c r="A490" s="1"/>
      <c r="B490" s="1">
        <v>3449900343426</v>
      </c>
      <c r="C490" s="64" t="s">
        <v>550</v>
      </c>
      <c r="D490" s="5" t="s">
        <v>496</v>
      </c>
      <c r="E490" s="5" t="s">
        <v>665</v>
      </c>
      <c r="F490" s="5" t="s">
        <v>76</v>
      </c>
      <c r="G490" s="5" t="s">
        <v>45</v>
      </c>
      <c r="H490" s="5" t="s">
        <v>46</v>
      </c>
      <c r="I490" s="5" t="s">
        <v>163</v>
      </c>
      <c r="J490" s="65" t="s">
        <v>28</v>
      </c>
      <c r="K490" s="5" t="s">
        <v>6</v>
      </c>
      <c r="L490" s="5" t="s">
        <v>49</v>
      </c>
      <c r="M490" s="66">
        <f t="shared" si="296"/>
        <v>0</v>
      </c>
      <c r="N490" s="66">
        <f t="shared" si="297"/>
        <v>1</v>
      </c>
      <c r="O490" s="66"/>
      <c r="P490" s="66">
        <f t="shared" si="298"/>
        <v>0</v>
      </c>
      <c r="Q490" s="66">
        <f t="shared" si="299"/>
        <v>0</v>
      </c>
      <c r="R490" s="67">
        <f t="shared" si="2"/>
        <v>1</v>
      </c>
      <c r="S490" s="5"/>
      <c r="T490" s="5"/>
      <c r="U490" s="5" t="str">
        <f t="shared" si="7"/>
        <v>คณะวิทยาศาสตร์และเทคโนโลยี สาขาวิชาฟิสิกส์</v>
      </c>
      <c r="V490" s="8">
        <v>3449900343426</v>
      </c>
      <c r="W490" s="5"/>
      <c r="X490" s="5"/>
      <c r="Y490" s="5"/>
      <c r="Z490" s="5"/>
    </row>
    <row r="491" spans="1:26" ht="21.75" hidden="1" customHeight="1">
      <c r="A491" s="1"/>
      <c r="B491" s="1">
        <v>3470500102628</v>
      </c>
      <c r="C491" s="64" t="s">
        <v>672</v>
      </c>
      <c r="D491" s="5" t="s">
        <v>496</v>
      </c>
      <c r="E491" s="5" t="s">
        <v>665</v>
      </c>
      <c r="F491" s="5" t="s">
        <v>198</v>
      </c>
      <c r="G491" s="5" t="s">
        <v>45</v>
      </c>
      <c r="H491" s="5" t="s">
        <v>46</v>
      </c>
      <c r="I491" s="5" t="s">
        <v>163</v>
      </c>
      <c r="J491" s="65" t="s">
        <v>496</v>
      </c>
      <c r="K491" s="5" t="s">
        <v>6</v>
      </c>
      <c r="L491" s="5" t="s">
        <v>49</v>
      </c>
      <c r="M491" s="66">
        <f t="shared" si="296"/>
        <v>0</v>
      </c>
      <c r="N491" s="66">
        <f t="shared" si="297"/>
        <v>1</v>
      </c>
      <c r="O491" s="66"/>
      <c r="P491" s="66">
        <f t="shared" si="298"/>
        <v>0</v>
      </c>
      <c r="Q491" s="66">
        <f t="shared" si="299"/>
        <v>0</v>
      </c>
      <c r="R491" s="67">
        <f t="shared" si="2"/>
        <v>1</v>
      </c>
      <c r="S491" s="5"/>
      <c r="T491" s="5"/>
      <c r="U491" s="5" t="str">
        <f t="shared" si="7"/>
        <v>คณะวิทยาศาสตร์และเทคโนโลยี สาขาวิชาฟิสิกส์</v>
      </c>
      <c r="V491" s="8">
        <v>3470500102628</v>
      </c>
      <c r="W491" s="5"/>
      <c r="X491" s="5"/>
      <c r="Y491" s="5"/>
      <c r="Z491" s="5"/>
    </row>
    <row r="492" spans="1:26" ht="21.75" hidden="1" customHeight="1">
      <c r="A492" s="1"/>
      <c r="B492" s="1">
        <v>3480800393741</v>
      </c>
      <c r="C492" s="64" t="s">
        <v>673</v>
      </c>
      <c r="D492" s="5" t="s">
        <v>496</v>
      </c>
      <c r="E492" s="5" t="s">
        <v>665</v>
      </c>
      <c r="F492" s="5" t="s">
        <v>198</v>
      </c>
      <c r="G492" s="5" t="s">
        <v>119</v>
      </c>
      <c r="H492" s="5" t="s">
        <v>46</v>
      </c>
      <c r="I492" s="5" t="s">
        <v>163</v>
      </c>
      <c r="J492" s="65" t="s">
        <v>496</v>
      </c>
      <c r="K492" s="5" t="s">
        <v>6</v>
      </c>
      <c r="L492" s="5" t="s">
        <v>81</v>
      </c>
      <c r="M492" s="66">
        <f t="shared" si="296"/>
        <v>0</v>
      </c>
      <c r="N492" s="66">
        <f t="shared" si="297"/>
        <v>1</v>
      </c>
      <c r="O492" s="66"/>
      <c r="P492" s="66">
        <f t="shared" si="298"/>
        <v>0</v>
      </c>
      <c r="Q492" s="66">
        <f t="shared" si="299"/>
        <v>0</v>
      </c>
      <c r="R492" s="67">
        <f t="shared" si="2"/>
        <v>1</v>
      </c>
      <c r="S492" s="5"/>
      <c r="T492" s="5"/>
      <c r="U492" s="5" t="str">
        <f t="shared" si="7"/>
        <v>คณะวิทยาศาสตร์และเทคโนโลยี สาขาวิชาฟิสิกส์</v>
      </c>
      <c r="V492" s="8">
        <v>3480800393741</v>
      </c>
      <c r="W492" s="5"/>
      <c r="X492" s="5"/>
      <c r="Y492" s="5"/>
      <c r="Z492" s="5"/>
    </row>
    <row r="493" spans="1:26" ht="21.75" hidden="1" customHeight="1">
      <c r="A493" s="1"/>
      <c r="B493" s="1">
        <v>3490500307793</v>
      </c>
      <c r="C493" s="64" t="s">
        <v>545</v>
      </c>
      <c r="D493" s="5" t="s">
        <v>496</v>
      </c>
      <c r="E493" s="5" t="s">
        <v>665</v>
      </c>
      <c r="F493" s="5" t="s">
        <v>76</v>
      </c>
      <c r="G493" s="5" t="s">
        <v>45</v>
      </c>
      <c r="H493" s="5" t="s">
        <v>46</v>
      </c>
      <c r="I493" s="5" t="s">
        <v>163</v>
      </c>
      <c r="J493" s="65" t="s">
        <v>28</v>
      </c>
      <c r="K493" s="5" t="s">
        <v>6</v>
      </c>
      <c r="L493" s="5" t="s">
        <v>49</v>
      </c>
      <c r="M493" s="66">
        <f t="shared" si="296"/>
        <v>0</v>
      </c>
      <c r="N493" s="66">
        <f t="shared" si="297"/>
        <v>1</v>
      </c>
      <c r="O493" s="66"/>
      <c r="P493" s="66">
        <f t="shared" si="298"/>
        <v>0</v>
      </c>
      <c r="Q493" s="66">
        <f t="shared" si="299"/>
        <v>0</v>
      </c>
      <c r="R493" s="67">
        <f t="shared" si="2"/>
        <v>1</v>
      </c>
      <c r="S493" s="5"/>
      <c r="T493" s="5"/>
      <c r="U493" s="5" t="str">
        <f t="shared" si="7"/>
        <v xml:space="preserve"> </v>
      </c>
      <c r="V493" s="8">
        <v>3490500307793</v>
      </c>
      <c r="W493" s="5"/>
      <c r="X493" s="5"/>
      <c r="Y493" s="5"/>
      <c r="Z493" s="5"/>
    </row>
    <row r="494" spans="1:26" ht="21.75" hidden="1" customHeight="1">
      <c r="A494" s="4">
        <v>7</v>
      </c>
      <c r="B494" s="4" t="str">
        <f>E495</f>
        <v>สาขาวิชาวิทยาศาสตร์สิ่งแวดล้อม</v>
      </c>
      <c r="C494" s="60" t="str">
        <f>B494</f>
        <v>สาขาวิชาวิทยาศาสตร์สิ่งแวดล้อม</v>
      </c>
      <c r="D494" s="59"/>
      <c r="E494" s="59"/>
      <c r="F494" s="59" t="s">
        <v>51</v>
      </c>
      <c r="G494" s="59" t="s">
        <v>51</v>
      </c>
      <c r="H494" s="59" t="s">
        <v>51</v>
      </c>
      <c r="I494" s="59" t="s">
        <v>51</v>
      </c>
      <c r="J494" s="61" t="s">
        <v>51</v>
      </c>
      <c r="K494" s="59"/>
      <c r="L494" s="59"/>
      <c r="M494" s="62">
        <f t="shared" ref="M494:N494" si="300">SUMIF($E:$E,$B494,M:M)</f>
        <v>1</v>
      </c>
      <c r="N494" s="62">
        <f t="shared" si="300"/>
        <v>6</v>
      </c>
      <c r="O494" s="62"/>
      <c r="P494" s="62">
        <f t="shared" ref="P494:Q494" si="301">SUMIF($E:$E,$B494,P:P)</f>
        <v>0</v>
      </c>
      <c r="Q494" s="62">
        <f t="shared" si="301"/>
        <v>0</v>
      </c>
      <c r="R494" s="63">
        <f t="shared" si="2"/>
        <v>7</v>
      </c>
      <c r="S494" s="59"/>
      <c r="T494" s="59"/>
      <c r="U494" s="5" t="str">
        <f t="shared" si="7"/>
        <v>คณะวิทยาศาสตร์และเทคโนโลยี สาขาวิชาวิทยาศาสตร์สิ่งแวดล้อม</v>
      </c>
      <c r="V494" s="58" t="s">
        <v>51</v>
      </c>
      <c r="W494" s="59"/>
      <c r="X494" s="59"/>
      <c r="Y494" s="59"/>
      <c r="Z494" s="59"/>
    </row>
    <row r="495" spans="1:26" ht="21.75" hidden="1" customHeight="1">
      <c r="A495" s="1"/>
      <c r="B495" s="1">
        <v>3310300690985</v>
      </c>
      <c r="C495" s="64" t="s">
        <v>675</v>
      </c>
      <c r="D495" s="5" t="s">
        <v>496</v>
      </c>
      <c r="E495" s="5" t="s">
        <v>676</v>
      </c>
      <c r="F495" s="5" t="s">
        <v>51</v>
      </c>
      <c r="G495" s="5" t="s">
        <v>51</v>
      </c>
      <c r="H495" s="5" t="s">
        <v>51</v>
      </c>
      <c r="I495" s="5" t="s">
        <v>51</v>
      </c>
      <c r="J495" s="65" t="s">
        <v>51</v>
      </c>
      <c r="K495" s="5" t="s">
        <v>62</v>
      </c>
      <c r="L495" s="5" t="s">
        <v>81</v>
      </c>
      <c r="M495" s="66">
        <f t="shared" ref="M495:M501" si="302">IF(K495="ข้าราชการพลเรือนในสถาบันอุดมศึกษา",1,0)</f>
        <v>1</v>
      </c>
      <c r="N495" s="66">
        <f t="shared" ref="N495:N501" si="303">IF(K495="พนักงานมหาวิทยาลัย",1,0)</f>
        <v>0</v>
      </c>
      <c r="O495" s="66"/>
      <c r="P495" s="66">
        <f t="shared" ref="P495:P501" si="304">IF(K495="ลูกจ้างชั่วคราวรายเดือน",1,0)</f>
        <v>0</v>
      </c>
      <c r="Q495" s="66">
        <f t="shared" ref="Q495:Q501" si="305">IF(K495="อาจารย์พิเศษรายชั่วโมง",1,0)</f>
        <v>0</v>
      </c>
      <c r="R495" s="67">
        <f t="shared" si="2"/>
        <v>1</v>
      </c>
      <c r="S495" s="5"/>
      <c r="T495" s="5"/>
      <c r="U495" s="5" t="str">
        <f t="shared" si="7"/>
        <v>คณะวิทยาศาสตร์และเทคโนโลยี สาขาวิชาวิทยาศาสตร์สิ่งแวดล้อม</v>
      </c>
      <c r="V495" s="8">
        <v>3310300690985</v>
      </c>
      <c r="W495" s="5"/>
      <c r="X495" s="5"/>
      <c r="Y495" s="5"/>
      <c r="Z495" s="5"/>
    </row>
    <row r="496" spans="1:26" ht="21.75" hidden="1" customHeight="1">
      <c r="A496" s="1"/>
      <c r="B496" s="1">
        <v>1400600035918</v>
      </c>
      <c r="C496" s="64" t="s">
        <v>677</v>
      </c>
      <c r="D496" s="5" t="s">
        <v>496</v>
      </c>
      <c r="E496" s="5" t="s">
        <v>676</v>
      </c>
      <c r="F496" s="5" t="s">
        <v>51</v>
      </c>
      <c r="G496" s="5" t="s">
        <v>51</v>
      </c>
      <c r="H496" s="5" t="s">
        <v>51</v>
      </c>
      <c r="I496" s="5" t="s">
        <v>51</v>
      </c>
      <c r="J496" s="65" t="s">
        <v>51</v>
      </c>
      <c r="K496" s="5" t="s">
        <v>6</v>
      </c>
      <c r="L496" s="5" t="s">
        <v>81</v>
      </c>
      <c r="M496" s="66">
        <f t="shared" si="302"/>
        <v>0</v>
      </c>
      <c r="N496" s="66">
        <f t="shared" si="303"/>
        <v>1</v>
      </c>
      <c r="O496" s="66"/>
      <c r="P496" s="66">
        <f t="shared" si="304"/>
        <v>0</v>
      </c>
      <c r="Q496" s="66">
        <f t="shared" si="305"/>
        <v>0</v>
      </c>
      <c r="R496" s="67">
        <f t="shared" si="2"/>
        <v>1</v>
      </c>
      <c r="S496" s="5"/>
      <c r="T496" s="5"/>
      <c r="U496" s="5" t="str">
        <f t="shared" si="7"/>
        <v>คณะวิทยาศาสตร์และเทคโนโลยี สาขาวิชาวิทยาศาสตร์สิ่งแวดล้อม</v>
      </c>
      <c r="V496" s="8">
        <v>1400600035918</v>
      </c>
      <c r="W496" s="5"/>
      <c r="X496" s="5"/>
      <c r="Y496" s="5"/>
      <c r="Z496" s="5"/>
    </row>
    <row r="497" spans="1:26" ht="21.75" hidden="1" customHeight="1">
      <c r="A497" s="1"/>
      <c r="B497" s="1">
        <v>1409900082642</v>
      </c>
      <c r="C497" s="64" t="s">
        <v>678</v>
      </c>
      <c r="D497" s="5" t="s">
        <v>496</v>
      </c>
      <c r="E497" s="5" t="s">
        <v>676</v>
      </c>
      <c r="F497" s="5" t="s">
        <v>198</v>
      </c>
      <c r="G497" s="5" t="s">
        <v>71</v>
      </c>
      <c r="H497" s="5" t="s">
        <v>46</v>
      </c>
      <c r="I497" s="5" t="s">
        <v>679</v>
      </c>
      <c r="J497" s="65" t="s">
        <v>496</v>
      </c>
      <c r="K497" s="5" t="s">
        <v>6</v>
      </c>
      <c r="L497" s="5" t="s">
        <v>49</v>
      </c>
      <c r="M497" s="66">
        <f t="shared" si="302"/>
        <v>0</v>
      </c>
      <c r="N497" s="66">
        <f t="shared" si="303"/>
        <v>1</v>
      </c>
      <c r="O497" s="66"/>
      <c r="P497" s="66">
        <f t="shared" si="304"/>
        <v>0</v>
      </c>
      <c r="Q497" s="66">
        <f t="shared" si="305"/>
        <v>0</v>
      </c>
      <c r="R497" s="67">
        <f t="shared" si="2"/>
        <v>1</v>
      </c>
      <c r="S497" s="5"/>
      <c r="T497" s="5"/>
      <c r="U497" s="5" t="str">
        <f t="shared" si="7"/>
        <v>คณะวิทยาศาสตร์และเทคโนโลยี สาขาวิชาวิทยาศาสตร์สิ่งแวดล้อม</v>
      </c>
      <c r="V497" s="8">
        <v>1409900082642</v>
      </c>
      <c r="W497" s="5"/>
      <c r="X497" s="5"/>
      <c r="Y497" s="5"/>
      <c r="Z497" s="5"/>
    </row>
    <row r="498" spans="1:26" ht="21.75" hidden="1" customHeight="1">
      <c r="A498" s="1"/>
      <c r="B498" s="1">
        <v>3349800181603</v>
      </c>
      <c r="C498" s="64" t="s">
        <v>680</v>
      </c>
      <c r="D498" s="5" t="s">
        <v>496</v>
      </c>
      <c r="E498" s="5" t="s">
        <v>676</v>
      </c>
      <c r="F498" s="5" t="s">
        <v>198</v>
      </c>
      <c r="G498" s="5" t="s">
        <v>71</v>
      </c>
      <c r="H498" s="5" t="s">
        <v>46</v>
      </c>
      <c r="I498" s="5" t="s">
        <v>679</v>
      </c>
      <c r="J498" s="65" t="s">
        <v>496</v>
      </c>
      <c r="K498" s="5" t="s">
        <v>6</v>
      </c>
      <c r="L498" s="5" t="s">
        <v>49</v>
      </c>
      <c r="M498" s="66">
        <f t="shared" si="302"/>
        <v>0</v>
      </c>
      <c r="N498" s="66">
        <f t="shared" si="303"/>
        <v>1</v>
      </c>
      <c r="O498" s="66"/>
      <c r="P498" s="66">
        <f t="shared" si="304"/>
        <v>0</v>
      </c>
      <c r="Q498" s="66">
        <f t="shared" si="305"/>
        <v>0</v>
      </c>
      <c r="R498" s="67">
        <f t="shared" si="2"/>
        <v>1</v>
      </c>
      <c r="S498" s="5"/>
      <c r="T498" s="5"/>
      <c r="U498" s="5" t="str">
        <f t="shared" si="7"/>
        <v>คณะวิทยาศาสตร์และเทคโนโลยี สาขาวิชาวิทยาศาสตร์สิ่งแวดล้อม</v>
      </c>
      <c r="V498" s="8">
        <v>3349800181603</v>
      </c>
      <c r="W498" s="5"/>
      <c r="X498" s="5"/>
      <c r="Y498" s="5"/>
      <c r="Z498" s="5"/>
    </row>
    <row r="499" spans="1:26" ht="21.75" hidden="1" customHeight="1">
      <c r="A499" s="1"/>
      <c r="B499" s="1">
        <v>3360200193092</v>
      </c>
      <c r="C499" s="64" t="s">
        <v>682</v>
      </c>
      <c r="D499" s="5" t="s">
        <v>496</v>
      </c>
      <c r="E499" s="5" t="s">
        <v>676</v>
      </c>
      <c r="F499" s="5" t="s">
        <v>198</v>
      </c>
      <c r="G499" s="5" t="s">
        <v>71</v>
      </c>
      <c r="H499" s="5" t="s">
        <v>46</v>
      </c>
      <c r="I499" s="5" t="s">
        <v>679</v>
      </c>
      <c r="J499" s="65" t="s">
        <v>496</v>
      </c>
      <c r="K499" s="5" t="s">
        <v>6</v>
      </c>
      <c r="L499" s="5" t="s">
        <v>49</v>
      </c>
      <c r="M499" s="66">
        <f t="shared" si="302"/>
        <v>0</v>
      </c>
      <c r="N499" s="66">
        <f t="shared" si="303"/>
        <v>1</v>
      </c>
      <c r="O499" s="66"/>
      <c r="P499" s="66">
        <f t="shared" si="304"/>
        <v>0</v>
      </c>
      <c r="Q499" s="66">
        <f t="shared" si="305"/>
        <v>0</v>
      </c>
      <c r="R499" s="67">
        <f t="shared" si="2"/>
        <v>1</v>
      </c>
      <c r="S499" s="5"/>
      <c r="T499" s="5"/>
      <c r="U499" s="5" t="str">
        <f t="shared" si="7"/>
        <v>คณะวิทยาศาสตร์และเทคโนโลยี สาขาวิชาวิทยาศาสตร์สิ่งแวดล้อม</v>
      </c>
      <c r="V499" s="8">
        <v>3360200193092</v>
      </c>
      <c r="W499" s="5"/>
      <c r="X499" s="5"/>
      <c r="Y499" s="5"/>
      <c r="Z499" s="5"/>
    </row>
    <row r="500" spans="1:26" ht="21.75" hidden="1" customHeight="1">
      <c r="A500" s="1"/>
      <c r="B500" s="1">
        <v>3400500238376</v>
      </c>
      <c r="C500" s="64" t="s">
        <v>683</v>
      </c>
      <c r="D500" s="5" t="s">
        <v>496</v>
      </c>
      <c r="E500" s="5" t="s">
        <v>676</v>
      </c>
      <c r="F500" s="5" t="s">
        <v>198</v>
      </c>
      <c r="G500" s="5" t="s">
        <v>71</v>
      </c>
      <c r="H500" s="5" t="s">
        <v>46</v>
      </c>
      <c r="I500" s="5" t="s">
        <v>679</v>
      </c>
      <c r="J500" s="65" t="s">
        <v>496</v>
      </c>
      <c r="K500" s="5" t="s">
        <v>6</v>
      </c>
      <c r="L500" s="5" t="s">
        <v>49</v>
      </c>
      <c r="M500" s="66">
        <f t="shared" si="302"/>
        <v>0</v>
      </c>
      <c r="N500" s="66">
        <f t="shared" si="303"/>
        <v>1</v>
      </c>
      <c r="O500" s="66"/>
      <c r="P500" s="66">
        <f t="shared" si="304"/>
        <v>0</v>
      </c>
      <c r="Q500" s="66">
        <f t="shared" si="305"/>
        <v>0</v>
      </c>
      <c r="R500" s="67">
        <f t="shared" si="2"/>
        <v>1</v>
      </c>
      <c r="S500" s="5"/>
      <c r="T500" s="5"/>
      <c r="U500" s="5" t="str">
        <f t="shared" si="7"/>
        <v>คณะวิทยาศาสตร์และเทคโนโลยี สาขาวิชาวิทยาศาสตร์สิ่งแวดล้อม</v>
      </c>
      <c r="V500" s="8">
        <v>3400500238376</v>
      </c>
      <c r="W500" s="5"/>
      <c r="X500" s="5"/>
      <c r="Y500" s="5"/>
      <c r="Z500" s="5"/>
    </row>
    <row r="501" spans="1:26" ht="21.75" hidden="1" customHeight="1">
      <c r="A501" s="1"/>
      <c r="B501" s="1">
        <v>3470600110053</v>
      </c>
      <c r="C501" s="64" t="s">
        <v>685</v>
      </c>
      <c r="D501" s="5" t="s">
        <v>496</v>
      </c>
      <c r="E501" s="5" t="s">
        <v>676</v>
      </c>
      <c r="F501" s="5" t="s">
        <v>198</v>
      </c>
      <c r="G501" s="5" t="s">
        <v>71</v>
      </c>
      <c r="H501" s="5" t="s">
        <v>46</v>
      </c>
      <c r="I501" s="5" t="s">
        <v>679</v>
      </c>
      <c r="J501" s="65" t="s">
        <v>496</v>
      </c>
      <c r="K501" s="5" t="s">
        <v>6</v>
      </c>
      <c r="L501" s="5" t="s">
        <v>49</v>
      </c>
      <c r="M501" s="66">
        <f t="shared" si="302"/>
        <v>0</v>
      </c>
      <c r="N501" s="66">
        <f t="shared" si="303"/>
        <v>1</v>
      </c>
      <c r="O501" s="66"/>
      <c r="P501" s="66">
        <f t="shared" si="304"/>
        <v>0</v>
      </c>
      <c r="Q501" s="66">
        <f t="shared" si="305"/>
        <v>0</v>
      </c>
      <c r="R501" s="67">
        <f t="shared" si="2"/>
        <v>1</v>
      </c>
      <c r="S501" s="5"/>
      <c r="T501" s="5"/>
      <c r="U501" s="5" t="str">
        <f t="shared" si="7"/>
        <v xml:space="preserve"> </v>
      </c>
      <c r="V501" s="8">
        <v>3470600110053</v>
      </c>
      <c r="W501" s="5"/>
      <c r="X501" s="5"/>
      <c r="Y501" s="5"/>
      <c r="Z501" s="5"/>
    </row>
    <row r="502" spans="1:26" ht="21.75" hidden="1" customHeight="1">
      <c r="A502" s="4">
        <v>8</v>
      </c>
      <c r="B502" s="4" t="str">
        <f>E503</f>
        <v>สาขาวิชาวิทยาศาสตร์สุขภาพ</v>
      </c>
      <c r="C502" s="60" t="str">
        <f>B502</f>
        <v>สาขาวิชาวิทยาศาสตร์สุขภาพ</v>
      </c>
      <c r="D502" s="59"/>
      <c r="E502" s="59"/>
      <c r="F502" s="59" t="s">
        <v>51</v>
      </c>
      <c r="G502" s="59" t="s">
        <v>51</v>
      </c>
      <c r="H502" s="59" t="s">
        <v>51</v>
      </c>
      <c r="I502" s="59" t="s">
        <v>51</v>
      </c>
      <c r="J502" s="61" t="s">
        <v>51</v>
      </c>
      <c r="K502" s="59"/>
      <c r="L502" s="59"/>
      <c r="M502" s="62">
        <f t="shared" ref="M502:N502" si="306">SUMIF($E:$E,$B502,M:M)</f>
        <v>2</v>
      </c>
      <c r="N502" s="62">
        <f t="shared" si="306"/>
        <v>7</v>
      </c>
      <c r="O502" s="62"/>
      <c r="P502" s="62">
        <f t="shared" ref="P502:Q502" si="307">SUMIF($E:$E,$B502,P:P)</f>
        <v>0</v>
      </c>
      <c r="Q502" s="62">
        <f t="shared" si="307"/>
        <v>1</v>
      </c>
      <c r="R502" s="63">
        <f t="shared" si="2"/>
        <v>10</v>
      </c>
      <c r="S502" s="59"/>
      <c r="T502" s="59"/>
      <c r="U502" s="5" t="str">
        <f t="shared" si="7"/>
        <v>คณะวิทยาศาสตร์และเทคโนโลยี สาขาวิชาวิทยาศาสตร์สุขภาพ</v>
      </c>
      <c r="V502" s="58" t="s">
        <v>51</v>
      </c>
      <c r="W502" s="59"/>
      <c r="X502" s="59"/>
      <c r="Y502" s="59"/>
      <c r="Z502" s="59"/>
    </row>
    <row r="503" spans="1:26" ht="21.75" hidden="1" customHeight="1">
      <c r="A503" s="1"/>
      <c r="B503" s="1">
        <v>3470101524715</v>
      </c>
      <c r="C503" s="64" t="s">
        <v>687</v>
      </c>
      <c r="D503" s="5" t="s">
        <v>496</v>
      </c>
      <c r="E503" s="5" t="s">
        <v>688</v>
      </c>
      <c r="F503" s="5" t="s">
        <v>51</v>
      </c>
      <c r="G503" s="5" t="s">
        <v>51</v>
      </c>
      <c r="H503" s="5" t="s">
        <v>51</v>
      </c>
      <c r="I503" s="5" t="s">
        <v>51</v>
      </c>
      <c r="J503" s="65" t="s">
        <v>51</v>
      </c>
      <c r="K503" s="5" t="s">
        <v>62</v>
      </c>
      <c r="L503" s="5" t="s">
        <v>81</v>
      </c>
      <c r="M503" s="66">
        <f t="shared" ref="M503:M512" si="308">IF(K503="ข้าราชการพลเรือนในสถาบันอุดมศึกษา",1,0)</f>
        <v>1</v>
      </c>
      <c r="N503" s="66">
        <f t="shared" ref="N503:N538" si="309">IF(K503="พนักงานมหาวิทยาลัย",1,0)</f>
        <v>0</v>
      </c>
      <c r="O503" s="66"/>
      <c r="P503" s="66">
        <f t="shared" ref="P503:P512" si="310">IF(K503="ลูกจ้างชั่วคราวรายเดือน",1,0)</f>
        <v>0</v>
      </c>
      <c r="Q503" s="66">
        <f t="shared" ref="Q503:Q512" si="311">IF(K503="อาจารย์พิเศษรายชั่วโมง",1,0)</f>
        <v>0</v>
      </c>
      <c r="R503" s="67">
        <f t="shared" si="2"/>
        <v>1</v>
      </c>
      <c r="S503" s="5"/>
      <c r="T503" s="5"/>
      <c r="U503" s="5" t="str">
        <f t="shared" si="7"/>
        <v>คณะวิทยาศาสตร์และเทคโนโลยี สาขาวิชาวิทยาศาสตร์สุขภาพ</v>
      </c>
      <c r="V503" s="8">
        <v>3470101524715</v>
      </c>
      <c r="W503" s="5"/>
      <c r="X503" s="5"/>
      <c r="Y503" s="5"/>
      <c r="Z503" s="5"/>
    </row>
    <row r="504" spans="1:26" ht="21.75" hidden="1" customHeight="1">
      <c r="A504" s="1"/>
      <c r="B504" s="1">
        <v>5200199018706</v>
      </c>
      <c r="C504" s="64" t="s">
        <v>690</v>
      </c>
      <c r="D504" s="5" t="s">
        <v>496</v>
      </c>
      <c r="E504" s="5" t="s">
        <v>688</v>
      </c>
      <c r="F504" s="5" t="s">
        <v>198</v>
      </c>
      <c r="G504" s="5" t="s">
        <v>45</v>
      </c>
      <c r="H504" s="5" t="s">
        <v>46</v>
      </c>
      <c r="I504" s="5" t="s">
        <v>691</v>
      </c>
      <c r="J504" s="65" t="s">
        <v>496</v>
      </c>
      <c r="K504" s="5" t="s">
        <v>62</v>
      </c>
      <c r="L504" s="5" t="s">
        <v>49</v>
      </c>
      <c r="M504" s="66">
        <f t="shared" si="308"/>
        <v>1</v>
      </c>
      <c r="N504" s="66">
        <f t="shared" si="309"/>
        <v>0</v>
      </c>
      <c r="O504" s="66"/>
      <c r="P504" s="66">
        <f t="shared" si="310"/>
        <v>0</v>
      </c>
      <c r="Q504" s="66">
        <f t="shared" si="311"/>
        <v>0</v>
      </c>
      <c r="R504" s="67">
        <f t="shared" si="2"/>
        <v>1</v>
      </c>
      <c r="S504" s="5"/>
      <c r="T504" s="5"/>
      <c r="U504" s="5" t="str">
        <f t="shared" si="7"/>
        <v>คณะวิทยาศาสตร์และเทคโนโลยี สาขาวิชาวิทยาศาสตร์สุขภาพ</v>
      </c>
      <c r="V504" s="8">
        <v>5200199018706</v>
      </c>
      <c r="W504" s="5"/>
      <c r="X504" s="5"/>
      <c r="Y504" s="5"/>
      <c r="Z504" s="5"/>
    </row>
    <row r="505" spans="1:26" ht="21.75" hidden="1" customHeight="1">
      <c r="A505" s="1"/>
      <c r="B505" s="1">
        <v>1479900006563</v>
      </c>
      <c r="C505" s="64" t="s">
        <v>692</v>
      </c>
      <c r="D505" s="5" t="s">
        <v>496</v>
      </c>
      <c r="E505" s="5" t="s">
        <v>688</v>
      </c>
      <c r="F505" s="5" t="s">
        <v>198</v>
      </c>
      <c r="G505" s="5" t="s">
        <v>45</v>
      </c>
      <c r="H505" s="5" t="s">
        <v>46</v>
      </c>
      <c r="I505" s="5" t="s">
        <v>691</v>
      </c>
      <c r="J505" s="65" t="s">
        <v>496</v>
      </c>
      <c r="K505" s="5" t="s">
        <v>6</v>
      </c>
      <c r="L505" s="5" t="s">
        <v>81</v>
      </c>
      <c r="M505" s="66">
        <f t="shared" si="308"/>
        <v>0</v>
      </c>
      <c r="N505" s="66">
        <f t="shared" si="309"/>
        <v>1</v>
      </c>
      <c r="O505" s="66"/>
      <c r="P505" s="66">
        <f t="shared" si="310"/>
        <v>0</v>
      </c>
      <c r="Q505" s="66">
        <f t="shared" si="311"/>
        <v>0</v>
      </c>
      <c r="R505" s="67">
        <f t="shared" si="2"/>
        <v>1</v>
      </c>
      <c r="S505" s="5"/>
      <c r="T505" s="5"/>
      <c r="U505" s="5" t="str">
        <f t="shared" si="7"/>
        <v>คณะวิทยาศาสตร์และเทคโนโลยี สาขาวิชาวิทยาศาสตร์สุขภาพ</v>
      </c>
      <c r="V505" s="8">
        <v>1479900006563</v>
      </c>
      <c r="W505" s="5"/>
      <c r="X505" s="5"/>
      <c r="Y505" s="5"/>
      <c r="Z505" s="5"/>
    </row>
    <row r="506" spans="1:26" ht="21.75" hidden="1" customHeight="1">
      <c r="A506" s="1"/>
      <c r="B506" s="1">
        <v>1479900133727</v>
      </c>
      <c r="C506" s="64" t="s">
        <v>693</v>
      </c>
      <c r="D506" s="5" t="s">
        <v>496</v>
      </c>
      <c r="E506" s="5" t="s">
        <v>688</v>
      </c>
      <c r="F506" s="5" t="s">
        <v>51</v>
      </c>
      <c r="G506" s="5" t="s">
        <v>51</v>
      </c>
      <c r="H506" s="5" t="s">
        <v>51</v>
      </c>
      <c r="I506" s="5" t="s">
        <v>51</v>
      </c>
      <c r="J506" s="65" t="s">
        <v>51</v>
      </c>
      <c r="K506" s="5" t="s">
        <v>6</v>
      </c>
      <c r="L506" s="5" t="s">
        <v>81</v>
      </c>
      <c r="M506" s="66">
        <f t="shared" si="308"/>
        <v>0</v>
      </c>
      <c r="N506" s="66">
        <f t="shared" si="309"/>
        <v>1</v>
      </c>
      <c r="O506" s="66"/>
      <c r="P506" s="66">
        <f t="shared" si="310"/>
        <v>0</v>
      </c>
      <c r="Q506" s="66">
        <f t="shared" si="311"/>
        <v>0</v>
      </c>
      <c r="R506" s="67">
        <f t="shared" si="2"/>
        <v>1</v>
      </c>
      <c r="S506" s="5"/>
      <c r="T506" s="5"/>
      <c r="U506" s="5" t="str">
        <f t="shared" si="7"/>
        <v>คณะวิทยาศาสตร์และเทคโนโลยี สาขาวิชาวิทยาศาสตร์สุขภาพ</v>
      </c>
      <c r="V506" s="8">
        <v>1479900133727</v>
      </c>
      <c r="W506" s="5"/>
      <c r="X506" s="5"/>
      <c r="Y506" s="5"/>
      <c r="Z506" s="5"/>
    </row>
    <row r="507" spans="1:26" ht="21.75" hidden="1" customHeight="1">
      <c r="A507" s="1"/>
      <c r="B507" s="1">
        <v>3450400043611</v>
      </c>
      <c r="C507" s="64" t="s">
        <v>694</v>
      </c>
      <c r="D507" s="5" t="s">
        <v>496</v>
      </c>
      <c r="E507" s="5" t="s">
        <v>688</v>
      </c>
      <c r="F507" s="5" t="s">
        <v>198</v>
      </c>
      <c r="G507" s="5" t="s">
        <v>45</v>
      </c>
      <c r="H507" s="5" t="s">
        <v>46</v>
      </c>
      <c r="I507" s="5" t="s">
        <v>691</v>
      </c>
      <c r="J507" s="65" t="s">
        <v>496</v>
      </c>
      <c r="K507" s="5" t="s">
        <v>6</v>
      </c>
      <c r="L507" s="5" t="s">
        <v>81</v>
      </c>
      <c r="M507" s="66">
        <f t="shared" si="308"/>
        <v>0</v>
      </c>
      <c r="N507" s="66">
        <f t="shared" si="309"/>
        <v>1</v>
      </c>
      <c r="O507" s="66"/>
      <c r="P507" s="66">
        <f t="shared" si="310"/>
        <v>0</v>
      </c>
      <c r="Q507" s="66">
        <f t="shared" si="311"/>
        <v>0</v>
      </c>
      <c r="R507" s="67">
        <f t="shared" si="2"/>
        <v>1</v>
      </c>
      <c r="S507" s="5"/>
      <c r="T507" s="5"/>
      <c r="U507" s="5" t="str">
        <f t="shared" si="7"/>
        <v>คณะวิทยาศาสตร์และเทคโนโลยี สาขาวิชาวิทยาศาสตร์สุขภาพ</v>
      </c>
      <c r="V507" s="8">
        <v>3450400043611</v>
      </c>
      <c r="W507" s="5"/>
      <c r="X507" s="5"/>
      <c r="Y507" s="5"/>
      <c r="Z507" s="5"/>
    </row>
    <row r="508" spans="1:26" ht="21.75" hidden="1" customHeight="1">
      <c r="A508" s="1"/>
      <c r="B508" s="1">
        <v>3470100836519</v>
      </c>
      <c r="C508" s="64" t="s">
        <v>695</v>
      </c>
      <c r="D508" s="5" t="s">
        <v>496</v>
      </c>
      <c r="E508" s="5" t="s">
        <v>688</v>
      </c>
      <c r="F508" s="5" t="s">
        <v>198</v>
      </c>
      <c r="G508" s="5" t="s">
        <v>45</v>
      </c>
      <c r="H508" s="5" t="s">
        <v>46</v>
      </c>
      <c r="I508" s="5" t="s">
        <v>691</v>
      </c>
      <c r="J508" s="65" t="s">
        <v>496</v>
      </c>
      <c r="K508" s="5" t="s">
        <v>6</v>
      </c>
      <c r="L508" s="5" t="s">
        <v>81</v>
      </c>
      <c r="M508" s="66">
        <f t="shared" si="308"/>
        <v>0</v>
      </c>
      <c r="N508" s="66">
        <f t="shared" si="309"/>
        <v>1</v>
      </c>
      <c r="O508" s="66"/>
      <c r="P508" s="66">
        <f t="shared" si="310"/>
        <v>0</v>
      </c>
      <c r="Q508" s="66">
        <f t="shared" si="311"/>
        <v>0</v>
      </c>
      <c r="R508" s="67">
        <f t="shared" si="2"/>
        <v>1</v>
      </c>
      <c r="S508" s="5"/>
      <c r="T508" s="5"/>
      <c r="U508" s="5" t="str">
        <f t="shared" si="7"/>
        <v>คณะวิทยาศาสตร์และเทคโนโลยี สาขาวิชาวิทยาศาสตร์สุขภาพ</v>
      </c>
      <c r="V508" s="8">
        <v>3470100836519</v>
      </c>
      <c r="W508" s="5"/>
      <c r="X508" s="5"/>
      <c r="Y508" s="5"/>
      <c r="Z508" s="5"/>
    </row>
    <row r="509" spans="1:26" ht="21.75" hidden="1" customHeight="1">
      <c r="A509" s="1"/>
      <c r="B509" s="1">
        <v>3470100838295</v>
      </c>
      <c r="C509" s="64" t="s">
        <v>696</v>
      </c>
      <c r="D509" s="5" t="s">
        <v>496</v>
      </c>
      <c r="E509" s="5" t="s">
        <v>688</v>
      </c>
      <c r="F509" s="5" t="s">
        <v>51</v>
      </c>
      <c r="G509" s="5" t="s">
        <v>51</v>
      </c>
      <c r="H509" s="5" t="s">
        <v>51</v>
      </c>
      <c r="I509" s="5" t="s">
        <v>51</v>
      </c>
      <c r="J509" s="65" t="s">
        <v>51</v>
      </c>
      <c r="K509" s="5" t="s">
        <v>6</v>
      </c>
      <c r="L509" s="5" t="s">
        <v>81</v>
      </c>
      <c r="M509" s="66">
        <f t="shared" si="308"/>
        <v>0</v>
      </c>
      <c r="N509" s="66">
        <f t="shared" si="309"/>
        <v>1</v>
      </c>
      <c r="O509" s="66"/>
      <c r="P509" s="66">
        <f t="shared" si="310"/>
        <v>0</v>
      </c>
      <c r="Q509" s="66">
        <f t="shared" si="311"/>
        <v>0</v>
      </c>
      <c r="R509" s="67">
        <f t="shared" si="2"/>
        <v>1</v>
      </c>
      <c r="S509" s="5"/>
      <c r="T509" s="5"/>
      <c r="U509" s="5" t="str">
        <f t="shared" si="7"/>
        <v>คณะวิทยาศาสตร์และเทคโนโลยี สาขาวิชาวิทยาศาสตร์สุขภาพ</v>
      </c>
      <c r="V509" s="8">
        <v>3470100838295</v>
      </c>
      <c r="W509" s="5"/>
      <c r="X509" s="5"/>
      <c r="Y509" s="5"/>
      <c r="Z509" s="5"/>
    </row>
    <row r="510" spans="1:26" ht="21.75" hidden="1" customHeight="1">
      <c r="A510" s="1"/>
      <c r="B510" s="1">
        <v>3479900007213</v>
      </c>
      <c r="C510" s="64" t="s">
        <v>697</v>
      </c>
      <c r="D510" s="5" t="s">
        <v>496</v>
      </c>
      <c r="E510" s="5" t="s">
        <v>688</v>
      </c>
      <c r="F510" s="5" t="s">
        <v>51</v>
      </c>
      <c r="G510" s="5" t="s">
        <v>51</v>
      </c>
      <c r="H510" s="5" t="s">
        <v>51</v>
      </c>
      <c r="I510" s="5" t="s">
        <v>51</v>
      </c>
      <c r="J510" s="65" t="s">
        <v>51</v>
      </c>
      <c r="K510" s="5" t="s">
        <v>6</v>
      </c>
      <c r="L510" s="5" t="s">
        <v>81</v>
      </c>
      <c r="M510" s="66">
        <f t="shared" si="308"/>
        <v>0</v>
      </c>
      <c r="N510" s="66">
        <f t="shared" si="309"/>
        <v>1</v>
      </c>
      <c r="O510" s="66"/>
      <c r="P510" s="66">
        <f t="shared" si="310"/>
        <v>0</v>
      </c>
      <c r="Q510" s="66">
        <f t="shared" si="311"/>
        <v>0</v>
      </c>
      <c r="R510" s="67">
        <f t="shared" si="2"/>
        <v>1</v>
      </c>
      <c r="S510" s="5"/>
      <c r="T510" s="5"/>
      <c r="U510" s="5" t="str">
        <f t="shared" si="7"/>
        <v>คณะวิทยาศาสตร์และเทคโนโลยี สาขาวิชาวิทยาศาสตร์สุขภาพ</v>
      </c>
      <c r="V510" s="8">
        <v>3479900007213</v>
      </c>
      <c r="W510" s="5"/>
      <c r="X510" s="5"/>
      <c r="Y510" s="5"/>
      <c r="Z510" s="5"/>
    </row>
    <row r="511" spans="1:26" ht="21.75" hidden="1" customHeight="1">
      <c r="A511" s="1"/>
      <c r="B511" s="1">
        <v>3479900219717</v>
      </c>
      <c r="C511" s="64" t="s">
        <v>698</v>
      </c>
      <c r="D511" s="5" t="s">
        <v>496</v>
      </c>
      <c r="E511" s="5" t="s">
        <v>688</v>
      </c>
      <c r="F511" s="5" t="s">
        <v>198</v>
      </c>
      <c r="G511" s="5" t="s">
        <v>45</v>
      </c>
      <c r="H511" s="5" t="s">
        <v>46</v>
      </c>
      <c r="I511" s="5" t="s">
        <v>691</v>
      </c>
      <c r="J511" s="65" t="s">
        <v>496</v>
      </c>
      <c r="K511" s="5" t="s">
        <v>6</v>
      </c>
      <c r="L511" s="5" t="s">
        <v>49</v>
      </c>
      <c r="M511" s="66">
        <f t="shared" si="308"/>
        <v>0</v>
      </c>
      <c r="N511" s="66">
        <f t="shared" si="309"/>
        <v>1</v>
      </c>
      <c r="O511" s="66"/>
      <c r="P511" s="66">
        <f t="shared" si="310"/>
        <v>0</v>
      </c>
      <c r="Q511" s="66">
        <f t="shared" si="311"/>
        <v>0</v>
      </c>
      <c r="R511" s="67">
        <f t="shared" si="2"/>
        <v>1</v>
      </c>
      <c r="S511" s="5"/>
      <c r="T511" s="5"/>
      <c r="U511" s="5" t="str">
        <f t="shared" si="7"/>
        <v>คณะวิทยาศาสตร์และเทคโนโลยี สาขาวิชาวิทยาศาสตร์สุขภาพ</v>
      </c>
      <c r="V511" s="8">
        <v>3479900219717</v>
      </c>
      <c r="W511" s="5"/>
      <c r="X511" s="5"/>
      <c r="Y511" s="5"/>
      <c r="Z511" s="5"/>
    </row>
    <row r="512" spans="1:26" ht="21.75" hidden="1" customHeight="1">
      <c r="A512" s="1"/>
      <c r="B512" s="1">
        <v>2479900001641</v>
      </c>
      <c r="C512" s="64" t="s">
        <v>699</v>
      </c>
      <c r="D512" s="5" t="s">
        <v>496</v>
      </c>
      <c r="E512" s="5" t="s">
        <v>688</v>
      </c>
      <c r="F512" s="5" t="s">
        <v>51</v>
      </c>
      <c r="G512" s="5" t="s">
        <v>51</v>
      </c>
      <c r="H512" s="5" t="s">
        <v>51</v>
      </c>
      <c r="I512" s="5" t="s">
        <v>51</v>
      </c>
      <c r="J512" s="65" t="s">
        <v>51</v>
      </c>
      <c r="K512" s="5" t="s">
        <v>93</v>
      </c>
      <c r="L512" s="5" t="s">
        <v>81</v>
      </c>
      <c r="M512" s="66">
        <f t="shared" si="308"/>
        <v>0</v>
      </c>
      <c r="N512" s="66">
        <f t="shared" si="309"/>
        <v>0</v>
      </c>
      <c r="O512" s="66"/>
      <c r="P512" s="66">
        <f t="shared" si="310"/>
        <v>0</v>
      </c>
      <c r="Q512" s="66">
        <f t="shared" si="311"/>
        <v>1</v>
      </c>
      <c r="R512" s="67">
        <f t="shared" si="2"/>
        <v>1</v>
      </c>
      <c r="S512" s="5"/>
      <c r="T512" s="5"/>
      <c r="U512" s="5" t="str">
        <f t="shared" si="7"/>
        <v xml:space="preserve"> </v>
      </c>
      <c r="V512" s="8">
        <v>2479900001641</v>
      </c>
      <c r="W512" s="5"/>
      <c r="X512" s="5"/>
      <c r="Y512" s="5"/>
      <c r="Z512" s="5"/>
    </row>
    <row r="513" spans="1:26" ht="21.75" hidden="1" customHeight="1">
      <c r="A513" s="636" t="s">
        <v>700</v>
      </c>
      <c r="B513" s="650"/>
      <c r="C513" s="637"/>
      <c r="D513" s="48"/>
      <c r="E513" s="48"/>
      <c r="F513" s="48"/>
      <c r="G513" s="48"/>
      <c r="H513" s="48"/>
      <c r="I513" s="48"/>
      <c r="J513" s="50" t="s">
        <v>51</v>
      </c>
      <c r="K513" s="48"/>
      <c r="L513" s="48"/>
      <c r="M513" s="101">
        <f>IF(K512="ข้าราชการพลเรือนในสถาบันอุดมศึกษา",1,0)</f>
        <v>0</v>
      </c>
      <c r="N513" s="53">
        <f t="shared" si="309"/>
        <v>0</v>
      </c>
      <c r="O513" s="53">
        <f t="shared" ref="O513:O538" si="312">IF(K513="ลูกจ้างชั่วคราวรายเดือน",1,0)</f>
        <v>0</v>
      </c>
      <c r="P513" s="53">
        <f t="shared" ref="P513:P538" si="313">IF(K513="อาจารย์พิเศษรายชั่วโมง",1,0)</f>
        <v>0</v>
      </c>
      <c r="Q513" s="55"/>
      <c r="R513" s="27"/>
      <c r="S513" s="28"/>
      <c r="T513" s="28"/>
      <c r="U513" s="27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13" s="102"/>
      <c r="W513" s="5"/>
      <c r="X513" s="5"/>
      <c r="Y513" s="5"/>
      <c r="Z513" s="5"/>
    </row>
    <row r="514" spans="1:26" ht="21.75" hidden="1" customHeight="1">
      <c r="A514" s="1"/>
      <c r="B514" s="1">
        <v>1419900227713</v>
      </c>
      <c r="C514" s="64" t="s">
        <v>701</v>
      </c>
      <c r="D514" s="5" t="s">
        <v>700</v>
      </c>
      <c r="E514" s="5" t="s">
        <v>702</v>
      </c>
      <c r="F514" s="5"/>
      <c r="G514" s="5"/>
      <c r="H514" s="5"/>
      <c r="I514" s="5"/>
      <c r="J514" s="65" t="s">
        <v>51</v>
      </c>
      <c r="K514" s="5" t="s">
        <v>6</v>
      </c>
      <c r="L514" s="5" t="s">
        <v>106</v>
      </c>
      <c r="M514" s="66">
        <f t="shared" ref="M514:M538" si="314">IF(K514="ข้าราชการพลเรือนในสถาบันอุดมศึกษา",1,0)</f>
        <v>0</v>
      </c>
      <c r="N514" s="66">
        <f t="shared" si="309"/>
        <v>1</v>
      </c>
      <c r="O514" s="66">
        <f t="shared" si="312"/>
        <v>0</v>
      </c>
      <c r="P514" s="66">
        <f t="shared" si="313"/>
        <v>0</v>
      </c>
      <c r="Q514" s="66"/>
      <c r="R514" s="5"/>
      <c r="S514" s="5"/>
      <c r="T514" s="5"/>
      <c r="U514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14" s="8"/>
      <c r="W514" s="5"/>
      <c r="X514" s="5"/>
      <c r="Y514" s="5"/>
      <c r="Z514" s="5"/>
    </row>
    <row r="515" spans="1:26" ht="21.75" hidden="1" customHeight="1">
      <c r="A515" s="1"/>
      <c r="B515" s="1">
        <v>1460100164158</v>
      </c>
      <c r="C515" s="64" t="s">
        <v>703</v>
      </c>
      <c r="D515" s="5" t="s">
        <v>700</v>
      </c>
      <c r="E515" s="5" t="s">
        <v>702</v>
      </c>
      <c r="F515" s="5"/>
      <c r="G515" s="5"/>
      <c r="H515" s="5"/>
      <c r="I515" s="5"/>
      <c r="J515" s="65" t="s">
        <v>51</v>
      </c>
      <c r="K515" s="5" t="s">
        <v>6</v>
      </c>
      <c r="L515" s="5" t="s">
        <v>106</v>
      </c>
      <c r="M515" s="66">
        <f t="shared" si="314"/>
        <v>0</v>
      </c>
      <c r="N515" s="66">
        <f t="shared" si="309"/>
        <v>1</v>
      </c>
      <c r="O515" s="66">
        <f t="shared" si="312"/>
        <v>0</v>
      </c>
      <c r="P515" s="66">
        <f t="shared" si="313"/>
        <v>0</v>
      </c>
      <c r="Q515" s="66"/>
      <c r="R515" s="5"/>
      <c r="S515" s="5"/>
      <c r="T515" s="5"/>
      <c r="U515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15" s="8"/>
      <c r="W515" s="5"/>
      <c r="X515" s="5"/>
      <c r="Y515" s="5"/>
      <c r="Z515" s="5"/>
    </row>
    <row r="516" spans="1:26" ht="21.75" hidden="1" customHeight="1">
      <c r="A516" s="1"/>
      <c r="B516" s="1">
        <v>1460200032580</v>
      </c>
      <c r="C516" s="64" t="s">
        <v>704</v>
      </c>
      <c r="D516" s="5" t="s">
        <v>700</v>
      </c>
      <c r="E516" s="5" t="s">
        <v>702</v>
      </c>
      <c r="F516" s="5"/>
      <c r="G516" s="5"/>
      <c r="H516" s="5"/>
      <c r="I516" s="5"/>
      <c r="J516" s="65" t="s">
        <v>51</v>
      </c>
      <c r="K516" s="5" t="s">
        <v>6</v>
      </c>
      <c r="L516" s="5" t="s">
        <v>106</v>
      </c>
      <c r="M516" s="66">
        <f t="shared" si="314"/>
        <v>0</v>
      </c>
      <c r="N516" s="66">
        <f t="shared" si="309"/>
        <v>1</v>
      </c>
      <c r="O516" s="66">
        <f t="shared" si="312"/>
        <v>0</v>
      </c>
      <c r="P516" s="66">
        <f t="shared" si="313"/>
        <v>0</v>
      </c>
      <c r="Q516" s="66"/>
      <c r="R516" s="5"/>
      <c r="S516" s="5"/>
      <c r="T516" s="5"/>
      <c r="U516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16" s="8"/>
      <c r="W516" s="5"/>
      <c r="X516" s="5"/>
      <c r="Y516" s="5"/>
      <c r="Z516" s="5"/>
    </row>
    <row r="517" spans="1:26" ht="21.75" hidden="1" customHeight="1">
      <c r="A517" s="1"/>
      <c r="B517" s="1">
        <v>1461300053458</v>
      </c>
      <c r="C517" s="64" t="s">
        <v>705</v>
      </c>
      <c r="D517" s="5" t="s">
        <v>700</v>
      </c>
      <c r="E517" s="5" t="s">
        <v>702</v>
      </c>
      <c r="F517" s="5"/>
      <c r="G517" s="5"/>
      <c r="H517" s="5"/>
      <c r="I517" s="5"/>
      <c r="J517" s="65" t="s">
        <v>51</v>
      </c>
      <c r="K517" s="5" t="s">
        <v>6</v>
      </c>
      <c r="L517" s="5" t="s">
        <v>106</v>
      </c>
      <c r="M517" s="66">
        <f t="shared" si="314"/>
        <v>0</v>
      </c>
      <c r="N517" s="66">
        <f t="shared" si="309"/>
        <v>1</v>
      </c>
      <c r="O517" s="66">
        <f t="shared" si="312"/>
        <v>0</v>
      </c>
      <c r="P517" s="66">
        <f t="shared" si="313"/>
        <v>0</v>
      </c>
      <c r="Q517" s="66"/>
      <c r="R517" s="5"/>
      <c r="S517" s="5"/>
      <c r="T517" s="5"/>
      <c r="U517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17" s="8"/>
      <c r="W517" s="5"/>
      <c r="X517" s="5"/>
      <c r="Y517" s="5"/>
      <c r="Z517" s="5"/>
    </row>
    <row r="518" spans="1:26" ht="21.75" hidden="1" customHeight="1">
      <c r="A518" s="1"/>
      <c r="B518" s="1">
        <v>1470600041641</v>
      </c>
      <c r="C518" s="64" t="s">
        <v>706</v>
      </c>
      <c r="D518" s="5" t="s">
        <v>700</v>
      </c>
      <c r="E518" s="5" t="s">
        <v>702</v>
      </c>
      <c r="F518" s="5"/>
      <c r="G518" s="5"/>
      <c r="H518" s="5"/>
      <c r="I518" s="5"/>
      <c r="J518" s="65" t="s">
        <v>51</v>
      </c>
      <c r="K518" s="5" t="s">
        <v>6</v>
      </c>
      <c r="L518" s="5" t="s">
        <v>106</v>
      </c>
      <c r="M518" s="66">
        <f t="shared" si="314"/>
        <v>0</v>
      </c>
      <c r="N518" s="66">
        <f t="shared" si="309"/>
        <v>1</v>
      </c>
      <c r="O518" s="66">
        <f t="shared" si="312"/>
        <v>0</v>
      </c>
      <c r="P518" s="66">
        <f t="shared" si="313"/>
        <v>0</v>
      </c>
      <c r="Q518" s="66"/>
      <c r="R518" s="5"/>
      <c r="S518" s="5"/>
      <c r="T518" s="5"/>
      <c r="U518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18" s="8"/>
      <c r="W518" s="5"/>
      <c r="X518" s="5"/>
      <c r="Y518" s="5"/>
      <c r="Z518" s="5"/>
    </row>
    <row r="519" spans="1:26" ht="21.75" hidden="1" customHeight="1">
      <c r="A519" s="1"/>
      <c r="B519" s="1">
        <v>1470800102805</v>
      </c>
      <c r="C519" s="64" t="s">
        <v>707</v>
      </c>
      <c r="D519" s="5" t="s">
        <v>700</v>
      </c>
      <c r="E519" s="5" t="s">
        <v>702</v>
      </c>
      <c r="F519" s="5"/>
      <c r="G519" s="5"/>
      <c r="H519" s="5"/>
      <c r="I519" s="5"/>
      <c r="J519" s="65" t="s">
        <v>51</v>
      </c>
      <c r="K519" s="5" t="s">
        <v>6</v>
      </c>
      <c r="L519" s="5" t="s">
        <v>106</v>
      </c>
      <c r="M519" s="66">
        <f t="shared" si="314"/>
        <v>0</v>
      </c>
      <c r="N519" s="66">
        <f t="shared" si="309"/>
        <v>1</v>
      </c>
      <c r="O519" s="66">
        <f t="shared" si="312"/>
        <v>0</v>
      </c>
      <c r="P519" s="66">
        <f t="shared" si="313"/>
        <v>0</v>
      </c>
      <c r="Q519" s="66"/>
      <c r="R519" s="5"/>
      <c r="S519" s="5"/>
      <c r="T519" s="5"/>
      <c r="U519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19" s="8"/>
      <c r="W519" s="5"/>
      <c r="X519" s="5"/>
      <c r="Y519" s="5"/>
      <c r="Z519" s="5"/>
    </row>
    <row r="520" spans="1:26" ht="21.75" hidden="1" customHeight="1">
      <c r="A520" s="1"/>
      <c r="B520" s="1">
        <v>1470800115320</v>
      </c>
      <c r="C520" s="64" t="s">
        <v>708</v>
      </c>
      <c r="D520" s="5" t="s">
        <v>700</v>
      </c>
      <c r="E520" s="5" t="s">
        <v>702</v>
      </c>
      <c r="F520" s="5"/>
      <c r="G520" s="5"/>
      <c r="H520" s="5"/>
      <c r="I520" s="5"/>
      <c r="J520" s="65" t="s">
        <v>51</v>
      </c>
      <c r="K520" s="5" t="s">
        <v>6</v>
      </c>
      <c r="L520" s="5" t="s">
        <v>106</v>
      </c>
      <c r="M520" s="66">
        <f t="shared" si="314"/>
        <v>0</v>
      </c>
      <c r="N520" s="66">
        <f t="shared" si="309"/>
        <v>1</v>
      </c>
      <c r="O520" s="66">
        <f t="shared" si="312"/>
        <v>0</v>
      </c>
      <c r="P520" s="66">
        <f t="shared" si="313"/>
        <v>0</v>
      </c>
      <c r="Q520" s="66"/>
      <c r="R520" s="5"/>
      <c r="S520" s="5"/>
      <c r="T520" s="5"/>
      <c r="U520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20" s="8"/>
      <c r="W520" s="5"/>
      <c r="X520" s="5"/>
      <c r="Y520" s="5"/>
      <c r="Z520" s="5"/>
    </row>
    <row r="521" spans="1:26" ht="21.75" hidden="1" customHeight="1">
      <c r="A521" s="1"/>
      <c r="B521" s="1">
        <v>1470900060306</v>
      </c>
      <c r="C521" s="64" t="s">
        <v>709</v>
      </c>
      <c r="D521" s="5" t="s">
        <v>700</v>
      </c>
      <c r="E521" s="5" t="s">
        <v>702</v>
      </c>
      <c r="F521" s="5"/>
      <c r="G521" s="5"/>
      <c r="H521" s="5"/>
      <c r="I521" s="5"/>
      <c r="J521" s="65" t="s">
        <v>51</v>
      </c>
      <c r="K521" s="5" t="s">
        <v>6</v>
      </c>
      <c r="L521" s="5" t="s">
        <v>81</v>
      </c>
      <c r="M521" s="66">
        <f t="shared" si="314"/>
        <v>0</v>
      </c>
      <c r="N521" s="66">
        <f t="shared" si="309"/>
        <v>1</v>
      </c>
      <c r="O521" s="66">
        <f t="shared" si="312"/>
        <v>0</v>
      </c>
      <c r="P521" s="66">
        <f t="shared" si="313"/>
        <v>0</v>
      </c>
      <c r="Q521" s="66"/>
      <c r="R521" s="5"/>
      <c r="S521" s="5"/>
      <c r="T521" s="5"/>
      <c r="U521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21" s="8"/>
      <c r="W521" s="5"/>
      <c r="X521" s="5"/>
      <c r="Y521" s="5"/>
      <c r="Z521" s="5"/>
    </row>
    <row r="522" spans="1:26" ht="21.75" hidden="1" customHeight="1">
      <c r="A522" s="1"/>
      <c r="B522" s="1">
        <v>1479900076120</v>
      </c>
      <c r="C522" s="64" t="s">
        <v>710</v>
      </c>
      <c r="D522" s="5" t="s">
        <v>700</v>
      </c>
      <c r="E522" s="5" t="s">
        <v>702</v>
      </c>
      <c r="F522" s="5"/>
      <c r="G522" s="5"/>
      <c r="H522" s="5"/>
      <c r="I522" s="5"/>
      <c r="J522" s="65" t="s">
        <v>51</v>
      </c>
      <c r="K522" s="5" t="s">
        <v>6</v>
      </c>
      <c r="L522" s="5" t="s">
        <v>106</v>
      </c>
      <c r="M522" s="66">
        <f t="shared" si="314"/>
        <v>0</v>
      </c>
      <c r="N522" s="66">
        <f t="shared" si="309"/>
        <v>1</v>
      </c>
      <c r="O522" s="66">
        <f t="shared" si="312"/>
        <v>0</v>
      </c>
      <c r="P522" s="66">
        <f t="shared" si="313"/>
        <v>0</v>
      </c>
      <c r="Q522" s="66"/>
      <c r="R522" s="5"/>
      <c r="S522" s="5"/>
      <c r="T522" s="5"/>
      <c r="U522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22" s="8"/>
      <c r="W522" s="5"/>
      <c r="X522" s="5"/>
      <c r="Y522" s="5"/>
      <c r="Z522" s="5"/>
    </row>
    <row r="523" spans="1:26" ht="21.75" hidden="1" customHeight="1">
      <c r="A523" s="1"/>
      <c r="B523" s="1">
        <v>1479900088012</v>
      </c>
      <c r="C523" s="64" t="s">
        <v>711</v>
      </c>
      <c r="D523" s="5" t="s">
        <v>700</v>
      </c>
      <c r="E523" s="5" t="s">
        <v>702</v>
      </c>
      <c r="F523" s="5"/>
      <c r="G523" s="5"/>
      <c r="H523" s="5"/>
      <c r="I523" s="5"/>
      <c r="J523" s="65" t="s">
        <v>51</v>
      </c>
      <c r="K523" s="5" t="s">
        <v>6</v>
      </c>
      <c r="L523" s="5" t="s">
        <v>106</v>
      </c>
      <c r="M523" s="66">
        <f t="shared" si="314"/>
        <v>0</v>
      </c>
      <c r="N523" s="66">
        <f t="shared" si="309"/>
        <v>1</v>
      </c>
      <c r="O523" s="66">
        <f t="shared" si="312"/>
        <v>0</v>
      </c>
      <c r="P523" s="66">
        <f t="shared" si="313"/>
        <v>0</v>
      </c>
      <c r="Q523" s="66"/>
      <c r="R523" s="5"/>
      <c r="S523" s="5"/>
      <c r="T523" s="5"/>
      <c r="U523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23" s="8"/>
      <c r="W523" s="5"/>
      <c r="X523" s="5"/>
      <c r="Y523" s="5"/>
      <c r="Z523" s="5"/>
    </row>
    <row r="524" spans="1:26" ht="21.75" hidden="1" customHeight="1">
      <c r="A524" s="1"/>
      <c r="B524" s="1">
        <v>1479900100594</v>
      </c>
      <c r="C524" s="64" t="s">
        <v>712</v>
      </c>
      <c r="D524" s="5" t="s">
        <v>700</v>
      </c>
      <c r="E524" s="5" t="s">
        <v>702</v>
      </c>
      <c r="F524" s="5"/>
      <c r="G524" s="5"/>
      <c r="H524" s="5"/>
      <c r="I524" s="5"/>
      <c r="J524" s="65" t="s">
        <v>51</v>
      </c>
      <c r="K524" s="5" t="s">
        <v>6</v>
      </c>
      <c r="L524" s="5" t="s">
        <v>106</v>
      </c>
      <c r="M524" s="66">
        <f t="shared" si="314"/>
        <v>0</v>
      </c>
      <c r="N524" s="66">
        <f t="shared" si="309"/>
        <v>1</v>
      </c>
      <c r="O524" s="66">
        <f t="shared" si="312"/>
        <v>0</v>
      </c>
      <c r="P524" s="66">
        <f t="shared" si="313"/>
        <v>0</v>
      </c>
      <c r="Q524" s="66"/>
      <c r="R524" s="5"/>
      <c r="S524" s="5"/>
      <c r="T524" s="5"/>
      <c r="U524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24" s="8"/>
      <c r="W524" s="5"/>
      <c r="X524" s="5"/>
      <c r="Y524" s="5"/>
      <c r="Z524" s="5"/>
    </row>
    <row r="525" spans="1:26" ht="21.75" hidden="1" customHeight="1">
      <c r="A525" s="1"/>
      <c r="B525" s="1">
        <v>1479900130132</v>
      </c>
      <c r="C525" s="64" t="s">
        <v>713</v>
      </c>
      <c r="D525" s="5" t="s">
        <v>700</v>
      </c>
      <c r="E525" s="5" t="s">
        <v>702</v>
      </c>
      <c r="F525" s="5"/>
      <c r="G525" s="5"/>
      <c r="H525" s="5"/>
      <c r="I525" s="5"/>
      <c r="J525" s="65" t="s">
        <v>51</v>
      </c>
      <c r="K525" s="5" t="s">
        <v>6</v>
      </c>
      <c r="L525" s="5" t="s">
        <v>106</v>
      </c>
      <c r="M525" s="66">
        <f t="shared" si="314"/>
        <v>0</v>
      </c>
      <c r="N525" s="66">
        <f t="shared" si="309"/>
        <v>1</v>
      </c>
      <c r="O525" s="66">
        <f t="shared" si="312"/>
        <v>0</v>
      </c>
      <c r="P525" s="66">
        <f t="shared" si="313"/>
        <v>0</v>
      </c>
      <c r="Q525" s="66"/>
      <c r="R525" s="5"/>
      <c r="S525" s="5"/>
      <c r="T525" s="5"/>
      <c r="U525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25" s="8"/>
      <c r="W525" s="5"/>
      <c r="X525" s="5"/>
      <c r="Y525" s="5"/>
      <c r="Z525" s="5"/>
    </row>
    <row r="526" spans="1:26" ht="21.75" hidden="1" customHeight="1">
      <c r="A526" s="1"/>
      <c r="B526" s="1">
        <v>1479900212431</v>
      </c>
      <c r="C526" s="64" t="s">
        <v>714</v>
      </c>
      <c r="D526" s="5" t="s">
        <v>700</v>
      </c>
      <c r="E526" s="5" t="s">
        <v>702</v>
      </c>
      <c r="F526" s="5"/>
      <c r="G526" s="5"/>
      <c r="H526" s="5"/>
      <c r="I526" s="5"/>
      <c r="J526" s="65" t="s">
        <v>51</v>
      </c>
      <c r="K526" s="5" t="s">
        <v>6</v>
      </c>
      <c r="L526" s="5" t="s">
        <v>106</v>
      </c>
      <c r="M526" s="66">
        <f t="shared" si="314"/>
        <v>0</v>
      </c>
      <c r="N526" s="66">
        <f t="shared" si="309"/>
        <v>1</v>
      </c>
      <c r="O526" s="66">
        <f t="shared" si="312"/>
        <v>0</v>
      </c>
      <c r="P526" s="66">
        <f t="shared" si="313"/>
        <v>0</v>
      </c>
      <c r="Q526" s="66"/>
      <c r="R526" s="5"/>
      <c r="S526" s="5"/>
      <c r="T526" s="5"/>
      <c r="U526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26" s="8"/>
      <c r="W526" s="5"/>
      <c r="X526" s="5"/>
      <c r="Y526" s="5"/>
      <c r="Z526" s="5"/>
    </row>
    <row r="527" spans="1:26" ht="21.75" hidden="1" customHeight="1">
      <c r="A527" s="1"/>
      <c r="B527" s="1">
        <v>1480100131497</v>
      </c>
      <c r="C527" s="64" t="s">
        <v>715</v>
      </c>
      <c r="D527" s="5" t="s">
        <v>700</v>
      </c>
      <c r="E527" s="5" t="s">
        <v>702</v>
      </c>
      <c r="F527" s="5"/>
      <c r="G527" s="5"/>
      <c r="H527" s="5"/>
      <c r="I527" s="5"/>
      <c r="J527" s="65" t="s">
        <v>51</v>
      </c>
      <c r="K527" s="5" t="s">
        <v>6</v>
      </c>
      <c r="L527" s="5" t="s">
        <v>106</v>
      </c>
      <c r="M527" s="66">
        <f t="shared" si="314"/>
        <v>0</v>
      </c>
      <c r="N527" s="66">
        <f t="shared" si="309"/>
        <v>1</v>
      </c>
      <c r="O527" s="66">
        <f t="shared" si="312"/>
        <v>0</v>
      </c>
      <c r="P527" s="66">
        <f t="shared" si="313"/>
        <v>0</v>
      </c>
      <c r="Q527" s="66"/>
      <c r="R527" s="5"/>
      <c r="S527" s="5"/>
      <c r="T527" s="5"/>
      <c r="U527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27" s="8"/>
      <c r="W527" s="5"/>
      <c r="X527" s="5"/>
      <c r="Y527" s="5"/>
      <c r="Z527" s="5"/>
    </row>
    <row r="528" spans="1:26" ht="21.75" hidden="1" customHeight="1">
      <c r="A528" s="1"/>
      <c r="B528" s="1">
        <v>1480200088658</v>
      </c>
      <c r="C528" s="64" t="s">
        <v>716</v>
      </c>
      <c r="D528" s="5" t="s">
        <v>700</v>
      </c>
      <c r="E528" s="5" t="s">
        <v>702</v>
      </c>
      <c r="F528" s="5"/>
      <c r="G528" s="5"/>
      <c r="H528" s="5"/>
      <c r="I528" s="5"/>
      <c r="J528" s="65" t="s">
        <v>51</v>
      </c>
      <c r="K528" s="5" t="s">
        <v>6</v>
      </c>
      <c r="L528" s="5" t="s">
        <v>106</v>
      </c>
      <c r="M528" s="66">
        <f t="shared" si="314"/>
        <v>0</v>
      </c>
      <c r="N528" s="66">
        <f t="shared" si="309"/>
        <v>1</v>
      </c>
      <c r="O528" s="66">
        <f t="shared" si="312"/>
        <v>0</v>
      </c>
      <c r="P528" s="66">
        <f t="shared" si="313"/>
        <v>0</v>
      </c>
      <c r="Q528" s="66"/>
      <c r="R528" s="5"/>
      <c r="S528" s="5"/>
      <c r="T528" s="5"/>
      <c r="U528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28" s="8"/>
      <c r="W528" s="5"/>
      <c r="X528" s="5"/>
      <c r="Y528" s="5"/>
      <c r="Z528" s="5"/>
    </row>
    <row r="529" spans="1:26" ht="21.75" hidden="1" customHeight="1">
      <c r="A529" s="1"/>
      <c r="B529" s="1">
        <v>1480400042139</v>
      </c>
      <c r="C529" s="64" t="s">
        <v>717</v>
      </c>
      <c r="D529" s="5" t="s">
        <v>700</v>
      </c>
      <c r="E529" s="5" t="s">
        <v>702</v>
      </c>
      <c r="F529" s="5"/>
      <c r="G529" s="5"/>
      <c r="H529" s="5"/>
      <c r="I529" s="5"/>
      <c r="J529" s="65" t="s">
        <v>51</v>
      </c>
      <c r="K529" s="5" t="s">
        <v>6</v>
      </c>
      <c r="L529" s="5" t="s">
        <v>106</v>
      </c>
      <c r="M529" s="66">
        <f t="shared" si="314"/>
        <v>0</v>
      </c>
      <c r="N529" s="66">
        <f t="shared" si="309"/>
        <v>1</v>
      </c>
      <c r="O529" s="66">
        <f t="shared" si="312"/>
        <v>0</v>
      </c>
      <c r="P529" s="66">
        <f t="shared" si="313"/>
        <v>0</v>
      </c>
      <c r="Q529" s="66"/>
      <c r="R529" s="5"/>
      <c r="S529" s="5"/>
      <c r="T529" s="5"/>
      <c r="U529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29" s="8"/>
      <c r="W529" s="5"/>
      <c r="X529" s="5"/>
      <c r="Y529" s="5"/>
      <c r="Z529" s="5"/>
    </row>
    <row r="530" spans="1:26" ht="21.75" hidden="1" customHeight="1">
      <c r="A530" s="1"/>
      <c r="B530" s="1">
        <v>1480700083086</v>
      </c>
      <c r="C530" s="64" t="s">
        <v>718</v>
      </c>
      <c r="D530" s="5" t="s">
        <v>700</v>
      </c>
      <c r="E530" s="5" t="s">
        <v>702</v>
      </c>
      <c r="F530" s="5"/>
      <c r="G530" s="5"/>
      <c r="H530" s="5"/>
      <c r="I530" s="5"/>
      <c r="J530" s="65" t="s">
        <v>51</v>
      </c>
      <c r="K530" s="5" t="s">
        <v>6</v>
      </c>
      <c r="L530" s="5" t="s">
        <v>106</v>
      </c>
      <c r="M530" s="66">
        <f t="shared" si="314"/>
        <v>0</v>
      </c>
      <c r="N530" s="66">
        <f t="shared" si="309"/>
        <v>1</v>
      </c>
      <c r="O530" s="66">
        <f t="shared" si="312"/>
        <v>0</v>
      </c>
      <c r="P530" s="66">
        <f t="shared" si="313"/>
        <v>0</v>
      </c>
      <c r="Q530" s="66"/>
      <c r="R530" s="5"/>
      <c r="S530" s="5"/>
      <c r="T530" s="5"/>
      <c r="U530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30" s="8"/>
      <c r="W530" s="5"/>
      <c r="X530" s="5"/>
      <c r="Y530" s="5"/>
      <c r="Z530" s="5"/>
    </row>
    <row r="531" spans="1:26" ht="21.75" hidden="1" customHeight="1">
      <c r="A531" s="1"/>
      <c r="B531" s="1">
        <v>1480800060754</v>
      </c>
      <c r="C531" s="64" t="s">
        <v>719</v>
      </c>
      <c r="D531" s="5" t="s">
        <v>700</v>
      </c>
      <c r="E531" s="5" t="s">
        <v>702</v>
      </c>
      <c r="F531" s="5"/>
      <c r="G531" s="5"/>
      <c r="H531" s="5"/>
      <c r="I531" s="5"/>
      <c r="J531" s="65" t="s">
        <v>51</v>
      </c>
      <c r="K531" s="5" t="s">
        <v>6</v>
      </c>
      <c r="L531" s="5" t="s">
        <v>106</v>
      </c>
      <c r="M531" s="66">
        <f t="shared" si="314"/>
        <v>0</v>
      </c>
      <c r="N531" s="66">
        <f t="shared" si="309"/>
        <v>1</v>
      </c>
      <c r="O531" s="66">
        <f t="shared" si="312"/>
        <v>0</v>
      </c>
      <c r="P531" s="66">
        <f t="shared" si="313"/>
        <v>0</v>
      </c>
      <c r="Q531" s="66"/>
      <c r="R531" s="5"/>
      <c r="S531" s="5"/>
      <c r="T531" s="5"/>
      <c r="U531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31" s="8"/>
      <c r="W531" s="5"/>
      <c r="X531" s="5"/>
      <c r="Y531" s="5"/>
      <c r="Z531" s="5"/>
    </row>
    <row r="532" spans="1:26" ht="21.75" hidden="1" customHeight="1">
      <c r="A532" s="1"/>
      <c r="B532" s="1">
        <v>1480800061483</v>
      </c>
      <c r="C532" s="64" t="s">
        <v>720</v>
      </c>
      <c r="D532" s="5" t="s">
        <v>700</v>
      </c>
      <c r="E532" s="5" t="s">
        <v>702</v>
      </c>
      <c r="F532" s="5"/>
      <c r="G532" s="5"/>
      <c r="H532" s="5"/>
      <c r="I532" s="5"/>
      <c r="J532" s="65" t="s">
        <v>51</v>
      </c>
      <c r="K532" s="5" t="s">
        <v>6</v>
      </c>
      <c r="L532" s="5" t="s">
        <v>81</v>
      </c>
      <c r="M532" s="66">
        <f t="shared" si="314"/>
        <v>0</v>
      </c>
      <c r="N532" s="66">
        <f t="shared" si="309"/>
        <v>1</v>
      </c>
      <c r="O532" s="66">
        <f t="shared" si="312"/>
        <v>0</v>
      </c>
      <c r="P532" s="66">
        <f t="shared" si="313"/>
        <v>0</v>
      </c>
      <c r="Q532" s="66"/>
      <c r="R532" s="5"/>
      <c r="S532" s="5"/>
      <c r="T532" s="5"/>
      <c r="U532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32" s="8"/>
      <c r="W532" s="5"/>
      <c r="X532" s="5"/>
      <c r="Y532" s="5"/>
      <c r="Z532" s="5"/>
    </row>
    <row r="533" spans="1:26" ht="21.75" hidden="1" customHeight="1">
      <c r="A533" s="1"/>
      <c r="B533" s="1">
        <v>1489900023328</v>
      </c>
      <c r="C533" s="64" t="s">
        <v>722</v>
      </c>
      <c r="D533" s="5" t="s">
        <v>700</v>
      </c>
      <c r="E533" s="5" t="s">
        <v>702</v>
      </c>
      <c r="F533" s="5"/>
      <c r="G533" s="5"/>
      <c r="H533" s="5"/>
      <c r="I533" s="5"/>
      <c r="J533" s="65" t="s">
        <v>51</v>
      </c>
      <c r="K533" s="5" t="s">
        <v>6</v>
      </c>
      <c r="L533" s="5" t="s">
        <v>106</v>
      </c>
      <c r="M533" s="66">
        <f t="shared" si="314"/>
        <v>0</v>
      </c>
      <c r="N533" s="66">
        <f t="shared" si="309"/>
        <v>1</v>
      </c>
      <c r="O533" s="66">
        <f t="shared" si="312"/>
        <v>0</v>
      </c>
      <c r="P533" s="66">
        <f t="shared" si="313"/>
        <v>0</v>
      </c>
      <c r="Q533" s="66"/>
      <c r="R533" s="5"/>
      <c r="S533" s="5"/>
      <c r="T533" s="5"/>
      <c r="U533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33" s="8"/>
      <c r="W533" s="5"/>
      <c r="X533" s="5"/>
      <c r="Y533" s="5"/>
      <c r="Z533" s="5"/>
    </row>
    <row r="534" spans="1:26" ht="21.75" hidden="1" customHeight="1">
      <c r="A534" s="1"/>
      <c r="B534" s="1">
        <v>1489900123861</v>
      </c>
      <c r="C534" s="64" t="s">
        <v>723</v>
      </c>
      <c r="D534" s="5" t="s">
        <v>700</v>
      </c>
      <c r="E534" s="5" t="s">
        <v>702</v>
      </c>
      <c r="F534" s="5"/>
      <c r="G534" s="5"/>
      <c r="H534" s="5"/>
      <c r="I534" s="5"/>
      <c r="J534" s="65" t="s">
        <v>51</v>
      </c>
      <c r="K534" s="5" t="s">
        <v>6</v>
      </c>
      <c r="L534" s="5" t="s">
        <v>106</v>
      </c>
      <c r="M534" s="66">
        <f t="shared" si="314"/>
        <v>0</v>
      </c>
      <c r="N534" s="66">
        <f t="shared" si="309"/>
        <v>1</v>
      </c>
      <c r="O534" s="66">
        <f t="shared" si="312"/>
        <v>0</v>
      </c>
      <c r="P534" s="66">
        <f t="shared" si="313"/>
        <v>0</v>
      </c>
      <c r="Q534" s="66"/>
      <c r="R534" s="5"/>
      <c r="S534" s="5"/>
      <c r="T534" s="5"/>
      <c r="U534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34" s="8"/>
      <c r="W534" s="5"/>
      <c r="X534" s="5"/>
      <c r="Y534" s="5"/>
      <c r="Z534" s="5"/>
    </row>
    <row r="535" spans="1:26" ht="21.75" hidden="1" customHeight="1">
      <c r="A535" s="1"/>
      <c r="B535" s="1">
        <v>1489900127468</v>
      </c>
      <c r="C535" s="64" t="s">
        <v>724</v>
      </c>
      <c r="D535" s="5" t="s">
        <v>700</v>
      </c>
      <c r="E535" s="5" t="s">
        <v>702</v>
      </c>
      <c r="F535" s="5"/>
      <c r="G535" s="5"/>
      <c r="H535" s="5"/>
      <c r="I535" s="5"/>
      <c r="J535" s="65" t="s">
        <v>51</v>
      </c>
      <c r="K535" s="5" t="s">
        <v>6</v>
      </c>
      <c r="L535" s="5" t="s">
        <v>106</v>
      </c>
      <c r="M535" s="66">
        <f t="shared" si="314"/>
        <v>0</v>
      </c>
      <c r="N535" s="66">
        <f t="shared" si="309"/>
        <v>1</v>
      </c>
      <c r="O535" s="66">
        <f t="shared" si="312"/>
        <v>0</v>
      </c>
      <c r="P535" s="66">
        <f t="shared" si="313"/>
        <v>0</v>
      </c>
      <c r="Q535" s="66"/>
      <c r="R535" s="5"/>
      <c r="S535" s="5"/>
      <c r="T535" s="5"/>
      <c r="U535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35" s="8"/>
      <c r="W535" s="5"/>
      <c r="X535" s="5"/>
      <c r="Y535" s="5"/>
      <c r="Z535" s="5"/>
    </row>
    <row r="536" spans="1:26" ht="21.75" hidden="1" customHeight="1">
      <c r="A536" s="1"/>
      <c r="B536" s="1">
        <v>1739900368497</v>
      </c>
      <c r="C536" s="64" t="s">
        <v>725</v>
      </c>
      <c r="D536" s="5" t="s">
        <v>700</v>
      </c>
      <c r="E536" s="5" t="s">
        <v>702</v>
      </c>
      <c r="F536" s="5"/>
      <c r="G536" s="5"/>
      <c r="H536" s="5"/>
      <c r="I536" s="5"/>
      <c r="J536" s="65" t="s">
        <v>51</v>
      </c>
      <c r="K536" s="5" t="s">
        <v>6</v>
      </c>
      <c r="L536" s="5" t="s">
        <v>106</v>
      </c>
      <c r="M536" s="66">
        <f t="shared" si="314"/>
        <v>0</v>
      </c>
      <c r="N536" s="66">
        <f t="shared" si="309"/>
        <v>1</v>
      </c>
      <c r="O536" s="66">
        <f t="shared" si="312"/>
        <v>0</v>
      </c>
      <c r="P536" s="66">
        <f t="shared" si="313"/>
        <v>0</v>
      </c>
      <c r="Q536" s="66"/>
      <c r="R536" s="5"/>
      <c r="S536" s="5"/>
      <c r="T536" s="5"/>
      <c r="U536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36" s="8"/>
      <c r="W536" s="5"/>
      <c r="X536" s="5"/>
      <c r="Y536" s="5"/>
      <c r="Z536" s="5"/>
    </row>
    <row r="537" spans="1:26" ht="21.75" hidden="1" customHeight="1">
      <c r="A537" s="1"/>
      <c r="B537" s="1">
        <v>3460500941000</v>
      </c>
      <c r="C537" s="64" t="s">
        <v>726</v>
      </c>
      <c r="D537" s="5" t="s">
        <v>700</v>
      </c>
      <c r="E537" s="5" t="s">
        <v>702</v>
      </c>
      <c r="F537" s="5"/>
      <c r="G537" s="5"/>
      <c r="H537" s="5"/>
      <c r="I537" s="5"/>
      <c r="J537" s="65" t="s">
        <v>51</v>
      </c>
      <c r="K537" s="5" t="s">
        <v>6</v>
      </c>
      <c r="L537" s="5" t="s">
        <v>106</v>
      </c>
      <c r="M537" s="66">
        <f t="shared" si="314"/>
        <v>0</v>
      </c>
      <c r="N537" s="66">
        <f t="shared" si="309"/>
        <v>1</v>
      </c>
      <c r="O537" s="66">
        <f t="shared" si="312"/>
        <v>0</v>
      </c>
      <c r="P537" s="66">
        <f t="shared" si="313"/>
        <v>0</v>
      </c>
      <c r="Q537" s="66"/>
      <c r="R537" s="5"/>
      <c r="S537" s="5"/>
      <c r="T537" s="5"/>
      <c r="U537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37" s="8"/>
      <c r="W537" s="5"/>
      <c r="X537" s="5"/>
      <c r="Y537" s="5"/>
      <c r="Z537" s="5"/>
    </row>
    <row r="538" spans="1:26" ht="21.75" hidden="1" customHeight="1">
      <c r="A538" s="1"/>
      <c r="B538" s="1">
        <v>3470101446714</v>
      </c>
      <c r="C538" s="64" t="s">
        <v>727</v>
      </c>
      <c r="D538" s="5" t="s">
        <v>700</v>
      </c>
      <c r="E538" s="5" t="s">
        <v>702</v>
      </c>
      <c r="F538" s="5"/>
      <c r="G538" s="5"/>
      <c r="H538" s="5"/>
      <c r="I538" s="5"/>
      <c r="J538" s="65" t="s">
        <v>51</v>
      </c>
      <c r="K538" s="5" t="s">
        <v>6</v>
      </c>
      <c r="L538" s="5" t="s">
        <v>81</v>
      </c>
      <c r="M538" s="66">
        <f t="shared" si="314"/>
        <v>0</v>
      </c>
      <c r="N538" s="66">
        <f t="shared" si="309"/>
        <v>1</v>
      </c>
      <c r="O538" s="66">
        <f t="shared" si="312"/>
        <v>0</v>
      </c>
      <c r="P538" s="66">
        <f t="shared" si="313"/>
        <v>0</v>
      </c>
      <c r="Q538" s="66"/>
      <c r="R538" s="5"/>
      <c r="S538" s="5"/>
      <c r="T538" s="5"/>
      <c r="U538" s="5" t="str">
        <f t="shared" si="7"/>
        <v xml:space="preserve"> </v>
      </c>
      <c r="V538" s="8"/>
      <c r="W538" s="5"/>
      <c r="X538" s="5"/>
      <c r="Y538" s="5"/>
      <c r="Z538" s="5"/>
    </row>
    <row r="539" spans="1:26" ht="21.75" customHeight="1">
      <c r="A539" s="1"/>
      <c r="B539" s="1"/>
      <c r="C539" s="64"/>
      <c r="D539" s="5"/>
      <c r="E539" s="5"/>
      <c r="F539" s="5"/>
      <c r="G539" s="5"/>
      <c r="H539" s="5"/>
      <c r="I539" s="5"/>
      <c r="J539" s="65"/>
      <c r="K539" s="5"/>
      <c r="L539" s="5"/>
      <c r="M539" s="66"/>
      <c r="N539" s="66"/>
      <c r="O539" s="66"/>
      <c r="P539" s="66"/>
      <c r="Q539" s="66"/>
      <c r="R539" s="5"/>
      <c r="S539" s="5"/>
      <c r="T539" s="5"/>
      <c r="U539" s="5"/>
      <c r="V539" s="8"/>
      <c r="W539" s="5"/>
      <c r="X539" s="5"/>
      <c r="Y539" s="5"/>
      <c r="Z539" s="5"/>
    </row>
    <row r="540" spans="1:26" ht="21.75" customHeight="1">
      <c r="A540" s="1"/>
      <c r="B540" s="1"/>
      <c r="C540" s="64"/>
      <c r="D540" s="5"/>
      <c r="E540" s="5"/>
      <c r="F540" s="5"/>
      <c r="G540" s="5"/>
      <c r="H540" s="5"/>
      <c r="I540" s="5"/>
      <c r="J540" s="65"/>
      <c r="K540" s="5"/>
      <c r="L540" s="5"/>
      <c r="M540" s="66"/>
      <c r="N540" s="66"/>
      <c r="O540" s="66"/>
      <c r="P540" s="66"/>
      <c r="Q540" s="66"/>
      <c r="R540" s="5"/>
      <c r="S540" s="5"/>
      <c r="T540" s="5"/>
      <c r="U540" s="5"/>
      <c r="V540" s="8"/>
      <c r="W540" s="5"/>
      <c r="X540" s="5"/>
      <c r="Y540" s="5"/>
      <c r="Z540" s="5"/>
    </row>
    <row r="541" spans="1:26" ht="21.75" customHeight="1">
      <c r="A541" s="1"/>
      <c r="B541" s="1"/>
      <c r="C541" s="64"/>
      <c r="D541" s="5"/>
      <c r="E541" s="5"/>
      <c r="F541" s="5"/>
      <c r="G541" s="5"/>
      <c r="H541" s="5"/>
      <c r="I541" s="5"/>
      <c r="J541" s="65"/>
      <c r="K541" s="5"/>
      <c r="L541" s="5"/>
      <c r="M541" s="66"/>
      <c r="N541" s="66"/>
      <c r="O541" s="66"/>
      <c r="P541" s="66"/>
      <c r="Q541" s="66"/>
      <c r="R541" s="5"/>
      <c r="S541" s="5"/>
      <c r="T541" s="5"/>
      <c r="U541" s="5"/>
      <c r="V541" s="8"/>
      <c r="W541" s="5"/>
      <c r="X541" s="5"/>
      <c r="Y541" s="5"/>
      <c r="Z541" s="5"/>
    </row>
    <row r="542" spans="1:26" ht="21.75" customHeight="1">
      <c r="A542" s="1"/>
      <c r="B542" s="1"/>
      <c r="C542" s="64"/>
      <c r="D542" s="5"/>
      <c r="E542" s="5"/>
      <c r="F542" s="5"/>
      <c r="G542" s="5"/>
      <c r="H542" s="5"/>
      <c r="I542" s="5"/>
      <c r="J542" s="65"/>
      <c r="K542" s="5"/>
      <c r="L542" s="5"/>
      <c r="M542" s="66"/>
      <c r="N542" s="66"/>
      <c r="O542" s="66"/>
      <c r="P542" s="66"/>
      <c r="Q542" s="66"/>
      <c r="R542" s="5"/>
      <c r="S542" s="5"/>
      <c r="T542" s="5"/>
      <c r="U542" s="5"/>
      <c r="V542" s="8"/>
      <c r="W542" s="5"/>
      <c r="X542" s="5"/>
      <c r="Y542" s="5"/>
      <c r="Z542" s="5"/>
    </row>
    <row r="543" spans="1:26" ht="21.75" customHeight="1">
      <c r="A543" s="1"/>
      <c r="B543" s="1"/>
      <c r="C543" s="64"/>
      <c r="D543" s="5"/>
      <c r="E543" s="5"/>
      <c r="F543" s="5"/>
      <c r="G543" s="5"/>
      <c r="H543" s="5"/>
      <c r="I543" s="5"/>
      <c r="J543" s="65"/>
      <c r="K543" s="5"/>
      <c r="L543" s="5"/>
      <c r="M543" s="66"/>
      <c r="N543" s="66"/>
      <c r="O543" s="66"/>
      <c r="P543" s="66"/>
      <c r="Q543" s="66"/>
      <c r="R543" s="5"/>
      <c r="S543" s="5"/>
      <c r="T543" s="5"/>
      <c r="U543" s="5"/>
      <c r="V543" s="8"/>
      <c r="W543" s="5"/>
      <c r="X543" s="5"/>
      <c r="Y543" s="5"/>
      <c r="Z543" s="5"/>
    </row>
    <row r="544" spans="1:26" ht="21.75" customHeight="1">
      <c r="A544" s="1"/>
      <c r="B544" s="1"/>
      <c r="C544" s="64"/>
      <c r="D544" s="5"/>
      <c r="E544" s="5"/>
      <c r="F544" s="5"/>
      <c r="G544" s="5"/>
      <c r="H544" s="5"/>
      <c r="I544" s="5"/>
      <c r="J544" s="65"/>
      <c r="K544" s="5"/>
      <c r="L544" s="5"/>
      <c r="M544" s="66"/>
      <c r="N544" s="66"/>
      <c r="O544" s="66"/>
      <c r="P544" s="66"/>
      <c r="Q544" s="66"/>
      <c r="R544" s="5"/>
      <c r="S544" s="5"/>
      <c r="T544" s="5"/>
      <c r="U544" s="5"/>
      <c r="V544" s="8"/>
      <c r="W544" s="5"/>
      <c r="X544" s="5"/>
      <c r="Y544" s="5"/>
      <c r="Z544" s="5"/>
    </row>
    <row r="545" spans="1:26" ht="21.75" customHeight="1">
      <c r="A545" s="1"/>
      <c r="B545" s="1"/>
      <c r="C545" s="64"/>
      <c r="D545" s="5"/>
      <c r="E545" s="5"/>
      <c r="F545" s="5"/>
      <c r="G545" s="5"/>
      <c r="H545" s="5"/>
      <c r="I545" s="5"/>
      <c r="J545" s="65"/>
      <c r="K545" s="5"/>
      <c r="L545" s="5"/>
      <c r="M545" s="66"/>
      <c r="N545" s="66"/>
      <c r="O545" s="66"/>
      <c r="P545" s="66"/>
      <c r="Q545" s="66"/>
      <c r="R545" s="5"/>
      <c r="S545" s="5"/>
      <c r="T545" s="5"/>
      <c r="U545" s="5"/>
      <c r="V545" s="8"/>
      <c r="W545" s="5"/>
      <c r="X545" s="5"/>
      <c r="Y545" s="5"/>
      <c r="Z545" s="5"/>
    </row>
    <row r="546" spans="1:26" ht="21.75" customHeight="1">
      <c r="A546" s="1"/>
      <c r="B546" s="1"/>
      <c r="C546" s="64"/>
      <c r="D546" s="5"/>
      <c r="E546" s="5"/>
      <c r="F546" s="5"/>
      <c r="G546" s="5"/>
      <c r="H546" s="5"/>
      <c r="I546" s="5"/>
      <c r="J546" s="65"/>
      <c r="K546" s="5"/>
      <c r="L546" s="5"/>
      <c r="M546" s="66"/>
      <c r="N546" s="66"/>
      <c r="O546" s="66"/>
      <c r="P546" s="66"/>
      <c r="Q546" s="66"/>
      <c r="R546" s="5"/>
      <c r="S546" s="5"/>
      <c r="T546" s="5"/>
      <c r="U546" s="5"/>
      <c r="V546" s="8"/>
      <c r="W546" s="5"/>
      <c r="X546" s="5"/>
      <c r="Y546" s="5"/>
      <c r="Z546" s="5"/>
    </row>
    <row r="547" spans="1:26" ht="21.75" customHeight="1">
      <c r="A547" s="1"/>
      <c r="B547" s="1"/>
      <c r="C547" s="64"/>
      <c r="D547" s="5"/>
      <c r="E547" s="5"/>
      <c r="F547" s="5"/>
      <c r="G547" s="5"/>
      <c r="H547" s="5"/>
      <c r="I547" s="5"/>
      <c r="J547" s="65"/>
      <c r="K547" s="5"/>
      <c r="L547" s="5"/>
      <c r="M547" s="66"/>
      <c r="N547" s="66"/>
      <c r="O547" s="66"/>
      <c r="P547" s="66"/>
      <c r="Q547" s="66"/>
      <c r="R547" s="5"/>
      <c r="S547" s="5"/>
      <c r="T547" s="5"/>
      <c r="U547" s="5"/>
      <c r="V547" s="8"/>
      <c r="W547" s="5"/>
      <c r="X547" s="5"/>
      <c r="Y547" s="5"/>
      <c r="Z547" s="5"/>
    </row>
    <row r="548" spans="1:26" ht="21.75" customHeight="1">
      <c r="A548" s="1"/>
      <c r="B548" s="1"/>
      <c r="C548" s="64"/>
      <c r="D548" s="5"/>
      <c r="E548" s="5"/>
      <c r="F548" s="5"/>
      <c r="G548" s="5"/>
      <c r="H548" s="5"/>
      <c r="I548" s="5"/>
      <c r="J548" s="65"/>
      <c r="K548" s="5"/>
      <c r="L548" s="5"/>
      <c r="M548" s="66"/>
      <c r="N548" s="66"/>
      <c r="O548" s="66"/>
      <c r="P548" s="66"/>
      <c r="Q548" s="66"/>
      <c r="R548" s="5"/>
      <c r="S548" s="5"/>
      <c r="T548" s="5"/>
      <c r="U548" s="5"/>
      <c r="V548" s="8"/>
      <c r="W548" s="5"/>
      <c r="X548" s="5"/>
      <c r="Y548" s="5"/>
      <c r="Z548" s="5"/>
    </row>
    <row r="549" spans="1:26" ht="21.75" customHeight="1">
      <c r="A549" s="1"/>
      <c r="B549" s="1"/>
      <c r="C549" s="64"/>
      <c r="D549" s="5"/>
      <c r="E549" s="5"/>
      <c r="F549" s="5"/>
      <c r="G549" s="5"/>
      <c r="H549" s="5"/>
      <c r="I549" s="5"/>
      <c r="J549" s="65"/>
      <c r="K549" s="5"/>
      <c r="L549" s="5"/>
      <c r="M549" s="66"/>
      <c r="N549" s="66"/>
      <c r="O549" s="66"/>
      <c r="P549" s="66"/>
      <c r="Q549" s="66"/>
      <c r="R549" s="5"/>
      <c r="S549" s="5"/>
      <c r="T549" s="5"/>
      <c r="U549" s="5"/>
      <c r="V549" s="8"/>
      <c r="W549" s="5"/>
      <c r="X549" s="5"/>
      <c r="Y549" s="5"/>
      <c r="Z549" s="5"/>
    </row>
    <row r="550" spans="1:26" ht="21.75" customHeight="1">
      <c r="A550" s="1"/>
      <c r="B550" s="1"/>
      <c r="C550" s="64"/>
      <c r="D550" s="5"/>
      <c r="E550" s="5"/>
      <c r="F550" s="5"/>
      <c r="G550" s="5"/>
      <c r="H550" s="5"/>
      <c r="I550" s="5"/>
      <c r="J550" s="65"/>
      <c r="K550" s="5"/>
      <c r="L550" s="5"/>
      <c r="M550" s="66"/>
      <c r="N550" s="66"/>
      <c r="O550" s="66"/>
      <c r="P550" s="66"/>
      <c r="Q550" s="66"/>
      <c r="R550" s="5"/>
      <c r="S550" s="5"/>
      <c r="T550" s="5"/>
      <c r="U550" s="5"/>
      <c r="V550" s="8"/>
      <c r="W550" s="5"/>
      <c r="X550" s="5"/>
      <c r="Y550" s="5"/>
      <c r="Z550" s="5"/>
    </row>
    <row r="551" spans="1:26" ht="21.75" customHeight="1">
      <c r="A551" s="1"/>
      <c r="B551" s="1"/>
      <c r="C551" s="64"/>
      <c r="D551" s="5"/>
      <c r="E551" s="5"/>
      <c r="F551" s="5"/>
      <c r="G551" s="5"/>
      <c r="H551" s="5"/>
      <c r="I551" s="5"/>
      <c r="J551" s="65"/>
      <c r="K551" s="5"/>
      <c r="L551" s="5"/>
      <c r="M551" s="66"/>
      <c r="N551" s="66"/>
      <c r="O551" s="66"/>
      <c r="P551" s="66"/>
      <c r="Q551" s="66"/>
      <c r="R551" s="5"/>
      <c r="S551" s="5"/>
      <c r="T551" s="5"/>
      <c r="U551" s="5"/>
      <c r="V551" s="8"/>
      <c r="W551" s="5"/>
      <c r="X551" s="5"/>
      <c r="Y551" s="5"/>
      <c r="Z551" s="5"/>
    </row>
    <row r="552" spans="1:26" ht="21.75" customHeight="1">
      <c r="A552" s="1"/>
      <c r="B552" s="1"/>
      <c r="C552" s="64"/>
      <c r="D552" s="5"/>
      <c r="E552" s="5"/>
      <c r="F552" s="5"/>
      <c r="G552" s="5"/>
      <c r="H552" s="5"/>
      <c r="I552" s="5"/>
      <c r="J552" s="65"/>
      <c r="K552" s="5"/>
      <c r="L552" s="5"/>
      <c r="M552" s="66"/>
      <c r="N552" s="66"/>
      <c r="O552" s="66"/>
      <c r="P552" s="66"/>
      <c r="Q552" s="66"/>
      <c r="R552" s="5"/>
      <c r="S552" s="5"/>
      <c r="T552" s="5"/>
      <c r="U552" s="5"/>
      <c r="V552" s="8"/>
      <c r="W552" s="5"/>
      <c r="X552" s="5"/>
      <c r="Y552" s="5"/>
      <c r="Z552" s="5"/>
    </row>
    <row r="553" spans="1:26" ht="21.75" customHeight="1">
      <c r="A553" s="1"/>
      <c r="B553" s="1"/>
      <c r="C553" s="64"/>
      <c r="D553" s="5"/>
      <c r="E553" s="5"/>
      <c r="F553" s="5"/>
      <c r="G553" s="5"/>
      <c r="H553" s="5"/>
      <c r="I553" s="5"/>
      <c r="J553" s="65"/>
      <c r="K553" s="5"/>
      <c r="L553" s="5"/>
      <c r="M553" s="66"/>
      <c r="N553" s="66"/>
      <c r="O553" s="66"/>
      <c r="P553" s="66"/>
      <c r="Q553" s="66"/>
      <c r="R553" s="5"/>
      <c r="S553" s="5"/>
      <c r="T553" s="5"/>
      <c r="U553" s="5"/>
      <c r="V553" s="8"/>
      <c r="W553" s="5"/>
      <c r="X553" s="5"/>
      <c r="Y553" s="5"/>
      <c r="Z553" s="5"/>
    </row>
    <row r="554" spans="1:26" ht="21.75" customHeight="1">
      <c r="A554" s="1"/>
      <c r="B554" s="1"/>
      <c r="C554" s="64"/>
      <c r="D554" s="5"/>
      <c r="E554" s="5"/>
      <c r="F554" s="5"/>
      <c r="G554" s="5"/>
      <c r="H554" s="5"/>
      <c r="I554" s="5"/>
      <c r="J554" s="65"/>
      <c r="K554" s="5"/>
      <c r="L554" s="5"/>
      <c r="M554" s="66"/>
      <c r="N554" s="66"/>
      <c r="O554" s="66"/>
      <c r="P554" s="66"/>
      <c r="Q554" s="66"/>
      <c r="R554" s="5"/>
      <c r="S554" s="5"/>
      <c r="T554" s="5"/>
      <c r="U554" s="5"/>
      <c r="V554" s="8"/>
      <c r="W554" s="5"/>
      <c r="X554" s="5"/>
      <c r="Y554" s="5"/>
      <c r="Z554" s="5"/>
    </row>
    <row r="555" spans="1:26" ht="21.75" customHeight="1">
      <c r="A555" s="1"/>
      <c r="B555" s="1"/>
      <c r="C555" s="64"/>
      <c r="D555" s="5"/>
      <c r="E555" s="5"/>
      <c r="F555" s="5"/>
      <c r="G555" s="5"/>
      <c r="H555" s="5"/>
      <c r="I555" s="5"/>
      <c r="J555" s="65"/>
      <c r="K555" s="5"/>
      <c r="L555" s="5"/>
      <c r="M555" s="66"/>
      <c r="N555" s="66"/>
      <c r="O555" s="66"/>
      <c r="P555" s="66"/>
      <c r="Q555" s="66"/>
      <c r="R555" s="5"/>
      <c r="S555" s="5"/>
      <c r="T555" s="5"/>
      <c r="U555" s="5"/>
      <c r="V555" s="8"/>
      <c r="W555" s="5"/>
      <c r="X555" s="5"/>
      <c r="Y555" s="5"/>
      <c r="Z555" s="5"/>
    </row>
    <row r="556" spans="1:26" ht="21.75" customHeight="1">
      <c r="A556" s="1"/>
      <c r="B556" s="1"/>
      <c r="C556" s="64"/>
      <c r="D556" s="5"/>
      <c r="E556" s="5"/>
      <c r="F556" s="5"/>
      <c r="G556" s="5"/>
      <c r="H556" s="5"/>
      <c r="I556" s="5"/>
      <c r="J556" s="65"/>
      <c r="K556" s="5"/>
      <c r="L556" s="5"/>
      <c r="M556" s="66"/>
      <c r="N556" s="66"/>
      <c r="O556" s="66"/>
      <c r="P556" s="66"/>
      <c r="Q556" s="66"/>
      <c r="R556" s="5"/>
      <c r="S556" s="5"/>
      <c r="T556" s="5"/>
      <c r="U556" s="5"/>
      <c r="V556" s="8"/>
      <c r="W556" s="5"/>
      <c r="X556" s="5"/>
      <c r="Y556" s="5"/>
      <c r="Z556" s="5"/>
    </row>
    <row r="557" spans="1:26" ht="21.75" customHeight="1">
      <c r="A557" s="1"/>
      <c r="B557" s="1"/>
      <c r="C557" s="64"/>
      <c r="D557" s="5"/>
      <c r="E557" s="5"/>
      <c r="F557" s="5"/>
      <c r="G557" s="5"/>
      <c r="H557" s="5"/>
      <c r="I557" s="5"/>
      <c r="J557" s="65"/>
      <c r="K557" s="5"/>
      <c r="L557" s="5"/>
      <c r="M557" s="66"/>
      <c r="N557" s="66"/>
      <c r="O557" s="66"/>
      <c r="P557" s="66"/>
      <c r="Q557" s="66"/>
      <c r="R557" s="5"/>
      <c r="S557" s="5"/>
      <c r="T557" s="5"/>
      <c r="U557" s="5"/>
      <c r="V557" s="8"/>
      <c r="W557" s="5"/>
      <c r="X557" s="5"/>
      <c r="Y557" s="5"/>
      <c r="Z557" s="5"/>
    </row>
    <row r="558" spans="1:26" ht="21.75" customHeight="1">
      <c r="A558" s="1"/>
      <c r="B558" s="1"/>
      <c r="C558" s="64"/>
      <c r="D558" s="5"/>
      <c r="E558" s="5"/>
      <c r="F558" s="5"/>
      <c r="G558" s="5"/>
      <c r="H558" s="5"/>
      <c r="I558" s="5"/>
      <c r="J558" s="65"/>
      <c r="K558" s="5"/>
      <c r="L558" s="5"/>
      <c r="M558" s="66"/>
      <c r="N558" s="66"/>
      <c r="O558" s="66"/>
      <c r="P558" s="66"/>
      <c r="Q558" s="66"/>
      <c r="R558" s="5"/>
      <c r="S558" s="5"/>
      <c r="T558" s="5"/>
      <c r="U558" s="5"/>
      <c r="V558" s="8"/>
      <c r="W558" s="5"/>
      <c r="X558" s="5"/>
      <c r="Y558" s="5"/>
      <c r="Z558" s="5"/>
    </row>
    <row r="559" spans="1:26" ht="21.75" customHeight="1">
      <c r="A559" s="1"/>
      <c r="B559" s="1"/>
      <c r="C559" s="64"/>
      <c r="D559" s="5"/>
      <c r="E559" s="5"/>
      <c r="F559" s="5"/>
      <c r="G559" s="5"/>
      <c r="H559" s="5"/>
      <c r="I559" s="5"/>
      <c r="J559" s="65"/>
      <c r="K559" s="5"/>
      <c r="L559" s="5"/>
      <c r="M559" s="66"/>
      <c r="N559" s="66"/>
      <c r="O559" s="66"/>
      <c r="P559" s="66"/>
      <c r="Q559" s="66"/>
      <c r="R559" s="5"/>
      <c r="S559" s="5"/>
      <c r="T559" s="5"/>
      <c r="U559" s="5"/>
      <c r="V559" s="8"/>
      <c r="W559" s="5"/>
      <c r="X559" s="5"/>
      <c r="Y559" s="5"/>
      <c r="Z559" s="5"/>
    </row>
    <row r="560" spans="1:26" ht="21.75" customHeight="1">
      <c r="A560" s="1"/>
      <c r="B560" s="1"/>
      <c r="C560" s="64"/>
      <c r="D560" s="5"/>
      <c r="E560" s="5"/>
      <c r="F560" s="5"/>
      <c r="G560" s="5"/>
      <c r="H560" s="5"/>
      <c r="I560" s="5"/>
      <c r="J560" s="65"/>
      <c r="K560" s="5"/>
      <c r="L560" s="5"/>
      <c r="M560" s="66"/>
      <c r="N560" s="66"/>
      <c r="O560" s="66"/>
      <c r="P560" s="66"/>
      <c r="Q560" s="66"/>
      <c r="R560" s="5"/>
      <c r="S560" s="5"/>
      <c r="T560" s="5"/>
      <c r="U560" s="5"/>
      <c r="V560" s="8"/>
      <c r="W560" s="5"/>
      <c r="X560" s="5"/>
      <c r="Y560" s="5"/>
      <c r="Z560" s="5"/>
    </row>
    <row r="561" spans="1:26" ht="21.75" customHeight="1">
      <c r="A561" s="1"/>
      <c r="B561" s="1"/>
      <c r="C561" s="64"/>
      <c r="D561" s="5"/>
      <c r="E561" s="5"/>
      <c r="F561" s="5"/>
      <c r="G561" s="5"/>
      <c r="H561" s="5"/>
      <c r="I561" s="5"/>
      <c r="J561" s="65"/>
      <c r="K561" s="5"/>
      <c r="L561" s="5"/>
      <c r="M561" s="66"/>
      <c r="N561" s="66"/>
      <c r="O561" s="66"/>
      <c r="P561" s="66"/>
      <c r="Q561" s="66"/>
      <c r="R561" s="5"/>
      <c r="S561" s="5"/>
      <c r="T561" s="5"/>
      <c r="U561" s="5"/>
      <c r="V561" s="8"/>
      <c r="W561" s="5"/>
      <c r="X561" s="5"/>
      <c r="Y561" s="5"/>
      <c r="Z561" s="5"/>
    </row>
    <row r="562" spans="1:26" ht="21.75" customHeight="1">
      <c r="A562" s="1"/>
      <c r="B562" s="1"/>
      <c r="C562" s="64"/>
      <c r="D562" s="5"/>
      <c r="E562" s="5"/>
      <c r="F562" s="5"/>
      <c r="G562" s="5"/>
      <c r="H562" s="5"/>
      <c r="I562" s="5"/>
      <c r="J562" s="65"/>
      <c r="K562" s="5"/>
      <c r="L562" s="5"/>
      <c r="M562" s="66"/>
      <c r="N562" s="66"/>
      <c r="O562" s="66"/>
      <c r="P562" s="66"/>
      <c r="Q562" s="66"/>
      <c r="R562" s="5"/>
      <c r="S562" s="5"/>
      <c r="T562" s="5"/>
      <c r="U562" s="5"/>
      <c r="V562" s="8"/>
      <c r="W562" s="5"/>
      <c r="X562" s="5"/>
      <c r="Y562" s="5"/>
      <c r="Z562" s="5"/>
    </row>
    <row r="563" spans="1:26" ht="21.75" customHeight="1">
      <c r="A563" s="1"/>
      <c r="B563" s="1"/>
      <c r="C563" s="64"/>
      <c r="D563" s="5"/>
      <c r="E563" s="5"/>
      <c r="F563" s="5"/>
      <c r="G563" s="5"/>
      <c r="H563" s="5"/>
      <c r="I563" s="5"/>
      <c r="J563" s="65"/>
      <c r="K563" s="5"/>
      <c r="L563" s="5"/>
      <c r="M563" s="66"/>
      <c r="N563" s="66"/>
      <c r="O563" s="66"/>
      <c r="P563" s="66"/>
      <c r="Q563" s="66"/>
      <c r="R563" s="5"/>
      <c r="S563" s="5"/>
      <c r="T563" s="5"/>
      <c r="U563" s="5"/>
      <c r="V563" s="8"/>
      <c r="W563" s="5"/>
      <c r="X563" s="5"/>
      <c r="Y563" s="5"/>
      <c r="Z563" s="5"/>
    </row>
    <row r="564" spans="1:26" ht="21.75" customHeight="1">
      <c r="A564" s="1"/>
      <c r="B564" s="1"/>
      <c r="C564" s="64"/>
      <c r="D564" s="5"/>
      <c r="E564" s="5"/>
      <c r="F564" s="5"/>
      <c r="G564" s="5"/>
      <c r="H564" s="5"/>
      <c r="I564" s="5"/>
      <c r="J564" s="65"/>
      <c r="K564" s="5"/>
      <c r="L564" s="5"/>
      <c r="M564" s="66"/>
      <c r="N564" s="66"/>
      <c r="O564" s="66"/>
      <c r="P564" s="66"/>
      <c r="Q564" s="66"/>
      <c r="R564" s="5"/>
      <c r="S564" s="5"/>
      <c r="T564" s="5"/>
      <c r="U564" s="5"/>
      <c r="V564" s="8"/>
      <c r="W564" s="5"/>
      <c r="X564" s="5"/>
      <c r="Y564" s="5"/>
      <c r="Z564" s="5"/>
    </row>
    <row r="565" spans="1:26" ht="21.75" customHeight="1">
      <c r="A565" s="1"/>
      <c r="B565" s="1"/>
      <c r="C565" s="64"/>
      <c r="D565" s="5"/>
      <c r="E565" s="5"/>
      <c r="F565" s="5"/>
      <c r="G565" s="5"/>
      <c r="H565" s="5"/>
      <c r="I565" s="5"/>
      <c r="J565" s="65"/>
      <c r="K565" s="5"/>
      <c r="L565" s="5"/>
      <c r="M565" s="66"/>
      <c r="N565" s="66"/>
      <c r="O565" s="66"/>
      <c r="P565" s="66"/>
      <c r="Q565" s="66"/>
      <c r="R565" s="5"/>
      <c r="S565" s="5"/>
      <c r="T565" s="5"/>
      <c r="U565" s="5"/>
      <c r="V565" s="8"/>
      <c r="W565" s="5"/>
      <c r="X565" s="5"/>
      <c r="Y565" s="5"/>
      <c r="Z565" s="5"/>
    </row>
    <row r="566" spans="1:26" ht="21.75" customHeight="1">
      <c r="A566" s="1"/>
      <c r="B566" s="1"/>
      <c r="C566" s="64"/>
      <c r="D566" s="5"/>
      <c r="E566" s="5"/>
      <c r="F566" s="5"/>
      <c r="G566" s="5"/>
      <c r="H566" s="5"/>
      <c r="I566" s="5"/>
      <c r="J566" s="65"/>
      <c r="K566" s="5"/>
      <c r="L566" s="5"/>
      <c r="M566" s="66"/>
      <c r="N566" s="66"/>
      <c r="O566" s="66"/>
      <c r="P566" s="66"/>
      <c r="Q566" s="66"/>
      <c r="R566" s="5"/>
      <c r="S566" s="5"/>
      <c r="T566" s="5"/>
      <c r="U566" s="5"/>
      <c r="V566" s="8"/>
      <c r="W566" s="5"/>
      <c r="X566" s="5"/>
      <c r="Y566" s="5"/>
      <c r="Z566" s="5"/>
    </row>
    <row r="567" spans="1:26" ht="21.75" customHeight="1">
      <c r="A567" s="1"/>
      <c r="B567" s="1"/>
      <c r="C567" s="64"/>
      <c r="D567" s="5"/>
      <c r="E567" s="5"/>
      <c r="F567" s="5"/>
      <c r="G567" s="5"/>
      <c r="H567" s="5"/>
      <c r="I567" s="5"/>
      <c r="J567" s="65"/>
      <c r="K567" s="5"/>
      <c r="L567" s="5"/>
      <c r="M567" s="66"/>
      <c r="N567" s="66"/>
      <c r="O567" s="66"/>
      <c r="P567" s="66"/>
      <c r="Q567" s="66"/>
      <c r="R567" s="5"/>
      <c r="S567" s="5"/>
      <c r="T567" s="5"/>
      <c r="U567" s="5"/>
      <c r="V567" s="8"/>
      <c r="W567" s="5"/>
      <c r="X567" s="5"/>
      <c r="Y567" s="5"/>
      <c r="Z567" s="5"/>
    </row>
    <row r="568" spans="1:26" ht="21.75" customHeight="1">
      <c r="A568" s="1"/>
      <c r="B568" s="1"/>
      <c r="C568" s="64"/>
      <c r="D568" s="5"/>
      <c r="E568" s="5"/>
      <c r="F568" s="5"/>
      <c r="G568" s="5"/>
      <c r="H568" s="5"/>
      <c r="I568" s="5"/>
      <c r="J568" s="65"/>
      <c r="K568" s="5"/>
      <c r="L568" s="5"/>
      <c r="M568" s="66"/>
      <c r="N568" s="66"/>
      <c r="O568" s="66"/>
      <c r="P568" s="66"/>
      <c r="Q568" s="66"/>
      <c r="R568" s="5"/>
      <c r="S568" s="5"/>
      <c r="T568" s="5"/>
      <c r="U568" s="5"/>
      <c r="V568" s="8"/>
      <c r="W568" s="5"/>
      <c r="X568" s="5"/>
      <c r="Y568" s="5"/>
      <c r="Z568" s="5"/>
    </row>
    <row r="569" spans="1:26" ht="21.75" customHeight="1">
      <c r="A569" s="1"/>
      <c r="B569" s="1"/>
      <c r="C569" s="64"/>
      <c r="D569" s="5"/>
      <c r="E569" s="5"/>
      <c r="F569" s="5"/>
      <c r="G569" s="5"/>
      <c r="H569" s="5"/>
      <c r="I569" s="5"/>
      <c r="J569" s="65"/>
      <c r="K569" s="5"/>
      <c r="L569" s="5"/>
      <c r="M569" s="66"/>
      <c r="N569" s="66"/>
      <c r="O569" s="66"/>
      <c r="P569" s="66"/>
      <c r="Q569" s="66"/>
      <c r="R569" s="5"/>
      <c r="S569" s="5"/>
      <c r="T569" s="5"/>
      <c r="U569" s="5"/>
      <c r="V569" s="8"/>
      <c r="W569" s="5"/>
      <c r="X569" s="5"/>
      <c r="Y569" s="5"/>
      <c r="Z569" s="5"/>
    </row>
    <row r="570" spans="1:26" ht="21.75" customHeight="1">
      <c r="A570" s="1"/>
      <c r="B570" s="1"/>
      <c r="C570" s="64"/>
      <c r="D570" s="5"/>
      <c r="E570" s="5"/>
      <c r="F570" s="5"/>
      <c r="G570" s="5"/>
      <c r="H570" s="5"/>
      <c r="I570" s="5"/>
      <c r="J570" s="65"/>
      <c r="K570" s="5"/>
      <c r="L570" s="5"/>
      <c r="M570" s="66"/>
      <c r="N570" s="66"/>
      <c r="O570" s="66"/>
      <c r="P570" s="66"/>
      <c r="Q570" s="66"/>
      <c r="R570" s="5"/>
      <c r="S570" s="5"/>
      <c r="T570" s="5"/>
      <c r="U570" s="5"/>
      <c r="V570" s="8"/>
      <c r="W570" s="5"/>
      <c r="X570" s="5"/>
      <c r="Y570" s="5"/>
      <c r="Z570" s="5"/>
    </row>
    <row r="571" spans="1:26" ht="21.75" customHeight="1">
      <c r="A571" s="1"/>
      <c r="B571" s="1"/>
      <c r="C571" s="64"/>
      <c r="D571" s="5"/>
      <c r="E571" s="5"/>
      <c r="F571" s="5"/>
      <c r="G571" s="5"/>
      <c r="H571" s="5"/>
      <c r="I571" s="5"/>
      <c r="J571" s="65"/>
      <c r="K571" s="5"/>
      <c r="L571" s="5"/>
      <c r="M571" s="66"/>
      <c r="N571" s="66"/>
      <c r="O571" s="66"/>
      <c r="P571" s="66"/>
      <c r="Q571" s="66"/>
      <c r="R571" s="5"/>
      <c r="S571" s="5"/>
      <c r="T571" s="5"/>
      <c r="U571" s="5"/>
      <c r="V571" s="8"/>
      <c r="W571" s="5"/>
      <c r="X571" s="5"/>
      <c r="Y571" s="5"/>
      <c r="Z571" s="5"/>
    </row>
    <row r="572" spans="1:26" ht="21.75" customHeight="1">
      <c r="A572" s="1"/>
      <c r="B572" s="1"/>
      <c r="C572" s="64"/>
      <c r="D572" s="5"/>
      <c r="E572" s="5"/>
      <c r="F572" s="5"/>
      <c r="G572" s="5"/>
      <c r="H572" s="5"/>
      <c r="I572" s="5"/>
      <c r="J572" s="65"/>
      <c r="K572" s="5"/>
      <c r="L572" s="5"/>
      <c r="M572" s="66"/>
      <c r="N572" s="66"/>
      <c r="O572" s="66"/>
      <c r="P572" s="66"/>
      <c r="Q572" s="66"/>
      <c r="R572" s="5"/>
      <c r="S572" s="5"/>
      <c r="T572" s="5"/>
      <c r="U572" s="5"/>
      <c r="V572" s="8"/>
      <c r="W572" s="5"/>
      <c r="X572" s="5"/>
      <c r="Y572" s="5"/>
      <c r="Z572" s="5"/>
    </row>
    <row r="573" spans="1:26" ht="21.75" customHeight="1">
      <c r="A573" s="1"/>
      <c r="B573" s="1"/>
      <c r="C573" s="64"/>
      <c r="D573" s="5"/>
      <c r="E573" s="5"/>
      <c r="F573" s="5"/>
      <c r="G573" s="5"/>
      <c r="H573" s="5"/>
      <c r="I573" s="5"/>
      <c r="J573" s="65"/>
      <c r="K573" s="5"/>
      <c r="L573" s="5"/>
      <c r="M573" s="66"/>
      <c r="N573" s="66"/>
      <c r="O573" s="66"/>
      <c r="P573" s="66"/>
      <c r="Q573" s="66"/>
      <c r="R573" s="5"/>
      <c r="S573" s="5"/>
      <c r="T573" s="5"/>
      <c r="U573" s="5"/>
      <c r="V573" s="8"/>
      <c r="W573" s="5"/>
      <c r="X573" s="5"/>
      <c r="Y573" s="5"/>
      <c r="Z573" s="5"/>
    </row>
    <row r="574" spans="1:26" ht="21.75" customHeight="1">
      <c r="A574" s="1"/>
      <c r="B574" s="1"/>
      <c r="C574" s="64"/>
      <c r="D574" s="5"/>
      <c r="E574" s="5"/>
      <c r="F574" s="5"/>
      <c r="G574" s="5"/>
      <c r="H574" s="5"/>
      <c r="I574" s="5"/>
      <c r="J574" s="65"/>
      <c r="K574" s="5"/>
      <c r="L574" s="5"/>
      <c r="M574" s="66"/>
      <c r="N574" s="66"/>
      <c r="O574" s="66"/>
      <c r="P574" s="66"/>
      <c r="Q574" s="66"/>
      <c r="R574" s="5"/>
      <c r="S574" s="5"/>
      <c r="T574" s="5"/>
      <c r="U574" s="5"/>
      <c r="V574" s="8"/>
      <c r="W574" s="5"/>
      <c r="X574" s="5"/>
      <c r="Y574" s="5"/>
      <c r="Z574" s="5"/>
    </row>
    <row r="575" spans="1:26" ht="21.75" customHeight="1">
      <c r="A575" s="1"/>
      <c r="B575" s="1"/>
      <c r="C575" s="64"/>
      <c r="D575" s="5"/>
      <c r="E575" s="5"/>
      <c r="F575" s="5"/>
      <c r="G575" s="5"/>
      <c r="H575" s="5"/>
      <c r="I575" s="5"/>
      <c r="J575" s="65"/>
      <c r="K575" s="5"/>
      <c r="L575" s="5"/>
      <c r="M575" s="66"/>
      <c r="N575" s="66"/>
      <c r="O575" s="66"/>
      <c r="P575" s="66"/>
      <c r="Q575" s="66"/>
      <c r="R575" s="5"/>
      <c r="S575" s="5"/>
      <c r="T575" s="5"/>
      <c r="U575" s="5"/>
      <c r="V575" s="8"/>
      <c r="W575" s="5"/>
      <c r="X575" s="5"/>
      <c r="Y575" s="5"/>
      <c r="Z575" s="5"/>
    </row>
    <row r="576" spans="1:26" ht="21.75" customHeight="1">
      <c r="A576" s="1"/>
      <c r="B576" s="1"/>
      <c r="C576" s="64"/>
      <c r="D576" s="5"/>
      <c r="E576" s="5"/>
      <c r="F576" s="5"/>
      <c r="G576" s="5"/>
      <c r="H576" s="5"/>
      <c r="I576" s="5"/>
      <c r="J576" s="65"/>
      <c r="K576" s="5"/>
      <c r="L576" s="5"/>
      <c r="M576" s="66"/>
      <c r="N576" s="66"/>
      <c r="O576" s="66"/>
      <c r="P576" s="66"/>
      <c r="Q576" s="66"/>
      <c r="R576" s="5"/>
      <c r="S576" s="5"/>
      <c r="T576" s="5"/>
      <c r="U576" s="5"/>
      <c r="V576" s="8"/>
      <c r="W576" s="5"/>
      <c r="X576" s="5"/>
      <c r="Y576" s="5"/>
      <c r="Z576" s="5"/>
    </row>
    <row r="577" spans="1:26" ht="21.75" customHeight="1">
      <c r="A577" s="1"/>
      <c r="B577" s="1"/>
      <c r="C577" s="64"/>
      <c r="D577" s="5"/>
      <c r="E577" s="5"/>
      <c r="F577" s="5"/>
      <c r="G577" s="5"/>
      <c r="H577" s="5"/>
      <c r="I577" s="5"/>
      <c r="J577" s="65"/>
      <c r="K577" s="5"/>
      <c r="L577" s="5"/>
      <c r="M577" s="66"/>
      <c r="N577" s="66"/>
      <c r="O577" s="66"/>
      <c r="P577" s="66"/>
      <c r="Q577" s="66"/>
      <c r="R577" s="5"/>
      <c r="S577" s="5"/>
      <c r="T577" s="5"/>
      <c r="U577" s="5"/>
      <c r="V577" s="8"/>
      <c r="W577" s="5"/>
      <c r="X577" s="5"/>
      <c r="Y577" s="5"/>
      <c r="Z577" s="5"/>
    </row>
    <row r="578" spans="1:26" ht="21.75" customHeight="1">
      <c r="A578" s="1"/>
      <c r="B578" s="1"/>
      <c r="C578" s="64"/>
      <c r="D578" s="5"/>
      <c r="E578" s="5"/>
      <c r="F578" s="5"/>
      <c r="G578" s="5"/>
      <c r="H578" s="5"/>
      <c r="I578" s="5"/>
      <c r="J578" s="65"/>
      <c r="K578" s="5"/>
      <c r="L578" s="5"/>
      <c r="M578" s="66"/>
      <c r="N578" s="66"/>
      <c r="O578" s="66"/>
      <c r="P578" s="66"/>
      <c r="Q578" s="66"/>
      <c r="R578" s="5"/>
      <c r="S578" s="5"/>
      <c r="T578" s="5"/>
      <c r="U578" s="5"/>
      <c r="V578" s="8"/>
      <c r="W578" s="5"/>
      <c r="X578" s="5"/>
      <c r="Y578" s="5"/>
      <c r="Z578" s="5"/>
    </row>
    <row r="579" spans="1:26" ht="21.75" customHeight="1">
      <c r="A579" s="1"/>
      <c r="B579" s="1"/>
      <c r="C579" s="64"/>
      <c r="D579" s="5"/>
      <c r="E579" s="5"/>
      <c r="F579" s="5"/>
      <c r="G579" s="5"/>
      <c r="H579" s="5"/>
      <c r="I579" s="5"/>
      <c r="J579" s="65"/>
      <c r="K579" s="5"/>
      <c r="L579" s="5"/>
      <c r="M579" s="66"/>
      <c r="N579" s="66"/>
      <c r="O579" s="66"/>
      <c r="P579" s="66"/>
      <c r="Q579" s="66"/>
      <c r="R579" s="5"/>
      <c r="S579" s="5"/>
      <c r="T579" s="5"/>
      <c r="U579" s="5"/>
      <c r="V579" s="8"/>
      <c r="W579" s="5"/>
      <c r="X579" s="5"/>
      <c r="Y579" s="5"/>
      <c r="Z579" s="5"/>
    </row>
    <row r="580" spans="1:26" ht="21.75" customHeight="1">
      <c r="A580" s="1"/>
      <c r="B580" s="1"/>
      <c r="C580" s="64"/>
      <c r="D580" s="5"/>
      <c r="E580" s="5"/>
      <c r="F580" s="5"/>
      <c r="G580" s="5"/>
      <c r="H580" s="5"/>
      <c r="I580" s="5"/>
      <c r="J580" s="65"/>
      <c r="K580" s="5"/>
      <c r="L580" s="5"/>
      <c r="M580" s="66"/>
      <c r="N580" s="66"/>
      <c r="O580" s="66"/>
      <c r="P580" s="66"/>
      <c r="Q580" s="66"/>
      <c r="R580" s="5"/>
      <c r="S580" s="5"/>
      <c r="T580" s="5"/>
      <c r="U580" s="5"/>
      <c r="V580" s="8"/>
      <c r="W580" s="5"/>
      <c r="X580" s="5"/>
      <c r="Y580" s="5"/>
      <c r="Z580" s="5"/>
    </row>
    <row r="581" spans="1:26" ht="21.75" customHeight="1">
      <c r="A581" s="1"/>
      <c r="B581" s="1"/>
      <c r="C581" s="64"/>
      <c r="D581" s="5"/>
      <c r="E581" s="5"/>
      <c r="F581" s="5"/>
      <c r="G581" s="5"/>
      <c r="H581" s="5"/>
      <c r="I581" s="5"/>
      <c r="J581" s="65"/>
      <c r="K581" s="5"/>
      <c r="L581" s="5"/>
      <c r="M581" s="66"/>
      <c r="N581" s="66"/>
      <c r="O581" s="66"/>
      <c r="P581" s="66"/>
      <c r="Q581" s="66"/>
      <c r="R581" s="5"/>
      <c r="S581" s="5"/>
      <c r="T581" s="5"/>
      <c r="U581" s="5"/>
      <c r="V581" s="8"/>
      <c r="W581" s="5"/>
      <c r="X581" s="5"/>
      <c r="Y581" s="5"/>
      <c r="Z581" s="5"/>
    </row>
    <row r="582" spans="1:26" ht="21.75" customHeight="1">
      <c r="A582" s="1"/>
      <c r="B582" s="1"/>
      <c r="C582" s="64"/>
      <c r="D582" s="5"/>
      <c r="E582" s="5"/>
      <c r="F582" s="5"/>
      <c r="G582" s="5"/>
      <c r="H582" s="5"/>
      <c r="I582" s="5"/>
      <c r="J582" s="65"/>
      <c r="K582" s="5"/>
      <c r="L582" s="5"/>
      <c r="M582" s="66"/>
      <c r="N582" s="66"/>
      <c r="O582" s="66"/>
      <c r="P582" s="66"/>
      <c r="Q582" s="66"/>
      <c r="R582" s="5"/>
      <c r="S582" s="5"/>
      <c r="T582" s="5"/>
      <c r="U582" s="5"/>
      <c r="V582" s="8"/>
      <c r="W582" s="5"/>
      <c r="X582" s="5"/>
      <c r="Y582" s="5"/>
      <c r="Z582" s="5"/>
    </row>
    <row r="583" spans="1:26" ht="21.75" customHeight="1">
      <c r="A583" s="1"/>
      <c r="B583" s="1"/>
      <c r="C583" s="64"/>
      <c r="D583" s="5"/>
      <c r="E583" s="5"/>
      <c r="F583" s="5"/>
      <c r="G583" s="5"/>
      <c r="H583" s="5"/>
      <c r="I583" s="5"/>
      <c r="J583" s="65"/>
      <c r="K583" s="5"/>
      <c r="L583" s="5"/>
      <c r="M583" s="66"/>
      <c r="N583" s="66"/>
      <c r="O583" s="66"/>
      <c r="P583" s="66"/>
      <c r="Q583" s="66"/>
      <c r="R583" s="5"/>
      <c r="S583" s="5"/>
      <c r="T583" s="5"/>
      <c r="U583" s="5"/>
      <c r="V583" s="8"/>
      <c r="W583" s="5"/>
      <c r="X583" s="5"/>
      <c r="Y583" s="5"/>
      <c r="Z583" s="5"/>
    </row>
    <row r="584" spans="1:26" ht="21.75" customHeight="1">
      <c r="A584" s="1"/>
      <c r="B584" s="1"/>
      <c r="C584" s="64"/>
      <c r="D584" s="5"/>
      <c r="E584" s="5"/>
      <c r="F584" s="5"/>
      <c r="G584" s="5"/>
      <c r="H584" s="5"/>
      <c r="I584" s="5"/>
      <c r="J584" s="65"/>
      <c r="K584" s="5"/>
      <c r="L584" s="5"/>
      <c r="M584" s="66"/>
      <c r="N584" s="66"/>
      <c r="O584" s="66"/>
      <c r="P584" s="66"/>
      <c r="Q584" s="66"/>
      <c r="R584" s="5"/>
      <c r="S584" s="5"/>
      <c r="T584" s="5"/>
      <c r="U584" s="5"/>
      <c r="V584" s="8"/>
      <c r="W584" s="5"/>
      <c r="X584" s="5"/>
      <c r="Y584" s="5"/>
      <c r="Z584" s="5"/>
    </row>
    <row r="585" spans="1:26" ht="21.75" customHeight="1">
      <c r="A585" s="1"/>
      <c r="B585" s="1"/>
      <c r="C585" s="64"/>
      <c r="D585" s="5"/>
      <c r="E585" s="5"/>
      <c r="F585" s="5"/>
      <c r="G585" s="5"/>
      <c r="H585" s="5"/>
      <c r="I585" s="5"/>
      <c r="J585" s="65"/>
      <c r="K585" s="5"/>
      <c r="L585" s="5"/>
      <c r="M585" s="66"/>
      <c r="N585" s="66"/>
      <c r="O585" s="66"/>
      <c r="P585" s="66"/>
      <c r="Q585" s="66"/>
      <c r="R585" s="5"/>
      <c r="S585" s="5"/>
      <c r="T585" s="5"/>
      <c r="U585" s="5"/>
      <c r="V585" s="8"/>
      <c r="W585" s="5"/>
      <c r="X585" s="5"/>
      <c r="Y585" s="5"/>
      <c r="Z585" s="5"/>
    </row>
    <row r="586" spans="1:26" ht="21.75" customHeight="1">
      <c r="A586" s="1"/>
      <c r="B586" s="1"/>
      <c r="C586" s="64"/>
      <c r="D586" s="5"/>
      <c r="E586" s="5"/>
      <c r="F586" s="5"/>
      <c r="G586" s="5"/>
      <c r="H586" s="5"/>
      <c r="I586" s="5"/>
      <c r="J586" s="65"/>
      <c r="K586" s="5"/>
      <c r="L586" s="5"/>
      <c r="M586" s="66"/>
      <c r="N586" s="66"/>
      <c r="O586" s="66"/>
      <c r="P586" s="66"/>
      <c r="Q586" s="66"/>
      <c r="R586" s="5"/>
      <c r="S586" s="5"/>
      <c r="T586" s="5"/>
      <c r="U586" s="5"/>
      <c r="V586" s="8"/>
      <c r="W586" s="5"/>
      <c r="X586" s="5"/>
      <c r="Y586" s="5"/>
      <c r="Z586" s="5"/>
    </row>
    <row r="587" spans="1:26" ht="21.75" customHeight="1">
      <c r="A587" s="1"/>
      <c r="B587" s="1"/>
      <c r="C587" s="64"/>
      <c r="D587" s="5"/>
      <c r="E587" s="5"/>
      <c r="F587" s="5"/>
      <c r="G587" s="5"/>
      <c r="H587" s="5"/>
      <c r="I587" s="5"/>
      <c r="J587" s="65"/>
      <c r="K587" s="5"/>
      <c r="L587" s="5"/>
      <c r="M587" s="66"/>
      <c r="N587" s="66"/>
      <c r="O587" s="66"/>
      <c r="P587" s="66"/>
      <c r="Q587" s="66"/>
      <c r="R587" s="5"/>
      <c r="S587" s="5"/>
      <c r="T587" s="5"/>
      <c r="U587" s="5"/>
      <c r="V587" s="8"/>
      <c r="W587" s="5"/>
      <c r="X587" s="5"/>
      <c r="Y587" s="5"/>
      <c r="Z587" s="5"/>
    </row>
    <row r="588" spans="1:26" ht="21.75" customHeight="1">
      <c r="A588" s="1"/>
      <c r="B588" s="1"/>
      <c r="C588" s="64"/>
      <c r="D588" s="5"/>
      <c r="E588" s="5"/>
      <c r="F588" s="5"/>
      <c r="G588" s="5"/>
      <c r="H588" s="5"/>
      <c r="I588" s="5"/>
      <c r="J588" s="65"/>
      <c r="K588" s="5"/>
      <c r="L588" s="5"/>
      <c r="M588" s="66"/>
      <c r="N588" s="66"/>
      <c r="O588" s="66"/>
      <c r="P588" s="66"/>
      <c r="Q588" s="66"/>
      <c r="R588" s="5"/>
      <c r="S588" s="5"/>
      <c r="T588" s="5"/>
      <c r="U588" s="5"/>
      <c r="V588" s="8"/>
      <c r="W588" s="5"/>
      <c r="X588" s="5"/>
      <c r="Y588" s="5"/>
      <c r="Z588" s="5"/>
    </row>
    <row r="589" spans="1:26" ht="21.75" customHeight="1">
      <c r="A589" s="1"/>
      <c r="B589" s="1"/>
      <c r="C589" s="64"/>
      <c r="D589" s="5"/>
      <c r="E589" s="5"/>
      <c r="F589" s="5"/>
      <c r="G589" s="5"/>
      <c r="H589" s="5"/>
      <c r="I589" s="5"/>
      <c r="J589" s="65"/>
      <c r="K589" s="5"/>
      <c r="L589" s="5"/>
      <c r="M589" s="66"/>
      <c r="N589" s="66"/>
      <c r="O589" s="66"/>
      <c r="P589" s="66"/>
      <c r="Q589" s="66"/>
      <c r="R589" s="5"/>
      <c r="S589" s="5"/>
      <c r="T589" s="5"/>
      <c r="U589" s="5"/>
      <c r="V589" s="8"/>
      <c r="W589" s="5"/>
      <c r="X589" s="5"/>
      <c r="Y589" s="5"/>
      <c r="Z589" s="5"/>
    </row>
    <row r="590" spans="1:26" ht="21.75" customHeight="1">
      <c r="A590" s="1"/>
      <c r="B590" s="1"/>
      <c r="C590" s="64"/>
      <c r="D590" s="5"/>
      <c r="E590" s="5"/>
      <c r="F590" s="5"/>
      <c r="G590" s="5"/>
      <c r="H590" s="5"/>
      <c r="I590" s="5"/>
      <c r="J590" s="65"/>
      <c r="K590" s="5"/>
      <c r="L590" s="5"/>
      <c r="M590" s="66"/>
      <c r="N590" s="66"/>
      <c r="O590" s="66"/>
      <c r="P590" s="66"/>
      <c r="Q590" s="66"/>
      <c r="R590" s="5"/>
      <c r="S590" s="5"/>
      <c r="T590" s="5"/>
      <c r="U590" s="5"/>
      <c r="V590" s="8"/>
      <c r="W590" s="5"/>
      <c r="X590" s="5"/>
      <c r="Y590" s="5"/>
      <c r="Z590" s="5"/>
    </row>
    <row r="591" spans="1:26" ht="21.75" customHeight="1">
      <c r="A591" s="1"/>
      <c r="B591" s="1"/>
      <c r="C591" s="64"/>
      <c r="D591" s="5"/>
      <c r="E591" s="5"/>
      <c r="F591" s="5"/>
      <c r="G591" s="5"/>
      <c r="H591" s="5"/>
      <c r="I591" s="5"/>
      <c r="J591" s="65"/>
      <c r="K591" s="5"/>
      <c r="L591" s="5"/>
      <c r="M591" s="66"/>
      <c r="N591" s="66"/>
      <c r="O591" s="66"/>
      <c r="P591" s="66"/>
      <c r="Q591" s="66"/>
      <c r="R591" s="5"/>
      <c r="S591" s="5"/>
      <c r="T591" s="5"/>
      <c r="U591" s="5"/>
      <c r="V591" s="8"/>
      <c r="W591" s="5"/>
      <c r="X591" s="5"/>
      <c r="Y591" s="5"/>
      <c r="Z591" s="5"/>
    </row>
    <row r="592" spans="1:26" ht="21.75" customHeight="1">
      <c r="A592" s="1"/>
      <c r="B592" s="1"/>
      <c r="C592" s="64"/>
      <c r="D592" s="5"/>
      <c r="E592" s="5"/>
      <c r="F592" s="5"/>
      <c r="G592" s="5"/>
      <c r="H592" s="5"/>
      <c r="I592" s="5"/>
      <c r="J592" s="65"/>
      <c r="K592" s="5"/>
      <c r="L592" s="5"/>
      <c r="M592" s="66"/>
      <c r="N592" s="66"/>
      <c r="O592" s="66"/>
      <c r="P592" s="66"/>
      <c r="Q592" s="66"/>
      <c r="R592" s="5"/>
      <c r="S592" s="5"/>
      <c r="T592" s="5"/>
      <c r="U592" s="5"/>
      <c r="V592" s="8"/>
      <c r="W592" s="5"/>
      <c r="X592" s="5"/>
      <c r="Y592" s="5"/>
      <c r="Z592" s="5"/>
    </row>
    <row r="593" spans="1:26" ht="21.75" customHeight="1">
      <c r="A593" s="1"/>
      <c r="B593" s="1"/>
      <c r="C593" s="64"/>
      <c r="D593" s="5"/>
      <c r="E593" s="5"/>
      <c r="F593" s="5"/>
      <c r="G593" s="5"/>
      <c r="H593" s="5"/>
      <c r="I593" s="5"/>
      <c r="J593" s="65"/>
      <c r="K593" s="5"/>
      <c r="L593" s="5"/>
      <c r="M593" s="66"/>
      <c r="N593" s="66"/>
      <c r="O593" s="66"/>
      <c r="P593" s="66"/>
      <c r="Q593" s="66"/>
      <c r="R593" s="5"/>
      <c r="S593" s="5"/>
      <c r="T593" s="5"/>
      <c r="U593" s="5"/>
      <c r="V593" s="8"/>
      <c r="W593" s="5"/>
      <c r="X593" s="5"/>
      <c r="Y593" s="5"/>
      <c r="Z593" s="5"/>
    </row>
    <row r="594" spans="1:26" ht="21.75" customHeight="1">
      <c r="A594" s="1"/>
      <c r="B594" s="1"/>
      <c r="C594" s="64"/>
      <c r="D594" s="5"/>
      <c r="E594" s="5"/>
      <c r="F594" s="5"/>
      <c r="G594" s="5"/>
      <c r="H594" s="5"/>
      <c r="I594" s="5"/>
      <c r="J594" s="65"/>
      <c r="K594" s="5"/>
      <c r="L594" s="5"/>
      <c r="M594" s="66"/>
      <c r="N594" s="66"/>
      <c r="O594" s="66"/>
      <c r="P594" s="66"/>
      <c r="Q594" s="66"/>
      <c r="R594" s="5"/>
      <c r="S594" s="5"/>
      <c r="T594" s="5"/>
      <c r="U594" s="5"/>
      <c r="V594" s="8"/>
      <c r="W594" s="5"/>
      <c r="X594" s="5"/>
      <c r="Y594" s="5"/>
      <c r="Z594" s="5"/>
    </row>
    <row r="595" spans="1:26" ht="21.75" customHeight="1">
      <c r="A595" s="1"/>
      <c r="B595" s="1"/>
      <c r="C595" s="64"/>
      <c r="D595" s="5"/>
      <c r="E595" s="5"/>
      <c r="F595" s="5"/>
      <c r="G595" s="5"/>
      <c r="H595" s="5"/>
      <c r="I595" s="5"/>
      <c r="J595" s="65"/>
      <c r="K595" s="5"/>
      <c r="L595" s="5"/>
      <c r="M595" s="66"/>
      <c r="N595" s="66"/>
      <c r="O595" s="66"/>
      <c r="P595" s="66"/>
      <c r="Q595" s="66"/>
      <c r="R595" s="5"/>
      <c r="S595" s="5"/>
      <c r="T595" s="5"/>
      <c r="U595" s="5"/>
      <c r="V595" s="8"/>
      <c r="W595" s="5"/>
      <c r="X595" s="5"/>
      <c r="Y595" s="5"/>
      <c r="Z595" s="5"/>
    </row>
    <row r="596" spans="1:26" ht="21.75" customHeight="1">
      <c r="A596" s="1"/>
      <c r="B596" s="1"/>
      <c r="C596" s="64"/>
      <c r="D596" s="5"/>
      <c r="E596" s="5"/>
      <c r="F596" s="5"/>
      <c r="G596" s="5"/>
      <c r="H596" s="5"/>
      <c r="I596" s="5"/>
      <c r="J596" s="65"/>
      <c r="K596" s="5"/>
      <c r="L596" s="5"/>
      <c r="M596" s="66"/>
      <c r="N596" s="66"/>
      <c r="O596" s="66"/>
      <c r="P596" s="66"/>
      <c r="Q596" s="66"/>
      <c r="R596" s="5"/>
      <c r="S596" s="5"/>
      <c r="T596" s="5"/>
      <c r="U596" s="5"/>
      <c r="V596" s="8"/>
      <c r="W596" s="5"/>
      <c r="X596" s="5"/>
      <c r="Y596" s="5"/>
      <c r="Z596" s="5"/>
    </row>
    <row r="597" spans="1:26" ht="21.75" customHeight="1">
      <c r="A597" s="1"/>
      <c r="B597" s="1"/>
      <c r="C597" s="64"/>
      <c r="D597" s="5"/>
      <c r="E597" s="5"/>
      <c r="F597" s="5"/>
      <c r="G597" s="5"/>
      <c r="H597" s="5"/>
      <c r="I597" s="5"/>
      <c r="J597" s="65"/>
      <c r="K597" s="5"/>
      <c r="L597" s="5"/>
      <c r="M597" s="66"/>
      <c r="N597" s="66"/>
      <c r="O597" s="66"/>
      <c r="P597" s="66"/>
      <c r="Q597" s="66"/>
      <c r="R597" s="5"/>
      <c r="S597" s="5"/>
      <c r="T597" s="5"/>
      <c r="U597" s="5"/>
      <c r="V597" s="8"/>
      <c r="W597" s="5"/>
      <c r="X597" s="5"/>
      <c r="Y597" s="5"/>
      <c r="Z597" s="5"/>
    </row>
    <row r="598" spans="1:26" ht="21.75" customHeight="1">
      <c r="A598" s="1"/>
      <c r="B598" s="1"/>
      <c r="C598" s="64"/>
      <c r="D598" s="5"/>
      <c r="E598" s="5"/>
      <c r="F598" s="5"/>
      <c r="G598" s="5"/>
      <c r="H598" s="5"/>
      <c r="I598" s="5"/>
      <c r="J598" s="65"/>
      <c r="K598" s="5"/>
      <c r="L598" s="5"/>
      <c r="M598" s="66"/>
      <c r="N598" s="66"/>
      <c r="O598" s="66"/>
      <c r="P598" s="66"/>
      <c r="Q598" s="66"/>
      <c r="R598" s="5"/>
      <c r="S598" s="5"/>
      <c r="T598" s="5"/>
      <c r="U598" s="5"/>
      <c r="V598" s="8"/>
      <c r="W598" s="5"/>
      <c r="X598" s="5"/>
      <c r="Y598" s="5"/>
      <c r="Z598" s="5"/>
    </row>
    <row r="599" spans="1:26" ht="21.75" customHeight="1">
      <c r="A599" s="1"/>
      <c r="B599" s="1"/>
      <c r="C599" s="64"/>
      <c r="D599" s="5"/>
      <c r="E599" s="5"/>
      <c r="F599" s="5"/>
      <c r="G599" s="5"/>
      <c r="H599" s="5"/>
      <c r="I599" s="5"/>
      <c r="J599" s="65"/>
      <c r="K599" s="5"/>
      <c r="L599" s="5"/>
      <c r="M599" s="66"/>
      <c r="N599" s="66"/>
      <c r="O599" s="66"/>
      <c r="P599" s="66"/>
      <c r="Q599" s="66"/>
      <c r="R599" s="5"/>
      <c r="S599" s="5"/>
      <c r="T599" s="5"/>
      <c r="U599" s="5"/>
      <c r="V599" s="8"/>
      <c r="W599" s="5"/>
      <c r="X599" s="5"/>
      <c r="Y599" s="5"/>
      <c r="Z599" s="5"/>
    </row>
    <row r="600" spans="1:26" ht="21.75" customHeight="1">
      <c r="A600" s="1"/>
      <c r="B600" s="1"/>
      <c r="C600" s="64"/>
      <c r="D600" s="5"/>
      <c r="E600" s="5"/>
      <c r="F600" s="5"/>
      <c r="G600" s="5"/>
      <c r="H600" s="5"/>
      <c r="I600" s="5"/>
      <c r="J600" s="65"/>
      <c r="K600" s="5"/>
      <c r="L600" s="5"/>
      <c r="M600" s="66"/>
      <c r="N600" s="66"/>
      <c r="O600" s="66"/>
      <c r="P600" s="66"/>
      <c r="Q600" s="66"/>
      <c r="R600" s="5"/>
      <c r="S600" s="5"/>
      <c r="T600" s="5"/>
      <c r="U600" s="5"/>
      <c r="V600" s="8"/>
      <c r="W600" s="5"/>
      <c r="X600" s="5"/>
      <c r="Y600" s="5"/>
      <c r="Z600" s="5"/>
    </row>
    <row r="601" spans="1:26" ht="21.75" customHeight="1">
      <c r="A601" s="1"/>
      <c r="B601" s="1"/>
      <c r="C601" s="64"/>
      <c r="D601" s="5"/>
      <c r="E601" s="5"/>
      <c r="F601" s="5"/>
      <c r="G601" s="5"/>
      <c r="H601" s="5"/>
      <c r="I601" s="5"/>
      <c r="J601" s="65"/>
      <c r="K601" s="5"/>
      <c r="L601" s="5"/>
      <c r="M601" s="66"/>
      <c r="N601" s="66"/>
      <c r="O601" s="66"/>
      <c r="P601" s="66"/>
      <c r="Q601" s="66"/>
      <c r="R601" s="5"/>
      <c r="S601" s="5"/>
      <c r="T601" s="5"/>
      <c r="U601" s="5"/>
      <c r="V601" s="8"/>
      <c r="W601" s="5"/>
      <c r="X601" s="5"/>
      <c r="Y601" s="5"/>
      <c r="Z601" s="5"/>
    </row>
    <row r="602" spans="1:26" ht="21.75" customHeight="1">
      <c r="A602" s="1"/>
      <c r="B602" s="1"/>
      <c r="C602" s="64"/>
      <c r="D602" s="5"/>
      <c r="E602" s="5"/>
      <c r="F602" s="5"/>
      <c r="G602" s="5"/>
      <c r="H602" s="5"/>
      <c r="I602" s="5"/>
      <c r="J602" s="65"/>
      <c r="K602" s="5"/>
      <c r="L602" s="5"/>
      <c r="M602" s="66"/>
      <c r="N602" s="66"/>
      <c r="O602" s="66"/>
      <c r="P602" s="66"/>
      <c r="Q602" s="66"/>
      <c r="R602" s="5"/>
      <c r="S602" s="5"/>
      <c r="T602" s="5"/>
      <c r="U602" s="5"/>
      <c r="V602" s="8"/>
      <c r="W602" s="5"/>
      <c r="X602" s="5"/>
      <c r="Y602" s="5"/>
      <c r="Z602" s="5"/>
    </row>
    <row r="603" spans="1:26" ht="21.75" customHeight="1">
      <c r="A603" s="1"/>
      <c r="B603" s="1"/>
      <c r="C603" s="64"/>
      <c r="D603" s="5"/>
      <c r="E603" s="5"/>
      <c r="F603" s="5"/>
      <c r="G603" s="5"/>
      <c r="H603" s="5"/>
      <c r="I603" s="5"/>
      <c r="J603" s="65"/>
      <c r="K603" s="5"/>
      <c r="L603" s="5"/>
      <c r="M603" s="66"/>
      <c r="N603" s="66"/>
      <c r="O603" s="66"/>
      <c r="P603" s="66"/>
      <c r="Q603" s="66"/>
      <c r="R603" s="5"/>
      <c r="S603" s="5"/>
      <c r="T603" s="5"/>
      <c r="U603" s="5"/>
      <c r="V603" s="8"/>
      <c r="W603" s="5"/>
      <c r="X603" s="5"/>
      <c r="Y603" s="5"/>
      <c r="Z603" s="5"/>
    </row>
    <row r="604" spans="1:26" ht="21.75" customHeight="1">
      <c r="A604" s="1"/>
      <c r="B604" s="1"/>
      <c r="C604" s="64"/>
      <c r="D604" s="5"/>
      <c r="E604" s="5"/>
      <c r="F604" s="5"/>
      <c r="G604" s="5"/>
      <c r="H604" s="5"/>
      <c r="I604" s="5"/>
      <c r="J604" s="65"/>
      <c r="K604" s="5"/>
      <c r="L604" s="5"/>
      <c r="M604" s="66"/>
      <c r="N604" s="66"/>
      <c r="O604" s="66"/>
      <c r="P604" s="66"/>
      <c r="Q604" s="66"/>
      <c r="R604" s="5"/>
      <c r="S604" s="5"/>
      <c r="T604" s="5"/>
      <c r="U604" s="5"/>
      <c r="V604" s="8"/>
      <c r="W604" s="5"/>
      <c r="X604" s="5"/>
      <c r="Y604" s="5"/>
      <c r="Z604" s="5"/>
    </row>
    <row r="605" spans="1:26" ht="21.75" customHeight="1">
      <c r="A605" s="1"/>
      <c r="B605" s="1"/>
      <c r="C605" s="64"/>
      <c r="D605" s="5"/>
      <c r="E605" s="5"/>
      <c r="F605" s="5"/>
      <c r="G605" s="5"/>
      <c r="H605" s="5"/>
      <c r="I605" s="5"/>
      <c r="J605" s="65"/>
      <c r="K605" s="5"/>
      <c r="L605" s="5"/>
      <c r="M605" s="66"/>
      <c r="N605" s="66"/>
      <c r="O605" s="66"/>
      <c r="P605" s="66"/>
      <c r="Q605" s="66"/>
      <c r="R605" s="5"/>
      <c r="S605" s="5"/>
      <c r="T605" s="5"/>
      <c r="U605" s="5"/>
      <c r="V605" s="8"/>
      <c r="W605" s="5"/>
      <c r="X605" s="5"/>
      <c r="Y605" s="5"/>
      <c r="Z605" s="5"/>
    </row>
    <row r="606" spans="1:26" ht="21.75" customHeight="1">
      <c r="A606" s="1"/>
      <c r="B606" s="1"/>
      <c r="C606" s="64"/>
      <c r="D606" s="5"/>
      <c r="E606" s="5"/>
      <c r="F606" s="5"/>
      <c r="G606" s="5"/>
      <c r="H606" s="5"/>
      <c r="I606" s="5"/>
      <c r="J606" s="65"/>
      <c r="K606" s="5"/>
      <c r="L606" s="5"/>
      <c r="M606" s="66"/>
      <c r="N606" s="66"/>
      <c r="O606" s="66"/>
      <c r="P606" s="66"/>
      <c r="Q606" s="66"/>
      <c r="R606" s="5"/>
      <c r="S606" s="5"/>
      <c r="T606" s="5"/>
      <c r="U606" s="5"/>
      <c r="V606" s="8"/>
      <c r="W606" s="5"/>
      <c r="X606" s="5"/>
      <c r="Y606" s="5"/>
      <c r="Z606" s="5"/>
    </row>
    <row r="607" spans="1:26" ht="21.75" customHeight="1">
      <c r="A607" s="1"/>
      <c r="B607" s="1"/>
      <c r="C607" s="64"/>
      <c r="D607" s="5"/>
      <c r="E607" s="5"/>
      <c r="F607" s="5"/>
      <c r="G607" s="5"/>
      <c r="H607" s="5"/>
      <c r="I607" s="5"/>
      <c r="J607" s="65"/>
      <c r="K607" s="5"/>
      <c r="L607" s="5"/>
      <c r="M607" s="66"/>
      <c r="N607" s="66"/>
      <c r="O607" s="66"/>
      <c r="P607" s="66"/>
      <c r="Q607" s="66"/>
      <c r="R607" s="5"/>
      <c r="S607" s="5"/>
      <c r="T607" s="5"/>
      <c r="U607" s="5"/>
      <c r="V607" s="8"/>
      <c r="W607" s="5"/>
      <c r="X607" s="5"/>
      <c r="Y607" s="5"/>
      <c r="Z607" s="5"/>
    </row>
    <row r="608" spans="1:26" ht="21.75" customHeight="1">
      <c r="A608" s="1"/>
      <c r="B608" s="1"/>
      <c r="C608" s="64"/>
      <c r="D608" s="5"/>
      <c r="E608" s="5"/>
      <c r="F608" s="5"/>
      <c r="G608" s="5"/>
      <c r="H608" s="5"/>
      <c r="I608" s="5"/>
      <c r="J608" s="65"/>
      <c r="K608" s="5"/>
      <c r="L608" s="5"/>
      <c r="M608" s="66"/>
      <c r="N608" s="66"/>
      <c r="O608" s="66"/>
      <c r="P608" s="66"/>
      <c r="Q608" s="66"/>
      <c r="R608" s="5"/>
      <c r="S608" s="5"/>
      <c r="T608" s="5"/>
      <c r="U608" s="5"/>
      <c r="V608" s="8"/>
      <c r="W608" s="5"/>
      <c r="X608" s="5"/>
      <c r="Y608" s="5"/>
      <c r="Z608" s="5"/>
    </row>
    <row r="609" spans="1:26" ht="21.75" customHeight="1">
      <c r="A609" s="1"/>
      <c r="B609" s="1"/>
      <c r="C609" s="64"/>
      <c r="D609" s="5"/>
      <c r="E609" s="5"/>
      <c r="F609" s="5"/>
      <c r="G609" s="5"/>
      <c r="H609" s="5"/>
      <c r="I609" s="5"/>
      <c r="J609" s="65"/>
      <c r="K609" s="5"/>
      <c r="L609" s="5"/>
      <c r="M609" s="66"/>
      <c r="N609" s="66"/>
      <c r="O609" s="66"/>
      <c r="P609" s="66"/>
      <c r="Q609" s="66"/>
      <c r="R609" s="5"/>
      <c r="S609" s="5"/>
      <c r="T609" s="5"/>
      <c r="U609" s="5"/>
      <c r="V609" s="8"/>
      <c r="W609" s="5"/>
      <c r="X609" s="5"/>
      <c r="Y609" s="5"/>
      <c r="Z609" s="5"/>
    </row>
    <row r="610" spans="1:26" ht="21.75" customHeight="1">
      <c r="A610" s="1"/>
      <c r="B610" s="1"/>
      <c r="C610" s="64"/>
      <c r="D610" s="5"/>
      <c r="E610" s="5"/>
      <c r="F610" s="5"/>
      <c r="G610" s="5"/>
      <c r="H610" s="5"/>
      <c r="I610" s="5"/>
      <c r="J610" s="65"/>
      <c r="K610" s="5"/>
      <c r="L610" s="5"/>
      <c r="M610" s="66"/>
      <c r="N610" s="66"/>
      <c r="O610" s="66"/>
      <c r="P610" s="66"/>
      <c r="Q610" s="66"/>
      <c r="R610" s="5"/>
      <c r="S610" s="5"/>
      <c r="T610" s="5"/>
      <c r="U610" s="5"/>
      <c r="V610" s="8"/>
      <c r="W610" s="5"/>
      <c r="X610" s="5"/>
      <c r="Y610" s="5"/>
      <c r="Z610" s="5"/>
    </row>
    <row r="611" spans="1:26" ht="21.75" customHeight="1">
      <c r="A611" s="1"/>
      <c r="B611" s="1"/>
      <c r="C611" s="64"/>
      <c r="D611" s="5"/>
      <c r="E611" s="5"/>
      <c r="F611" s="5"/>
      <c r="G611" s="5"/>
      <c r="H611" s="5"/>
      <c r="I611" s="5"/>
      <c r="J611" s="65"/>
      <c r="K611" s="5"/>
      <c r="L611" s="5"/>
      <c r="M611" s="66"/>
      <c r="N611" s="66"/>
      <c r="O611" s="66"/>
      <c r="P611" s="66"/>
      <c r="Q611" s="66"/>
      <c r="R611" s="5"/>
      <c r="S611" s="5"/>
      <c r="T611" s="5"/>
      <c r="U611" s="5"/>
      <c r="V611" s="8"/>
      <c r="W611" s="5"/>
      <c r="X611" s="5"/>
      <c r="Y611" s="5"/>
      <c r="Z611" s="5"/>
    </row>
    <row r="612" spans="1:26" ht="21.75" customHeight="1">
      <c r="A612" s="1"/>
      <c r="B612" s="1"/>
      <c r="C612" s="64"/>
      <c r="D612" s="5"/>
      <c r="E612" s="5"/>
      <c r="F612" s="5"/>
      <c r="G612" s="5"/>
      <c r="H612" s="5"/>
      <c r="I612" s="5"/>
      <c r="J612" s="65"/>
      <c r="K612" s="5"/>
      <c r="L612" s="5"/>
      <c r="M612" s="66"/>
      <c r="N612" s="66"/>
      <c r="O612" s="66"/>
      <c r="P612" s="66"/>
      <c r="Q612" s="66"/>
      <c r="R612" s="5"/>
      <c r="S612" s="5"/>
      <c r="T612" s="5"/>
      <c r="U612" s="5"/>
      <c r="V612" s="8"/>
      <c r="W612" s="5"/>
      <c r="X612" s="5"/>
      <c r="Y612" s="5"/>
      <c r="Z612" s="5"/>
    </row>
    <row r="613" spans="1:26" ht="21.75" customHeight="1">
      <c r="A613" s="1"/>
      <c r="B613" s="1"/>
      <c r="C613" s="64"/>
      <c r="D613" s="5"/>
      <c r="E613" s="5"/>
      <c r="F613" s="5"/>
      <c r="G613" s="5"/>
      <c r="H613" s="5"/>
      <c r="I613" s="5"/>
      <c r="J613" s="65"/>
      <c r="K613" s="5"/>
      <c r="L613" s="5"/>
      <c r="M613" s="66"/>
      <c r="N613" s="66"/>
      <c r="O613" s="66"/>
      <c r="P613" s="66"/>
      <c r="Q613" s="66"/>
      <c r="R613" s="5"/>
      <c r="S613" s="5"/>
      <c r="T613" s="5"/>
      <c r="U613" s="5"/>
      <c r="V613" s="8"/>
      <c r="W613" s="5"/>
      <c r="X613" s="5"/>
      <c r="Y613" s="5"/>
      <c r="Z613" s="5"/>
    </row>
    <row r="614" spans="1:26" ht="21.75" customHeight="1">
      <c r="A614" s="1"/>
      <c r="B614" s="1"/>
      <c r="C614" s="64"/>
      <c r="D614" s="5"/>
      <c r="E614" s="5"/>
      <c r="F614" s="5"/>
      <c r="G614" s="5"/>
      <c r="H614" s="5"/>
      <c r="I614" s="5"/>
      <c r="J614" s="65"/>
      <c r="K614" s="5"/>
      <c r="L614" s="5"/>
      <c r="M614" s="66"/>
      <c r="N614" s="66"/>
      <c r="O614" s="66"/>
      <c r="P614" s="66"/>
      <c r="Q614" s="66"/>
      <c r="R614" s="5"/>
      <c r="S614" s="5"/>
      <c r="T614" s="5"/>
      <c r="U614" s="5"/>
      <c r="V614" s="8"/>
      <c r="W614" s="5"/>
      <c r="X614" s="5"/>
      <c r="Y614" s="5"/>
      <c r="Z614" s="5"/>
    </row>
    <row r="615" spans="1:26" ht="21.75" customHeight="1">
      <c r="A615" s="1"/>
      <c r="B615" s="1"/>
      <c r="C615" s="64"/>
      <c r="D615" s="5"/>
      <c r="E615" s="5"/>
      <c r="F615" s="5"/>
      <c r="G615" s="5"/>
      <c r="H615" s="5"/>
      <c r="I615" s="5"/>
      <c r="J615" s="65"/>
      <c r="K615" s="5"/>
      <c r="L615" s="5"/>
      <c r="M615" s="66"/>
      <c r="N615" s="66"/>
      <c r="O615" s="66"/>
      <c r="P615" s="66"/>
      <c r="Q615" s="66"/>
      <c r="R615" s="5"/>
      <c r="S615" s="5"/>
      <c r="T615" s="5"/>
      <c r="U615" s="5"/>
      <c r="V615" s="8"/>
      <c r="W615" s="5"/>
      <c r="X615" s="5"/>
      <c r="Y615" s="5"/>
      <c r="Z615" s="5"/>
    </row>
    <row r="616" spans="1:26" ht="21.75" customHeight="1">
      <c r="A616" s="1"/>
      <c r="B616" s="1"/>
      <c r="C616" s="64"/>
      <c r="D616" s="5"/>
      <c r="E616" s="5"/>
      <c r="F616" s="5"/>
      <c r="G616" s="5"/>
      <c r="H616" s="5"/>
      <c r="I616" s="5"/>
      <c r="J616" s="65"/>
      <c r="K616" s="5"/>
      <c r="L616" s="5"/>
      <c r="M616" s="66"/>
      <c r="N616" s="66"/>
      <c r="O616" s="66"/>
      <c r="P616" s="66"/>
      <c r="Q616" s="66"/>
      <c r="R616" s="5"/>
      <c r="S616" s="5"/>
      <c r="T616" s="5"/>
      <c r="U616" s="5"/>
      <c r="V616" s="8"/>
      <c r="W616" s="5"/>
      <c r="X616" s="5"/>
      <c r="Y616" s="5"/>
      <c r="Z616" s="5"/>
    </row>
    <row r="617" spans="1:26" ht="21.75" customHeight="1">
      <c r="A617" s="1"/>
      <c r="B617" s="1"/>
      <c r="C617" s="64"/>
      <c r="D617" s="5"/>
      <c r="E617" s="5"/>
      <c r="F617" s="5"/>
      <c r="G617" s="5"/>
      <c r="H617" s="5"/>
      <c r="I617" s="5"/>
      <c r="J617" s="65"/>
      <c r="K617" s="5"/>
      <c r="L617" s="5"/>
      <c r="M617" s="66"/>
      <c r="N617" s="66"/>
      <c r="O617" s="66"/>
      <c r="P617" s="66"/>
      <c r="Q617" s="66"/>
      <c r="R617" s="5"/>
      <c r="S617" s="5"/>
      <c r="T617" s="5"/>
      <c r="U617" s="5"/>
      <c r="V617" s="8"/>
      <c r="W617" s="5"/>
      <c r="X617" s="5"/>
      <c r="Y617" s="5"/>
      <c r="Z617" s="5"/>
    </row>
    <row r="618" spans="1:26" ht="21.75" customHeight="1">
      <c r="A618" s="1"/>
      <c r="B618" s="1"/>
      <c r="C618" s="64"/>
      <c r="D618" s="5"/>
      <c r="E618" s="5"/>
      <c r="F618" s="5"/>
      <c r="G618" s="5"/>
      <c r="H618" s="5"/>
      <c r="I618" s="5"/>
      <c r="J618" s="65"/>
      <c r="K618" s="5"/>
      <c r="L618" s="5"/>
      <c r="M618" s="66"/>
      <c r="N618" s="66"/>
      <c r="O618" s="66"/>
      <c r="P618" s="66"/>
      <c r="Q618" s="66"/>
      <c r="R618" s="5"/>
      <c r="S618" s="5"/>
      <c r="T618" s="5"/>
      <c r="U618" s="5"/>
      <c r="V618" s="8"/>
      <c r="W618" s="5"/>
      <c r="X618" s="5"/>
      <c r="Y618" s="5"/>
      <c r="Z618" s="5"/>
    </row>
    <row r="619" spans="1:26" ht="21.75" customHeight="1">
      <c r="A619" s="1"/>
      <c r="B619" s="1"/>
      <c r="C619" s="64"/>
      <c r="D619" s="5"/>
      <c r="E619" s="5"/>
      <c r="F619" s="5"/>
      <c r="G619" s="5"/>
      <c r="H619" s="5"/>
      <c r="I619" s="5"/>
      <c r="J619" s="65"/>
      <c r="K619" s="5"/>
      <c r="L619" s="5"/>
      <c r="M619" s="66"/>
      <c r="N619" s="66"/>
      <c r="O619" s="66"/>
      <c r="P619" s="66"/>
      <c r="Q619" s="66"/>
      <c r="R619" s="5"/>
      <c r="S619" s="5"/>
      <c r="T619" s="5"/>
      <c r="U619" s="5"/>
      <c r="V619" s="8"/>
      <c r="W619" s="5"/>
      <c r="X619" s="5"/>
      <c r="Y619" s="5"/>
      <c r="Z619" s="5"/>
    </row>
    <row r="620" spans="1:26" ht="21.75" customHeight="1">
      <c r="A620" s="1"/>
      <c r="B620" s="1"/>
      <c r="C620" s="64"/>
      <c r="D620" s="5"/>
      <c r="E620" s="5"/>
      <c r="F620" s="5"/>
      <c r="G620" s="5"/>
      <c r="H620" s="5"/>
      <c r="I620" s="5"/>
      <c r="J620" s="65"/>
      <c r="K620" s="5"/>
      <c r="L620" s="5"/>
      <c r="M620" s="66"/>
      <c r="N620" s="66"/>
      <c r="O620" s="66"/>
      <c r="P620" s="66"/>
      <c r="Q620" s="66"/>
      <c r="R620" s="5"/>
      <c r="S620" s="5"/>
      <c r="T620" s="5"/>
      <c r="U620" s="5"/>
      <c r="V620" s="8"/>
      <c r="W620" s="5"/>
      <c r="X620" s="5"/>
      <c r="Y620" s="5"/>
      <c r="Z620" s="5"/>
    </row>
    <row r="621" spans="1:26" ht="21.75" customHeight="1">
      <c r="A621" s="1"/>
      <c r="B621" s="1"/>
      <c r="C621" s="64"/>
      <c r="D621" s="5"/>
      <c r="E621" s="5"/>
      <c r="F621" s="5"/>
      <c r="G621" s="5"/>
      <c r="H621" s="5"/>
      <c r="I621" s="5"/>
      <c r="J621" s="65"/>
      <c r="K621" s="5"/>
      <c r="L621" s="5"/>
      <c r="M621" s="66"/>
      <c r="N621" s="66"/>
      <c r="O621" s="66"/>
      <c r="P621" s="66"/>
      <c r="Q621" s="66"/>
      <c r="R621" s="5"/>
      <c r="S621" s="5"/>
      <c r="T621" s="5"/>
      <c r="U621" s="5"/>
      <c r="V621" s="8"/>
      <c r="W621" s="5"/>
      <c r="X621" s="5"/>
      <c r="Y621" s="5"/>
      <c r="Z621" s="5"/>
    </row>
    <row r="622" spans="1:26" ht="21.75" customHeight="1">
      <c r="A622" s="1"/>
      <c r="B622" s="1"/>
      <c r="C622" s="64"/>
      <c r="D622" s="5"/>
      <c r="E622" s="5"/>
      <c r="F622" s="5"/>
      <c r="G622" s="5"/>
      <c r="H622" s="5"/>
      <c r="I622" s="5"/>
      <c r="J622" s="65"/>
      <c r="K622" s="5"/>
      <c r="L622" s="5"/>
      <c r="M622" s="66"/>
      <c r="N622" s="66"/>
      <c r="O622" s="66"/>
      <c r="P622" s="66"/>
      <c r="Q622" s="66"/>
      <c r="R622" s="5"/>
      <c r="S622" s="5"/>
      <c r="T622" s="5"/>
      <c r="U622" s="5"/>
      <c r="V622" s="8"/>
      <c r="W622" s="5"/>
      <c r="X622" s="5"/>
      <c r="Y622" s="5"/>
      <c r="Z622" s="5"/>
    </row>
    <row r="623" spans="1:26" ht="21.75" customHeight="1">
      <c r="A623" s="1"/>
      <c r="B623" s="1"/>
      <c r="C623" s="64"/>
      <c r="D623" s="5"/>
      <c r="E623" s="5"/>
      <c r="F623" s="5"/>
      <c r="G623" s="5"/>
      <c r="H623" s="5"/>
      <c r="I623" s="5"/>
      <c r="J623" s="65"/>
      <c r="K623" s="5"/>
      <c r="L623" s="5"/>
      <c r="M623" s="66"/>
      <c r="N623" s="66"/>
      <c r="O623" s="66"/>
      <c r="P623" s="66"/>
      <c r="Q623" s="66"/>
      <c r="R623" s="5"/>
      <c r="S623" s="5"/>
      <c r="T623" s="5"/>
      <c r="U623" s="5"/>
      <c r="V623" s="8"/>
      <c r="W623" s="5"/>
      <c r="X623" s="5"/>
      <c r="Y623" s="5"/>
      <c r="Z623" s="5"/>
    </row>
    <row r="624" spans="1:26" ht="21.75" customHeight="1">
      <c r="A624" s="1"/>
      <c r="B624" s="1"/>
      <c r="C624" s="64"/>
      <c r="D624" s="5"/>
      <c r="E624" s="5"/>
      <c r="F624" s="5"/>
      <c r="G624" s="5"/>
      <c r="H624" s="5"/>
      <c r="I624" s="5"/>
      <c r="J624" s="65"/>
      <c r="K624" s="5"/>
      <c r="L624" s="5"/>
      <c r="M624" s="66"/>
      <c r="N624" s="66"/>
      <c r="O624" s="66"/>
      <c r="P624" s="66"/>
      <c r="Q624" s="66"/>
      <c r="R624" s="5"/>
      <c r="S624" s="5"/>
      <c r="T624" s="5"/>
      <c r="U624" s="5"/>
      <c r="V624" s="8"/>
      <c r="W624" s="5"/>
      <c r="X624" s="5"/>
      <c r="Y624" s="5"/>
      <c r="Z624" s="5"/>
    </row>
    <row r="625" spans="1:26" ht="21.75" customHeight="1">
      <c r="A625" s="1"/>
      <c r="B625" s="1"/>
      <c r="C625" s="64"/>
      <c r="D625" s="5"/>
      <c r="E625" s="5"/>
      <c r="F625" s="5"/>
      <c r="G625" s="5"/>
      <c r="H625" s="5"/>
      <c r="I625" s="5"/>
      <c r="J625" s="65"/>
      <c r="K625" s="5"/>
      <c r="L625" s="5"/>
      <c r="M625" s="66"/>
      <c r="N625" s="66"/>
      <c r="O625" s="66"/>
      <c r="P625" s="66"/>
      <c r="Q625" s="66"/>
      <c r="R625" s="5"/>
      <c r="S625" s="5"/>
      <c r="T625" s="5"/>
      <c r="U625" s="5"/>
      <c r="V625" s="8"/>
      <c r="W625" s="5"/>
      <c r="X625" s="5"/>
      <c r="Y625" s="5"/>
      <c r="Z625" s="5"/>
    </row>
    <row r="626" spans="1:26" ht="21.75" customHeight="1">
      <c r="A626" s="1"/>
      <c r="B626" s="1"/>
      <c r="C626" s="64"/>
      <c r="D626" s="5"/>
      <c r="E626" s="5"/>
      <c r="F626" s="5"/>
      <c r="G626" s="5"/>
      <c r="H626" s="5"/>
      <c r="I626" s="5"/>
      <c r="J626" s="65"/>
      <c r="K626" s="5"/>
      <c r="L626" s="5"/>
      <c r="M626" s="66"/>
      <c r="N626" s="66"/>
      <c r="O626" s="66"/>
      <c r="P626" s="66"/>
      <c r="Q626" s="66"/>
      <c r="R626" s="5"/>
      <c r="S626" s="5"/>
      <c r="T626" s="5"/>
      <c r="U626" s="5"/>
      <c r="V626" s="8"/>
      <c r="W626" s="5"/>
      <c r="X626" s="5"/>
      <c r="Y626" s="5"/>
      <c r="Z626" s="5"/>
    </row>
    <row r="627" spans="1:26" ht="21.75" customHeight="1">
      <c r="A627" s="1"/>
      <c r="B627" s="1"/>
      <c r="C627" s="64"/>
      <c r="D627" s="5"/>
      <c r="E627" s="5"/>
      <c r="F627" s="5"/>
      <c r="G627" s="5"/>
      <c r="H627" s="5"/>
      <c r="I627" s="5"/>
      <c r="J627" s="65"/>
      <c r="K627" s="5"/>
      <c r="L627" s="5"/>
      <c r="M627" s="66"/>
      <c r="N627" s="66"/>
      <c r="O627" s="66"/>
      <c r="P627" s="66"/>
      <c r="Q627" s="66"/>
      <c r="R627" s="5"/>
      <c r="S627" s="5"/>
      <c r="T627" s="5"/>
      <c r="U627" s="5"/>
      <c r="V627" s="8"/>
      <c r="W627" s="5"/>
      <c r="X627" s="5"/>
      <c r="Y627" s="5"/>
      <c r="Z627" s="5"/>
    </row>
    <row r="628" spans="1:26" ht="21.75" customHeight="1">
      <c r="A628" s="1"/>
      <c r="B628" s="1"/>
      <c r="C628" s="64"/>
      <c r="D628" s="5"/>
      <c r="E628" s="5"/>
      <c r="F628" s="5"/>
      <c r="G628" s="5"/>
      <c r="H628" s="5"/>
      <c r="I628" s="5"/>
      <c r="J628" s="65"/>
      <c r="K628" s="5"/>
      <c r="L628" s="5"/>
      <c r="M628" s="66"/>
      <c r="N628" s="66"/>
      <c r="O628" s="66"/>
      <c r="P628" s="66"/>
      <c r="Q628" s="66"/>
      <c r="R628" s="5"/>
      <c r="S628" s="5"/>
      <c r="T628" s="5"/>
      <c r="U628" s="5"/>
      <c r="V628" s="8"/>
      <c r="W628" s="5"/>
      <c r="X628" s="5"/>
      <c r="Y628" s="5"/>
      <c r="Z628" s="5"/>
    </row>
    <row r="629" spans="1:26" ht="21.75" customHeight="1">
      <c r="A629" s="1"/>
      <c r="B629" s="1"/>
      <c r="C629" s="64"/>
      <c r="D629" s="5"/>
      <c r="E629" s="5"/>
      <c r="F629" s="5"/>
      <c r="G629" s="5"/>
      <c r="H629" s="5"/>
      <c r="I629" s="5"/>
      <c r="J629" s="65"/>
      <c r="K629" s="5"/>
      <c r="L629" s="5"/>
      <c r="M629" s="66"/>
      <c r="N629" s="66"/>
      <c r="O629" s="66"/>
      <c r="P629" s="66"/>
      <c r="Q629" s="66"/>
      <c r="R629" s="5"/>
      <c r="S629" s="5"/>
      <c r="T629" s="5"/>
      <c r="U629" s="5"/>
      <c r="V629" s="8"/>
      <c r="W629" s="5"/>
      <c r="X629" s="5"/>
      <c r="Y629" s="5"/>
      <c r="Z629" s="5"/>
    </row>
    <row r="630" spans="1:26" ht="21.75" customHeight="1">
      <c r="A630" s="1"/>
      <c r="B630" s="1"/>
      <c r="C630" s="64"/>
      <c r="D630" s="5"/>
      <c r="E630" s="5"/>
      <c r="F630" s="5"/>
      <c r="G630" s="5"/>
      <c r="H630" s="5"/>
      <c r="I630" s="5"/>
      <c r="J630" s="65"/>
      <c r="K630" s="5"/>
      <c r="L630" s="5"/>
      <c r="M630" s="66"/>
      <c r="N630" s="66"/>
      <c r="O630" s="66"/>
      <c r="P630" s="66"/>
      <c r="Q630" s="66"/>
      <c r="R630" s="5"/>
      <c r="S630" s="5"/>
      <c r="T630" s="5"/>
      <c r="U630" s="5"/>
      <c r="V630" s="8"/>
      <c r="W630" s="5"/>
      <c r="X630" s="5"/>
      <c r="Y630" s="5"/>
      <c r="Z630" s="5"/>
    </row>
    <row r="631" spans="1:26" ht="21.75" customHeight="1">
      <c r="A631" s="1"/>
      <c r="B631" s="1"/>
      <c r="C631" s="64"/>
      <c r="D631" s="5"/>
      <c r="E631" s="5"/>
      <c r="F631" s="5"/>
      <c r="G631" s="5"/>
      <c r="H631" s="5"/>
      <c r="I631" s="5"/>
      <c r="J631" s="65"/>
      <c r="K631" s="5"/>
      <c r="L631" s="5"/>
      <c r="M631" s="66"/>
      <c r="N631" s="66"/>
      <c r="O631" s="66"/>
      <c r="P631" s="66"/>
      <c r="Q631" s="66"/>
      <c r="R631" s="5"/>
      <c r="S631" s="5"/>
      <c r="T631" s="5"/>
      <c r="U631" s="5"/>
      <c r="V631" s="8"/>
      <c r="W631" s="5"/>
      <c r="X631" s="5"/>
      <c r="Y631" s="5"/>
      <c r="Z631" s="5"/>
    </row>
    <row r="632" spans="1:26" ht="21.75" customHeight="1">
      <c r="A632" s="1"/>
      <c r="B632" s="1"/>
      <c r="C632" s="64"/>
      <c r="D632" s="5"/>
      <c r="E632" s="5"/>
      <c r="F632" s="5"/>
      <c r="G632" s="5"/>
      <c r="H632" s="5"/>
      <c r="I632" s="5"/>
      <c r="J632" s="65"/>
      <c r="K632" s="5"/>
      <c r="L632" s="5"/>
      <c r="M632" s="66"/>
      <c r="N632" s="66"/>
      <c r="O632" s="66"/>
      <c r="P632" s="66"/>
      <c r="Q632" s="66"/>
      <c r="R632" s="5"/>
      <c r="S632" s="5"/>
      <c r="T632" s="5"/>
      <c r="U632" s="5"/>
      <c r="V632" s="8"/>
      <c r="W632" s="5"/>
      <c r="X632" s="5"/>
      <c r="Y632" s="5"/>
      <c r="Z632" s="5"/>
    </row>
    <row r="633" spans="1:26" ht="21.75" customHeight="1">
      <c r="A633" s="1"/>
      <c r="B633" s="1"/>
      <c r="C633" s="64"/>
      <c r="D633" s="5"/>
      <c r="E633" s="5"/>
      <c r="F633" s="5"/>
      <c r="G633" s="5"/>
      <c r="H633" s="5"/>
      <c r="I633" s="5"/>
      <c r="J633" s="65"/>
      <c r="K633" s="5"/>
      <c r="L633" s="5"/>
      <c r="M633" s="66"/>
      <c r="N633" s="66"/>
      <c r="O633" s="66"/>
      <c r="P633" s="66"/>
      <c r="Q633" s="66"/>
      <c r="R633" s="5"/>
      <c r="S633" s="5"/>
      <c r="T633" s="5"/>
      <c r="U633" s="5"/>
      <c r="V633" s="8"/>
      <c r="W633" s="5"/>
      <c r="X633" s="5"/>
      <c r="Y633" s="5"/>
      <c r="Z633" s="5"/>
    </row>
    <row r="634" spans="1:26" ht="21.75" customHeight="1">
      <c r="A634" s="1"/>
      <c r="B634" s="1"/>
      <c r="C634" s="64"/>
      <c r="D634" s="5"/>
      <c r="E634" s="5"/>
      <c r="F634" s="5"/>
      <c r="G634" s="5"/>
      <c r="H634" s="5"/>
      <c r="I634" s="5"/>
      <c r="J634" s="65"/>
      <c r="K634" s="5"/>
      <c r="L634" s="5"/>
      <c r="M634" s="66"/>
      <c r="N634" s="66"/>
      <c r="O634" s="66"/>
      <c r="P634" s="66"/>
      <c r="Q634" s="66"/>
      <c r="R634" s="5"/>
      <c r="S634" s="5"/>
      <c r="T634" s="5"/>
      <c r="U634" s="5"/>
      <c r="V634" s="8"/>
      <c r="W634" s="5"/>
      <c r="X634" s="5"/>
      <c r="Y634" s="5"/>
      <c r="Z634" s="5"/>
    </row>
    <row r="635" spans="1:26" ht="21.75" customHeight="1">
      <c r="A635" s="1"/>
      <c r="B635" s="1"/>
      <c r="C635" s="64"/>
      <c r="D635" s="5"/>
      <c r="E635" s="5"/>
      <c r="F635" s="5"/>
      <c r="G635" s="5"/>
      <c r="H635" s="5"/>
      <c r="I635" s="5"/>
      <c r="J635" s="65"/>
      <c r="K635" s="5"/>
      <c r="L635" s="5"/>
      <c r="M635" s="66"/>
      <c r="N635" s="66"/>
      <c r="O635" s="66"/>
      <c r="P635" s="66"/>
      <c r="Q635" s="66"/>
      <c r="R635" s="5"/>
      <c r="S635" s="5"/>
      <c r="T635" s="5"/>
      <c r="U635" s="5"/>
      <c r="V635" s="8"/>
      <c r="W635" s="5"/>
      <c r="X635" s="5"/>
      <c r="Y635" s="5"/>
      <c r="Z635" s="5"/>
    </row>
    <row r="636" spans="1:26" ht="21.75" customHeight="1">
      <c r="A636" s="1"/>
      <c r="B636" s="1"/>
      <c r="C636" s="64"/>
      <c r="D636" s="5"/>
      <c r="E636" s="5"/>
      <c r="F636" s="5"/>
      <c r="G636" s="5"/>
      <c r="H636" s="5"/>
      <c r="I636" s="5"/>
      <c r="J636" s="65"/>
      <c r="K636" s="5"/>
      <c r="L636" s="5"/>
      <c r="M636" s="66"/>
      <c r="N636" s="66"/>
      <c r="O636" s="66"/>
      <c r="P636" s="66"/>
      <c r="Q636" s="66"/>
      <c r="R636" s="5"/>
      <c r="S636" s="5"/>
      <c r="T636" s="5"/>
      <c r="U636" s="5"/>
      <c r="V636" s="8"/>
      <c r="W636" s="5"/>
      <c r="X636" s="5"/>
      <c r="Y636" s="5"/>
      <c r="Z636" s="5"/>
    </row>
    <row r="637" spans="1:26" ht="21.75" customHeight="1">
      <c r="A637" s="1"/>
      <c r="B637" s="1"/>
      <c r="C637" s="64"/>
      <c r="D637" s="5"/>
      <c r="E637" s="5"/>
      <c r="F637" s="5"/>
      <c r="G637" s="5"/>
      <c r="H637" s="5"/>
      <c r="I637" s="5"/>
      <c r="J637" s="65"/>
      <c r="K637" s="5"/>
      <c r="L637" s="5"/>
      <c r="M637" s="66"/>
      <c r="N637" s="66"/>
      <c r="O637" s="66"/>
      <c r="P637" s="66"/>
      <c r="Q637" s="66"/>
      <c r="R637" s="5"/>
      <c r="S637" s="5"/>
      <c r="T637" s="5"/>
      <c r="U637" s="5"/>
      <c r="V637" s="8"/>
      <c r="W637" s="5"/>
      <c r="X637" s="5"/>
      <c r="Y637" s="5"/>
      <c r="Z637" s="5"/>
    </row>
    <row r="638" spans="1:26" ht="21.75" customHeight="1">
      <c r="A638" s="1"/>
      <c r="B638" s="1"/>
      <c r="C638" s="64"/>
      <c r="D638" s="5"/>
      <c r="E638" s="5"/>
      <c r="F638" s="5"/>
      <c r="G638" s="5"/>
      <c r="H638" s="5"/>
      <c r="I638" s="5"/>
      <c r="J638" s="65"/>
      <c r="K638" s="5"/>
      <c r="L638" s="5"/>
      <c r="M638" s="66"/>
      <c r="N638" s="66"/>
      <c r="O638" s="66"/>
      <c r="P638" s="66"/>
      <c r="Q638" s="66"/>
      <c r="R638" s="5"/>
      <c r="S638" s="5"/>
      <c r="T638" s="5"/>
      <c r="U638" s="5"/>
      <c r="V638" s="8"/>
      <c r="W638" s="5"/>
      <c r="X638" s="5"/>
      <c r="Y638" s="5"/>
      <c r="Z638" s="5"/>
    </row>
    <row r="639" spans="1:26" ht="21.75" customHeight="1">
      <c r="A639" s="1"/>
      <c r="B639" s="1"/>
      <c r="C639" s="64"/>
      <c r="D639" s="5"/>
      <c r="E639" s="5"/>
      <c r="F639" s="5"/>
      <c r="G639" s="5"/>
      <c r="H639" s="5"/>
      <c r="I639" s="5"/>
      <c r="J639" s="65"/>
      <c r="K639" s="5"/>
      <c r="L639" s="5"/>
      <c r="M639" s="66"/>
      <c r="N639" s="66"/>
      <c r="O639" s="66"/>
      <c r="P639" s="66"/>
      <c r="Q639" s="66"/>
      <c r="R639" s="5"/>
      <c r="S639" s="5"/>
      <c r="T639" s="5"/>
      <c r="U639" s="5"/>
      <c r="V639" s="8"/>
      <c r="W639" s="5"/>
      <c r="X639" s="5"/>
      <c r="Y639" s="5"/>
      <c r="Z639" s="5"/>
    </row>
    <row r="640" spans="1:26" ht="21.75" customHeight="1">
      <c r="A640" s="1"/>
      <c r="B640" s="1"/>
      <c r="C640" s="64"/>
      <c r="D640" s="5"/>
      <c r="E640" s="5"/>
      <c r="F640" s="5"/>
      <c r="G640" s="5"/>
      <c r="H640" s="5"/>
      <c r="I640" s="5"/>
      <c r="J640" s="65"/>
      <c r="K640" s="5"/>
      <c r="L640" s="5"/>
      <c r="M640" s="66"/>
      <c r="N640" s="66"/>
      <c r="O640" s="66"/>
      <c r="P640" s="66"/>
      <c r="Q640" s="66"/>
      <c r="R640" s="5"/>
      <c r="S640" s="5"/>
      <c r="T640" s="5"/>
      <c r="U640" s="5"/>
      <c r="V640" s="8"/>
      <c r="W640" s="5"/>
      <c r="X640" s="5"/>
      <c r="Y640" s="5"/>
      <c r="Z640" s="5"/>
    </row>
    <row r="641" spans="1:26" ht="21.75" customHeight="1">
      <c r="A641" s="1"/>
      <c r="B641" s="1"/>
      <c r="C641" s="64"/>
      <c r="D641" s="5"/>
      <c r="E641" s="5"/>
      <c r="F641" s="5"/>
      <c r="G641" s="5"/>
      <c r="H641" s="5"/>
      <c r="I641" s="5"/>
      <c r="J641" s="65"/>
      <c r="K641" s="5"/>
      <c r="L641" s="5"/>
      <c r="M641" s="66"/>
      <c r="N641" s="66"/>
      <c r="O641" s="66"/>
      <c r="P641" s="66"/>
      <c r="Q641" s="66"/>
      <c r="R641" s="5"/>
      <c r="S641" s="5"/>
      <c r="T641" s="5"/>
      <c r="U641" s="5"/>
      <c r="V641" s="8"/>
      <c r="W641" s="5"/>
      <c r="X641" s="5"/>
      <c r="Y641" s="5"/>
      <c r="Z641" s="5"/>
    </row>
    <row r="642" spans="1:26" ht="21.75" customHeight="1">
      <c r="A642" s="1"/>
      <c r="B642" s="1"/>
      <c r="C642" s="64"/>
      <c r="D642" s="5"/>
      <c r="E642" s="5"/>
      <c r="F642" s="5"/>
      <c r="G642" s="5"/>
      <c r="H642" s="5"/>
      <c r="I642" s="5"/>
      <c r="J642" s="65"/>
      <c r="K642" s="5"/>
      <c r="L642" s="5"/>
      <c r="M642" s="66"/>
      <c r="N642" s="66"/>
      <c r="O642" s="66"/>
      <c r="P642" s="66"/>
      <c r="Q642" s="66"/>
      <c r="R642" s="5"/>
      <c r="S642" s="5"/>
      <c r="T642" s="5"/>
      <c r="U642" s="5"/>
      <c r="V642" s="8"/>
      <c r="W642" s="5"/>
      <c r="X642" s="5"/>
      <c r="Y642" s="5"/>
      <c r="Z642" s="5"/>
    </row>
    <row r="643" spans="1:26" ht="21.75" customHeight="1">
      <c r="A643" s="1"/>
      <c r="B643" s="1"/>
      <c r="C643" s="64"/>
      <c r="D643" s="5"/>
      <c r="E643" s="5"/>
      <c r="F643" s="5"/>
      <c r="G643" s="5"/>
      <c r="H643" s="5"/>
      <c r="I643" s="5"/>
      <c r="J643" s="65"/>
      <c r="K643" s="5"/>
      <c r="L643" s="5"/>
      <c r="M643" s="66"/>
      <c r="N643" s="66"/>
      <c r="O643" s="66"/>
      <c r="P643" s="66"/>
      <c r="Q643" s="66"/>
      <c r="R643" s="5"/>
      <c r="S643" s="5"/>
      <c r="T643" s="5"/>
      <c r="U643" s="5"/>
      <c r="V643" s="8"/>
      <c r="W643" s="5"/>
      <c r="X643" s="5"/>
      <c r="Y643" s="5"/>
      <c r="Z643" s="5"/>
    </row>
    <row r="644" spans="1:26" ht="21.75" customHeight="1">
      <c r="A644" s="1"/>
      <c r="B644" s="1"/>
      <c r="C644" s="64"/>
      <c r="D644" s="5"/>
      <c r="E644" s="5"/>
      <c r="F644" s="5"/>
      <c r="G644" s="5"/>
      <c r="H644" s="5"/>
      <c r="I644" s="5"/>
      <c r="J644" s="65"/>
      <c r="K644" s="5"/>
      <c r="L644" s="5"/>
      <c r="M644" s="66"/>
      <c r="N644" s="66"/>
      <c r="O644" s="66"/>
      <c r="P644" s="66"/>
      <c r="Q644" s="66"/>
      <c r="R644" s="5"/>
      <c r="S644" s="5"/>
      <c r="T644" s="5"/>
      <c r="U644" s="5"/>
      <c r="V644" s="8"/>
      <c r="W644" s="5"/>
      <c r="X644" s="5"/>
      <c r="Y644" s="5"/>
      <c r="Z644" s="5"/>
    </row>
    <row r="645" spans="1:26" ht="21.75" customHeight="1">
      <c r="A645" s="1"/>
      <c r="B645" s="1"/>
      <c r="C645" s="64"/>
      <c r="D645" s="5"/>
      <c r="E645" s="5"/>
      <c r="F645" s="5"/>
      <c r="G645" s="5"/>
      <c r="H645" s="5"/>
      <c r="I645" s="5"/>
      <c r="J645" s="65"/>
      <c r="K645" s="5"/>
      <c r="L645" s="5"/>
      <c r="M645" s="66"/>
      <c r="N645" s="66"/>
      <c r="O645" s="66"/>
      <c r="P645" s="66"/>
      <c r="Q645" s="66"/>
      <c r="R645" s="5"/>
      <c r="S645" s="5"/>
      <c r="T645" s="5"/>
      <c r="U645" s="5"/>
      <c r="V645" s="8"/>
      <c r="W645" s="5"/>
      <c r="X645" s="5"/>
      <c r="Y645" s="5"/>
      <c r="Z645" s="5"/>
    </row>
    <row r="646" spans="1:26" ht="21.75" customHeight="1">
      <c r="A646" s="1"/>
      <c r="B646" s="1"/>
      <c r="C646" s="64"/>
      <c r="D646" s="5"/>
      <c r="E646" s="5"/>
      <c r="F646" s="5"/>
      <c r="G646" s="5"/>
      <c r="H646" s="5"/>
      <c r="I646" s="5"/>
      <c r="J646" s="65"/>
      <c r="K646" s="5"/>
      <c r="L646" s="5"/>
      <c r="M646" s="66"/>
      <c r="N646" s="66"/>
      <c r="O646" s="66"/>
      <c r="P646" s="66"/>
      <c r="Q646" s="66"/>
      <c r="R646" s="5"/>
      <c r="S646" s="5"/>
      <c r="T646" s="5"/>
      <c r="U646" s="5"/>
      <c r="V646" s="8"/>
      <c r="W646" s="5"/>
      <c r="X646" s="5"/>
      <c r="Y646" s="5"/>
      <c r="Z646" s="5"/>
    </row>
    <row r="647" spans="1:26" ht="21.75" customHeight="1">
      <c r="A647" s="1"/>
      <c r="B647" s="1"/>
      <c r="C647" s="64"/>
      <c r="D647" s="5"/>
      <c r="E647" s="5"/>
      <c r="F647" s="5"/>
      <c r="G647" s="5"/>
      <c r="H647" s="5"/>
      <c r="I647" s="5"/>
      <c r="J647" s="65"/>
      <c r="K647" s="5"/>
      <c r="L647" s="5"/>
      <c r="M647" s="66"/>
      <c r="N647" s="66"/>
      <c r="O647" s="66"/>
      <c r="P647" s="66"/>
      <c r="Q647" s="66"/>
      <c r="R647" s="5"/>
      <c r="S647" s="5"/>
      <c r="T647" s="5"/>
      <c r="U647" s="5"/>
      <c r="V647" s="8"/>
      <c r="W647" s="5"/>
      <c r="X647" s="5"/>
      <c r="Y647" s="5"/>
      <c r="Z647" s="5"/>
    </row>
    <row r="648" spans="1:26" ht="21.75" customHeight="1">
      <c r="A648" s="1"/>
      <c r="B648" s="1"/>
      <c r="C648" s="64"/>
      <c r="D648" s="5"/>
      <c r="E648" s="5"/>
      <c r="F648" s="5"/>
      <c r="G648" s="5"/>
      <c r="H648" s="5"/>
      <c r="I648" s="5"/>
      <c r="J648" s="65"/>
      <c r="K648" s="5"/>
      <c r="L648" s="5"/>
      <c r="M648" s="66"/>
      <c r="N648" s="66"/>
      <c r="O648" s="66"/>
      <c r="P648" s="66"/>
      <c r="Q648" s="66"/>
      <c r="R648" s="5"/>
      <c r="S648" s="5"/>
      <c r="T648" s="5"/>
      <c r="U648" s="5"/>
      <c r="V648" s="8"/>
      <c r="W648" s="5"/>
      <c r="X648" s="5"/>
      <c r="Y648" s="5"/>
      <c r="Z648" s="5"/>
    </row>
    <row r="649" spans="1:26" ht="21.75" customHeight="1">
      <c r="A649" s="1"/>
      <c r="B649" s="1"/>
      <c r="C649" s="64"/>
      <c r="D649" s="5"/>
      <c r="E649" s="5"/>
      <c r="F649" s="5"/>
      <c r="G649" s="5"/>
      <c r="H649" s="5"/>
      <c r="I649" s="5"/>
      <c r="J649" s="65"/>
      <c r="K649" s="5"/>
      <c r="L649" s="5"/>
      <c r="M649" s="66"/>
      <c r="N649" s="66"/>
      <c r="O649" s="66"/>
      <c r="P649" s="66"/>
      <c r="Q649" s="66"/>
      <c r="R649" s="5"/>
      <c r="S649" s="5"/>
      <c r="T649" s="5"/>
      <c r="U649" s="5"/>
      <c r="V649" s="8"/>
      <c r="W649" s="5"/>
      <c r="X649" s="5"/>
      <c r="Y649" s="5"/>
      <c r="Z649" s="5"/>
    </row>
    <row r="650" spans="1:26" ht="21.75" customHeight="1">
      <c r="A650" s="1"/>
      <c r="B650" s="1"/>
      <c r="C650" s="64"/>
      <c r="D650" s="5"/>
      <c r="E650" s="5"/>
      <c r="F650" s="5"/>
      <c r="G650" s="5"/>
      <c r="H650" s="5"/>
      <c r="I650" s="5"/>
      <c r="J650" s="65"/>
      <c r="K650" s="5"/>
      <c r="L650" s="5"/>
      <c r="M650" s="66"/>
      <c r="N650" s="66"/>
      <c r="O650" s="66"/>
      <c r="P650" s="66"/>
      <c r="Q650" s="66"/>
      <c r="R650" s="5"/>
      <c r="S650" s="5"/>
      <c r="T650" s="5"/>
      <c r="U650" s="5"/>
      <c r="V650" s="8"/>
      <c r="W650" s="5"/>
      <c r="X650" s="5"/>
      <c r="Y650" s="5"/>
      <c r="Z650" s="5"/>
    </row>
    <row r="651" spans="1:26" ht="21.75" customHeight="1">
      <c r="A651" s="1"/>
      <c r="B651" s="1"/>
      <c r="C651" s="64"/>
      <c r="D651" s="5"/>
      <c r="E651" s="5"/>
      <c r="F651" s="5"/>
      <c r="G651" s="5"/>
      <c r="H651" s="5"/>
      <c r="I651" s="5"/>
      <c r="J651" s="65"/>
      <c r="K651" s="5"/>
      <c r="L651" s="5"/>
      <c r="M651" s="66"/>
      <c r="N651" s="66"/>
      <c r="O651" s="66"/>
      <c r="P651" s="66"/>
      <c r="Q651" s="66"/>
      <c r="R651" s="5"/>
      <c r="S651" s="5"/>
      <c r="T651" s="5"/>
      <c r="U651" s="5"/>
      <c r="V651" s="8"/>
      <c r="W651" s="5"/>
      <c r="X651" s="5"/>
      <c r="Y651" s="5"/>
      <c r="Z651" s="5"/>
    </row>
    <row r="652" spans="1:26" ht="21.75" customHeight="1">
      <c r="A652" s="1"/>
      <c r="B652" s="1"/>
      <c r="C652" s="64"/>
      <c r="D652" s="5"/>
      <c r="E652" s="5"/>
      <c r="F652" s="5"/>
      <c r="G652" s="5"/>
      <c r="H652" s="5"/>
      <c r="I652" s="5"/>
      <c r="J652" s="65"/>
      <c r="K652" s="5"/>
      <c r="L652" s="5"/>
      <c r="M652" s="66"/>
      <c r="N652" s="66"/>
      <c r="O652" s="66"/>
      <c r="P652" s="66"/>
      <c r="Q652" s="66"/>
      <c r="R652" s="5"/>
      <c r="S652" s="5"/>
      <c r="T652" s="5"/>
      <c r="U652" s="5"/>
      <c r="V652" s="8"/>
      <c r="W652" s="5"/>
      <c r="X652" s="5"/>
      <c r="Y652" s="5"/>
      <c r="Z652" s="5"/>
    </row>
    <row r="653" spans="1:26" ht="21.75" customHeight="1">
      <c r="A653" s="1"/>
      <c r="B653" s="1"/>
      <c r="C653" s="64"/>
      <c r="D653" s="5"/>
      <c r="E653" s="5"/>
      <c r="F653" s="5"/>
      <c r="G653" s="5"/>
      <c r="H653" s="5"/>
      <c r="I653" s="5"/>
      <c r="J653" s="65"/>
      <c r="K653" s="5"/>
      <c r="L653" s="5"/>
      <c r="M653" s="66"/>
      <c r="N653" s="66"/>
      <c r="O653" s="66"/>
      <c r="P653" s="66"/>
      <c r="Q653" s="66"/>
      <c r="R653" s="5"/>
      <c r="S653" s="5"/>
      <c r="T653" s="5"/>
      <c r="U653" s="5"/>
      <c r="V653" s="8"/>
      <c r="W653" s="5"/>
      <c r="X653" s="5"/>
      <c r="Y653" s="5"/>
      <c r="Z653" s="5"/>
    </row>
    <row r="654" spans="1:26" ht="21.75" customHeight="1">
      <c r="A654" s="1"/>
      <c r="B654" s="1"/>
      <c r="C654" s="64"/>
      <c r="D654" s="5"/>
      <c r="E654" s="5"/>
      <c r="F654" s="5"/>
      <c r="G654" s="5"/>
      <c r="H654" s="5"/>
      <c r="I654" s="5"/>
      <c r="J654" s="65"/>
      <c r="K654" s="5"/>
      <c r="L654" s="5"/>
      <c r="M654" s="66"/>
      <c r="N654" s="66"/>
      <c r="O654" s="66"/>
      <c r="P654" s="66"/>
      <c r="Q654" s="66"/>
      <c r="R654" s="5"/>
      <c r="S654" s="5"/>
      <c r="T654" s="5"/>
      <c r="U654" s="5"/>
      <c r="V654" s="8"/>
      <c r="W654" s="5"/>
      <c r="X654" s="5"/>
      <c r="Y654" s="5"/>
      <c r="Z654" s="5"/>
    </row>
    <row r="655" spans="1:26" ht="21.75" customHeight="1">
      <c r="A655" s="1"/>
      <c r="B655" s="1"/>
      <c r="C655" s="64"/>
      <c r="D655" s="5"/>
      <c r="E655" s="5"/>
      <c r="F655" s="5"/>
      <c r="G655" s="5"/>
      <c r="H655" s="5"/>
      <c r="I655" s="5"/>
      <c r="J655" s="65"/>
      <c r="K655" s="5"/>
      <c r="L655" s="5"/>
      <c r="M655" s="66"/>
      <c r="N655" s="66"/>
      <c r="O655" s="66"/>
      <c r="P655" s="66"/>
      <c r="Q655" s="66"/>
      <c r="R655" s="5"/>
      <c r="S655" s="5"/>
      <c r="T655" s="5"/>
      <c r="U655" s="5"/>
      <c r="V655" s="8"/>
      <c r="W655" s="5"/>
      <c r="X655" s="5"/>
      <c r="Y655" s="5"/>
      <c r="Z655" s="5"/>
    </row>
    <row r="656" spans="1:26" ht="21.75" customHeight="1">
      <c r="A656" s="1"/>
      <c r="B656" s="1"/>
      <c r="C656" s="64"/>
      <c r="D656" s="5"/>
      <c r="E656" s="5"/>
      <c r="F656" s="5"/>
      <c r="G656" s="5"/>
      <c r="H656" s="5"/>
      <c r="I656" s="5"/>
      <c r="J656" s="65"/>
      <c r="K656" s="5"/>
      <c r="L656" s="5"/>
      <c r="M656" s="66"/>
      <c r="N656" s="66"/>
      <c r="O656" s="66"/>
      <c r="P656" s="66"/>
      <c r="Q656" s="66"/>
      <c r="R656" s="5"/>
      <c r="S656" s="5"/>
      <c r="T656" s="5"/>
      <c r="U656" s="5"/>
      <c r="V656" s="8"/>
      <c r="W656" s="5"/>
      <c r="X656" s="5"/>
      <c r="Y656" s="5"/>
      <c r="Z656" s="5"/>
    </row>
    <row r="657" spans="1:26" ht="21.75" customHeight="1">
      <c r="A657" s="1"/>
      <c r="B657" s="1"/>
      <c r="C657" s="64"/>
      <c r="D657" s="5"/>
      <c r="E657" s="5"/>
      <c r="F657" s="5"/>
      <c r="G657" s="5"/>
      <c r="H657" s="5"/>
      <c r="I657" s="5"/>
      <c r="J657" s="65"/>
      <c r="K657" s="5"/>
      <c r="L657" s="5"/>
      <c r="M657" s="66"/>
      <c r="N657" s="66"/>
      <c r="O657" s="66"/>
      <c r="P657" s="66"/>
      <c r="Q657" s="66"/>
      <c r="R657" s="5"/>
      <c r="S657" s="5"/>
      <c r="T657" s="5"/>
      <c r="U657" s="5"/>
      <c r="V657" s="8"/>
      <c r="W657" s="5"/>
      <c r="X657" s="5"/>
      <c r="Y657" s="5"/>
      <c r="Z657" s="5"/>
    </row>
    <row r="658" spans="1:26" ht="21.75" customHeight="1">
      <c r="A658" s="1"/>
      <c r="B658" s="1"/>
      <c r="C658" s="64"/>
      <c r="D658" s="5"/>
      <c r="E658" s="5"/>
      <c r="F658" s="5"/>
      <c r="G658" s="5"/>
      <c r="H658" s="5"/>
      <c r="I658" s="5"/>
      <c r="J658" s="65"/>
      <c r="K658" s="5"/>
      <c r="L658" s="5"/>
      <c r="M658" s="66"/>
      <c r="N658" s="66"/>
      <c r="O658" s="66"/>
      <c r="P658" s="66"/>
      <c r="Q658" s="66"/>
      <c r="R658" s="5"/>
      <c r="S658" s="5"/>
      <c r="T658" s="5"/>
      <c r="U658" s="5"/>
      <c r="V658" s="8"/>
      <c r="W658" s="5"/>
      <c r="X658" s="5"/>
      <c r="Y658" s="5"/>
      <c r="Z658" s="5"/>
    </row>
    <row r="659" spans="1:26" ht="21.75" customHeight="1">
      <c r="A659" s="1"/>
      <c r="B659" s="1"/>
      <c r="C659" s="64"/>
      <c r="D659" s="5"/>
      <c r="E659" s="5"/>
      <c r="F659" s="5"/>
      <c r="G659" s="5"/>
      <c r="H659" s="5"/>
      <c r="I659" s="5"/>
      <c r="J659" s="65"/>
      <c r="K659" s="5"/>
      <c r="L659" s="5"/>
      <c r="M659" s="66"/>
      <c r="N659" s="66"/>
      <c r="O659" s="66"/>
      <c r="P659" s="66"/>
      <c r="Q659" s="66"/>
      <c r="R659" s="5"/>
      <c r="S659" s="5"/>
      <c r="T659" s="5"/>
      <c r="U659" s="5"/>
      <c r="V659" s="8"/>
      <c r="W659" s="5"/>
      <c r="X659" s="5"/>
      <c r="Y659" s="5"/>
      <c r="Z659" s="5"/>
    </row>
    <row r="660" spans="1:26" ht="21.75" customHeight="1">
      <c r="A660" s="1"/>
      <c r="B660" s="1"/>
      <c r="C660" s="64"/>
      <c r="D660" s="5"/>
      <c r="E660" s="5"/>
      <c r="F660" s="5"/>
      <c r="G660" s="5"/>
      <c r="H660" s="5"/>
      <c r="I660" s="5"/>
      <c r="J660" s="65"/>
      <c r="K660" s="5"/>
      <c r="L660" s="5"/>
      <c r="M660" s="66"/>
      <c r="N660" s="66"/>
      <c r="O660" s="66"/>
      <c r="P660" s="66"/>
      <c r="Q660" s="66"/>
      <c r="R660" s="5"/>
      <c r="S660" s="5"/>
      <c r="T660" s="5"/>
      <c r="U660" s="5"/>
      <c r="V660" s="8"/>
      <c r="W660" s="5"/>
      <c r="X660" s="5"/>
      <c r="Y660" s="5"/>
      <c r="Z660" s="5"/>
    </row>
    <row r="661" spans="1:26" ht="21.75" customHeight="1">
      <c r="A661" s="1"/>
      <c r="B661" s="1"/>
      <c r="C661" s="64"/>
      <c r="D661" s="5"/>
      <c r="E661" s="5"/>
      <c r="F661" s="5"/>
      <c r="G661" s="5"/>
      <c r="H661" s="5"/>
      <c r="I661" s="5"/>
      <c r="J661" s="65"/>
      <c r="K661" s="5"/>
      <c r="L661" s="5"/>
      <c r="M661" s="66"/>
      <c r="N661" s="66"/>
      <c r="O661" s="66"/>
      <c r="P661" s="66"/>
      <c r="Q661" s="66"/>
      <c r="R661" s="5"/>
      <c r="S661" s="5"/>
      <c r="T661" s="5"/>
      <c r="U661" s="5"/>
      <c r="V661" s="8"/>
      <c r="W661" s="5"/>
      <c r="X661" s="5"/>
      <c r="Y661" s="5"/>
      <c r="Z661" s="5"/>
    </row>
    <row r="662" spans="1:26" ht="21.75" customHeight="1">
      <c r="A662" s="1"/>
      <c r="B662" s="1"/>
      <c r="C662" s="64"/>
      <c r="D662" s="5"/>
      <c r="E662" s="5"/>
      <c r="F662" s="5"/>
      <c r="G662" s="5"/>
      <c r="H662" s="5"/>
      <c r="I662" s="5"/>
      <c r="J662" s="65"/>
      <c r="K662" s="5"/>
      <c r="L662" s="5"/>
      <c r="M662" s="66"/>
      <c r="N662" s="66"/>
      <c r="O662" s="66"/>
      <c r="P662" s="66"/>
      <c r="Q662" s="66"/>
      <c r="R662" s="5"/>
      <c r="S662" s="5"/>
      <c r="T662" s="5"/>
      <c r="U662" s="5"/>
      <c r="V662" s="8"/>
      <c r="W662" s="5"/>
      <c r="X662" s="5"/>
      <c r="Y662" s="5"/>
      <c r="Z662" s="5"/>
    </row>
    <row r="663" spans="1:26" ht="21.75" customHeight="1">
      <c r="A663" s="1"/>
      <c r="B663" s="1"/>
      <c r="C663" s="64"/>
      <c r="D663" s="5"/>
      <c r="E663" s="5"/>
      <c r="F663" s="5"/>
      <c r="G663" s="5"/>
      <c r="H663" s="5"/>
      <c r="I663" s="5"/>
      <c r="J663" s="65"/>
      <c r="K663" s="5"/>
      <c r="L663" s="5"/>
      <c r="M663" s="66"/>
      <c r="N663" s="66"/>
      <c r="O663" s="66"/>
      <c r="P663" s="66"/>
      <c r="Q663" s="66"/>
      <c r="R663" s="5"/>
      <c r="S663" s="5"/>
      <c r="T663" s="5"/>
      <c r="U663" s="5"/>
      <c r="V663" s="8"/>
      <c r="W663" s="5"/>
      <c r="X663" s="5"/>
      <c r="Y663" s="5"/>
      <c r="Z663" s="5"/>
    </row>
    <row r="664" spans="1:26" ht="21.75" customHeight="1">
      <c r="A664" s="1"/>
      <c r="B664" s="1"/>
      <c r="C664" s="64"/>
      <c r="D664" s="5"/>
      <c r="E664" s="5"/>
      <c r="F664" s="5"/>
      <c r="G664" s="5"/>
      <c r="H664" s="5"/>
      <c r="I664" s="5"/>
      <c r="J664" s="65"/>
      <c r="K664" s="5"/>
      <c r="L664" s="5"/>
      <c r="M664" s="66"/>
      <c r="N664" s="66"/>
      <c r="O664" s="66"/>
      <c r="P664" s="66"/>
      <c r="Q664" s="66"/>
      <c r="R664" s="5"/>
      <c r="S664" s="5"/>
      <c r="T664" s="5"/>
      <c r="U664" s="5"/>
      <c r="V664" s="8"/>
      <c r="W664" s="5"/>
      <c r="X664" s="5"/>
      <c r="Y664" s="5"/>
      <c r="Z664" s="5"/>
    </row>
    <row r="665" spans="1:26" ht="21.75" customHeight="1">
      <c r="A665" s="1"/>
      <c r="B665" s="1"/>
      <c r="C665" s="64"/>
      <c r="D665" s="5"/>
      <c r="E665" s="5"/>
      <c r="F665" s="5"/>
      <c r="G665" s="5"/>
      <c r="H665" s="5"/>
      <c r="I665" s="5"/>
      <c r="J665" s="65"/>
      <c r="K665" s="5"/>
      <c r="L665" s="5"/>
      <c r="M665" s="66"/>
      <c r="N665" s="66"/>
      <c r="O665" s="66"/>
      <c r="P665" s="66"/>
      <c r="Q665" s="66"/>
      <c r="R665" s="5"/>
      <c r="S665" s="5"/>
      <c r="T665" s="5"/>
      <c r="U665" s="5"/>
      <c r="V665" s="8"/>
      <c r="W665" s="5"/>
      <c r="X665" s="5"/>
      <c r="Y665" s="5"/>
      <c r="Z665" s="5"/>
    </row>
    <row r="666" spans="1:26" ht="21.75" customHeight="1">
      <c r="A666" s="1"/>
      <c r="B666" s="1"/>
      <c r="C666" s="64"/>
      <c r="D666" s="5"/>
      <c r="E666" s="5"/>
      <c r="F666" s="5"/>
      <c r="G666" s="5"/>
      <c r="H666" s="5"/>
      <c r="I666" s="5"/>
      <c r="J666" s="65"/>
      <c r="K666" s="5"/>
      <c r="L666" s="5"/>
      <c r="M666" s="66"/>
      <c r="N666" s="66"/>
      <c r="O666" s="66"/>
      <c r="P666" s="66"/>
      <c r="Q666" s="66"/>
      <c r="R666" s="5"/>
      <c r="S666" s="5"/>
      <c r="T666" s="5"/>
      <c r="U666" s="5"/>
      <c r="V666" s="8"/>
      <c r="W666" s="5"/>
      <c r="X666" s="5"/>
      <c r="Y666" s="5"/>
      <c r="Z666" s="5"/>
    </row>
    <row r="667" spans="1:26" ht="21.75" customHeight="1">
      <c r="A667" s="1"/>
      <c r="B667" s="1"/>
      <c r="C667" s="64"/>
      <c r="D667" s="5"/>
      <c r="E667" s="5"/>
      <c r="F667" s="5"/>
      <c r="G667" s="5"/>
      <c r="H667" s="5"/>
      <c r="I667" s="5"/>
      <c r="J667" s="65"/>
      <c r="K667" s="5"/>
      <c r="L667" s="5"/>
      <c r="M667" s="66"/>
      <c r="N667" s="66"/>
      <c r="O667" s="66"/>
      <c r="P667" s="66"/>
      <c r="Q667" s="66"/>
      <c r="R667" s="5"/>
      <c r="S667" s="5"/>
      <c r="T667" s="5"/>
      <c r="U667" s="5"/>
      <c r="V667" s="8"/>
      <c r="W667" s="5"/>
      <c r="X667" s="5"/>
      <c r="Y667" s="5"/>
      <c r="Z667" s="5"/>
    </row>
    <row r="668" spans="1:26" ht="21.75" customHeight="1">
      <c r="A668" s="1"/>
      <c r="B668" s="1"/>
      <c r="C668" s="64"/>
      <c r="D668" s="5"/>
      <c r="E668" s="5"/>
      <c r="F668" s="5"/>
      <c r="G668" s="5"/>
      <c r="H668" s="5"/>
      <c r="I668" s="5"/>
      <c r="J668" s="65"/>
      <c r="K668" s="5"/>
      <c r="L668" s="5"/>
      <c r="M668" s="66"/>
      <c r="N668" s="66"/>
      <c r="O668" s="66"/>
      <c r="P668" s="66"/>
      <c r="Q668" s="66"/>
      <c r="R668" s="5"/>
      <c r="S668" s="5"/>
      <c r="T668" s="5"/>
      <c r="U668" s="5"/>
      <c r="V668" s="8"/>
      <c r="W668" s="5"/>
      <c r="X668" s="5"/>
      <c r="Y668" s="5"/>
      <c r="Z668" s="5"/>
    </row>
    <row r="669" spans="1:26" ht="21.75" customHeight="1">
      <c r="A669" s="1"/>
      <c r="B669" s="1"/>
      <c r="C669" s="64"/>
      <c r="D669" s="5"/>
      <c r="E669" s="5"/>
      <c r="F669" s="5"/>
      <c r="G669" s="5"/>
      <c r="H669" s="5"/>
      <c r="I669" s="5"/>
      <c r="J669" s="65"/>
      <c r="K669" s="5"/>
      <c r="L669" s="5"/>
      <c r="M669" s="66"/>
      <c r="N669" s="66"/>
      <c r="O669" s="66"/>
      <c r="P669" s="66"/>
      <c r="Q669" s="66"/>
      <c r="R669" s="5"/>
      <c r="S669" s="5"/>
      <c r="T669" s="5"/>
      <c r="U669" s="5"/>
      <c r="V669" s="8"/>
      <c r="W669" s="5"/>
      <c r="X669" s="5"/>
      <c r="Y669" s="5"/>
      <c r="Z669" s="5"/>
    </row>
    <row r="670" spans="1:26" ht="21.75" customHeight="1">
      <c r="A670" s="1"/>
      <c r="B670" s="1"/>
      <c r="C670" s="64"/>
      <c r="D670" s="5"/>
      <c r="E670" s="5"/>
      <c r="F670" s="5"/>
      <c r="G670" s="5"/>
      <c r="H670" s="5"/>
      <c r="I670" s="5"/>
      <c r="J670" s="65"/>
      <c r="K670" s="5"/>
      <c r="L670" s="5"/>
      <c r="M670" s="66"/>
      <c r="N670" s="66"/>
      <c r="O670" s="66"/>
      <c r="P670" s="66"/>
      <c r="Q670" s="66"/>
      <c r="R670" s="5"/>
      <c r="S670" s="5"/>
      <c r="T670" s="5"/>
      <c r="U670" s="5"/>
      <c r="V670" s="8"/>
      <c r="W670" s="5"/>
      <c r="X670" s="5"/>
      <c r="Y670" s="5"/>
      <c r="Z670" s="5"/>
    </row>
    <row r="671" spans="1:26" ht="21.75" customHeight="1">
      <c r="A671" s="1"/>
      <c r="B671" s="1"/>
      <c r="C671" s="64"/>
      <c r="D671" s="5"/>
      <c r="E671" s="5"/>
      <c r="F671" s="5"/>
      <c r="G671" s="5"/>
      <c r="H671" s="5"/>
      <c r="I671" s="5"/>
      <c r="J671" s="65"/>
      <c r="K671" s="5"/>
      <c r="L671" s="5"/>
      <c r="M671" s="66"/>
      <c r="N671" s="66"/>
      <c r="O671" s="66"/>
      <c r="P671" s="66"/>
      <c r="Q671" s="66"/>
      <c r="R671" s="5"/>
      <c r="S671" s="5"/>
      <c r="T671" s="5"/>
      <c r="U671" s="5"/>
      <c r="V671" s="8"/>
      <c r="W671" s="5"/>
      <c r="X671" s="5"/>
      <c r="Y671" s="5"/>
      <c r="Z671" s="5"/>
    </row>
    <row r="672" spans="1:26" ht="21.75" customHeight="1">
      <c r="A672" s="1"/>
      <c r="B672" s="1"/>
      <c r="C672" s="64"/>
      <c r="D672" s="5"/>
      <c r="E672" s="5"/>
      <c r="F672" s="5"/>
      <c r="G672" s="5"/>
      <c r="H672" s="5"/>
      <c r="I672" s="5"/>
      <c r="J672" s="65"/>
      <c r="K672" s="5"/>
      <c r="L672" s="5"/>
      <c r="M672" s="66"/>
      <c r="N672" s="66"/>
      <c r="O672" s="66"/>
      <c r="P672" s="66"/>
      <c r="Q672" s="66"/>
      <c r="R672" s="5"/>
      <c r="S672" s="5"/>
      <c r="T672" s="5"/>
      <c r="U672" s="5"/>
      <c r="V672" s="8"/>
      <c r="W672" s="5"/>
      <c r="X672" s="5"/>
      <c r="Y672" s="5"/>
      <c r="Z672" s="5"/>
    </row>
    <row r="673" spans="1:26" ht="21.75" customHeight="1">
      <c r="A673" s="1"/>
      <c r="B673" s="1"/>
      <c r="C673" s="64"/>
      <c r="D673" s="5"/>
      <c r="E673" s="5"/>
      <c r="F673" s="5"/>
      <c r="G673" s="5"/>
      <c r="H673" s="5"/>
      <c r="I673" s="5"/>
      <c r="J673" s="65"/>
      <c r="K673" s="5"/>
      <c r="L673" s="5"/>
      <c r="M673" s="66"/>
      <c r="N673" s="66"/>
      <c r="O673" s="66"/>
      <c r="P673" s="66"/>
      <c r="Q673" s="66"/>
      <c r="R673" s="5"/>
      <c r="S673" s="5"/>
      <c r="T673" s="5"/>
      <c r="U673" s="5"/>
      <c r="V673" s="8"/>
      <c r="W673" s="5"/>
      <c r="X673" s="5"/>
      <c r="Y673" s="5"/>
      <c r="Z673" s="5"/>
    </row>
    <row r="674" spans="1:26" ht="21.75" customHeight="1">
      <c r="A674" s="1"/>
      <c r="B674" s="1"/>
      <c r="C674" s="64"/>
      <c r="D674" s="5"/>
      <c r="E674" s="5"/>
      <c r="F674" s="5"/>
      <c r="G674" s="5"/>
      <c r="H674" s="5"/>
      <c r="I674" s="5"/>
      <c r="J674" s="65"/>
      <c r="K674" s="5"/>
      <c r="L674" s="5"/>
      <c r="M674" s="66"/>
      <c r="N674" s="66"/>
      <c r="O674" s="66"/>
      <c r="P674" s="66"/>
      <c r="Q674" s="66"/>
      <c r="R674" s="5"/>
      <c r="S674" s="5"/>
      <c r="T674" s="5"/>
      <c r="U674" s="5"/>
      <c r="V674" s="8"/>
      <c r="W674" s="5"/>
      <c r="X674" s="5"/>
      <c r="Y674" s="5"/>
      <c r="Z674" s="5"/>
    </row>
    <row r="675" spans="1:26" ht="21.75" customHeight="1">
      <c r="A675" s="1"/>
      <c r="B675" s="1"/>
      <c r="C675" s="64"/>
      <c r="D675" s="5"/>
      <c r="E675" s="5"/>
      <c r="F675" s="5"/>
      <c r="G675" s="5"/>
      <c r="H675" s="5"/>
      <c r="I675" s="5"/>
      <c r="J675" s="65"/>
      <c r="K675" s="5"/>
      <c r="L675" s="5"/>
      <c r="M675" s="66"/>
      <c r="N675" s="66"/>
      <c r="O675" s="66"/>
      <c r="P675" s="66"/>
      <c r="Q675" s="66"/>
      <c r="R675" s="5"/>
      <c r="S675" s="5"/>
      <c r="T675" s="5"/>
      <c r="U675" s="5"/>
      <c r="V675" s="8"/>
      <c r="W675" s="5"/>
      <c r="X675" s="5"/>
      <c r="Y675" s="5"/>
      <c r="Z675" s="5"/>
    </row>
    <row r="676" spans="1:26" ht="21.75" customHeight="1">
      <c r="A676" s="1"/>
      <c r="B676" s="1"/>
      <c r="C676" s="64"/>
      <c r="D676" s="5"/>
      <c r="E676" s="5"/>
      <c r="F676" s="5"/>
      <c r="G676" s="5"/>
      <c r="H676" s="5"/>
      <c r="I676" s="5"/>
      <c r="J676" s="65"/>
      <c r="K676" s="5"/>
      <c r="L676" s="5"/>
      <c r="M676" s="66"/>
      <c r="N676" s="66"/>
      <c r="O676" s="66"/>
      <c r="P676" s="66"/>
      <c r="Q676" s="66"/>
      <c r="R676" s="5"/>
      <c r="S676" s="5"/>
      <c r="T676" s="5"/>
      <c r="U676" s="5"/>
      <c r="V676" s="8"/>
      <c r="W676" s="5"/>
      <c r="X676" s="5"/>
      <c r="Y676" s="5"/>
      <c r="Z676" s="5"/>
    </row>
    <row r="677" spans="1:26" ht="21.75" customHeight="1">
      <c r="A677" s="1"/>
      <c r="B677" s="1"/>
      <c r="C677" s="64"/>
      <c r="D677" s="5"/>
      <c r="E677" s="5"/>
      <c r="F677" s="5"/>
      <c r="G677" s="5"/>
      <c r="H677" s="5"/>
      <c r="I677" s="5"/>
      <c r="J677" s="65"/>
      <c r="K677" s="5"/>
      <c r="L677" s="5"/>
      <c r="M677" s="66"/>
      <c r="N677" s="66"/>
      <c r="O677" s="66"/>
      <c r="P677" s="66"/>
      <c r="Q677" s="66"/>
      <c r="R677" s="5"/>
      <c r="S677" s="5"/>
      <c r="T677" s="5"/>
      <c r="U677" s="5"/>
      <c r="V677" s="8"/>
      <c r="W677" s="5"/>
      <c r="X677" s="5"/>
      <c r="Y677" s="5"/>
      <c r="Z677" s="5"/>
    </row>
    <row r="678" spans="1:26" ht="21.75" customHeight="1">
      <c r="A678" s="1"/>
      <c r="B678" s="1"/>
      <c r="C678" s="64"/>
      <c r="D678" s="5"/>
      <c r="E678" s="5"/>
      <c r="F678" s="5"/>
      <c r="G678" s="5"/>
      <c r="H678" s="5"/>
      <c r="I678" s="5"/>
      <c r="J678" s="65"/>
      <c r="K678" s="5"/>
      <c r="L678" s="5"/>
      <c r="M678" s="66"/>
      <c r="N678" s="66"/>
      <c r="O678" s="66"/>
      <c r="P678" s="66"/>
      <c r="Q678" s="66"/>
      <c r="R678" s="5"/>
      <c r="S678" s="5"/>
      <c r="T678" s="5"/>
      <c r="U678" s="5"/>
      <c r="V678" s="8"/>
      <c r="W678" s="5"/>
      <c r="X678" s="5"/>
      <c r="Y678" s="5"/>
      <c r="Z678" s="5"/>
    </row>
    <row r="679" spans="1:26" ht="21.75" customHeight="1">
      <c r="A679" s="1"/>
      <c r="B679" s="1"/>
      <c r="C679" s="64"/>
      <c r="D679" s="5"/>
      <c r="E679" s="5"/>
      <c r="F679" s="5"/>
      <c r="G679" s="5"/>
      <c r="H679" s="5"/>
      <c r="I679" s="5"/>
      <c r="J679" s="65"/>
      <c r="K679" s="5"/>
      <c r="L679" s="5"/>
      <c r="M679" s="66"/>
      <c r="N679" s="66"/>
      <c r="O679" s="66"/>
      <c r="P679" s="66"/>
      <c r="Q679" s="66"/>
      <c r="R679" s="5"/>
      <c r="S679" s="5"/>
      <c r="T679" s="5"/>
      <c r="U679" s="5"/>
      <c r="V679" s="8"/>
      <c r="W679" s="5"/>
      <c r="X679" s="5"/>
      <c r="Y679" s="5"/>
      <c r="Z679" s="5"/>
    </row>
    <row r="680" spans="1:26" ht="21.75" customHeight="1">
      <c r="A680" s="1"/>
      <c r="B680" s="1"/>
      <c r="C680" s="64"/>
      <c r="D680" s="5"/>
      <c r="E680" s="5"/>
      <c r="F680" s="5"/>
      <c r="G680" s="5"/>
      <c r="H680" s="5"/>
      <c r="I680" s="5"/>
      <c r="J680" s="65"/>
      <c r="K680" s="5"/>
      <c r="L680" s="5"/>
      <c r="M680" s="66"/>
      <c r="N680" s="66"/>
      <c r="O680" s="66"/>
      <c r="P680" s="66"/>
      <c r="Q680" s="66"/>
      <c r="R680" s="5"/>
      <c r="S680" s="5"/>
      <c r="T680" s="5"/>
      <c r="U680" s="5"/>
      <c r="V680" s="8"/>
      <c r="W680" s="5"/>
      <c r="X680" s="5"/>
      <c r="Y680" s="5"/>
      <c r="Z680" s="5"/>
    </row>
    <row r="681" spans="1:26" ht="21.75" customHeight="1">
      <c r="A681" s="1"/>
      <c r="B681" s="1"/>
      <c r="C681" s="64"/>
      <c r="D681" s="5"/>
      <c r="E681" s="5"/>
      <c r="F681" s="5"/>
      <c r="G681" s="5"/>
      <c r="H681" s="5"/>
      <c r="I681" s="5"/>
      <c r="J681" s="65"/>
      <c r="K681" s="5"/>
      <c r="L681" s="5"/>
      <c r="M681" s="66"/>
      <c r="N681" s="66"/>
      <c r="O681" s="66"/>
      <c r="P681" s="66"/>
      <c r="Q681" s="66"/>
      <c r="R681" s="5"/>
      <c r="S681" s="5"/>
      <c r="T681" s="5"/>
      <c r="U681" s="5"/>
      <c r="V681" s="8"/>
      <c r="W681" s="5"/>
      <c r="X681" s="5"/>
      <c r="Y681" s="5"/>
      <c r="Z681" s="5"/>
    </row>
    <row r="682" spans="1:26" ht="21.75" customHeight="1">
      <c r="A682" s="1"/>
      <c r="B682" s="1"/>
      <c r="C682" s="64"/>
      <c r="D682" s="5"/>
      <c r="E682" s="5"/>
      <c r="F682" s="5"/>
      <c r="G682" s="5"/>
      <c r="H682" s="5"/>
      <c r="I682" s="5"/>
      <c r="J682" s="65"/>
      <c r="K682" s="5"/>
      <c r="L682" s="5"/>
      <c r="M682" s="66"/>
      <c r="N682" s="66"/>
      <c r="O682" s="66"/>
      <c r="P682" s="66"/>
      <c r="Q682" s="66"/>
      <c r="R682" s="5"/>
      <c r="S682" s="5"/>
      <c r="T682" s="5"/>
      <c r="U682" s="5"/>
      <c r="V682" s="8"/>
      <c r="W682" s="5"/>
      <c r="X682" s="5"/>
      <c r="Y682" s="5"/>
      <c r="Z682" s="5"/>
    </row>
    <row r="683" spans="1:26" ht="21.75" customHeight="1">
      <c r="A683" s="1"/>
      <c r="B683" s="1"/>
      <c r="C683" s="64"/>
      <c r="D683" s="5"/>
      <c r="E683" s="5"/>
      <c r="F683" s="5"/>
      <c r="G683" s="5"/>
      <c r="H683" s="5"/>
      <c r="I683" s="5"/>
      <c r="J683" s="65"/>
      <c r="K683" s="5"/>
      <c r="L683" s="5"/>
      <c r="M683" s="66"/>
      <c r="N683" s="66"/>
      <c r="O683" s="66"/>
      <c r="P683" s="66"/>
      <c r="Q683" s="66"/>
      <c r="R683" s="5"/>
      <c r="S683" s="5"/>
      <c r="T683" s="5"/>
      <c r="U683" s="5"/>
      <c r="V683" s="8"/>
      <c r="W683" s="5"/>
      <c r="X683" s="5"/>
      <c r="Y683" s="5"/>
      <c r="Z683" s="5"/>
    </row>
    <row r="684" spans="1:26" ht="21.75" customHeight="1">
      <c r="A684" s="1"/>
      <c r="B684" s="1"/>
      <c r="C684" s="64"/>
      <c r="D684" s="5"/>
      <c r="E684" s="5"/>
      <c r="F684" s="5"/>
      <c r="G684" s="5"/>
      <c r="H684" s="5"/>
      <c r="I684" s="5"/>
      <c r="J684" s="65"/>
      <c r="K684" s="5"/>
      <c r="L684" s="5"/>
      <c r="M684" s="66"/>
      <c r="N684" s="66"/>
      <c r="O684" s="66"/>
      <c r="P684" s="66"/>
      <c r="Q684" s="66"/>
      <c r="R684" s="5"/>
      <c r="S684" s="5"/>
      <c r="T684" s="5"/>
      <c r="U684" s="5"/>
      <c r="V684" s="8"/>
      <c r="W684" s="5"/>
      <c r="X684" s="5"/>
      <c r="Y684" s="5"/>
      <c r="Z684" s="5"/>
    </row>
    <row r="685" spans="1:26" ht="21.75" customHeight="1">
      <c r="A685" s="1"/>
      <c r="B685" s="1"/>
      <c r="C685" s="64"/>
      <c r="D685" s="5"/>
      <c r="E685" s="5"/>
      <c r="F685" s="5"/>
      <c r="G685" s="5"/>
      <c r="H685" s="5"/>
      <c r="I685" s="5"/>
      <c r="J685" s="65"/>
      <c r="K685" s="5"/>
      <c r="L685" s="5"/>
      <c r="M685" s="66"/>
      <c r="N685" s="66"/>
      <c r="O685" s="66"/>
      <c r="P685" s="66"/>
      <c r="Q685" s="66"/>
      <c r="R685" s="5"/>
      <c r="S685" s="5"/>
      <c r="T685" s="5"/>
      <c r="U685" s="5"/>
      <c r="V685" s="8"/>
      <c r="W685" s="5"/>
      <c r="X685" s="5"/>
      <c r="Y685" s="5"/>
      <c r="Z685" s="5"/>
    </row>
    <row r="686" spans="1:26" ht="21.75" customHeight="1">
      <c r="A686" s="1"/>
      <c r="B686" s="1"/>
      <c r="C686" s="64"/>
      <c r="D686" s="5"/>
      <c r="E686" s="5"/>
      <c r="F686" s="5"/>
      <c r="G686" s="5"/>
      <c r="H686" s="5"/>
      <c r="I686" s="5"/>
      <c r="J686" s="65"/>
      <c r="K686" s="5"/>
      <c r="L686" s="5"/>
      <c r="M686" s="66"/>
      <c r="N686" s="66"/>
      <c r="O686" s="66"/>
      <c r="P686" s="66"/>
      <c r="Q686" s="66"/>
      <c r="R686" s="5"/>
      <c r="S686" s="5"/>
      <c r="T686" s="5"/>
      <c r="U686" s="5"/>
      <c r="V686" s="8"/>
      <c r="W686" s="5"/>
      <c r="X686" s="5"/>
      <c r="Y686" s="5"/>
      <c r="Z686" s="5"/>
    </row>
    <row r="687" spans="1:26" ht="21.75" customHeight="1">
      <c r="A687" s="1"/>
      <c r="B687" s="1"/>
      <c r="C687" s="64"/>
      <c r="D687" s="5"/>
      <c r="E687" s="5"/>
      <c r="F687" s="5"/>
      <c r="G687" s="5"/>
      <c r="H687" s="5"/>
      <c r="I687" s="5"/>
      <c r="J687" s="65"/>
      <c r="K687" s="5"/>
      <c r="L687" s="5"/>
      <c r="M687" s="66"/>
      <c r="N687" s="66"/>
      <c r="O687" s="66"/>
      <c r="P687" s="66"/>
      <c r="Q687" s="66"/>
      <c r="R687" s="5"/>
      <c r="S687" s="5"/>
      <c r="T687" s="5"/>
      <c r="U687" s="5"/>
      <c r="V687" s="8"/>
      <c r="W687" s="5"/>
      <c r="X687" s="5"/>
      <c r="Y687" s="5"/>
      <c r="Z687" s="5"/>
    </row>
    <row r="688" spans="1:26" ht="21.75" customHeight="1">
      <c r="A688" s="1"/>
      <c r="B688" s="1"/>
      <c r="C688" s="64"/>
      <c r="D688" s="5"/>
      <c r="E688" s="5"/>
      <c r="F688" s="5"/>
      <c r="G688" s="5"/>
      <c r="H688" s="5"/>
      <c r="I688" s="5"/>
      <c r="J688" s="65"/>
      <c r="K688" s="5"/>
      <c r="L688" s="5"/>
      <c r="M688" s="66"/>
      <c r="N688" s="66"/>
      <c r="O688" s="66"/>
      <c r="P688" s="66"/>
      <c r="Q688" s="66"/>
      <c r="R688" s="5"/>
      <c r="S688" s="5"/>
      <c r="T688" s="5"/>
      <c r="U688" s="5"/>
      <c r="V688" s="8"/>
      <c r="W688" s="5"/>
      <c r="X688" s="5"/>
      <c r="Y688" s="5"/>
      <c r="Z688" s="5"/>
    </row>
    <row r="689" spans="1:26" ht="21.75" customHeight="1">
      <c r="A689" s="1"/>
      <c r="B689" s="1"/>
      <c r="C689" s="64"/>
      <c r="D689" s="5"/>
      <c r="E689" s="5"/>
      <c r="F689" s="5"/>
      <c r="G689" s="5"/>
      <c r="H689" s="5"/>
      <c r="I689" s="5"/>
      <c r="J689" s="65"/>
      <c r="K689" s="5"/>
      <c r="L689" s="5"/>
      <c r="M689" s="66"/>
      <c r="N689" s="66"/>
      <c r="O689" s="66"/>
      <c r="P689" s="66"/>
      <c r="Q689" s="66"/>
      <c r="R689" s="5"/>
      <c r="S689" s="5"/>
      <c r="T689" s="5"/>
      <c r="U689" s="5"/>
      <c r="V689" s="8"/>
      <c r="W689" s="5"/>
      <c r="X689" s="5"/>
      <c r="Y689" s="5"/>
      <c r="Z689" s="5"/>
    </row>
    <row r="690" spans="1:26" ht="21.75" customHeight="1">
      <c r="A690" s="1"/>
      <c r="B690" s="1"/>
      <c r="C690" s="64"/>
      <c r="D690" s="5"/>
      <c r="E690" s="5"/>
      <c r="F690" s="5"/>
      <c r="G690" s="5"/>
      <c r="H690" s="5"/>
      <c r="I690" s="5"/>
      <c r="J690" s="65"/>
      <c r="K690" s="5"/>
      <c r="L690" s="5"/>
      <c r="M690" s="66"/>
      <c r="N690" s="66"/>
      <c r="O690" s="66"/>
      <c r="P690" s="66"/>
      <c r="Q690" s="66"/>
      <c r="R690" s="5"/>
      <c r="S690" s="5"/>
      <c r="T690" s="5"/>
      <c r="U690" s="5"/>
      <c r="V690" s="8"/>
      <c r="W690" s="5"/>
      <c r="X690" s="5"/>
      <c r="Y690" s="5"/>
      <c r="Z690" s="5"/>
    </row>
    <row r="691" spans="1:26" ht="21.75" customHeight="1">
      <c r="A691" s="1"/>
      <c r="B691" s="1"/>
      <c r="C691" s="64"/>
      <c r="D691" s="5"/>
      <c r="E691" s="5"/>
      <c r="F691" s="5"/>
      <c r="G691" s="5"/>
      <c r="H691" s="5"/>
      <c r="I691" s="5"/>
      <c r="J691" s="65"/>
      <c r="K691" s="5"/>
      <c r="L691" s="5"/>
      <c r="M691" s="66"/>
      <c r="N691" s="66"/>
      <c r="O691" s="66"/>
      <c r="P691" s="66"/>
      <c r="Q691" s="66"/>
      <c r="R691" s="5"/>
      <c r="S691" s="5"/>
      <c r="T691" s="5"/>
      <c r="U691" s="5"/>
      <c r="V691" s="8"/>
      <c r="W691" s="5"/>
      <c r="X691" s="5"/>
      <c r="Y691" s="5"/>
      <c r="Z691" s="5"/>
    </row>
    <row r="692" spans="1:26" ht="21.75" customHeight="1">
      <c r="A692" s="1"/>
      <c r="B692" s="1"/>
      <c r="C692" s="64"/>
      <c r="D692" s="5"/>
      <c r="E692" s="5"/>
      <c r="F692" s="5"/>
      <c r="G692" s="5"/>
      <c r="H692" s="5"/>
      <c r="I692" s="5"/>
      <c r="J692" s="65"/>
      <c r="K692" s="5"/>
      <c r="L692" s="5"/>
      <c r="M692" s="66"/>
      <c r="N692" s="66"/>
      <c r="O692" s="66"/>
      <c r="P692" s="66"/>
      <c r="Q692" s="66"/>
      <c r="R692" s="5"/>
      <c r="S692" s="5"/>
      <c r="T692" s="5"/>
      <c r="U692" s="5"/>
      <c r="V692" s="8"/>
      <c r="W692" s="5"/>
      <c r="X692" s="5"/>
      <c r="Y692" s="5"/>
      <c r="Z692" s="5"/>
    </row>
    <row r="693" spans="1:26" ht="21.75" customHeight="1">
      <c r="A693" s="1"/>
      <c r="B693" s="1"/>
      <c r="C693" s="64"/>
      <c r="D693" s="5"/>
      <c r="E693" s="5"/>
      <c r="F693" s="5"/>
      <c r="G693" s="5"/>
      <c r="H693" s="5"/>
      <c r="I693" s="5"/>
      <c r="J693" s="65"/>
      <c r="K693" s="5"/>
      <c r="L693" s="5"/>
      <c r="M693" s="66"/>
      <c r="N693" s="66"/>
      <c r="O693" s="66"/>
      <c r="P693" s="66"/>
      <c r="Q693" s="66"/>
      <c r="R693" s="5"/>
      <c r="S693" s="5"/>
      <c r="T693" s="5"/>
      <c r="U693" s="5"/>
      <c r="V693" s="8"/>
      <c r="W693" s="5"/>
      <c r="X693" s="5"/>
      <c r="Y693" s="5"/>
      <c r="Z693" s="5"/>
    </row>
    <row r="694" spans="1:26" ht="21.75" customHeight="1">
      <c r="A694" s="1"/>
      <c r="B694" s="1"/>
      <c r="C694" s="64"/>
      <c r="D694" s="5"/>
      <c r="E694" s="5"/>
      <c r="F694" s="5"/>
      <c r="G694" s="5"/>
      <c r="H694" s="5"/>
      <c r="I694" s="5"/>
      <c r="J694" s="65"/>
      <c r="K694" s="5"/>
      <c r="L694" s="5"/>
      <c r="M694" s="66"/>
      <c r="N694" s="66"/>
      <c r="O694" s="66"/>
      <c r="P694" s="66"/>
      <c r="Q694" s="66"/>
      <c r="R694" s="5"/>
      <c r="S694" s="5"/>
      <c r="T694" s="5"/>
      <c r="U694" s="5"/>
      <c r="V694" s="8"/>
      <c r="W694" s="5"/>
      <c r="X694" s="5"/>
      <c r="Y694" s="5"/>
      <c r="Z694" s="5"/>
    </row>
    <row r="695" spans="1:26" ht="21.75" customHeight="1">
      <c r="A695" s="1"/>
      <c r="B695" s="1"/>
      <c r="C695" s="64"/>
      <c r="D695" s="5"/>
      <c r="E695" s="5"/>
      <c r="F695" s="5"/>
      <c r="G695" s="5"/>
      <c r="H695" s="5"/>
      <c r="I695" s="5"/>
      <c r="J695" s="65"/>
      <c r="K695" s="5"/>
      <c r="L695" s="5"/>
      <c r="M695" s="66"/>
      <c r="N695" s="66"/>
      <c r="O695" s="66"/>
      <c r="P695" s="66"/>
      <c r="Q695" s="66"/>
      <c r="R695" s="5"/>
      <c r="S695" s="5"/>
      <c r="T695" s="5"/>
      <c r="U695" s="5"/>
      <c r="V695" s="8"/>
      <c r="W695" s="5"/>
      <c r="X695" s="5"/>
      <c r="Y695" s="5"/>
      <c r="Z695" s="5"/>
    </row>
    <row r="696" spans="1:26" ht="21.75" customHeight="1">
      <c r="A696" s="1"/>
      <c r="B696" s="1"/>
      <c r="C696" s="64"/>
      <c r="D696" s="5"/>
      <c r="E696" s="5"/>
      <c r="F696" s="5"/>
      <c r="G696" s="5"/>
      <c r="H696" s="5"/>
      <c r="I696" s="5"/>
      <c r="J696" s="65"/>
      <c r="K696" s="5"/>
      <c r="L696" s="5"/>
      <c r="M696" s="66"/>
      <c r="N696" s="66"/>
      <c r="O696" s="66"/>
      <c r="P696" s="66"/>
      <c r="Q696" s="66"/>
      <c r="R696" s="5"/>
      <c r="S696" s="5"/>
      <c r="T696" s="5"/>
      <c r="U696" s="5"/>
      <c r="V696" s="8"/>
      <c r="W696" s="5"/>
      <c r="X696" s="5"/>
      <c r="Y696" s="5"/>
      <c r="Z696" s="5"/>
    </row>
    <row r="697" spans="1:26" ht="21.75" customHeight="1">
      <c r="A697" s="1"/>
      <c r="B697" s="1"/>
      <c r="C697" s="64"/>
      <c r="D697" s="5"/>
      <c r="E697" s="5"/>
      <c r="F697" s="5"/>
      <c r="G697" s="5"/>
      <c r="H697" s="5"/>
      <c r="I697" s="5"/>
      <c r="J697" s="65"/>
      <c r="K697" s="5"/>
      <c r="L697" s="5"/>
      <c r="M697" s="66"/>
      <c r="N697" s="66"/>
      <c r="O697" s="66"/>
      <c r="P697" s="66"/>
      <c r="Q697" s="66"/>
      <c r="R697" s="5"/>
      <c r="S697" s="5"/>
      <c r="T697" s="5"/>
      <c r="U697" s="5"/>
      <c r="V697" s="8"/>
      <c r="W697" s="5"/>
      <c r="X697" s="5"/>
      <c r="Y697" s="5"/>
      <c r="Z697" s="5"/>
    </row>
    <row r="698" spans="1:26" ht="21.75" customHeight="1">
      <c r="A698" s="1"/>
      <c r="B698" s="1"/>
      <c r="C698" s="64"/>
      <c r="D698" s="5"/>
      <c r="E698" s="5"/>
      <c r="F698" s="5"/>
      <c r="G698" s="5"/>
      <c r="H698" s="5"/>
      <c r="I698" s="5"/>
      <c r="J698" s="65"/>
      <c r="K698" s="5"/>
      <c r="L698" s="5"/>
      <c r="M698" s="66"/>
      <c r="N698" s="66"/>
      <c r="O698" s="66"/>
      <c r="P698" s="66"/>
      <c r="Q698" s="66"/>
      <c r="R698" s="5"/>
      <c r="S698" s="5"/>
      <c r="T698" s="5"/>
      <c r="U698" s="5"/>
      <c r="V698" s="8"/>
      <c r="W698" s="5"/>
      <c r="X698" s="5"/>
      <c r="Y698" s="5"/>
      <c r="Z698" s="5"/>
    </row>
    <row r="699" spans="1:26" ht="21.75" customHeight="1">
      <c r="A699" s="1"/>
      <c r="B699" s="1"/>
      <c r="C699" s="64"/>
      <c r="D699" s="5"/>
      <c r="E699" s="5"/>
      <c r="F699" s="5"/>
      <c r="G699" s="5"/>
      <c r="H699" s="5"/>
      <c r="I699" s="5"/>
      <c r="J699" s="65"/>
      <c r="K699" s="5"/>
      <c r="L699" s="5"/>
      <c r="M699" s="66"/>
      <c r="N699" s="66"/>
      <c r="O699" s="66"/>
      <c r="P699" s="66"/>
      <c r="Q699" s="66"/>
      <c r="R699" s="5"/>
      <c r="S699" s="5"/>
      <c r="T699" s="5"/>
      <c r="U699" s="5"/>
      <c r="V699" s="8"/>
      <c r="W699" s="5"/>
      <c r="X699" s="5"/>
      <c r="Y699" s="5"/>
      <c r="Z699" s="5"/>
    </row>
    <row r="700" spans="1:26" ht="21.75" customHeight="1">
      <c r="A700" s="1"/>
      <c r="B700" s="1"/>
      <c r="C700" s="64"/>
      <c r="D700" s="5"/>
      <c r="E700" s="5"/>
      <c r="F700" s="5"/>
      <c r="G700" s="5"/>
      <c r="H700" s="5"/>
      <c r="I700" s="5"/>
      <c r="J700" s="65"/>
      <c r="K700" s="5"/>
      <c r="L700" s="5"/>
      <c r="M700" s="66"/>
      <c r="N700" s="66"/>
      <c r="O700" s="66"/>
      <c r="P700" s="66"/>
      <c r="Q700" s="66"/>
      <c r="R700" s="5"/>
      <c r="S700" s="5"/>
      <c r="T700" s="5"/>
      <c r="U700" s="5"/>
      <c r="V700" s="8"/>
      <c r="W700" s="5"/>
      <c r="X700" s="5"/>
      <c r="Y700" s="5"/>
      <c r="Z700" s="5"/>
    </row>
    <row r="701" spans="1:26" ht="21.75" customHeight="1">
      <c r="A701" s="1"/>
      <c r="B701" s="1"/>
      <c r="C701" s="64"/>
      <c r="D701" s="5"/>
      <c r="E701" s="5"/>
      <c r="F701" s="5"/>
      <c r="G701" s="5"/>
      <c r="H701" s="5"/>
      <c r="I701" s="5"/>
      <c r="J701" s="65"/>
      <c r="K701" s="5"/>
      <c r="L701" s="5"/>
      <c r="M701" s="66"/>
      <c r="N701" s="66"/>
      <c r="O701" s="66"/>
      <c r="P701" s="66"/>
      <c r="Q701" s="66"/>
      <c r="R701" s="5"/>
      <c r="S701" s="5"/>
      <c r="T701" s="5"/>
      <c r="U701" s="5"/>
      <c r="V701" s="8"/>
      <c r="W701" s="5"/>
      <c r="X701" s="5"/>
      <c r="Y701" s="5"/>
      <c r="Z701" s="5"/>
    </row>
    <row r="702" spans="1:26" ht="21.75" customHeight="1">
      <c r="A702" s="1"/>
      <c r="B702" s="1"/>
      <c r="C702" s="64"/>
      <c r="D702" s="5"/>
      <c r="E702" s="5"/>
      <c r="F702" s="5"/>
      <c r="G702" s="5"/>
      <c r="H702" s="5"/>
      <c r="I702" s="5"/>
      <c r="J702" s="65"/>
      <c r="K702" s="5"/>
      <c r="L702" s="5"/>
      <c r="M702" s="66"/>
      <c r="N702" s="66"/>
      <c r="O702" s="66"/>
      <c r="P702" s="66"/>
      <c r="Q702" s="66"/>
      <c r="R702" s="5"/>
      <c r="S702" s="5"/>
      <c r="T702" s="5"/>
      <c r="U702" s="5"/>
      <c r="V702" s="8"/>
      <c r="W702" s="5"/>
      <c r="X702" s="5"/>
      <c r="Y702" s="5"/>
      <c r="Z702" s="5"/>
    </row>
    <row r="703" spans="1:26" ht="21.75" customHeight="1">
      <c r="A703" s="1"/>
      <c r="B703" s="1"/>
      <c r="C703" s="64"/>
      <c r="D703" s="5"/>
      <c r="E703" s="5"/>
      <c r="F703" s="5"/>
      <c r="G703" s="5"/>
      <c r="H703" s="5"/>
      <c r="I703" s="5"/>
      <c r="J703" s="65"/>
      <c r="K703" s="5"/>
      <c r="L703" s="5"/>
      <c r="M703" s="66"/>
      <c r="N703" s="66"/>
      <c r="O703" s="66"/>
      <c r="P703" s="66"/>
      <c r="Q703" s="66"/>
      <c r="R703" s="5"/>
      <c r="S703" s="5"/>
      <c r="T703" s="5"/>
      <c r="U703" s="5"/>
      <c r="V703" s="8"/>
      <c r="W703" s="5"/>
      <c r="X703" s="5"/>
      <c r="Y703" s="5"/>
      <c r="Z703" s="5"/>
    </row>
    <row r="704" spans="1:26" ht="21.75" customHeight="1">
      <c r="A704" s="1"/>
      <c r="B704" s="1"/>
      <c r="C704" s="64"/>
      <c r="D704" s="5"/>
      <c r="E704" s="5"/>
      <c r="F704" s="5"/>
      <c r="G704" s="5"/>
      <c r="H704" s="5"/>
      <c r="I704" s="5"/>
      <c r="J704" s="65"/>
      <c r="K704" s="5"/>
      <c r="L704" s="5"/>
      <c r="M704" s="66"/>
      <c r="N704" s="66"/>
      <c r="O704" s="66"/>
      <c r="P704" s="66"/>
      <c r="Q704" s="66"/>
      <c r="R704" s="5"/>
      <c r="S704" s="5"/>
      <c r="T704" s="5"/>
      <c r="U704" s="5"/>
      <c r="V704" s="8"/>
      <c r="W704" s="5"/>
      <c r="X704" s="5"/>
      <c r="Y704" s="5"/>
      <c r="Z704" s="5"/>
    </row>
    <row r="705" spans="1:26" ht="21.75" customHeight="1">
      <c r="A705" s="1"/>
      <c r="B705" s="1"/>
      <c r="C705" s="64"/>
      <c r="D705" s="5"/>
      <c r="E705" s="5"/>
      <c r="F705" s="5"/>
      <c r="G705" s="5"/>
      <c r="H705" s="5"/>
      <c r="I705" s="5"/>
      <c r="J705" s="65"/>
      <c r="K705" s="5"/>
      <c r="L705" s="5"/>
      <c r="M705" s="66"/>
      <c r="N705" s="66"/>
      <c r="O705" s="66"/>
      <c r="P705" s="66"/>
      <c r="Q705" s="66"/>
      <c r="R705" s="5"/>
      <c r="S705" s="5"/>
      <c r="T705" s="5"/>
      <c r="U705" s="5"/>
      <c r="V705" s="8"/>
      <c r="W705" s="5"/>
      <c r="X705" s="5"/>
      <c r="Y705" s="5"/>
      <c r="Z705" s="5"/>
    </row>
    <row r="706" spans="1:26" ht="21.75" customHeight="1">
      <c r="A706" s="1"/>
      <c r="B706" s="1"/>
      <c r="C706" s="64"/>
      <c r="D706" s="5"/>
      <c r="E706" s="5"/>
      <c r="F706" s="5"/>
      <c r="G706" s="5"/>
      <c r="H706" s="5"/>
      <c r="I706" s="5"/>
      <c r="J706" s="65"/>
      <c r="K706" s="5"/>
      <c r="L706" s="5"/>
      <c r="M706" s="66"/>
      <c r="N706" s="66"/>
      <c r="O706" s="66"/>
      <c r="P706" s="66"/>
      <c r="Q706" s="66"/>
      <c r="R706" s="5"/>
      <c r="S706" s="5"/>
      <c r="T706" s="5"/>
      <c r="U706" s="5"/>
      <c r="V706" s="8"/>
      <c r="W706" s="5"/>
      <c r="X706" s="5"/>
      <c r="Y706" s="5"/>
      <c r="Z706" s="5"/>
    </row>
    <row r="707" spans="1:26" ht="21.75" customHeight="1">
      <c r="A707" s="1"/>
      <c r="B707" s="1"/>
      <c r="C707" s="64"/>
      <c r="D707" s="5"/>
      <c r="E707" s="5"/>
      <c r="F707" s="5"/>
      <c r="G707" s="5"/>
      <c r="H707" s="5"/>
      <c r="I707" s="5"/>
      <c r="J707" s="65"/>
      <c r="K707" s="5"/>
      <c r="L707" s="5"/>
      <c r="M707" s="66"/>
      <c r="N707" s="66"/>
      <c r="O707" s="66"/>
      <c r="P707" s="66"/>
      <c r="Q707" s="66"/>
      <c r="R707" s="5"/>
      <c r="S707" s="5"/>
      <c r="T707" s="5"/>
      <c r="U707" s="5"/>
      <c r="V707" s="8"/>
      <c r="W707" s="5"/>
      <c r="X707" s="5"/>
      <c r="Y707" s="5"/>
      <c r="Z707" s="5"/>
    </row>
    <row r="708" spans="1:26" ht="21.75" customHeight="1">
      <c r="A708" s="1"/>
      <c r="B708" s="1"/>
      <c r="C708" s="64"/>
      <c r="D708" s="5"/>
      <c r="E708" s="5"/>
      <c r="F708" s="5"/>
      <c r="G708" s="5"/>
      <c r="H708" s="5"/>
      <c r="I708" s="5"/>
      <c r="J708" s="65"/>
      <c r="K708" s="5"/>
      <c r="L708" s="5"/>
      <c r="M708" s="66"/>
      <c r="N708" s="66"/>
      <c r="O708" s="66"/>
      <c r="P708" s="66"/>
      <c r="Q708" s="66"/>
      <c r="R708" s="5"/>
      <c r="S708" s="5"/>
      <c r="T708" s="5"/>
      <c r="U708" s="5"/>
      <c r="V708" s="8"/>
      <c r="W708" s="5"/>
      <c r="X708" s="5"/>
      <c r="Y708" s="5"/>
      <c r="Z708" s="5"/>
    </row>
    <row r="709" spans="1:26" ht="21.75" customHeight="1">
      <c r="A709" s="1"/>
      <c r="B709" s="1"/>
      <c r="C709" s="64"/>
      <c r="D709" s="5"/>
      <c r="E709" s="5"/>
      <c r="F709" s="5"/>
      <c r="G709" s="5"/>
      <c r="H709" s="5"/>
      <c r="I709" s="5"/>
      <c r="J709" s="65"/>
      <c r="K709" s="5"/>
      <c r="L709" s="5"/>
      <c r="M709" s="66"/>
      <c r="N709" s="66"/>
      <c r="O709" s="66"/>
      <c r="P709" s="66"/>
      <c r="Q709" s="66"/>
      <c r="R709" s="5"/>
      <c r="S709" s="5"/>
      <c r="T709" s="5"/>
      <c r="U709" s="5"/>
      <c r="V709" s="8"/>
      <c r="W709" s="5"/>
      <c r="X709" s="5"/>
      <c r="Y709" s="5"/>
      <c r="Z709" s="5"/>
    </row>
    <row r="710" spans="1:26" ht="21.75" customHeight="1">
      <c r="A710" s="1"/>
      <c r="B710" s="1"/>
      <c r="C710" s="64"/>
      <c r="D710" s="5"/>
      <c r="E710" s="5"/>
      <c r="F710" s="5"/>
      <c r="G710" s="5"/>
      <c r="H710" s="5"/>
      <c r="I710" s="5"/>
      <c r="J710" s="65"/>
      <c r="K710" s="5"/>
      <c r="L710" s="5"/>
      <c r="M710" s="66"/>
      <c r="N710" s="66"/>
      <c r="O710" s="66"/>
      <c r="P710" s="66"/>
      <c r="Q710" s="66"/>
      <c r="R710" s="5"/>
      <c r="S710" s="5"/>
      <c r="T710" s="5"/>
      <c r="U710" s="5"/>
      <c r="V710" s="8"/>
      <c r="W710" s="5"/>
      <c r="X710" s="5"/>
      <c r="Y710" s="5"/>
      <c r="Z710" s="5"/>
    </row>
    <row r="711" spans="1:26" ht="21.75" customHeight="1">
      <c r="A711" s="1"/>
      <c r="B711" s="1"/>
      <c r="C711" s="64"/>
      <c r="D711" s="5"/>
      <c r="E711" s="5"/>
      <c r="F711" s="5"/>
      <c r="G711" s="5"/>
      <c r="H711" s="5"/>
      <c r="I711" s="5"/>
      <c r="J711" s="65"/>
      <c r="K711" s="5"/>
      <c r="L711" s="5"/>
      <c r="M711" s="66"/>
      <c r="N711" s="66"/>
      <c r="O711" s="66"/>
      <c r="P711" s="66"/>
      <c r="Q711" s="66"/>
      <c r="R711" s="5"/>
      <c r="S711" s="5"/>
      <c r="T711" s="5"/>
      <c r="U711" s="5"/>
      <c r="V711" s="8"/>
      <c r="W711" s="5"/>
      <c r="X711" s="5"/>
      <c r="Y711" s="5"/>
      <c r="Z711" s="5"/>
    </row>
    <row r="712" spans="1:26" ht="21.75" customHeight="1">
      <c r="A712" s="1"/>
      <c r="B712" s="1"/>
      <c r="C712" s="64"/>
      <c r="D712" s="5"/>
      <c r="E712" s="5"/>
      <c r="F712" s="5"/>
      <c r="G712" s="5"/>
      <c r="H712" s="5"/>
      <c r="I712" s="5"/>
      <c r="J712" s="65"/>
      <c r="K712" s="5"/>
      <c r="L712" s="5"/>
      <c r="M712" s="66"/>
      <c r="N712" s="66"/>
      <c r="O712" s="66"/>
      <c r="P712" s="66"/>
      <c r="Q712" s="66"/>
      <c r="R712" s="5"/>
      <c r="S712" s="5"/>
      <c r="T712" s="5"/>
      <c r="U712" s="5"/>
      <c r="V712" s="8"/>
      <c r="W712" s="5"/>
      <c r="X712" s="5"/>
      <c r="Y712" s="5"/>
      <c r="Z712" s="5"/>
    </row>
    <row r="713" spans="1:26" ht="21.75" customHeight="1">
      <c r="A713" s="1"/>
      <c r="B713" s="1"/>
      <c r="C713" s="64"/>
      <c r="D713" s="5"/>
      <c r="E713" s="5"/>
      <c r="F713" s="5"/>
      <c r="G713" s="5"/>
      <c r="H713" s="5"/>
      <c r="I713" s="5"/>
      <c r="J713" s="65"/>
      <c r="K713" s="5"/>
      <c r="L713" s="5"/>
      <c r="M713" s="66"/>
      <c r="N713" s="66"/>
      <c r="O713" s="66"/>
      <c r="P713" s="66"/>
      <c r="Q713" s="66"/>
      <c r="R713" s="5"/>
      <c r="S713" s="5"/>
      <c r="T713" s="5"/>
      <c r="U713" s="5"/>
      <c r="V713" s="8"/>
      <c r="W713" s="5"/>
      <c r="X713" s="5"/>
      <c r="Y713" s="5"/>
      <c r="Z713" s="5"/>
    </row>
    <row r="714" spans="1:26" ht="21.75" customHeight="1">
      <c r="A714" s="1"/>
      <c r="B714" s="1"/>
      <c r="C714" s="64"/>
      <c r="D714" s="5"/>
      <c r="E714" s="5"/>
      <c r="F714" s="5"/>
      <c r="G714" s="5"/>
      <c r="H714" s="5"/>
      <c r="I714" s="5"/>
      <c r="J714" s="65"/>
      <c r="K714" s="5"/>
      <c r="L714" s="5"/>
      <c r="M714" s="66"/>
      <c r="N714" s="66"/>
      <c r="O714" s="66"/>
      <c r="P714" s="66"/>
      <c r="Q714" s="66"/>
      <c r="R714" s="5"/>
      <c r="S714" s="5"/>
      <c r="T714" s="5"/>
      <c r="U714" s="5"/>
      <c r="V714" s="8"/>
      <c r="W714" s="5"/>
      <c r="X714" s="5"/>
      <c r="Y714" s="5"/>
      <c r="Z714" s="5"/>
    </row>
    <row r="715" spans="1:26" ht="21.75" customHeight="1">
      <c r="A715" s="1"/>
      <c r="B715" s="1"/>
      <c r="C715" s="64"/>
      <c r="D715" s="5"/>
      <c r="E715" s="5"/>
      <c r="F715" s="5"/>
      <c r="G715" s="5"/>
      <c r="H715" s="5"/>
      <c r="I715" s="5"/>
      <c r="J715" s="65"/>
      <c r="K715" s="5"/>
      <c r="L715" s="5"/>
      <c r="M715" s="66"/>
      <c r="N715" s="66"/>
      <c r="O715" s="66"/>
      <c r="P715" s="66"/>
      <c r="Q715" s="66"/>
      <c r="R715" s="5"/>
      <c r="S715" s="5"/>
      <c r="T715" s="5"/>
      <c r="U715" s="5"/>
      <c r="V715" s="8"/>
      <c r="W715" s="5"/>
      <c r="X715" s="5"/>
      <c r="Y715" s="5"/>
      <c r="Z715" s="5"/>
    </row>
    <row r="716" spans="1:26" ht="21.75" customHeight="1">
      <c r="A716" s="1"/>
      <c r="B716" s="1"/>
      <c r="C716" s="64"/>
      <c r="D716" s="5"/>
      <c r="E716" s="5"/>
      <c r="F716" s="5"/>
      <c r="G716" s="5"/>
      <c r="H716" s="5"/>
      <c r="I716" s="5"/>
      <c r="J716" s="65"/>
      <c r="K716" s="5"/>
      <c r="L716" s="5"/>
      <c r="M716" s="66"/>
      <c r="N716" s="66"/>
      <c r="O716" s="66"/>
      <c r="P716" s="66"/>
      <c r="Q716" s="66"/>
      <c r="R716" s="5"/>
      <c r="S716" s="5"/>
      <c r="T716" s="5"/>
      <c r="U716" s="5"/>
      <c r="V716" s="8"/>
      <c r="W716" s="5"/>
      <c r="X716" s="5"/>
      <c r="Y716" s="5"/>
      <c r="Z716" s="5"/>
    </row>
    <row r="717" spans="1:26" ht="21.75" customHeight="1">
      <c r="A717" s="1"/>
      <c r="B717" s="1"/>
      <c r="C717" s="64"/>
      <c r="D717" s="5"/>
      <c r="E717" s="5"/>
      <c r="F717" s="5"/>
      <c r="G717" s="5"/>
      <c r="H717" s="5"/>
      <c r="I717" s="5"/>
      <c r="J717" s="65"/>
      <c r="K717" s="5"/>
      <c r="L717" s="5"/>
      <c r="M717" s="66"/>
      <c r="N717" s="66"/>
      <c r="O717" s="66"/>
      <c r="P717" s="66"/>
      <c r="Q717" s="66"/>
      <c r="R717" s="5"/>
      <c r="S717" s="5"/>
      <c r="T717" s="5"/>
      <c r="U717" s="5"/>
      <c r="V717" s="8"/>
      <c r="W717" s="5"/>
      <c r="X717" s="5"/>
      <c r="Y717" s="5"/>
      <c r="Z717" s="5"/>
    </row>
    <row r="718" spans="1:26" ht="21.75" customHeight="1">
      <c r="A718" s="1"/>
      <c r="B718" s="1"/>
      <c r="C718" s="64"/>
      <c r="D718" s="5"/>
      <c r="E718" s="5"/>
      <c r="F718" s="5"/>
      <c r="G718" s="5"/>
      <c r="H718" s="5"/>
      <c r="I718" s="5"/>
      <c r="J718" s="65"/>
      <c r="K718" s="5"/>
      <c r="L718" s="5"/>
      <c r="M718" s="66"/>
      <c r="N718" s="66"/>
      <c r="O718" s="66"/>
      <c r="P718" s="66"/>
      <c r="Q718" s="66"/>
      <c r="R718" s="5"/>
      <c r="S718" s="5"/>
      <c r="T718" s="5"/>
      <c r="U718" s="5"/>
      <c r="V718" s="8"/>
      <c r="W718" s="5"/>
      <c r="X718" s="5"/>
      <c r="Y718" s="5"/>
      <c r="Z718" s="5"/>
    </row>
    <row r="719" spans="1:26" ht="21.75" customHeight="1">
      <c r="A719" s="1"/>
      <c r="B719" s="1"/>
      <c r="C719" s="64"/>
      <c r="D719" s="5"/>
      <c r="E719" s="5"/>
      <c r="F719" s="5"/>
      <c r="G719" s="5"/>
      <c r="H719" s="5"/>
      <c r="I719" s="5"/>
      <c r="J719" s="65"/>
      <c r="K719" s="5"/>
      <c r="L719" s="5"/>
      <c r="M719" s="66"/>
      <c r="N719" s="66"/>
      <c r="O719" s="66"/>
      <c r="P719" s="66"/>
      <c r="Q719" s="66"/>
      <c r="R719" s="5"/>
      <c r="S719" s="5"/>
      <c r="T719" s="5"/>
      <c r="U719" s="5"/>
      <c r="V719" s="8"/>
      <c r="W719" s="5"/>
      <c r="X719" s="5"/>
      <c r="Y719" s="5"/>
      <c r="Z719" s="5"/>
    </row>
    <row r="720" spans="1:26" ht="21.75" customHeight="1">
      <c r="A720" s="1"/>
      <c r="B720" s="1"/>
      <c r="C720" s="64"/>
      <c r="D720" s="5"/>
      <c r="E720" s="5"/>
      <c r="F720" s="5"/>
      <c r="G720" s="5"/>
      <c r="H720" s="5"/>
      <c r="I720" s="5"/>
      <c r="J720" s="65"/>
      <c r="K720" s="5"/>
      <c r="L720" s="5"/>
      <c r="M720" s="66"/>
      <c r="N720" s="66"/>
      <c r="O720" s="66"/>
      <c r="P720" s="66"/>
      <c r="Q720" s="66"/>
      <c r="R720" s="5"/>
      <c r="S720" s="5"/>
      <c r="T720" s="5"/>
      <c r="U720" s="5"/>
      <c r="V720" s="8"/>
      <c r="W720" s="5"/>
      <c r="X720" s="5"/>
      <c r="Y720" s="5"/>
      <c r="Z720" s="5"/>
    </row>
    <row r="721" spans="1:26" ht="21.75" customHeight="1">
      <c r="A721" s="1"/>
      <c r="B721" s="1"/>
      <c r="C721" s="64"/>
      <c r="D721" s="5"/>
      <c r="E721" s="5"/>
      <c r="F721" s="5"/>
      <c r="G721" s="5"/>
      <c r="H721" s="5"/>
      <c r="I721" s="5"/>
      <c r="J721" s="65"/>
      <c r="K721" s="5"/>
      <c r="L721" s="5"/>
      <c r="M721" s="66"/>
      <c r="N721" s="66"/>
      <c r="O721" s="66"/>
      <c r="P721" s="66"/>
      <c r="Q721" s="66"/>
      <c r="R721" s="5"/>
      <c r="S721" s="5"/>
      <c r="T721" s="5"/>
      <c r="U721" s="5"/>
      <c r="V721" s="8"/>
      <c r="W721" s="5"/>
      <c r="X721" s="5"/>
      <c r="Y721" s="5"/>
      <c r="Z721" s="5"/>
    </row>
    <row r="722" spans="1:26" ht="21.75" customHeight="1">
      <c r="A722" s="1"/>
      <c r="B722" s="1"/>
      <c r="C722" s="64"/>
      <c r="D722" s="5"/>
      <c r="E722" s="5"/>
      <c r="F722" s="5"/>
      <c r="G722" s="5"/>
      <c r="H722" s="5"/>
      <c r="I722" s="5"/>
      <c r="J722" s="65"/>
      <c r="K722" s="5"/>
      <c r="L722" s="5"/>
      <c r="M722" s="66"/>
      <c r="N722" s="66"/>
      <c r="O722" s="66"/>
      <c r="P722" s="66"/>
      <c r="Q722" s="66"/>
      <c r="R722" s="5"/>
      <c r="S722" s="5"/>
      <c r="T722" s="5"/>
      <c r="U722" s="5"/>
      <c r="V722" s="8"/>
      <c r="W722" s="5"/>
      <c r="X722" s="5"/>
      <c r="Y722" s="5"/>
      <c r="Z722" s="5"/>
    </row>
    <row r="723" spans="1:26" ht="21.75" customHeight="1">
      <c r="A723" s="1"/>
      <c r="B723" s="1"/>
      <c r="C723" s="64"/>
      <c r="D723" s="5"/>
      <c r="E723" s="5"/>
      <c r="F723" s="5"/>
      <c r="G723" s="5"/>
      <c r="H723" s="5"/>
      <c r="I723" s="5"/>
      <c r="J723" s="65"/>
      <c r="K723" s="5"/>
      <c r="L723" s="5"/>
      <c r="M723" s="66"/>
      <c r="N723" s="66"/>
      <c r="O723" s="66"/>
      <c r="P723" s="66"/>
      <c r="Q723" s="66"/>
      <c r="R723" s="5"/>
      <c r="S723" s="5"/>
      <c r="T723" s="5"/>
      <c r="U723" s="5"/>
      <c r="V723" s="8"/>
      <c r="W723" s="5"/>
      <c r="X723" s="5"/>
      <c r="Y723" s="5"/>
      <c r="Z723" s="5"/>
    </row>
    <row r="724" spans="1:26" ht="21.75" customHeight="1">
      <c r="A724" s="1"/>
      <c r="B724" s="1"/>
      <c r="C724" s="64"/>
      <c r="D724" s="5"/>
      <c r="E724" s="5"/>
      <c r="F724" s="5"/>
      <c r="G724" s="5"/>
      <c r="H724" s="5"/>
      <c r="I724" s="5"/>
      <c r="J724" s="65"/>
      <c r="K724" s="5"/>
      <c r="L724" s="5"/>
      <c r="M724" s="66"/>
      <c r="N724" s="66"/>
      <c r="O724" s="66"/>
      <c r="P724" s="66"/>
      <c r="Q724" s="66"/>
      <c r="R724" s="5"/>
      <c r="S724" s="5"/>
      <c r="T724" s="5"/>
      <c r="U724" s="5"/>
      <c r="V724" s="8"/>
      <c r="W724" s="5"/>
      <c r="X724" s="5"/>
      <c r="Y724" s="5"/>
      <c r="Z724" s="5"/>
    </row>
    <row r="725" spans="1:26" ht="21.75" customHeight="1">
      <c r="A725" s="1"/>
      <c r="B725" s="1"/>
      <c r="C725" s="64"/>
      <c r="D725" s="5"/>
      <c r="E725" s="5"/>
      <c r="F725" s="5"/>
      <c r="G725" s="5"/>
      <c r="H725" s="5"/>
      <c r="I725" s="5"/>
      <c r="J725" s="65"/>
      <c r="K725" s="5"/>
      <c r="L725" s="5"/>
      <c r="M725" s="66"/>
      <c r="N725" s="66"/>
      <c r="O725" s="66"/>
      <c r="P725" s="66"/>
      <c r="Q725" s="66"/>
      <c r="R725" s="5"/>
      <c r="S725" s="5"/>
      <c r="T725" s="5"/>
      <c r="U725" s="5"/>
      <c r="V725" s="8"/>
      <c r="W725" s="5"/>
      <c r="X725" s="5"/>
      <c r="Y725" s="5"/>
      <c r="Z725" s="5"/>
    </row>
    <row r="726" spans="1:26" ht="21.75" customHeight="1">
      <c r="A726" s="1"/>
      <c r="B726" s="1"/>
      <c r="C726" s="64"/>
      <c r="D726" s="5"/>
      <c r="E726" s="5"/>
      <c r="F726" s="5"/>
      <c r="G726" s="5"/>
      <c r="H726" s="5"/>
      <c r="I726" s="5"/>
      <c r="J726" s="65"/>
      <c r="K726" s="5"/>
      <c r="L726" s="5"/>
      <c r="M726" s="66"/>
      <c r="N726" s="66"/>
      <c r="O726" s="66"/>
      <c r="P726" s="66"/>
      <c r="Q726" s="66"/>
      <c r="R726" s="5"/>
      <c r="S726" s="5"/>
      <c r="T726" s="5"/>
      <c r="U726" s="5"/>
      <c r="V726" s="8"/>
      <c r="W726" s="5"/>
      <c r="X726" s="5"/>
      <c r="Y726" s="5"/>
      <c r="Z726" s="5"/>
    </row>
    <row r="727" spans="1:26" ht="21.75" customHeight="1">
      <c r="A727" s="1"/>
      <c r="B727" s="1"/>
      <c r="C727" s="64"/>
      <c r="D727" s="5"/>
      <c r="E727" s="5"/>
      <c r="F727" s="5"/>
      <c r="G727" s="5"/>
      <c r="H727" s="5"/>
      <c r="I727" s="5"/>
      <c r="J727" s="65"/>
      <c r="K727" s="5"/>
      <c r="L727" s="5"/>
      <c r="M727" s="66"/>
      <c r="N727" s="66"/>
      <c r="O727" s="66"/>
      <c r="P727" s="66"/>
      <c r="Q727" s="66"/>
      <c r="R727" s="5"/>
      <c r="S727" s="5"/>
      <c r="T727" s="5"/>
      <c r="U727" s="5"/>
      <c r="V727" s="8"/>
      <c r="W727" s="5"/>
      <c r="X727" s="5"/>
      <c r="Y727" s="5"/>
      <c r="Z727" s="5"/>
    </row>
    <row r="728" spans="1:26" ht="21.75" customHeight="1">
      <c r="A728" s="1"/>
      <c r="B728" s="1"/>
      <c r="C728" s="64"/>
      <c r="D728" s="5"/>
      <c r="E728" s="5"/>
      <c r="F728" s="5"/>
      <c r="G728" s="5"/>
      <c r="H728" s="5"/>
      <c r="I728" s="5"/>
      <c r="J728" s="65"/>
      <c r="K728" s="5"/>
      <c r="L728" s="5"/>
      <c r="M728" s="66"/>
      <c r="N728" s="66"/>
      <c r="O728" s="66"/>
      <c r="P728" s="66"/>
      <c r="Q728" s="66"/>
      <c r="R728" s="5"/>
      <c r="S728" s="5"/>
      <c r="T728" s="5"/>
      <c r="U728" s="5"/>
      <c r="V728" s="8"/>
      <c r="W728" s="5"/>
      <c r="X728" s="5"/>
      <c r="Y728" s="5"/>
      <c r="Z728" s="5"/>
    </row>
    <row r="729" spans="1:26" ht="21.75" customHeight="1">
      <c r="A729" s="1"/>
      <c r="B729" s="1"/>
      <c r="C729" s="64"/>
      <c r="D729" s="5"/>
      <c r="E729" s="5"/>
      <c r="F729" s="5"/>
      <c r="G729" s="5"/>
      <c r="H729" s="5"/>
      <c r="I729" s="5"/>
      <c r="J729" s="65"/>
      <c r="K729" s="5"/>
      <c r="L729" s="5"/>
      <c r="M729" s="66"/>
      <c r="N729" s="66"/>
      <c r="O729" s="66"/>
      <c r="P729" s="66"/>
      <c r="Q729" s="66"/>
      <c r="R729" s="5"/>
      <c r="S729" s="5"/>
      <c r="T729" s="5"/>
      <c r="U729" s="5"/>
      <c r="V729" s="8"/>
      <c r="W729" s="5"/>
      <c r="X729" s="5"/>
      <c r="Y729" s="5"/>
      <c r="Z729" s="5"/>
    </row>
    <row r="730" spans="1:26" ht="21.75" customHeight="1">
      <c r="A730" s="1"/>
      <c r="B730" s="1"/>
      <c r="C730" s="64"/>
      <c r="D730" s="5"/>
      <c r="E730" s="5"/>
      <c r="F730" s="5"/>
      <c r="G730" s="5"/>
      <c r="H730" s="5"/>
      <c r="I730" s="5"/>
      <c r="J730" s="65"/>
      <c r="K730" s="5"/>
      <c r="L730" s="5"/>
      <c r="M730" s="66"/>
      <c r="N730" s="66"/>
      <c r="O730" s="66"/>
      <c r="P730" s="66"/>
      <c r="Q730" s="66"/>
      <c r="R730" s="5"/>
      <c r="S730" s="5"/>
      <c r="T730" s="5"/>
      <c r="U730" s="5"/>
      <c r="V730" s="8"/>
      <c r="W730" s="5"/>
      <c r="X730" s="5"/>
      <c r="Y730" s="5"/>
      <c r="Z730" s="5"/>
    </row>
    <row r="731" spans="1:26" ht="21.75" customHeight="1">
      <c r="A731" s="1"/>
      <c r="B731" s="1"/>
      <c r="C731" s="64"/>
      <c r="D731" s="5"/>
      <c r="E731" s="5"/>
      <c r="F731" s="5"/>
      <c r="G731" s="5"/>
      <c r="H731" s="5"/>
      <c r="I731" s="5"/>
      <c r="J731" s="65"/>
      <c r="K731" s="5"/>
      <c r="L731" s="5"/>
      <c r="M731" s="66"/>
      <c r="N731" s="66"/>
      <c r="O731" s="66"/>
      <c r="P731" s="66"/>
      <c r="Q731" s="66"/>
      <c r="R731" s="5"/>
      <c r="S731" s="5"/>
      <c r="T731" s="5"/>
      <c r="U731" s="5"/>
      <c r="V731" s="8"/>
      <c r="W731" s="5"/>
      <c r="X731" s="5"/>
      <c r="Y731" s="5"/>
      <c r="Z731" s="5"/>
    </row>
    <row r="732" spans="1:26" ht="21.75" customHeight="1">
      <c r="A732" s="1"/>
      <c r="B732" s="1"/>
      <c r="C732" s="64"/>
      <c r="D732" s="5"/>
      <c r="E732" s="5"/>
      <c r="F732" s="5"/>
      <c r="G732" s="5"/>
      <c r="H732" s="5"/>
      <c r="I732" s="5"/>
      <c r="J732" s="65"/>
      <c r="K732" s="5"/>
      <c r="L732" s="5"/>
      <c r="M732" s="66"/>
      <c r="N732" s="66"/>
      <c r="O732" s="66"/>
      <c r="P732" s="66"/>
      <c r="Q732" s="66"/>
      <c r="R732" s="5"/>
      <c r="S732" s="5"/>
      <c r="T732" s="5"/>
      <c r="U732" s="5"/>
      <c r="V732" s="8"/>
      <c r="W732" s="5"/>
      <c r="X732" s="5"/>
      <c r="Y732" s="5"/>
      <c r="Z732" s="5"/>
    </row>
    <row r="733" spans="1:26" ht="21.75" customHeight="1">
      <c r="A733" s="1"/>
      <c r="B733" s="1"/>
      <c r="C733" s="64"/>
      <c r="D733" s="5"/>
      <c r="E733" s="5"/>
      <c r="F733" s="5"/>
      <c r="G733" s="5"/>
      <c r="H733" s="5"/>
      <c r="I733" s="5"/>
      <c r="J733" s="65"/>
      <c r="K733" s="5"/>
      <c r="L733" s="5"/>
      <c r="M733" s="66"/>
      <c r="N733" s="66"/>
      <c r="O733" s="66"/>
      <c r="P733" s="66"/>
      <c r="Q733" s="66"/>
      <c r="R733" s="5"/>
      <c r="S733" s="5"/>
      <c r="T733" s="5"/>
      <c r="U733" s="5"/>
      <c r="V733" s="8"/>
      <c r="W733" s="5"/>
      <c r="X733" s="5"/>
      <c r="Y733" s="5"/>
      <c r="Z733" s="5"/>
    </row>
    <row r="734" spans="1:26" ht="21.75" customHeight="1">
      <c r="A734" s="1"/>
      <c r="B734" s="1"/>
      <c r="C734" s="64"/>
      <c r="D734" s="5"/>
      <c r="E734" s="5"/>
      <c r="F734" s="5"/>
      <c r="G734" s="5"/>
      <c r="H734" s="5"/>
      <c r="I734" s="5"/>
      <c r="J734" s="65"/>
      <c r="K734" s="5"/>
      <c r="L734" s="5"/>
      <c r="M734" s="66"/>
      <c r="N734" s="66"/>
      <c r="O734" s="66"/>
      <c r="P734" s="66"/>
      <c r="Q734" s="66"/>
      <c r="R734" s="5"/>
      <c r="S734" s="5"/>
      <c r="T734" s="5"/>
      <c r="U734" s="5"/>
      <c r="V734" s="8"/>
      <c r="W734" s="5"/>
      <c r="X734" s="5"/>
      <c r="Y734" s="5"/>
      <c r="Z734" s="5"/>
    </row>
    <row r="735" spans="1:26" ht="21.75" customHeight="1">
      <c r="A735" s="1"/>
      <c r="B735" s="1"/>
      <c r="C735" s="64"/>
      <c r="D735" s="5"/>
      <c r="E735" s="5"/>
      <c r="F735" s="5"/>
      <c r="G735" s="5"/>
      <c r="H735" s="5"/>
      <c r="I735" s="5"/>
      <c r="J735" s="65"/>
      <c r="K735" s="5"/>
      <c r="L735" s="5"/>
      <c r="M735" s="66"/>
      <c r="N735" s="66"/>
      <c r="O735" s="66"/>
      <c r="P735" s="66"/>
      <c r="Q735" s="66"/>
      <c r="R735" s="5"/>
      <c r="S735" s="5"/>
      <c r="T735" s="5"/>
      <c r="U735" s="5"/>
      <c r="V735" s="8"/>
      <c r="W735" s="5"/>
      <c r="X735" s="5"/>
      <c r="Y735" s="5"/>
      <c r="Z735" s="5"/>
    </row>
    <row r="736" spans="1:26" ht="21.75" customHeight="1">
      <c r="A736" s="1"/>
      <c r="B736" s="1"/>
      <c r="C736" s="64"/>
      <c r="D736" s="5"/>
      <c r="E736" s="5"/>
      <c r="F736" s="5"/>
      <c r="G736" s="5"/>
      <c r="H736" s="5"/>
      <c r="I736" s="5"/>
      <c r="J736" s="65"/>
      <c r="K736" s="5"/>
      <c r="L736" s="5"/>
      <c r="M736" s="66"/>
      <c r="N736" s="66"/>
      <c r="O736" s="66"/>
      <c r="P736" s="66"/>
      <c r="Q736" s="66"/>
      <c r="R736" s="5"/>
      <c r="S736" s="5"/>
      <c r="T736" s="5"/>
      <c r="U736" s="5"/>
      <c r="V736" s="8"/>
      <c r="W736" s="5"/>
      <c r="X736" s="5"/>
      <c r="Y736" s="5"/>
      <c r="Z736" s="5"/>
    </row>
    <row r="737" spans="1:26" ht="21.75" customHeight="1">
      <c r="A737" s="1"/>
      <c r="B737" s="1"/>
      <c r="C737" s="64"/>
      <c r="D737" s="5"/>
      <c r="E737" s="5"/>
      <c r="F737" s="5"/>
      <c r="G737" s="5"/>
      <c r="H737" s="5"/>
      <c r="I737" s="5"/>
      <c r="J737" s="65"/>
      <c r="K737" s="5"/>
      <c r="L737" s="5"/>
      <c r="M737" s="66"/>
      <c r="N737" s="66"/>
      <c r="O737" s="66"/>
      <c r="P737" s="66"/>
      <c r="Q737" s="66"/>
      <c r="R737" s="5"/>
      <c r="S737" s="5"/>
      <c r="T737" s="5"/>
      <c r="U737" s="5"/>
      <c r="V737" s="8"/>
      <c r="W737" s="5"/>
      <c r="X737" s="5"/>
      <c r="Y737" s="5"/>
      <c r="Z737" s="5"/>
    </row>
    <row r="738" spans="1:26" ht="21.75" customHeight="1">
      <c r="A738" s="1"/>
      <c r="B738" s="1"/>
      <c r="C738" s="64"/>
      <c r="D738" s="5"/>
      <c r="E738" s="5"/>
      <c r="F738" s="5"/>
      <c r="G738" s="5"/>
      <c r="H738" s="5"/>
      <c r="I738" s="5"/>
      <c r="J738" s="65"/>
      <c r="K738" s="5"/>
      <c r="L738" s="5"/>
      <c r="M738" s="66"/>
      <c r="N738" s="66"/>
      <c r="O738" s="66"/>
      <c r="P738" s="66"/>
      <c r="Q738" s="66"/>
      <c r="R738" s="5"/>
      <c r="S738" s="5"/>
      <c r="T738" s="5"/>
      <c r="U738" s="5"/>
      <c r="V738" s="8"/>
      <c r="W738" s="5"/>
      <c r="X738" s="5"/>
      <c r="Y738" s="5"/>
      <c r="Z738" s="5"/>
    </row>
    <row r="739" spans="1:26" ht="21.75" customHeight="1">
      <c r="A739" s="1"/>
      <c r="B739" s="1"/>
      <c r="C739" s="64"/>
      <c r="D739" s="5"/>
      <c r="E739" s="5"/>
      <c r="F739" s="5"/>
      <c r="G739" s="5"/>
      <c r="H739" s="5"/>
      <c r="I739" s="5"/>
      <c r="J739" s="65"/>
      <c r="K739" s="5"/>
      <c r="L739" s="5"/>
      <c r="M739" s="66"/>
      <c r="N739" s="66"/>
      <c r="O739" s="66"/>
      <c r="P739" s="66"/>
      <c r="Q739" s="66"/>
      <c r="R739" s="5"/>
      <c r="S739" s="5"/>
      <c r="T739" s="5"/>
      <c r="U739" s="5"/>
      <c r="V739" s="8"/>
      <c r="W739" s="5"/>
      <c r="X739" s="5"/>
      <c r="Y739" s="5"/>
      <c r="Z739" s="5"/>
    </row>
    <row r="740" spans="1:26" ht="21.75" customHeight="1">
      <c r="A740" s="1"/>
      <c r="B740" s="1"/>
      <c r="C740" s="64"/>
      <c r="D740" s="5"/>
      <c r="E740" s="5"/>
      <c r="F740" s="5"/>
      <c r="G740" s="5"/>
      <c r="H740" s="5"/>
      <c r="I740" s="5"/>
      <c r="J740" s="65"/>
      <c r="K740" s="5"/>
      <c r="L740" s="5"/>
      <c r="M740" s="66"/>
      <c r="N740" s="66"/>
      <c r="O740" s="66"/>
      <c r="P740" s="66"/>
      <c r="Q740" s="66"/>
      <c r="R740" s="5"/>
      <c r="S740" s="5"/>
      <c r="T740" s="5"/>
      <c r="U740" s="5"/>
      <c r="V740" s="8"/>
      <c r="W740" s="5"/>
      <c r="X740" s="5"/>
      <c r="Y740" s="5"/>
      <c r="Z740" s="5"/>
    </row>
    <row r="741" spans="1:26" ht="21.75" customHeight="1">
      <c r="A741" s="1"/>
      <c r="B741" s="1"/>
      <c r="C741" s="64"/>
      <c r="D741" s="5"/>
      <c r="E741" s="5"/>
      <c r="F741" s="5"/>
      <c r="G741" s="5"/>
      <c r="H741" s="5"/>
      <c r="I741" s="5"/>
      <c r="J741" s="65"/>
      <c r="K741" s="5"/>
      <c r="L741" s="5"/>
      <c r="M741" s="66"/>
      <c r="N741" s="66"/>
      <c r="O741" s="66"/>
      <c r="P741" s="66"/>
      <c r="Q741" s="66"/>
      <c r="R741" s="5"/>
      <c r="S741" s="5"/>
      <c r="T741" s="5"/>
      <c r="U741" s="5"/>
      <c r="V741" s="8"/>
      <c r="W741" s="5"/>
      <c r="X741" s="5"/>
      <c r="Y741" s="5"/>
      <c r="Z741" s="5"/>
    </row>
    <row r="742" spans="1:26" ht="21.75" customHeight="1">
      <c r="A742" s="1"/>
      <c r="B742" s="1"/>
      <c r="C742" s="64"/>
      <c r="D742" s="5"/>
      <c r="E742" s="5"/>
      <c r="F742" s="5"/>
      <c r="G742" s="5"/>
      <c r="H742" s="5"/>
      <c r="I742" s="5"/>
      <c r="J742" s="65"/>
      <c r="K742" s="5"/>
      <c r="L742" s="5"/>
      <c r="M742" s="66"/>
      <c r="N742" s="66"/>
      <c r="O742" s="66"/>
      <c r="P742" s="66"/>
      <c r="Q742" s="66"/>
      <c r="R742" s="5"/>
      <c r="S742" s="5"/>
      <c r="T742" s="5"/>
      <c r="U742" s="5"/>
      <c r="V742" s="8"/>
      <c r="W742" s="5"/>
      <c r="X742" s="5"/>
      <c r="Y742" s="5"/>
      <c r="Z742" s="5"/>
    </row>
    <row r="743" spans="1:26" ht="21.75" customHeight="1">
      <c r="A743" s="1"/>
      <c r="B743" s="1"/>
      <c r="C743" s="64"/>
      <c r="D743" s="5"/>
      <c r="E743" s="5"/>
      <c r="F743" s="5"/>
      <c r="G743" s="5"/>
      <c r="H743" s="5"/>
      <c r="I743" s="5"/>
      <c r="J743" s="65"/>
      <c r="K743" s="5"/>
      <c r="L743" s="5"/>
      <c r="M743" s="66"/>
      <c r="N743" s="66"/>
      <c r="O743" s="66"/>
      <c r="P743" s="66"/>
      <c r="Q743" s="66"/>
      <c r="R743" s="5"/>
      <c r="S743" s="5"/>
      <c r="T743" s="5"/>
      <c r="U743" s="5"/>
      <c r="V743" s="8"/>
      <c r="W743" s="5"/>
      <c r="X743" s="5"/>
      <c r="Y743" s="5"/>
      <c r="Z743" s="5"/>
    </row>
    <row r="744" spans="1:26" ht="21.75" customHeight="1">
      <c r="A744" s="1"/>
      <c r="B744" s="1"/>
      <c r="C744" s="64"/>
      <c r="D744" s="5"/>
      <c r="E744" s="5"/>
      <c r="F744" s="5"/>
      <c r="G744" s="5"/>
      <c r="H744" s="5"/>
      <c r="I744" s="5"/>
      <c r="J744" s="65"/>
      <c r="K744" s="5"/>
      <c r="L744" s="5"/>
      <c r="M744" s="66"/>
      <c r="N744" s="66"/>
      <c r="O744" s="66"/>
      <c r="P744" s="66"/>
      <c r="Q744" s="66"/>
      <c r="R744" s="5"/>
      <c r="S744" s="5"/>
      <c r="T744" s="5"/>
      <c r="U744" s="5"/>
      <c r="V744" s="8"/>
      <c r="W744" s="5"/>
      <c r="X744" s="5"/>
      <c r="Y744" s="5"/>
      <c r="Z744" s="5"/>
    </row>
    <row r="745" spans="1:26" ht="21.75" customHeight="1">
      <c r="A745" s="1"/>
      <c r="B745" s="1"/>
      <c r="C745" s="64"/>
      <c r="D745" s="5"/>
      <c r="E745" s="5"/>
      <c r="F745" s="5"/>
      <c r="G745" s="5"/>
      <c r="H745" s="5"/>
      <c r="I745" s="5"/>
      <c r="J745" s="65"/>
      <c r="K745" s="5"/>
      <c r="L745" s="5"/>
      <c r="M745" s="66"/>
      <c r="N745" s="66"/>
      <c r="O745" s="66"/>
      <c r="P745" s="66"/>
      <c r="Q745" s="66"/>
      <c r="R745" s="5"/>
      <c r="S745" s="5"/>
      <c r="T745" s="5"/>
      <c r="U745" s="5"/>
      <c r="V745" s="8"/>
      <c r="W745" s="5"/>
      <c r="X745" s="5"/>
      <c r="Y745" s="5"/>
      <c r="Z745" s="5"/>
    </row>
    <row r="746" spans="1:26" ht="21.75" customHeight="1">
      <c r="A746" s="1"/>
      <c r="B746" s="1"/>
      <c r="C746" s="64"/>
      <c r="D746" s="5"/>
      <c r="E746" s="5"/>
      <c r="F746" s="5"/>
      <c r="G746" s="5"/>
      <c r="H746" s="5"/>
      <c r="I746" s="5"/>
      <c r="J746" s="65"/>
      <c r="K746" s="5"/>
      <c r="L746" s="5"/>
      <c r="M746" s="66"/>
      <c r="N746" s="66"/>
      <c r="O746" s="66"/>
      <c r="P746" s="66"/>
      <c r="Q746" s="66"/>
      <c r="R746" s="5"/>
      <c r="S746" s="5"/>
      <c r="T746" s="5"/>
      <c r="U746" s="5"/>
      <c r="V746" s="8"/>
      <c r="W746" s="5"/>
      <c r="X746" s="5"/>
      <c r="Y746" s="5"/>
      <c r="Z746" s="5"/>
    </row>
    <row r="747" spans="1:26" ht="21.75" customHeight="1">
      <c r="A747" s="1"/>
      <c r="B747" s="1"/>
      <c r="C747" s="64"/>
      <c r="D747" s="5"/>
      <c r="E747" s="5"/>
      <c r="F747" s="5"/>
      <c r="G747" s="5"/>
      <c r="H747" s="5"/>
      <c r="I747" s="5"/>
      <c r="J747" s="65"/>
      <c r="K747" s="5"/>
      <c r="L747" s="5"/>
      <c r="M747" s="66"/>
      <c r="N747" s="66"/>
      <c r="O747" s="66"/>
      <c r="P747" s="66"/>
      <c r="Q747" s="66"/>
      <c r="R747" s="5"/>
      <c r="S747" s="5"/>
      <c r="T747" s="5"/>
      <c r="U747" s="5"/>
      <c r="V747" s="8"/>
      <c r="W747" s="5"/>
      <c r="X747" s="5"/>
      <c r="Y747" s="5"/>
      <c r="Z747" s="5"/>
    </row>
    <row r="748" spans="1:26" ht="21.75" customHeight="1">
      <c r="A748" s="1"/>
      <c r="B748" s="1"/>
      <c r="C748" s="64"/>
      <c r="D748" s="5"/>
      <c r="E748" s="5"/>
      <c r="F748" s="5"/>
      <c r="G748" s="5"/>
      <c r="H748" s="5"/>
      <c r="I748" s="5"/>
      <c r="J748" s="65"/>
      <c r="K748" s="5"/>
      <c r="L748" s="5"/>
      <c r="M748" s="66"/>
      <c r="N748" s="66"/>
      <c r="O748" s="66"/>
      <c r="P748" s="66"/>
      <c r="Q748" s="66"/>
      <c r="R748" s="5"/>
      <c r="S748" s="5"/>
      <c r="T748" s="5"/>
      <c r="U748" s="5"/>
      <c r="V748" s="8"/>
      <c r="W748" s="5"/>
      <c r="X748" s="5"/>
      <c r="Y748" s="5"/>
      <c r="Z748" s="5"/>
    </row>
    <row r="749" spans="1:26" ht="21.75" customHeight="1">
      <c r="A749" s="1"/>
      <c r="B749" s="1"/>
      <c r="C749" s="64"/>
      <c r="D749" s="5"/>
      <c r="E749" s="5"/>
      <c r="F749" s="5"/>
      <c r="G749" s="5"/>
      <c r="H749" s="5"/>
      <c r="I749" s="5"/>
      <c r="J749" s="65"/>
      <c r="K749" s="5"/>
      <c r="L749" s="5"/>
      <c r="M749" s="66"/>
      <c r="N749" s="66"/>
      <c r="O749" s="66"/>
      <c r="P749" s="66"/>
      <c r="Q749" s="66"/>
      <c r="R749" s="5"/>
      <c r="S749" s="5"/>
      <c r="T749" s="5"/>
      <c r="U749" s="5"/>
      <c r="V749" s="8"/>
      <c r="W749" s="5"/>
      <c r="X749" s="5"/>
      <c r="Y749" s="5"/>
      <c r="Z749" s="5"/>
    </row>
    <row r="750" spans="1:26" ht="21.75" customHeight="1">
      <c r="A750" s="1"/>
      <c r="B750" s="1"/>
      <c r="C750" s="64"/>
      <c r="D750" s="5"/>
      <c r="E750" s="5"/>
      <c r="F750" s="5"/>
      <c r="G750" s="5"/>
      <c r="H750" s="5"/>
      <c r="I750" s="5"/>
      <c r="J750" s="65"/>
      <c r="K750" s="5"/>
      <c r="L750" s="5"/>
      <c r="M750" s="66"/>
      <c r="N750" s="66"/>
      <c r="O750" s="66"/>
      <c r="P750" s="66"/>
      <c r="Q750" s="66"/>
      <c r="R750" s="5"/>
      <c r="S750" s="5"/>
      <c r="T750" s="5"/>
      <c r="U750" s="5"/>
      <c r="V750" s="8"/>
      <c r="W750" s="5"/>
      <c r="X750" s="5"/>
      <c r="Y750" s="5"/>
      <c r="Z750" s="5"/>
    </row>
    <row r="751" spans="1:26" ht="21.75" customHeight="1">
      <c r="A751" s="1"/>
      <c r="B751" s="1"/>
      <c r="C751" s="64"/>
      <c r="D751" s="5"/>
      <c r="E751" s="5"/>
      <c r="F751" s="5"/>
      <c r="G751" s="5"/>
      <c r="H751" s="5"/>
      <c r="I751" s="5"/>
      <c r="J751" s="65"/>
      <c r="K751" s="5"/>
      <c r="L751" s="5"/>
      <c r="M751" s="66"/>
      <c r="N751" s="66"/>
      <c r="O751" s="66"/>
      <c r="P751" s="66"/>
      <c r="Q751" s="66"/>
      <c r="R751" s="5"/>
      <c r="S751" s="5"/>
      <c r="T751" s="5"/>
      <c r="U751" s="5"/>
      <c r="V751" s="8"/>
      <c r="W751" s="5"/>
      <c r="X751" s="5"/>
      <c r="Y751" s="5"/>
      <c r="Z751" s="5"/>
    </row>
    <row r="752" spans="1:26" ht="21.75" customHeight="1">
      <c r="A752" s="1"/>
      <c r="B752" s="1"/>
      <c r="C752" s="64"/>
      <c r="D752" s="5"/>
      <c r="E752" s="5"/>
      <c r="F752" s="5"/>
      <c r="G752" s="5"/>
      <c r="H752" s="5"/>
      <c r="I752" s="5"/>
      <c r="J752" s="65"/>
      <c r="K752" s="5"/>
      <c r="L752" s="5"/>
      <c r="M752" s="66"/>
      <c r="N752" s="66"/>
      <c r="O752" s="66"/>
      <c r="P752" s="66"/>
      <c r="Q752" s="66"/>
      <c r="R752" s="5"/>
      <c r="S752" s="5"/>
      <c r="T752" s="5"/>
      <c r="U752" s="5"/>
      <c r="V752" s="8"/>
      <c r="W752" s="5"/>
      <c r="X752" s="5"/>
      <c r="Y752" s="5"/>
      <c r="Z752" s="5"/>
    </row>
    <row r="753" spans="1:26" ht="21.75" customHeight="1">
      <c r="A753" s="1"/>
      <c r="B753" s="1"/>
      <c r="C753" s="64"/>
      <c r="D753" s="5"/>
      <c r="E753" s="5"/>
      <c r="F753" s="5"/>
      <c r="G753" s="5"/>
      <c r="H753" s="5"/>
      <c r="I753" s="5"/>
      <c r="J753" s="65"/>
      <c r="K753" s="5"/>
      <c r="L753" s="5"/>
      <c r="M753" s="66"/>
      <c r="N753" s="66"/>
      <c r="O753" s="66"/>
      <c r="P753" s="66"/>
      <c r="Q753" s="66"/>
      <c r="R753" s="5"/>
      <c r="S753" s="5"/>
      <c r="T753" s="5"/>
      <c r="U753" s="5"/>
      <c r="V753" s="8"/>
      <c r="W753" s="5"/>
      <c r="X753" s="5"/>
      <c r="Y753" s="5"/>
      <c r="Z753" s="5"/>
    </row>
    <row r="754" spans="1:26" ht="21.75" customHeight="1">
      <c r="A754" s="1"/>
      <c r="B754" s="1"/>
      <c r="C754" s="64"/>
      <c r="D754" s="5"/>
      <c r="E754" s="5"/>
      <c r="F754" s="5"/>
      <c r="G754" s="5"/>
      <c r="H754" s="5"/>
      <c r="I754" s="5"/>
      <c r="J754" s="65"/>
      <c r="K754" s="5"/>
      <c r="L754" s="5"/>
      <c r="M754" s="66"/>
      <c r="N754" s="66"/>
      <c r="O754" s="66"/>
      <c r="P754" s="66"/>
      <c r="Q754" s="66"/>
      <c r="R754" s="5"/>
      <c r="S754" s="5"/>
      <c r="T754" s="5"/>
      <c r="U754" s="5"/>
      <c r="V754" s="8"/>
      <c r="W754" s="5"/>
      <c r="X754" s="5"/>
      <c r="Y754" s="5"/>
      <c r="Z754" s="5"/>
    </row>
    <row r="755" spans="1:26" ht="21.75" customHeight="1">
      <c r="A755" s="1"/>
      <c r="B755" s="1"/>
      <c r="C755" s="64"/>
      <c r="D755" s="5"/>
      <c r="E755" s="5"/>
      <c r="F755" s="5"/>
      <c r="G755" s="5"/>
      <c r="H755" s="5"/>
      <c r="I755" s="5"/>
      <c r="J755" s="65"/>
      <c r="K755" s="5"/>
      <c r="L755" s="5"/>
      <c r="M755" s="66"/>
      <c r="N755" s="66"/>
      <c r="O755" s="66"/>
      <c r="P755" s="66"/>
      <c r="Q755" s="66"/>
      <c r="R755" s="5"/>
      <c r="S755" s="5"/>
      <c r="T755" s="5"/>
      <c r="U755" s="5"/>
      <c r="V755" s="8"/>
      <c r="W755" s="5"/>
      <c r="X755" s="5"/>
      <c r="Y755" s="5"/>
      <c r="Z755" s="5"/>
    </row>
    <row r="756" spans="1:26" ht="21.75" customHeight="1">
      <c r="A756" s="1"/>
      <c r="B756" s="1"/>
      <c r="C756" s="64"/>
      <c r="D756" s="5"/>
      <c r="E756" s="5"/>
      <c r="F756" s="5"/>
      <c r="G756" s="5"/>
      <c r="H756" s="5"/>
      <c r="I756" s="5"/>
      <c r="J756" s="65"/>
      <c r="K756" s="5"/>
      <c r="L756" s="5"/>
      <c r="M756" s="66"/>
      <c r="N756" s="66"/>
      <c r="O756" s="66"/>
      <c r="P756" s="66"/>
      <c r="Q756" s="66"/>
      <c r="R756" s="5"/>
      <c r="S756" s="5"/>
      <c r="T756" s="5"/>
      <c r="U756" s="5"/>
      <c r="V756" s="8"/>
      <c r="W756" s="5"/>
      <c r="X756" s="5"/>
      <c r="Y756" s="5"/>
      <c r="Z756" s="5"/>
    </row>
    <row r="757" spans="1:26" ht="21.75" customHeight="1">
      <c r="A757" s="1"/>
      <c r="B757" s="1"/>
      <c r="C757" s="64"/>
      <c r="D757" s="5"/>
      <c r="E757" s="5"/>
      <c r="F757" s="5"/>
      <c r="G757" s="5"/>
      <c r="H757" s="5"/>
      <c r="I757" s="5"/>
      <c r="J757" s="65"/>
      <c r="K757" s="5"/>
      <c r="L757" s="5"/>
      <c r="M757" s="66"/>
      <c r="N757" s="66"/>
      <c r="O757" s="66"/>
      <c r="P757" s="66"/>
      <c r="Q757" s="66"/>
      <c r="R757" s="5"/>
      <c r="S757" s="5"/>
      <c r="T757" s="5"/>
      <c r="U757" s="5"/>
      <c r="V757" s="8"/>
      <c r="W757" s="5"/>
      <c r="X757" s="5"/>
      <c r="Y757" s="5"/>
      <c r="Z757" s="5"/>
    </row>
    <row r="758" spans="1:26" ht="21.75" customHeight="1">
      <c r="A758" s="1"/>
      <c r="B758" s="1"/>
      <c r="C758" s="64"/>
      <c r="D758" s="5"/>
      <c r="E758" s="5"/>
      <c r="F758" s="5"/>
      <c r="G758" s="5"/>
      <c r="H758" s="5"/>
      <c r="I758" s="5"/>
      <c r="J758" s="65"/>
      <c r="K758" s="5"/>
      <c r="L758" s="5"/>
      <c r="M758" s="66"/>
      <c r="N758" s="66"/>
      <c r="O758" s="66"/>
      <c r="P758" s="66"/>
      <c r="Q758" s="66"/>
      <c r="R758" s="5"/>
      <c r="S758" s="5"/>
      <c r="T758" s="5"/>
      <c r="U758" s="5"/>
      <c r="V758" s="8"/>
      <c r="W758" s="5"/>
      <c r="X758" s="5"/>
      <c r="Y758" s="5"/>
      <c r="Z758" s="5"/>
    </row>
    <row r="759" spans="1:26" ht="21.75" customHeight="1">
      <c r="A759" s="1"/>
      <c r="B759" s="1"/>
      <c r="C759" s="64"/>
      <c r="D759" s="5"/>
      <c r="E759" s="5"/>
      <c r="F759" s="5"/>
      <c r="G759" s="5"/>
      <c r="H759" s="5"/>
      <c r="I759" s="5"/>
      <c r="J759" s="65"/>
      <c r="K759" s="5"/>
      <c r="L759" s="5"/>
      <c r="M759" s="66"/>
      <c r="N759" s="66"/>
      <c r="O759" s="66"/>
      <c r="P759" s="66"/>
      <c r="Q759" s="66"/>
      <c r="R759" s="5"/>
      <c r="S759" s="5"/>
      <c r="T759" s="5"/>
      <c r="U759" s="5"/>
      <c r="V759" s="8"/>
      <c r="W759" s="5"/>
      <c r="X759" s="5"/>
      <c r="Y759" s="5"/>
      <c r="Z759" s="5"/>
    </row>
    <row r="760" spans="1:26" ht="21.75" customHeight="1">
      <c r="A760" s="1"/>
      <c r="B760" s="1"/>
      <c r="C760" s="64"/>
      <c r="D760" s="5"/>
      <c r="E760" s="5"/>
      <c r="F760" s="5"/>
      <c r="G760" s="5"/>
      <c r="H760" s="5"/>
      <c r="I760" s="5"/>
      <c r="J760" s="65"/>
      <c r="K760" s="5"/>
      <c r="L760" s="5"/>
      <c r="M760" s="66"/>
      <c r="N760" s="66"/>
      <c r="O760" s="66"/>
      <c r="P760" s="66"/>
      <c r="Q760" s="66"/>
      <c r="R760" s="5"/>
      <c r="S760" s="5"/>
      <c r="T760" s="5"/>
      <c r="U760" s="5"/>
      <c r="V760" s="8"/>
      <c r="W760" s="5"/>
      <c r="X760" s="5"/>
      <c r="Y760" s="5"/>
      <c r="Z760" s="5"/>
    </row>
    <row r="761" spans="1:26" ht="21.75" customHeight="1">
      <c r="A761" s="1"/>
      <c r="B761" s="1"/>
      <c r="C761" s="64"/>
      <c r="D761" s="5"/>
      <c r="E761" s="5"/>
      <c r="F761" s="5"/>
      <c r="G761" s="5"/>
      <c r="H761" s="5"/>
      <c r="I761" s="5"/>
      <c r="J761" s="65"/>
      <c r="K761" s="5"/>
      <c r="L761" s="5"/>
      <c r="M761" s="66"/>
      <c r="N761" s="66"/>
      <c r="O761" s="66"/>
      <c r="P761" s="66"/>
      <c r="Q761" s="66"/>
      <c r="R761" s="5"/>
      <c r="S761" s="5"/>
      <c r="T761" s="5"/>
      <c r="U761" s="5"/>
      <c r="V761" s="8"/>
      <c r="W761" s="5"/>
      <c r="X761" s="5"/>
      <c r="Y761" s="5"/>
      <c r="Z761" s="5"/>
    </row>
    <row r="762" spans="1:26" ht="21.75" customHeight="1">
      <c r="A762" s="1"/>
      <c r="B762" s="1"/>
      <c r="C762" s="64"/>
      <c r="D762" s="5"/>
      <c r="E762" s="5"/>
      <c r="F762" s="5"/>
      <c r="G762" s="5"/>
      <c r="H762" s="5"/>
      <c r="I762" s="5"/>
      <c r="J762" s="65"/>
      <c r="K762" s="5"/>
      <c r="L762" s="5"/>
      <c r="M762" s="66"/>
      <c r="N762" s="66"/>
      <c r="O762" s="66"/>
      <c r="P762" s="66"/>
      <c r="Q762" s="66"/>
      <c r="R762" s="5"/>
      <c r="S762" s="5"/>
      <c r="T762" s="5"/>
      <c r="U762" s="5"/>
      <c r="V762" s="8"/>
      <c r="W762" s="5"/>
      <c r="X762" s="5"/>
      <c r="Y762" s="5"/>
      <c r="Z762" s="5"/>
    </row>
    <row r="763" spans="1:26" ht="21.75" customHeight="1">
      <c r="A763" s="1"/>
      <c r="B763" s="1"/>
      <c r="C763" s="64"/>
      <c r="D763" s="5"/>
      <c r="E763" s="5"/>
      <c r="F763" s="5"/>
      <c r="G763" s="5"/>
      <c r="H763" s="5"/>
      <c r="I763" s="5"/>
      <c r="J763" s="65"/>
      <c r="K763" s="5"/>
      <c r="L763" s="5"/>
      <c r="M763" s="66"/>
      <c r="N763" s="66"/>
      <c r="O763" s="66"/>
      <c r="P763" s="66"/>
      <c r="Q763" s="66"/>
      <c r="R763" s="5"/>
      <c r="S763" s="5"/>
      <c r="T763" s="5"/>
      <c r="U763" s="5"/>
      <c r="V763" s="8"/>
      <c r="W763" s="5"/>
      <c r="X763" s="5"/>
      <c r="Y763" s="5"/>
      <c r="Z763" s="5"/>
    </row>
    <row r="764" spans="1:26" ht="21.75" customHeight="1">
      <c r="A764" s="1"/>
      <c r="B764" s="1"/>
      <c r="C764" s="64"/>
      <c r="D764" s="5"/>
      <c r="E764" s="5"/>
      <c r="F764" s="5"/>
      <c r="G764" s="5"/>
      <c r="H764" s="5"/>
      <c r="I764" s="5"/>
      <c r="J764" s="65"/>
      <c r="K764" s="5"/>
      <c r="L764" s="5"/>
      <c r="M764" s="66"/>
      <c r="N764" s="66"/>
      <c r="O764" s="66"/>
      <c r="P764" s="66"/>
      <c r="Q764" s="66"/>
      <c r="R764" s="5"/>
      <c r="S764" s="5"/>
      <c r="T764" s="5"/>
      <c r="U764" s="5"/>
      <c r="V764" s="8"/>
      <c r="W764" s="5"/>
      <c r="X764" s="5"/>
      <c r="Y764" s="5"/>
      <c r="Z764" s="5"/>
    </row>
    <row r="765" spans="1:26" ht="21.75" customHeight="1">
      <c r="A765" s="1"/>
      <c r="B765" s="1"/>
      <c r="C765" s="64"/>
      <c r="D765" s="5"/>
      <c r="E765" s="5"/>
      <c r="F765" s="5"/>
      <c r="G765" s="5"/>
      <c r="H765" s="5"/>
      <c r="I765" s="5"/>
      <c r="J765" s="65"/>
      <c r="K765" s="5"/>
      <c r="L765" s="5"/>
      <c r="M765" s="66"/>
      <c r="N765" s="66"/>
      <c r="O765" s="66"/>
      <c r="P765" s="66"/>
      <c r="Q765" s="66"/>
      <c r="R765" s="5"/>
      <c r="S765" s="5"/>
      <c r="T765" s="5"/>
      <c r="U765" s="5"/>
      <c r="V765" s="8"/>
      <c r="W765" s="5"/>
      <c r="X765" s="5"/>
      <c r="Y765" s="5"/>
      <c r="Z765" s="5"/>
    </row>
    <row r="766" spans="1:26" ht="21.75" customHeight="1">
      <c r="A766" s="1"/>
      <c r="B766" s="1"/>
      <c r="C766" s="64"/>
      <c r="D766" s="5"/>
      <c r="E766" s="5"/>
      <c r="F766" s="5"/>
      <c r="G766" s="5"/>
      <c r="H766" s="5"/>
      <c r="I766" s="5"/>
      <c r="J766" s="65"/>
      <c r="K766" s="5"/>
      <c r="L766" s="5"/>
      <c r="M766" s="66"/>
      <c r="N766" s="66"/>
      <c r="O766" s="66"/>
      <c r="P766" s="66"/>
      <c r="Q766" s="66"/>
      <c r="R766" s="5"/>
      <c r="S766" s="5"/>
      <c r="T766" s="5"/>
      <c r="U766" s="5"/>
      <c r="V766" s="8"/>
      <c r="W766" s="5"/>
      <c r="X766" s="5"/>
      <c r="Y766" s="5"/>
      <c r="Z766" s="5"/>
    </row>
    <row r="767" spans="1:26" ht="21.75" customHeight="1">
      <c r="A767" s="1"/>
      <c r="B767" s="1"/>
      <c r="C767" s="64"/>
      <c r="D767" s="5"/>
      <c r="E767" s="5"/>
      <c r="F767" s="5"/>
      <c r="G767" s="5"/>
      <c r="H767" s="5"/>
      <c r="I767" s="5"/>
      <c r="J767" s="65"/>
      <c r="K767" s="5"/>
      <c r="L767" s="5"/>
      <c r="M767" s="66"/>
      <c r="N767" s="66"/>
      <c r="O767" s="66"/>
      <c r="P767" s="66"/>
      <c r="Q767" s="66"/>
      <c r="R767" s="5"/>
      <c r="S767" s="5"/>
      <c r="T767" s="5"/>
      <c r="U767" s="5"/>
      <c r="V767" s="8"/>
      <c r="W767" s="5"/>
      <c r="X767" s="5"/>
      <c r="Y767" s="5"/>
      <c r="Z767" s="5"/>
    </row>
    <row r="768" spans="1:26" ht="21.75" customHeight="1">
      <c r="A768" s="1"/>
      <c r="B768" s="1"/>
      <c r="C768" s="64"/>
      <c r="D768" s="5"/>
      <c r="E768" s="5"/>
      <c r="F768" s="5"/>
      <c r="G768" s="5"/>
      <c r="H768" s="5"/>
      <c r="I768" s="5"/>
      <c r="J768" s="65"/>
      <c r="K768" s="5"/>
      <c r="L768" s="5"/>
      <c r="M768" s="66"/>
      <c r="N768" s="66"/>
      <c r="O768" s="66"/>
      <c r="P768" s="66"/>
      <c r="Q768" s="66"/>
      <c r="R768" s="5"/>
      <c r="S768" s="5"/>
      <c r="T768" s="5"/>
      <c r="U768" s="5"/>
      <c r="V768" s="8"/>
      <c r="W768" s="5"/>
      <c r="X768" s="5"/>
      <c r="Y768" s="5"/>
      <c r="Z768" s="5"/>
    </row>
    <row r="769" spans="1:26" ht="21.75" customHeight="1">
      <c r="A769" s="1"/>
      <c r="B769" s="1"/>
      <c r="C769" s="64"/>
      <c r="D769" s="5"/>
      <c r="E769" s="5"/>
      <c r="F769" s="5"/>
      <c r="G769" s="5"/>
      <c r="H769" s="5"/>
      <c r="I769" s="5"/>
      <c r="J769" s="65"/>
      <c r="K769" s="5"/>
      <c r="L769" s="5"/>
      <c r="M769" s="66"/>
      <c r="N769" s="66"/>
      <c r="O769" s="66"/>
      <c r="P769" s="66"/>
      <c r="Q769" s="66"/>
      <c r="R769" s="5"/>
      <c r="S769" s="5"/>
      <c r="T769" s="5"/>
      <c r="U769" s="5"/>
      <c r="V769" s="8"/>
      <c r="W769" s="5"/>
      <c r="X769" s="5"/>
      <c r="Y769" s="5"/>
      <c r="Z769" s="5"/>
    </row>
    <row r="770" spans="1:26" ht="21.75" customHeight="1">
      <c r="A770" s="1"/>
      <c r="B770" s="1"/>
      <c r="C770" s="64"/>
      <c r="D770" s="5"/>
      <c r="E770" s="5"/>
      <c r="F770" s="5"/>
      <c r="G770" s="5"/>
      <c r="H770" s="5"/>
      <c r="I770" s="5"/>
      <c r="J770" s="65"/>
      <c r="K770" s="5"/>
      <c r="L770" s="5"/>
      <c r="M770" s="66"/>
      <c r="N770" s="66"/>
      <c r="O770" s="66"/>
      <c r="P770" s="66"/>
      <c r="Q770" s="66"/>
      <c r="R770" s="5"/>
      <c r="S770" s="5"/>
      <c r="T770" s="5"/>
      <c r="U770" s="5"/>
      <c r="V770" s="8"/>
      <c r="W770" s="5"/>
      <c r="X770" s="5"/>
      <c r="Y770" s="5"/>
      <c r="Z770" s="5"/>
    </row>
    <row r="771" spans="1:26" ht="21.75" customHeight="1">
      <c r="A771" s="1"/>
      <c r="B771" s="1"/>
      <c r="C771" s="64"/>
      <c r="D771" s="5"/>
      <c r="E771" s="5"/>
      <c r="F771" s="5"/>
      <c r="G771" s="5"/>
      <c r="H771" s="5"/>
      <c r="I771" s="5"/>
      <c r="J771" s="65"/>
      <c r="K771" s="5"/>
      <c r="L771" s="5"/>
      <c r="M771" s="66"/>
      <c r="N771" s="66"/>
      <c r="O771" s="66"/>
      <c r="P771" s="66"/>
      <c r="Q771" s="66"/>
      <c r="R771" s="5"/>
      <c r="S771" s="5"/>
      <c r="T771" s="5"/>
      <c r="U771" s="5"/>
      <c r="V771" s="8"/>
      <c r="W771" s="5"/>
      <c r="X771" s="5"/>
      <c r="Y771" s="5"/>
      <c r="Z771" s="5"/>
    </row>
    <row r="772" spans="1:26" ht="21.75" customHeight="1">
      <c r="A772" s="1"/>
      <c r="B772" s="1"/>
      <c r="C772" s="64"/>
      <c r="D772" s="5"/>
      <c r="E772" s="5"/>
      <c r="F772" s="5"/>
      <c r="G772" s="5"/>
      <c r="H772" s="5"/>
      <c r="I772" s="5"/>
      <c r="J772" s="65"/>
      <c r="K772" s="5"/>
      <c r="L772" s="5"/>
      <c r="M772" s="66"/>
      <c r="N772" s="66"/>
      <c r="O772" s="66"/>
      <c r="P772" s="66"/>
      <c r="Q772" s="66"/>
      <c r="R772" s="5"/>
      <c r="S772" s="5"/>
      <c r="T772" s="5"/>
      <c r="U772" s="5"/>
      <c r="V772" s="8"/>
      <c r="W772" s="5"/>
      <c r="X772" s="5"/>
      <c r="Y772" s="5"/>
      <c r="Z772" s="5"/>
    </row>
    <row r="773" spans="1:26" ht="21.75" customHeight="1">
      <c r="A773" s="1"/>
      <c r="B773" s="1"/>
      <c r="C773" s="64"/>
      <c r="D773" s="5"/>
      <c r="E773" s="5"/>
      <c r="F773" s="5"/>
      <c r="G773" s="5"/>
      <c r="H773" s="5"/>
      <c r="I773" s="5"/>
      <c r="J773" s="65"/>
      <c r="K773" s="5"/>
      <c r="L773" s="5"/>
      <c r="M773" s="66"/>
      <c r="N773" s="66"/>
      <c r="O773" s="66"/>
      <c r="P773" s="66"/>
      <c r="Q773" s="66"/>
      <c r="R773" s="5"/>
      <c r="S773" s="5"/>
      <c r="T773" s="5"/>
      <c r="U773" s="5"/>
      <c r="V773" s="8"/>
      <c r="W773" s="5"/>
      <c r="X773" s="5"/>
      <c r="Y773" s="5"/>
      <c r="Z773" s="5"/>
    </row>
    <row r="774" spans="1:26" ht="21.75" customHeight="1">
      <c r="A774" s="1"/>
      <c r="B774" s="1"/>
      <c r="C774" s="64"/>
      <c r="D774" s="5"/>
      <c r="E774" s="5"/>
      <c r="F774" s="5"/>
      <c r="G774" s="5"/>
      <c r="H774" s="5"/>
      <c r="I774" s="5"/>
      <c r="J774" s="65"/>
      <c r="K774" s="5"/>
      <c r="L774" s="5"/>
      <c r="M774" s="66"/>
      <c r="N774" s="66"/>
      <c r="O774" s="66"/>
      <c r="P774" s="66"/>
      <c r="Q774" s="66"/>
      <c r="R774" s="5"/>
      <c r="S774" s="5"/>
      <c r="T774" s="5"/>
      <c r="U774" s="5"/>
      <c r="V774" s="8"/>
      <c r="W774" s="5"/>
      <c r="X774" s="5"/>
      <c r="Y774" s="5"/>
      <c r="Z774" s="5"/>
    </row>
    <row r="775" spans="1:26" ht="21.75" customHeight="1">
      <c r="A775" s="1"/>
      <c r="B775" s="1"/>
      <c r="C775" s="64"/>
      <c r="D775" s="5"/>
      <c r="E775" s="5"/>
      <c r="F775" s="5"/>
      <c r="G775" s="5"/>
      <c r="H775" s="5"/>
      <c r="I775" s="5"/>
      <c r="J775" s="65"/>
      <c r="K775" s="5"/>
      <c r="L775" s="5"/>
      <c r="M775" s="66"/>
      <c r="N775" s="66"/>
      <c r="O775" s="66"/>
      <c r="P775" s="66"/>
      <c r="Q775" s="66"/>
      <c r="R775" s="5"/>
      <c r="S775" s="5"/>
      <c r="T775" s="5"/>
      <c r="U775" s="5"/>
      <c r="V775" s="8"/>
      <c r="W775" s="5"/>
      <c r="X775" s="5"/>
      <c r="Y775" s="5"/>
      <c r="Z775" s="5"/>
    </row>
    <row r="776" spans="1:26" ht="21.75" customHeight="1">
      <c r="A776" s="1"/>
      <c r="B776" s="1"/>
      <c r="C776" s="64"/>
      <c r="D776" s="5"/>
      <c r="E776" s="5"/>
      <c r="F776" s="5"/>
      <c r="G776" s="5"/>
      <c r="H776" s="5"/>
      <c r="I776" s="5"/>
      <c r="J776" s="65"/>
      <c r="K776" s="5"/>
      <c r="L776" s="5"/>
      <c r="M776" s="66"/>
      <c r="N776" s="66"/>
      <c r="O776" s="66"/>
      <c r="P776" s="66"/>
      <c r="Q776" s="66"/>
      <c r="R776" s="5"/>
      <c r="S776" s="5"/>
      <c r="T776" s="5"/>
      <c r="U776" s="5"/>
      <c r="V776" s="8"/>
      <c r="W776" s="5"/>
      <c r="X776" s="5"/>
      <c r="Y776" s="5"/>
      <c r="Z776" s="5"/>
    </row>
    <row r="777" spans="1:26" ht="21.75" customHeight="1">
      <c r="A777" s="1"/>
      <c r="B777" s="1"/>
      <c r="C777" s="64"/>
      <c r="D777" s="5"/>
      <c r="E777" s="5"/>
      <c r="F777" s="5"/>
      <c r="G777" s="5"/>
      <c r="H777" s="5"/>
      <c r="I777" s="5"/>
      <c r="J777" s="65"/>
      <c r="K777" s="5"/>
      <c r="L777" s="5"/>
      <c r="M777" s="66"/>
      <c r="N777" s="66"/>
      <c r="O777" s="66"/>
      <c r="P777" s="66"/>
      <c r="Q777" s="66"/>
      <c r="R777" s="5"/>
      <c r="S777" s="5"/>
      <c r="T777" s="5"/>
      <c r="U777" s="5"/>
      <c r="V777" s="8"/>
      <c r="W777" s="5"/>
      <c r="X777" s="5"/>
      <c r="Y777" s="5"/>
      <c r="Z777" s="5"/>
    </row>
    <row r="778" spans="1:26" ht="21.75" customHeight="1">
      <c r="A778" s="1"/>
      <c r="B778" s="1"/>
      <c r="C778" s="64"/>
      <c r="D778" s="5"/>
      <c r="E778" s="5"/>
      <c r="F778" s="5"/>
      <c r="G778" s="5"/>
      <c r="H778" s="5"/>
      <c r="I778" s="5"/>
      <c r="J778" s="65"/>
      <c r="K778" s="5"/>
      <c r="L778" s="5"/>
      <c r="M778" s="66"/>
      <c r="N778" s="66"/>
      <c r="O778" s="66"/>
      <c r="P778" s="66"/>
      <c r="Q778" s="66"/>
      <c r="R778" s="5"/>
      <c r="S778" s="5"/>
      <c r="T778" s="5"/>
      <c r="U778" s="5"/>
      <c r="V778" s="8"/>
      <c r="W778" s="5"/>
      <c r="X778" s="5"/>
      <c r="Y778" s="5"/>
      <c r="Z778" s="5"/>
    </row>
    <row r="779" spans="1:26" ht="21.75" customHeight="1">
      <c r="A779" s="1"/>
      <c r="B779" s="1"/>
      <c r="C779" s="64"/>
      <c r="D779" s="5"/>
      <c r="E779" s="5"/>
      <c r="F779" s="5"/>
      <c r="G779" s="5"/>
      <c r="H779" s="5"/>
      <c r="I779" s="5"/>
      <c r="J779" s="65"/>
      <c r="K779" s="5"/>
      <c r="L779" s="5"/>
      <c r="M779" s="66"/>
      <c r="N779" s="66"/>
      <c r="O779" s="66"/>
      <c r="P779" s="66"/>
      <c r="Q779" s="66"/>
      <c r="R779" s="5"/>
      <c r="S779" s="5"/>
      <c r="T779" s="5"/>
      <c r="U779" s="5"/>
      <c r="V779" s="8"/>
      <c r="W779" s="5"/>
      <c r="X779" s="5"/>
      <c r="Y779" s="5"/>
      <c r="Z779" s="5"/>
    </row>
    <row r="780" spans="1:26" ht="21.75" customHeight="1">
      <c r="A780" s="1"/>
      <c r="B780" s="1"/>
      <c r="C780" s="64"/>
      <c r="D780" s="5"/>
      <c r="E780" s="5"/>
      <c r="F780" s="5"/>
      <c r="G780" s="5"/>
      <c r="H780" s="5"/>
      <c r="I780" s="5"/>
      <c r="J780" s="65"/>
      <c r="K780" s="5"/>
      <c r="L780" s="5"/>
      <c r="M780" s="66"/>
      <c r="N780" s="66"/>
      <c r="O780" s="66"/>
      <c r="P780" s="66"/>
      <c r="Q780" s="66"/>
      <c r="R780" s="5"/>
      <c r="S780" s="5"/>
      <c r="T780" s="5"/>
      <c r="U780" s="5"/>
      <c r="V780" s="8"/>
      <c r="W780" s="5"/>
      <c r="X780" s="5"/>
      <c r="Y780" s="5"/>
      <c r="Z780" s="5"/>
    </row>
    <row r="781" spans="1:26" ht="21.75" customHeight="1">
      <c r="A781" s="1"/>
      <c r="B781" s="1"/>
      <c r="C781" s="64"/>
      <c r="D781" s="5"/>
      <c r="E781" s="5"/>
      <c r="F781" s="5"/>
      <c r="G781" s="5"/>
      <c r="H781" s="5"/>
      <c r="I781" s="5"/>
      <c r="J781" s="65"/>
      <c r="K781" s="5"/>
      <c r="L781" s="5"/>
      <c r="M781" s="66"/>
      <c r="N781" s="66"/>
      <c r="O781" s="66"/>
      <c r="P781" s="66"/>
      <c r="Q781" s="66"/>
      <c r="R781" s="5"/>
      <c r="S781" s="5"/>
      <c r="T781" s="5"/>
      <c r="U781" s="5"/>
      <c r="V781" s="8"/>
      <c r="W781" s="5"/>
      <c r="X781" s="5"/>
      <c r="Y781" s="5"/>
      <c r="Z781" s="5"/>
    </row>
    <row r="782" spans="1:26" ht="21.75" customHeight="1">
      <c r="A782" s="1"/>
      <c r="B782" s="1"/>
      <c r="C782" s="64"/>
      <c r="D782" s="5"/>
      <c r="E782" s="5"/>
      <c r="F782" s="5"/>
      <c r="G782" s="5"/>
      <c r="H782" s="5"/>
      <c r="I782" s="5"/>
      <c r="J782" s="65"/>
      <c r="K782" s="5"/>
      <c r="L782" s="5"/>
      <c r="M782" s="66"/>
      <c r="N782" s="66"/>
      <c r="O782" s="66"/>
      <c r="P782" s="66"/>
      <c r="Q782" s="66"/>
      <c r="R782" s="5"/>
      <c r="S782" s="5"/>
      <c r="T782" s="5"/>
      <c r="U782" s="5"/>
      <c r="V782" s="8"/>
      <c r="W782" s="5"/>
      <c r="X782" s="5"/>
      <c r="Y782" s="5"/>
      <c r="Z782" s="5"/>
    </row>
    <row r="783" spans="1:26" ht="21.75" customHeight="1">
      <c r="A783" s="1"/>
      <c r="B783" s="1"/>
      <c r="C783" s="64"/>
      <c r="D783" s="5"/>
      <c r="E783" s="5"/>
      <c r="F783" s="5"/>
      <c r="G783" s="5"/>
      <c r="H783" s="5"/>
      <c r="I783" s="5"/>
      <c r="J783" s="65"/>
      <c r="K783" s="5"/>
      <c r="L783" s="5"/>
      <c r="M783" s="66"/>
      <c r="N783" s="66"/>
      <c r="O783" s="66"/>
      <c r="P783" s="66"/>
      <c r="Q783" s="66"/>
      <c r="R783" s="5"/>
      <c r="S783" s="5"/>
      <c r="T783" s="5"/>
      <c r="U783" s="5"/>
      <c r="V783" s="8"/>
      <c r="W783" s="5"/>
      <c r="X783" s="5"/>
      <c r="Y783" s="5"/>
      <c r="Z783" s="5"/>
    </row>
    <row r="784" spans="1:26" ht="21.75" customHeight="1">
      <c r="A784" s="1"/>
      <c r="B784" s="1"/>
      <c r="C784" s="64"/>
      <c r="D784" s="5"/>
      <c r="E784" s="5"/>
      <c r="F784" s="5"/>
      <c r="G784" s="5"/>
      <c r="H784" s="5"/>
      <c r="I784" s="5"/>
      <c r="J784" s="65"/>
      <c r="K784" s="5"/>
      <c r="L784" s="5"/>
      <c r="M784" s="66"/>
      <c r="N784" s="66"/>
      <c r="O784" s="66"/>
      <c r="P784" s="66"/>
      <c r="Q784" s="66"/>
      <c r="R784" s="5"/>
      <c r="S784" s="5"/>
      <c r="T784" s="5"/>
      <c r="U784" s="5"/>
      <c r="V784" s="8"/>
      <c r="W784" s="5"/>
      <c r="X784" s="5"/>
      <c r="Y784" s="5"/>
      <c r="Z784" s="5"/>
    </row>
    <row r="785" spans="1:26" ht="21.75" customHeight="1">
      <c r="A785" s="1"/>
      <c r="B785" s="1"/>
      <c r="C785" s="64"/>
      <c r="D785" s="5"/>
      <c r="E785" s="5"/>
      <c r="F785" s="5"/>
      <c r="G785" s="5"/>
      <c r="H785" s="5"/>
      <c r="I785" s="5"/>
      <c r="J785" s="65"/>
      <c r="K785" s="5"/>
      <c r="L785" s="5"/>
      <c r="M785" s="66"/>
      <c r="N785" s="66"/>
      <c r="O785" s="66"/>
      <c r="P785" s="66"/>
      <c r="Q785" s="66"/>
      <c r="R785" s="5"/>
      <c r="S785" s="5"/>
      <c r="T785" s="5"/>
      <c r="U785" s="5"/>
      <c r="V785" s="8"/>
      <c r="W785" s="5"/>
      <c r="X785" s="5"/>
      <c r="Y785" s="5"/>
      <c r="Z785" s="5"/>
    </row>
    <row r="786" spans="1:26" ht="21.75" customHeight="1">
      <c r="A786" s="1"/>
      <c r="B786" s="1"/>
      <c r="C786" s="64"/>
      <c r="D786" s="5"/>
      <c r="E786" s="5"/>
      <c r="F786" s="5"/>
      <c r="G786" s="5"/>
      <c r="H786" s="5"/>
      <c r="I786" s="5"/>
      <c r="J786" s="65"/>
      <c r="K786" s="5"/>
      <c r="L786" s="5"/>
      <c r="M786" s="66"/>
      <c r="N786" s="66"/>
      <c r="O786" s="66"/>
      <c r="P786" s="66"/>
      <c r="Q786" s="66"/>
      <c r="R786" s="5"/>
      <c r="S786" s="5"/>
      <c r="T786" s="5"/>
      <c r="U786" s="5"/>
      <c r="V786" s="8"/>
      <c r="W786" s="5"/>
      <c r="X786" s="5"/>
      <c r="Y786" s="5"/>
      <c r="Z786" s="5"/>
    </row>
    <row r="787" spans="1:26" ht="21.75" customHeight="1">
      <c r="A787" s="1"/>
      <c r="B787" s="1"/>
      <c r="C787" s="64"/>
      <c r="D787" s="5"/>
      <c r="E787" s="5"/>
      <c r="F787" s="5"/>
      <c r="G787" s="5"/>
      <c r="H787" s="5"/>
      <c r="I787" s="5"/>
      <c r="J787" s="65"/>
      <c r="K787" s="5"/>
      <c r="L787" s="5"/>
      <c r="M787" s="66"/>
      <c r="N787" s="66"/>
      <c r="O787" s="66"/>
      <c r="P787" s="66"/>
      <c r="Q787" s="66"/>
      <c r="R787" s="5"/>
      <c r="S787" s="5"/>
      <c r="T787" s="5"/>
      <c r="U787" s="5"/>
      <c r="V787" s="8"/>
      <c r="W787" s="5"/>
      <c r="X787" s="5"/>
      <c r="Y787" s="5"/>
      <c r="Z787" s="5"/>
    </row>
    <row r="788" spans="1:26" ht="21.75" customHeight="1">
      <c r="A788" s="1"/>
      <c r="B788" s="1"/>
      <c r="C788" s="64"/>
      <c r="D788" s="5"/>
      <c r="E788" s="5"/>
      <c r="F788" s="5"/>
      <c r="G788" s="5"/>
      <c r="H788" s="5"/>
      <c r="I788" s="5"/>
      <c r="J788" s="65"/>
      <c r="K788" s="5"/>
      <c r="L788" s="5"/>
      <c r="M788" s="66"/>
      <c r="N788" s="66"/>
      <c r="O788" s="66"/>
      <c r="P788" s="66"/>
      <c r="Q788" s="66"/>
      <c r="R788" s="5"/>
      <c r="S788" s="5"/>
      <c r="T788" s="5"/>
      <c r="U788" s="5"/>
      <c r="V788" s="8"/>
      <c r="W788" s="5"/>
      <c r="X788" s="5"/>
      <c r="Y788" s="5"/>
      <c r="Z788" s="5"/>
    </row>
    <row r="789" spans="1:26" ht="21.75" customHeight="1">
      <c r="A789" s="1"/>
      <c r="B789" s="1"/>
      <c r="C789" s="64"/>
      <c r="D789" s="5"/>
      <c r="E789" s="5"/>
      <c r="F789" s="5"/>
      <c r="G789" s="5"/>
      <c r="H789" s="5"/>
      <c r="I789" s="5"/>
      <c r="J789" s="65"/>
      <c r="K789" s="5"/>
      <c r="L789" s="5"/>
      <c r="M789" s="66"/>
      <c r="N789" s="66"/>
      <c r="O789" s="66"/>
      <c r="P789" s="66"/>
      <c r="Q789" s="66"/>
      <c r="R789" s="5"/>
      <c r="S789" s="5"/>
      <c r="T789" s="5"/>
      <c r="U789" s="5"/>
      <c r="V789" s="8"/>
      <c r="W789" s="5"/>
      <c r="X789" s="5"/>
      <c r="Y789" s="5"/>
      <c r="Z789" s="5"/>
    </row>
    <row r="790" spans="1:26" ht="21.75" customHeight="1">
      <c r="A790" s="1"/>
      <c r="B790" s="1"/>
      <c r="C790" s="64"/>
      <c r="D790" s="5"/>
      <c r="E790" s="5"/>
      <c r="F790" s="5"/>
      <c r="G790" s="5"/>
      <c r="H790" s="5"/>
      <c r="I790" s="5"/>
      <c r="J790" s="65"/>
      <c r="K790" s="5"/>
      <c r="L790" s="5"/>
      <c r="M790" s="66"/>
      <c r="N790" s="66"/>
      <c r="O790" s="66"/>
      <c r="P790" s="66"/>
      <c r="Q790" s="66"/>
      <c r="R790" s="5"/>
      <c r="S790" s="5"/>
      <c r="T790" s="5"/>
      <c r="U790" s="5"/>
      <c r="V790" s="8"/>
      <c r="W790" s="5"/>
      <c r="X790" s="5"/>
      <c r="Y790" s="5"/>
      <c r="Z790" s="5"/>
    </row>
    <row r="791" spans="1:26" ht="21.75" customHeight="1">
      <c r="A791" s="1"/>
      <c r="B791" s="1"/>
      <c r="C791" s="64"/>
      <c r="D791" s="5"/>
      <c r="E791" s="5"/>
      <c r="F791" s="5"/>
      <c r="G791" s="5"/>
      <c r="H791" s="5"/>
      <c r="I791" s="5"/>
      <c r="J791" s="65"/>
      <c r="K791" s="5"/>
      <c r="L791" s="5"/>
      <c r="M791" s="66"/>
      <c r="N791" s="66"/>
      <c r="O791" s="66"/>
      <c r="P791" s="66"/>
      <c r="Q791" s="66"/>
      <c r="R791" s="5"/>
      <c r="S791" s="5"/>
      <c r="T791" s="5"/>
      <c r="U791" s="5"/>
      <c r="V791" s="8"/>
      <c r="W791" s="5"/>
      <c r="X791" s="5"/>
      <c r="Y791" s="5"/>
      <c r="Z791" s="5"/>
    </row>
    <row r="792" spans="1:26" ht="21.75" customHeight="1">
      <c r="A792" s="1"/>
      <c r="B792" s="1"/>
      <c r="C792" s="64"/>
      <c r="D792" s="5"/>
      <c r="E792" s="5"/>
      <c r="F792" s="5"/>
      <c r="G792" s="5"/>
      <c r="H792" s="5"/>
      <c r="I792" s="5"/>
      <c r="J792" s="65"/>
      <c r="K792" s="5"/>
      <c r="L792" s="5"/>
      <c r="M792" s="66"/>
      <c r="N792" s="66"/>
      <c r="O792" s="66"/>
      <c r="P792" s="66"/>
      <c r="Q792" s="66"/>
      <c r="R792" s="5"/>
      <c r="S792" s="5"/>
      <c r="T792" s="5"/>
      <c r="U792" s="5"/>
      <c r="V792" s="8"/>
      <c r="W792" s="5"/>
      <c r="X792" s="5"/>
      <c r="Y792" s="5"/>
      <c r="Z792" s="5"/>
    </row>
    <row r="793" spans="1:26" ht="21.75" customHeight="1">
      <c r="A793" s="1"/>
      <c r="B793" s="1"/>
      <c r="C793" s="64"/>
      <c r="D793" s="5"/>
      <c r="E793" s="5"/>
      <c r="F793" s="5"/>
      <c r="G793" s="5"/>
      <c r="H793" s="5"/>
      <c r="I793" s="5"/>
      <c r="J793" s="65"/>
      <c r="K793" s="5"/>
      <c r="L793" s="5"/>
      <c r="M793" s="66"/>
      <c r="N793" s="66"/>
      <c r="O793" s="66"/>
      <c r="P793" s="66"/>
      <c r="Q793" s="66"/>
      <c r="R793" s="5"/>
      <c r="S793" s="5"/>
      <c r="T793" s="5"/>
      <c r="U793" s="5"/>
      <c r="V793" s="8"/>
      <c r="W793" s="5"/>
      <c r="X793" s="5"/>
      <c r="Y793" s="5"/>
      <c r="Z793" s="5"/>
    </row>
    <row r="794" spans="1:26" ht="21.75" customHeight="1">
      <c r="A794" s="1"/>
      <c r="B794" s="1"/>
      <c r="C794" s="64"/>
      <c r="D794" s="5"/>
      <c r="E794" s="5"/>
      <c r="F794" s="5"/>
      <c r="G794" s="5"/>
      <c r="H794" s="5"/>
      <c r="I794" s="5"/>
      <c r="J794" s="65"/>
      <c r="K794" s="5"/>
      <c r="L794" s="5"/>
      <c r="M794" s="66"/>
      <c r="N794" s="66"/>
      <c r="O794" s="66"/>
      <c r="P794" s="66"/>
      <c r="Q794" s="66"/>
      <c r="R794" s="5"/>
      <c r="S794" s="5"/>
      <c r="T794" s="5"/>
      <c r="U794" s="5"/>
      <c r="V794" s="8"/>
      <c r="W794" s="5"/>
      <c r="X794" s="5"/>
      <c r="Y794" s="5"/>
      <c r="Z794" s="5"/>
    </row>
    <row r="795" spans="1:26" ht="21.75" customHeight="1">
      <c r="A795" s="1"/>
      <c r="B795" s="1"/>
      <c r="C795" s="64"/>
      <c r="D795" s="5"/>
      <c r="E795" s="5"/>
      <c r="F795" s="5"/>
      <c r="G795" s="5"/>
      <c r="H795" s="5"/>
      <c r="I795" s="5"/>
      <c r="J795" s="65"/>
      <c r="K795" s="5"/>
      <c r="L795" s="5"/>
      <c r="M795" s="66"/>
      <c r="N795" s="66"/>
      <c r="O795" s="66"/>
      <c r="P795" s="66"/>
      <c r="Q795" s="66"/>
      <c r="R795" s="5"/>
      <c r="S795" s="5"/>
      <c r="T795" s="5"/>
      <c r="U795" s="5"/>
      <c r="V795" s="8"/>
      <c r="W795" s="5"/>
      <c r="X795" s="5"/>
      <c r="Y795" s="5"/>
      <c r="Z795" s="5"/>
    </row>
    <row r="796" spans="1:26" ht="21.75" customHeight="1">
      <c r="A796" s="1"/>
      <c r="B796" s="1"/>
      <c r="C796" s="64"/>
      <c r="D796" s="5"/>
      <c r="E796" s="5"/>
      <c r="F796" s="5"/>
      <c r="G796" s="5"/>
      <c r="H796" s="5"/>
      <c r="I796" s="5"/>
      <c r="J796" s="65"/>
      <c r="K796" s="5"/>
      <c r="L796" s="5"/>
      <c r="M796" s="66"/>
      <c r="N796" s="66"/>
      <c r="O796" s="66"/>
      <c r="P796" s="66"/>
      <c r="Q796" s="66"/>
      <c r="R796" s="5"/>
      <c r="S796" s="5"/>
      <c r="T796" s="5"/>
      <c r="U796" s="5"/>
      <c r="V796" s="8"/>
      <c r="W796" s="5"/>
      <c r="X796" s="5"/>
      <c r="Y796" s="5"/>
      <c r="Z796" s="5"/>
    </row>
    <row r="797" spans="1:26" ht="21.75" customHeight="1">
      <c r="A797" s="1"/>
      <c r="B797" s="1"/>
      <c r="C797" s="64"/>
      <c r="D797" s="5"/>
      <c r="E797" s="5"/>
      <c r="F797" s="5"/>
      <c r="G797" s="5"/>
      <c r="H797" s="5"/>
      <c r="I797" s="5"/>
      <c r="J797" s="65"/>
      <c r="K797" s="5"/>
      <c r="L797" s="5"/>
      <c r="M797" s="66"/>
      <c r="N797" s="66"/>
      <c r="O797" s="66"/>
      <c r="P797" s="66"/>
      <c r="Q797" s="66"/>
      <c r="R797" s="5"/>
      <c r="S797" s="5"/>
      <c r="T797" s="5"/>
      <c r="U797" s="5"/>
      <c r="V797" s="8"/>
      <c r="W797" s="5"/>
      <c r="X797" s="5"/>
      <c r="Y797" s="5"/>
      <c r="Z797" s="5"/>
    </row>
    <row r="798" spans="1:26" ht="21.75" customHeight="1">
      <c r="A798" s="1"/>
      <c r="B798" s="1"/>
      <c r="C798" s="64"/>
      <c r="D798" s="5"/>
      <c r="E798" s="5"/>
      <c r="F798" s="5"/>
      <c r="G798" s="5"/>
      <c r="H798" s="5"/>
      <c r="I798" s="5"/>
      <c r="J798" s="65"/>
      <c r="K798" s="5"/>
      <c r="L798" s="5"/>
      <c r="M798" s="66"/>
      <c r="N798" s="66"/>
      <c r="O798" s="66"/>
      <c r="P798" s="66"/>
      <c r="Q798" s="66"/>
      <c r="R798" s="5"/>
      <c r="S798" s="5"/>
      <c r="T798" s="5"/>
      <c r="U798" s="5"/>
      <c r="V798" s="8"/>
      <c r="W798" s="5"/>
      <c r="X798" s="5"/>
      <c r="Y798" s="5"/>
      <c r="Z798" s="5"/>
    </row>
    <row r="799" spans="1:26" ht="21.75" customHeight="1">
      <c r="A799" s="1"/>
      <c r="B799" s="1"/>
      <c r="C799" s="64"/>
      <c r="D799" s="5"/>
      <c r="E799" s="5"/>
      <c r="F799" s="5"/>
      <c r="G799" s="5"/>
      <c r="H799" s="5"/>
      <c r="I799" s="5"/>
      <c r="J799" s="65"/>
      <c r="K799" s="5"/>
      <c r="L799" s="5"/>
      <c r="M799" s="66"/>
      <c r="N799" s="66"/>
      <c r="O799" s="66"/>
      <c r="P799" s="66"/>
      <c r="Q799" s="66"/>
      <c r="R799" s="5"/>
      <c r="S799" s="5"/>
      <c r="T799" s="5"/>
      <c r="U799" s="5"/>
      <c r="V799" s="8"/>
      <c r="W799" s="5"/>
      <c r="X799" s="5"/>
      <c r="Y799" s="5"/>
      <c r="Z799" s="5"/>
    </row>
    <row r="800" spans="1:26" ht="21.75" customHeight="1">
      <c r="A800" s="1"/>
      <c r="B800" s="1"/>
      <c r="C800" s="64"/>
      <c r="D800" s="5"/>
      <c r="E800" s="5"/>
      <c r="F800" s="5"/>
      <c r="G800" s="5"/>
      <c r="H800" s="5"/>
      <c r="I800" s="5"/>
      <c r="J800" s="65"/>
      <c r="K800" s="5"/>
      <c r="L800" s="5"/>
      <c r="M800" s="66"/>
      <c r="N800" s="66"/>
      <c r="O800" s="66"/>
      <c r="P800" s="66"/>
      <c r="Q800" s="66"/>
      <c r="R800" s="5"/>
      <c r="S800" s="5"/>
      <c r="T800" s="5"/>
      <c r="U800" s="5"/>
      <c r="V800" s="8"/>
      <c r="W800" s="5"/>
      <c r="X800" s="5"/>
      <c r="Y800" s="5"/>
      <c r="Z800" s="5"/>
    </row>
    <row r="801" spans="1:26" ht="21.75" customHeight="1">
      <c r="A801" s="1"/>
      <c r="B801" s="1"/>
      <c r="C801" s="64"/>
      <c r="D801" s="5"/>
      <c r="E801" s="5"/>
      <c r="F801" s="5"/>
      <c r="G801" s="5"/>
      <c r="H801" s="5"/>
      <c r="I801" s="5"/>
      <c r="J801" s="65"/>
      <c r="K801" s="5"/>
      <c r="L801" s="5"/>
      <c r="M801" s="66"/>
      <c r="N801" s="66"/>
      <c r="O801" s="66"/>
      <c r="P801" s="66"/>
      <c r="Q801" s="66"/>
      <c r="R801" s="5"/>
      <c r="S801" s="5"/>
      <c r="T801" s="5"/>
      <c r="U801" s="5"/>
      <c r="V801" s="8"/>
      <c r="W801" s="5"/>
      <c r="X801" s="5"/>
      <c r="Y801" s="5"/>
      <c r="Z801" s="5"/>
    </row>
    <row r="802" spans="1:26" ht="21.75" customHeight="1">
      <c r="A802" s="1"/>
      <c r="B802" s="1"/>
      <c r="C802" s="64"/>
      <c r="D802" s="5"/>
      <c r="E802" s="5"/>
      <c r="F802" s="5"/>
      <c r="G802" s="5"/>
      <c r="H802" s="5"/>
      <c r="I802" s="5"/>
      <c r="J802" s="65"/>
      <c r="K802" s="5"/>
      <c r="L802" s="5"/>
      <c r="M802" s="66"/>
      <c r="N802" s="66"/>
      <c r="O802" s="66"/>
      <c r="P802" s="66"/>
      <c r="Q802" s="66"/>
      <c r="R802" s="5"/>
      <c r="S802" s="5"/>
      <c r="T802" s="5"/>
      <c r="U802" s="5"/>
      <c r="V802" s="8"/>
      <c r="W802" s="5"/>
      <c r="X802" s="5"/>
      <c r="Y802" s="5"/>
      <c r="Z802" s="5"/>
    </row>
    <row r="803" spans="1:26" ht="21.75" customHeight="1">
      <c r="A803" s="1"/>
      <c r="B803" s="1"/>
      <c r="C803" s="64"/>
      <c r="D803" s="5"/>
      <c r="E803" s="5"/>
      <c r="F803" s="5"/>
      <c r="G803" s="5"/>
      <c r="H803" s="5"/>
      <c r="I803" s="5"/>
      <c r="J803" s="65"/>
      <c r="K803" s="5"/>
      <c r="L803" s="5"/>
      <c r="M803" s="66"/>
      <c r="N803" s="66"/>
      <c r="O803" s="66"/>
      <c r="P803" s="66"/>
      <c r="Q803" s="66"/>
      <c r="R803" s="5"/>
      <c r="S803" s="5"/>
      <c r="T803" s="5"/>
      <c r="U803" s="5"/>
      <c r="V803" s="8"/>
      <c r="W803" s="5"/>
      <c r="X803" s="5"/>
      <c r="Y803" s="5"/>
      <c r="Z803" s="5"/>
    </row>
    <row r="804" spans="1:26" ht="21.75" customHeight="1">
      <c r="A804" s="1"/>
      <c r="B804" s="1"/>
      <c r="C804" s="64"/>
      <c r="D804" s="5"/>
      <c r="E804" s="5"/>
      <c r="F804" s="5"/>
      <c r="G804" s="5"/>
      <c r="H804" s="5"/>
      <c r="I804" s="5"/>
      <c r="J804" s="65"/>
      <c r="K804" s="5"/>
      <c r="L804" s="5"/>
      <c r="M804" s="66"/>
      <c r="N804" s="66"/>
      <c r="O804" s="66"/>
      <c r="P804" s="66"/>
      <c r="Q804" s="66"/>
      <c r="R804" s="5"/>
      <c r="S804" s="5"/>
      <c r="T804" s="5"/>
      <c r="U804" s="5"/>
      <c r="V804" s="8"/>
      <c r="W804" s="5"/>
      <c r="X804" s="5"/>
      <c r="Y804" s="5"/>
      <c r="Z804" s="5"/>
    </row>
    <row r="805" spans="1:26" ht="21.75" customHeight="1">
      <c r="A805" s="1"/>
      <c r="B805" s="1"/>
      <c r="C805" s="64"/>
      <c r="D805" s="5"/>
      <c r="E805" s="5"/>
      <c r="F805" s="5"/>
      <c r="G805" s="5"/>
      <c r="H805" s="5"/>
      <c r="I805" s="5"/>
      <c r="J805" s="65"/>
      <c r="K805" s="5"/>
      <c r="L805" s="5"/>
      <c r="M805" s="66"/>
      <c r="N805" s="66"/>
      <c r="O805" s="66"/>
      <c r="P805" s="66"/>
      <c r="Q805" s="66"/>
      <c r="R805" s="5"/>
      <c r="S805" s="5"/>
      <c r="T805" s="5"/>
      <c r="U805" s="5"/>
      <c r="V805" s="8"/>
      <c r="W805" s="5"/>
      <c r="X805" s="5"/>
      <c r="Y805" s="5"/>
      <c r="Z805" s="5"/>
    </row>
    <row r="806" spans="1:26" ht="21.75" customHeight="1">
      <c r="A806" s="1"/>
      <c r="B806" s="1"/>
      <c r="C806" s="64"/>
      <c r="D806" s="5"/>
      <c r="E806" s="5"/>
      <c r="F806" s="5"/>
      <c r="G806" s="5"/>
      <c r="H806" s="5"/>
      <c r="I806" s="5"/>
      <c r="J806" s="65"/>
      <c r="K806" s="5"/>
      <c r="L806" s="5"/>
      <c r="M806" s="66"/>
      <c r="N806" s="66"/>
      <c r="O806" s="66"/>
      <c r="P806" s="66"/>
      <c r="Q806" s="66"/>
      <c r="R806" s="5"/>
      <c r="S806" s="5"/>
      <c r="T806" s="5"/>
      <c r="U806" s="5"/>
      <c r="V806" s="8"/>
      <c r="W806" s="5"/>
      <c r="X806" s="5"/>
      <c r="Y806" s="5"/>
      <c r="Z806" s="5"/>
    </row>
    <row r="807" spans="1:26" ht="21.75" customHeight="1">
      <c r="A807" s="1"/>
      <c r="B807" s="1"/>
      <c r="C807" s="64"/>
      <c r="D807" s="5"/>
      <c r="E807" s="5"/>
      <c r="F807" s="5"/>
      <c r="G807" s="5"/>
      <c r="H807" s="5"/>
      <c r="I807" s="5"/>
      <c r="J807" s="65"/>
      <c r="K807" s="5"/>
      <c r="L807" s="5"/>
      <c r="M807" s="66"/>
      <c r="N807" s="66"/>
      <c r="O807" s="66"/>
      <c r="P807" s="66"/>
      <c r="Q807" s="66"/>
      <c r="R807" s="5"/>
      <c r="S807" s="5"/>
      <c r="T807" s="5"/>
      <c r="U807" s="5"/>
      <c r="V807" s="8"/>
      <c r="W807" s="5"/>
      <c r="X807" s="5"/>
      <c r="Y807" s="5"/>
      <c r="Z807" s="5"/>
    </row>
    <row r="808" spans="1:26" ht="21.75" customHeight="1">
      <c r="A808" s="1"/>
      <c r="B808" s="1"/>
      <c r="C808" s="64"/>
      <c r="D808" s="5"/>
      <c r="E808" s="5"/>
      <c r="F808" s="5"/>
      <c r="G808" s="5"/>
      <c r="H808" s="5"/>
      <c r="I808" s="5"/>
      <c r="J808" s="65"/>
      <c r="K808" s="5"/>
      <c r="L808" s="5"/>
      <c r="M808" s="66"/>
      <c r="N808" s="66"/>
      <c r="O808" s="66"/>
      <c r="P808" s="66"/>
      <c r="Q808" s="66"/>
      <c r="R808" s="5"/>
      <c r="S808" s="5"/>
      <c r="T808" s="5"/>
      <c r="U808" s="5"/>
      <c r="V808" s="8"/>
      <c r="W808" s="5"/>
      <c r="X808" s="5"/>
      <c r="Y808" s="5"/>
      <c r="Z808" s="5"/>
    </row>
    <row r="809" spans="1:26" ht="21.75" customHeight="1">
      <c r="A809" s="1"/>
      <c r="B809" s="1"/>
      <c r="C809" s="64"/>
      <c r="D809" s="5"/>
      <c r="E809" s="5"/>
      <c r="F809" s="5"/>
      <c r="G809" s="5"/>
      <c r="H809" s="5"/>
      <c r="I809" s="5"/>
      <c r="J809" s="65"/>
      <c r="K809" s="5"/>
      <c r="L809" s="5"/>
      <c r="M809" s="66"/>
      <c r="N809" s="66"/>
      <c r="O809" s="66"/>
      <c r="P809" s="66"/>
      <c r="Q809" s="66"/>
      <c r="R809" s="5"/>
      <c r="S809" s="5"/>
      <c r="T809" s="5"/>
      <c r="U809" s="5"/>
      <c r="V809" s="8"/>
      <c r="W809" s="5"/>
      <c r="X809" s="5"/>
      <c r="Y809" s="5"/>
      <c r="Z809" s="5"/>
    </row>
    <row r="810" spans="1:26" ht="21.75" customHeight="1">
      <c r="A810" s="1"/>
      <c r="B810" s="1"/>
      <c r="C810" s="64"/>
      <c r="D810" s="5"/>
      <c r="E810" s="5"/>
      <c r="F810" s="5"/>
      <c r="G810" s="5"/>
      <c r="H810" s="5"/>
      <c r="I810" s="5"/>
      <c r="J810" s="65"/>
      <c r="K810" s="5"/>
      <c r="L810" s="5"/>
      <c r="M810" s="66"/>
      <c r="N810" s="66"/>
      <c r="O810" s="66"/>
      <c r="P810" s="66"/>
      <c r="Q810" s="66"/>
      <c r="R810" s="5"/>
      <c r="S810" s="5"/>
      <c r="T810" s="5"/>
      <c r="U810" s="5"/>
      <c r="V810" s="8"/>
      <c r="W810" s="5"/>
      <c r="X810" s="5"/>
      <c r="Y810" s="5"/>
      <c r="Z810" s="5"/>
    </row>
    <row r="811" spans="1:26" ht="21.75" customHeight="1">
      <c r="A811" s="1"/>
      <c r="B811" s="1"/>
      <c r="C811" s="64"/>
      <c r="D811" s="5"/>
      <c r="E811" s="5"/>
      <c r="F811" s="5"/>
      <c r="G811" s="5"/>
      <c r="H811" s="5"/>
      <c r="I811" s="5"/>
      <c r="J811" s="65"/>
      <c r="K811" s="5"/>
      <c r="L811" s="5"/>
      <c r="M811" s="66"/>
      <c r="N811" s="66"/>
      <c r="O811" s="66"/>
      <c r="P811" s="66"/>
      <c r="Q811" s="66"/>
      <c r="R811" s="5"/>
      <c r="S811" s="5"/>
      <c r="T811" s="5"/>
      <c r="U811" s="5"/>
      <c r="V811" s="8"/>
      <c r="W811" s="5"/>
      <c r="X811" s="5"/>
      <c r="Y811" s="5"/>
      <c r="Z811" s="5"/>
    </row>
    <row r="812" spans="1:26" ht="21.75" customHeight="1">
      <c r="A812" s="1"/>
      <c r="B812" s="1"/>
      <c r="C812" s="64"/>
      <c r="D812" s="5"/>
      <c r="E812" s="5"/>
      <c r="F812" s="5"/>
      <c r="G812" s="5"/>
      <c r="H812" s="5"/>
      <c r="I812" s="5"/>
      <c r="J812" s="65"/>
      <c r="K812" s="5"/>
      <c r="L812" s="5"/>
      <c r="M812" s="66"/>
      <c r="N812" s="66"/>
      <c r="O812" s="66"/>
      <c r="P812" s="66"/>
      <c r="Q812" s="66"/>
      <c r="R812" s="5"/>
      <c r="S812" s="5"/>
      <c r="T812" s="5"/>
      <c r="U812" s="5"/>
      <c r="V812" s="8"/>
      <c r="W812" s="5"/>
      <c r="X812" s="5"/>
      <c r="Y812" s="5"/>
      <c r="Z812" s="5"/>
    </row>
    <row r="813" spans="1:26" ht="21.75" customHeight="1">
      <c r="A813" s="1"/>
      <c r="B813" s="1"/>
      <c r="C813" s="64"/>
      <c r="D813" s="5"/>
      <c r="E813" s="5"/>
      <c r="F813" s="5"/>
      <c r="G813" s="5"/>
      <c r="H813" s="5"/>
      <c r="I813" s="5"/>
      <c r="J813" s="65"/>
      <c r="K813" s="5"/>
      <c r="L813" s="5"/>
      <c r="M813" s="66"/>
      <c r="N813" s="66"/>
      <c r="O813" s="66"/>
      <c r="P813" s="66"/>
      <c r="Q813" s="66"/>
      <c r="R813" s="5"/>
      <c r="S813" s="5"/>
      <c r="T813" s="5"/>
      <c r="U813" s="5"/>
      <c r="V813" s="8"/>
      <c r="W813" s="5"/>
      <c r="X813" s="5"/>
      <c r="Y813" s="5"/>
      <c r="Z813" s="5"/>
    </row>
    <row r="814" spans="1:26" ht="21.75" customHeight="1">
      <c r="A814" s="1"/>
      <c r="B814" s="1"/>
      <c r="C814" s="64"/>
      <c r="D814" s="5"/>
      <c r="E814" s="5"/>
      <c r="F814" s="5"/>
      <c r="G814" s="5"/>
      <c r="H814" s="5"/>
      <c r="I814" s="5"/>
      <c r="J814" s="65"/>
      <c r="K814" s="5"/>
      <c r="L814" s="5"/>
      <c r="M814" s="66"/>
      <c r="N814" s="66"/>
      <c r="O814" s="66"/>
      <c r="P814" s="66"/>
      <c r="Q814" s="66"/>
      <c r="R814" s="5"/>
      <c r="S814" s="5"/>
      <c r="T814" s="5"/>
      <c r="U814" s="5"/>
      <c r="V814" s="8"/>
      <c r="W814" s="5"/>
      <c r="X814" s="5"/>
      <c r="Y814" s="5"/>
      <c r="Z814" s="5"/>
    </row>
    <row r="815" spans="1:26" ht="21.75" customHeight="1">
      <c r="A815" s="1"/>
      <c r="B815" s="1"/>
      <c r="C815" s="64"/>
      <c r="D815" s="5"/>
      <c r="E815" s="5"/>
      <c r="F815" s="5"/>
      <c r="G815" s="5"/>
      <c r="H815" s="5"/>
      <c r="I815" s="5"/>
      <c r="J815" s="65"/>
      <c r="K815" s="5"/>
      <c r="L815" s="5"/>
      <c r="M815" s="66"/>
      <c r="N815" s="66"/>
      <c r="O815" s="66"/>
      <c r="P815" s="66"/>
      <c r="Q815" s="66"/>
      <c r="R815" s="5"/>
      <c r="S815" s="5"/>
      <c r="T815" s="5"/>
      <c r="U815" s="5"/>
      <c r="V815" s="8"/>
      <c r="W815" s="5"/>
      <c r="X815" s="5"/>
      <c r="Y815" s="5"/>
      <c r="Z815" s="5"/>
    </row>
    <row r="816" spans="1:26" ht="21.75" customHeight="1">
      <c r="A816" s="1"/>
      <c r="B816" s="1"/>
      <c r="C816" s="64"/>
      <c r="D816" s="5"/>
      <c r="E816" s="5"/>
      <c r="F816" s="5"/>
      <c r="G816" s="5"/>
      <c r="H816" s="5"/>
      <c r="I816" s="5"/>
      <c r="J816" s="65"/>
      <c r="K816" s="5"/>
      <c r="L816" s="5"/>
      <c r="M816" s="66"/>
      <c r="N816" s="66"/>
      <c r="O816" s="66"/>
      <c r="P816" s="66"/>
      <c r="Q816" s="66"/>
      <c r="R816" s="5"/>
      <c r="S816" s="5"/>
      <c r="T816" s="5"/>
      <c r="U816" s="5"/>
      <c r="V816" s="8"/>
      <c r="W816" s="5"/>
      <c r="X816" s="5"/>
      <c r="Y816" s="5"/>
      <c r="Z816" s="5"/>
    </row>
    <row r="817" spans="1:26" ht="21.75" customHeight="1">
      <c r="A817" s="1"/>
      <c r="B817" s="1"/>
      <c r="C817" s="64"/>
      <c r="D817" s="5"/>
      <c r="E817" s="5"/>
      <c r="F817" s="5"/>
      <c r="G817" s="5"/>
      <c r="H817" s="5"/>
      <c r="I817" s="5"/>
      <c r="J817" s="65"/>
      <c r="K817" s="5"/>
      <c r="L817" s="5"/>
      <c r="M817" s="66"/>
      <c r="N817" s="66"/>
      <c r="O817" s="66"/>
      <c r="P817" s="66"/>
      <c r="Q817" s="66"/>
      <c r="R817" s="5"/>
      <c r="S817" s="5"/>
      <c r="T817" s="5"/>
      <c r="U817" s="5"/>
      <c r="V817" s="8"/>
      <c r="W817" s="5"/>
      <c r="X817" s="5"/>
      <c r="Y817" s="5"/>
      <c r="Z817" s="5"/>
    </row>
    <row r="818" spans="1:26" ht="21.75" customHeight="1">
      <c r="A818" s="1"/>
      <c r="B818" s="1"/>
      <c r="C818" s="64"/>
      <c r="D818" s="5"/>
      <c r="E818" s="5"/>
      <c r="F818" s="5"/>
      <c r="G818" s="5"/>
      <c r="H818" s="5"/>
      <c r="I818" s="5"/>
      <c r="J818" s="65"/>
      <c r="K818" s="5"/>
      <c r="L818" s="5"/>
      <c r="M818" s="66"/>
      <c r="N818" s="66"/>
      <c r="O818" s="66"/>
      <c r="P818" s="66"/>
      <c r="Q818" s="66"/>
      <c r="R818" s="5"/>
      <c r="S818" s="5"/>
      <c r="T818" s="5"/>
      <c r="U818" s="5"/>
      <c r="V818" s="8"/>
      <c r="W818" s="5"/>
      <c r="X818" s="5"/>
      <c r="Y818" s="5"/>
      <c r="Z818" s="5"/>
    </row>
    <row r="819" spans="1:26" ht="21.75" customHeight="1">
      <c r="A819" s="1"/>
      <c r="B819" s="1"/>
      <c r="C819" s="64"/>
      <c r="D819" s="5"/>
      <c r="E819" s="5"/>
      <c r="F819" s="5"/>
      <c r="G819" s="5"/>
      <c r="H819" s="5"/>
      <c r="I819" s="5"/>
      <c r="J819" s="65"/>
      <c r="K819" s="5"/>
      <c r="L819" s="5"/>
      <c r="M819" s="66"/>
      <c r="N819" s="66"/>
      <c r="O819" s="66"/>
      <c r="P819" s="66"/>
      <c r="Q819" s="66"/>
      <c r="R819" s="5"/>
      <c r="S819" s="5"/>
      <c r="T819" s="5"/>
      <c r="U819" s="5"/>
      <c r="V819" s="8"/>
      <c r="W819" s="5"/>
      <c r="X819" s="5"/>
      <c r="Y819" s="5"/>
      <c r="Z819" s="5"/>
    </row>
    <row r="820" spans="1:26" ht="21.75" customHeight="1">
      <c r="A820" s="1"/>
      <c r="B820" s="1"/>
      <c r="C820" s="64"/>
      <c r="D820" s="5"/>
      <c r="E820" s="5"/>
      <c r="F820" s="5"/>
      <c r="G820" s="5"/>
      <c r="H820" s="5"/>
      <c r="I820" s="5"/>
      <c r="J820" s="65"/>
      <c r="K820" s="5"/>
      <c r="L820" s="5"/>
      <c r="M820" s="66"/>
      <c r="N820" s="66"/>
      <c r="O820" s="66"/>
      <c r="P820" s="66"/>
      <c r="Q820" s="66"/>
      <c r="R820" s="5"/>
      <c r="S820" s="5"/>
      <c r="T820" s="5"/>
      <c r="U820" s="5"/>
      <c r="V820" s="8"/>
      <c r="W820" s="5"/>
      <c r="X820" s="5"/>
      <c r="Y820" s="5"/>
      <c r="Z820" s="5"/>
    </row>
    <row r="821" spans="1:26" ht="21.75" customHeight="1">
      <c r="A821" s="1"/>
      <c r="B821" s="1"/>
      <c r="C821" s="64"/>
      <c r="D821" s="5"/>
      <c r="E821" s="5"/>
      <c r="F821" s="5"/>
      <c r="G821" s="5"/>
      <c r="H821" s="5"/>
      <c r="I821" s="5"/>
      <c r="J821" s="65"/>
      <c r="K821" s="5"/>
      <c r="L821" s="5"/>
      <c r="M821" s="66"/>
      <c r="N821" s="66"/>
      <c r="O821" s="66"/>
      <c r="P821" s="66"/>
      <c r="Q821" s="66"/>
      <c r="R821" s="5"/>
      <c r="S821" s="5"/>
      <c r="T821" s="5"/>
      <c r="U821" s="5"/>
      <c r="V821" s="8"/>
      <c r="W821" s="5"/>
      <c r="X821" s="5"/>
      <c r="Y821" s="5"/>
      <c r="Z821" s="5"/>
    </row>
    <row r="822" spans="1:26" ht="21.75" customHeight="1">
      <c r="A822" s="1"/>
      <c r="B822" s="1"/>
      <c r="C822" s="64"/>
      <c r="D822" s="5"/>
      <c r="E822" s="5"/>
      <c r="F822" s="5"/>
      <c r="G822" s="5"/>
      <c r="H822" s="5"/>
      <c r="I822" s="5"/>
      <c r="J822" s="65"/>
      <c r="K822" s="5"/>
      <c r="L822" s="5"/>
      <c r="M822" s="66"/>
      <c r="N822" s="66"/>
      <c r="O822" s="66"/>
      <c r="P822" s="66"/>
      <c r="Q822" s="66"/>
      <c r="R822" s="5"/>
      <c r="S822" s="5"/>
      <c r="T822" s="5"/>
      <c r="U822" s="5"/>
      <c r="V822" s="8"/>
      <c r="W822" s="5"/>
      <c r="X822" s="5"/>
      <c r="Y822" s="5"/>
      <c r="Z822" s="5"/>
    </row>
    <row r="823" spans="1:26" ht="21.75" customHeight="1">
      <c r="A823" s="1"/>
      <c r="B823" s="1"/>
      <c r="C823" s="64"/>
      <c r="D823" s="5"/>
      <c r="E823" s="5"/>
      <c r="F823" s="5"/>
      <c r="G823" s="5"/>
      <c r="H823" s="5"/>
      <c r="I823" s="5"/>
      <c r="J823" s="65"/>
      <c r="K823" s="5"/>
      <c r="L823" s="5"/>
      <c r="M823" s="66"/>
      <c r="N823" s="66"/>
      <c r="O823" s="66"/>
      <c r="P823" s="66"/>
      <c r="Q823" s="66"/>
      <c r="R823" s="5"/>
      <c r="S823" s="5"/>
      <c r="T823" s="5"/>
      <c r="U823" s="5"/>
      <c r="V823" s="8"/>
      <c r="W823" s="5"/>
      <c r="X823" s="5"/>
      <c r="Y823" s="5"/>
      <c r="Z823" s="5"/>
    </row>
    <row r="824" spans="1:26" ht="21.75" customHeight="1">
      <c r="A824" s="1"/>
      <c r="B824" s="1"/>
      <c r="C824" s="64"/>
      <c r="D824" s="5"/>
      <c r="E824" s="5"/>
      <c r="F824" s="5"/>
      <c r="G824" s="5"/>
      <c r="H824" s="5"/>
      <c r="I824" s="5"/>
      <c r="J824" s="65"/>
      <c r="K824" s="5"/>
      <c r="L824" s="5"/>
      <c r="M824" s="66"/>
      <c r="N824" s="66"/>
      <c r="O824" s="66"/>
      <c r="P824" s="66"/>
      <c r="Q824" s="66"/>
      <c r="R824" s="5"/>
      <c r="S824" s="5"/>
      <c r="T824" s="5"/>
      <c r="U824" s="5"/>
      <c r="V824" s="8"/>
      <c r="W824" s="5"/>
      <c r="X824" s="5"/>
      <c r="Y824" s="5"/>
      <c r="Z824" s="5"/>
    </row>
    <row r="825" spans="1:26" ht="21.75" customHeight="1">
      <c r="A825" s="1"/>
      <c r="B825" s="1"/>
      <c r="C825" s="64"/>
      <c r="D825" s="5"/>
      <c r="E825" s="5"/>
      <c r="F825" s="5"/>
      <c r="G825" s="5"/>
      <c r="H825" s="5"/>
      <c r="I825" s="5"/>
      <c r="J825" s="65"/>
      <c r="K825" s="5"/>
      <c r="L825" s="5"/>
      <c r="M825" s="66"/>
      <c r="N825" s="66"/>
      <c r="O825" s="66"/>
      <c r="P825" s="66"/>
      <c r="Q825" s="66"/>
      <c r="R825" s="5"/>
      <c r="S825" s="5"/>
      <c r="T825" s="5"/>
      <c r="U825" s="5"/>
      <c r="V825" s="8"/>
      <c r="W825" s="5"/>
      <c r="X825" s="5"/>
      <c r="Y825" s="5"/>
      <c r="Z825" s="5"/>
    </row>
    <row r="826" spans="1:26" ht="21.75" customHeight="1">
      <c r="A826" s="1"/>
      <c r="B826" s="1"/>
      <c r="C826" s="64"/>
      <c r="D826" s="5"/>
      <c r="E826" s="5"/>
      <c r="F826" s="5"/>
      <c r="G826" s="5"/>
      <c r="H826" s="5"/>
      <c r="I826" s="5"/>
      <c r="J826" s="65"/>
      <c r="K826" s="5"/>
      <c r="L826" s="5"/>
      <c r="M826" s="66"/>
      <c r="N826" s="66"/>
      <c r="O826" s="66"/>
      <c r="P826" s="66"/>
      <c r="Q826" s="66"/>
      <c r="R826" s="5"/>
      <c r="S826" s="5"/>
      <c r="T826" s="5"/>
      <c r="U826" s="5"/>
      <c r="V826" s="8"/>
      <c r="W826" s="5"/>
      <c r="X826" s="5"/>
      <c r="Y826" s="5"/>
      <c r="Z826" s="5"/>
    </row>
    <row r="827" spans="1:26" ht="21.75" customHeight="1">
      <c r="A827" s="1"/>
      <c r="B827" s="1"/>
      <c r="C827" s="64"/>
      <c r="D827" s="5"/>
      <c r="E827" s="5"/>
      <c r="F827" s="5"/>
      <c r="G827" s="5"/>
      <c r="H827" s="5"/>
      <c r="I827" s="5"/>
      <c r="J827" s="65"/>
      <c r="K827" s="5"/>
      <c r="L827" s="5"/>
      <c r="M827" s="66"/>
      <c r="N827" s="66"/>
      <c r="O827" s="66"/>
      <c r="P827" s="66"/>
      <c r="Q827" s="66"/>
      <c r="R827" s="5"/>
      <c r="S827" s="5"/>
      <c r="T827" s="5"/>
      <c r="U827" s="5"/>
      <c r="V827" s="8"/>
      <c r="W827" s="5"/>
      <c r="X827" s="5"/>
      <c r="Y827" s="5"/>
      <c r="Z827" s="5"/>
    </row>
    <row r="828" spans="1:26" ht="21.75" customHeight="1">
      <c r="A828" s="1"/>
      <c r="B828" s="1"/>
      <c r="C828" s="64"/>
      <c r="D828" s="5"/>
      <c r="E828" s="5"/>
      <c r="F828" s="5"/>
      <c r="G828" s="5"/>
      <c r="H828" s="5"/>
      <c r="I828" s="5"/>
      <c r="J828" s="65"/>
      <c r="K828" s="5"/>
      <c r="L828" s="5"/>
      <c r="M828" s="66"/>
      <c r="N828" s="66"/>
      <c r="O828" s="66"/>
      <c r="P828" s="66"/>
      <c r="Q828" s="66"/>
      <c r="R828" s="5"/>
      <c r="S828" s="5"/>
      <c r="T828" s="5"/>
      <c r="U828" s="5"/>
      <c r="V828" s="8"/>
      <c r="W828" s="5"/>
      <c r="X828" s="5"/>
      <c r="Y828" s="5"/>
      <c r="Z828" s="5"/>
    </row>
    <row r="829" spans="1:26" ht="21.75" customHeight="1">
      <c r="A829" s="1"/>
      <c r="B829" s="1"/>
      <c r="C829" s="64"/>
      <c r="D829" s="5"/>
      <c r="E829" s="5"/>
      <c r="F829" s="5"/>
      <c r="G829" s="5"/>
      <c r="H829" s="5"/>
      <c r="I829" s="5"/>
      <c r="J829" s="65"/>
      <c r="K829" s="5"/>
      <c r="L829" s="5"/>
      <c r="M829" s="66"/>
      <c r="N829" s="66"/>
      <c r="O829" s="66"/>
      <c r="P829" s="66"/>
      <c r="Q829" s="66"/>
      <c r="R829" s="5"/>
      <c r="S829" s="5"/>
      <c r="T829" s="5"/>
      <c r="U829" s="5"/>
      <c r="V829" s="8"/>
      <c r="W829" s="5"/>
      <c r="X829" s="5"/>
      <c r="Y829" s="5"/>
      <c r="Z829" s="5"/>
    </row>
    <row r="830" spans="1:26" ht="21.75" customHeight="1">
      <c r="A830" s="1"/>
      <c r="B830" s="1"/>
      <c r="C830" s="64"/>
      <c r="D830" s="5"/>
      <c r="E830" s="5"/>
      <c r="F830" s="5"/>
      <c r="G830" s="5"/>
      <c r="H830" s="5"/>
      <c r="I830" s="5"/>
      <c r="J830" s="65"/>
      <c r="K830" s="5"/>
      <c r="L830" s="5"/>
      <c r="M830" s="66"/>
      <c r="N830" s="66"/>
      <c r="O830" s="66"/>
      <c r="P830" s="66"/>
      <c r="Q830" s="66"/>
      <c r="R830" s="5"/>
      <c r="S830" s="5"/>
      <c r="T830" s="5"/>
      <c r="U830" s="5"/>
      <c r="V830" s="8"/>
      <c r="W830" s="5"/>
      <c r="X830" s="5"/>
      <c r="Y830" s="5"/>
      <c r="Z830" s="5"/>
    </row>
    <row r="831" spans="1:26" ht="21.75" customHeight="1">
      <c r="A831" s="1"/>
      <c r="B831" s="1"/>
      <c r="C831" s="64"/>
      <c r="D831" s="5"/>
      <c r="E831" s="5"/>
      <c r="F831" s="5"/>
      <c r="G831" s="5"/>
      <c r="H831" s="5"/>
      <c r="I831" s="5"/>
      <c r="J831" s="65"/>
      <c r="K831" s="5"/>
      <c r="L831" s="5"/>
      <c r="M831" s="66"/>
      <c r="N831" s="66"/>
      <c r="O831" s="66"/>
      <c r="P831" s="66"/>
      <c r="Q831" s="66"/>
      <c r="R831" s="5"/>
      <c r="S831" s="5"/>
      <c r="T831" s="5"/>
      <c r="U831" s="5"/>
      <c r="V831" s="8"/>
      <c r="W831" s="5"/>
      <c r="X831" s="5"/>
      <c r="Y831" s="5"/>
      <c r="Z831" s="5"/>
    </row>
    <row r="832" spans="1:26" ht="21.75" customHeight="1">
      <c r="A832" s="1"/>
      <c r="B832" s="1"/>
      <c r="C832" s="64"/>
      <c r="D832" s="5"/>
      <c r="E832" s="5"/>
      <c r="F832" s="5"/>
      <c r="G832" s="5"/>
      <c r="H832" s="5"/>
      <c r="I832" s="5"/>
      <c r="J832" s="65"/>
      <c r="K832" s="5"/>
      <c r="L832" s="5"/>
      <c r="M832" s="66"/>
      <c r="N832" s="66"/>
      <c r="O832" s="66"/>
      <c r="P832" s="66"/>
      <c r="Q832" s="66"/>
      <c r="R832" s="5"/>
      <c r="S832" s="5"/>
      <c r="T832" s="5"/>
      <c r="U832" s="5"/>
      <c r="V832" s="8"/>
      <c r="W832" s="5"/>
      <c r="X832" s="5"/>
      <c r="Y832" s="5"/>
      <c r="Z832" s="5"/>
    </row>
    <row r="833" spans="1:26" ht="21.75" customHeight="1">
      <c r="A833" s="1"/>
      <c r="B833" s="1"/>
      <c r="C833" s="64"/>
      <c r="D833" s="5"/>
      <c r="E833" s="5"/>
      <c r="F833" s="5"/>
      <c r="G833" s="5"/>
      <c r="H833" s="5"/>
      <c r="I833" s="5"/>
      <c r="J833" s="65"/>
      <c r="K833" s="5"/>
      <c r="L833" s="5"/>
      <c r="M833" s="66"/>
      <c r="N833" s="66"/>
      <c r="O833" s="66"/>
      <c r="P833" s="66"/>
      <c r="Q833" s="66"/>
      <c r="R833" s="5"/>
      <c r="S833" s="5"/>
      <c r="T833" s="5"/>
      <c r="U833" s="5"/>
      <c r="V833" s="8"/>
      <c r="W833" s="5"/>
      <c r="X833" s="5"/>
      <c r="Y833" s="5"/>
      <c r="Z833" s="5"/>
    </row>
    <row r="834" spans="1:26" ht="21.75" customHeight="1">
      <c r="A834" s="1"/>
      <c r="B834" s="1"/>
      <c r="C834" s="64"/>
      <c r="D834" s="5"/>
      <c r="E834" s="5"/>
      <c r="F834" s="5"/>
      <c r="G834" s="5"/>
      <c r="H834" s="5"/>
      <c r="I834" s="5"/>
      <c r="J834" s="65"/>
      <c r="K834" s="5"/>
      <c r="L834" s="5"/>
      <c r="M834" s="66"/>
      <c r="N834" s="66"/>
      <c r="O834" s="66"/>
      <c r="P834" s="66"/>
      <c r="Q834" s="66"/>
      <c r="R834" s="5"/>
      <c r="S834" s="5"/>
      <c r="T834" s="5"/>
      <c r="U834" s="5"/>
      <c r="V834" s="8"/>
      <c r="W834" s="5"/>
      <c r="X834" s="5"/>
      <c r="Y834" s="5"/>
      <c r="Z834" s="5"/>
    </row>
    <row r="835" spans="1:26" ht="21.75" customHeight="1">
      <c r="A835" s="1"/>
      <c r="B835" s="1"/>
      <c r="C835" s="64"/>
      <c r="D835" s="5"/>
      <c r="E835" s="5"/>
      <c r="F835" s="5"/>
      <c r="G835" s="5"/>
      <c r="H835" s="5"/>
      <c r="I835" s="5"/>
      <c r="J835" s="65"/>
      <c r="K835" s="5"/>
      <c r="L835" s="5"/>
      <c r="M835" s="66"/>
      <c r="N835" s="66"/>
      <c r="O835" s="66"/>
      <c r="P835" s="66"/>
      <c r="Q835" s="66"/>
      <c r="R835" s="5"/>
      <c r="S835" s="5"/>
      <c r="T835" s="5"/>
      <c r="U835" s="5"/>
      <c r="V835" s="8"/>
      <c r="W835" s="5"/>
      <c r="X835" s="5"/>
      <c r="Y835" s="5"/>
      <c r="Z835" s="5"/>
    </row>
    <row r="836" spans="1:26" ht="21.75" customHeight="1">
      <c r="A836" s="1"/>
      <c r="B836" s="1"/>
      <c r="C836" s="64"/>
      <c r="D836" s="5"/>
      <c r="E836" s="5"/>
      <c r="F836" s="5"/>
      <c r="G836" s="5"/>
      <c r="H836" s="5"/>
      <c r="I836" s="5"/>
      <c r="J836" s="65"/>
      <c r="K836" s="5"/>
      <c r="L836" s="5"/>
      <c r="M836" s="66"/>
      <c r="N836" s="66"/>
      <c r="O836" s="66"/>
      <c r="P836" s="66"/>
      <c r="Q836" s="66"/>
      <c r="R836" s="5"/>
      <c r="S836" s="5"/>
      <c r="T836" s="5"/>
      <c r="U836" s="5"/>
      <c r="V836" s="8"/>
      <c r="W836" s="5"/>
      <c r="X836" s="5"/>
      <c r="Y836" s="5"/>
      <c r="Z836" s="5"/>
    </row>
    <row r="837" spans="1:26" ht="21.75" customHeight="1">
      <c r="A837" s="1"/>
      <c r="B837" s="1"/>
      <c r="C837" s="64"/>
      <c r="D837" s="5"/>
      <c r="E837" s="5"/>
      <c r="F837" s="5"/>
      <c r="G837" s="5"/>
      <c r="H837" s="5"/>
      <c r="I837" s="5"/>
      <c r="J837" s="65"/>
      <c r="K837" s="5"/>
      <c r="L837" s="5"/>
      <c r="M837" s="66"/>
      <c r="N837" s="66"/>
      <c r="O837" s="66"/>
      <c r="P837" s="66"/>
      <c r="Q837" s="66"/>
      <c r="R837" s="5"/>
      <c r="S837" s="5"/>
      <c r="T837" s="5"/>
      <c r="U837" s="5"/>
      <c r="V837" s="8"/>
      <c r="W837" s="5"/>
      <c r="X837" s="5"/>
      <c r="Y837" s="5"/>
      <c r="Z837" s="5"/>
    </row>
    <row r="838" spans="1:26" ht="21.75" customHeight="1">
      <c r="A838" s="1"/>
      <c r="B838" s="1"/>
      <c r="C838" s="64"/>
      <c r="D838" s="5"/>
      <c r="E838" s="5"/>
      <c r="F838" s="5"/>
      <c r="G838" s="5"/>
      <c r="H838" s="5"/>
      <c r="I838" s="5"/>
      <c r="J838" s="65"/>
      <c r="K838" s="5"/>
      <c r="L838" s="5"/>
      <c r="M838" s="66"/>
      <c r="N838" s="66"/>
      <c r="O838" s="66"/>
      <c r="P838" s="66"/>
      <c r="Q838" s="66"/>
      <c r="R838" s="5"/>
      <c r="S838" s="5"/>
      <c r="T838" s="5"/>
      <c r="U838" s="5"/>
      <c r="V838" s="8"/>
      <c r="W838" s="5"/>
      <c r="X838" s="5"/>
      <c r="Y838" s="5"/>
      <c r="Z838" s="5"/>
    </row>
    <row r="839" spans="1:26" ht="21.75" customHeight="1">
      <c r="A839" s="1"/>
      <c r="B839" s="1"/>
      <c r="C839" s="64"/>
      <c r="D839" s="5"/>
      <c r="E839" s="5"/>
      <c r="F839" s="5"/>
      <c r="G839" s="5"/>
      <c r="H839" s="5"/>
      <c r="I839" s="5"/>
      <c r="J839" s="65"/>
      <c r="K839" s="5"/>
      <c r="L839" s="5"/>
      <c r="M839" s="66"/>
      <c r="N839" s="66"/>
      <c r="O839" s="66"/>
      <c r="P839" s="66"/>
      <c r="Q839" s="66"/>
      <c r="R839" s="5"/>
      <c r="S839" s="5"/>
      <c r="T839" s="5"/>
      <c r="U839" s="5"/>
      <c r="V839" s="8"/>
      <c r="W839" s="5"/>
      <c r="X839" s="5"/>
      <c r="Y839" s="5"/>
      <c r="Z839" s="5"/>
    </row>
    <row r="840" spans="1:26" ht="21.75" customHeight="1">
      <c r="A840" s="1"/>
      <c r="B840" s="1"/>
      <c r="C840" s="64"/>
      <c r="D840" s="5"/>
      <c r="E840" s="5"/>
      <c r="F840" s="5"/>
      <c r="G840" s="5"/>
      <c r="H840" s="5"/>
      <c r="I840" s="5"/>
      <c r="J840" s="65"/>
      <c r="K840" s="5"/>
      <c r="L840" s="5"/>
      <c r="M840" s="66"/>
      <c r="N840" s="66"/>
      <c r="O840" s="66"/>
      <c r="P840" s="66"/>
      <c r="Q840" s="66"/>
      <c r="R840" s="5"/>
      <c r="S840" s="5"/>
      <c r="T840" s="5"/>
      <c r="U840" s="5"/>
      <c r="V840" s="8"/>
      <c r="W840" s="5"/>
      <c r="X840" s="5"/>
      <c r="Y840" s="5"/>
      <c r="Z840" s="5"/>
    </row>
    <row r="841" spans="1:26" ht="21.75" customHeight="1">
      <c r="A841" s="1"/>
      <c r="B841" s="1"/>
      <c r="C841" s="64"/>
      <c r="D841" s="5"/>
      <c r="E841" s="5"/>
      <c r="F841" s="5"/>
      <c r="G841" s="5"/>
      <c r="H841" s="5"/>
      <c r="I841" s="5"/>
      <c r="J841" s="65"/>
      <c r="K841" s="5"/>
      <c r="L841" s="5"/>
      <c r="M841" s="66"/>
      <c r="N841" s="66"/>
      <c r="O841" s="66"/>
      <c r="P841" s="66"/>
      <c r="Q841" s="66"/>
      <c r="R841" s="5"/>
      <c r="S841" s="5"/>
      <c r="T841" s="5"/>
      <c r="U841" s="5"/>
      <c r="V841" s="8"/>
      <c r="W841" s="5"/>
      <c r="X841" s="5"/>
      <c r="Y841" s="5"/>
      <c r="Z841" s="5"/>
    </row>
    <row r="842" spans="1:26" ht="21.75" customHeight="1">
      <c r="A842" s="1"/>
      <c r="B842" s="1"/>
      <c r="C842" s="64"/>
      <c r="D842" s="5"/>
      <c r="E842" s="5"/>
      <c r="F842" s="5"/>
      <c r="G842" s="5"/>
      <c r="H842" s="5"/>
      <c r="I842" s="5"/>
      <c r="J842" s="65"/>
      <c r="K842" s="5"/>
      <c r="L842" s="5"/>
      <c r="M842" s="66"/>
      <c r="N842" s="66"/>
      <c r="O842" s="66"/>
      <c r="P842" s="66"/>
      <c r="Q842" s="66"/>
      <c r="R842" s="5"/>
      <c r="S842" s="5"/>
      <c r="T842" s="5"/>
      <c r="U842" s="5"/>
      <c r="V842" s="8"/>
      <c r="W842" s="5"/>
      <c r="X842" s="5"/>
      <c r="Y842" s="5"/>
      <c r="Z842" s="5"/>
    </row>
    <row r="843" spans="1:26" ht="21.75" customHeight="1">
      <c r="A843" s="1"/>
      <c r="B843" s="1"/>
      <c r="C843" s="64"/>
      <c r="D843" s="5"/>
      <c r="E843" s="5"/>
      <c r="F843" s="5"/>
      <c r="G843" s="5"/>
      <c r="H843" s="5"/>
      <c r="I843" s="5"/>
      <c r="J843" s="65"/>
      <c r="K843" s="5"/>
      <c r="L843" s="5"/>
      <c r="M843" s="66"/>
      <c r="N843" s="66"/>
      <c r="O843" s="66"/>
      <c r="P843" s="66"/>
      <c r="Q843" s="66"/>
      <c r="R843" s="5"/>
      <c r="S843" s="5"/>
      <c r="T843" s="5"/>
      <c r="U843" s="5"/>
      <c r="V843" s="8"/>
      <c r="W843" s="5"/>
      <c r="X843" s="5"/>
      <c r="Y843" s="5"/>
      <c r="Z843" s="5"/>
    </row>
    <row r="844" spans="1:26" ht="21.75" customHeight="1">
      <c r="A844" s="1"/>
      <c r="B844" s="1"/>
      <c r="C844" s="64"/>
      <c r="D844" s="5"/>
      <c r="E844" s="5"/>
      <c r="F844" s="5"/>
      <c r="G844" s="5"/>
      <c r="H844" s="5"/>
      <c r="I844" s="5"/>
      <c r="J844" s="65"/>
      <c r="K844" s="5"/>
      <c r="L844" s="5"/>
      <c r="M844" s="66"/>
      <c r="N844" s="66"/>
      <c r="O844" s="66"/>
      <c r="P844" s="66"/>
      <c r="Q844" s="66"/>
      <c r="R844" s="5"/>
      <c r="S844" s="5"/>
      <c r="T844" s="5"/>
      <c r="U844" s="5"/>
      <c r="V844" s="8"/>
      <c r="W844" s="5"/>
      <c r="X844" s="5"/>
      <c r="Y844" s="5"/>
      <c r="Z844" s="5"/>
    </row>
    <row r="845" spans="1:26" ht="21.75" customHeight="1">
      <c r="A845" s="1"/>
      <c r="B845" s="1"/>
      <c r="C845" s="64"/>
      <c r="D845" s="5"/>
      <c r="E845" s="5"/>
      <c r="F845" s="5"/>
      <c r="G845" s="5"/>
      <c r="H845" s="5"/>
      <c r="I845" s="5"/>
      <c r="J845" s="65"/>
      <c r="K845" s="5"/>
      <c r="L845" s="5"/>
      <c r="M845" s="66"/>
      <c r="N845" s="66"/>
      <c r="O845" s="66"/>
      <c r="P845" s="66"/>
      <c r="Q845" s="66"/>
      <c r="R845" s="5"/>
      <c r="S845" s="5"/>
      <c r="T845" s="5"/>
      <c r="U845" s="5"/>
      <c r="V845" s="8"/>
      <c r="W845" s="5"/>
      <c r="X845" s="5"/>
      <c r="Y845" s="5"/>
      <c r="Z845" s="5"/>
    </row>
    <row r="846" spans="1:26" ht="21.75" customHeight="1">
      <c r="A846" s="1"/>
      <c r="B846" s="1"/>
      <c r="C846" s="64"/>
      <c r="D846" s="5"/>
      <c r="E846" s="5"/>
      <c r="F846" s="5"/>
      <c r="G846" s="5"/>
      <c r="H846" s="5"/>
      <c r="I846" s="5"/>
      <c r="J846" s="65"/>
      <c r="K846" s="5"/>
      <c r="L846" s="5"/>
      <c r="M846" s="66"/>
      <c r="N846" s="66"/>
      <c r="O846" s="66"/>
      <c r="P846" s="66"/>
      <c r="Q846" s="66"/>
      <c r="R846" s="5"/>
      <c r="S846" s="5"/>
      <c r="T846" s="5"/>
      <c r="U846" s="5"/>
      <c r="V846" s="8"/>
      <c r="W846" s="5"/>
      <c r="X846" s="5"/>
      <c r="Y846" s="5"/>
      <c r="Z846" s="5"/>
    </row>
    <row r="847" spans="1:26" ht="21.75" customHeight="1">
      <c r="A847" s="1"/>
      <c r="B847" s="1"/>
      <c r="C847" s="64"/>
      <c r="D847" s="5"/>
      <c r="E847" s="5"/>
      <c r="F847" s="5"/>
      <c r="G847" s="5"/>
      <c r="H847" s="5"/>
      <c r="I847" s="5"/>
      <c r="J847" s="65"/>
      <c r="K847" s="5"/>
      <c r="L847" s="5"/>
      <c r="M847" s="66"/>
      <c r="N847" s="66"/>
      <c r="O847" s="66"/>
      <c r="P847" s="66"/>
      <c r="Q847" s="66"/>
      <c r="R847" s="5"/>
      <c r="S847" s="5"/>
      <c r="T847" s="5"/>
      <c r="U847" s="5"/>
      <c r="V847" s="8"/>
      <c r="W847" s="5"/>
      <c r="X847" s="5"/>
      <c r="Y847" s="5"/>
      <c r="Z847" s="5"/>
    </row>
    <row r="848" spans="1:26" ht="21.75" customHeight="1">
      <c r="A848" s="1"/>
      <c r="B848" s="1"/>
      <c r="C848" s="64"/>
      <c r="D848" s="5"/>
      <c r="E848" s="5"/>
      <c r="F848" s="5"/>
      <c r="G848" s="5"/>
      <c r="H848" s="5"/>
      <c r="I848" s="5"/>
      <c r="J848" s="65"/>
      <c r="K848" s="5"/>
      <c r="L848" s="5"/>
      <c r="M848" s="66"/>
      <c r="N848" s="66"/>
      <c r="O848" s="66"/>
      <c r="P848" s="66"/>
      <c r="Q848" s="66"/>
      <c r="R848" s="5"/>
      <c r="S848" s="5"/>
      <c r="T848" s="5"/>
      <c r="U848" s="5"/>
      <c r="V848" s="8"/>
      <c r="W848" s="5"/>
      <c r="X848" s="5"/>
      <c r="Y848" s="5"/>
      <c r="Z848" s="5"/>
    </row>
    <row r="849" spans="1:26" ht="21.75" customHeight="1">
      <c r="A849" s="1"/>
      <c r="B849" s="1"/>
      <c r="C849" s="64"/>
      <c r="D849" s="5"/>
      <c r="E849" s="5"/>
      <c r="F849" s="5"/>
      <c r="G849" s="5"/>
      <c r="H849" s="5"/>
      <c r="I849" s="5"/>
      <c r="J849" s="65"/>
      <c r="K849" s="5"/>
      <c r="L849" s="5"/>
      <c r="M849" s="66"/>
      <c r="N849" s="66"/>
      <c r="O849" s="66"/>
      <c r="P849" s="66"/>
      <c r="Q849" s="66"/>
      <c r="R849" s="5"/>
      <c r="S849" s="5"/>
      <c r="T849" s="5"/>
      <c r="U849" s="5"/>
      <c r="V849" s="8"/>
      <c r="W849" s="5"/>
      <c r="X849" s="5"/>
      <c r="Y849" s="5"/>
      <c r="Z849" s="5"/>
    </row>
    <row r="850" spans="1:26" ht="21.75" customHeight="1">
      <c r="A850" s="1"/>
      <c r="B850" s="1"/>
      <c r="C850" s="64"/>
      <c r="D850" s="5"/>
      <c r="E850" s="5"/>
      <c r="F850" s="5"/>
      <c r="G850" s="5"/>
      <c r="H850" s="5"/>
      <c r="I850" s="5"/>
      <c r="J850" s="65"/>
      <c r="K850" s="5"/>
      <c r="L850" s="5"/>
      <c r="M850" s="66"/>
      <c r="N850" s="66"/>
      <c r="O850" s="66"/>
      <c r="P850" s="66"/>
      <c r="Q850" s="66"/>
      <c r="R850" s="5"/>
      <c r="S850" s="5"/>
      <c r="T850" s="5"/>
      <c r="U850" s="5"/>
      <c r="V850" s="8"/>
      <c r="W850" s="5"/>
      <c r="X850" s="5"/>
      <c r="Y850" s="5"/>
      <c r="Z850" s="5"/>
    </row>
    <row r="851" spans="1:26" ht="21.75" customHeight="1">
      <c r="A851" s="1"/>
      <c r="B851" s="1"/>
      <c r="C851" s="64"/>
      <c r="D851" s="5"/>
      <c r="E851" s="5"/>
      <c r="F851" s="5"/>
      <c r="G851" s="5"/>
      <c r="H851" s="5"/>
      <c r="I851" s="5"/>
      <c r="J851" s="65"/>
      <c r="K851" s="5"/>
      <c r="L851" s="5"/>
      <c r="M851" s="66"/>
      <c r="N851" s="66"/>
      <c r="O851" s="66"/>
      <c r="P851" s="66"/>
      <c r="Q851" s="66"/>
      <c r="R851" s="5"/>
      <c r="S851" s="5"/>
      <c r="T851" s="5"/>
      <c r="U851" s="5"/>
      <c r="V851" s="8"/>
      <c r="W851" s="5"/>
      <c r="X851" s="5"/>
      <c r="Y851" s="5"/>
      <c r="Z851" s="5"/>
    </row>
    <row r="852" spans="1:26" ht="21.75" customHeight="1">
      <c r="A852" s="1"/>
      <c r="B852" s="1"/>
      <c r="C852" s="64"/>
      <c r="D852" s="5"/>
      <c r="E852" s="5"/>
      <c r="F852" s="5"/>
      <c r="G852" s="5"/>
      <c r="H852" s="5"/>
      <c r="I852" s="5"/>
      <c r="J852" s="65"/>
      <c r="K852" s="5"/>
      <c r="L852" s="5"/>
      <c r="M852" s="66"/>
      <c r="N852" s="66"/>
      <c r="O852" s="66"/>
      <c r="P852" s="66"/>
      <c r="Q852" s="66"/>
      <c r="R852" s="5"/>
      <c r="S852" s="5"/>
      <c r="T852" s="5"/>
      <c r="U852" s="5"/>
      <c r="V852" s="8"/>
      <c r="W852" s="5"/>
      <c r="X852" s="5"/>
      <c r="Y852" s="5"/>
      <c r="Z852" s="5"/>
    </row>
    <row r="853" spans="1:26" ht="21.75" customHeight="1">
      <c r="A853" s="1"/>
      <c r="B853" s="1"/>
      <c r="C853" s="64"/>
      <c r="D853" s="5"/>
      <c r="E853" s="5"/>
      <c r="F853" s="5"/>
      <c r="G853" s="5"/>
      <c r="H853" s="5"/>
      <c r="I853" s="5"/>
      <c r="J853" s="65"/>
      <c r="K853" s="5"/>
      <c r="L853" s="5"/>
      <c r="M853" s="66"/>
      <c r="N853" s="66"/>
      <c r="O853" s="66"/>
      <c r="P853" s="66"/>
      <c r="Q853" s="66"/>
      <c r="R853" s="5"/>
      <c r="S853" s="5"/>
      <c r="T853" s="5"/>
      <c r="U853" s="5"/>
      <c r="V853" s="8"/>
      <c r="W853" s="5"/>
      <c r="X853" s="5"/>
      <c r="Y853" s="5"/>
      <c r="Z853" s="5"/>
    </row>
    <row r="854" spans="1:26" ht="21.75" customHeight="1">
      <c r="A854" s="1"/>
      <c r="B854" s="1"/>
      <c r="C854" s="64"/>
      <c r="D854" s="5"/>
      <c r="E854" s="5"/>
      <c r="F854" s="5"/>
      <c r="G854" s="5"/>
      <c r="H854" s="5"/>
      <c r="I854" s="5"/>
      <c r="J854" s="65"/>
      <c r="K854" s="5"/>
      <c r="L854" s="5"/>
      <c r="M854" s="66"/>
      <c r="N854" s="66"/>
      <c r="O854" s="66"/>
      <c r="P854" s="66"/>
      <c r="Q854" s="66"/>
      <c r="R854" s="5"/>
      <c r="S854" s="5"/>
      <c r="T854" s="5"/>
      <c r="U854" s="5"/>
      <c r="V854" s="8"/>
      <c r="W854" s="5"/>
      <c r="X854" s="5"/>
      <c r="Y854" s="5"/>
      <c r="Z854" s="5"/>
    </row>
    <row r="855" spans="1:26" ht="21.75" customHeight="1">
      <c r="A855" s="1"/>
      <c r="B855" s="1"/>
      <c r="C855" s="64"/>
      <c r="D855" s="5"/>
      <c r="E855" s="5"/>
      <c r="F855" s="5"/>
      <c r="G855" s="5"/>
      <c r="H855" s="5"/>
      <c r="I855" s="5"/>
      <c r="J855" s="65"/>
      <c r="K855" s="5"/>
      <c r="L855" s="5"/>
      <c r="M855" s="66"/>
      <c r="N855" s="66"/>
      <c r="O855" s="66"/>
      <c r="P855" s="66"/>
      <c r="Q855" s="66"/>
      <c r="R855" s="5"/>
      <c r="S855" s="5"/>
      <c r="T855" s="5"/>
      <c r="U855" s="5"/>
      <c r="V855" s="8"/>
      <c r="W855" s="5"/>
      <c r="X855" s="5"/>
      <c r="Y855" s="5"/>
      <c r="Z855" s="5"/>
    </row>
    <row r="856" spans="1:26" ht="21.75" customHeight="1">
      <c r="A856" s="1"/>
      <c r="B856" s="1"/>
      <c r="C856" s="64"/>
      <c r="D856" s="5"/>
      <c r="E856" s="5"/>
      <c r="F856" s="5"/>
      <c r="G856" s="5"/>
      <c r="H856" s="5"/>
      <c r="I856" s="5"/>
      <c r="J856" s="65"/>
      <c r="K856" s="5"/>
      <c r="L856" s="5"/>
      <c r="M856" s="66"/>
      <c r="N856" s="66"/>
      <c r="O856" s="66"/>
      <c r="P856" s="66"/>
      <c r="Q856" s="66"/>
      <c r="R856" s="5"/>
      <c r="S856" s="5"/>
      <c r="T856" s="5"/>
      <c r="U856" s="5"/>
      <c r="V856" s="8"/>
      <c r="W856" s="5"/>
      <c r="X856" s="5"/>
      <c r="Y856" s="5"/>
      <c r="Z856" s="5"/>
    </row>
    <row r="857" spans="1:26" ht="21.75" customHeight="1">
      <c r="A857" s="1"/>
      <c r="B857" s="1"/>
      <c r="C857" s="64"/>
      <c r="D857" s="5"/>
      <c r="E857" s="5"/>
      <c r="F857" s="5"/>
      <c r="G857" s="5"/>
      <c r="H857" s="5"/>
      <c r="I857" s="5"/>
      <c r="J857" s="65"/>
      <c r="K857" s="5"/>
      <c r="L857" s="5"/>
      <c r="M857" s="66"/>
      <c r="N857" s="66"/>
      <c r="O857" s="66"/>
      <c r="P857" s="66"/>
      <c r="Q857" s="66"/>
      <c r="R857" s="5"/>
      <c r="S857" s="5"/>
      <c r="T857" s="5"/>
      <c r="U857" s="5"/>
      <c r="V857" s="8"/>
      <c r="W857" s="5"/>
      <c r="X857" s="5"/>
      <c r="Y857" s="5"/>
      <c r="Z857" s="5"/>
    </row>
    <row r="858" spans="1:26" ht="21.75" customHeight="1">
      <c r="A858" s="1"/>
      <c r="B858" s="1"/>
      <c r="C858" s="64"/>
      <c r="D858" s="5"/>
      <c r="E858" s="5"/>
      <c r="F858" s="5"/>
      <c r="G858" s="5"/>
      <c r="H858" s="5"/>
      <c r="I858" s="5"/>
      <c r="J858" s="65"/>
      <c r="K858" s="5"/>
      <c r="L858" s="5"/>
      <c r="M858" s="66"/>
      <c r="N858" s="66"/>
      <c r="O858" s="66"/>
      <c r="P858" s="66"/>
      <c r="Q858" s="66"/>
      <c r="R858" s="5"/>
      <c r="S858" s="5"/>
      <c r="T858" s="5"/>
      <c r="U858" s="5"/>
      <c r="V858" s="8"/>
      <c r="W858" s="5"/>
      <c r="X858" s="5"/>
      <c r="Y858" s="5"/>
      <c r="Z858" s="5"/>
    </row>
    <row r="859" spans="1:26" ht="21.75" customHeight="1">
      <c r="A859" s="1"/>
      <c r="B859" s="1"/>
      <c r="C859" s="64"/>
      <c r="D859" s="5"/>
      <c r="E859" s="5"/>
      <c r="F859" s="5"/>
      <c r="G859" s="5"/>
      <c r="H859" s="5"/>
      <c r="I859" s="5"/>
      <c r="J859" s="65"/>
      <c r="K859" s="5"/>
      <c r="L859" s="5"/>
      <c r="M859" s="66"/>
      <c r="N859" s="66"/>
      <c r="O859" s="66"/>
      <c r="P859" s="66"/>
      <c r="Q859" s="66"/>
      <c r="R859" s="5"/>
      <c r="S859" s="5"/>
      <c r="T859" s="5"/>
      <c r="U859" s="5"/>
      <c r="V859" s="8"/>
      <c r="W859" s="5"/>
      <c r="X859" s="5"/>
      <c r="Y859" s="5"/>
      <c r="Z859" s="5"/>
    </row>
    <row r="860" spans="1:26" ht="21.75" customHeight="1">
      <c r="A860" s="1"/>
      <c r="B860" s="1"/>
      <c r="C860" s="64"/>
      <c r="D860" s="5"/>
      <c r="E860" s="5"/>
      <c r="F860" s="5"/>
      <c r="G860" s="5"/>
      <c r="H860" s="5"/>
      <c r="I860" s="5"/>
      <c r="J860" s="65"/>
      <c r="K860" s="5"/>
      <c r="L860" s="5"/>
      <c r="M860" s="66"/>
      <c r="N860" s="66"/>
      <c r="O860" s="66"/>
      <c r="P860" s="66"/>
      <c r="Q860" s="66"/>
      <c r="R860" s="5"/>
      <c r="S860" s="5"/>
      <c r="T860" s="5"/>
      <c r="U860" s="5"/>
      <c r="V860" s="8"/>
      <c r="W860" s="5"/>
      <c r="X860" s="5"/>
      <c r="Y860" s="5"/>
      <c r="Z860" s="5"/>
    </row>
    <row r="861" spans="1:26" ht="21.75" customHeight="1">
      <c r="A861" s="1"/>
      <c r="B861" s="1"/>
      <c r="C861" s="64"/>
      <c r="D861" s="5"/>
      <c r="E861" s="5"/>
      <c r="F861" s="5"/>
      <c r="G861" s="5"/>
      <c r="H861" s="5"/>
      <c r="I861" s="5"/>
      <c r="J861" s="65"/>
      <c r="K861" s="5"/>
      <c r="L861" s="5"/>
      <c r="M861" s="66"/>
      <c r="N861" s="66"/>
      <c r="O861" s="66"/>
      <c r="P861" s="66"/>
      <c r="Q861" s="66"/>
      <c r="R861" s="5"/>
      <c r="S861" s="5"/>
      <c r="T861" s="5"/>
      <c r="U861" s="5"/>
      <c r="V861" s="8"/>
      <c r="W861" s="5"/>
      <c r="X861" s="5"/>
      <c r="Y861" s="5"/>
      <c r="Z861" s="5"/>
    </row>
    <row r="862" spans="1:26" ht="21.75" customHeight="1">
      <c r="A862" s="1"/>
      <c r="B862" s="1"/>
      <c r="C862" s="64"/>
      <c r="D862" s="5"/>
      <c r="E862" s="5"/>
      <c r="F862" s="5"/>
      <c r="G862" s="5"/>
      <c r="H862" s="5"/>
      <c r="I862" s="5"/>
      <c r="J862" s="65"/>
      <c r="K862" s="5"/>
      <c r="L862" s="5"/>
      <c r="M862" s="66"/>
      <c r="N862" s="66"/>
      <c r="O862" s="66"/>
      <c r="P862" s="66"/>
      <c r="Q862" s="66"/>
      <c r="R862" s="5"/>
      <c r="S862" s="5"/>
      <c r="T862" s="5"/>
      <c r="U862" s="5"/>
      <c r="V862" s="8"/>
      <c r="W862" s="5"/>
      <c r="X862" s="5"/>
      <c r="Y862" s="5"/>
      <c r="Z862" s="5"/>
    </row>
    <row r="863" spans="1:26" ht="21.75" customHeight="1">
      <c r="A863" s="1"/>
      <c r="B863" s="1"/>
      <c r="C863" s="64"/>
      <c r="D863" s="5"/>
      <c r="E863" s="5"/>
      <c r="F863" s="5"/>
      <c r="G863" s="5"/>
      <c r="H863" s="5"/>
      <c r="I863" s="5"/>
      <c r="J863" s="65"/>
      <c r="K863" s="5"/>
      <c r="L863" s="5"/>
      <c r="M863" s="66"/>
      <c r="N863" s="66"/>
      <c r="O863" s="66"/>
      <c r="P863" s="66"/>
      <c r="Q863" s="66"/>
      <c r="R863" s="5"/>
      <c r="S863" s="5"/>
      <c r="T863" s="5"/>
      <c r="U863" s="5"/>
      <c r="V863" s="8"/>
      <c r="W863" s="5"/>
      <c r="X863" s="5"/>
      <c r="Y863" s="5"/>
      <c r="Z863" s="5"/>
    </row>
    <row r="864" spans="1:26" ht="21.75" customHeight="1">
      <c r="A864" s="1"/>
      <c r="B864" s="1"/>
      <c r="C864" s="64"/>
      <c r="D864" s="5"/>
      <c r="E864" s="5"/>
      <c r="F864" s="5"/>
      <c r="G864" s="5"/>
      <c r="H864" s="5"/>
      <c r="I864" s="5"/>
      <c r="J864" s="65"/>
      <c r="K864" s="5"/>
      <c r="L864" s="5"/>
      <c r="M864" s="66"/>
      <c r="N864" s="66"/>
      <c r="O864" s="66"/>
      <c r="P864" s="66"/>
      <c r="Q864" s="66"/>
      <c r="R864" s="5"/>
      <c r="S864" s="5"/>
      <c r="T864" s="5"/>
      <c r="U864" s="5"/>
      <c r="V864" s="8"/>
      <c r="W864" s="5"/>
      <c r="X864" s="5"/>
      <c r="Y864" s="5"/>
      <c r="Z864" s="5"/>
    </row>
    <row r="865" spans="1:26" ht="21.75" customHeight="1">
      <c r="A865" s="1"/>
      <c r="B865" s="1"/>
      <c r="C865" s="64"/>
      <c r="D865" s="5"/>
      <c r="E865" s="5"/>
      <c r="F865" s="5"/>
      <c r="G865" s="5"/>
      <c r="H865" s="5"/>
      <c r="I865" s="5"/>
      <c r="J865" s="65"/>
      <c r="K865" s="5"/>
      <c r="L865" s="5"/>
      <c r="M865" s="66"/>
      <c r="N865" s="66"/>
      <c r="O865" s="66"/>
      <c r="P865" s="66"/>
      <c r="Q865" s="66"/>
      <c r="R865" s="5"/>
      <c r="S865" s="5"/>
      <c r="T865" s="5"/>
      <c r="U865" s="5"/>
      <c r="V865" s="8"/>
      <c r="W865" s="5"/>
      <c r="X865" s="5"/>
      <c r="Y865" s="5"/>
      <c r="Z865" s="5"/>
    </row>
    <row r="866" spans="1:26" ht="21.75" customHeight="1">
      <c r="A866" s="1"/>
      <c r="B866" s="1"/>
      <c r="C866" s="64"/>
      <c r="D866" s="5"/>
      <c r="E866" s="5"/>
      <c r="F866" s="5"/>
      <c r="G866" s="5"/>
      <c r="H866" s="5"/>
      <c r="I866" s="5"/>
      <c r="J866" s="65"/>
      <c r="K866" s="5"/>
      <c r="L866" s="5"/>
      <c r="M866" s="66"/>
      <c r="N866" s="66"/>
      <c r="O866" s="66"/>
      <c r="P866" s="66"/>
      <c r="Q866" s="66"/>
      <c r="R866" s="5"/>
      <c r="S866" s="5"/>
      <c r="T866" s="5"/>
      <c r="U866" s="5"/>
      <c r="V866" s="8"/>
      <c r="W866" s="5"/>
      <c r="X866" s="5"/>
      <c r="Y866" s="5"/>
      <c r="Z866" s="5"/>
    </row>
    <row r="867" spans="1:26" ht="21.75" customHeight="1">
      <c r="A867" s="1"/>
      <c r="B867" s="1"/>
      <c r="C867" s="64"/>
      <c r="D867" s="5"/>
      <c r="E867" s="5"/>
      <c r="F867" s="5"/>
      <c r="G867" s="5"/>
      <c r="H867" s="5"/>
      <c r="I867" s="5"/>
      <c r="J867" s="65"/>
      <c r="K867" s="5"/>
      <c r="L867" s="5"/>
      <c r="M867" s="66"/>
      <c r="N867" s="66"/>
      <c r="O867" s="66"/>
      <c r="P867" s="66"/>
      <c r="Q867" s="66"/>
      <c r="R867" s="5"/>
      <c r="S867" s="5"/>
      <c r="T867" s="5"/>
      <c r="U867" s="5"/>
      <c r="V867" s="8"/>
      <c r="W867" s="5"/>
      <c r="X867" s="5"/>
      <c r="Y867" s="5"/>
      <c r="Z867" s="5"/>
    </row>
    <row r="868" spans="1:26" ht="21.75" customHeight="1">
      <c r="A868" s="1"/>
      <c r="B868" s="1"/>
      <c r="C868" s="64"/>
      <c r="D868" s="5"/>
      <c r="E868" s="5"/>
      <c r="F868" s="5"/>
      <c r="G868" s="5"/>
      <c r="H868" s="5"/>
      <c r="I868" s="5"/>
      <c r="J868" s="65"/>
      <c r="K868" s="5"/>
      <c r="L868" s="5"/>
      <c r="M868" s="66"/>
      <c r="N868" s="66"/>
      <c r="O868" s="66"/>
      <c r="P868" s="66"/>
      <c r="Q868" s="66"/>
      <c r="R868" s="5"/>
      <c r="S868" s="5"/>
      <c r="T868" s="5"/>
      <c r="U868" s="5"/>
      <c r="V868" s="8"/>
      <c r="W868" s="5"/>
      <c r="X868" s="5"/>
      <c r="Y868" s="5"/>
      <c r="Z868" s="5"/>
    </row>
    <row r="869" spans="1:26" ht="21.75" customHeight="1">
      <c r="A869" s="1"/>
      <c r="B869" s="1"/>
      <c r="C869" s="64"/>
      <c r="D869" s="5"/>
      <c r="E869" s="5"/>
      <c r="F869" s="5"/>
      <c r="G869" s="5"/>
      <c r="H869" s="5"/>
      <c r="I869" s="5"/>
      <c r="J869" s="65"/>
      <c r="K869" s="5"/>
      <c r="L869" s="5"/>
      <c r="M869" s="66"/>
      <c r="N869" s="66"/>
      <c r="O869" s="66"/>
      <c r="P869" s="66"/>
      <c r="Q869" s="66"/>
      <c r="R869" s="5"/>
      <c r="S869" s="5"/>
      <c r="T869" s="5"/>
      <c r="U869" s="5"/>
      <c r="V869" s="8"/>
      <c r="W869" s="5"/>
      <c r="X869" s="5"/>
      <c r="Y869" s="5"/>
      <c r="Z869" s="5"/>
    </row>
    <row r="870" spans="1:26" ht="21.75" customHeight="1">
      <c r="A870" s="1"/>
      <c r="B870" s="1"/>
      <c r="C870" s="64"/>
      <c r="D870" s="5"/>
      <c r="E870" s="5"/>
      <c r="F870" s="5"/>
      <c r="G870" s="5"/>
      <c r="H870" s="5"/>
      <c r="I870" s="5"/>
      <c r="J870" s="65"/>
      <c r="K870" s="5"/>
      <c r="L870" s="5"/>
      <c r="M870" s="66"/>
      <c r="N870" s="66"/>
      <c r="O870" s="66"/>
      <c r="P870" s="66"/>
      <c r="Q870" s="66"/>
      <c r="R870" s="5"/>
      <c r="S870" s="5"/>
      <c r="T870" s="5"/>
      <c r="U870" s="5"/>
      <c r="V870" s="8"/>
      <c r="W870" s="5"/>
      <c r="X870" s="5"/>
      <c r="Y870" s="5"/>
      <c r="Z870" s="5"/>
    </row>
    <row r="871" spans="1:26" ht="21.75" customHeight="1">
      <c r="A871" s="1"/>
      <c r="B871" s="1"/>
      <c r="C871" s="64"/>
      <c r="D871" s="5"/>
      <c r="E871" s="5"/>
      <c r="F871" s="5"/>
      <c r="G871" s="5"/>
      <c r="H871" s="5"/>
      <c r="I871" s="5"/>
      <c r="J871" s="65"/>
      <c r="K871" s="5"/>
      <c r="L871" s="5"/>
      <c r="M871" s="66"/>
      <c r="N871" s="66"/>
      <c r="O871" s="66"/>
      <c r="P871" s="66"/>
      <c r="Q871" s="66"/>
      <c r="R871" s="5"/>
      <c r="S871" s="5"/>
      <c r="T871" s="5"/>
      <c r="U871" s="5"/>
      <c r="V871" s="8"/>
      <c r="W871" s="5"/>
      <c r="X871" s="5"/>
      <c r="Y871" s="5"/>
      <c r="Z871" s="5"/>
    </row>
    <row r="872" spans="1:26" ht="21.75" customHeight="1">
      <c r="A872" s="1"/>
      <c r="B872" s="1"/>
      <c r="C872" s="64"/>
      <c r="D872" s="5"/>
      <c r="E872" s="5"/>
      <c r="F872" s="5"/>
      <c r="G872" s="5"/>
      <c r="H872" s="5"/>
      <c r="I872" s="5"/>
      <c r="J872" s="65"/>
      <c r="K872" s="5"/>
      <c r="L872" s="5"/>
      <c r="M872" s="66"/>
      <c r="N872" s="66"/>
      <c r="O872" s="66"/>
      <c r="P872" s="66"/>
      <c r="Q872" s="66"/>
      <c r="R872" s="5"/>
      <c r="S872" s="5"/>
      <c r="T872" s="5"/>
      <c r="U872" s="5"/>
      <c r="V872" s="8"/>
      <c r="W872" s="5"/>
      <c r="X872" s="5"/>
      <c r="Y872" s="5"/>
      <c r="Z872" s="5"/>
    </row>
    <row r="873" spans="1:26" ht="21.75" customHeight="1">
      <c r="A873" s="1"/>
      <c r="B873" s="1"/>
      <c r="C873" s="64"/>
      <c r="D873" s="5"/>
      <c r="E873" s="5"/>
      <c r="F873" s="5"/>
      <c r="G873" s="5"/>
      <c r="H873" s="5"/>
      <c r="I873" s="5"/>
      <c r="J873" s="65"/>
      <c r="K873" s="5"/>
      <c r="L873" s="5"/>
      <c r="M873" s="66"/>
      <c r="N873" s="66"/>
      <c r="O873" s="66"/>
      <c r="P873" s="66"/>
      <c r="Q873" s="66"/>
      <c r="R873" s="5"/>
      <c r="S873" s="5"/>
      <c r="T873" s="5"/>
      <c r="U873" s="5"/>
      <c r="V873" s="8"/>
      <c r="W873" s="5"/>
      <c r="X873" s="5"/>
      <c r="Y873" s="5"/>
      <c r="Z873" s="5"/>
    </row>
    <row r="874" spans="1:26" ht="21.75" customHeight="1">
      <c r="A874" s="1"/>
      <c r="B874" s="1"/>
      <c r="C874" s="64"/>
      <c r="D874" s="5"/>
      <c r="E874" s="5"/>
      <c r="F874" s="5"/>
      <c r="G874" s="5"/>
      <c r="H874" s="5"/>
      <c r="I874" s="5"/>
      <c r="J874" s="65"/>
      <c r="K874" s="5"/>
      <c r="L874" s="5"/>
      <c r="M874" s="66"/>
      <c r="N874" s="66"/>
      <c r="O874" s="66"/>
      <c r="P874" s="66"/>
      <c r="Q874" s="66"/>
      <c r="R874" s="5"/>
      <c r="S874" s="5"/>
      <c r="T874" s="5"/>
      <c r="U874" s="5"/>
      <c r="V874" s="8"/>
      <c r="W874" s="5"/>
      <c r="X874" s="5"/>
      <c r="Y874" s="5"/>
      <c r="Z874" s="5"/>
    </row>
    <row r="875" spans="1:26" ht="21.75" customHeight="1">
      <c r="A875" s="1"/>
      <c r="B875" s="1"/>
      <c r="C875" s="64"/>
      <c r="D875" s="5"/>
      <c r="E875" s="5"/>
      <c r="F875" s="5"/>
      <c r="G875" s="5"/>
      <c r="H875" s="5"/>
      <c r="I875" s="5"/>
      <c r="J875" s="65"/>
      <c r="K875" s="5"/>
      <c r="L875" s="5"/>
      <c r="M875" s="66"/>
      <c r="N875" s="66"/>
      <c r="O875" s="66"/>
      <c r="P875" s="66"/>
      <c r="Q875" s="66"/>
      <c r="R875" s="5"/>
      <c r="S875" s="5"/>
      <c r="T875" s="5"/>
      <c r="U875" s="5"/>
      <c r="V875" s="8"/>
      <c r="W875" s="5"/>
      <c r="X875" s="5"/>
      <c r="Y875" s="5"/>
      <c r="Z875" s="5"/>
    </row>
    <row r="876" spans="1:26" ht="21.75" customHeight="1">
      <c r="A876" s="1"/>
      <c r="B876" s="1"/>
      <c r="C876" s="64"/>
      <c r="D876" s="5"/>
      <c r="E876" s="5"/>
      <c r="F876" s="5"/>
      <c r="G876" s="5"/>
      <c r="H876" s="5"/>
      <c r="I876" s="5"/>
      <c r="J876" s="65"/>
      <c r="K876" s="5"/>
      <c r="L876" s="5"/>
      <c r="M876" s="66"/>
      <c r="N876" s="66"/>
      <c r="O876" s="66"/>
      <c r="P876" s="66"/>
      <c r="Q876" s="66"/>
      <c r="R876" s="5"/>
      <c r="S876" s="5"/>
      <c r="T876" s="5"/>
      <c r="U876" s="5"/>
      <c r="V876" s="8"/>
      <c r="W876" s="5"/>
      <c r="X876" s="5"/>
      <c r="Y876" s="5"/>
      <c r="Z876" s="5"/>
    </row>
    <row r="877" spans="1:26" ht="21.75" customHeight="1">
      <c r="A877" s="1"/>
      <c r="B877" s="1"/>
      <c r="C877" s="64"/>
      <c r="D877" s="5"/>
      <c r="E877" s="5"/>
      <c r="F877" s="5"/>
      <c r="G877" s="5"/>
      <c r="H877" s="5"/>
      <c r="I877" s="5"/>
      <c r="J877" s="65"/>
      <c r="K877" s="5"/>
      <c r="L877" s="5"/>
      <c r="M877" s="66"/>
      <c r="N877" s="66"/>
      <c r="O877" s="66"/>
      <c r="P877" s="66"/>
      <c r="Q877" s="66"/>
      <c r="R877" s="5"/>
      <c r="S877" s="5"/>
      <c r="T877" s="5"/>
      <c r="U877" s="5"/>
      <c r="V877" s="8"/>
      <c r="W877" s="5"/>
      <c r="X877" s="5"/>
      <c r="Y877" s="5"/>
      <c r="Z877" s="5"/>
    </row>
    <row r="878" spans="1:26" ht="21.75" customHeight="1">
      <c r="A878" s="1"/>
      <c r="B878" s="1"/>
      <c r="C878" s="64"/>
      <c r="D878" s="5"/>
      <c r="E878" s="5"/>
      <c r="F878" s="5"/>
      <c r="G878" s="5"/>
      <c r="H878" s="5"/>
      <c r="I878" s="5"/>
      <c r="J878" s="65"/>
      <c r="K878" s="5"/>
      <c r="L878" s="5"/>
      <c r="M878" s="66"/>
      <c r="N878" s="66"/>
      <c r="O878" s="66"/>
      <c r="P878" s="66"/>
      <c r="Q878" s="66"/>
      <c r="R878" s="5"/>
      <c r="S878" s="5"/>
      <c r="T878" s="5"/>
      <c r="U878" s="5"/>
      <c r="V878" s="8"/>
      <c r="W878" s="5"/>
      <c r="X878" s="5"/>
      <c r="Y878" s="5"/>
      <c r="Z878" s="5"/>
    </row>
    <row r="879" spans="1:26" ht="21.75" customHeight="1">
      <c r="A879" s="1"/>
      <c r="B879" s="1"/>
      <c r="C879" s="64"/>
      <c r="D879" s="5"/>
      <c r="E879" s="5"/>
      <c r="F879" s="5"/>
      <c r="G879" s="5"/>
      <c r="H879" s="5"/>
      <c r="I879" s="5"/>
      <c r="J879" s="65"/>
      <c r="K879" s="5"/>
      <c r="L879" s="5"/>
      <c r="M879" s="66"/>
      <c r="N879" s="66"/>
      <c r="O879" s="66"/>
      <c r="P879" s="66"/>
      <c r="Q879" s="66"/>
      <c r="R879" s="5"/>
      <c r="S879" s="5"/>
      <c r="T879" s="5"/>
      <c r="U879" s="5"/>
      <c r="V879" s="8"/>
      <c r="W879" s="5"/>
      <c r="X879" s="5"/>
      <c r="Y879" s="5"/>
      <c r="Z879" s="5"/>
    </row>
    <row r="880" spans="1:26" ht="21.75" customHeight="1">
      <c r="A880" s="1"/>
      <c r="B880" s="1"/>
      <c r="C880" s="64"/>
      <c r="D880" s="5"/>
      <c r="E880" s="5"/>
      <c r="F880" s="5"/>
      <c r="G880" s="5"/>
      <c r="H880" s="5"/>
      <c r="I880" s="5"/>
      <c r="J880" s="65"/>
      <c r="K880" s="5"/>
      <c r="L880" s="5"/>
      <c r="M880" s="66"/>
      <c r="N880" s="66"/>
      <c r="O880" s="66"/>
      <c r="P880" s="66"/>
      <c r="Q880" s="66"/>
      <c r="R880" s="5"/>
      <c r="S880" s="5"/>
      <c r="T880" s="5"/>
      <c r="U880" s="5"/>
      <c r="V880" s="8"/>
      <c r="W880" s="5"/>
      <c r="X880" s="5"/>
      <c r="Y880" s="5"/>
      <c r="Z880" s="5"/>
    </row>
    <row r="881" spans="1:26" ht="21.75" customHeight="1">
      <c r="A881" s="1"/>
      <c r="B881" s="1"/>
      <c r="C881" s="64"/>
      <c r="D881" s="5"/>
      <c r="E881" s="5"/>
      <c r="F881" s="5"/>
      <c r="G881" s="5"/>
      <c r="H881" s="5"/>
      <c r="I881" s="5"/>
      <c r="J881" s="65"/>
      <c r="K881" s="5"/>
      <c r="L881" s="5"/>
      <c r="M881" s="66"/>
      <c r="N881" s="66"/>
      <c r="O881" s="66"/>
      <c r="P881" s="66"/>
      <c r="Q881" s="66"/>
      <c r="R881" s="5"/>
      <c r="S881" s="5"/>
      <c r="T881" s="5"/>
      <c r="U881" s="5"/>
      <c r="V881" s="8"/>
      <c r="W881" s="5"/>
      <c r="X881" s="5"/>
      <c r="Y881" s="5"/>
      <c r="Z881" s="5"/>
    </row>
    <row r="882" spans="1:26" ht="21.75" customHeight="1">
      <c r="A882" s="1"/>
      <c r="B882" s="1"/>
      <c r="C882" s="64"/>
      <c r="D882" s="5"/>
      <c r="E882" s="5"/>
      <c r="F882" s="5"/>
      <c r="G882" s="5"/>
      <c r="H882" s="5"/>
      <c r="I882" s="5"/>
      <c r="J882" s="65"/>
      <c r="K882" s="5"/>
      <c r="L882" s="5"/>
      <c r="M882" s="66"/>
      <c r="N882" s="66"/>
      <c r="O882" s="66"/>
      <c r="P882" s="66"/>
      <c r="Q882" s="66"/>
      <c r="R882" s="5"/>
      <c r="S882" s="5"/>
      <c r="T882" s="5"/>
      <c r="U882" s="5"/>
      <c r="V882" s="8"/>
      <c r="W882" s="5"/>
      <c r="X882" s="5"/>
      <c r="Y882" s="5"/>
      <c r="Z882" s="5"/>
    </row>
    <row r="883" spans="1:26" ht="21.75" customHeight="1">
      <c r="A883" s="1"/>
      <c r="B883" s="1"/>
      <c r="C883" s="64"/>
      <c r="D883" s="5"/>
      <c r="E883" s="5"/>
      <c r="F883" s="5"/>
      <c r="G883" s="5"/>
      <c r="H883" s="5"/>
      <c r="I883" s="5"/>
      <c r="J883" s="65"/>
      <c r="K883" s="5"/>
      <c r="L883" s="5"/>
      <c r="M883" s="66"/>
      <c r="N883" s="66"/>
      <c r="O883" s="66"/>
      <c r="P883" s="66"/>
      <c r="Q883" s="66"/>
      <c r="R883" s="5"/>
      <c r="S883" s="5"/>
      <c r="T883" s="5"/>
      <c r="U883" s="5"/>
      <c r="V883" s="8"/>
      <c r="W883" s="5"/>
      <c r="X883" s="5"/>
      <c r="Y883" s="5"/>
      <c r="Z883" s="5"/>
    </row>
    <row r="884" spans="1:26" ht="21.75" customHeight="1">
      <c r="A884" s="1"/>
      <c r="B884" s="1"/>
      <c r="C884" s="64"/>
      <c r="D884" s="5"/>
      <c r="E884" s="5"/>
      <c r="F884" s="5"/>
      <c r="G884" s="5"/>
      <c r="H884" s="5"/>
      <c r="I884" s="5"/>
      <c r="J884" s="65"/>
      <c r="K884" s="5"/>
      <c r="L884" s="5"/>
      <c r="M884" s="66"/>
      <c r="N884" s="66"/>
      <c r="O884" s="66"/>
      <c r="P884" s="66"/>
      <c r="Q884" s="66"/>
      <c r="R884" s="5"/>
      <c r="S884" s="5"/>
      <c r="T884" s="5"/>
      <c r="U884" s="5"/>
      <c r="V884" s="8"/>
      <c r="W884" s="5"/>
      <c r="X884" s="5"/>
      <c r="Y884" s="5"/>
      <c r="Z884" s="5"/>
    </row>
    <row r="885" spans="1:26" ht="21.75" customHeight="1">
      <c r="A885" s="1"/>
      <c r="B885" s="1"/>
      <c r="C885" s="64"/>
      <c r="D885" s="5"/>
      <c r="E885" s="5"/>
      <c r="F885" s="5"/>
      <c r="G885" s="5"/>
      <c r="H885" s="5"/>
      <c r="I885" s="5"/>
      <c r="J885" s="65"/>
      <c r="K885" s="5"/>
      <c r="L885" s="5"/>
      <c r="M885" s="66"/>
      <c r="N885" s="66"/>
      <c r="O885" s="66"/>
      <c r="P885" s="66"/>
      <c r="Q885" s="66"/>
      <c r="R885" s="5"/>
      <c r="S885" s="5"/>
      <c r="T885" s="5"/>
      <c r="U885" s="5"/>
      <c r="V885" s="8"/>
      <c r="W885" s="5"/>
      <c r="X885" s="5"/>
      <c r="Y885" s="5"/>
      <c r="Z885" s="5"/>
    </row>
    <row r="886" spans="1:26" ht="21.75" customHeight="1">
      <c r="A886" s="1"/>
      <c r="B886" s="1"/>
      <c r="C886" s="64"/>
      <c r="D886" s="5"/>
      <c r="E886" s="5"/>
      <c r="F886" s="5"/>
      <c r="G886" s="5"/>
      <c r="H886" s="5"/>
      <c r="I886" s="5"/>
      <c r="J886" s="65"/>
      <c r="K886" s="5"/>
      <c r="L886" s="5"/>
      <c r="M886" s="66"/>
      <c r="N886" s="66"/>
      <c r="O886" s="66"/>
      <c r="P886" s="66"/>
      <c r="Q886" s="66"/>
      <c r="R886" s="5"/>
      <c r="S886" s="5"/>
      <c r="T886" s="5"/>
      <c r="U886" s="5"/>
      <c r="V886" s="8"/>
      <c r="W886" s="5"/>
      <c r="X886" s="5"/>
      <c r="Y886" s="5"/>
      <c r="Z886" s="5"/>
    </row>
    <row r="887" spans="1:26" ht="21.75" customHeight="1">
      <c r="A887" s="1"/>
      <c r="B887" s="1"/>
      <c r="C887" s="64"/>
      <c r="D887" s="5"/>
      <c r="E887" s="5"/>
      <c r="F887" s="5"/>
      <c r="G887" s="5"/>
      <c r="H887" s="5"/>
      <c r="I887" s="5"/>
      <c r="J887" s="65"/>
      <c r="K887" s="5"/>
      <c r="L887" s="5"/>
      <c r="M887" s="66"/>
      <c r="N887" s="66"/>
      <c r="O887" s="66"/>
      <c r="P887" s="66"/>
      <c r="Q887" s="66"/>
      <c r="R887" s="5"/>
      <c r="S887" s="5"/>
      <c r="T887" s="5"/>
      <c r="U887" s="5"/>
      <c r="V887" s="8"/>
      <c r="W887" s="5"/>
      <c r="X887" s="5"/>
      <c r="Y887" s="5"/>
      <c r="Z887" s="5"/>
    </row>
    <row r="888" spans="1:26" ht="21.75" customHeight="1">
      <c r="A888" s="1"/>
      <c r="B888" s="1"/>
      <c r="C888" s="64"/>
      <c r="D888" s="5"/>
      <c r="E888" s="5"/>
      <c r="F888" s="5"/>
      <c r="G888" s="5"/>
      <c r="H888" s="5"/>
      <c r="I888" s="5"/>
      <c r="J888" s="65"/>
      <c r="K888" s="5"/>
      <c r="L888" s="5"/>
      <c r="M888" s="66"/>
      <c r="N888" s="66"/>
      <c r="O888" s="66"/>
      <c r="P888" s="66"/>
      <c r="Q888" s="66"/>
      <c r="R888" s="5"/>
      <c r="S888" s="5"/>
      <c r="T888" s="5"/>
      <c r="U888" s="5"/>
      <c r="V888" s="8"/>
      <c r="W888" s="5"/>
      <c r="X888" s="5"/>
      <c r="Y888" s="5"/>
      <c r="Z888" s="5"/>
    </row>
    <row r="889" spans="1:26" ht="21.75" customHeight="1">
      <c r="A889" s="1"/>
      <c r="B889" s="1"/>
      <c r="C889" s="64"/>
      <c r="D889" s="5"/>
      <c r="E889" s="5"/>
      <c r="F889" s="5"/>
      <c r="G889" s="5"/>
      <c r="H889" s="5"/>
      <c r="I889" s="5"/>
      <c r="J889" s="65"/>
      <c r="K889" s="5"/>
      <c r="L889" s="5"/>
      <c r="M889" s="66"/>
      <c r="N889" s="66"/>
      <c r="O889" s="66"/>
      <c r="P889" s="66"/>
      <c r="Q889" s="66"/>
      <c r="R889" s="5"/>
      <c r="S889" s="5"/>
      <c r="T889" s="5"/>
      <c r="U889" s="5"/>
      <c r="V889" s="8"/>
      <c r="W889" s="5"/>
      <c r="X889" s="5"/>
      <c r="Y889" s="5"/>
      <c r="Z889" s="5"/>
    </row>
    <row r="890" spans="1:26" ht="21.75" customHeight="1">
      <c r="A890" s="1"/>
      <c r="B890" s="1"/>
      <c r="C890" s="64"/>
      <c r="D890" s="5"/>
      <c r="E890" s="5"/>
      <c r="F890" s="5"/>
      <c r="G890" s="5"/>
      <c r="H890" s="5"/>
      <c r="I890" s="5"/>
      <c r="J890" s="65"/>
      <c r="K890" s="5"/>
      <c r="L890" s="5"/>
      <c r="M890" s="66"/>
      <c r="N890" s="66"/>
      <c r="O890" s="66"/>
      <c r="P890" s="66"/>
      <c r="Q890" s="66"/>
      <c r="R890" s="5"/>
      <c r="S890" s="5"/>
      <c r="T890" s="5"/>
      <c r="U890" s="5"/>
      <c r="V890" s="8"/>
      <c r="W890" s="5"/>
      <c r="X890" s="5"/>
      <c r="Y890" s="5"/>
      <c r="Z890" s="5"/>
    </row>
    <row r="891" spans="1:26" ht="21.75" customHeight="1">
      <c r="A891" s="1"/>
      <c r="B891" s="1"/>
      <c r="C891" s="64"/>
      <c r="D891" s="5"/>
      <c r="E891" s="5"/>
      <c r="F891" s="5"/>
      <c r="G891" s="5"/>
      <c r="H891" s="5"/>
      <c r="I891" s="5"/>
      <c r="J891" s="65"/>
      <c r="K891" s="5"/>
      <c r="L891" s="5"/>
      <c r="M891" s="66"/>
      <c r="N891" s="66"/>
      <c r="O891" s="66"/>
      <c r="P891" s="66"/>
      <c r="Q891" s="66"/>
      <c r="R891" s="5"/>
      <c r="S891" s="5"/>
      <c r="T891" s="5"/>
      <c r="U891" s="5"/>
      <c r="V891" s="8"/>
      <c r="W891" s="5"/>
      <c r="X891" s="5"/>
      <c r="Y891" s="5"/>
      <c r="Z891" s="5"/>
    </row>
    <row r="892" spans="1:26" ht="21.75" customHeight="1">
      <c r="A892" s="1"/>
      <c r="B892" s="1"/>
      <c r="C892" s="64"/>
      <c r="D892" s="5"/>
      <c r="E892" s="5"/>
      <c r="F892" s="5"/>
      <c r="G892" s="5"/>
      <c r="H892" s="5"/>
      <c r="I892" s="5"/>
      <c r="J892" s="65"/>
      <c r="K892" s="5"/>
      <c r="L892" s="5"/>
      <c r="M892" s="66"/>
      <c r="N892" s="66"/>
      <c r="O892" s="66"/>
      <c r="P892" s="66"/>
      <c r="Q892" s="66"/>
      <c r="R892" s="5"/>
      <c r="S892" s="5"/>
      <c r="T892" s="5"/>
      <c r="U892" s="5"/>
      <c r="V892" s="8"/>
      <c r="W892" s="5"/>
      <c r="X892" s="5"/>
      <c r="Y892" s="5"/>
      <c r="Z892" s="5"/>
    </row>
    <row r="893" spans="1:26" ht="21.75" customHeight="1">
      <c r="A893" s="1"/>
      <c r="B893" s="1"/>
      <c r="C893" s="64"/>
      <c r="D893" s="5"/>
      <c r="E893" s="5"/>
      <c r="F893" s="5"/>
      <c r="G893" s="5"/>
      <c r="H893" s="5"/>
      <c r="I893" s="5"/>
      <c r="J893" s="65"/>
      <c r="K893" s="5"/>
      <c r="L893" s="5"/>
      <c r="M893" s="66"/>
      <c r="N893" s="66"/>
      <c r="O893" s="66"/>
      <c r="P893" s="66"/>
      <c r="Q893" s="66"/>
      <c r="R893" s="5"/>
      <c r="S893" s="5"/>
      <c r="T893" s="5"/>
      <c r="U893" s="5"/>
      <c r="V893" s="8"/>
      <c r="W893" s="5"/>
      <c r="X893" s="5"/>
      <c r="Y893" s="5"/>
      <c r="Z893" s="5"/>
    </row>
    <row r="894" spans="1:26" ht="21.75" customHeight="1">
      <c r="A894" s="1"/>
      <c r="B894" s="1"/>
      <c r="C894" s="64"/>
      <c r="D894" s="5"/>
      <c r="E894" s="5"/>
      <c r="F894" s="5"/>
      <c r="G894" s="5"/>
      <c r="H894" s="5"/>
      <c r="I894" s="5"/>
      <c r="J894" s="65"/>
      <c r="K894" s="5"/>
      <c r="L894" s="5"/>
      <c r="M894" s="66"/>
      <c r="N894" s="66"/>
      <c r="O894" s="66"/>
      <c r="P894" s="66"/>
      <c r="Q894" s="66"/>
      <c r="R894" s="5"/>
      <c r="S894" s="5"/>
      <c r="T894" s="5"/>
      <c r="U894" s="5"/>
      <c r="V894" s="8"/>
      <c r="W894" s="5"/>
      <c r="X894" s="5"/>
      <c r="Y894" s="5"/>
      <c r="Z894" s="5"/>
    </row>
    <row r="895" spans="1:26" ht="21.75" customHeight="1">
      <c r="A895" s="1"/>
      <c r="B895" s="1"/>
      <c r="C895" s="64"/>
      <c r="D895" s="5"/>
      <c r="E895" s="5"/>
      <c r="F895" s="5"/>
      <c r="G895" s="5"/>
      <c r="H895" s="5"/>
      <c r="I895" s="5"/>
      <c r="J895" s="65"/>
      <c r="K895" s="5"/>
      <c r="L895" s="5"/>
      <c r="M895" s="66"/>
      <c r="N895" s="66"/>
      <c r="O895" s="66"/>
      <c r="P895" s="66"/>
      <c r="Q895" s="66"/>
      <c r="R895" s="5"/>
      <c r="S895" s="5"/>
      <c r="T895" s="5"/>
      <c r="U895" s="5"/>
      <c r="V895" s="8"/>
      <c r="W895" s="5"/>
      <c r="X895" s="5"/>
      <c r="Y895" s="5"/>
      <c r="Z895" s="5"/>
    </row>
    <row r="896" spans="1:26" ht="21.75" customHeight="1">
      <c r="A896" s="1"/>
      <c r="B896" s="1"/>
      <c r="C896" s="64"/>
      <c r="D896" s="5"/>
      <c r="E896" s="5"/>
      <c r="F896" s="5"/>
      <c r="G896" s="5"/>
      <c r="H896" s="5"/>
      <c r="I896" s="5"/>
      <c r="J896" s="65"/>
      <c r="K896" s="5"/>
      <c r="L896" s="5"/>
      <c r="M896" s="66"/>
      <c r="N896" s="66"/>
      <c r="O896" s="66"/>
      <c r="P896" s="66"/>
      <c r="Q896" s="66"/>
      <c r="R896" s="5"/>
      <c r="S896" s="5"/>
      <c r="T896" s="5"/>
      <c r="U896" s="5"/>
      <c r="V896" s="8"/>
      <c r="W896" s="5"/>
      <c r="X896" s="5"/>
      <c r="Y896" s="5"/>
      <c r="Z896" s="5"/>
    </row>
    <row r="897" spans="1:26" ht="21.75" customHeight="1">
      <c r="A897" s="1"/>
      <c r="B897" s="1"/>
      <c r="C897" s="64"/>
      <c r="D897" s="5"/>
      <c r="E897" s="5"/>
      <c r="F897" s="5"/>
      <c r="G897" s="5"/>
      <c r="H897" s="5"/>
      <c r="I897" s="5"/>
      <c r="J897" s="65"/>
      <c r="K897" s="5"/>
      <c r="L897" s="5"/>
      <c r="M897" s="66"/>
      <c r="N897" s="66"/>
      <c r="O897" s="66"/>
      <c r="P897" s="66"/>
      <c r="Q897" s="66"/>
      <c r="R897" s="5"/>
      <c r="S897" s="5"/>
      <c r="T897" s="5"/>
      <c r="U897" s="5"/>
      <c r="V897" s="8"/>
      <c r="W897" s="5"/>
      <c r="X897" s="5"/>
      <c r="Y897" s="5"/>
      <c r="Z897" s="5"/>
    </row>
    <row r="898" spans="1:26" ht="21.75" customHeight="1">
      <c r="A898" s="1"/>
      <c r="B898" s="1"/>
      <c r="C898" s="64"/>
      <c r="D898" s="5"/>
      <c r="E898" s="5"/>
      <c r="F898" s="5"/>
      <c r="G898" s="5"/>
      <c r="H898" s="5"/>
      <c r="I898" s="5"/>
      <c r="J898" s="65"/>
      <c r="K898" s="5"/>
      <c r="L898" s="5"/>
      <c r="M898" s="66"/>
      <c r="N898" s="66"/>
      <c r="O898" s="66"/>
      <c r="P898" s="66"/>
      <c r="Q898" s="66"/>
      <c r="R898" s="5"/>
      <c r="S898" s="5"/>
      <c r="T898" s="5"/>
      <c r="U898" s="5"/>
      <c r="V898" s="8"/>
      <c r="W898" s="5"/>
      <c r="X898" s="5"/>
      <c r="Y898" s="5"/>
      <c r="Z898" s="5"/>
    </row>
    <row r="899" spans="1:26" ht="21.75" customHeight="1">
      <c r="A899" s="1"/>
      <c r="B899" s="1"/>
      <c r="C899" s="64"/>
      <c r="D899" s="5"/>
      <c r="E899" s="5"/>
      <c r="F899" s="5"/>
      <c r="G899" s="5"/>
      <c r="H899" s="5"/>
      <c r="I899" s="5"/>
      <c r="J899" s="65"/>
      <c r="K899" s="5"/>
      <c r="L899" s="5"/>
      <c r="M899" s="66"/>
      <c r="N899" s="66"/>
      <c r="O899" s="66"/>
      <c r="P899" s="66"/>
      <c r="Q899" s="66"/>
      <c r="R899" s="5"/>
      <c r="S899" s="5"/>
      <c r="T899" s="5"/>
      <c r="U899" s="5"/>
      <c r="V899" s="8"/>
      <c r="W899" s="5"/>
      <c r="X899" s="5"/>
      <c r="Y899" s="5"/>
      <c r="Z899" s="5"/>
    </row>
    <row r="900" spans="1:26" ht="21.75" customHeight="1">
      <c r="A900" s="1"/>
      <c r="B900" s="1"/>
      <c r="C900" s="64"/>
      <c r="D900" s="5"/>
      <c r="E900" s="5"/>
      <c r="F900" s="5"/>
      <c r="G900" s="5"/>
      <c r="H900" s="5"/>
      <c r="I900" s="5"/>
      <c r="J900" s="65"/>
      <c r="K900" s="5"/>
      <c r="L900" s="5"/>
      <c r="M900" s="66"/>
      <c r="N900" s="66"/>
      <c r="O900" s="66"/>
      <c r="P900" s="66"/>
      <c r="Q900" s="66"/>
      <c r="R900" s="5"/>
      <c r="S900" s="5"/>
      <c r="T900" s="5"/>
      <c r="U900" s="5"/>
      <c r="V900" s="8"/>
      <c r="W900" s="5"/>
      <c r="X900" s="5"/>
      <c r="Y900" s="5"/>
      <c r="Z900" s="5"/>
    </row>
    <row r="901" spans="1:26" ht="21.75" customHeight="1">
      <c r="A901" s="1"/>
      <c r="B901" s="1"/>
      <c r="C901" s="64"/>
      <c r="D901" s="5"/>
      <c r="E901" s="5"/>
      <c r="F901" s="5"/>
      <c r="G901" s="5"/>
      <c r="H901" s="5"/>
      <c r="I901" s="5"/>
      <c r="J901" s="65"/>
      <c r="K901" s="5"/>
      <c r="L901" s="5"/>
      <c r="M901" s="66"/>
      <c r="N901" s="66"/>
      <c r="O901" s="66"/>
      <c r="P901" s="66"/>
      <c r="Q901" s="66"/>
      <c r="R901" s="5"/>
      <c r="S901" s="5"/>
      <c r="T901" s="5"/>
      <c r="U901" s="5"/>
      <c r="V901" s="8"/>
      <c r="W901" s="5"/>
      <c r="X901" s="5"/>
      <c r="Y901" s="5"/>
      <c r="Z901" s="5"/>
    </row>
    <row r="902" spans="1:26" ht="21.75" customHeight="1">
      <c r="A902" s="1"/>
      <c r="B902" s="1"/>
      <c r="C902" s="64"/>
      <c r="D902" s="5"/>
      <c r="E902" s="5"/>
      <c r="F902" s="5"/>
      <c r="G902" s="5"/>
      <c r="H902" s="5"/>
      <c r="I902" s="5"/>
      <c r="J902" s="65"/>
      <c r="K902" s="5"/>
      <c r="L902" s="5"/>
      <c r="M902" s="66"/>
      <c r="N902" s="66"/>
      <c r="O902" s="66"/>
      <c r="P902" s="66"/>
      <c r="Q902" s="66"/>
      <c r="R902" s="5"/>
      <c r="S902" s="5"/>
      <c r="T902" s="5"/>
      <c r="U902" s="5"/>
      <c r="V902" s="8"/>
      <c r="W902" s="5"/>
      <c r="X902" s="5"/>
      <c r="Y902" s="5"/>
      <c r="Z902" s="5"/>
    </row>
    <row r="903" spans="1:26" ht="21.75" customHeight="1">
      <c r="A903" s="1"/>
      <c r="B903" s="1"/>
      <c r="C903" s="64"/>
      <c r="D903" s="5"/>
      <c r="E903" s="5"/>
      <c r="F903" s="5"/>
      <c r="G903" s="5"/>
      <c r="H903" s="5"/>
      <c r="I903" s="5"/>
      <c r="J903" s="65"/>
      <c r="K903" s="5"/>
      <c r="L903" s="5"/>
      <c r="M903" s="66"/>
      <c r="N903" s="66"/>
      <c r="O903" s="66"/>
      <c r="P903" s="66"/>
      <c r="Q903" s="66"/>
      <c r="R903" s="5"/>
      <c r="S903" s="5"/>
      <c r="T903" s="5"/>
      <c r="U903" s="5"/>
      <c r="V903" s="8"/>
      <c r="W903" s="5"/>
      <c r="X903" s="5"/>
      <c r="Y903" s="5"/>
      <c r="Z903" s="5"/>
    </row>
    <row r="904" spans="1:26" ht="21.75" customHeight="1">
      <c r="A904" s="1"/>
      <c r="B904" s="1"/>
      <c r="C904" s="64"/>
      <c r="D904" s="5"/>
      <c r="E904" s="5"/>
      <c r="F904" s="5"/>
      <c r="G904" s="5"/>
      <c r="H904" s="5"/>
      <c r="I904" s="5"/>
      <c r="J904" s="65"/>
      <c r="K904" s="5"/>
      <c r="L904" s="5"/>
      <c r="M904" s="66"/>
      <c r="N904" s="66"/>
      <c r="O904" s="66"/>
      <c r="P904" s="66"/>
      <c r="Q904" s="66"/>
      <c r="R904" s="5"/>
      <c r="S904" s="5"/>
      <c r="T904" s="5"/>
      <c r="U904" s="5"/>
      <c r="V904" s="8"/>
      <c r="W904" s="5"/>
      <c r="X904" s="5"/>
      <c r="Y904" s="5"/>
      <c r="Z904" s="5"/>
    </row>
    <row r="905" spans="1:26" ht="21.75" customHeight="1">
      <c r="A905" s="1"/>
      <c r="B905" s="1"/>
      <c r="C905" s="64"/>
      <c r="D905" s="5"/>
      <c r="E905" s="5"/>
      <c r="F905" s="5"/>
      <c r="G905" s="5"/>
      <c r="H905" s="5"/>
      <c r="I905" s="5"/>
      <c r="J905" s="65"/>
      <c r="K905" s="5"/>
      <c r="L905" s="5"/>
      <c r="M905" s="66"/>
      <c r="N905" s="66"/>
      <c r="O905" s="66"/>
      <c r="P905" s="66"/>
      <c r="Q905" s="66"/>
      <c r="R905" s="5"/>
      <c r="S905" s="5"/>
      <c r="T905" s="5"/>
      <c r="U905" s="5"/>
      <c r="V905" s="8"/>
      <c r="W905" s="5"/>
      <c r="X905" s="5"/>
      <c r="Y905" s="5"/>
      <c r="Z905" s="5"/>
    </row>
    <row r="906" spans="1:26" ht="21.75" customHeight="1">
      <c r="A906" s="1"/>
      <c r="B906" s="1"/>
      <c r="C906" s="64"/>
      <c r="D906" s="5"/>
      <c r="E906" s="5"/>
      <c r="F906" s="5"/>
      <c r="G906" s="5"/>
      <c r="H906" s="5"/>
      <c r="I906" s="5"/>
      <c r="J906" s="65"/>
      <c r="K906" s="5"/>
      <c r="L906" s="5"/>
      <c r="M906" s="66"/>
      <c r="N906" s="66"/>
      <c r="O906" s="66"/>
      <c r="P906" s="66"/>
      <c r="Q906" s="66"/>
      <c r="R906" s="5"/>
      <c r="S906" s="5"/>
      <c r="T906" s="5"/>
      <c r="U906" s="5"/>
      <c r="V906" s="8"/>
      <c r="W906" s="5"/>
      <c r="X906" s="5"/>
      <c r="Y906" s="5"/>
      <c r="Z906" s="5"/>
    </row>
    <row r="907" spans="1:26" ht="21.75" customHeight="1">
      <c r="A907" s="1"/>
      <c r="B907" s="1"/>
      <c r="C907" s="64"/>
      <c r="D907" s="5"/>
      <c r="E907" s="5"/>
      <c r="F907" s="5"/>
      <c r="G907" s="5"/>
      <c r="H907" s="5"/>
      <c r="I907" s="5"/>
      <c r="J907" s="65"/>
      <c r="K907" s="5"/>
      <c r="L907" s="5"/>
      <c r="M907" s="66"/>
      <c r="N907" s="66"/>
      <c r="O907" s="66"/>
      <c r="P907" s="66"/>
      <c r="Q907" s="66"/>
      <c r="R907" s="5"/>
      <c r="S907" s="5"/>
      <c r="T907" s="5"/>
      <c r="U907" s="5"/>
      <c r="V907" s="8"/>
      <c r="W907" s="5"/>
      <c r="X907" s="5"/>
      <c r="Y907" s="5"/>
      <c r="Z907" s="5"/>
    </row>
    <row r="908" spans="1:26" ht="21.75" customHeight="1">
      <c r="A908" s="1"/>
      <c r="B908" s="1"/>
      <c r="C908" s="64"/>
      <c r="D908" s="5"/>
      <c r="E908" s="5"/>
      <c r="F908" s="5"/>
      <c r="G908" s="5"/>
      <c r="H908" s="5"/>
      <c r="I908" s="5"/>
      <c r="J908" s="65"/>
      <c r="K908" s="5"/>
      <c r="L908" s="5"/>
      <c r="M908" s="66"/>
      <c r="N908" s="66"/>
      <c r="O908" s="66"/>
      <c r="P908" s="66"/>
      <c r="Q908" s="66"/>
      <c r="R908" s="5"/>
      <c r="S908" s="5"/>
      <c r="T908" s="5"/>
      <c r="U908" s="5"/>
      <c r="V908" s="8"/>
      <c r="W908" s="5"/>
      <c r="X908" s="5"/>
      <c r="Y908" s="5"/>
      <c r="Z908" s="5"/>
    </row>
    <row r="909" spans="1:26" ht="21.75" customHeight="1">
      <c r="A909" s="1"/>
      <c r="B909" s="1"/>
      <c r="C909" s="64"/>
      <c r="D909" s="5"/>
      <c r="E909" s="5"/>
      <c r="F909" s="5"/>
      <c r="G909" s="5"/>
      <c r="H909" s="5"/>
      <c r="I909" s="5"/>
      <c r="J909" s="65"/>
      <c r="K909" s="5"/>
      <c r="L909" s="5"/>
      <c r="M909" s="66"/>
      <c r="N909" s="66"/>
      <c r="O909" s="66"/>
      <c r="P909" s="66"/>
      <c r="Q909" s="66"/>
      <c r="R909" s="5"/>
      <c r="S909" s="5"/>
      <c r="T909" s="5"/>
      <c r="U909" s="5"/>
      <c r="V909" s="8"/>
      <c r="W909" s="5"/>
      <c r="X909" s="5"/>
      <c r="Y909" s="5"/>
      <c r="Z909" s="5"/>
    </row>
    <row r="910" spans="1:26" ht="21.75" customHeight="1">
      <c r="A910" s="1"/>
      <c r="B910" s="1"/>
      <c r="C910" s="64"/>
      <c r="D910" s="5"/>
      <c r="E910" s="5"/>
      <c r="F910" s="5"/>
      <c r="G910" s="5"/>
      <c r="H910" s="5"/>
      <c r="I910" s="5"/>
      <c r="J910" s="65"/>
      <c r="K910" s="5"/>
      <c r="L910" s="5"/>
      <c r="M910" s="66"/>
      <c r="N910" s="66"/>
      <c r="O910" s="66"/>
      <c r="P910" s="66"/>
      <c r="Q910" s="66"/>
      <c r="R910" s="5"/>
      <c r="S910" s="5"/>
      <c r="T910" s="5"/>
      <c r="U910" s="5"/>
      <c r="V910" s="8"/>
      <c r="W910" s="5"/>
      <c r="X910" s="5"/>
      <c r="Y910" s="5"/>
      <c r="Z910" s="5"/>
    </row>
    <row r="911" spans="1:26" ht="21.75" customHeight="1">
      <c r="A911" s="1"/>
      <c r="B911" s="1"/>
      <c r="C911" s="64"/>
      <c r="D911" s="5"/>
      <c r="E911" s="5"/>
      <c r="F911" s="5"/>
      <c r="G911" s="5"/>
      <c r="H911" s="5"/>
      <c r="I911" s="5"/>
      <c r="J911" s="65"/>
      <c r="K911" s="5"/>
      <c r="L911" s="5"/>
      <c r="M911" s="66"/>
      <c r="N911" s="66"/>
      <c r="O911" s="66"/>
      <c r="P911" s="66"/>
      <c r="Q911" s="66"/>
      <c r="R911" s="5"/>
      <c r="S911" s="5"/>
      <c r="T911" s="5"/>
      <c r="U911" s="5"/>
      <c r="V911" s="8"/>
      <c r="W911" s="5"/>
      <c r="X911" s="5"/>
      <c r="Y911" s="5"/>
      <c r="Z911" s="5"/>
    </row>
    <row r="912" spans="1:26" ht="21.75" customHeight="1">
      <c r="A912" s="1"/>
      <c r="B912" s="1"/>
      <c r="C912" s="64"/>
      <c r="D912" s="5"/>
      <c r="E912" s="5"/>
      <c r="F912" s="5"/>
      <c r="G912" s="5"/>
      <c r="H912" s="5"/>
      <c r="I912" s="5"/>
      <c r="J912" s="65"/>
      <c r="K912" s="5"/>
      <c r="L912" s="5"/>
      <c r="M912" s="66"/>
      <c r="N912" s="66"/>
      <c r="O912" s="66"/>
      <c r="P912" s="66"/>
      <c r="Q912" s="66"/>
      <c r="R912" s="5"/>
      <c r="S912" s="5"/>
      <c r="T912" s="5"/>
      <c r="U912" s="5"/>
      <c r="V912" s="8"/>
      <c r="W912" s="5"/>
      <c r="X912" s="5"/>
      <c r="Y912" s="5"/>
      <c r="Z912" s="5"/>
    </row>
    <row r="913" spans="1:26" ht="21.75" customHeight="1">
      <c r="A913" s="1"/>
      <c r="B913" s="1"/>
      <c r="C913" s="64"/>
      <c r="D913" s="5"/>
      <c r="E913" s="5"/>
      <c r="F913" s="5"/>
      <c r="G913" s="5"/>
      <c r="H913" s="5"/>
      <c r="I913" s="5"/>
      <c r="J913" s="65"/>
      <c r="K913" s="5"/>
      <c r="L913" s="5"/>
      <c r="M913" s="66"/>
      <c r="N913" s="66"/>
      <c r="O913" s="66"/>
      <c r="P913" s="66"/>
      <c r="Q913" s="66"/>
      <c r="R913" s="5"/>
      <c r="S913" s="5"/>
      <c r="T913" s="5"/>
      <c r="U913" s="5"/>
      <c r="V913" s="8"/>
      <c r="W913" s="5"/>
      <c r="X913" s="5"/>
      <c r="Y913" s="5"/>
      <c r="Z913" s="5"/>
    </row>
    <row r="914" spans="1:26" ht="21.75" customHeight="1">
      <c r="A914" s="1"/>
      <c r="B914" s="1"/>
      <c r="C914" s="64"/>
      <c r="D914" s="5"/>
      <c r="E914" s="5"/>
      <c r="F914" s="5"/>
      <c r="G914" s="5"/>
      <c r="H914" s="5"/>
      <c r="I914" s="5"/>
      <c r="J914" s="65"/>
      <c r="K914" s="5"/>
      <c r="L914" s="5"/>
      <c r="M914" s="66"/>
      <c r="N914" s="66"/>
      <c r="O914" s="66"/>
      <c r="P914" s="66"/>
      <c r="Q914" s="66"/>
      <c r="R914" s="5"/>
      <c r="S914" s="5"/>
      <c r="T914" s="5"/>
      <c r="U914" s="5"/>
      <c r="V914" s="8"/>
      <c r="W914" s="5"/>
      <c r="X914" s="5"/>
      <c r="Y914" s="5"/>
      <c r="Z914" s="5"/>
    </row>
    <row r="915" spans="1:26" ht="21.75" customHeight="1">
      <c r="A915" s="1"/>
      <c r="B915" s="1"/>
      <c r="C915" s="64"/>
      <c r="D915" s="5"/>
      <c r="E915" s="5"/>
      <c r="F915" s="5"/>
      <c r="G915" s="5"/>
      <c r="H915" s="5"/>
      <c r="I915" s="5"/>
      <c r="J915" s="65"/>
      <c r="K915" s="5"/>
      <c r="L915" s="5"/>
      <c r="M915" s="66"/>
      <c r="N915" s="66"/>
      <c r="O915" s="66"/>
      <c r="P915" s="66"/>
      <c r="Q915" s="66"/>
      <c r="R915" s="5"/>
      <c r="S915" s="5"/>
      <c r="T915" s="5"/>
      <c r="U915" s="5"/>
      <c r="V915" s="8"/>
      <c r="W915" s="5"/>
      <c r="X915" s="5"/>
      <c r="Y915" s="5"/>
      <c r="Z915" s="5"/>
    </row>
    <row r="916" spans="1:26" ht="21.75" customHeight="1">
      <c r="A916" s="1"/>
      <c r="B916" s="1"/>
      <c r="C916" s="64"/>
      <c r="D916" s="5"/>
      <c r="E916" s="5"/>
      <c r="F916" s="5"/>
      <c r="G916" s="5"/>
      <c r="H916" s="5"/>
      <c r="I916" s="5"/>
      <c r="J916" s="65"/>
      <c r="K916" s="5"/>
      <c r="L916" s="5"/>
      <c r="M916" s="66"/>
      <c r="N916" s="66"/>
      <c r="O916" s="66"/>
      <c r="P916" s="66"/>
      <c r="Q916" s="66"/>
      <c r="R916" s="5"/>
      <c r="S916" s="5"/>
      <c r="T916" s="5"/>
      <c r="U916" s="5"/>
      <c r="V916" s="8"/>
      <c r="W916" s="5"/>
      <c r="X916" s="5"/>
      <c r="Y916" s="5"/>
      <c r="Z916" s="5"/>
    </row>
    <row r="917" spans="1:26" ht="21.75" customHeight="1">
      <c r="A917" s="1"/>
      <c r="B917" s="1"/>
      <c r="C917" s="64"/>
      <c r="D917" s="5"/>
      <c r="E917" s="5"/>
      <c r="F917" s="5"/>
      <c r="G917" s="5"/>
      <c r="H917" s="5"/>
      <c r="I917" s="5"/>
      <c r="J917" s="65"/>
      <c r="K917" s="5"/>
      <c r="L917" s="5"/>
      <c r="M917" s="66"/>
      <c r="N917" s="66"/>
      <c r="O917" s="66"/>
      <c r="P917" s="66"/>
      <c r="Q917" s="66"/>
      <c r="R917" s="5"/>
      <c r="S917" s="5"/>
      <c r="T917" s="5"/>
      <c r="U917" s="5"/>
      <c r="V917" s="8"/>
      <c r="W917" s="5"/>
      <c r="X917" s="5"/>
      <c r="Y917" s="5"/>
      <c r="Z917" s="5"/>
    </row>
    <row r="918" spans="1:26" ht="21.75" customHeight="1">
      <c r="A918" s="1"/>
      <c r="B918" s="1"/>
      <c r="C918" s="64"/>
      <c r="D918" s="5"/>
      <c r="E918" s="5"/>
      <c r="F918" s="5"/>
      <c r="G918" s="5"/>
      <c r="H918" s="5"/>
      <c r="I918" s="5"/>
      <c r="J918" s="65"/>
      <c r="K918" s="5"/>
      <c r="L918" s="5"/>
      <c r="M918" s="66"/>
      <c r="N918" s="66"/>
      <c r="O918" s="66"/>
      <c r="P918" s="66"/>
      <c r="Q918" s="66"/>
      <c r="R918" s="5"/>
      <c r="S918" s="5"/>
      <c r="T918" s="5"/>
      <c r="U918" s="5"/>
      <c r="V918" s="8"/>
      <c r="W918" s="5"/>
      <c r="X918" s="5"/>
      <c r="Y918" s="5"/>
      <c r="Z918" s="5"/>
    </row>
    <row r="919" spans="1:26" ht="21.75" customHeight="1">
      <c r="A919" s="1"/>
      <c r="B919" s="1"/>
      <c r="C919" s="64"/>
      <c r="D919" s="5"/>
      <c r="E919" s="5"/>
      <c r="F919" s="5"/>
      <c r="G919" s="5"/>
      <c r="H919" s="5"/>
      <c r="I919" s="5"/>
      <c r="J919" s="65"/>
      <c r="K919" s="5"/>
      <c r="L919" s="5"/>
      <c r="M919" s="66"/>
      <c r="N919" s="66"/>
      <c r="O919" s="66"/>
      <c r="P919" s="66"/>
      <c r="Q919" s="66"/>
      <c r="R919" s="5"/>
      <c r="S919" s="5"/>
      <c r="T919" s="5"/>
      <c r="U919" s="5"/>
      <c r="V919" s="8"/>
      <c r="W919" s="5"/>
      <c r="X919" s="5"/>
      <c r="Y919" s="5"/>
      <c r="Z919" s="5"/>
    </row>
    <row r="920" spans="1:26" ht="21.75" customHeight="1">
      <c r="A920" s="1"/>
      <c r="B920" s="1"/>
      <c r="C920" s="64"/>
      <c r="D920" s="5"/>
      <c r="E920" s="5"/>
      <c r="F920" s="5"/>
      <c r="G920" s="5"/>
      <c r="H920" s="5"/>
      <c r="I920" s="5"/>
      <c r="J920" s="65"/>
      <c r="K920" s="5"/>
      <c r="L920" s="5"/>
      <c r="M920" s="66"/>
      <c r="N920" s="66"/>
      <c r="O920" s="66"/>
      <c r="P920" s="66"/>
      <c r="Q920" s="66"/>
      <c r="R920" s="5"/>
      <c r="S920" s="5"/>
      <c r="T920" s="5"/>
      <c r="U920" s="5"/>
      <c r="V920" s="8"/>
      <c r="W920" s="5"/>
      <c r="X920" s="5"/>
      <c r="Y920" s="5"/>
      <c r="Z920" s="5"/>
    </row>
    <row r="921" spans="1:26" ht="21.75" customHeight="1">
      <c r="A921" s="1"/>
      <c r="B921" s="1"/>
      <c r="C921" s="64"/>
      <c r="D921" s="5"/>
      <c r="E921" s="5"/>
      <c r="F921" s="5"/>
      <c r="G921" s="5"/>
      <c r="H921" s="5"/>
      <c r="I921" s="5"/>
      <c r="J921" s="65"/>
      <c r="K921" s="5"/>
      <c r="L921" s="5"/>
      <c r="M921" s="66"/>
      <c r="N921" s="66"/>
      <c r="O921" s="66"/>
      <c r="P921" s="66"/>
      <c r="Q921" s="66"/>
      <c r="R921" s="5"/>
      <c r="S921" s="5"/>
      <c r="T921" s="5"/>
      <c r="U921" s="5"/>
      <c r="V921" s="8"/>
      <c r="W921" s="5"/>
      <c r="X921" s="5"/>
      <c r="Y921" s="5"/>
      <c r="Z921" s="5"/>
    </row>
    <row r="922" spans="1:26" ht="21.75" customHeight="1">
      <c r="A922" s="1"/>
      <c r="B922" s="1"/>
      <c r="C922" s="64"/>
      <c r="D922" s="5"/>
      <c r="E922" s="5"/>
      <c r="F922" s="5"/>
      <c r="G922" s="5"/>
      <c r="H922" s="5"/>
      <c r="I922" s="5"/>
      <c r="J922" s="65"/>
      <c r="K922" s="5"/>
      <c r="L922" s="5"/>
      <c r="M922" s="66"/>
      <c r="N922" s="66"/>
      <c r="O922" s="66"/>
      <c r="P922" s="66"/>
      <c r="Q922" s="66"/>
      <c r="R922" s="5"/>
      <c r="S922" s="5"/>
      <c r="T922" s="5"/>
      <c r="U922" s="5"/>
      <c r="V922" s="8"/>
      <c r="W922" s="5"/>
      <c r="X922" s="5"/>
      <c r="Y922" s="5"/>
      <c r="Z922" s="5"/>
    </row>
    <row r="923" spans="1:26" ht="21.75" customHeight="1">
      <c r="A923" s="1"/>
      <c r="B923" s="1"/>
      <c r="C923" s="64"/>
      <c r="D923" s="5"/>
      <c r="E923" s="5"/>
      <c r="F923" s="5"/>
      <c r="G923" s="5"/>
      <c r="H923" s="5"/>
      <c r="I923" s="5"/>
      <c r="J923" s="65"/>
      <c r="K923" s="5"/>
      <c r="L923" s="5"/>
      <c r="M923" s="66"/>
      <c r="N923" s="66"/>
      <c r="O923" s="66"/>
      <c r="P923" s="66"/>
      <c r="Q923" s="66"/>
      <c r="R923" s="5"/>
      <c r="S923" s="5"/>
      <c r="T923" s="5"/>
      <c r="U923" s="5"/>
      <c r="V923" s="8"/>
      <c r="W923" s="5"/>
      <c r="X923" s="5"/>
      <c r="Y923" s="5"/>
      <c r="Z923" s="5"/>
    </row>
    <row r="924" spans="1:26" ht="21.75" customHeight="1">
      <c r="A924" s="1"/>
      <c r="B924" s="1"/>
      <c r="C924" s="64"/>
      <c r="D924" s="5"/>
      <c r="E924" s="5"/>
      <c r="F924" s="5"/>
      <c r="G924" s="5"/>
      <c r="H924" s="5"/>
      <c r="I924" s="5"/>
      <c r="J924" s="65"/>
      <c r="K924" s="5"/>
      <c r="L924" s="5"/>
      <c r="M924" s="66"/>
      <c r="N924" s="66"/>
      <c r="O924" s="66"/>
      <c r="P924" s="66"/>
      <c r="Q924" s="66"/>
      <c r="R924" s="5"/>
      <c r="S924" s="5"/>
      <c r="T924" s="5"/>
      <c r="U924" s="5"/>
      <c r="V924" s="8"/>
      <c r="W924" s="5"/>
      <c r="X924" s="5"/>
      <c r="Y924" s="5"/>
      <c r="Z924" s="5"/>
    </row>
    <row r="925" spans="1:26" ht="21.75" customHeight="1">
      <c r="A925" s="1"/>
      <c r="B925" s="1"/>
      <c r="C925" s="64"/>
      <c r="D925" s="5"/>
      <c r="E925" s="5"/>
      <c r="F925" s="5"/>
      <c r="G925" s="5"/>
      <c r="H925" s="5"/>
      <c r="I925" s="5"/>
      <c r="J925" s="65"/>
      <c r="K925" s="5"/>
      <c r="L925" s="5"/>
      <c r="M925" s="66"/>
      <c r="N925" s="66"/>
      <c r="O925" s="66"/>
      <c r="P925" s="66"/>
      <c r="Q925" s="66"/>
      <c r="R925" s="5"/>
      <c r="S925" s="5"/>
      <c r="T925" s="5"/>
      <c r="U925" s="5"/>
      <c r="V925" s="8"/>
      <c r="W925" s="5"/>
      <c r="X925" s="5"/>
      <c r="Y925" s="5"/>
      <c r="Z925" s="5"/>
    </row>
    <row r="926" spans="1:26" ht="21.75" customHeight="1">
      <c r="A926" s="1"/>
      <c r="B926" s="1"/>
      <c r="C926" s="64"/>
      <c r="D926" s="5"/>
      <c r="E926" s="5"/>
      <c r="F926" s="5"/>
      <c r="G926" s="5"/>
      <c r="H926" s="5"/>
      <c r="I926" s="5"/>
      <c r="J926" s="65"/>
      <c r="K926" s="5"/>
      <c r="L926" s="5"/>
      <c r="M926" s="66"/>
      <c r="N926" s="66"/>
      <c r="O926" s="66"/>
      <c r="P926" s="66"/>
      <c r="Q926" s="66"/>
      <c r="R926" s="5"/>
      <c r="S926" s="5"/>
      <c r="T926" s="5"/>
      <c r="U926" s="5"/>
      <c r="V926" s="8"/>
      <c r="W926" s="5"/>
      <c r="X926" s="5"/>
      <c r="Y926" s="5"/>
      <c r="Z926" s="5"/>
    </row>
    <row r="927" spans="1:26" ht="21.75" customHeight="1">
      <c r="A927" s="1"/>
      <c r="B927" s="1"/>
      <c r="C927" s="64"/>
      <c r="D927" s="5"/>
      <c r="E927" s="5"/>
      <c r="F927" s="5"/>
      <c r="G927" s="5"/>
      <c r="H927" s="5"/>
      <c r="I927" s="5"/>
      <c r="J927" s="65"/>
      <c r="K927" s="5"/>
      <c r="L927" s="5"/>
      <c r="M927" s="66"/>
      <c r="N927" s="66"/>
      <c r="O927" s="66"/>
      <c r="P927" s="66"/>
      <c r="Q927" s="66"/>
      <c r="R927" s="5"/>
      <c r="S927" s="5"/>
      <c r="T927" s="5"/>
      <c r="U927" s="5"/>
      <c r="V927" s="8"/>
      <c r="W927" s="5"/>
      <c r="X927" s="5"/>
      <c r="Y927" s="5"/>
      <c r="Z927" s="5"/>
    </row>
    <row r="928" spans="1:26" ht="21.75" customHeight="1">
      <c r="A928" s="1"/>
      <c r="B928" s="1"/>
      <c r="C928" s="64"/>
      <c r="D928" s="5"/>
      <c r="E928" s="5"/>
      <c r="F928" s="5"/>
      <c r="G928" s="5"/>
      <c r="H928" s="5"/>
      <c r="I928" s="5"/>
      <c r="J928" s="65"/>
      <c r="K928" s="5"/>
      <c r="L928" s="5"/>
      <c r="M928" s="66"/>
      <c r="N928" s="66"/>
      <c r="O928" s="66"/>
      <c r="P928" s="66"/>
      <c r="Q928" s="66"/>
      <c r="R928" s="5"/>
      <c r="S928" s="5"/>
      <c r="T928" s="5"/>
      <c r="U928" s="5"/>
      <c r="V928" s="8"/>
      <c r="W928" s="5"/>
      <c r="X928" s="5"/>
      <c r="Y928" s="5"/>
      <c r="Z928" s="5"/>
    </row>
    <row r="929" spans="1:26" ht="21.75" customHeight="1">
      <c r="A929" s="1"/>
      <c r="B929" s="1"/>
      <c r="C929" s="64"/>
      <c r="D929" s="5"/>
      <c r="E929" s="5"/>
      <c r="F929" s="5"/>
      <c r="G929" s="5"/>
      <c r="H929" s="5"/>
      <c r="I929" s="5"/>
      <c r="J929" s="65"/>
      <c r="K929" s="5"/>
      <c r="L929" s="5"/>
      <c r="M929" s="66"/>
      <c r="N929" s="66"/>
      <c r="O929" s="66"/>
      <c r="P929" s="66"/>
      <c r="Q929" s="66"/>
      <c r="R929" s="5"/>
      <c r="S929" s="5"/>
      <c r="T929" s="5"/>
      <c r="U929" s="5"/>
      <c r="V929" s="8"/>
      <c r="W929" s="5"/>
      <c r="X929" s="5"/>
      <c r="Y929" s="5"/>
      <c r="Z929" s="5"/>
    </row>
    <row r="930" spans="1:26" ht="21.75" customHeight="1">
      <c r="A930" s="1"/>
      <c r="B930" s="1"/>
      <c r="C930" s="64"/>
      <c r="D930" s="5"/>
      <c r="E930" s="5"/>
      <c r="F930" s="5"/>
      <c r="G930" s="5"/>
      <c r="H930" s="5"/>
      <c r="I930" s="5"/>
      <c r="J930" s="65"/>
      <c r="K930" s="5"/>
      <c r="L930" s="5"/>
      <c r="M930" s="66"/>
      <c r="N930" s="66"/>
      <c r="O930" s="66"/>
      <c r="P930" s="66"/>
      <c r="Q930" s="66"/>
      <c r="R930" s="5"/>
      <c r="S930" s="5"/>
      <c r="T930" s="5"/>
      <c r="U930" s="5"/>
      <c r="V930" s="8"/>
      <c r="W930" s="5"/>
      <c r="X930" s="5"/>
      <c r="Y930" s="5"/>
      <c r="Z930" s="5"/>
    </row>
    <row r="931" spans="1:26" ht="21.75" customHeight="1">
      <c r="A931" s="1"/>
      <c r="B931" s="1"/>
      <c r="C931" s="64"/>
      <c r="D931" s="5"/>
      <c r="E931" s="5"/>
      <c r="F931" s="5"/>
      <c r="G931" s="5"/>
      <c r="H931" s="5"/>
      <c r="I931" s="5"/>
      <c r="J931" s="65"/>
      <c r="K931" s="5"/>
      <c r="L931" s="5"/>
      <c r="M931" s="66"/>
      <c r="N931" s="66"/>
      <c r="O931" s="66"/>
      <c r="P931" s="66"/>
      <c r="Q931" s="66"/>
      <c r="R931" s="5"/>
      <c r="S931" s="5"/>
      <c r="T931" s="5"/>
      <c r="U931" s="5"/>
      <c r="V931" s="8"/>
      <c r="W931" s="5"/>
      <c r="X931" s="5"/>
      <c r="Y931" s="5"/>
      <c r="Z931" s="5"/>
    </row>
    <row r="932" spans="1:26" ht="21.75" customHeight="1">
      <c r="A932" s="1"/>
      <c r="B932" s="1"/>
      <c r="C932" s="64"/>
      <c r="D932" s="5"/>
      <c r="E932" s="5"/>
      <c r="F932" s="5"/>
      <c r="G932" s="5"/>
      <c r="H932" s="5"/>
      <c r="I932" s="5"/>
      <c r="J932" s="65"/>
      <c r="K932" s="5"/>
      <c r="L932" s="5"/>
      <c r="M932" s="66"/>
      <c r="N932" s="66"/>
      <c r="O932" s="66"/>
      <c r="P932" s="66"/>
      <c r="Q932" s="66"/>
      <c r="R932" s="5"/>
      <c r="S932" s="5"/>
      <c r="T932" s="5"/>
      <c r="U932" s="5"/>
      <c r="V932" s="8"/>
      <c r="W932" s="5"/>
      <c r="X932" s="5"/>
      <c r="Y932" s="5"/>
      <c r="Z932" s="5"/>
    </row>
    <row r="933" spans="1:26" ht="21.75" customHeight="1">
      <c r="A933" s="1"/>
      <c r="B933" s="1"/>
      <c r="C933" s="64"/>
      <c r="D933" s="5"/>
      <c r="E933" s="5"/>
      <c r="F933" s="5"/>
      <c r="G933" s="5"/>
      <c r="H933" s="5"/>
      <c r="I933" s="5"/>
      <c r="J933" s="65"/>
      <c r="K933" s="5"/>
      <c r="L933" s="5"/>
      <c r="M933" s="66"/>
      <c r="N933" s="66"/>
      <c r="O933" s="66"/>
      <c r="P933" s="66"/>
      <c r="Q933" s="66"/>
      <c r="R933" s="5"/>
      <c r="S933" s="5"/>
      <c r="T933" s="5"/>
      <c r="U933" s="5"/>
      <c r="V933" s="8"/>
      <c r="W933" s="5"/>
      <c r="X933" s="5"/>
      <c r="Y933" s="5"/>
      <c r="Z933" s="5"/>
    </row>
    <row r="934" spans="1:26" ht="21.75" customHeight="1">
      <c r="A934" s="1"/>
      <c r="B934" s="1"/>
      <c r="C934" s="64"/>
      <c r="D934" s="5"/>
      <c r="E934" s="5"/>
      <c r="F934" s="5"/>
      <c r="G934" s="5"/>
      <c r="H934" s="5"/>
      <c r="I934" s="5"/>
      <c r="J934" s="65"/>
      <c r="K934" s="5"/>
      <c r="L934" s="5"/>
      <c r="M934" s="66"/>
      <c r="N934" s="66"/>
      <c r="O934" s="66"/>
      <c r="P934" s="66"/>
      <c r="Q934" s="66"/>
      <c r="R934" s="5"/>
      <c r="S934" s="5"/>
      <c r="T934" s="5"/>
      <c r="U934" s="5"/>
      <c r="V934" s="8"/>
      <c r="W934" s="5"/>
      <c r="X934" s="5"/>
      <c r="Y934" s="5"/>
      <c r="Z934" s="5"/>
    </row>
    <row r="935" spans="1:26" ht="21.75" customHeight="1">
      <c r="A935" s="1"/>
      <c r="B935" s="1"/>
      <c r="C935" s="64"/>
      <c r="D935" s="5"/>
      <c r="E935" s="5"/>
      <c r="F935" s="5"/>
      <c r="G935" s="5"/>
      <c r="H935" s="5"/>
      <c r="I935" s="5"/>
      <c r="J935" s="65"/>
      <c r="K935" s="5"/>
      <c r="L935" s="5"/>
      <c r="M935" s="66"/>
      <c r="N935" s="66"/>
      <c r="O935" s="66"/>
      <c r="P935" s="66"/>
      <c r="Q935" s="66"/>
      <c r="R935" s="5"/>
      <c r="S935" s="5"/>
      <c r="T935" s="5"/>
      <c r="U935" s="5"/>
      <c r="V935" s="8"/>
      <c r="W935" s="5"/>
      <c r="X935" s="5"/>
      <c r="Y935" s="5"/>
      <c r="Z935" s="5"/>
    </row>
    <row r="936" spans="1:26" ht="21.75" customHeight="1">
      <c r="A936" s="1"/>
      <c r="B936" s="1"/>
      <c r="C936" s="64"/>
      <c r="D936" s="5"/>
      <c r="E936" s="5"/>
      <c r="F936" s="5"/>
      <c r="G936" s="5"/>
      <c r="H936" s="5"/>
      <c r="I936" s="5"/>
      <c r="J936" s="65"/>
      <c r="K936" s="5"/>
      <c r="L936" s="5"/>
      <c r="M936" s="66"/>
      <c r="N936" s="66"/>
      <c r="O936" s="66"/>
      <c r="P936" s="66"/>
      <c r="Q936" s="66"/>
      <c r="R936" s="5"/>
      <c r="S936" s="5"/>
      <c r="T936" s="5"/>
      <c r="U936" s="5"/>
      <c r="V936" s="8"/>
      <c r="W936" s="5"/>
      <c r="X936" s="5"/>
      <c r="Y936" s="5"/>
      <c r="Z936" s="5"/>
    </row>
    <row r="937" spans="1:26" ht="21.75" customHeight="1">
      <c r="A937" s="1"/>
      <c r="B937" s="1"/>
      <c r="C937" s="64"/>
      <c r="D937" s="5"/>
      <c r="E937" s="5"/>
      <c r="F937" s="5"/>
      <c r="G937" s="5"/>
      <c r="H937" s="5"/>
      <c r="I937" s="5"/>
      <c r="J937" s="65"/>
      <c r="K937" s="5"/>
      <c r="L937" s="5"/>
      <c r="M937" s="66"/>
      <c r="N937" s="66"/>
      <c r="O937" s="66"/>
      <c r="P937" s="66"/>
      <c r="Q937" s="66"/>
      <c r="R937" s="5"/>
      <c r="S937" s="5"/>
      <c r="T937" s="5"/>
      <c r="U937" s="5"/>
      <c r="V937" s="8"/>
      <c r="W937" s="5"/>
      <c r="X937" s="5"/>
      <c r="Y937" s="5"/>
      <c r="Z937" s="5"/>
    </row>
    <row r="938" spans="1:26" ht="21.75" customHeight="1">
      <c r="A938" s="1"/>
      <c r="B938" s="1"/>
      <c r="C938" s="64"/>
      <c r="D938" s="5"/>
      <c r="E938" s="5"/>
      <c r="F938" s="5"/>
      <c r="G938" s="5"/>
      <c r="H938" s="5"/>
      <c r="I938" s="5"/>
      <c r="J938" s="65"/>
      <c r="K938" s="5"/>
      <c r="L938" s="5"/>
      <c r="M938" s="66"/>
      <c r="N938" s="66"/>
      <c r="O938" s="66"/>
      <c r="P938" s="66"/>
      <c r="Q938" s="66"/>
      <c r="R938" s="5"/>
      <c r="S938" s="5"/>
      <c r="T938" s="5"/>
      <c r="U938" s="5"/>
      <c r="V938" s="8"/>
      <c r="W938" s="5"/>
      <c r="X938" s="5"/>
      <c r="Y938" s="5"/>
      <c r="Z938" s="5"/>
    </row>
    <row r="939" spans="1:26" ht="21.75" customHeight="1">
      <c r="A939" s="1"/>
      <c r="B939" s="1"/>
      <c r="C939" s="64"/>
      <c r="D939" s="5"/>
      <c r="E939" s="5"/>
      <c r="F939" s="5"/>
      <c r="G939" s="5"/>
      <c r="H939" s="5"/>
      <c r="I939" s="5"/>
      <c r="J939" s="65"/>
      <c r="K939" s="5"/>
      <c r="L939" s="5"/>
      <c r="M939" s="66"/>
      <c r="N939" s="66"/>
      <c r="O939" s="66"/>
      <c r="P939" s="66"/>
      <c r="Q939" s="66"/>
      <c r="R939" s="5"/>
      <c r="S939" s="5"/>
      <c r="T939" s="5"/>
      <c r="U939" s="5"/>
      <c r="V939" s="8"/>
      <c r="W939" s="5"/>
      <c r="X939" s="5"/>
      <c r="Y939" s="5"/>
      <c r="Z939" s="5"/>
    </row>
    <row r="940" spans="1:26" ht="21.75" customHeight="1">
      <c r="A940" s="1"/>
      <c r="B940" s="1"/>
      <c r="C940" s="64"/>
      <c r="D940" s="5"/>
      <c r="E940" s="5"/>
      <c r="F940" s="5"/>
      <c r="G940" s="5"/>
      <c r="H940" s="5"/>
      <c r="I940" s="5"/>
      <c r="J940" s="65"/>
      <c r="K940" s="5"/>
      <c r="L940" s="5"/>
      <c r="M940" s="66"/>
      <c r="N940" s="66"/>
      <c r="O940" s="66"/>
      <c r="P940" s="66"/>
      <c r="Q940" s="66"/>
      <c r="R940" s="5"/>
      <c r="S940" s="5"/>
      <c r="T940" s="5"/>
      <c r="U940" s="5"/>
      <c r="V940" s="8"/>
      <c r="W940" s="5"/>
      <c r="X940" s="5"/>
      <c r="Y940" s="5"/>
      <c r="Z940" s="5"/>
    </row>
    <row r="941" spans="1:26" ht="21.75" customHeight="1">
      <c r="A941" s="1"/>
      <c r="B941" s="1"/>
      <c r="C941" s="64"/>
      <c r="D941" s="5"/>
      <c r="E941" s="5"/>
      <c r="F941" s="5"/>
      <c r="G941" s="5"/>
      <c r="H941" s="5"/>
      <c r="I941" s="5"/>
      <c r="J941" s="65"/>
      <c r="K941" s="5"/>
      <c r="L941" s="5"/>
      <c r="M941" s="66"/>
      <c r="N941" s="66"/>
      <c r="O941" s="66"/>
      <c r="P941" s="66"/>
      <c r="Q941" s="66"/>
      <c r="R941" s="5"/>
      <c r="S941" s="5"/>
      <c r="T941" s="5"/>
      <c r="U941" s="5"/>
      <c r="V941" s="8"/>
      <c r="W941" s="5"/>
      <c r="X941" s="5"/>
      <c r="Y941" s="5"/>
      <c r="Z941" s="5"/>
    </row>
    <row r="942" spans="1:26" ht="21.75" customHeight="1">
      <c r="A942" s="1"/>
      <c r="B942" s="1"/>
      <c r="C942" s="64"/>
      <c r="D942" s="5"/>
      <c r="E942" s="5"/>
      <c r="F942" s="5"/>
      <c r="G942" s="5"/>
      <c r="H942" s="5"/>
      <c r="I942" s="5"/>
      <c r="J942" s="65"/>
      <c r="K942" s="5"/>
      <c r="L942" s="5"/>
      <c r="M942" s="66"/>
      <c r="N942" s="66"/>
      <c r="O942" s="66"/>
      <c r="P942" s="66"/>
      <c r="Q942" s="66"/>
      <c r="R942" s="5"/>
      <c r="S942" s="5"/>
      <c r="T942" s="5"/>
      <c r="U942" s="5"/>
      <c r="V942" s="8"/>
      <c r="W942" s="5"/>
      <c r="X942" s="5"/>
      <c r="Y942" s="5"/>
      <c r="Z942" s="5"/>
    </row>
    <row r="943" spans="1:26" ht="21.75" customHeight="1">
      <c r="A943" s="1"/>
      <c r="B943" s="1"/>
      <c r="C943" s="64"/>
      <c r="D943" s="5"/>
      <c r="E943" s="5"/>
      <c r="F943" s="5"/>
      <c r="G943" s="5"/>
      <c r="H943" s="5"/>
      <c r="I943" s="5"/>
      <c r="J943" s="65"/>
      <c r="K943" s="5"/>
      <c r="L943" s="5"/>
      <c r="M943" s="66"/>
      <c r="N943" s="66"/>
      <c r="O943" s="66"/>
      <c r="P943" s="66"/>
      <c r="Q943" s="66"/>
      <c r="R943" s="5"/>
      <c r="S943" s="5"/>
      <c r="T943" s="5"/>
      <c r="U943" s="5"/>
      <c r="V943" s="8"/>
      <c r="W943" s="5"/>
      <c r="X943" s="5"/>
      <c r="Y943" s="5"/>
      <c r="Z943" s="5"/>
    </row>
    <row r="944" spans="1:26" ht="21.75" customHeight="1">
      <c r="A944" s="1"/>
      <c r="B944" s="1"/>
      <c r="C944" s="64"/>
      <c r="D944" s="5"/>
      <c r="E944" s="5"/>
      <c r="F944" s="5"/>
      <c r="G944" s="5"/>
      <c r="H944" s="5"/>
      <c r="I944" s="5"/>
      <c r="J944" s="65"/>
      <c r="K944" s="5"/>
      <c r="L944" s="5"/>
      <c r="M944" s="66"/>
      <c r="N944" s="66"/>
      <c r="O944" s="66"/>
      <c r="P944" s="66"/>
      <c r="Q944" s="66"/>
      <c r="R944" s="5"/>
      <c r="S944" s="5"/>
      <c r="T944" s="5"/>
      <c r="U944" s="5"/>
      <c r="V944" s="8"/>
      <c r="W944" s="5"/>
      <c r="X944" s="5"/>
      <c r="Y944" s="5"/>
      <c r="Z944" s="5"/>
    </row>
    <row r="945" spans="1:26" ht="21.75" customHeight="1">
      <c r="A945" s="1"/>
      <c r="B945" s="1"/>
      <c r="C945" s="64"/>
      <c r="D945" s="5"/>
      <c r="E945" s="5"/>
      <c r="F945" s="5"/>
      <c r="G945" s="5"/>
      <c r="H945" s="5"/>
      <c r="I945" s="5"/>
      <c r="J945" s="65"/>
      <c r="K945" s="5"/>
      <c r="L945" s="5"/>
      <c r="M945" s="66"/>
      <c r="N945" s="66"/>
      <c r="O945" s="66"/>
      <c r="P945" s="66"/>
      <c r="Q945" s="66"/>
      <c r="R945" s="5"/>
      <c r="S945" s="5"/>
      <c r="T945" s="5"/>
      <c r="U945" s="5"/>
      <c r="V945" s="8"/>
      <c r="W945" s="5"/>
      <c r="X945" s="5"/>
      <c r="Y945" s="5"/>
      <c r="Z945" s="5"/>
    </row>
    <row r="946" spans="1:26" ht="21.75" customHeight="1">
      <c r="A946" s="1"/>
      <c r="B946" s="1"/>
      <c r="C946" s="64"/>
      <c r="D946" s="5"/>
      <c r="E946" s="5"/>
      <c r="F946" s="5"/>
      <c r="G946" s="5"/>
      <c r="H946" s="5"/>
      <c r="I946" s="5"/>
      <c r="J946" s="65"/>
      <c r="K946" s="5"/>
      <c r="L946" s="5"/>
      <c r="M946" s="66"/>
      <c r="N946" s="66"/>
      <c r="O946" s="66"/>
      <c r="P946" s="66"/>
      <c r="Q946" s="66"/>
      <c r="R946" s="5"/>
      <c r="S946" s="5"/>
      <c r="T946" s="5"/>
      <c r="U946" s="5"/>
      <c r="V946" s="8"/>
      <c r="W946" s="5"/>
      <c r="X946" s="5"/>
      <c r="Y946" s="5"/>
      <c r="Z946" s="5"/>
    </row>
    <row r="947" spans="1:26" ht="21.75" customHeight="1">
      <c r="A947" s="1"/>
      <c r="B947" s="1"/>
      <c r="C947" s="64"/>
      <c r="D947" s="5"/>
      <c r="E947" s="5"/>
      <c r="F947" s="5"/>
      <c r="G947" s="5"/>
      <c r="H947" s="5"/>
      <c r="I947" s="5"/>
      <c r="J947" s="65"/>
      <c r="K947" s="5"/>
      <c r="L947" s="5"/>
      <c r="M947" s="66"/>
      <c r="N947" s="66"/>
      <c r="O947" s="66"/>
      <c r="P947" s="66"/>
      <c r="Q947" s="66"/>
      <c r="R947" s="5"/>
      <c r="S947" s="5"/>
      <c r="T947" s="5"/>
      <c r="U947" s="5"/>
      <c r="V947" s="8"/>
      <c r="W947" s="5"/>
      <c r="X947" s="5"/>
      <c r="Y947" s="5"/>
      <c r="Z947" s="5"/>
    </row>
    <row r="948" spans="1:26" ht="21.75" customHeight="1">
      <c r="A948" s="1"/>
      <c r="B948" s="1"/>
      <c r="C948" s="64"/>
      <c r="D948" s="5"/>
      <c r="E948" s="5"/>
      <c r="F948" s="5"/>
      <c r="G948" s="5"/>
      <c r="H948" s="5"/>
      <c r="I948" s="5"/>
      <c r="J948" s="65"/>
      <c r="K948" s="5"/>
      <c r="L948" s="5"/>
      <c r="M948" s="66"/>
      <c r="N948" s="66"/>
      <c r="O948" s="66"/>
      <c r="P948" s="66"/>
      <c r="Q948" s="66"/>
      <c r="R948" s="5"/>
      <c r="S948" s="5"/>
      <c r="T948" s="5"/>
      <c r="U948" s="5"/>
      <c r="V948" s="8"/>
      <c r="W948" s="5"/>
      <c r="X948" s="5"/>
      <c r="Y948" s="5"/>
      <c r="Z948" s="5"/>
    </row>
    <row r="949" spans="1:26" ht="21.75" customHeight="1">
      <c r="A949" s="1"/>
      <c r="B949" s="1"/>
      <c r="C949" s="64"/>
      <c r="D949" s="5"/>
      <c r="E949" s="5"/>
      <c r="F949" s="5"/>
      <c r="G949" s="5"/>
      <c r="H949" s="5"/>
      <c r="I949" s="5"/>
      <c r="J949" s="65"/>
      <c r="K949" s="5"/>
      <c r="L949" s="5"/>
      <c r="M949" s="66"/>
      <c r="N949" s="66"/>
      <c r="O949" s="66"/>
      <c r="P949" s="66"/>
      <c r="Q949" s="66"/>
      <c r="R949" s="5"/>
      <c r="S949" s="5"/>
      <c r="T949" s="5"/>
      <c r="U949" s="5"/>
      <c r="V949" s="8"/>
      <c r="W949" s="5"/>
      <c r="X949" s="5"/>
      <c r="Y949" s="5"/>
      <c r="Z949" s="5"/>
    </row>
    <row r="950" spans="1:26" ht="21.75" customHeight="1">
      <c r="A950" s="1"/>
      <c r="B950" s="1"/>
      <c r="C950" s="64"/>
      <c r="D950" s="5"/>
      <c r="E950" s="5"/>
      <c r="F950" s="5"/>
      <c r="G950" s="5"/>
      <c r="H950" s="5"/>
      <c r="I950" s="5"/>
      <c r="J950" s="65"/>
      <c r="K950" s="5"/>
      <c r="L950" s="5"/>
      <c r="M950" s="66"/>
      <c r="N950" s="66"/>
      <c r="O950" s="66"/>
      <c r="P950" s="66"/>
      <c r="Q950" s="66"/>
      <c r="R950" s="5"/>
      <c r="S950" s="5"/>
      <c r="T950" s="5"/>
      <c r="U950" s="5"/>
      <c r="V950" s="8"/>
      <c r="W950" s="5"/>
      <c r="X950" s="5"/>
      <c r="Y950" s="5"/>
      <c r="Z950" s="5"/>
    </row>
    <row r="951" spans="1:26" ht="21.75" customHeight="1">
      <c r="A951" s="1"/>
      <c r="B951" s="1"/>
      <c r="C951" s="64"/>
      <c r="D951" s="5"/>
      <c r="E951" s="5"/>
      <c r="F951" s="5"/>
      <c r="G951" s="5"/>
      <c r="H951" s="5"/>
      <c r="I951" s="5"/>
      <c r="J951" s="65"/>
      <c r="K951" s="5"/>
      <c r="L951" s="5"/>
      <c r="M951" s="66"/>
      <c r="N951" s="66"/>
      <c r="O951" s="66"/>
      <c r="P951" s="66"/>
      <c r="Q951" s="66"/>
      <c r="R951" s="5"/>
      <c r="S951" s="5"/>
      <c r="T951" s="5"/>
      <c r="U951" s="5"/>
      <c r="V951" s="8"/>
      <c r="W951" s="5"/>
      <c r="X951" s="5"/>
      <c r="Y951" s="5"/>
      <c r="Z951" s="5"/>
    </row>
    <row r="952" spans="1:26" ht="21.75" customHeight="1">
      <c r="A952" s="1"/>
      <c r="B952" s="1"/>
      <c r="C952" s="64"/>
      <c r="D952" s="5"/>
      <c r="E952" s="5"/>
      <c r="F952" s="5"/>
      <c r="G952" s="5"/>
      <c r="H952" s="5"/>
      <c r="I952" s="5"/>
      <c r="J952" s="65"/>
      <c r="K952" s="5"/>
      <c r="L952" s="5"/>
      <c r="M952" s="66"/>
      <c r="N952" s="66"/>
      <c r="O952" s="66"/>
      <c r="P952" s="66"/>
      <c r="Q952" s="66"/>
      <c r="R952" s="5"/>
      <c r="S952" s="5"/>
      <c r="T952" s="5"/>
      <c r="U952" s="5"/>
      <c r="V952" s="8"/>
      <c r="W952" s="5"/>
      <c r="X952" s="5"/>
      <c r="Y952" s="5"/>
      <c r="Z952" s="5"/>
    </row>
    <row r="953" spans="1:26" ht="21.75" customHeight="1">
      <c r="A953" s="1"/>
      <c r="B953" s="1"/>
      <c r="C953" s="64"/>
      <c r="D953" s="5"/>
      <c r="E953" s="5"/>
      <c r="F953" s="5"/>
      <c r="G953" s="5"/>
      <c r="H953" s="5"/>
      <c r="I953" s="5"/>
      <c r="J953" s="65"/>
      <c r="K953" s="5"/>
      <c r="L953" s="5"/>
      <c r="M953" s="66"/>
      <c r="N953" s="66"/>
      <c r="O953" s="66"/>
      <c r="P953" s="66"/>
      <c r="Q953" s="66"/>
      <c r="R953" s="5"/>
      <c r="S953" s="5"/>
      <c r="T953" s="5"/>
      <c r="U953" s="5"/>
      <c r="V953" s="8"/>
      <c r="W953" s="5"/>
      <c r="X953" s="5"/>
      <c r="Y953" s="5"/>
      <c r="Z953" s="5"/>
    </row>
    <row r="954" spans="1:26" ht="21.75" customHeight="1">
      <c r="A954" s="1"/>
      <c r="B954" s="1"/>
      <c r="C954" s="64"/>
      <c r="D954" s="5"/>
      <c r="E954" s="5"/>
      <c r="F954" s="5"/>
      <c r="G954" s="5"/>
      <c r="H954" s="5"/>
      <c r="I954" s="5"/>
      <c r="J954" s="65"/>
      <c r="K954" s="5"/>
      <c r="L954" s="5"/>
      <c r="M954" s="66"/>
      <c r="N954" s="66"/>
      <c r="O954" s="66"/>
      <c r="P954" s="66"/>
      <c r="Q954" s="66"/>
      <c r="R954" s="5"/>
      <c r="S954" s="5"/>
      <c r="T954" s="5"/>
      <c r="U954" s="5"/>
      <c r="V954" s="8"/>
      <c r="W954" s="5"/>
      <c r="X954" s="5"/>
      <c r="Y954" s="5"/>
      <c r="Z954" s="5"/>
    </row>
    <row r="955" spans="1:26" ht="21.75" customHeight="1">
      <c r="A955" s="1"/>
      <c r="B955" s="1"/>
      <c r="C955" s="64"/>
      <c r="D955" s="5"/>
      <c r="E955" s="5"/>
      <c r="F955" s="5"/>
      <c r="G955" s="5"/>
      <c r="H955" s="5"/>
      <c r="I955" s="5"/>
      <c r="J955" s="65"/>
      <c r="K955" s="5"/>
      <c r="L955" s="5"/>
      <c r="M955" s="66"/>
      <c r="N955" s="66"/>
      <c r="O955" s="66"/>
      <c r="P955" s="66"/>
      <c r="Q955" s="66"/>
      <c r="R955" s="5"/>
      <c r="S955" s="5"/>
      <c r="T955" s="5"/>
      <c r="U955" s="5"/>
      <c r="V955" s="8"/>
      <c r="W955" s="5"/>
      <c r="X955" s="5"/>
      <c r="Y955" s="5"/>
      <c r="Z955" s="5"/>
    </row>
    <row r="956" spans="1:26" ht="21.75" customHeight="1">
      <c r="A956" s="1"/>
      <c r="B956" s="1"/>
      <c r="C956" s="64"/>
      <c r="D956" s="5"/>
      <c r="E956" s="5"/>
      <c r="F956" s="5"/>
      <c r="G956" s="5"/>
      <c r="H956" s="5"/>
      <c r="I956" s="5"/>
      <c r="J956" s="65"/>
      <c r="K956" s="5"/>
      <c r="L956" s="5"/>
      <c r="M956" s="66"/>
      <c r="N956" s="66"/>
      <c r="O956" s="66"/>
      <c r="P956" s="66"/>
      <c r="Q956" s="66"/>
      <c r="R956" s="5"/>
      <c r="S956" s="5"/>
      <c r="T956" s="5"/>
      <c r="U956" s="5"/>
      <c r="V956" s="8"/>
      <c r="W956" s="5"/>
      <c r="X956" s="5"/>
      <c r="Y956" s="5"/>
      <c r="Z956" s="5"/>
    </row>
    <row r="957" spans="1:26" ht="21.75" customHeight="1">
      <c r="A957" s="1"/>
      <c r="B957" s="1"/>
      <c r="C957" s="64"/>
      <c r="D957" s="5"/>
      <c r="E957" s="5"/>
      <c r="F957" s="5"/>
      <c r="G957" s="5"/>
      <c r="H957" s="5"/>
      <c r="I957" s="5"/>
      <c r="J957" s="65"/>
      <c r="K957" s="5"/>
      <c r="L957" s="5"/>
      <c r="M957" s="66"/>
      <c r="N957" s="66"/>
      <c r="O957" s="66"/>
      <c r="P957" s="66"/>
      <c r="Q957" s="66"/>
      <c r="R957" s="5"/>
      <c r="S957" s="5"/>
      <c r="T957" s="5"/>
      <c r="U957" s="5"/>
      <c r="V957" s="8"/>
      <c r="W957" s="5"/>
      <c r="X957" s="5"/>
      <c r="Y957" s="5"/>
      <c r="Z957" s="5"/>
    </row>
    <row r="958" spans="1:26" ht="21.75" customHeight="1">
      <c r="A958" s="1"/>
      <c r="B958" s="1"/>
      <c r="C958" s="64"/>
      <c r="D958" s="5"/>
      <c r="E958" s="5"/>
      <c r="F958" s="5"/>
      <c r="G958" s="5"/>
      <c r="H958" s="5"/>
      <c r="I958" s="5"/>
      <c r="J958" s="65"/>
      <c r="K958" s="5"/>
      <c r="L958" s="5"/>
      <c r="M958" s="66"/>
      <c r="N958" s="66"/>
      <c r="O958" s="66"/>
      <c r="P958" s="66"/>
      <c r="Q958" s="66"/>
      <c r="R958" s="5"/>
      <c r="S958" s="5"/>
      <c r="T958" s="5"/>
      <c r="U958" s="5"/>
      <c r="V958" s="8"/>
      <c r="W958" s="5"/>
      <c r="X958" s="5"/>
      <c r="Y958" s="5"/>
      <c r="Z958" s="5"/>
    </row>
    <row r="959" spans="1:26" ht="21.75" customHeight="1">
      <c r="A959" s="1"/>
      <c r="B959" s="1"/>
      <c r="C959" s="64"/>
      <c r="D959" s="5"/>
      <c r="E959" s="5"/>
      <c r="F959" s="5"/>
      <c r="G959" s="5"/>
      <c r="H959" s="5"/>
      <c r="I959" s="5"/>
      <c r="J959" s="65"/>
      <c r="K959" s="5"/>
      <c r="L959" s="5"/>
      <c r="M959" s="66"/>
      <c r="N959" s="66"/>
      <c r="O959" s="66"/>
      <c r="P959" s="66"/>
      <c r="Q959" s="66"/>
      <c r="R959" s="5"/>
      <c r="S959" s="5"/>
      <c r="T959" s="5"/>
      <c r="U959" s="5"/>
      <c r="V959" s="8"/>
      <c r="W959" s="5"/>
      <c r="X959" s="5"/>
      <c r="Y959" s="5"/>
      <c r="Z959" s="5"/>
    </row>
    <row r="960" spans="1:26" ht="21.75" customHeight="1">
      <c r="A960" s="1"/>
      <c r="B960" s="1"/>
      <c r="C960" s="64"/>
      <c r="D960" s="5"/>
      <c r="E960" s="5"/>
      <c r="F960" s="5"/>
      <c r="G960" s="5"/>
      <c r="H960" s="5"/>
      <c r="I960" s="5"/>
      <c r="J960" s="65"/>
      <c r="K960" s="5"/>
      <c r="L960" s="5"/>
      <c r="M960" s="66"/>
      <c r="N960" s="66"/>
      <c r="O960" s="66"/>
      <c r="P960" s="66"/>
      <c r="Q960" s="66"/>
      <c r="R960" s="5"/>
      <c r="S960" s="5"/>
      <c r="T960" s="5"/>
      <c r="U960" s="5"/>
      <c r="V960" s="8"/>
      <c r="W960" s="5"/>
      <c r="X960" s="5"/>
      <c r="Y960" s="5"/>
      <c r="Z960" s="5"/>
    </row>
    <row r="961" spans="1:26" ht="21.75" customHeight="1">
      <c r="A961" s="1"/>
      <c r="B961" s="1"/>
      <c r="C961" s="64"/>
      <c r="D961" s="5"/>
      <c r="E961" s="5"/>
      <c r="F961" s="5"/>
      <c r="G961" s="5"/>
      <c r="H961" s="5"/>
      <c r="I961" s="5"/>
      <c r="J961" s="65"/>
      <c r="K961" s="5"/>
      <c r="L961" s="5"/>
      <c r="M961" s="66"/>
      <c r="N961" s="66"/>
      <c r="O961" s="66"/>
      <c r="P961" s="66"/>
      <c r="Q961" s="66"/>
      <c r="R961" s="5"/>
      <c r="S961" s="5"/>
      <c r="T961" s="5"/>
      <c r="U961" s="5"/>
      <c r="V961" s="8"/>
      <c r="W961" s="5"/>
      <c r="X961" s="5"/>
      <c r="Y961" s="5"/>
      <c r="Z961" s="5"/>
    </row>
    <row r="962" spans="1:26" ht="21.75" customHeight="1">
      <c r="A962" s="1"/>
      <c r="B962" s="1"/>
      <c r="C962" s="64"/>
      <c r="D962" s="5"/>
      <c r="E962" s="5"/>
      <c r="F962" s="5"/>
      <c r="G962" s="5"/>
      <c r="H962" s="5"/>
      <c r="I962" s="5"/>
      <c r="J962" s="65"/>
      <c r="K962" s="5"/>
      <c r="L962" s="5"/>
      <c r="M962" s="66"/>
      <c r="N962" s="66"/>
      <c r="O962" s="66"/>
      <c r="P962" s="66"/>
      <c r="Q962" s="66"/>
      <c r="R962" s="5"/>
      <c r="S962" s="5"/>
      <c r="T962" s="5"/>
      <c r="U962" s="5"/>
      <c r="V962" s="8"/>
      <c r="W962" s="5"/>
      <c r="X962" s="5"/>
      <c r="Y962" s="5"/>
      <c r="Z962" s="5"/>
    </row>
    <row r="963" spans="1:26" ht="21.75" customHeight="1">
      <c r="A963" s="1"/>
      <c r="B963" s="1"/>
      <c r="C963" s="64"/>
      <c r="D963" s="5"/>
      <c r="E963" s="5"/>
      <c r="F963" s="5"/>
      <c r="G963" s="5"/>
      <c r="H963" s="5"/>
      <c r="I963" s="5"/>
      <c r="J963" s="65"/>
      <c r="K963" s="5"/>
      <c r="L963" s="5"/>
      <c r="M963" s="66"/>
      <c r="N963" s="66"/>
      <c r="O963" s="66"/>
      <c r="P963" s="66"/>
      <c r="Q963" s="66"/>
      <c r="R963" s="5"/>
      <c r="S963" s="5"/>
      <c r="T963" s="5"/>
      <c r="U963" s="5"/>
      <c r="V963" s="8"/>
      <c r="W963" s="5"/>
      <c r="X963" s="5"/>
      <c r="Y963" s="5"/>
      <c r="Z963" s="5"/>
    </row>
    <row r="964" spans="1:26" ht="21.75" customHeight="1">
      <c r="A964" s="1"/>
      <c r="B964" s="1"/>
      <c r="C964" s="64"/>
      <c r="D964" s="5"/>
      <c r="E964" s="5"/>
      <c r="F964" s="5"/>
      <c r="G964" s="5"/>
      <c r="H964" s="5"/>
      <c r="I964" s="5"/>
      <c r="J964" s="65"/>
      <c r="K964" s="5"/>
      <c r="L964" s="5"/>
      <c r="M964" s="66"/>
      <c r="N964" s="66"/>
      <c r="O964" s="66"/>
      <c r="P964" s="66"/>
      <c r="Q964" s="66"/>
      <c r="R964" s="5"/>
      <c r="S964" s="5"/>
      <c r="T964" s="5"/>
      <c r="U964" s="5"/>
      <c r="V964" s="8"/>
      <c r="W964" s="5"/>
      <c r="X964" s="5"/>
      <c r="Y964" s="5"/>
      <c r="Z964" s="5"/>
    </row>
    <row r="965" spans="1:26" ht="21.75" customHeight="1">
      <c r="A965" s="1"/>
      <c r="B965" s="1"/>
      <c r="C965" s="64"/>
      <c r="D965" s="5"/>
      <c r="E965" s="5"/>
      <c r="F965" s="5"/>
      <c r="G965" s="5"/>
      <c r="H965" s="5"/>
      <c r="I965" s="5"/>
      <c r="J965" s="65"/>
      <c r="K965" s="5"/>
      <c r="L965" s="5"/>
      <c r="M965" s="66"/>
      <c r="N965" s="66"/>
      <c r="O965" s="66"/>
      <c r="P965" s="66"/>
      <c r="Q965" s="66"/>
      <c r="R965" s="5"/>
      <c r="S965" s="5"/>
      <c r="T965" s="5"/>
      <c r="U965" s="5"/>
      <c r="V965" s="8"/>
      <c r="W965" s="5"/>
      <c r="X965" s="5"/>
      <c r="Y965" s="5"/>
      <c r="Z965" s="5"/>
    </row>
    <row r="966" spans="1:26" ht="21.75" customHeight="1">
      <c r="A966" s="1"/>
      <c r="B966" s="1"/>
      <c r="C966" s="64"/>
      <c r="D966" s="5"/>
      <c r="E966" s="5"/>
      <c r="F966" s="5"/>
      <c r="G966" s="5"/>
      <c r="H966" s="5"/>
      <c r="I966" s="5"/>
      <c r="J966" s="65"/>
      <c r="K966" s="5"/>
      <c r="L966" s="5"/>
      <c r="M966" s="66"/>
      <c r="N966" s="66"/>
      <c r="O966" s="66"/>
      <c r="P966" s="66"/>
      <c r="Q966" s="66"/>
      <c r="R966" s="5"/>
      <c r="S966" s="5"/>
      <c r="T966" s="5"/>
      <c r="U966" s="5"/>
      <c r="V966" s="8"/>
      <c r="W966" s="5"/>
      <c r="X966" s="5"/>
      <c r="Y966" s="5"/>
      <c r="Z966" s="5"/>
    </row>
    <row r="967" spans="1:26" ht="21.75" customHeight="1">
      <c r="A967" s="1"/>
      <c r="B967" s="1"/>
      <c r="C967" s="64"/>
      <c r="D967" s="5"/>
      <c r="E967" s="5"/>
      <c r="F967" s="5"/>
      <c r="G967" s="5"/>
      <c r="H967" s="5"/>
      <c r="I967" s="5"/>
      <c r="J967" s="65"/>
      <c r="K967" s="5"/>
      <c r="L967" s="5"/>
      <c r="M967" s="66"/>
      <c r="N967" s="66"/>
      <c r="O967" s="66"/>
      <c r="P967" s="66"/>
      <c r="Q967" s="66"/>
      <c r="R967" s="5"/>
      <c r="S967" s="5"/>
      <c r="T967" s="5"/>
      <c r="U967" s="5"/>
      <c r="V967" s="8"/>
      <c r="W967" s="5"/>
      <c r="X967" s="5"/>
      <c r="Y967" s="5"/>
      <c r="Z967" s="5"/>
    </row>
    <row r="968" spans="1:26" ht="21.75" customHeight="1">
      <c r="A968" s="1"/>
      <c r="B968" s="1"/>
      <c r="C968" s="64"/>
      <c r="D968" s="5"/>
      <c r="E968" s="5"/>
      <c r="F968" s="5"/>
      <c r="G968" s="5"/>
      <c r="H968" s="5"/>
      <c r="I968" s="5"/>
      <c r="J968" s="65"/>
      <c r="K968" s="5"/>
      <c r="L968" s="5"/>
      <c r="M968" s="66"/>
      <c r="N968" s="66"/>
      <c r="O968" s="66"/>
      <c r="P968" s="66"/>
      <c r="Q968" s="66"/>
      <c r="R968" s="5"/>
      <c r="S968" s="5"/>
      <c r="T968" s="5"/>
      <c r="U968" s="5"/>
      <c r="V968" s="8"/>
      <c r="W968" s="5"/>
      <c r="X968" s="5"/>
      <c r="Y968" s="5"/>
      <c r="Z968" s="5"/>
    </row>
    <row r="969" spans="1:26" ht="21.75" customHeight="1">
      <c r="A969" s="1"/>
      <c r="B969" s="1"/>
      <c r="C969" s="64"/>
      <c r="D969" s="5"/>
      <c r="E969" s="5"/>
      <c r="F969" s="5"/>
      <c r="G969" s="5"/>
      <c r="H969" s="5"/>
      <c r="I969" s="5"/>
      <c r="J969" s="65"/>
      <c r="K969" s="5"/>
      <c r="L969" s="5"/>
      <c r="M969" s="66"/>
      <c r="N969" s="66"/>
      <c r="O969" s="66"/>
      <c r="P969" s="66"/>
      <c r="Q969" s="66"/>
      <c r="R969" s="5"/>
      <c r="S969" s="5"/>
      <c r="T969" s="5"/>
      <c r="U969" s="5"/>
      <c r="V969" s="8"/>
      <c r="W969" s="5"/>
      <c r="X969" s="5"/>
      <c r="Y969" s="5"/>
      <c r="Z969" s="5"/>
    </row>
    <row r="970" spans="1:26" ht="21.75" customHeight="1">
      <c r="A970" s="1"/>
      <c r="B970" s="1"/>
      <c r="C970" s="64"/>
      <c r="D970" s="5"/>
      <c r="E970" s="5"/>
      <c r="F970" s="5"/>
      <c r="G970" s="5"/>
      <c r="H970" s="5"/>
      <c r="I970" s="5"/>
      <c r="J970" s="65"/>
      <c r="K970" s="5"/>
      <c r="L970" s="5"/>
      <c r="M970" s="66"/>
      <c r="N970" s="66"/>
      <c r="O970" s="66"/>
      <c r="P970" s="66"/>
      <c r="Q970" s="66"/>
      <c r="R970" s="5"/>
      <c r="S970" s="5"/>
      <c r="T970" s="5"/>
      <c r="U970" s="5"/>
      <c r="V970" s="8"/>
      <c r="W970" s="5"/>
      <c r="X970" s="5"/>
      <c r="Y970" s="5"/>
      <c r="Z970" s="5"/>
    </row>
    <row r="971" spans="1:26" ht="21.75" customHeight="1">
      <c r="A971" s="1"/>
      <c r="B971" s="1"/>
      <c r="C971" s="64"/>
      <c r="D971" s="5"/>
      <c r="E971" s="5"/>
      <c r="F971" s="5"/>
      <c r="G971" s="5"/>
      <c r="H971" s="5"/>
      <c r="I971" s="5"/>
      <c r="J971" s="65"/>
      <c r="K971" s="5"/>
      <c r="L971" s="5"/>
      <c r="M971" s="66"/>
      <c r="N971" s="66"/>
      <c r="O971" s="66"/>
      <c r="P971" s="66"/>
      <c r="Q971" s="66"/>
      <c r="R971" s="5"/>
      <c r="S971" s="5"/>
      <c r="T971" s="5"/>
      <c r="U971" s="5"/>
      <c r="V971" s="8"/>
      <c r="W971" s="5"/>
      <c r="X971" s="5"/>
      <c r="Y971" s="5"/>
      <c r="Z971" s="5"/>
    </row>
    <row r="972" spans="1:26" ht="21.75" customHeight="1">
      <c r="A972" s="1"/>
      <c r="B972" s="1"/>
      <c r="C972" s="64"/>
      <c r="D972" s="5"/>
      <c r="E972" s="5"/>
      <c r="F972" s="5"/>
      <c r="G972" s="5"/>
      <c r="H972" s="5"/>
      <c r="I972" s="5"/>
      <c r="J972" s="65"/>
      <c r="K972" s="5"/>
      <c r="L972" s="5"/>
      <c r="M972" s="66"/>
      <c r="N972" s="66"/>
      <c r="O972" s="66"/>
      <c r="P972" s="66"/>
      <c r="Q972" s="66"/>
      <c r="R972" s="5"/>
      <c r="S972" s="5"/>
      <c r="T972" s="5"/>
      <c r="U972" s="5"/>
      <c r="V972" s="8"/>
      <c r="W972" s="5"/>
      <c r="X972" s="5"/>
      <c r="Y972" s="5"/>
      <c r="Z972" s="5"/>
    </row>
    <row r="973" spans="1:26" ht="21.75" customHeight="1">
      <c r="A973" s="1"/>
      <c r="B973" s="1"/>
      <c r="C973" s="64"/>
      <c r="D973" s="5"/>
      <c r="E973" s="5"/>
      <c r="F973" s="5"/>
      <c r="G973" s="5"/>
      <c r="H973" s="5"/>
      <c r="I973" s="5"/>
      <c r="J973" s="65"/>
      <c r="K973" s="5"/>
      <c r="L973" s="5"/>
      <c r="M973" s="66"/>
      <c r="N973" s="66"/>
      <c r="O973" s="66"/>
      <c r="P973" s="66"/>
      <c r="Q973" s="66"/>
      <c r="R973" s="5"/>
      <c r="S973" s="5"/>
      <c r="T973" s="5"/>
      <c r="U973" s="5"/>
      <c r="V973" s="8"/>
      <c r="W973" s="5"/>
      <c r="X973" s="5"/>
      <c r="Y973" s="5"/>
      <c r="Z973" s="5"/>
    </row>
    <row r="974" spans="1:26" ht="21.75" customHeight="1">
      <c r="A974" s="1"/>
      <c r="B974" s="1"/>
      <c r="C974" s="64"/>
      <c r="D974" s="5"/>
      <c r="E974" s="5"/>
      <c r="F974" s="5"/>
      <c r="G974" s="5"/>
      <c r="H974" s="5"/>
      <c r="I974" s="5"/>
      <c r="J974" s="65"/>
      <c r="K974" s="5"/>
      <c r="L974" s="5"/>
      <c r="M974" s="66"/>
      <c r="N974" s="66"/>
      <c r="O974" s="66"/>
      <c r="P974" s="66"/>
      <c r="Q974" s="66"/>
      <c r="R974" s="5"/>
      <c r="S974" s="5"/>
      <c r="T974" s="5"/>
      <c r="U974" s="5"/>
      <c r="V974" s="8"/>
      <c r="W974" s="5"/>
      <c r="X974" s="5"/>
      <c r="Y974" s="5"/>
      <c r="Z974" s="5"/>
    </row>
    <row r="975" spans="1:26" ht="21.75" customHeight="1">
      <c r="A975" s="1"/>
      <c r="B975" s="1"/>
      <c r="C975" s="64"/>
      <c r="D975" s="5"/>
      <c r="E975" s="5"/>
      <c r="F975" s="5"/>
      <c r="G975" s="5"/>
      <c r="H975" s="5"/>
      <c r="I975" s="5"/>
      <c r="J975" s="65"/>
      <c r="K975" s="5"/>
      <c r="L975" s="5"/>
      <c r="M975" s="66"/>
      <c r="N975" s="66"/>
      <c r="O975" s="66"/>
      <c r="P975" s="66"/>
      <c r="Q975" s="66"/>
      <c r="R975" s="5"/>
      <c r="S975" s="5"/>
      <c r="T975" s="5"/>
      <c r="U975" s="5"/>
      <c r="V975" s="8"/>
      <c r="W975" s="5"/>
      <c r="X975" s="5"/>
      <c r="Y975" s="5"/>
      <c r="Z975" s="5"/>
    </row>
    <row r="976" spans="1:26" ht="21.75" customHeight="1">
      <c r="A976" s="1"/>
      <c r="B976" s="1"/>
      <c r="C976" s="64"/>
      <c r="D976" s="5"/>
      <c r="E976" s="5"/>
      <c r="F976" s="5"/>
      <c r="G976" s="5"/>
      <c r="H976" s="5"/>
      <c r="I976" s="5"/>
      <c r="J976" s="65"/>
      <c r="K976" s="5"/>
      <c r="L976" s="5"/>
      <c r="M976" s="66"/>
      <c r="N976" s="66"/>
      <c r="O976" s="66"/>
      <c r="P976" s="66"/>
      <c r="Q976" s="66"/>
      <c r="R976" s="5"/>
      <c r="S976" s="5"/>
      <c r="T976" s="5"/>
      <c r="U976" s="5"/>
      <c r="V976" s="8"/>
      <c r="W976" s="5"/>
      <c r="X976" s="5"/>
      <c r="Y976" s="5"/>
      <c r="Z976" s="5"/>
    </row>
    <row r="977" spans="1:26" ht="21.75" customHeight="1">
      <c r="A977" s="1"/>
      <c r="B977" s="1"/>
      <c r="C977" s="64"/>
      <c r="D977" s="5"/>
      <c r="E977" s="5"/>
      <c r="F977" s="5"/>
      <c r="G977" s="5"/>
      <c r="H977" s="5"/>
      <c r="I977" s="5"/>
      <c r="J977" s="65"/>
      <c r="K977" s="5"/>
      <c r="L977" s="5"/>
      <c r="M977" s="66"/>
      <c r="N977" s="66"/>
      <c r="O977" s="66"/>
      <c r="P977" s="66"/>
      <c r="Q977" s="66"/>
      <c r="R977" s="5"/>
      <c r="S977" s="5"/>
      <c r="T977" s="5"/>
      <c r="U977" s="5"/>
      <c r="V977" s="8"/>
      <c r="W977" s="5"/>
      <c r="X977" s="5"/>
      <c r="Y977" s="5"/>
      <c r="Z977" s="5"/>
    </row>
    <row r="978" spans="1:26" ht="21.75" customHeight="1">
      <c r="A978" s="1"/>
      <c r="B978" s="1"/>
      <c r="C978" s="64"/>
      <c r="D978" s="5"/>
      <c r="E978" s="5"/>
      <c r="F978" s="5"/>
      <c r="G978" s="5"/>
      <c r="H978" s="5"/>
      <c r="I978" s="5"/>
      <c r="J978" s="65"/>
      <c r="K978" s="5"/>
      <c r="L978" s="5"/>
      <c r="M978" s="66"/>
      <c r="N978" s="66"/>
      <c r="O978" s="66"/>
      <c r="P978" s="66"/>
      <c r="Q978" s="66"/>
      <c r="R978" s="5"/>
      <c r="S978" s="5"/>
      <c r="T978" s="5"/>
      <c r="U978" s="5"/>
      <c r="V978" s="8"/>
      <c r="W978" s="5"/>
      <c r="X978" s="5"/>
      <c r="Y978" s="5"/>
      <c r="Z978" s="5"/>
    </row>
    <row r="979" spans="1:26" ht="21.75" customHeight="1">
      <c r="A979" s="1"/>
      <c r="B979" s="1"/>
      <c r="C979" s="64"/>
      <c r="D979" s="5"/>
      <c r="E979" s="5"/>
      <c r="F979" s="5"/>
      <c r="G979" s="5"/>
      <c r="H979" s="5"/>
      <c r="I979" s="5"/>
      <c r="J979" s="65"/>
      <c r="K979" s="5"/>
      <c r="L979" s="5"/>
      <c r="M979" s="66"/>
      <c r="N979" s="66"/>
      <c r="O979" s="66"/>
      <c r="P979" s="66"/>
      <c r="Q979" s="66"/>
      <c r="R979" s="5"/>
      <c r="S979" s="5"/>
      <c r="T979" s="5"/>
      <c r="U979" s="5"/>
      <c r="V979" s="8"/>
      <c r="W979" s="5"/>
      <c r="X979" s="5"/>
      <c r="Y979" s="5"/>
      <c r="Z979" s="5"/>
    </row>
    <row r="980" spans="1:26" ht="21.75" customHeight="1">
      <c r="A980" s="1"/>
      <c r="B980" s="1"/>
      <c r="C980" s="64"/>
      <c r="D980" s="5"/>
      <c r="E980" s="5"/>
      <c r="F980" s="5"/>
      <c r="G980" s="5"/>
      <c r="H980" s="5"/>
      <c r="I980" s="5"/>
      <c r="J980" s="65"/>
      <c r="K980" s="5"/>
      <c r="L980" s="5"/>
      <c r="M980" s="66"/>
      <c r="N980" s="66"/>
      <c r="O980" s="66"/>
      <c r="P980" s="66"/>
      <c r="Q980" s="66"/>
      <c r="R980" s="5"/>
      <c r="S980" s="5"/>
      <c r="T980" s="5"/>
      <c r="U980" s="5"/>
      <c r="V980" s="8"/>
      <c r="W980" s="5"/>
      <c r="X980" s="5"/>
      <c r="Y980" s="5"/>
      <c r="Z980" s="5"/>
    </row>
    <row r="981" spans="1:26" ht="21.75" customHeight="1">
      <c r="A981" s="1"/>
      <c r="B981" s="1"/>
      <c r="C981" s="64"/>
      <c r="D981" s="5"/>
      <c r="E981" s="5"/>
      <c r="F981" s="5"/>
      <c r="G981" s="5"/>
      <c r="H981" s="5"/>
      <c r="I981" s="5"/>
      <c r="J981" s="65"/>
      <c r="K981" s="5"/>
      <c r="L981" s="5"/>
      <c r="M981" s="66"/>
      <c r="N981" s="66"/>
      <c r="O981" s="66"/>
      <c r="P981" s="66"/>
      <c r="Q981" s="66"/>
      <c r="R981" s="5"/>
      <c r="S981" s="5"/>
      <c r="T981" s="5"/>
      <c r="U981" s="5"/>
      <c r="V981" s="8"/>
      <c r="W981" s="5"/>
      <c r="X981" s="5"/>
      <c r="Y981" s="5"/>
      <c r="Z981" s="5"/>
    </row>
    <row r="982" spans="1:26" ht="21.75" customHeight="1">
      <c r="A982" s="1"/>
      <c r="B982" s="1"/>
      <c r="C982" s="64"/>
      <c r="D982" s="5"/>
      <c r="E982" s="5"/>
      <c r="F982" s="5"/>
      <c r="G982" s="5"/>
      <c r="H982" s="5"/>
      <c r="I982" s="5"/>
      <c r="J982" s="65"/>
      <c r="K982" s="5"/>
      <c r="L982" s="5"/>
      <c r="M982" s="66"/>
      <c r="N982" s="66"/>
      <c r="O982" s="66"/>
      <c r="P982" s="66"/>
      <c r="Q982" s="66"/>
      <c r="R982" s="5"/>
      <c r="S982" s="5"/>
      <c r="T982" s="5"/>
      <c r="U982" s="5"/>
      <c r="V982" s="8"/>
      <c r="W982" s="5"/>
      <c r="X982" s="5"/>
      <c r="Y982" s="5"/>
      <c r="Z982" s="5"/>
    </row>
    <row r="983" spans="1:26" ht="21.75" customHeight="1">
      <c r="A983" s="1"/>
      <c r="B983" s="1"/>
      <c r="C983" s="64"/>
      <c r="D983" s="5"/>
      <c r="E983" s="5"/>
      <c r="F983" s="5"/>
      <c r="G983" s="5"/>
      <c r="H983" s="5"/>
      <c r="I983" s="5"/>
      <c r="J983" s="65"/>
      <c r="K983" s="5"/>
      <c r="L983" s="5"/>
      <c r="M983" s="66"/>
      <c r="N983" s="66"/>
      <c r="O983" s="66"/>
      <c r="P983" s="66"/>
      <c r="Q983" s="66"/>
      <c r="R983" s="5"/>
      <c r="S983" s="5"/>
      <c r="T983" s="5"/>
      <c r="U983" s="5"/>
      <c r="V983" s="8"/>
      <c r="W983" s="5"/>
      <c r="X983" s="5"/>
      <c r="Y983" s="5"/>
      <c r="Z983" s="5"/>
    </row>
    <row r="984" spans="1:26" ht="21.75" customHeight="1">
      <c r="A984" s="1"/>
      <c r="B984" s="1"/>
      <c r="C984" s="64"/>
      <c r="D984" s="5"/>
      <c r="E984" s="5"/>
      <c r="F984" s="5"/>
      <c r="G984" s="5"/>
      <c r="H984" s="5"/>
      <c r="I984" s="5"/>
      <c r="J984" s="65"/>
      <c r="K984" s="5"/>
      <c r="L984" s="5"/>
      <c r="M984" s="66"/>
      <c r="N984" s="66"/>
      <c r="O984" s="66"/>
      <c r="P984" s="66"/>
      <c r="Q984" s="66"/>
      <c r="R984" s="5"/>
      <c r="S984" s="5"/>
      <c r="T984" s="5"/>
      <c r="U984" s="5"/>
      <c r="V984" s="8"/>
      <c r="W984" s="5"/>
      <c r="X984" s="5"/>
      <c r="Y984" s="5"/>
      <c r="Z984" s="5"/>
    </row>
    <row r="985" spans="1:26" ht="21.75" customHeight="1">
      <c r="A985" s="1"/>
      <c r="B985" s="1"/>
      <c r="C985" s="64"/>
      <c r="D985" s="5"/>
      <c r="E985" s="5"/>
      <c r="F985" s="5"/>
      <c r="G985" s="5"/>
      <c r="H985" s="5"/>
      <c r="I985" s="5"/>
      <c r="J985" s="65"/>
      <c r="K985" s="5"/>
      <c r="L985" s="5"/>
      <c r="M985" s="66"/>
      <c r="N985" s="66"/>
      <c r="O985" s="66"/>
      <c r="P985" s="66"/>
      <c r="Q985" s="66"/>
      <c r="R985" s="5"/>
      <c r="S985" s="5"/>
      <c r="T985" s="5"/>
      <c r="U985" s="5"/>
      <c r="V985" s="8"/>
      <c r="W985" s="5"/>
      <c r="X985" s="5"/>
      <c r="Y985" s="5"/>
      <c r="Z985" s="5"/>
    </row>
    <row r="986" spans="1:26" ht="21.75" customHeight="1">
      <c r="A986" s="1"/>
      <c r="B986" s="1"/>
      <c r="C986" s="64"/>
      <c r="D986" s="5"/>
      <c r="E986" s="5"/>
      <c r="F986" s="5"/>
      <c r="G986" s="5"/>
      <c r="H986" s="5"/>
      <c r="I986" s="5"/>
      <c r="J986" s="65"/>
      <c r="K986" s="5"/>
      <c r="L986" s="5"/>
      <c r="M986" s="66"/>
      <c r="N986" s="66"/>
      <c r="O986" s="66"/>
      <c r="P986" s="66"/>
      <c r="Q986" s="66"/>
      <c r="R986" s="5"/>
      <c r="S986" s="5"/>
      <c r="T986" s="5"/>
      <c r="U986" s="5"/>
      <c r="V986" s="8"/>
      <c r="W986" s="5"/>
      <c r="X986" s="5"/>
      <c r="Y986" s="5"/>
      <c r="Z986" s="5"/>
    </row>
    <row r="987" spans="1:26" ht="21.75" customHeight="1">
      <c r="A987" s="1"/>
      <c r="B987" s="1"/>
      <c r="C987" s="64"/>
      <c r="D987" s="5"/>
      <c r="E987" s="5"/>
      <c r="F987" s="5"/>
      <c r="G987" s="5"/>
      <c r="H987" s="5"/>
      <c r="I987" s="5"/>
      <c r="J987" s="65"/>
      <c r="K987" s="5"/>
      <c r="L987" s="5"/>
      <c r="M987" s="66"/>
      <c r="N987" s="66"/>
      <c r="O987" s="66"/>
      <c r="P987" s="66"/>
      <c r="Q987" s="66"/>
      <c r="R987" s="5"/>
      <c r="S987" s="5"/>
      <c r="T987" s="5"/>
      <c r="U987" s="5"/>
      <c r="V987" s="8"/>
      <c r="W987" s="5"/>
      <c r="X987" s="5"/>
      <c r="Y987" s="5"/>
      <c r="Z987" s="5"/>
    </row>
    <row r="988" spans="1:26" ht="21.75" customHeight="1">
      <c r="A988" s="1"/>
      <c r="B988" s="1"/>
      <c r="C988" s="64"/>
      <c r="D988" s="5"/>
      <c r="E988" s="5"/>
      <c r="F988" s="5"/>
      <c r="G988" s="5"/>
      <c r="H988" s="5"/>
      <c r="I988" s="5"/>
      <c r="J988" s="65"/>
      <c r="K988" s="5"/>
      <c r="L988" s="5"/>
      <c r="M988" s="66"/>
      <c r="N988" s="66"/>
      <c r="O988" s="66"/>
      <c r="P988" s="66"/>
      <c r="Q988" s="66"/>
      <c r="R988" s="5"/>
      <c r="S988" s="5"/>
      <c r="T988" s="5"/>
      <c r="U988" s="5"/>
      <c r="V988" s="8"/>
      <c r="W988" s="5"/>
      <c r="X988" s="5"/>
      <c r="Y988" s="5"/>
      <c r="Z988" s="5"/>
    </row>
    <row r="989" spans="1:26" ht="21.75" customHeight="1">
      <c r="A989" s="1"/>
      <c r="B989" s="1"/>
      <c r="C989" s="64"/>
      <c r="D989" s="5"/>
      <c r="E989" s="5"/>
      <c r="F989" s="5"/>
      <c r="G989" s="5"/>
      <c r="H989" s="5"/>
      <c r="I989" s="5"/>
      <c r="J989" s="65"/>
      <c r="K989" s="5"/>
      <c r="L989" s="5"/>
      <c r="M989" s="66"/>
      <c r="N989" s="66"/>
      <c r="O989" s="66"/>
      <c r="P989" s="66"/>
      <c r="Q989" s="66"/>
      <c r="R989" s="5"/>
      <c r="S989" s="5"/>
      <c r="T989" s="5"/>
      <c r="U989" s="5"/>
      <c r="V989" s="8"/>
      <c r="W989" s="5"/>
      <c r="X989" s="5"/>
      <c r="Y989" s="5"/>
      <c r="Z989" s="5"/>
    </row>
    <row r="990" spans="1:26" ht="21.75" customHeight="1">
      <c r="A990" s="1"/>
      <c r="B990" s="1"/>
      <c r="C990" s="64"/>
      <c r="D990" s="5"/>
      <c r="E990" s="5"/>
      <c r="F990" s="5"/>
      <c r="G990" s="5"/>
      <c r="H990" s="5"/>
      <c r="I990" s="5"/>
      <c r="J990" s="65"/>
      <c r="K990" s="5"/>
      <c r="L990" s="5"/>
      <c r="M990" s="66"/>
      <c r="N990" s="66"/>
      <c r="O990" s="66"/>
      <c r="P990" s="66"/>
      <c r="Q990" s="66"/>
      <c r="R990" s="5"/>
      <c r="S990" s="5"/>
      <c r="T990" s="5"/>
      <c r="U990" s="5"/>
      <c r="V990" s="8"/>
      <c r="W990" s="5"/>
      <c r="X990" s="5"/>
      <c r="Y990" s="5"/>
      <c r="Z990" s="5"/>
    </row>
    <row r="991" spans="1:26" ht="21.75" customHeight="1">
      <c r="A991" s="1"/>
      <c r="B991" s="1"/>
      <c r="C991" s="64"/>
      <c r="D991" s="5"/>
      <c r="E991" s="5"/>
      <c r="F991" s="5"/>
      <c r="G991" s="5"/>
      <c r="H991" s="5"/>
      <c r="I991" s="5"/>
      <c r="J991" s="65"/>
      <c r="K991" s="5"/>
      <c r="L991" s="5"/>
      <c r="M991" s="66"/>
      <c r="N991" s="66"/>
      <c r="O991" s="66"/>
      <c r="P991" s="66"/>
      <c r="Q991" s="66"/>
      <c r="R991" s="5"/>
      <c r="S991" s="5"/>
      <c r="T991" s="5"/>
      <c r="U991" s="5"/>
      <c r="V991" s="8"/>
      <c r="W991" s="5"/>
      <c r="X991" s="5"/>
      <c r="Y991" s="5"/>
      <c r="Z991" s="5"/>
    </row>
    <row r="992" spans="1:26" ht="21.75" customHeight="1">
      <c r="A992" s="1"/>
      <c r="B992" s="1"/>
      <c r="C992" s="64"/>
      <c r="D992" s="5"/>
      <c r="E992" s="5"/>
      <c r="F992" s="5"/>
      <c r="G992" s="5"/>
      <c r="H992" s="5"/>
      <c r="I992" s="5"/>
      <c r="J992" s="65"/>
      <c r="K992" s="5"/>
      <c r="L992" s="5"/>
      <c r="M992" s="66"/>
      <c r="N992" s="66"/>
      <c r="O992" s="66"/>
      <c r="P992" s="66"/>
      <c r="Q992" s="66"/>
      <c r="R992" s="5"/>
      <c r="S992" s="5"/>
      <c r="T992" s="5"/>
      <c r="U992" s="5"/>
      <c r="V992" s="8"/>
      <c r="W992" s="5"/>
      <c r="X992" s="5"/>
      <c r="Y992" s="5"/>
      <c r="Z992" s="5"/>
    </row>
    <row r="993" spans="1:26" ht="21.75" customHeight="1">
      <c r="A993" s="1"/>
      <c r="B993" s="1"/>
      <c r="C993" s="64"/>
      <c r="D993" s="5"/>
      <c r="E993" s="5"/>
      <c r="F993" s="5"/>
      <c r="G993" s="5"/>
      <c r="H993" s="5"/>
      <c r="I993" s="5"/>
      <c r="J993" s="65"/>
      <c r="K993" s="5"/>
      <c r="L993" s="5"/>
      <c r="M993" s="66"/>
      <c r="N993" s="66"/>
      <c r="O993" s="66"/>
      <c r="P993" s="66"/>
      <c r="Q993" s="66"/>
      <c r="R993" s="5"/>
      <c r="S993" s="5"/>
      <c r="T993" s="5"/>
      <c r="U993" s="5"/>
      <c r="V993" s="8"/>
      <c r="W993" s="5"/>
      <c r="X993" s="5"/>
      <c r="Y993" s="5"/>
      <c r="Z993" s="5"/>
    </row>
    <row r="994" spans="1:26" ht="21.75" customHeight="1">
      <c r="A994" s="1"/>
      <c r="B994" s="1"/>
      <c r="C994" s="64"/>
      <c r="D994" s="5"/>
      <c r="E994" s="5"/>
      <c r="F994" s="5"/>
      <c r="G994" s="5"/>
      <c r="H994" s="5"/>
      <c r="I994" s="5"/>
      <c r="J994" s="65"/>
      <c r="K994" s="5"/>
      <c r="L994" s="5"/>
      <c r="M994" s="66"/>
      <c r="N994" s="66"/>
      <c r="O994" s="66"/>
      <c r="P994" s="66"/>
      <c r="Q994" s="66"/>
      <c r="R994" s="5"/>
      <c r="S994" s="5"/>
      <c r="T994" s="5"/>
      <c r="U994" s="5"/>
      <c r="V994" s="8"/>
      <c r="W994" s="5"/>
      <c r="X994" s="5"/>
      <c r="Y994" s="5"/>
      <c r="Z994" s="5"/>
    </row>
    <row r="995" spans="1:26" ht="21.75" customHeight="1">
      <c r="A995" s="1"/>
      <c r="B995" s="1"/>
      <c r="C995" s="64"/>
      <c r="D995" s="5"/>
      <c r="E995" s="5"/>
      <c r="F995" s="5"/>
      <c r="G995" s="5"/>
      <c r="H995" s="5"/>
      <c r="I995" s="5"/>
      <c r="J995" s="65"/>
      <c r="K995" s="5"/>
      <c r="L995" s="5"/>
      <c r="M995" s="66"/>
      <c r="N995" s="66"/>
      <c r="O995" s="66"/>
      <c r="P995" s="66"/>
      <c r="Q995" s="66"/>
      <c r="R995" s="5"/>
      <c r="S995" s="5"/>
      <c r="T995" s="5"/>
      <c r="U995" s="5"/>
      <c r="V995" s="8"/>
      <c r="W995" s="5"/>
      <c r="X995" s="5"/>
      <c r="Y995" s="5"/>
      <c r="Z995" s="5"/>
    </row>
    <row r="996" spans="1:26" ht="21.75" customHeight="1">
      <c r="A996" s="1"/>
      <c r="B996" s="1"/>
      <c r="C996" s="64"/>
      <c r="D996" s="5"/>
      <c r="E996" s="5"/>
      <c r="F996" s="5"/>
      <c r="G996" s="5"/>
      <c r="H996" s="5"/>
      <c r="I996" s="5"/>
      <c r="J996" s="65"/>
      <c r="K996" s="5"/>
      <c r="L996" s="5"/>
      <c r="M996" s="66"/>
      <c r="N996" s="66"/>
      <c r="O996" s="66"/>
      <c r="P996" s="66"/>
      <c r="Q996" s="66"/>
      <c r="R996" s="5"/>
      <c r="S996" s="5"/>
      <c r="T996" s="5"/>
      <c r="U996" s="5"/>
      <c r="V996" s="8"/>
      <c r="W996" s="5"/>
      <c r="X996" s="5"/>
      <c r="Y996" s="5"/>
      <c r="Z996" s="5"/>
    </row>
    <row r="997" spans="1:26" ht="21.75" customHeight="1">
      <c r="A997" s="1"/>
      <c r="B997" s="1"/>
      <c r="C997" s="64"/>
      <c r="D997" s="5"/>
      <c r="E997" s="5"/>
      <c r="F997" s="5"/>
      <c r="G997" s="5"/>
      <c r="H997" s="5"/>
      <c r="I997" s="5"/>
      <c r="J997" s="65"/>
      <c r="K997" s="5"/>
      <c r="L997" s="5"/>
      <c r="M997" s="66"/>
      <c r="N997" s="66"/>
      <c r="O997" s="66"/>
      <c r="P997" s="66"/>
      <c r="Q997" s="66"/>
      <c r="R997" s="5"/>
      <c r="S997" s="5"/>
      <c r="T997" s="5"/>
      <c r="U997" s="5"/>
      <c r="V997" s="8"/>
      <c r="W997" s="5"/>
      <c r="X997" s="5"/>
      <c r="Y997" s="5"/>
      <c r="Z997" s="5"/>
    </row>
    <row r="998" spans="1:26" ht="21.75" customHeight="1">
      <c r="A998" s="1"/>
      <c r="B998" s="1"/>
      <c r="C998" s="64"/>
      <c r="D998" s="5"/>
      <c r="E998" s="5"/>
      <c r="F998" s="5"/>
      <c r="G998" s="5"/>
      <c r="H998" s="5"/>
      <c r="I998" s="5"/>
      <c r="J998" s="65"/>
      <c r="K998" s="5"/>
      <c r="L998" s="5"/>
      <c r="M998" s="66"/>
      <c r="N998" s="66"/>
      <c r="O998" s="66"/>
      <c r="P998" s="66"/>
      <c r="Q998" s="66"/>
      <c r="R998" s="5"/>
      <c r="S998" s="5"/>
      <c r="T998" s="5"/>
      <c r="U998" s="5"/>
      <c r="V998" s="8"/>
      <c r="W998" s="5"/>
      <c r="X998" s="5"/>
      <c r="Y998" s="5"/>
      <c r="Z998" s="5"/>
    </row>
    <row r="999" spans="1:26" ht="21.75" customHeight="1">
      <c r="A999" s="1"/>
      <c r="B999" s="1"/>
      <c r="C999" s="64"/>
      <c r="D999" s="5"/>
      <c r="E999" s="5"/>
      <c r="F999" s="5"/>
      <c r="G999" s="5"/>
      <c r="H999" s="5"/>
      <c r="I999" s="5"/>
      <c r="J999" s="65"/>
      <c r="K999" s="5"/>
      <c r="L999" s="5"/>
      <c r="M999" s="66"/>
      <c r="N999" s="66"/>
      <c r="O999" s="66"/>
      <c r="P999" s="66"/>
      <c r="Q999" s="66"/>
      <c r="R999" s="5"/>
      <c r="S999" s="5"/>
      <c r="T999" s="5"/>
      <c r="U999" s="5"/>
      <c r="V999" s="8"/>
      <c r="W999" s="5"/>
      <c r="X999" s="5"/>
      <c r="Y999" s="5"/>
      <c r="Z999" s="5"/>
    </row>
    <row r="1000" spans="1:26" ht="21.75" customHeight="1">
      <c r="A1000" s="1"/>
      <c r="B1000" s="1"/>
      <c r="C1000" s="64"/>
      <c r="D1000" s="5"/>
      <c r="E1000" s="5"/>
      <c r="F1000" s="5"/>
      <c r="G1000" s="5"/>
      <c r="H1000" s="5"/>
      <c r="I1000" s="5"/>
      <c r="J1000" s="65"/>
      <c r="K1000" s="5"/>
      <c r="L1000" s="5"/>
      <c r="M1000" s="66"/>
      <c r="N1000" s="66"/>
      <c r="O1000" s="66"/>
      <c r="P1000" s="66"/>
      <c r="Q1000" s="66"/>
      <c r="R1000" s="5"/>
      <c r="S1000" s="5"/>
      <c r="T1000" s="5"/>
      <c r="U1000" s="5"/>
      <c r="V1000" s="8"/>
      <c r="W1000" s="5"/>
      <c r="X1000" s="5"/>
      <c r="Y1000" s="5"/>
      <c r="Z1000" s="5"/>
    </row>
  </sheetData>
  <autoFilter ref="A8:V538">
    <filterColumn colId="3">
      <filters>
        <filter val="คณะครุศาสตร์"/>
      </filters>
    </filterColumn>
    <filterColumn colId="12">
      <filters>
        <filter val="1"/>
        <filter val="10"/>
        <filter val="12"/>
        <filter val="15"/>
        <filter val="2"/>
        <filter val="20"/>
        <filter val="22"/>
        <filter val="3"/>
        <filter val="31"/>
        <filter val="4"/>
        <filter val="5"/>
        <filter val="6"/>
      </filters>
    </filterColumn>
  </autoFilter>
  <mergeCells count="23">
    <mergeCell ref="A338:C338"/>
    <mergeCell ref="A416:C416"/>
    <mergeCell ref="A513:C513"/>
    <mergeCell ref="A112:C112"/>
    <mergeCell ref="A5:A6"/>
    <mergeCell ref="A162:C162"/>
    <mergeCell ref="A218:C218"/>
    <mergeCell ref="A7:D7"/>
    <mergeCell ref="A8:C8"/>
    <mergeCell ref="D5:D6"/>
    <mergeCell ref="R5:R6"/>
    <mergeCell ref="U5:U6"/>
    <mergeCell ref="C1:V1"/>
    <mergeCell ref="C2:V2"/>
    <mergeCell ref="C3:V3"/>
    <mergeCell ref="C4:S4"/>
    <mergeCell ref="C5:C6"/>
    <mergeCell ref="E5:E6"/>
    <mergeCell ref="J5:J6"/>
    <mergeCell ref="F5:F6"/>
    <mergeCell ref="G5:G6"/>
    <mergeCell ref="I5:I6"/>
    <mergeCell ref="M5:M6"/>
  </mergeCells>
  <printOptions horizontalCentered="1"/>
  <pageMargins left="0.19685039370078741" right="0.19685039370078741" top="0.78740157480314965" bottom="0.55118110236220474" header="0" footer="0"/>
  <pageSetup paperSize="9" scale="44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workbookViewId="0"/>
  </sheetViews>
  <sheetFormatPr defaultColWidth="14.42578125" defaultRowHeight="15" customHeight="1"/>
  <cols>
    <col min="1" max="1" width="3.42578125" customWidth="1"/>
    <col min="2" max="3" width="47.85546875" customWidth="1"/>
    <col min="4" max="4" width="25.85546875" customWidth="1"/>
    <col min="5" max="5" width="58.42578125" customWidth="1"/>
    <col min="6" max="6" width="23" customWidth="1"/>
    <col min="7" max="7" width="5" customWidth="1"/>
    <col min="8" max="8" width="7.42578125" customWidth="1"/>
    <col min="9" max="9" width="31.28515625" customWidth="1"/>
    <col min="10" max="10" width="25.85546875" customWidth="1"/>
    <col min="11" max="11" width="28.7109375" customWidth="1"/>
    <col min="12" max="12" width="9.28515625" customWidth="1"/>
    <col min="13" max="13" width="8.5703125" customWidth="1"/>
    <col min="14" max="14" width="12" customWidth="1"/>
    <col min="15" max="15" width="15.42578125" customWidth="1"/>
    <col min="16" max="16" width="14.5703125" customWidth="1"/>
    <col min="17" max="17" width="14" customWidth="1"/>
    <col min="18" max="18" width="7.5703125" customWidth="1"/>
    <col min="19" max="19" width="12" customWidth="1"/>
    <col min="20" max="20" width="11.140625" customWidth="1"/>
    <col min="21" max="21" width="80.5703125" customWidth="1"/>
    <col min="22" max="22" width="14.5703125" customWidth="1"/>
    <col min="23" max="26" width="8.7109375" customWidth="1"/>
  </cols>
  <sheetData>
    <row r="1" spans="1:26" ht="21.75" customHeight="1">
      <c r="A1" s="1"/>
      <c r="B1" s="2"/>
      <c r="C1" s="645" t="s">
        <v>0</v>
      </c>
      <c r="D1" s="635"/>
      <c r="E1" s="635"/>
      <c r="F1" s="635"/>
      <c r="G1" s="635"/>
      <c r="H1" s="635"/>
      <c r="I1" s="635"/>
      <c r="J1" s="635"/>
      <c r="K1" s="635"/>
      <c r="L1" s="635"/>
      <c r="M1" s="635"/>
      <c r="N1" s="635"/>
      <c r="O1" s="635"/>
      <c r="P1" s="635"/>
      <c r="Q1" s="635"/>
      <c r="R1" s="635"/>
      <c r="S1" s="635"/>
      <c r="T1" s="635"/>
      <c r="U1" s="635"/>
      <c r="V1" s="635"/>
      <c r="W1" s="5"/>
      <c r="X1" s="5"/>
      <c r="Y1" s="5"/>
      <c r="Z1" s="5"/>
    </row>
    <row r="2" spans="1:26" ht="21.75" customHeight="1">
      <c r="A2" s="1"/>
      <c r="B2" s="2"/>
      <c r="C2" s="645" t="s">
        <v>1</v>
      </c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5"/>
      <c r="S2" s="635"/>
      <c r="T2" s="635"/>
      <c r="U2" s="635"/>
      <c r="V2" s="635"/>
      <c r="W2" s="5"/>
      <c r="X2" s="5"/>
      <c r="Y2" s="5"/>
      <c r="Z2" s="5"/>
    </row>
    <row r="3" spans="1:26" ht="21.75" customHeight="1">
      <c r="A3" s="1"/>
      <c r="B3" s="2"/>
      <c r="C3" s="646" t="s">
        <v>2</v>
      </c>
      <c r="D3" s="635"/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635"/>
      <c r="V3" s="635"/>
      <c r="W3" s="5"/>
      <c r="X3" s="5"/>
      <c r="Y3" s="5"/>
      <c r="Z3" s="5"/>
    </row>
    <row r="4" spans="1:26" ht="21.75" customHeight="1">
      <c r="A4" s="1"/>
      <c r="B4" s="2"/>
      <c r="C4" s="647"/>
      <c r="D4" s="640"/>
      <c r="E4" s="640"/>
      <c r="F4" s="640"/>
      <c r="G4" s="640"/>
      <c r="H4" s="640"/>
      <c r="I4" s="640"/>
      <c r="J4" s="640"/>
      <c r="K4" s="640"/>
      <c r="L4" s="640"/>
      <c r="M4" s="640"/>
      <c r="N4" s="640"/>
      <c r="O4" s="640"/>
      <c r="P4" s="640"/>
      <c r="Q4" s="640"/>
      <c r="R4" s="640"/>
      <c r="S4" s="640"/>
      <c r="T4" s="4"/>
      <c r="U4" s="1"/>
      <c r="V4" s="8"/>
      <c r="W4" s="5"/>
      <c r="X4" s="5"/>
      <c r="Y4" s="5"/>
      <c r="Z4" s="5"/>
    </row>
    <row r="5" spans="1:26" ht="21.75" customHeight="1">
      <c r="A5" s="644" t="s">
        <v>3</v>
      </c>
      <c r="B5" s="12"/>
      <c r="C5" s="644" t="s">
        <v>4</v>
      </c>
      <c r="D5" s="644" t="s">
        <v>8</v>
      </c>
      <c r="E5" s="644" t="s">
        <v>9</v>
      </c>
      <c r="F5" s="644" t="s">
        <v>11</v>
      </c>
      <c r="G5" s="644" t="s">
        <v>12</v>
      </c>
      <c r="H5" s="10" t="s">
        <v>15</v>
      </c>
      <c r="I5" s="644" t="s">
        <v>17</v>
      </c>
      <c r="J5" s="648" t="s">
        <v>18</v>
      </c>
      <c r="K5" s="10" t="s">
        <v>19</v>
      </c>
      <c r="L5" s="10" t="s">
        <v>20</v>
      </c>
      <c r="M5" s="649" t="s">
        <v>5</v>
      </c>
      <c r="N5" s="15" t="s">
        <v>6</v>
      </c>
      <c r="O5" s="17" t="s">
        <v>7</v>
      </c>
      <c r="P5" s="17" t="s">
        <v>7</v>
      </c>
      <c r="Q5" s="18" t="s">
        <v>7</v>
      </c>
      <c r="R5" s="644" t="s">
        <v>10</v>
      </c>
      <c r="S5" s="10" t="s">
        <v>13</v>
      </c>
      <c r="T5" s="10" t="s">
        <v>14</v>
      </c>
      <c r="U5" s="644" t="s">
        <v>23</v>
      </c>
      <c r="V5" s="8"/>
      <c r="W5" s="5"/>
      <c r="X5" s="5"/>
      <c r="Y5" s="5"/>
      <c r="Z5" s="5"/>
    </row>
    <row r="6" spans="1:26" ht="21.75" customHeight="1">
      <c r="A6" s="642"/>
      <c r="B6" s="20"/>
      <c r="C6" s="642"/>
      <c r="D6" s="643"/>
      <c r="E6" s="643"/>
      <c r="F6" s="643"/>
      <c r="G6" s="643"/>
      <c r="H6" s="22" t="s">
        <v>26</v>
      </c>
      <c r="I6" s="643"/>
      <c r="J6" s="643"/>
      <c r="K6" s="22"/>
      <c r="L6" s="22"/>
      <c r="M6" s="642"/>
      <c r="N6" s="23" t="s">
        <v>21</v>
      </c>
      <c r="O6" s="25" t="s">
        <v>22</v>
      </c>
      <c r="P6" s="25" t="s">
        <v>24</v>
      </c>
      <c r="Q6" s="29" t="s">
        <v>25</v>
      </c>
      <c r="R6" s="643"/>
      <c r="S6" s="31" t="s">
        <v>27</v>
      </c>
      <c r="T6" s="31" t="s">
        <v>27</v>
      </c>
      <c r="U6" s="643"/>
      <c r="V6" s="8"/>
      <c r="W6" s="5"/>
      <c r="X6" s="5"/>
      <c r="Y6" s="5"/>
      <c r="Z6" s="5"/>
    </row>
    <row r="7" spans="1:26" ht="21.75" customHeight="1">
      <c r="A7" s="651" t="s">
        <v>31</v>
      </c>
      <c r="B7" s="650"/>
      <c r="C7" s="650"/>
      <c r="D7" s="637"/>
      <c r="E7" s="35"/>
      <c r="F7" s="35"/>
      <c r="G7" s="35"/>
      <c r="H7" s="35"/>
      <c r="I7" s="35"/>
      <c r="J7" s="35"/>
      <c r="K7" s="35"/>
      <c r="L7" s="35"/>
      <c r="M7" s="39">
        <f t="shared" ref="M7:N7" si="0">M8+M112+M162+M218+M338+M416</f>
        <v>112</v>
      </c>
      <c r="N7" s="39">
        <f t="shared" si="0"/>
        <v>269</v>
      </c>
      <c r="O7" s="40"/>
      <c r="P7" s="40">
        <f t="shared" ref="P7:Q7" si="1">P8+P112+P162+P218+P338+P416</f>
        <v>40</v>
      </c>
      <c r="Q7" s="40">
        <f t="shared" si="1"/>
        <v>24</v>
      </c>
      <c r="R7" s="42">
        <f t="shared" ref="R7:R512" si="2">SUM(M7:Q7)</f>
        <v>445</v>
      </c>
      <c r="S7" s="43"/>
      <c r="T7" s="43"/>
      <c r="U7" s="44"/>
      <c r="V7" s="45"/>
      <c r="W7" s="5"/>
      <c r="X7" s="5"/>
      <c r="Y7" s="5"/>
      <c r="Z7" s="5"/>
    </row>
    <row r="8" spans="1:26" ht="21.75" customHeight="1">
      <c r="A8" s="636" t="s">
        <v>28</v>
      </c>
      <c r="B8" s="650"/>
      <c r="C8" s="637"/>
      <c r="D8" s="48"/>
      <c r="E8" s="48"/>
      <c r="F8" s="48"/>
      <c r="G8" s="48"/>
      <c r="H8" s="48"/>
      <c r="I8" s="48"/>
      <c r="J8" s="50"/>
      <c r="K8" s="48"/>
      <c r="L8" s="48"/>
      <c r="M8" s="53">
        <f t="shared" ref="M8:N8" si="3">SUMIF($D:$D,$A8,M:M)</f>
        <v>14</v>
      </c>
      <c r="N8" s="53">
        <f t="shared" si="3"/>
        <v>56</v>
      </c>
      <c r="O8" s="53"/>
      <c r="P8" s="53">
        <f t="shared" ref="P8:Q8" si="4">SUMIF($D:$D,$A8,P:P)</f>
        <v>13</v>
      </c>
      <c r="Q8" s="55">
        <f t="shared" si="4"/>
        <v>4</v>
      </c>
      <c r="R8" s="55">
        <f t="shared" si="2"/>
        <v>87</v>
      </c>
      <c r="S8" s="28"/>
      <c r="T8" s="28"/>
      <c r="U8" s="27"/>
      <c r="V8" s="56"/>
      <c r="W8" s="5"/>
      <c r="X8" s="5"/>
      <c r="Y8" s="5"/>
      <c r="Z8" s="5"/>
    </row>
    <row r="9" spans="1:26" ht="21.75" customHeight="1">
      <c r="A9" s="4">
        <v>1</v>
      </c>
      <c r="B9" s="57" t="s">
        <v>42</v>
      </c>
      <c r="C9" s="58" t="str">
        <f>B9</f>
        <v>สาขาวิชาการบริหารการศึกษา(ระดับปริญญาโท)</v>
      </c>
      <c r="D9" s="59"/>
      <c r="E9" s="59"/>
      <c r="F9" s="59"/>
      <c r="G9" s="59"/>
      <c r="H9" s="59"/>
      <c r="I9" s="59"/>
      <c r="J9" s="61"/>
      <c r="K9" s="59"/>
      <c r="L9" s="59"/>
      <c r="M9" s="62">
        <f t="shared" ref="M9:N9" si="5">SUMIF($E:$E,$B9,M:M)</f>
        <v>0</v>
      </c>
      <c r="N9" s="62">
        <f t="shared" si="5"/>
        <v>0</v>
      </c>
      <c r="O9" s="62"/>
      <c r="P9" s="62">
        <f t="shared" ref="P9:Q9" si="6">SUMIF($E:$E,$B9,P:P)</f>
        <v>1</v>
      </c>
      <c r="Q9" s="62">
        <f t="shared" si="6"/>
        <v>0</v>
      </c>
      <c r="R9" s="63">
        <f t="shared" si="2"/>
        <v>1</v>
      </c>
      <c r="S9" s="59"/>
      <c r="T9" s="59"/>
      <c r="U9" s="5" t="str">
        <f t="shared" ref="U9:U538" si="7">D10&amp;" "&amp;E10</f>
        <v>คณะครุศาสตร์ สาขาวิชาการบริหารการศึกษา(ระดับปริญญาโท)</v>
      </c>
      <c r="V9" s="58"/>
      <c r="W9" s="59"/>
      <c r="X9" s="59"/>
      <c r="Y9" s="59"/>
      <c r="Z9" s="59"/>
    </row>
    <row r="10" spans="1:26" ht="21.75" customHeight="1">
      <c r="A10" s="1"/>
      <c r="B10" s="2">
        <v>3320100021982</v>
      </c>
      <c r="C10" s="64" t="s">
        <v>43</v>
      </c>
      <c r="D10" s="5" t="s">
        <v>28</v>
      </c>
      <c r="E10" s="5" t="s">
        <v>42</v>
      </c>
      <c r="F10" s="5" t="e">
        <f t="array" aca="1" ref="F10" ca="1">_xludf.IFNA(INDEX(อาจารย์ประจำหลักสูตรทั้งหมด!$J:$J,MATCH('เอกสารหมายเลข 1 (2)'!$V10,อาจารย์ประจำหลักสูตรทั้งหมด!$AK:$AK,0)),"")</f>
        <v>#NAME?</v>
      </c>
      <c r="G10" s="5" t="e">
        <f t="array" aca="1" ref="G10" ca="1">_xludf.IFNA(INDEX(อาจารย์ประจำหลักสูตรทั้งหมด!$C:$C,MATCH('เอกสารหมายเลข 1 (2)'!$V10,อาจารย์ประจำหลักสูตรทั้งหมด!$AK:$AK,0)),"")</f>
        <v>#NAME?</v>
      </c>
      <c r="H10" s="5" t="e">
        <f t="array" aca="1" ref="H10" ca="1">_xludf.IFNA(INDEX(อาจารย์ประจำหลักสูตรทั้งหมด!$E:$E,MATCH('เอกสารหมายเลข 1 (2)'!$V10,อาจารย์ประจำหลักสูตรทั้งหมด!$AK:$AK,0)),"")</f>
        <v>#NAME?</v>
      </c>
      <c r="I10" s="5" t="e">
        <f t="array" aca="1" ref="I10" ca="1">_xludf.IFNA(INDEX(อาจารย์ประจำหลักสูตรทั้งหมด!$L:$L,MATCH('เอกสารหมายเลข 1 (2)'!$V10,อาจารย์ประจำหลักสูตรทั้งหมด!$AK:$AK,0)),"")</f>
        <v>#NAME?</v>
      </c>
      <c r="J10" s="65" t="e">
        <f t="array" aca="1" ref="J10" ca="1">_xludf.IFNA(INDEX(อาจารย์ประจำหลักสูตรทั้งหมด!$T:$T,MATCH('เอกสารหมายเลข 1 (2)'!$V10,อาจารย์ประจำหลักสูตรทั้งหมด!$AK:$AK,0)),"")</f>
        <v>#NAME?</v>
      </c>
      <c r="K10" s="5" t="s">
        <v>48</v>
      </c>
      <c r="L10" s="5" t="s">
        <v>49</v>
      </c>
      <c r="M10" s="66">
        <f>IF(K10="ข้าราชการพลเรือนในสถาบันอุดมศึกษา",1,0)</f>
        <v>0</v>
      </c>
      <c r="N10" s="66">
        <f>IF(K10="พนักงานมหาวิทยาลัย",1,0)</f>
        <v>0</v>
      </c>
      <c r="O10" s="66"/>
      <c r="P10" s="66">
        <f>IF(K10="ลูกจ้างชั่วคราวรายเดือน",1,0)</f>
        <v>1</v>
      </c>
      <c r="Q10" s="66">
        <f>IF(K10="อาจารย์พิเศษรายชั่วโมง",1,0)</f>
        <v>0</v>
      </c>
      <c r="R10" s="67">
        <f t="shared" si="2"/>
        <v>1</v>
      </c>
      <c r="S10" s="5"/>
      <c r="T10" s="5"/>
      <c r="U10" s="5" t="str">
        <f t="shared" si="7"/>
        <v xml:space="preserve"> </v>
      </c>
      <c r="V10" s="8">
        <v>3320100021982</v>
      </c>
      <c r="W10" s="5"/>
      <c r="X10" s="5"/>
      <c r="Y10" s="5"/>
      <c r="Z10" s="5"/>
    </row>
    <row r="11" spans="1:26" ht="21.75" customHeight="1">
      <c r="A11" s="1">
        <v>2</v>
      </c>
      <c r="B11" s="2" t="str">
        <f>E12</f>
        <v>สาขาวิชาการบริหารการศึกษา(ระดับปริญญาเอก)</v>
      </c>
      <c r="C11" s="64" t="s">
        <v>50</v>
      </c>
      <c r="D11" s="5"/>
      <c r="E11" s="5"/>
      <c r="F11" s="5" t="e">
        <f t="array" aca="1" ref="F11" ca="1">_xludf.IFNA(INDEX(อาจารย์ประจำหลักสูตรทั้งหมด!$J:$J,MATCH('เอกสารหมายเลข 1 (2)'!$V11,อาจารย์ประจำหลักสูตรทั้งหมด!$AK:$AK,0)),"")</f>
        <v>#NAME?</v>
      </c>
      <c r="G11" s="5" t="e">
        <f t="array" aca="1" ref="G11" ca="1">_xludf.IFNA(INDEX(อาจารย์ประจำหลักสูตรทั้งหมด!$C:$C,MATCH('เอกสารหมายเลข 1 (2)'!$V11,อาจารย์ประจำหลักสูตรทั้งหมด!$AK:$AK,0)),"")</f>
        <v>#NAME?</v>
      </c>
      <c r="H11" s="5" t="e">
        <f t="array" aca="1" ref="H11" ca="1">_xludf.IFNA(INDEX(อาจารย์ประจำหลักสูตรทั้งหมด!$E:$E,MATCH('เอกสารหมายเลข 1 (2)'!$V11,อาจารย์ประจำหลักสูตรทั้งหมด!$AK:$AK,0)),"")</f>
        <v>#NAME?</v>
      </c>
      <c r="I11" s="5" t="e">
        <f t="array" aca="1" ref="I11" ca="1">_xludf.IFNA(INDEX(อาจารย์ประจำหลักสูตรทั้งหมด!$L:$L,MATCH('เอกสารหมายเลข 1 (2)'!$V11,อาจารย์ประจำหลักสูตรทั้งหมด!$AK:$AK,0)),"")</f>
        <v>#NAME?</v>
      </c>
      <c r="J11" s="65" t="e">
        <f t="array" aca="1" ref="J11" ca="1">_xludf.IFNA(INDEX(อาจารย์ประจำหลักสูตรทั้งหมด!$T:$T,MATCH('เอกสารหมายเลข 1 (2)'!$V11,อาจารย์ประจำหลักสูตรทั้งหมด!$AK:$AK,0)),"")</f>
        <v>#NAME?</v>
      </c>
      <c r="K11" s="5"/>
      <c r="L11" s="5"/>
      <c r="M11" s="66">
        <f t="shared" ref="M11:N11" si="8">SUMIF($E:$E,$B11,M:M)</f>
        <v>0</v>
      </c>
      <c r="N11" s="66">
        <f t="shared" si="8"/>
        <v>0</v>
      </c>
      <c r="O11" s="66"/>
      <c r="P11" s="66">
        <f t="shared" ref="P11:Q11" si="9">SUMIF($E:$E,$B11,P:P)</f>
        <v>2</v>
      </c>
      <c r="Q11" s="66">
        <f t="shared" si="9"/>
        <v>0</v>
      </c>
      <c r="R11" s="67">
        <f t="shared" si="2"/>
        <v>2</v>
      </c>
      <c r="S11" s="5"/>
      <c r="T11" s="5"/>
      <c r="U11" s="5" t="str">
        <f t="shared" si="7"/>
        <v>คณะครุศาสตร์ สาขาวิชาการบริหารการศึกษา(ระดับปริญญาเอก)</v>
      </c>
      <c r="V11" s="8" t="s">
        <v>51</v>
      </c>
      <c r="W11" s="5"/>
      <c r="X11" s="5"/>
      <c r="Y11" s="5"/>
      <c r="Z11" s="5"/>
    </row>
    <row r="12" spans="1:26" ht="21.75" customHeight="1">
      <c r="A12" s="1"/>
      <c r="B12" s="2">
        <v>3100502924920</v>
      </c>
      <c r="C12" s="64" t="s">
        <v>52</v>
      </c>
      <c r="D12" s="5" t="s">
        <v>28</v>
      </c>
      <c r="E12" s="5" t="s">
        <v>50</v>
      </c>
      <c r="F12" s="5" t="e">
        <f t="array" aca="1" ref="F12" ca="1">_xludf.IFNA(INDEX(อาจารย์ประจำหลักสูตรทั้งหมด!$J:$J,MATCH('เอกสารหมายเลข 1 (2)'!$V12,อาจารย์ประจำหลักสูตรทั้งหมด!$AK:$AK,0)),"")</f>
        <v>#NAME?</v>
      </c>
      <c r="G12" s="5" t="e">
        <f t="array" aca="1" ref="G12" ca="1">_xludf.IFNA(INDEX(อาจารย์ประจำหลักสูตรทั้งหมด!$C:$C,MATCH('เอกสารหมายเลข 1 (2)'!$V12,อาจารย์ประจำหลักสูตรทั้งหมด!$AK:$AK,0)),"")</f>
        <v>#NAME?</v>
      </c>
      <c r="H12" s="5" t="e">
        <f t="array" aca="1" ref="H12" ca="1">_xludf.IFNA(INDEX(อาจารย์ประจำหลักสูตรทั้งหมด!$E:$E,MATCH('เอกสารหมายเลข 1 (2)'!$V12,อาจารย์ประจำหลักสูตรทั้งหมด!$AK:$AK,0)),"")</f>
        <v>#NAME?</v>
      </c>
      <c r="I12" s="5" t="e">
        <f t="array" aca="1" ref="I12" ca="1">_xludf.IFNA(INDEX(อาจารย์ประจำหลักสูตรทั้งหมด!$L:$L,MATCH('เอกสารหมายเลข 1 (2)'!$V12,อาจารย์ประจำหลักสูตรทั้งหมด!$AK:$AK,0)),"")</f>
        <v>#NAME?</v>
      </c>
      <c r="J12" s="65" t="e">
        <f t="array" aca="1" ref="J12" ca="1">_xludf.IFNA(INDEX(อาจารย์ประจำหลักสูตรทั้งหมด!$T:$T,MATCH('เอกสารหมายเลข 1 (2)'!$V12,อาจารย์ประจำหลักสูตรทั้งหมด!$AK:$AK,0)),"")</f>
        <v>#NAME?</v>
      </c>
      <c r="K12" s="5" t="s">
        <v>48</v>
      </c>
      <c r="L12" s="5" t="s">
        <v>49</v>
      </c>
      <c r="M12" s="66">
        <f t="shared" ref="M12:M13" si="10">IF(K12="ข้าราชการพลเรือนในสถาบันอุดมศึกษา",1,0)</f>
        <v>0</v>
      </c>
      <c r="N12" s="66">
        <f t="shared" ref="N12:N13" si="11">IF(K12="พนักงานมหาวิทยาลัย",1,0)</f>
        <v>0</v>
      </c>
      <c r="O12" s="66"/>
      <c r="P12" s="66">
        <f t="shared" ref="P12:P13" si="12">IF(K12="ลูกจ้างชั่วคราวรายเดือน",1,0)</f>
        <v>1</v>
      </c>
      <c r="Q12" s="66">
        <f t="shared" ref="Q12:Q13" si="13">IF(K12="อาจารย์พิเศษรายชั่วโมง",1,0)</f>
        <v>0</v>
      </c>
      <c r="R12" s="67">
        <f t="shared" si="2"/>
        <v>1</v>
      </c>
      <c r="S12" s="5"/>
      <c r="T12" s="5"/>
      <c r="U12" s="5" t="str">
        <f t="shared" si="7"/>
        <v>คณะครุศาสตร์ สาขาวิชาการบริหารการศึกษา(ระดับปริญญาเอก)</v>
      </c>
      <c r="V12" s="8">
        <v>3100502924920</v>
      </c>
      <c r="W12" s="5"/>
      <c r="X12" s="5"/>
      <c r="Y12" s="5"/>
      <c r="Z12" s="5"/>
    </row>
    <row r="13" spans="1:26" ht="21.75" customHeight="1">
      <c r="A13" s="1"/>
      <c r="B13" s="2">
        <v>3440600179452</v>
      </c>
      <c r="C13" s="64" t="s">
        <v>55</v>
      </c>
      <c r="D13" s="5" t="s">
        <v>28</v>
      </c>
      <c r="E13" s="5" t="s">
        <v>50</v>
      </c>
      <c r="F13" s="5" t="e">
        <f t="array" aca="1" ref="F13" ca="1">_xludf.IFNA(INDEX(อาจารย์ประจำหลักสูตรทั้งหมด!$J:$J,MATCH('เอกสารหมายเลข 1 (2)'!$V13,อาจารย์ประจำหลักสูตรทั้งหมด!$AK:$AK,0)),"")</f>
        <v>#NAME?</v>
      </c>
      <c r="G13" s="5" t="e">
        <f t="array" aca="1" ref="G13" ca="1">_xludf.IFNA(INDEX(อาจารย์ประจำหลักสูตรทั้งหมด!$C:$C,MATCH('เอกสารหมายเลข 1 (2)'!$V13,อาจารย์ประจำหลักสูตรทั้งหมด!$AK:$AK,0)),"")</f>
        <v>#NAME?</v>
      </c>
      <c r="H13" s="5" t="e">
        <f t="array" aca="1" ref="H13" ca="1">_xludf.IFNA(INDEX(อาจารย์ประจำหลักสูตรทั้งหมด!$E:$E,MATCH('เอกสารหมายเลข 1 (2)'!$V13,อาจารย์ประจำหลักสูตรทั้งหมด!$AK:$AK,0)),"")</f>
        <v>#NAME?</v>
      </c>
      <c r="I13" s="5" t="e">
        <f t="array" aca="1" ref="I13" ca="1">_xludf.IFNA(INDEX(อาจารย์ประจำหลักสูตรทั้งหมด!$L:$L,MATCH('เอกสารหมายเลข 1 (2)'!$V13,อาจารย์ประจำหลักสูตรทั้งหมด!$AK:$AK,0)),"")</f>
        <v>#NAME?</v>
      </c>
      <c r="J13" s="65" t="e">
        <f t="array" aca="1" ref="J13" ca="1">_xludf.IFNA(INDEX(อาจารย์ประจำหลักสูตรทั้งหมด!$T:$T,MATCH('เอกสารหมายเลข 1 (2)'!$V13,อาจารย์ประจำหลักสูตรทั้งหมด!$AK:$AK,0)),"")</f>
        <v>#NAME?</v>
      </c>
      <c r="K13" s="5" t="s">
        <v>48</v>
      </c>
      <c r="L13" s="5" t="s">
        <v>49</v>
      </c>
      <c r="M13" s="66">
        <f t="shared" si="10"/>
        <v>0</v>
      </c>
      <c r="N13" s="66">
        <f t="shared" si="11"/>
        <v>0</v>
      </c>
      <c r="O13" s="66"/>
      <c r="P13" s="66">
        <f t="shared" si="12"/>
        <v>1</v>
      </c>
      <c r="Q13" s="66">
        <f t="shared" si="13"/>
        <v>0</v>
      </c>
      <c r="R13" s="67">
        <f t="shared" si="2"/>
        <v>1</v>
      </c>
      <c r="S13" s="5"/>
      <c r="T13" s="5"/>
      <c r="U13" s="5" t="str">
        <f t="shared" si="7"/>
        <v xml:space="preserve"> </v>
      </c>
      <c r="V13" s="8">
        <v>3440600179452</v>
      </c>
      <c r="W13" s="5"/>
      <c r="X13" s="5"/>
      <c r="Y13" s="5"/>
      <c r="Z13" s="5"/>
    </row>
    <row r="14" spans="1:26" ht="21.75" customHeight="1">
      <c r="A14" s="4">
        <v>3</v>
      </c>
      <c r="B14" s="57" t="str">
        <f>E15</f>
        <v>สาขาวิชาการบริหารการศึกษาและภาวะผู้นำ(ระดับปริญญาเอก)</v>
      </c>
      <c r="C14" s="58" t="str">
        <f>B14</f>
        <v>สาขาวิชาการบริหารการศึกษาและภาวะผู้นำ(ระดับปริญญาเอก)</v>
      </c>
      <c r="D14" s="59"/>
      <c r="E14" s="59"/>
      <c r="F14" s="59" t="e">
        <f t="array" aca="1" ref="F14" ca="1">_xludf.IFNA(INDEX(อาจารย์ประจำหลักสูตรทั้งหมด!$J:$J,MATCH('เอกสารหมายเลข 1 (2)'!$V14,อาจารย์ประจำหลักสูตรทั้งหมด!$AK:$AK,0)),"")</f>
        <v>#NAME?</v>
      </c>
      <c r="G14" s="59" t="e">
        <f t="array" aca="1" ref="G14" ca="1">_xludf.IFNA(INDEX(อาจารย์ประจำหลักสูตรทั้งหมด!$C:$C,MATCH('เอกสารหมายเลข 1 (2)'!$V14,อาจารย์ประจำหลักสูตรทั้งหมด!$AK:$AK,0)),"")</f>
        <v>#NAME?</v>
      </c>
      <c r="H14" s="59" t="e">
        <f t="array" aca="1" ref="H14" ca="1">_xludf.IFNA(INDEX(อาจารย์ประจำหลักสูตรทั้งหมด!$E:$E,MATCH('เอกสารหมายเลข 1 (2)'!$V14,อาจารย์ประจำหลักสูตรทั้งหมด!$AK:$AK,0)),"")</f>
        <v>#NAME?</v>
      </c>
      <c r="I14" s="59" t="e">
        <f t="array" aca="1" ref="I14" ca="1">_xludf.IFNA(INDEX(อาจารย์ประจำหลักสูตรทั้งหมด!$L:$L,MATCH('เอกสารหมายเลข 1 (2)'!$V14,อาจารย์ประจำหลักสูตรทั้งหมด!$AK:$AK,0)),"")</f>
        <v>#NAME?</v>
      </c>
      <c r="J14" s="61" t="e">
        <f t="array" aca="1" ref="J14" ca="1">_xludf.IFNA(INDEX(อาจารย์ประจำหลักสูตรทั้งหมด!$T:$T,MATCH('เอกสารหมายเลข 1 (2)'!$V14,อาจารย์ประจำหลักสูตรทั้งหมด!$AK:$AK,0)),"")</f>
        <v>#NAME?</v>
      </c>
      <c r="K14" s="59"/>
      <c r="L14" s="59"/>
      <c r="M14" s="62">
        <f t="shared" ref="M14:N14" si="14">SUMIF($E:$E,$B14,M:M)</f>
        <v>0</v>
      </c>
      <c r="N14" s="62">
        <f t="shared" si="14"/>
        <v>0</v>
      </c>
      <c r="O14" s="62"/>
      <c r="P14" s="62">
        <f t="shared" ref="P14:Q14" si="15">SUMIF($E:$E,$B14,P:P)</f>
        <v>3</v>
      </c>
      <c r="Q14" s="62">
        <f t="shared" si="15"/>
        <v>0</v>
      </c>
      <c r="R14" s="63">
        <f t="shared" si="2"/>
        <v>3</v>
      </c>
      <c r="S14" s="59"/>
      <c r="T14" s="59"/>
      <c r="U14" s="5" t="str">
        <f t="shared" si="7"/>
        <v>คณะครุศาสตร์ สาขาวิชาการบริหารการศึกษาและภาวะผู้นำ(ระดับปริญญาเอก)</v>
      </c>
      <c r="V14" s="58" t="s">
        <v>51</v>
      </c>
      <c r="W14" s="59"/>
      <c r="X14" s="59"/>
      <c r="Y14" s="59"/>
      <c r="Z14" s="59"/>
    </row>
    <row r="15" spans="1:26" ht="21.75" customHeight="1">
      <c r="A15" s="1"/>
      <c r="B15" s="2">
        <v>3100202631099</v>
      </c>
      <c r="C15" s="64" t="s">
        <v>56</v>
      </c>
      <c r="D15" s="5" t="s">
        <v>28</v>
      </c>
      <c r="E15" s="5" t="s">
        <v>57</v>
      </c>
      <c r="F15" s="5" t="e">
        <f t="array" aca="1" ref="F15" ca="1">_xludf.IFNA(INDEX(อาจารย์ประจำหลักสูตรทั้งหมด!$J:$J,MATCH('เอกสารหมายเลข 1 (2)'!$V15,อาจารย์ประจำหลักสูตรทั้งหมด!$AK:$AK,0)),"")</f>
        <v>#NAME?</v>
      </c>
      <c r="G15" s="5" t="e">
        <f t="array" aca="1" ref="G15" ca="1">_xludf.IFNA(INDEX(อาจารย์ประจำหลักสูตรทั้งหมด!$C:$C,MATCH('เอกสารหมายเลข 1 (2)'!$V15,อาจารย์ประจำหลักสูตรทั้งหมด!$AK:$AK,0)),"")</f>
        <v>#NAME?</v>
      </c>
      <c r="H15" s="5" t="e">
        <f t="array" aca="1" ref="H15" ca="1">_xludf.IFNA(INDEX(อาจารย์ประจำหลักสูตรทั้งหมด!$E:$E,MATCH('เอกสารหมายเลข 1 (2)'!$V15,อาจารย์ประจำหลักสูตรทั้งหมด!$AK:$AK,0)),"")</f>
        <v>#NAME?</v>
      </c>
      <c r="I15" s="5" t="e">
        <f t="array" aca="1" ref="I15" ca="1">_xludf.IFNA(INDEX(อาจารย์ประจำหลักสูตรทั้งหมด!$L:$L,MATCH('เอกสารหมายเลข 1 (2)'!$V15,อาจารย์ประจำหลักสูตรทั้งหมด!$AK:$AK,0)),"")</f>
        <v>#NAME?</v>
      </c>
      <c r="J15" s="65" t="e">
        <f t="array" aca="1" ref="J15" ca="1">_xludf.IFNA(INDEX(อาจารย์ประจำหลักสูตรทั้งหมด!$T:$T,MATCH('เอกสารหมายเลข 1 (2)'!$V15,อาจารย์ประจำหลักสูตรทั้งหมด!$AK:$AK,0)),"")</f>
        <v>#NAME?</v>
      </c>
      <c r="K15" s="5" t="s">
        <v>48</v>
      </c>
      <c r="L15" s="5" t="s">
        <v>49</v>
      </c>
      <c r="M15" s="66">
        <f t="shared" ref="M15:M17" si="16">IF(K15="ข้าราชการพลเรือนในสถาบันอุดมศึกษา",1,0)</f>
        <v>0</v>
      </c>
      <c r="N15" s="66">
        <f t="shared" ref="N15:N17" si="17">IF(K15="พนักงานมหาวิทยาลัย",1,0)</f>
        <v>0</v>
      </c>
      <c r="O15" s="66"/>
      <c r="P15" s="66">
        <f t="shared" ref="P15:P17" si="18">IF(K15="ลูกจ้างชั่วคราวรายเดือน",1,0)</f>
        <v>1</v>
      </c>
      <c r="Q15" s="66">
        <f t="shared" ref="Q15:Q17" si="19">IF(K15="อาจารย์พิเศษรายชั่วโมง",1,0)</f>
        <v>0</v>
      </c>
      <c r="R15" s="67">
        <f t="shared" si="2"/>
        <v>1</v>
      </c>
      <c r="S15" s="5"/>
      <c r="T15" s="5"/>
      <c r="U15" s="5" t="str">
        <f t="shared" si="7"/>
        <v>คณะครุศาสตร์ สาขาวิชาการบริหารการศึกษาและภาวะผู้นำ(ระดับปริญญาเอก)</v>
      </c>
      <c r="V15" s="8">
        <v>3100202631099</v>
      </c>
      <c r="W15" s="5"/>
      <c r="X15" s="5"/>
      <c r="Y15" s="5"/>
      <c r="Z15" s="5"/>
    </row>
    <row r="16" spans="1:26" ht="21.75" customHeight="1">
      <c r="A16" s="1"/>
      <c r="B16" s="2">
        <v>3479900169752</v>
      </c>
      <c r="C16" s="64" t="s">
        <v>58</v>
      </c>
      <c r="D16" s="5" t="s">
        <v>28</v>
      </c>
      <c r="E16" s="5" t="s">
        <v>57</v>
      </c>
      <c r="F16" s="5" t="e">
        <f t="array" aca="1" ref="F16" ca="1">_xludf.IFNA(INDEX(อาจารย์ประจำหลักสูตรทั้งหมด!$J:$J,MATCH('เอกสารหมายเลข 1 (2)'!$V16,อาจารย์ประจำหลักสูตรทั้งหมด!$AK:$AK,0)),"")</f>
        <v>#NAME?</v>
      </c>
      <c r="G16" s="5" t="e">
        <f t="array" aca="1" ref="G16" ca="1">_xludf.IFNA(INDEX(อาจารย์ประจำหลักสูตรทั้งหมด!$C:$C,MATCH('เอกสารหมายเลข 1 (2)'!$V16,อาจารย์ประจำหลักสูตรทั้งหมด!$AK:$AK,0)),"")</f>
        <v>#NAME?</v>
      </c>
      <c r="H16" s="5" t="e">
        <f t="array" aca="1" ref="H16" ca="1">_xludf.IFNA(INDEX(อาจารย์ประจำหลักสูตรทั้งหมด!$E:$E,MATCH('เอกสารหมายเลข 1 (2)'!$V16,อาจารย์ประจำหลักสูตรทั้งหมด!$AK:$AK,0)),"")</f>
        <v>#NAME?</v>
      </c>
      <c r="I16" s="5" t="e">
        <f t="array" aca="1" ref="I16" ca="1">_xludf.IFNA(INDEX(อาจารย์ประจำหลักสูตรทั้งหมด!$L:$L,MATCH('เอกสารหมายเลข 1 (2)'!$V16,อาจารย์ประจำหลักสูตรทั้งหมด!$AK:$AK,0)),"")</f>
        <v>#NAME?</v>
      </c>
      <c r="J16" s="65" t="e">
        <f t="array" aca="1" ref="J16" ca="1">_xludf.IFNA(INDEX(อาจารย์ประจำหลักสูตรทั้งหมด!$T:$T,MATCH('เอกสารหมายเลข 1 (2)'!$V16,อาจารย์ประจำหลักสูตรทั้งหมด!$AK:$AK,0)),"")</f>
        <v>#NAME?</v>
      </c>
      <c r="K16" s="5" t="s">
        <v>48</v>
      </c>
      <c r="L16" s="5" t="s">
        <v>49</v>
      </c>
      <c r="M16" s="66">
        <f t="shared" si="16"/>
        <v>0</v>
      </c>
      <c r="N16" s="66">
        <f t="shared" si="17"/>
        <v>0</v>
      </c>
      <c r="O16" s="66"/>
      <c r="P16" s="66">
        <f t="shared" si="18"/>
        <v>1</v>
      </c>
      <c r="Q16" s="66">
        <f t="shared" si="19"/>
        <v>0</v>
      </c>
      <c r="R16" s="67">
        <f t="shared" si="2"/>
        <v>1</v>
      </c>
      <c r="S16" s="5"/>
      <c r="T16" s="5"/>
      <c r="U16" s="5" t="str">
        <f t="shared" si="7"/>
        <v>คณะครุศาสตร์ สาขาวิชาการบริหารการศึกษาและภาวะผู้นำ(ระดับปริญญาเอก)</v>
      </c>
      <c r="V16" s="8">
        <v>3479900169752</v>
      </c>
      <c r="W16" s="5"/>
      <c r="X16" s="5"/>
      <c r="Y16" s="5"/>
      <c r="Z16" s="5"/>
    </row>
    <row r="17" spans="1:26" ht="21.75" customHeight="1">
      <c r="A17" s="1"/>
      <c r="B17" s="2">
        <v>3490200026799</v>
      </c>
      <c r="C17" s="64" t="s">
        <v>59</v>
      </c>
      <c r="D17" s="5" t="s">
        <v>28</v>
      </c>
      <c r="E17" s="5" t="s">
        <v>57</v>
      </c>
      <c r="F17" s="5" t="e">
        <f t="array" aca="1" ref="F17" ca="1">_xludf.IFNA(INDEX(อาจารย์ประจำหลักสูตรทั้งหมด!$J:$J,MATCH('เอกสารหมายเลข 1 (2)'!$V17,อาจารย์ประจำหลักสูตรทั้งหมด!$AK:$AK,0)),"")</f>
        <v>#NAME?</v>
      </c>
      <c r="G17" s="5" t="e">
        <f t="array" aca="1" ref="G17" ca="1">_xludf.IFNA(INDEX(อาจารย์ประจำหลักสูตรทั้งหมด!$C:$C,MATCH('เอกสารหมายเลข 1 (2)'!$V17,อาจารย์ประจำหลักสูตรทั้งหมด!$AK:$AK,0)),"")</f>
        <v>#NAME?</v>
      </c>
      <c r="H17" s="5" t="e">
        <f t="array" aca="1" ref="H17" ca="1">_xludf.IFNA(INDEX(อาจารย์ประจำหลักสูตรทั้งหมด!$E:$E,MATCH('เอกสารหมายเลข 1 (2)'!$V17,อาจารย์ประจำหลักสูตรทั้งหมด!$AK:$AK,0)),"")</f>
        <v>#NAME?</v>
      </c>
      <c r="I17" s="5" t="e">
        <f t="array" aca="1" ref="I17" ca="1">_xludf.IFNA(INDEX(อาจารย์ประจำหลักสูตรทั้งหมด!$L:$L,MATCH('เอกสารหมายเลข 1 (2)'!$V17,อาจารย์ประจำหลักสูตรทั้งหมด!$AK:$AK,0)),"")</f>
        <v>#NAME?</v>
      </c>
      <c r="J17" s="65" t="e">
        <f t="array" aca="1" ref="J17" ca="1">_xludf.IFNA(INDEX(อาจารย์ประจำหลักสูตรทั้งหมด!$T:$T,MATCH('เอกสารหมายเลข 1 (2)'!$V17,อาจารย์ประจำหลักสูตรทั้งหมด!$AK:$AK,0)),"")</f>
        <v>#NAME?</v>
      </c>
      <c r="K17" s="5" t="s">
        <v>48</v>
      </c>
      <c r="L17" s="5" t="s">
        <v>49</v>
      </c>
      <c r="M17" s="66">
        <f t="shared" si="16"/>
        <v>0</v>
      </c>
      <c r="N17" s="66">
        <f t="shared" si="17"/>
        <v>0</v>
      </c>
      <c r="O17" s="66"/>
      <c r="P17" s="66">
        <f t="shared" si="18"/>
        <v>1</v>
      </c>
      <c r="Q17" s="66">
        <f t="shared" si="19"/>
        <v>0</v>
      </c>
      <c r="R17" s="67">
        <f t="shared" si="2"/>
        <v>1</v>
      </c>
      <c r="S17" s="5"/>
      <c r="T17" s="5"/>
      <c r="U17" s="5" t="str">
        <f t="shared" si="7"/>
        <v xml:space="preserve"> </v>
      </c>
      <c r="V17" s="8">
        <v>3490200026799</v>
      </c>
      <c r="W17" s="5"/>
      <c r="X17" s="5"/>
      <c r="Y17" s="5"/>
      <c r="Z17" s="5"/>
    </row>
    <row r="18" spans="1:26" ht="21.75" customHeight="1">
      <c r="A18" s="4">
        <v>4</v>
      </c>
      <c r="B18" s="57" t="str">
        <f>E19</f>
        <v>สาขาวิชาการบริหารและพัฒนาการศึกษา</v>
      </c>
      <c r="C18" s="58" t="str">
        <f>B18</f>
        <v>สาขาวิชาการบริหารและพัฒนาการศึกษา</v>
      </c>
      <c r="D18" s="59"/>
      <c r="E18" s="59"/>
      <c r="F18" s="59" t="e">
        <f t="array" aca="1" ref="F18" ca="1">_xludf.IFNA(INDEX(อาจารย์ประจำหลักสูตรทั้งหมด!$J:$J,MATCH('เอกสารหมายเลข 1 (2)'!$V18,อาจารย์ประจำหลักสูตรทั้งหมด!$AK:$AK,0)),"")</f>
        <v>#NAME?</v>
      </c>
      <c r="G18" s="59" t="e">
        <f t="array" aca="1" ref="G18" ca="1">_xludf.IFNA(INDEX(อาจารย์ประจำหลักสูตรทั้งหมด!$C:$C,MATCH('เอกสารหมายเลข 1 (2)'!$V18,อาจารย์ประจำหลักสูตรทั้งหมด!$AK:$AK,0)),"")</f>
        <v>#NAME?</v>
      </c>
      <c r="H18" s="59" t="e">
        <f t="array" aca="1" ref="H18" ca="1">_xludf.IFNA(INDEX(อาจารย์ประจำหลักสูตรทั้งหมด!$E:$E,MATCH('เอกสารหมายเลข 1 (2)'!$V18,อาจารย์ประจำหลักสูตรทั้งหมด!$AK:$AK,0)),"")</f>
        <v>#NAME?</v>
      </c>
      <c r="I18" s="59" t="e">
        <f t="array" aca="1" ref="I18" ca="1">_xludf.IFNA(INDEX(อาจารย์ประจำหลักสูตรทั้งหมด!$L:$L,MATCH('เอกสารหมายเลข 1 (2)'!$V18,อาจารย์ประจำหลักสูตรทั้งหมด!$AK:$AK,0)),"")</f>
        <v>#NAME?</v>
      </c>
      <c r="J18" s="61" t="e">
        <f t="array" aca="1" ref="J18" ca="1">_xludf.IFNA(INDEX(อาจารย์ประจำหลักสูตรทั้งหมด!$T:$T,MATCH('เอกสารหมายเลข 1 (2)'!$V18,อาจารย์ประจำหลักสูตรทั้งหมด!$AK:$AK,0)),"")</f>
        <v>#NAME?</v>
      </c>
      <c r="K18" s="59"/>
      <c r="L18" s="59"/>
      <c r="M18" s="62">
        <f t="shared" ref="M18:N18" si="20">SUMIF($E:$E,$B18,M:M)</f>
        <v>2</v>
      </c>
      <c r="N18" s="62">
        <f t="shared" si="20"/>
        <v>3</v>
      </c>
      <c r="O18" s="62"/>
      <c r="P18" s="62">
        <f t="shared" ref="P18:Q18" si="21">SUMIF($E:$E,$B18,P:P)</f>
        <v>0</v>
      </c>
      <c r="Q18" s="62">
        <f t="shared" si="21"/>
        <v>0</v>
      </c>
      <c r="R18" s="63">
        <f t="shared" si="2"/>
        <v>5</v>
      </c>
      <c r="S18" s="59"/>
      <c r="T18" s="59"/>
      <c r="U18" s="5" t="str">
        <f t="shared" si="7"/>
        <v>คณะครุศาสตร์ สาขาวิชาการบริหารและพัฒนาการศึกษา</v>
      </c>
      <c r="V18" s="58" t="s">
        <v>51</v>
      </c>
      <c r="W18" s="59"/>
      <c r="X18" s="59"/>
      <c r="Y18" s="59"/>
      <c r="Z18" s="59"/>
    </row>
    <row r="19" spans="1:26" ht="21.75" customHeight="1">
      <c r="A19" s="1"/>
      <c r="B19" s="2">
        <v>3349900633972</v>
      </c>
      <c r="C19" s="64" t="s">
        <v>60</v>
      </c>
      <c r="D19" s="5" t="s">
        <v>28</v>
      </c>
      <c r="E19" s="5" t="s">
        <v>61</v>
      </c>
      <c r="F19" s="5" t="e">
        <f t="array" aca="1" ref="F19" ca="1">_xludf.IFNA(INDEX(อาจารย์ประจำหลักสูตรทั้งหมด!$J:$J,MATCH('เอกสารหมายเลข 1 (2)'!$V19,อาจารย์ประจำหลักสูตรทั้งหมด!$AK:$AK,0)),"")</f>
        <v>#NAME?</v>
      </c>
      <c r="G19" s="5" t="e">
        <f t="array" aca="1" ref="G19" ca="1">_xludf.IFNA(INDEX(อาจารย์ประจำหลักสูตรทั้งหมด!$C:$C,MATCH('เอกสารหมายเลข 1 (2)'!$V19,อาจารย์ประจำหลักสูตรทั้งหมด!$AK:$AK,0)),"")</f>
        <v>#NAME?</v>
      </c>
      <c r="H19" s="5" t="e">
        <f t="array" aca="1" ref="H19" ca="1">_xludf.IFNA(INDEX(อาจารย์ประจำหลักสูตรทั้งหมด!$E:$E,MATCH('เอกสารหมายเลข 1 (2)'!$V19,อาจารย์ประจำหลักสูตรทั้งหมด!$AK:$AK,0)),"")</f>
        <v>#NAME?</v>
      </c>
      <c r="I19" s="5" t="e">
        <f t="array" aca="1" ref="I19" ca="1">_xludf.IFNA(INDEX(อาจารย์ประจำหลักสูตรทั้งหมด!$L:$L,MATCH('เอกสารหมายเลข 1 (2)'!$V19,อาจารย์ประจำหลักสูตรทั้งหมด!$AK:$AK,0)),"")</f>
        <v>#NAME?</v>
      </c>
      <c r="J19" s="65" t="e">
        <f t="array" aca="1" ref="J19" ca="1">_xludf.IFNA(INDEX(อาจารย์ประจำหลักสูตรทั้งหมด!$T:$T,MATCH('เอกสารหมายเลข 1 (2)'!$V19,อาจารย์ประจำหลักสูตรทั้งหมด!$AK:$AK,0)),"")</f>
        <v>#NAME?</v>
      </c>
      <c r="K19" s="5" t="s">
        <v>62</v>
      </c>
      <c r="L19" s="5" t="s">
        <v>49</v>
      </c>
      <c r="M19" s="66">
        <f t="shared" ref="M19:M23" si="22">IF(K19="ข้าราชการพลเรือนในสถาบันอุดมศึกษา",1,0)</f>
        <v>1</v>
      </c>
      <c r="N19" s="66">
        <f t="shared" ref="N19:N23" si="23">IF(K19="พนักงานมหาวิทยาลัย",1,0)</f>
        <v>0</v>
      </c>
      <c r="O19" s="66"/>
      <c r="P19" s="66">
        <f t="shared" ref="P19:P23" si="24">IF(K19="ลูกจ้างชั่วคราวรายเดือน",1,0)</f>
        <v>0</v>
      </c>
      <c r="Q19" s="66">
        <f t="shared" ref="Q19:Q23" si="25">IF(K19="อาจารย์พิเศษรายชั่วโมง",1,0)</f>
        <v>0</v>
      </c>
      <c r="R19" s="67">
        <f t="shared" si="2"/>
        <v>1</v>
      </c>
      <c r="S19" s="5"/>
      <c r="T19" s="5"/>
      <c r="U19" s="5" t="str">
        <f t="shared" si="7"/>
        <v>คณะครุศาสตร์ สาขาวิชาการบริหารและพัฒนาการศึกษา</v>
      </c>
      <c r="V19" s="8">
        <v>3349900633972</v>
      </c>
      <c r="W19" s="5"/>
      <c r="X19" s="5"/>
      <c r="Y19" s="5"/>
      <c r="Z19" s="5"/>
    </row>
    <row r="20" spans="1:26" ht="21.75" customHeight="1">
      <c r="A20" s="1"/>
      <c r="B20" s="2">
        <v>3770100308684</v>
      </c>
      <c r="C20" s="64" t="s">
        <v>63</v>
      </c>
      <c r="D20" s="5" t="s">
        <v>28</v>
      </c>
      <c r="E20" s="5" t="s">
        <v>61</v>
      </c>
      <c r="F20" s="5" t="e">
        <f t="array" aca="1" ref="F20" ca="1">_xludf.IFNA(INDEX(อาจารย์ประจำหลักสูตรทั้งหมด!$J:$J,MATCH('เอกสารหมายเลข 1 (2)'!$V20,อาจารย์ประจำหลักสูตรทั้งหมด!$AK:$AK,0)),"")</f>
        <v>#NAME?</v>
      </c>
      <c r="G20" s="5" t="e">
        <f t="array" aca="1" ref="G20" ca="1">_xludf.IFNA(INDEX(อาจารย์ประจำหลักสูตรทั้งหมด!$C:$C,MATCH('เอกสารหมายเลข 1 (2)'!$V20,อาจารย์ประจำหลักสูตรทั้งหมด!$AK:$AK,0)),"")</f>
        <v>#NAME?</v>
      </c>
      <c r="H20" s="5" t="e">
        <f t="array" aca="1" ref="H20" ca="1">_xludf.IFNA(INDEX(อาจารย์ประจำหลักสูตรทั้งหมด!$E:$E,MATCH('เอกสารหมายเลข 1 (2)'!$V20,อาจารย์ประจำหลักสูตรทั้งหมด!$AK:$AK,0)),"")</f>
        <v>#NAME?</v>
      </c>
      <c r="I20" s="5" t="e">
        <f t="array" aca="1" ref="I20" ca="1">_xludf.IFNA(INDEX(อาจารย์ประจำหลักสูตรทั้งหมด!$L:$L,MATCH('เอกสารหมายเลข 1 (2)'!$V20,อาจารย์ประจำหลักสูตรทั้งหมด!$AK:$AK,0)),"")</f>
        <v>#NAME?</v>
      </c>
      <c r="J20" s="65" t="e">
        <f t="array" aca="1" ref="J20" ca="1">_xludf.IFNA(INDEX(อาจารย์ประจำหลักสูตรทั้งหมด!$T:$T,MATCH('เอกสารหมายเลข 1 (2)'!$V20,อาจารย์ประจำหลักสูตรทั้งหมด!$AK:$AK,0)),"")</f>
        <v>#NAME?</v>
      </c>
      <c r="K20" s="5" t="s">
        <v>62</v>
      </c>
      <c r="L20" s="5" t="s">
        <v>49</v>
      </c>
      <c r="M20" s="66">
        <f t="shared" si="22"/>
        <v>1</v>
      </c>
      <c r="N20" s="66">
        <f t="shared" si="23"/>
        <v>0</v>
      </c>
      <c r="O20" s="66"/>
      <c r="P20" s="66">
        <f t="shared" si="24"/>
        <v>0</v>
      </c>
      <c r="Q20" s="66">
        <f t="shared" si="25"/>
        <v>0</v>
      </c>
      <c r="R20" s="67">
        <f t="shared" si="2"/>
        <v>1</v>
      </c>
      <c r="S20" s="5"/>
      <c r="T20" s="5"/>
      <c r="U20" s="5" t="str">
        <f t="shared" si="7"/>
        <v>คณะครุศาสตร์ สาขาวิชาการบริหารและพัฒนาการศึกษา</v>
      </c>
      <c r="V20" s="8">
        <v>3770100308684</v>
      </c>
      <c r="W20" s="5"/>
      <c r="X20" s="5"/>
      <c r="Y20" s="5"/>
      <c r="Z20" s="5"/>
    </row>
    <row r="21" spans="1:26" ht="21.75" customHeight="1">
      <c r="A21" s="1"/>
      <c r="B21" s="2">
        <v>3430900717603</v>
      </c>
      <c r="C21" s="64" t="s">
        <v>64</v>
      </c>
      <c r="D21" s="5" t="s">
        <v>28</v>
      </c>
      <c r="E21" s="5" t="s">
        <v>61</v>
      </c>
      <c r="F21" s="5" t="e">
        <f t="array" aca="1" ref="F21" ca="1">_xludf.IFNA(INDEX(อาจารย์ประจำหลักสูตรทั้งหมด!$J:$J,MATCH('เอกสารหมายเลข 1 (2)'!$V21,อาจารย์ประจำหลักสูตรทั้งหมด!$AK:$AK,0)),"")</f>
        <v>#NAME?</v>
      </c>
      <c r="G21" s="5" t="e">
        <f t="array" aca="1" ref="G21" ca="1">_xludf.IFNA(INDEX(อาจารย์ประจำหลักสูตรทั้งหมด!$C:$C,MATCH('เอกสารหมายเลข 1 (2)'!$V21,อาจารย์ประจำหลักสูตรทั้งหมด!$AK:$AK,0)),"")</f>
        <v>#NAME?</v>
      </c>
      <c r="H21" s="5" t="e">
        <f t="array" aca="1" ref="H21" ca="1">_xludf.IFNA(INDEX(อาจารย์ประจำหลักสูตรทั้งหมด!$E:$E,MATCH('เอกสารหมายเลข 1 (2)'!$V21,อาจารย์ประจำหลักสูตรทั้งหมด!$AK:$AK,0)),"")</f>
        <v>#NAME?</v>
      </c>
      <c r="I21" s="5" t="e">
        <f t="array" aca="1" ref="I21" ca="1">_xludf.IFNA(INDEX(อาจารย์ประจำหลักสูตรทั้งหมด!$L:$L,MATCH('เอกสารหมายเลข 1 (2)'!$V21,อาจารย์ประจำหลักสูตรทั้งหมด!$AK:$AK,0)),"")</f>
        <v>#NAME?</v>
      </c>
      <c r="J21" s="65" t="e">
        <f t="array" aca="1" ref="J21" ca="1">_xludf.IFNA(INDEX(อาจารย์ประจำหลักสูตรทั้งหมด!$T:$T,MATCH('เอกสารหมายเลข 1 (2)'!$V21,อาจารย์ประจำหลักสูตรทั้งหมด!$AK:$AK,0)),"")</f>
        <v>#NAME?</v>
      </c>
      <c r="K21" s="5" t="s">
        <v>6</v>
      </c>
      <c r="L21" s="5" t="s">
        <v>49</v>
      </c>
      <c r="M21" s="66">
        <f t="shared" si="22"/>
        <v>0</v>
      </c>
      <c r="N21" s="66">
        <f t="shared" si="23"/>
        <v>1</v>
      </c>
      <c r="O21" s="66"/>
      <c r="P21" s="66">
        <f t="shared" si="24"/>
        <v>0</v>
      </c>
      <c r="Q21" s="66">
        <f t="shared" si="25"/>
        <v>0</v>
      </c>
      <c r="R21" s="67">
        <f t="shared" si="2"/>
        <v>1</v>
      </c>
      <c r="S21" s="5"/>
      <c r="T21" s="5"/>
      <c r="U21" s="5" t="str">
        <f t="shared" si="7"/>
        <v>คณะครุศาสตร์ สาขาวิชาการบริหารและพัฒนาการศึกษา</v>
      </c>
      <c r="V21" s="8">
        <v>3430900717603</v>
      </c>
      <c r="W21" s="5"/>
      <c r="X21" s="5"/>
      <c r="Y21" s="5"/>
      <c r="Z21" s="5"/>
    </row>
    <row r="22" spans="1:26" ht="21.75" customHeight="1">
      <c r="A22" s="1"/>
      <c r="B22" s="2">
        <v>3461100099043</v>
      </c>
      <c r="C22" s="64" t="s">
        <v>65</v>
      </c>
      <c r="D22" s="5" t="s">
        <v>28</v>
      </c>
      <c r="E22" s="5" t="s">
        <v>61</v>
      </c>
      <c r="F22" s="5" t="e">
        <f t="array" aca="1" ref="F22" ca="1">_xludf.IFNA(INDEX(อาจารย์ประจำหลักสูตรทั้งหมด!$J:$J,MATCH('เอกสารหมายเลข 1 (2)'!$V22,อาจารย์ประจำหลักสูตรทั้งหมด!$AK:$AK,0)),"")</f>
        <v>#NAME?</v>
      </c>
      <c r="G22" s="5" t="e">
        <f t="array" aca="1" ref="G22" ca="1">_xludf.IFNA(INDEX(อาจารย์ประจำหลักสูตรทั้งหมด!$C:$C,MATCH('เอกสารหมายเลข 1 (2)'!$V22,อาจารย์ประจำหลักสูตรทั้งหมด!$AK:$AK,0)),"")</f>
        <v>#NAME?</v>
      </c>
      <c r="H22" s="5" t="e">
        <f t="array" aca="1" ref="H22" ca="1">_xludf.IFNA(INDEX(อาจารย์ประจำหลักสูตรทั้งหมด!$E:$E,MATCH('เอกสารหมายเลข 1 (2)'!$V22,อาจารย์ประจำหลักสูตรทั้งหมด!$AK:$AK,0)),"")</f>
        <v>#NAME?</v>
      </c>
      <c r="I22" s="5" t="e">
        <f t="array" aca="1" ref="I22" ca="1">_xludf.IFNA(INDEX(อาจารย์ประจำหลักสูตรทั้งหมด!$L:$L,MATCH('เอกสารหมายเลข 1 (2)'!$V22,อาจารย์ประจำหลักสูตรทั้งหมด!$AK:$AK,0)),"")</f>
        <v>#NAME?</v>
      </c>
      <c r="J22" s="65" t="e">
        <f t="array" aca="1" ref="J22" ca="1">_xludf.IFNA(INDEX(อาจารย์ประจำหลักสูตรทั้งหมด!$T:$T,MATCH('เอกสารหมายเลข 1 (2)'!$V22,อาจารย์ประจำหลักสูตรทั้งหมด!$AK:$AK,0)),"")</f>
        <v>#NAME?</v>
      </c>
      <c r="K22" s="5" t="s">
        <v>6</v>
      </c>
      <c r="L22" s="5" t="s">
        <v>49</v>
      </c>
      <c r="M22" s="66">
        <f t="shared" si="22"/>
        <v>0</v>
      </c>
      <c r="N22" s="66">
        <f t="shared" si="23"/>
        <v>1</v>
      </c>
      <c r="O22" s="66"/>
      <c r="P22" s="66">
        <f t="shared" si="24"/>
        <v>0</v>
      </c>
      <c r="Q22" s="66">
        <f t="shared" si="25"/>
        <v>0</v>
      </c>
      <c r="R22" s="67">
        <f t="shared" si="2"/>
        <v>1</v>
      </c>
      <c r="S22" s="5"/>
      <c r="T22" s="5"/>
      <c r="U22" s="5" t="str">
        <f t="shared" si="7"/>
        <v>คณะครุศาสตร์ สาขาวิชาการบริหารและพัฒนาการศึกษา</v>
      </c>
      <c r="V22" s="8">
        <v>3461100099043</v>
      </c>
      <c r="W22" s="5"/>
      <c r="X22" s="5"/>
      <c r="Y22" s="5"/>
      <c r="Z22" s="5"/>
    </row>
    <row r="23" spans="1:26" ht="21.75" customHeight="1">
      <c r="A23" s="1"/>
      <c r="B23" s="2">
        <v>3470500423718</v>
      </c>
      <c r="C23" s="64" t="s">
        <v>66</v>
      </c>
      <c r="D23" s="5" t="s">
        <v>28</v>
      </c>
      <c r="E23" s="5" t="s">
        <v>61</v>
      </c>
      <c r="F23" s="5" t="e">
        <f t="array" aca="1" ref="F23" ca="1">_xludf.IFNA(INDEX(อาจารย์ประจำหลักสูตรทั้งหมด!$J:$J,MATCH('เอกสารหมายเลข 1 (2)'!$V23,อาจารย์ประจำหลักสูตรทั้งหมด!$AK:$AK,0)),"")</f>
        <v>#NAME?</v>
      </c>
      <c r="G23" s="5" t="e">
        <f t="array" aca="1" ref="G23" ca="1">_xludf.IFNA(INDEX(อาจารย์ประจำหลักสูตรทั้งหมด!$C:$C,MATCH('เอกสารหมายเลข 1 (2)'!$V23,อาจารย์ประจำหลักสูตรทั้งหมด!$AK:$AK,0)),"")</f>
        <v>#NAME?</v>
      </c>
      <c r="H23" s="5" t="e">
        <f t="array" aca="1" ref="H23" ca="1">_xludf.IFNA(INDEX(อาจารย์ประจำหลักสูตรทั้งหมด!$E:$E,MATCH('เอกสารหมายเลข 1 (2)'!$V23,อาจารย์ประจำหลักสูตรทั้งหมด!$AK:$AK,0)),"")</f>
        <v>#NAME?</v>
      </c>
      <c r="I23" s="5" t="e">
        <f t="array" aca="1" ref="I23" ca="1">_xludf.IFNA(INDEX(อาจารย์ประจำหลักสูตรทั้งหมด!$L:$L,MATCH('เอกสารหมายเลข 1 (2)'!$V23,อาจารย์ประจำหลักสูตรทั้งหมด!$AK:$AK,0)),"")</f>
        <v>#NAME?</v>
      </c>
      <c r="J23" s="65" t="e">
        <f t="array" aca="1" ref="J23" ca="1">_xludf.IFNA(INDEX(อาจารย์ประจำหลักสูตรทั้งหมด!$T:$T,MATCH('เอกสารหมายเลข 1 (2)'!$V23,อาจารย์ประจำหลักสูตรทั้งหมด!$AK:$AK,0)),"")</f>
        <v>#NAME?</v>
      </c>
      <c r="K23" s="5" t="s">
        <v>6</v>
      </c>
      <c r="L23" s="5" t="s">
        <v>49</v>
      </c>
      <c r="M23" s="66">
        <f t="shared" si="22"/>
        <v>0</v>
      </c>
      <c r="N23" s="66">
        <f t="shared" si="23"/>
        <v>1</v>
      </c>
      <c r="O23" s="66"/>
      <c r="P23" s="66">
        <f t="shared" si="24"/>
        <v>0</v>
      </c>
      <c r="Q23" s="66">
        <f t="shared" si="25"/>
        <v>0</v>
      </c>
      <c r="R23" s="67">
        <f t="shared" si="2"/>
        <v>1</v>
      </c>
      <c r="S23" s="5"/>
      <c r="T23" s="5"/>
      <c r="U23" s="5" t="str">
        <f t="shared" si="7"/>
        <v xml:space="preserve"> </v>
      </c>
      <c r="V23" s="8">
        <v>3470500423718</v>
      </c>
      <c r="W23" s="5"/>
      <c r="X23" s="5"/>
      <c r="Y23" s="5"/>
      <c r="Z23" s="5"/>
    </row>
    <row r="24" spans="1:26" ht="21.75" customHeight="1">
      <c r="A24" s="4" t="s">
        <v>67</v>
      </c>
      <c r="B24" s="57" t="str">
        <f>E25</f>
        <v>สาขาวิชาการบริหารและพัฒนาการศึกษา(ระดับปริญญาเอก)</v>
      </c>
      <c r="C24" s="58" t="str">
        <f>B24</f>
        <v>สาขาวิชาการบริหารและพัฒนาการศึกษา(ระดับปริญญาเอก)</v>
      </c>
      <c r="D24" s="59"/>
      <c r="E24" s="59"/>
      <c r="F24" s="59" t="e">
        <f t="array" aca="1" ref="F24" ca="1">_xludf.IFNA(INDEX(อาจารย์ประจำหลักสูตรทั้งหมด!$J:$J,MATCH('เอกสารหมายเลข 1 (2)'!$V24,อาจารย์ประจำหลักสูตรทั้งหมด!$AK:$AK,0)),"")</f>
        <v>#NAME?</v>
      </c>
      <c r="G24" s="59" t="e">
        <f t="array" aca="1" ref="G24" ca="1">_xludf.IFNA(INDEX(อาจารย์ประจำหลักสูตรทั้งหมด!$C:$C,MATCH('เอกสารหมายเลข 1 (2)'!$V24,อาจารย์ประจำหลักสูตรทั้งหมด!$AK:$AK,0)),"")</f>
        <v>#NAME?</v>
      </c>
      <c r="H24" s="59" t="e">
        <f t="array" aca="1" ref="H24" ca="1">_xludf.IFNA(INDEX(อาจารย์ประจำหลักสูตรทั้งหมด!$E:$E,MATCH('เอกสารหมายเลข 1 (2)'!$V24,อาจารย์ประจำหลักสูตรทั้งหมด!$AK:$AK,0)),"")</f>
        <v>#NAME?</v>
      </c>
      <c r="I24" s="59" t="e">
        <f t="array" aca="1" ref="I24" ca="1">_xludf.IFNA(INDEX(อาจารย์ประจำหลักสูตรทั้งหมด!$L:$L,MATCH('เอกสารหมายเลข 1 (2)'!$V24,อาจารย์ประจำหลักสูตรทั้งหมด!$AK:$AK,0)),"")</f>
        <v>#NAME?</v>
      </c>
      <c r="J24" s="61" t="e">
        <f t="array" aca="1" ref="J24" ca="1">_xludf.IFNA(INDEX(อาจารย์ประจำหลักสูตรทั้งหมด!$T:$T,MATCH('เอกสารหมายเลข 1 (2)'!$V24,อาจารย์ประจำหลักสูตรทั้งหมด!$AK:$AK,0)),"")</f>
        <v>#NAME?</v>
      </c>
      <c r="K24" s="59"/>
      <c r="L24" s="59"/>
      <c r="M24" s="62">
        <f t="shared" ref="M24:N24" si="26">SUMIF($E:$E,$B24,M:M)</f>
        <v>0</v>
      </c>
      <c r="N24" s="62">
        <f t="shared" si="26"/>
        <v>1</v>
      </c>
      <c r="O24" s="62"/>
      <c r="P24" s="62">
        <f t="shared" ref="P24:Q24" si="27">SUMIF($E:$E,$B24,P:P)</f>
        <v>1</v>
      </c>
      <c r="Q24" s="62">
        <f t="shared" si="27"/>
        <v>0</v>
      </c>
      <c r="R24" s="63">
        <f t="shared" si="2"/>
        <v>2</v>
      </c>
      <c r="S24" s="59"/>
      <c r="T24" s="59"/>
      <c r="U24" s="5" t="str">
        <f t="shared" si="7"/>
        <v>คณะครุศาสตร์ สาขาวิชาการบริหารและพัฒนาการศึกษา(ระดับปริญญาเอก)</v>
      </c>
      <c r="V24" s="58" t="s">
        <v>51</v>
      </c>
      <c r="W24" s="59"/>
      <c r="X24" s="59"/>
      <c r="Y24" s="59"/>
      <c r="Z24" s="59"/>
    </row>
    <row r="25" spans="1:26" ht="21.75" customHeight="1">
      <c r="A25" s="1"/>
      <c r="B25" s="2">
        <v>1471500034252</v>
      </c>
      <c r="C25" s="64" t="s">
        <v>68</v>
      </c>
      <c r="D25" s="5" t="s">
        <v>28</v>
      </c>
      <c r="E25" s="5" t="s">
        <v>69</v>
      </c>
      <c r="F25" s="5" t="e">
        <f t="array" aca="1" ref="F25" ca="1">_xludf.IFNA(INDEX(อาจารย์ประจำหลักสูตรทั้งหมด!$J:$J,MATCH('เอกสารหมายเลข 1 (2)'!$V25,อาจารย์ประจำหลักสูตรทั้งหมด!$AK:$AK,0)),"")</f>
        <v>#NAME?</v>
      </c>
      <c r="G25" s="5" t="e">
        <f t="array" aca="1" ref="G25" ca="1">_xludf.IFNA(INDEX(อาจารย์ประจำหลักสูตรทั้งหมด!$C:$C,MATCH('เอกสารหมายเลข 1 (2)'!$V25,อาจารย์ประจำหลักสูตรทั้งหมด!$AK:$AK,0)),"")</f>
        <v>#NAME?</v>
      </c>
      <c r="H25" s="5" t="e">
        <f t="array" aca="1" ref="H25" ca="1">_xludf.IFNA(INDEX(อาจารย์ประจำหลักสูตรทั้งหมด!$E:$E,MATCH('เอกสารหมายเลข 1 (2)'!$V25,อาจารย์ประจำหลักสูตรทั้งหมด!$AK:$AK,0)),"")</f>
        <v>#NAME?</v>
      </c>
      <c r="I25" s="5" t="e">
        <f t="array" aca="1" ref="I25" ca="1">_xludf.IFNA(INDEX(อาจารย์ประจำหลักสูตรทั้งหมด!$L:$L,MATCH('เอกสารหมายเลข 1 (2)'!$V25,อาจารย์ประจำหลักสูตรทั้งหมด!$AK:$AK,0)),"")</f>
        <v>#NAME?</v>
      </c>
      <c r="J25" s="65" t="e">
        <f t="array" aca="1" ref="J25" ca="1">_xludf.IFNA(INDEX(อาจารย์ประจำหลักสูตรทั้งหมด!$T:$T,MATCH('เอกสารหมายเลข 1 (2)'!$V25,อาจารย์ประจำหลักสูตรทั้งหมด!$AK:$AK,0)),"")</f>
        <v>#NAME?</v>
      </c>
      <c r="K25" s="5" t="s">
        <v>6</v>
      </c>
      <c r="L25" s="5" t="s">
        <v>49</v>
      </c>
      <c r="M25" s="66">
        <f t="shared" ref="M25:M26" si="28">IF(K25="ข้าราชการพลเรือนในสถาบันอุดมศึกษา",1,0)</f>
        <v>0</v>
      </c>
      <c r="N25" s="66">
        <f t="shared" ref="N25:N26" si="29">IF(K25="พนักงานมหาวิทยาลัย",1,0)</f>
        <v>1</v>
      </c>
      <c r="O25" s="66"/>
      <c r="P25" s="66">
        <f t="shared" ref="P25:P26" si="30">IF(K25="ลูกจ้างชั่วคราวรายเดือน",1,0)</f>
        <v>0</v>
      </c>
      <c r="Q25" s="66">
        <f t="shared" ref="Q25:Q26" si="31">IF(K25="อาจารย์พิเศษรายชั่วโมง",1,0)</f>
        <v>0</v>
      </c>
      <c r="R25" s="67">
        <f t="shared" si="2"/>
        <v>1</v>
      </c>
      <c r="S25" s="5"/>
      <c r="T25" s="5"/>
      <c r="U25" s="5" t="str">
        <f t="shared" si="7"/>
        <v>คณะครุศาสตร์ สาขาวิชาการบริหารและพัฒนาการศึกษา(ระดับปริญญาเอก)</v>
      </c>
      <c r="V25" s="8">
        <v>1471500034252</v>
      </c>
      <c r="W25" s="5"/>
      <c r="X25" s="5"/>
      <c r="Y25" s="5"/>
      <c r="Z25" s="5"/>
    </row>
    <row r="26" spans="1:26" ht="21.75" customHeight="1">
      <c r="A26" s="1"/>
      <c r="B26" s="2">
        <v>3209800070934</v>
      </c>
      <c r="C26" s="64" t="s">
        <v>73</v>
      </c>
      <c r="D26" s="5" t="s">
        <v>28</v>
      </c>
      <c r="E26" s="5" t="s">
        <v>69</v>
      </c>
      <c r="F26" s="5" t="e">
        <f t="array" aca="1" ref="F26" ca="1">_xludf.IFNA(INDEX(อาจารย์ประจำหลักสูตรทั้งหมด!$J:$J,MATCH('เอกสารหมายเลข 1 (2)'!$V26,อาจารย์ประจำหลักสูตรทั้งหมด!$AK:$AK,0)),"")</f>
        <v>#NAME?</v>
      </c>
      <c r="G26" s="5" t="e">
        <f t="array" aca="1" ref="G26" ca="1">_xludf.IFNA(INDEX(อาจารย์ประจำหลักสูตรทั้งหมด!$C:$C,MATCH('เอกสารหมายเลข 1 (2)'!$V26,อาจารย์ประจำหลักสูตรทั้งหมด!$AK:$AK,0)),"")</f>
        <v>#NAME?</v>
      </c>
      <c r="H26" s="5" t="e">
        <f t="array" aca="1" ref="H26" ca="1">_xludf.IFNA(INDEX(อาจารย์ประจำหลักสูตรทั้งหมด!$E:$E,MATCH('เอกสารหมายเลข 1 (2)'!$V26,อาจารย์ประจำหลักสูตรทั้งหมด!$AK:$AK,0)),"")</f>
        <v>#NAME?</v>
      </c>
      <c r="I26" s="5" t="e">
        <f t="array" aca="1" ref="I26" ca="1">_xludf.IFNA(INDEX(อาจารย์ประจำหลักสูตรทั้งหมด!$L:$L,MATCH('เอกสารหมายเลข 1 (2)'!$V26,อาจารย์ประจำหลักสูตรทั้งหมด!$AK:$AK,0)),"")</f>
        <v>#NAME?</v>
      </c>
      <c r="J26" s="65" t="e">
        <f t="array" aca="1" ref="J26" ca="1">_xludf.IFNA(INDEX(อาจารย์ประจำหลักสูตรทั้งหมด!$T:$T,MATCH('เอกสารหมายเลข 1 (2)'!$V26,อาจารย์ประจำหลักสูตรทั้งหมด!$AK:$AK,0)),"")</f>
        <v>#NAME?</v>
      </c>
      <c r="K26" s="5" t="s">
        <v>48</v>
      </c>
      <c r="L26" s="5" t="s">
        <v>49</v>
      </c>
      <c r="M26" s="66">
        <f t="shared" si="28"/>
        <v>0</v>
      </c>
      <c r="N26" s="66">
        <f t="shared" si="29"/>
        <v>0</v>
      </c>
      <c r="O26" s="66"/>
      <c r="P26" s="66">
        <f t="shared" si="30"/>
        <v>1</v>
      </c>
      <c r="Q26" s="66">
        <f t="shared" si="31"/>
        <v>0</v>
      </c>
      <c r="R26" s="67">
        <f t="shared" si="2"/>
        <v>1</v>
      </c>
      <c r="S26" s="5"/>
      <c r="T26" s="5"/>
      <c r="U26" s="5" t="str">
        <f t="shared" si="7"/>
        <v xml:space="preserve"> </v>
      </c>
      <c r="V26" s="8">
        <v>3209800070934</v>
      </c>
      <c r="W26" s="5"/>
      <c r="X26" s="5"/>
      <c r="Y26" s="5"/>
      <c r="Z26" s="5"/>
    </row>
    <row r="27" spans="1:26" ht="21.75" customHeight="1">
      <c r="A27" s="4">
        <v>6</v>
      </c>
      <c r="B27" s="57" t="str">
        <f>E28</f>
        <v>สาขาวิชาการศึกษาปฐมวัย</v>
      </c>
      <c r="C27" s="58" t="str">
        <f>B27</f>
        <v>สาขาวิชาการศึกษาปฐมวัย</v>
      </c>
      <c r="D27" s="59"/>
      <c r="E27" s="59"/>
      <c r="F27" s="59" t="e">
        <f t="array" aca="1" ref="F27" ca="1">_xludf.IFNA(INDEX(อาจารย์ประจำหลักสูตรทั้งหมด!$J:$J,MATCH('เอกสารหมายเลข 1 (2)'!$V27,อาจารย์ประจำหลักสูตรทั้งหมด!$AK:$AK,0)),"")</f>
        <v>#NAME?</v>
      </c>
      <c r="G27" s="59" t="e">
        <f t="array" aca="1" ref="G27" ca="1">_xludf.IFNA(INDEX(อาจารย์ประจำหลักสูตรทั้งหมด!$C:$C,MATCH('เอกสารหมายเลข 1 (2)'!$V27,อาจารย์ประจำหลักสูตรทั้งหมด!$AK:$AK,0)),"")</f>
        <v>#NAME?</v>
      </c>
      <c r="H27" s="59" t="e">
        <f t="array" aca="1" ref="H27" ca="1">_xludf.IFNA(INDEX(อาจารย์ประจำหลักสูตรทั้งหมด!$E:$E,MATCH('เอกสารหมายเลข 1 (2)'!$V27,อาจารย์ประจำหลักสูตรทั้งหมด!$AK:$AK,0)),"")</f>
        <v>#NAME?</v>
      </c>
      <c r="I27" s="59" t="e">
        <f t="array" aca="1" ref="I27" ca="1">_xludf.IFNA(INDEX(อาจารย์ประจำหลักสูตรทั้งหมด!$L:$L,MATCH('เอกสารหมายเลข 1 (2)'!$V27,อาจารย์ประจำหลักสูตรทั้งหมด!$AK:$AK,0)),"")</f>
        <v>#NAME?</v>
      </c>
      <c r="J27" s="61" t="e">
        <f t="array" aca="1" ref="J27" ca="1">_xludf.IFNA(INDEX(อาจารย์ประจำหลักสูตรทั้งหมด!$T:$T,MATCH('เอกสารหมายเลข 1 (2)'!$V27,อาจารย์ประจำหลักสูตรทั้งหมด!$AK:$AK,0)),"")</f>
        <v>#NAME?</v>
      </c>
      <c r="K27" s="59"/>
      <c r="L27" s="59"/>
      <c r="M27" s="62">
        <f t="shared" ref="M27:N27" si="32">SUMIF($E:$E,$B27,M:M)</f>
        <v>3</v>
      </c>
      <c r="N27" s="62">
        <f t="shared" si="32"/>
        <v>2</v>
      </c>
      <c r="O27" s="62"/>
      <c r="P27" s="62">
        <f t="shared" ref="P27:Q27" si="33">SUMIF($E:$E,$B27,P:P)</f>
        <v>0</v>
      </c>
      <c r="Q27" s="62">
        <f t="shared" si="33"/>
        <v>0</v>
      </c>
      <c r="R27" s="63">
        <f t="shared" si="2"/>
        <v>5</v>
      </c>
      <c r="S27" s="59"/>
      <c r="T27" s="59"/>
      <c r="U27" s="5" t="str">
        <f t="shared" si="7"/>
        <v>คณะครุศาสตร์ สาขาวิชาการศึกษาปฐมวัย</v>
      </c>
      <c r="V27" s="58" t="s">
        <v>51</v>
      </c>
      <c r="W27" s="59"/>
      <c r="X27" s="59"/>
      <c r="Y27" s="59"/>
      <c r="Z27" s="59"/>
    </row>
    <row r="28" spans="1:26" ht="21.75" customHeight="1">
      <c r="A28" s="1"/>
      <c r="B28" s="2">
        <v>3102100020521</v>
      </c>
      <c r="C28" s="64" t="s">
        <v>74</v>
      </c>
      <c r="D28" s="5" t="s">
        <v>28</v>
      </c>
      <c r="E28" s="5" t="s">
        <v>75</v>
      </c>
      <c r="F28" s="5" t="e">
        <f t="array" aca="1" ref="F28" ca="1">_xludf.IFNA(INDEX(อาจารย์ประจำหลักสูตรทั้งหมด!$J:$J,MATCH('เอกสารหมายเลข 1 (2)'!$V28,อาจารย์ประจำหลักสูตรทั้งหมด!$AK:$AK,0)),"")</f>
        <v>#NAME?</v>
      </c>
      <c r="G28" s="5" t="e">
        <f t="array" aca="1" ref="G28" ca="1">_xludf.IFNA(INDEX(อาจารย์ประจำหลักสูตรทั้งหมด!$C:$C,MATCH('เอกสารหมายเลข 1 (2)'!$V28,อาจารย์ประจำหลักสูตรทั้งหมด!$AK:$AK,0)),"")</f>
        <v>#NAME?</v>
      </c>
      <c r="H28" s="5" t="e">
        <f t="array" aca="1" ref="H28" ca="1">_xludf.IFNA(INDEX(อาจารย์ประจำหลักสูตรทั้งหมด!$E:$E,MATCH('เอกสารหมายเลข 1 (2)'!$V28,อาจารย์ประจำหลักสูตรทั้งหมด!$AK:$AK,0)),"")</f>
        <v>#NAME?</v>
      </c>
      <c r="I28" s="5" t="e">
        <f t="array" aca="1" ref="I28" ca="1">_xludf.IFNA(INDEX(อาจารย์ประจำหลักสูตรทั้งหมด!$L:$L,MATCH('เอกสารหมายเลข 1 (2)'!$V28,อาจารย์ประจำหลักสูตรทั้งหมด!$AK:$AK,0)),"")</f>
        <v>#NAME?</v>
      </c>
      <c r="J28" s="65" t="e">
        <f t="array" aca="1" ref="J28" ca="1">_xludf.IFNA(INDEX(อาจารย์ประจำหลักสูตรทั้งหมด!$T:$T,MATCH('เอกสารหมายเลข 1 (2)'!$V28,อาจารย์ประจำหลักสูตรทั้งหมด!$AK:$AK,0)),"")</f>
        <v>#NAME?</v>
      </c>
      <c r="K28" s="5" t="s">
        <v>62</v>
      </c>
      <c r="L28" s="5" t="s">
        <v>49</v>
      </c>
      <c r="M28" s="66">
        <f t="shared" ref="M28:N28" si="34">SUMIF($E:$E,$B28,M:M)</f>
        <v>0</v>
      </c>
      <c r="N28" s="66">
        <f t="shared" si="34"/>
        <v>0</v>
      </c>
      <c r="O28" s="66"/>
      <c r="P28" s="66">
        <f t="shared" ref="P28:Q28" si="35">SUMIF($E:$E,$B28,P:P)</f>
        <v>0</v>
      </c>
      <c r="Q28" s="66">
        <f t="shared" si="35"/>
        <v>0</v>
      </c>
      <c r="R28" s="67">
        <f t="shared" si="2"/>
        <v>0</v>
      </c>
      <c r="S28" s="5"/>
      <c r="T28" s="5"/>
      <c r="U28" s="5" t="str">
        <f t="shared" si="7"/>
        <v>คณะครุศาสตร์ สาขาวิชาการศึกษาปฐมวัย</v>
      </c>
      <c r="V28" s="8">
        <v>3102100020521</v>
      </c>
      <c r="W28" s="5"/>
      <c r="X28" s="5"/>
      <c r="Y28" s="5"/>
      <c r="Z28" s="5"/>
    </row>
    <row r="29" spans="1:26" ht="21.75" customHeight="1">
      <c r="A29" s="1"/>
      <c r="B29" s="2">
        <v>3410300241667</v>
      </c>
      <c r="C29" s="64" t="s">
        <v>78</v>
      </c>
      <c r="D29" s="5" t="s">
        <v>28</v>
      </c>
      <c r="E29" s="5" t="s">
        <v>75</v>
      </c>
      <c r="F29" s="5" t="e">
        <f t="array" aca="1" ref="F29" ca="1">_xludf.IFNA(INDEX(อาจารย์ประจำหลักสูตรทั้งหมด!$J:$J,MATCH('เอกสารหมายเลข 1 (2)'!$V29,อาจารย์ประจำหลักสูตรทั้งหมด!$AK:$AK,0)),"")</f>
        <v>#NAME?</v>
      </c>
      <c r="G29" s="5" t="e">
        <f t="array" aca="1" ref="G29" ca="1">_xludf.IFNA(INDEX(อาจารย์ประจำหลักสูตรทั้งหมด!$C:$C,MATCH('เอกสารหมายเลข 1 (2)'!$V29,อาจารย์ประจำหลักสูตรทั้งหมด!$AK:$AK,0)),"")</f>
        <v>#NAME?</v>
      </c>
      <c r="H29" s="5" t="e">
        <f t="array" aca="1" ref="H29" ca="1">_xludf.IFNA(INDEX(อาจารย์ประจำหลักสูตรทั้งหมด!$E:$E,MATCH('เอกสารหมายเลข 1 (2)'!$V29,อาจารย์ประจำหลักสูตรทั้งหมด!$AK:$AK,0)),"")</f>
        <v>#NAME?</v>
      </c>
      <c r="I29" s="5" t="e">
        <f t="array" aca="1" ref="I29" ca="1">_xludf.IFNA(INDEX(อาจารย์ประจำหลักสูตรทั้งหมด!$L:$L,MATCH('เอกสารหมายเลข 1 (2)'!$V29,อาจารย์ประจำหลักสูตรทั้งหมด!$AK:$AK,0)),"")</f>
        <v>#NAME?</v>
      </c>
      <c r="J29" s="65" t="e">
        <f t="array" aca="1" ref="J29" ca="1">_xludf.IFNA(INDEX(อาจารย์ประจำหลักสูตรทั้งหมด!$T:$T,MATCH('เอกสารหมายเลข 1 (2)'!$V29,อาจารย์ประจำหลักสูตรทั้งหมด!$AK:$AK,0)),"")</f>
        <v>#NAME?</v>
      </c>
      <c r="K29" s="5" t="s">
        <v>62</v>
      </c>
      <c r="L29" s="5" t="s">
        <v>49</v>
      </c>
      <c r="M29" s="66">
        <f t="shared" ref="M29:M33" si="36">IF(K29="ข้าราชการพลเรือนในสถาบันอุดมศึกษา",1,0)</f>
        <v>1</v>
      </c>
      <c r="N29" s="66">
        <f t="shared" ref="N29:N33" si="37">IF(K29="พนักงานมหาวิทยาลัย",1,0)</f>
        <v>0</v>
      </c>
      <c r="O29" s="66"/>
      <c r="P29" s="66">
        <f t="shared" ref="P29:P33" si="38">IF(K29="ลูกจ้างชั่วคราวรายเดือน",1,0)</f>
        <v>0</v>
      </c>
      <c r="Q29" s="66">
        <f t="shared" ref="Q29:Q33" si="39">IF(K29="อาจารย์พิเศษรายชั่วโมง",1,0)</f>
        <v>0</v>
      </c>
      <c r="R29" s="67">
        <f t="shared" si="2"/>
        <v>1</v>
      </c>
      <c r="S29" s="5"/>
      <c r="T29" s="5"/>
      <c r="U29" s="5" t="str">
        <f t="shared" si="7"/>
        <v>คณะครุศาสตร์ สาขาวิชาการศึกษาปฐมวัย</v>
      </c>
      <c r="V29" s="8">
        <v>3410300241667</v>
      </c>
      <c r="W29" s="5"/>
      <c r="X29" s="5"/>
      <c r="Y29" s="5"/>
      <c r="Z29" s="5"/>
    </row>
    <row r="30" spans="1:26" ht="21.75" customHeight="1">
      <c r="A30" s="1"/>
      <c r="B30" s="2">
        <v>3471000149987</v>
      </c>
      <c r="C30" s="64" t="s">
        <v>80</v>
      </c>
      <c r="D30" s="5" t="s">
        <v>28</v>
      </c>
      <c r="E30" s="5" t="s">
        <v>75</v>
      </c>
      <c r="F30" s="5" t="e">
        <f t="array" aca="1" ref="F30" ca="1">_xludf.IFNA(INDEX(อาจารย์ประจำหลักสูตรทั้งหมด!$J:$J,MATCH('เอกสารหมายเลข 1 (2)'!$V30,อาจารย์ประจำหลักสูตรทั้งหมด!$AK:$AK,0)),"")</f>
        <v>#NAME?</v>
      </c>
      <c r="G30" s="5" t="e">
        <f t="array" aca="1" ref="G30" ca="1">_xludf.IFNA(INDEX(อาจารย์ประจำหลักสูตรทั้งหมด!$C:$C,MATCH('เอกสารหมายเลข 1 (2)'!$V30,อาจารย์ประจำหลักสูตรทั้งหมด!$AK:$AK,0)),"")</f>
        <v>#NAME?</v>
      </c>
      <c r="H30" s="5" t="e">
        <f t="array" aca="1" ref="H30" ca="1">_xludf.IFNA(INDEX(อาจารย์ประจำหลักสูตรทั้งหมด!$E:$E,MATCH('เอกสารหมายเลข 1 (2)'!$V30,อาจารย์ประจำหลักสูตรทั้งหมด!$AK:$AK,0)),"")</f>
        <v>#NAME?</v>
      </c>
      <c r="I30" s="5" t="e">
        <f t="array" aca="1" ref="I30" ca="1">_xludf.IFNA(INDEX(อาจารย์ประจำหลักสูตรทั้งหมด!$L:$L,MATCH('เอกสารหมายเลข 1 (2)'!$V30,อาจารย์ประจำหลักสูตรทั้งหมด!$AK:$AK,0)),"")</f>
        <v>#NAME?</v>
      </c>
      <c r="J30" s="65" t="e">
        <f t="array" aca="1" ref="J30" ca="1">_xludf.IFNA(INDEX(อาจารย์ประจำหลักสูตรทั้งหมด!$T:$T,MATCH('เอกสารหมายเลข 1 (2)'!$V30,อาจารย์ประจำหลักสูตรทั้งหมด!$AK:$AK,0)),"")</f>
        <v>#NAME?</v>
      </c>
      <c r="K30" s="5" t="s">
        <v>62</v>
      </c>
      <c r="L30" s="5" t="s">
        <v>81</v>
      </c>
      <c r="M30" s="66">
        <f t="shared" si="36"/>
        <v>1</v>
      </c>
      <c r="N30" s="66">
        <f t="shared" si="37"/>
        <v>0</v>
      </c>
      <c r="O30" s="66"/>
      <c r="P30" s="66">
        <f t="shared" si="38"/>
        <v>0</v>
      </c>
      <c r="Q30" s="66">
        <f t="shared" si="39"/>
        <v>0</v>
      </c>
      <c r="R30" s="67">
        <f t="shared" si="2"/>
        <v>1</v>
      </c>
      <c r="S30" s="5"/>
      <c r="T30" s="5"/>
      <c r="U30" s="5" t="str">
        <f t="shared" si="7"/>
        <v>คณะครุศาสตร์ สาขาวิชาการศึกษาปฐมวัย</v>
      </c>
      <c r="V30" s="8">
        <v>3471000149987</v>
      </c>
      <c r="W30" s="5"/>
      <c r="X30" s="5"/>
      <c r="Y30" s="5"/>
      <c r="Z30" s="5"/>
    </row>
    <row r="31" spans="1:26" ht="21.75" customHeight="1">
      <c r="A31" s="1"/>
      <c r="B31" s="2">
        <v>3480600151213</v>
      </c>
      <c r="C31" s="64" t="s">
        <v>82</v>
      </c>
      <c r="D31" s="5" t="s">
        <v>28</v>
      </c>
      <c r="E31" s="5" t="s">
        <v>75</v>
      </c>
      <c r="F31" s="5" t="e">
        <f t="array" aca="1" ref="F31" ca="1">_xludf.IFNA(INDEX(อาจารย์ประจำหลักสูตรทั้งหมด!$J:$J,MATCH('เอกสารหมายเลข 1 (2)'!$V31,อาจารย์ประจำหลักสูตรทั้งหมด!$AK:$AK,0)),"")</f>
        <v>#NAME?</v>
      </c>
      <c r="G31" s="5" t="e">
        <f t="array" aca="1" ref="G31" ca="1">_xludf.IFNA(INDEX(อาจารย์ประจำหลักสูตรทั้งหมด!$C:$C,MATCH('เอกสารหมายเลข 1 (2)'!$V31,อาจารย์ประจำหลักสูตรทั้งหมด!$AK:$AK,0)),"")</f>
        <v>#NAME?</v>
      </c>
      <c r="H31" s="5" t="e">
        <f t="array" aca="1" ref="H31" ca="1">_xludf.IFNA(INDEX(อาจารย์ประจำหลักสูตรทั้งหมด!$E:$E,MATCH('เอกสารหมายเลข 1 (2)'!$V31,อาจารย์ประจำหลักสูตรทั้งหมด!$AK:$AK,0)),"")</f>
        <v>#NAME?</v>
      </c>
      <c r="I31" s="5" t="e">
        <f t="array" aca="1" ref="I31" ca="1">_xludf.IFNA(INDEX(อาจารย์ประจำหลักสูตรทั้งหมด!$L:$L,MATCH('เอกสารหมายเลข 1 (2)'!$V31,อาจารย์ประจำหลักสูตรทั้งหมด!$AK:$AK,0)),"")</f>
        <v>#NAME?</v>
      </c>
      <c r="J31" s="65" t="e">
        <f t="array" aca="1" ref="J31" ca="1">_xludf.IFNA(INDEX(อาจารย์ประจำหลักสูตรทั้งหมด!$T:$T,MATCH('เอกสารหมายเลข 1 (2)'!$V31,อาจารย์ประจำหลักสูตรทั้งหมด!$AK:$AK,0)),"")</f>
        <v>#NAME?</v>
      </c>
      <c r="K31" s="5" t="s">
        <v>62</v>
      </c>
      <c r="L31" s="5" t="s">
        <v>81</v>
      </c>
      <c r="M31" s="66">
        <f t="shared" si="36"/>
        <v>1</v>
      </c>
      <c r="N31" s="66">
        <f t="shared" si="37"/>
        <v>0</v>
      </c>
      <c r="O31" s="66"/>
      <c r="P31" s="66">
        <f t="shared" si="38"/>
        <v>0</v>
      </c>
      <c r="Q31" s="66">
        <f t="shared" si="39"/>
        <v>0</v>
      </c>
      <c r="R31" s="67">
        <f t="shared" si="2"/>
        <v>1</v>
      </c>
      <c r="S31" s="5"/>
      <c r="T31" s="5"/>
      <c r="U31" s="5" t="str">
        <f t="shared" si="7"/>
        <v>คณะครุศาสตร์ สาขาวิชาการศึกษาปฐมวัย</v>
      </c>
      <c r="V31" s="8">
        <v>3480600151213</v>
      </c>
      <c r="W31" s="5"/>
      <c r="X31" s="5"/>
      <c r="Y31" s="5"/>
      <c r="Z31" s="5"/>
    </row>
    <row r="32" spans="1:26" ht="21.75" customHeight="1">
      <c r="A32" s="1"/>
      <c r="B32" s="2">
        <v>1101400731591</v>
      </c>
      <c r="C32" s="64" t="s">
        <v>83</v>
      </c>
      <c r="D32" s="5" t="s">
        <v>28</v>
      </c>
      <c r="E32" s="5" t="s">
        <v>75</v>
      </c>
      <c r="F32" s="5" t="e">
        <f t="array" aca="1" ref="F32" ca="1">_xludf.IFNA(INDEX(อาจารย์ประจำหลักสูตรทั้งหมด!$J:$J,MATCH('เอกสารหมายเลข 1 (2)'!$V32,อาจารย์ประจำหลักสูตรทั้งหมด!$AK:$AK,0)),"")</f>
        <v>#NAME?</v>
      </c>
      <c r="G32" s="5" t="e">
        <f t="array" aca="1" ref="G32" ca="1">_xludf.IFNA(INDEX(อาจารย์ประจำหลักสูตรทั้งหมด!$C:$C,MATCH('เอกสารหมายเลข 1 (2)'!$V32,อาจารย์ประจำหลักสูตรทั้งหมด!$AK:$AK,0)),"")</f>
        <v>#NAME?</v>
      </c>
      <c r="H32" s="5" t="e">
        <f t="array" aca="1" ref="H32" ca="1">_xludf.IFNA(INDEX(อาจารย์ประจำหลักสูตรทั้งหมด!$E:$E,MATCH('เอกสารหมายเลข 1 (2)'!$V32,อาจารย์ประจำหลักสูตรทั้งหมด!$AK:$AK,0)),"")</f>
        <v>#NAME?</v>
      </c>
      <c r="I32" s="5" t="e">
        <f t="array" aca="1" ref="I32" ca="1">_xludf.IFNA(INDEX(อาจารย์ประจำหลักสูตรทั้งหมด!$L:$L,MATCH('เอกสารหมายเลข 1 (2)'!$V32,อาจารย์ประจำหลักสูตรทั้งหมด!$AK:$AK,0)),"")</f>
        <v>#NAME?</v>
      </c>
      <c r="J32" s="65" t="e">
        <f t="array" aca="1" ref="J32" ca="1">_xludf.IFNA(INDEX(อาจารย์ประจำหลักสูตรทั้งหมด!$T:$T,MATCH('เอกสารหมายเลข 1 (2)'!$V32,อาจารย์ประจำหลักสูตรทั้งหมด!$AK:$AK,0)),"")</f>
        <v>#NAME?</v>
      </c>
      <c r="K32" s="5" t="s">
        <v>6</v>
      </c>
      <c r="L32" s="5" t="s">
        <v>81</v>
      </c>
      <c r="M32" s="66">
        <f t="shared" si="36"/>
        <v>0</v>
      </c>
      <c r="N32" s="66">
        <f t="shared" si="37"/>
        <v>1</v>
      </c>
      <c r="O32" s="66"/>
      <c r="P32" s="66">
        <f t="shared" si="38"/>
        <v>0</v>
      </c>
      <c r="Q32" s="66">
        <f t="shared" si="39"/>
        <v>0</v>
      </c>
      <c r="R32" s="67">
        <f t="shared" si="2"/>
        <v>1</v>
      </c>
      <c r="S32" s="5"/>
      <c r="T32" s="5"/>
      <c r="U32" s="5" t="str">
        <f t="shared" si="7"/>
        <v>คณะครุศาสตร์ สาขาวิชาการศึกษาปฐมวัย</v>
      </c>
      <c r="V32" s="8">
        <v>1101400731591</v>
      </c>
      <c r="W32" s="5"/>
      <c r="X32" s="5"/>
      <c r="Y32" s="5"/>
      <c r="Z32" s="5"/>
    </row>
    <row r="33" spans="1:26" ht="21.75" customHeight="1">
      <c r="A33" s="1"/>
      <c r="B33" s="2">
        <v>1409800071665</v>
      </c>
      <c r="C33" s="64" t="s">
        <v>84</v>
      </c>
      <c r="D33" s="5" t="s">
        <v>28</v>
      </c>
      <c r="E33" s="5" t="s">
        <v>75</v>
      </c>
      <c r="F33" s="5" t="e">
        <f t="array" aca="1" ref="F33" ca="1">_xludf.IFNA(INDEX(อาจารย์ประจำหลักสูตรทั้งหมด!$J:$J,MATCH('เอกสารหมายเลข 1 (2)'!$V33,อาจารย์ประจำหลักสูตรทั้งหมด!$AK:$AK,0)),"")</f>
        <v>#NAME?</v>
      </c>
      <c r="G33" s="5" t="e">
        <f t="array" aca="1" ref="G33" ca="1">_xludf.IFNA(INDEX(อาจารย์ประจำหลักสูตรทั้งหมด!$C:$C,MATCH('เอกสารหมายเลข 1 (2)'!$V33,อาจารย์ประจำหลักสูตรทั้งหมด!$AK:$AK,0)),"")</f>
        <v>#NAME?</v>
      </c>
      <c r="H33" s="5" t="e">
        <f t="array" aca="1" ref="H33" ca="1">_xludf.IFNA(INDEX(อาจารย์ประจำหลักสูตรทั้งหมด!$E:$E,MATCH('เอกสารหมายเลข 1 (2)'!$V33,อาจารย์ประจำหลักสูตรทั้งหมด!$AK:$AK,0)),"")</f>
        <v>#NAME?</v>
      </c>
      <c r="I33" s="5" t="e">
        <f t="array" aca="1" ref="I33" ca="1">_xludf.IFNA(INDEX(อาจารย์ประจำหลักสูตรทั้งหมด!$L:$L,MATCH('เอกสารหมายเลข 1 (2)'!$V33,อาจารย์ประจำหลักสูตรทั้งหมด!$AK:$AK,0)),"")</f>
        <v>#NAME?</v>
      </c>
      <c r="J33" s="65" t="e">
        <f t="array" aca="1" ref="J33" ca="1">_xludf.IFNA(INDEX(อาจารย์ประจำหลักสูตรทั้งหมด!$T:$T,MATCH('เอกสารหมายเลข 1 (2)'!$V33,อาจารย์ประจำหลักสูตรทั้งหมด!$AK:$AK,0)),"")</f>
        <v>#NAME?</v>
      </c>
      <c r="K33" s="5" t="s">
        <v>6</v>
      </c>
      <c r="L33" s="5" t="s">
        <v>81</v>
      </c>
      <c r="M33" s="66">
        <f t="shared" si="36"/>
        <v>0</v>
      </c>
      <c r="N33" s="66">
        <f t="shared" si="37"/>
        <v>1</v>
      </c>
      <c r="O33" s="66"/>
      <c r="P33" s="66">
        <f t="shared" si="38"/>
        <v>0</v>
      </c>
      <c r="Q33" s="66">
        <f t="shared" si="39"/>
        <v>0</v>
      </c>
      <c r="R33" s="67">
        <f t="shared" si="2"/>
        <v>1</v>
      </c>
      <c r="S33" s="5"/>
      <c r="T33" s="5"/>
      <c r="U33" s="5" t="str">
        <f t="shared" si="7"/>
        <v xml:space="preserve"> </v>
      </c>
      <c r="V33" s="8">
        <v>1409800071665</v>
      </c>
      <c r="W33" s="5"/>
      <c r="X33" s="5"/>
      <c r="Y33" s="5"/>
      <c r="Z33" s="5"/>
    </row>
    <row r="34" spans="1:26" ht="21.75" customHeight="1">
      <c r="A34" s="4">
        <v>7</v>
      </c>
      <c r="B34" s="57" t="str">
        <f>E35</f>
        <v>สาขาวิชาการศึกษาพิเศษ</v>
      </c>
      <c r="C34" s="58" t="str">
        <f>B34</f>
        <v>สาขาวิชาการศึกษาพิเศษ</v>
      </c>
      <c r="D34" s="59"/>
      <c r="E34" s="59"/>
      <c r="F34" s="59" t="e">
        <f t="array" aca="1" ref="F34" ca="1">_xludf.IFNA(INDEX(อาจารย์ประจำหลักสูตรทั้งหมด!$J:$J,MATCH('เอกสารหมายเลข 1 (2)'!$V34,อาจารย์ประจำหลักสูตรทั้งหมด!$AK:$AK,0)),"")</f>
        <v>#NAME?</v>
      </c>
      <c r="G34" s="59" t="e">
        <f t="array" aca="1" ref="G34" ca="1">_xludf.IFNA(INDEX(อาจารย์ประจำหลักสูตรทั้งหมด!$C:$C,MATCH('เอกสารหมายเลข 1 (2)'!$V34,อาจารย์ประจำหลักสูตรทั้งหมด!$AK:$AK,0)),"")</f>
        <v>#NAME?</v>
      </c>
      <c r="H34" s="59" t="e">
        <f t="array" aca="1" ref="H34" ca="1">_xludf.IFNA(INDEX(อาจารย์ประจำหลักสูตรทั้งหมด!$E:$E,MATCH('เอกสารหมายเลข 1 (2)'!$V34,อาจารย์ประจำหลักสูตรทั้งหมด!$AK:$AK,0)),"")</f>
        <v>#NAME?</v>
      </c>
      <c r="I34" s="59" t="e">
        <f t="array" aca="1" ref="I34" ca="1">_xludf.IFNA(INDEX(อาจารย์ประจำหลักสูตรทั้งหมด!$L:$L,MATCH('เอกสารหมายเลข 1 (2)'!$V34,อาจารย์ประจำหลักสูตรทั้งหมด!$AK:$AK,0)),"")</f>
        <v>#NAME?</v>
      </c>
      <c r="J34" s="61" t="e">
        <f t="array" aca="1" ref="J34" ca="1">_xludf.IFNA(INDEX(อาจารย์ประจำหลักสูตรทั้งหมด!$T:$T,MATCH('เอกสารหมายเลข 1 (2)'!$V34,อาจารย์ประจำหลักสูตรทั้งหมด!$AK:$AK,0)),"")</f>
        <v>#NAME?</v>
      </c>
      <c r="K34" s="59"/>
      <c r="L34" s="59"/>
      <c r="M34" s="62">
        <f t="shared" ref="M34:N34" si="40">SUMIF($E:$E,$B34,M:M)</f>
        <v>1</v>
      </c>
      <c r="N34" s="62">
        <f t="shared" si="40"/>
        <v>3</v>
      </c>
      <c r="O34" s="62"/>
      <c r="P34" s="62">
        <f t="shared" ref="P34:Q34" si="41">SUMIF($E:$E,$B34,P:P)</f>
        <v>0</v>
      </c>
      <c r="Q34" s="62">
        <f t="shared" si="41"/>
        <v>2</v>
      </c>
      <c r="R34" s="63">
        <f t="shared" si="2"/>
        <v>6</v>
      </c>
      <c r="S34" s="59"/>
      <c r="T34" s="59"/>
      <c r="U34" s="5" t="str">
        <f t="shared" si="7"/>
        <v>คณะครุศาสตร์ สาขาวิชาการศึกษาพิเศษ</v>
      </c>
      <c r="V34" s="58" t="s">
        <v>51</v>
      </c>
      <c r="W34" s="59"/>
      <c r="X34" s="59"/>
      <c r="Y34" s="59"/>
      <c r="Z34" s="59"/>
    </row>
    <row r="35" spans="1:26" ht="21.75" customHeight="1">
      <c r="A35" s="1"/>
      <c r="B35" s="2">
        <v>3160100669283</v>
      </c>
      <c r="C35" s="64" t="s">
        <v>85</v>
      </c>
      <c r="D35" s="5" t="s">
        <v>28</v>
      </c>
      <c r="E35" s="5" t="s">
        <v>86</v>
      </c>
      <c r="F35" s="5" t="e">
        <f t="array" aca="1" ref="F35" ca="1">_xludf.IFNA(INDEX(อาจารย์ประจำหลักสูตรทั้งหมด!$J:$J,MATCH('เอกสารหมายเลข 1 (2)'!$V35,อาจารย์ประจำหลักสูตรทั้งหมด!$AK:$AK,0)),"")</f>
        <v>#NAME?</v>
      </c>
      <c r="G35" s="5" t="e">
        <f t="array" aca="1" ref="G35" ca="1">_xludf.IFNA(INDEX(อาจารย์ประจำหลักสูตรทั้งหมด!$C:$C,MATCH('เอกสารหมายเลข 1 (2)'!$V35,อาจารย์ประจำหลักสูตรทั้งหมด!$AK:$AK,0)),"")</f>
        <v>#NAME?</v>
      </c>
      <c r="H35" s="5" t="e">
        <f t="array" aca="1" ref="H35" ca="1">_xludf.IFNA(INDEX(อาจารย์ประจำหลักสูตรทั้งหมด!$E:$E,MATCH('เอกสารหมายเลข 1 (2)'!$V35,อาจารย์ประจำหลักสูตรทั้งหมด!$AK:$AK,0)),"")</f>
        <v>#NAME?</v>
      </c>
      <c r="I35" s="5" t="e">
        <f t="array" aca="1" ref="I35" ca="1">_xludf.IFNA(INDEX(อาจารย์ประจำหลักสูตรทั้งหมด!$L:$L,MATCH('เอกสารหมายเลข 1 (2)'!$V35,อาจารย์ประจำหลักสูตรทั้งหมด!$AK:$AK,0)),"")</f>
        <v>#NAME?</v>
      </c>
      <c r="J35" s="65" t="e">
        <f t="array" aca="1" ref="J35" ca="1">_xludf.IFNA(INDEX(อาจารย์ประจำหลักสูตรทั้งหมด!$T:$T,MATCH('เอกสารหมายเลข 1 (2)'!$V35,อาจารย์ประจำหลักสูตรทั้งหมด!$AK:$AK,0)),"")</f>
        <v>#NAME?</v>
      </c>
      <c r="K35" s="5" t="s">
        <v>62</v>
      </c>
      <c r="L35" s="5" t="s">
        <v>49</v>
      </c>
      <c r="M35" s="66">
        <f t="shared" ref="M35:M40" si="42">IF(K35="ข้าราชการพลเรือนในสถาบันอุดมศึกษา",1,0)</f>
        <v>1</v>
      </c>
      <c r="N35" s="66">
        <f t="shared" ref="N35:N40" si="43">IF(K35="พนักงานมหาวิทยาลัย",1,0)</f>
        <v>0</v>
      </c>
      <c r="O35" s="66"/>
      <c r="P35" s="66">
        <f t="shared" ref="P35:P40" si="44">IF(K35="ลูกจ้างชั่วคราวรายเดือน",1,0)</f>
        <v>0</v>
      </c>
      <c r="Q35" s="66">
        <f t="shared" ref="Q35:Q40" si="45">IF(K35="อาจารย์พิเศษรายชั่วโมง",1,0)</f>
        <v>0</v>
      </c>
      <c r="R35" s="67">
        <f t="shared" si="2"/>
        <v>1</v>
      </c>
      <c r="S35" s="5"/>
      <c r="T35" s="5"/>
      <c r="U35" s="5" t="str">
        <f t="shared" si="7"/>
        <v>คณะครุศาสตร์ สาขาวิชาการศึกษาพิเศษ</v>
      </c>
      <c r="V35" s="8">
        <v>3160100669283</v>
      </c>
      <c r="W35" s="5"/>
      <c r="X35" s="5"/>
      <c r="Y35" s="5"/>
      <c r="Z35" s="5"/>
    </row>
    <row r="36" spans="1:26" ht="21.75" customHeight="1">
      <c r="A36" s="1"/>
      <c r="B36" s="2">
        <v>1460500090895</v>
      </c>
      <c r="C36" s="64" t="s">
        <v>89</v>
      </c>
      <c r="D36" s="5" t="s">
        <v>28</v>
      </c>
      <c r="E36" s="5" t="s">
        <v>86</v>
      </c>
      <c r="F36" s="5" t="e">
        <f t="array" aca="1" ref="F36" ca="1">_xludf.IFNA(INDEX(อาจารย์ประจำหลักสูตรทั้งหมด!$J:$J,MATCH('เอกสารหมายเลข 1 (2)'!$V36,อาจารย์ประจำหลักสูตรทั้งหมด!$AK:$AK,0)),"")</f>
        <v>#NAME?</v>
      </c>
      <c r="G36" s="5" t="e">
        <f t="array" aca="1" ref="G36" ca="1">_xludf.IFNA(INDEX(อาจารย์ประจำหลักสูตรทั้งหมด!$C:$C,MATCH('เอกสารหมายเลข 1 (2)'!$V36,อาจารย์ประจำหลักสูตรทั้งหมด!$AK:$AK,0)),"")</f>
        <v>#NAME?</v>
      </c>
      <c r="H36" s="5" t="e">
        <f t="array" aca="1" ref="H36" ca="1">_xludf.IFNA(INDEX(อาจารย์ประจำหลักสูตรทั้งหมด!$E:$E,MATCH('เอกสารหมายเลข 1 (2)'!$V36,อาจารย์ประจำหลักสูตรทั้งหมด!$AK:$AK,0)),"")</f>
        <v>#NAME?</v>
      </c>
      <c r="I36" s="5" t="e">
        <f t="array" aca="1" ref="I36" ca="1">_xludf.IFNA(INDEX(อาจารย์ประจำหลักสูตรทั้งหมด!$L:$L,MATCH('เอกสารหมายเลข 1 (2)'!$V36,อาจารย์ประจำหลักสูตรทั้งหมด!$AK:$AK,0)),"")</f>
        <v>#NAME?</v>
      </c>
      <c r="J36" s="65" t="e">
        <f t="array" aca="1" ref="J36" ca="1">_xludf.IFNA(INDEX(อาจารย์ประจำหลักสูตรทั้งหมด!$T:$T,MATCH('เอกสารหมายเลข 1 (2)'!$V36,อาจารย์ประจำหลักสูตรทั้งหมด!$AK:$AK,0)),"")</f>
        <v>#NAME?</v>
      </c>
      <c r="K36" s="5" t="s">
        <v>6</v>
      </c>
      <c r="L36" s="5" t="s">
        <v>81</v>
      </c>
      <c r="M36" s="66">
        <f t="shared" si="42"/>
        <v>0</v>
      </c>
      <c r="N36" s="66">
        <f t="shared" si="43"/>
        <v>1</v>
      </c>
      <c r="O36" s="66"/>
      <c r="P36" s="66">
        <f t="shared" si="44"/>
        <v>0</v>
      </c>
      <c r="Q36" s="66">
        <f t="shared" si="45"/>
        <v>0</v>
      </c>
      <c r="R36" s="67">
        <f t="shared" si="2"/>
        <v>1</v>
      </c>
      <c r="S36" s="5"/>
      <c r="T36" s="5"/>
      <c r="U36" s="5" t="str">
        <f t="shared" si="7"/>
        <v>คณะครุศาสตร์ สาขาวิชาการศึกษาพิเศษ</v>
      </c>
      <c r="V36" s="8">
        <v>1460500090895</v>
      </c>
      <c r="W36" s="5"/>
      <c r="X36" s="5"/>
      <c r="Y36" s="5"/>
      <c r="Z36" s="5"/>
    </row>
    <row r="37" spans="1:26" ht="21.75" customHeight="1">
      <c r="A37" s="1"/>
      <c r="B37" s="2">
        <v>3460800141289</v>
      </c>
      <c r="C37" s="64" t="s">
        <v>90</v>
      </c>
      <c r="D37" s="5" t="s">
        <v>28</v>
      </c>
      <c r="E37" s="5" t="s">
        <v>86</v>
      </c>
      <c r="F37" s="5" t="e">
        <f t="array" aca="1" ref="F37" ca="1">_xludf.IFNA(INDEX(อาจารย์ประจำหลักสูตรทั้งหมด!$J:$J,MATCH('เอกสารหมายเลข 1 (2)'!$V37,อาจารย์ประจำหลักสูตรทั้งหมด!$AK:$AK,0)),"")</f>
        <v>#NAME?</v>
      </c>
      <c r="G37" s="5" t="e">
        <f t="array" aca="1" ref="G37" ca="1">_xludf.IFNA(INDEX(อาจารย์ประจำหลักสูตรทั้งหมด!$C:$C,MATCH('เอกสารหมายเลข 1 (2)'!$V37,อาจารย์ประจำหลักสูตรทั้งหมด!$AK:$AK,0)),"")</f>
        <v>#NAME?</v>
      </c>
      <c r="H37" s="5" t="e">
        <f t="array" aca="1" ref="H37" ca="1">_xludf.IFNA(INDEX(อาจารย์ประจำหลักสูตรทั้งหมด!$E:$E,MATCH('เอกสารหมายเลข 1 (2)'!$V37,อาจารย์ประจำหลักสูตรทั้งหมด!$AK:$AK,0)),"")</f>
        <v>#NAME?</v>
      </c>
      <c r="I37" s="5" t="e">
        <f t="array" aca="1" ref="I37" ca="1">_xludf.IFNA(INDEX(อาจารย์ประจำหลักสูตรทั้งหมด!$L:$L,MATCH('เอกสารหมายเลข 1 (2)'!$V37,อาจารย์ประจำหลักสูตรทั้งหมด!$AK:$AK,0)),"")</f>
        <v>#NAME?</v>
      </c>
      <c r="J37" s="65" t="e">
        <f t="array" aca="1" ref="J37" ca="1">_xludf.IFNA(INDEX(อาจารย์ประจำหลักสูตรทั้งหมด!$T:$T,MATCH('เอกสารหมายเลข 1 (2)'!$V37,อาจารย์ประจำหลักสูตรทั้งหมด!$AK:$AK,0)),"")</f>
        <v>#NAME?</v>
      </c>
      <c r="K37" s="5" t="s">
        <v>6</v>
      </c>
      <c r="L37" s="5" t="s">
        <v>81</v>
      </c>
      <c r="M37" s="66">
        <f t="shared" si="42"/>
        <v>0</v>
      </c>
      <c r="N37" s="66">
        <f t="shared" si="43"/>
        <v>1</v>
      </c>
      <c r="O37" s="66"/>
      <c r="P37" s="66">
        <f t="shared" si="44"/>
        <v>0</v>
      </c>
      <c r="Q37" s="66">
        <f t="shared" si="45"/>
        <v>0</v>
      </c>
      <c r="R37" s="67">
        <f t="shared" si="2"/>
        <v>1</v>
      </c>
      <c r="S37" s="5"/>
      <c r="T37" s="5"/>
      <c r="U37" s="5" t="str">
        <f t="shared" si="7"/>
        <v>คณะครุศาสตร์ สาขาวิชาการศึกษาพิเศษ</v>
      </c>
      <c r="V37" s="8">
        <v>3460800141289</v>
      </c>
      <c r="W37" s="5"/>
      <c r="X37" s="5"/>
      <c r="Y37" s="5"/>
      <c r="Z37" s="5"/>
    </row>
    <row r="38" spans="1:26" ht="21.75" customHeight="1">
      <c r="A38" s="1"/>
      <c r="B38" s="2">
        <v>3571200195400</v>
      </c>
      <c r="C38" s="64" t="s">
        <v>91</v>
      </c>
      <c r="D38" s="5" t="s">
        <v>28</v>
      </c>
      <c r="E38" s="5" t="s">
        <v>86</v>
      </c>
      <c r="F38" s="5" t="e">
        <f t="array" aca="1" ref="F38" ca="1">_xludf.IFNA(INDEX(อาจารย์ประจำหลักสูตรทั้งหมด!$J:$J,MATCH('เอกสารหมายเลข 1 (2)'!$V38,อาจารย์ประจำหลักสูตรทั้งหมด!$AK:$AK,0)),"")</f>
        <v>#NAME?</v>
      </c>
      <c r="G38" s="5" t="e">
        <f t="array" aca="1" ref="G38" ca="1">_xludf.IFNA(INDEX(อาจารย์ประจำหลักสูตรทั้งหมด!$C:$C,MATCH('เอกสารหมายเลข 1 (2)'!$V38,อาจารย์ประจำหลักสูตรทั้งหมด!$AK:$AK,0)),"")</f>
        <v>#NAME?</v>
      </c>
      <c r="H38" s="5" t="e">
        <f t="array" aca="1" ref="H38" ca="1">_xludf.IFNA(INDEX(อาจารย์ประจำหลักสูตรทั้งหมด!$E:$E,MATCH('เอกสารหมายเลข 1 (2)'!$V38,อาจารย์ประจำหลักสูตรทั้งหมด!$AK:$AK,0)),"")</f>
        <v>#NAME?</v>
      </c>
      <c r="I38" s="5" t="e">
        <f t="array" aca="1" ref="I38" ca="1">_xludf.IFNA(INDEX(อาจารย์ประจำหลักสูตรทั้งหมด!$L:$L,MATCH('เอกสารหมายเลข 1 (2)'!$V38,อาจารย์ประจำหลักสูตรทั้งหมด!$AK:$AK,0)),"")</f>
        <v>#NAME?</v>
      </c>
      <c r="J38" s="65" t="e">
        <f t="array" aca="1" ref="J38" ca="1">_xludf.IFNA(INDEX(อาจารย์ประจำหลักสูตรทั้งหมด!$T:$T,MATCH('เอกสารหมายเลข 1 (2)'!$V38,อาจารย์ประจำหลักสูตรทั้งหมด!$AK:$AK,0)),"")</f>
        <v>#NAME?</v>
      </c>
      <c r="K38" s="5" t="s">
        <v>6</v>
      </c>
      <c r="L38" s="5" t="s">
        <v>81</v>
      </c>
      <c r="M38" s="66">
        <f t="shared" si="42"/>
        <v>0</v>
      </c>
      <c r="N38" s="66">
        <f t="shared" si="43"/>
        <v>1</v>
      </c>
      <c r="O38" s="66"/>
      <c r="P38" s="66">
        <f t="shared" si="44"/>
        <v>0</v>
      </c>
      <c r="Q38" s="66">
        <f t="shared" si="45"/>
        <v>0</v>
      </c>
      <c r="R38" s="67">
        <f t="shared" si="2"/>
        <v>1</v>
      </c>
      <c r="S38" s="5"/>
      <c r="T38" s="5"/>
      <c r="U38" s="5" t="str">
        <f t="shared" si="7"/>
        <v>คณะครุศาสตร์ สาขาวิชาการศึกษาพิเศษ</v>
      </c>
      <c r="V38" s="8">
        <v>3571200195400</v>
      </c>
      <c r="W38" s="5"/>
      <c r="X38" s="5"/>
      <c r="Y38" s="5"/>
      <c r="Z38" s="5"/>
    </row>
    <row r="39" spans="1:26" ht="21.75" customHeight="1">
      <c r="A39" s="1"/>
      <c r="B39" s="2">
        <v>3440400003245</v>
      </c>
      <c r="C39" s="64" t="s">
        <v>92</v>
      </c>
      <c r="D39" s="5" t="s">
        <v>28</v>
      </c>
      <c r="E39" s="5" t="s">
        <v>86</v>
      </c>
      <c r="F39" s="5" t="e">
        <f t="array" aca="1" ref="F39" ca="1">_xludf.IFNA(INDEX(อาจารย์ประจำหลักสูตรทั้งหมด!$J:$J,MATCH('เอกสารหมายเลข 1 (2)'!$V39,อาจารย์ประจำหลักสูตรทั้งหมด!$AK:$AK,0)),"")</f>
        <v>#NAME?</v>
      </c>
      <c r="G39" s="5" t="e">
        <f t="array" aca="1" ref="G39" ca="1">_xludf.IFNA(INDEX(อาจารย์ประจำหลักสูตรทั้งหมด!$C:$C,MATCH('เอกสารหมายเลข 1 (2)'!$V39,อาจารย์ประจำหลักสูตรทั้งหมด!$AK:$AK,0)),"")</f>
        <v>#NAME?</v>
      </c>
      <c r="H39" s="5" t="e">
        <f t="array" aca="1" ref="H39" ca="1">_xludf.IFNA(INDEX(อาจารย์ประจำหลักสูตรทั้งหมด!$E:$E,MATCH('เอกสารหมายเลข 1 (2)'!$V39,อาจารย์ประจำหลักสูตรทั้งหมด!$AK:$AK,0)),"")</f>
        <v>#NAME?</v>
      </c>
      <c r="I39" s="5" t="e">
        <f t="array" aca="1" ref="I39" ca="1">_xludf.IFNA(INDEX(อาจารย์ประจำหลักสูตรทั้งหมด!$L:$L,MATCH('เอกสารหมายเลข 1 (2)'!$V39,อาจารย์ประจำหลักสูตรทั้งหมด!$AK:$AK,0)),"")</f>
        <v>#NAME?</v>
      </c>
      <c r="J39" s="65" t="e">
        <f t="array" aca="1" ref="J39" ca="1">_xludf.IFNA(INDEX(อาจารย์ประจำหลักสูตรทั้งหมด!$T:$T,MATCH('เอกสารหมายเลข 1 (2)'!$V39,อาจารย์ประจำหลักสูตรทั้งหมด!$AK:$AK,0)),"")</f>
        <v>#NAME?</v>
      </c>
      <c r="K39" s="5" t="s">
        <v>93</v>
      </c>
      <c r="L39" s="5" t="s">
        <v>81</v>
      </c>
      <c r="M39" s="66">
        <f t="shared" si="42"/>
        <v>0</v>
      </c>
      <c r="N39" s="66">
        <f t="shared" si="43"/>
        <v>0</v>
      </c>
      <c r="O39" s="66"/>
      <c r="P39" s="66">
        <f t="shared" si="44"/>
        <v>0</v>
      </c>
      <c r="Q39" s="66">
        <f t="shared" si="45"/>
        <v>1</v>
      </c>
      <c r="R39" s="67">
        <f t="shared" si="2"/>
        <v>1</v>
      </c>
      <c r="S39" s="5"/>
      <c r="T39" s="5"/>
      <c r="U39" s="5" t="str">
        <f t="shared" si="7"/>
        <v>คณะครุศาสตร์ สาขาวิชาการศึกษาพิเศษ</v>
      </c>
      <c r="V39" s="8">
        <v>3440400003245</v>
      </c>
      <c r="W39" s="5"/>
      <c r="X39" s="5"/>
      <c r="Y39" s="5"/>
      <c r="Z39" s="5"/>
    </row>
    <row r="40" spans="1:26" ht="21.75" customHeight="1">
      <c r="A40" s="1"/>
      <c r="B40" s="2">
        <v>3480100428020</v>
      </c>
      <c r="C40" s="64" t="s">
        <v>94</v>
      </c>
      <c r="D40" s="5" t="s">
        <v>28</v>
      </c>
      <c r="E40" s="5" t="s">
        <v>86</v>
      </c>
      <c r="F40" s="5" t="e">
        <f t="array" aca="1" ref="F40" ca="1">_xludf.IFNA(INDEX(อาจารย์ประจำหลักสูตรทั้งหมด!$J:$J,MATCH('เอกสารหมายเลข 1 (2)'!$V40,อาจารย์ประจำหลักสูตรทั้งหมด!$AK:$AK,0)),"")</f>
        <v>#NAME?</v>
      </c>
      <c r="G40" s="5" t="e">
        <f t="array" aca="1" ref="G40" ca="1">_xludf.IFNA(INDEX(อาจารย์ประจำหลักสูตรทั้งหมด!$C:$C,MATCH('เอกสารหมายเลข 1 (2)'!$V40,อาจารย์ประจำหลักสูตรทั้งหมด!$AK:$AK,0)),"")</f>
        <v>#NAME?</v>
      </c>
      <c r="H40" s="5" t="e">
        <f t="array" aca="1" ref="H40" ca="1">_xludf.IFNA(INDEX(อาจารย์ประจำหลักสูตรทั้งหมด!$E:$E,MATCH('เอกสารหมายเลข 1 (2)'!$V40,อาจารย์ประจำหลักสูตรทั้งหมด!$AK:$AK,0)),"")</f>
        <v>#NAME?</v>
      </c>
      <c r="I40" s="5" t="e">
        <f t="array" aca="1" ref="I40" ca="1">_xludf.IFNA(INDEX(อาจารย์ประจำหลักสูตรทั้งหมด!$L:$L,MATCH('เอกสารหมายเลข 1 (2)'!$V40,อาจารย์ประจำหลักสูตรทั้งหมด!$AK:$AK,0)),"")</f>
        <v>#NAME?</v>
      </c>
      <c r="J40" s="65" t="e">
        <f t="array" aca="1" ref="J40" ca="1">_xludf.IFNA(INDEX(อาจารย์ประจำหลักสูตรทั้งหมด!$T:$T,MATCH('เอกสารหมายเลข 1 (2)'!$V40,อาจารย์ประจำหลักสูตรทั้งหมด!$AK:$AK,0)),"")</f>
        <v>#NAME?</v>
      </c>
      <c r="K40" s="5" t="s">
        <v>93</v>
      </c>
      <c r="L40" s="5" t="s">
        <v>49</v>
      </c>
      <c r="M40" s="66">
        <f t="shared" si="42"/>
        <v>0</v>
      </c>
      <c r="N40" s="66">
        <f t="shared" si="43"/>
        <v>0</v>
      </c>
      <c r="O40" s="66"/>
      <c r="P40" s="66">
        <f t="shared" si="44"/>
        <v>0</v>
      </c>
      <c r="Q40" s="66">
        <f t="shared" si="45"/>
        <v>1</v>
      </c>
      <c r="R40" s="67">
        <f t="shared" si="2"/>
        <v>1</v>
      </c>
      <c r="S40" s="5"/>
      <c r="T40" s="5"/>
      <c r="U40" s="5" t="str">
        <f t="shared" si="7"/>
        <v xml:space="preserve"> </v>
      </c>
      <c r="V40" s="8">
        <v>3480100428020</v>
      </c>
      <c r="W40" s="5"/>
      <c r="X40" s="5"/>
      <c r="Y40" s="5"/>
      <c r="Z40" s="5"/>
    </row>
    <row r="41" spans="1:26" ht="21.75" customHeight="1">
      <c r="A41" s="4">
        <v>8</v>
      </c>
      <c r="B41" s="57" t="str">
        <f>E42</f>
        <v>สาขาวิชาการสอนภาษาอังกฤษ</v>
      </c>
      <c r="C41" s="58" t="str">
        <f>B41</f>
        <v>สาขาวิชาการสอนภาษาอังกฤษ</v>
      </c>
      <c r="D41" s="59"/>
      <c r="E41" s="59"/>
      <c r="F41" s="59" t="e">
        <f t="array" aca="1" ref="F41" ca="1">_xludf.IFNA(INDEX(อาจารย์ประจำหลักสูตรทั้งหมด!$J:$J,MATCH('เอกสารหมายเลข 1 (2)'!$V41,อาจารย์ประจำหลักสูตรทั้งหมด!$AK:$AK,0)),"")</f>
        <v>#NAME?</v>
      </c>
      <c r="G41" s="59" t="e">
        <f t="array" aca="1" ref="G41" ca="1">_xludf.IFNA(INDEX(อาจารย์ประจำหลักสูตรทั้งหมด!$C:$C,MATCH('เอกสารหมายเลข 1 (2)'!$V41,อาจารย์ประจำหลักสูตรทั้งหมด!$AK:$AK,0)),"")</f>
        <v>#NAME?</v>
      </c>
      <c r="H41" s="59" t="e">
        <f t="array" aca="1" ref="H41" ca="1">_xludf.IFNA(INDEX(อาจารย์ประจำหลักสูตรทั้งหมด!$E:$E,MATCH('เอกสารหมายเลข 1 (2)'!$V41,อาจารย์ประจำหลักสูตรทั้งหมด!$AK:$AK,0)),"")</f>
        <v>#NAME?</v>
      </c>
      <c r="I41" s="59" t="e">
        <f t="array" aca="1" ref="I41" ca="1">_xludf.IFNA(INDEX(อาจารย์ประจำหลักสูตรทั้งหมด!$L:$L,MATCH('เอกสารหมายเลข 1 (2)'!$V41,อาจารย์ประจำหลักสูตรทั้งหมด!$AK:$AK,0)),"")</f>
        <v>#NAME?</v>
      </c>
      <c r="J41" s="61" t="e">
        <f t="array" aca="1" ref="J41" ca="1">_xludf.IFNA(INDEX(อาจารย์ประจำหลักสูตรทั้งหมด!$T:$T,MATCH('เอกสารหมายเลข 1 (2)'!$V41,อาจารย์ประจำหลักสูตรทั้งหมด!$AK:$AK,0)),"")</f>
        <v>#NAME?</v>
      </c>
      <c r="K41" s="59"/>
      <c r="L41" s="59"/>
      <c r="M41" s="62">
        <f t="shared" ref="M41:N41" si="46">SUMIF($E:$E,$B41,M:M)</f>
        <v>0</v>
      </c>
      <c r="N41" s="62">
        <f t="shared" si="46"/>
        <v>7</v>
      </c>
      <c r="O41" s="62"/>
      <c r="P41" s="62">
        <f t="shared" ref="P41:Q41" si="47">SUMIF($E:$E,$B41,P:P)</f>
        <v>1</v>
      </c>
      <c r="Q41" s="62">
        <f t="shared" si="47"/>
        <v>0</v>
      </c>
      <c r="R41" s="63">
        <f t="shared" si="2"/>
        <v>8</v>
      </c>
      <c r="S41" s="59"/>
      <c r="T41" s="59"/>
      <c r="U41" s="5" t="str">
        <f t="shared" si="7"/>
        <v>คณะครุศาสตร์ สาขาวิชาการสอนภาษาอังกฤษ</v>
      </c>
      <c r="V41" s="58" t="s">
        <v>51</v>
      </c>
      <c r="W41" s="59"/>
      <c r="X41" s="59"/>
      <c r="Y41" s="59"/>
      <c r="Z41" s="59"/>
    </row>
    <row r="42" spans="1:26" ht="21.75" customHeight="1">
      <c r="A42" s="1"/>
      <c r="B42" s="2">
        <v>1100700032115</v>
      </c>
      <c r="C42" s="64" t="s">
        <v>95</v>
      </c>
      <c r="D42" s="5" t="s">
        <v>28</v>
      </c>
      <c r="E42" s="5" t="s">
        <v>96</v>
      </c>
      <c r="F42" s="5" t="e">
        <f t="array" aca="1" ref="F42" ca="1">_xludf.IFNA(INDEX(อาจารย์ประจำหลักสูตรทั้งหมด!$J:$J,MATCH('เอกสารหมายเลข 1 (2)'!$V42,อาจารย์ประจำหลักสูตรทั้งหมด!$AK:$AK,0)),"")</f>
        <v>#NAME?</v>
      </c>
      <c r="G42" s="5" t="e">
        <f t="array" aca="1" ref="G42" ca="1">_xludf.IFNA(INDEX(อาจารย์ประจำหลักสูตรทั้งหมด!$C:$C,MATCH('เอกสารหมายเลข 1 (2)'!$V42,อาจารย์ประจำหลักสูตรทั้งหมด!$AK:$AK,0)),"")</f>
        <v>#NAME?</v>
      </c>
      <c r="H42" s="5" t="e">
        <f t="array" aca="1" ref="H42" ca="1">_xludf.IFNA(INDEX(อาจารย์ประจำหลักสูตรทั้งหมด!$E:$E,MATCH('เอกสารหมายเลข 1 (2)'!$V42,อาจารย์ประจำหลักสูตรทั้งหมด!$AK:$AK,0)),"")</f>
        <v>#NAME?</v>
      </c>
      <c r="I42" s="5" t="e">
        <f t="array" aca="1" ref="I42" ca="1">_xludf.IFNA(INDEX(อาจารย์ประจำหลักสูตรทั้งหมด!$L:$L,MATCH('เอกสารหมายเลข 1 (2)'!$V42,อาจารย์ประจำหลักสูตรทั้งหมด!$AK:$AK,0)),"")</f>
        <v>#NAME?</v>
      </c>
      <c r="J42" s="65" t="e">
        <f t="array" aca="1" ref="J42" ca="1">_xludf.IFNA(INDEX(อาจารย์ประจำหลักสูตรทั้งหมด!$T:$T,MATCH('เอกสารหมายเลข 1 (2)'!$V42,อาจารย์ประจำหลักสูตรทั้งหมด!$AK:$AK,0)),"")</f>
        <v>#NAME?</v>
      </c>
      <c r="K42" s="5" t="s">
        <v>6</v>
      </c>
      <c r="L42" s="5" t="s">
        <v>81</v>
      </c>
      <c r="M42" s="66">
        <f t="shared" ref="M42:M49" si="48">IF(K42="ข้าราชการพลเรือนในสถาบันอุดมศึกษา",1,0)</f>
        <v>0</v>
      </c>
      <c r="N42" s="66">
        <f t="shared" ref="N42:N49" si="49">IF(K42="พนักงานมหาวิทยาลัย",1,0)</f>
        <v>1</v>
      </c>
      <c r="O42" s="66"/>
      <c r="P42" s="66">
        <f t="shared" ref="P42:P49" si="50">IF(K42="ลูกจ้างชั่วคราวรายเดือน",1,0)</f>
        <v>0</v>
      </c>
      <c r="Q42" s="66">
        <f t="shared" ref="Q42:Q49" si="51">IF(K42="อาจารย์พิเศษรายชั่วโมง",1,0)</f>
        <v>0</v>
      </c>
      <c r="R42" s="67">
        <f t="shared" si="2"/>
        <v>1</v>
      </c>
      <c r="S42" s="5"/>
      <c r="T42" s="5"/>
      <c r="U42" s="5" t="str">
        <f t="shared" si="7"/>
        <v>คณะครุศาสตร์ สาขาวิชาการสอนภาษาอังกฤษ</v>
      </c>
      <c r="V42" s="8">
        <v>1100700032115</v>
      </c>
      <c r="W42" s="5"/>
      <c r="X42" s="5"/>
      <c r="Y42" s="5"/>
      <c r="Z42" s="5"/>
    </row>
    <row r="43" spans="1:26" ht="21.75" customHeight="1">
      <c r="A43" s="1"/>
      <c r="B43" s="2">
        <v>1320700027837</v>
      </c>
      <c r="C43" s="64" t="s">
        <v>97</v>
      </c>
      <c r="D43" s="5" t="s">
        <v>28</v>
      </c>
      <c r="E43" s="5" t="s">
        <v>96</v>
      </c>
      <c r="F43" s="5" t="e">
        <f t="array" aca="1" ref="F43" ca="1">_xludf.IFNA(INDEX(อาจารย์ประจำหลักสูตรทั้งหมด!$J:$J,MATCH('เอกสารหมายเลข 1 (2)'!$V43,อาจารย์ประจำหลักสูตรทั้งหมด!$AK:$AK,0)),"")</f>
        <v>#NAME?</v>
      </c>
      <c r="G43" s="5" t="e">
        <f t="array" aca="1" ref="G43" ca="1">_xludf.IFNA(INDEX(อาจารย์ประจำหลักสูตรทั้งหมด!$C:$C,MATCH('เอกสารหมายเลข 1 (2)'!$V43,อาจารย์ประจำหลักสูตรทั้งหมด!$AK:$AK,0)),"")</f>
        <v>#NAME?</v>
      </c>
      <c r="H43" s="5" t="e">
        <f t="array" aca="1" ref="H43" ca="1">_xludf.IFNA(INDEX(อาจารย์ประจำหลักสูตรทั้งหมด!$E:$E,MATCH('เอกสารหมายเลข 1 (2)'!$V43,อาจารย์ประจำหลักสูตรทั้งหมด!$AK:$AK,0)),"")</f>
        <v>#NAME?</v>
      </c>
      <c r="I43" s="5" t="e">
        <f t="array" aca="1" ref="I43" ca="1">_xludf.IFNA(INDEX(อาจารย์ประจำหลักสูตรทั้งหมด!$L:$L,MATCH('เอกสารหมายเลข 1 (2)'!$V43,อาจารย์ประจำหลักสูตรทั้งหมด!$AK:$AK,0)),"")</f>
        <v>#NAME?</v>
      </c>
      <c r="J43" s="65" t="e">
        <f t="array" aca="1" ref="J43" ca="1">_xludf.IFNA(INDEX(อาจารย์ประจำหลักสูตรทั้งหมด!$T:$T,MATCH('เอกสารหมายเลข 1 (2)'!$V43,อาจารย์ประจำหลักสูตรทั้งหมด!$AK:$AK,0)),"")</f>
        <v>#NAME?</v>
      </c>
      <c r="K43" s="5" t="s">
        <v>6</v>
      </c>
      <c r="L43" s="5" t="s">
        <v>81</v>
      </c>
      <c r="M43" s="66">
        <f t="shared" si="48"/>
        <v>0</v>
      </c>
      <c r="N43" s="66">
        <f t="shared" si="49"/>
        <v>1</v>
      </c>
      <c r="O43" s="66"/>
      <c r="P43" s="66">
        <f t="shared" si="50"/>
        <v>0</v>
      </c>
      <c r="Q43" s="66">
        <f t="shared" si="51"/>
        <v>0</v>
      </c>
      <c r="R43" s="67">
        <f t="shared" si="2"/>
        <v>1</v>
      </c>
      <c r="S43" s="5"/>
      <c r="T43" s="5"/>
      <c r="U43" s="5" t="str">
        <f t="shared" si="7"/>
        <v>คณะครุศาสตร์ สาขาวิชาการสอนภาษาอังกฤษ</v>
      </c>
      <c r="V43" s="8">
        <v>1320700027837</v>
      </c>
      <c r="W43" s="5"/>
      <c r="X43" s="5"/>
      <c r="Y43" s="5"/>
      <c r="Z43" s="5"/>
    </row>
    <row r="44" spans="1:26" ht="21.75" customHeight="1">
      <c r="A44" s="1"/>
      <c r="B44" s="2">
        <v>1409900597707</v>
      </c>
      <c r="C44" s="64" t="s">
        <v>99</v>
      </c>
      <c r="D44" s="5" t="s">
        <v>28</v>
      </c>
      <c r="E44" s="5" t="s">
        <v>96</v>
      </c>
      <c r="F44" s="5" t="e">
        <f t="array" aca="1" ref="F44" ca="1">_xludf.IFNA(INDEX(อาจารย์ประจำหลักสูตรทั้งหมด!$J:$J,MATCH('เอกสารหมายเลข 1 (2)'!$V44,อาจารย์ประจำหลักสูตรทั้งหมด!$AK:$AK,0)),"")</f>
        <v>#NAME?</v>
      </c>
      <c r="G44" s="5" t="e">
        <f t="array" aca="1" ref="G44" ca="1">_xludf.IFNA(INDEX(อาจารย์ประจำหลักสูตรทั้งหมด!$C:$C,MATCH('เอกสารหมายเลข 1 (2)'!$V44,อาจารย์ประจำหลักสูตรทั้งหมด!$AK:$AK,0)),"")</f>
        <v>#NAME?</v>
      </c>
      <c r="H44" s="5" t="e">
        <f t="array" aca="1" ref="H44" ca="1">_xludf.IFNA(INDEX(อาจารย์ประจำหลักสูตรทั้งหมด!$E:$E,MATCH('เอกสารหมายเลข 1 (2)'!$V44,อาจารย์ประจำหลักสูตรทั้งหมด!$AK:$AK,0)),"")</f>
        <v>#NAME?</v>
      </c>
      <c r="I44" s="5" t="e">
        <f t="array" aca="1" ref="I44" ca="1">_xludf.IFNA(INDEX(อาจารย์ประจำหลักสูตรทั้งหมด!$L:$L,MATCH('เอกสารหมายเลข 1 (2)'!$V44,อาจารย์ประจำหลักสูตรทั้งหมด!$AK:$AK,0)),"")</f>
        <v>#NAME?</v>
      </c>
      <c r="J44" s="65" t="e">
        <f t="array" aca="1" ref="J44" ca="1">_xludf.IFNA(INDEX(อาจารย์ประจำหลักสูตรทั้งหมด!$T:$T,MATCH('เอกสารหมายเลข 1 (2)'!$V44,อาจารย์ประจำหลักสูตรทั้งหมด!$AK:$AK,0)),"")</f>
        <v>#NAME?</v>
      </c>
      <c r="K44" s="5" t="s">
        <v>6</v>
      </c>
      <c r="L44" s="5" t="s">
        <v>81</v>
      </c>
      <c r="M44" s="66">
        <f t="shared" si="48"/>
        <v>0</v>
      </c>
      <c r="N44" s="66">
        <f t="shared" si="49"/>
        <v>1</v>
      </c>
      <c r="O44" s="66"/>
      <c r="P44" s="66">
        <f t="shared" si="50"/>
        <v>0</v>
      </c>
      <c r="Q44" s="66">
        <f t="shared" si="51"/>
        <v>0</v>
      </c>
      <c r="R44" s="67">
        <f t="shared" si="2"/>
        <v>1</v>
      </c>
      <c r="S44" s="5"/>
      <c r="T44" s="5"/>
      <c r="U44" s="5" t="str">
        <f t="shared" si="7"/>
        <v>คณะครุศาสตร์ สาขาวิชาการสอนภาษาอังกฤษ</v>
      </c>
      <c r="V44" s="8">
        <v>1409900597707</v>
      </c>
      <c r="W44" s="5"/>
      <c r="X44" s="5"/>
      <c r="Y44" s="5"/>
      <c r="Z44" s="5"/>
    </row>
    <row r="45" spans="1:26" ht="21.75" customHeight="1">
      <c r="A45" s="1"/>
      <c r="B45" s="2">
        <v>1409900634092</v>
      </c>
      <c r="C45" s="64" t="s">
        <v>100</v>
      </c>
      <c r="D45" s="5" t="s">
        <v>28</v>
      </c>
      <c r="E45" s="5" t="s">
        <v>96</v>
      </c>
      <c r="F45" s="5" t="e">
        <f t="array" aca="1" ref="F45" ca="1">_xludf.IFNA(INDEX(อาจารย์ประจำหลักสูตรทั้งหมด!$J:$J,MATCH('เอกสารหมายเลข 1 (2)'!$V45,อาจารย์ประจำหลักสูตรทั้งหมด!$AK:$AK,0)),"")</f>
        <v>#NAME?</v>
      </c>
      <c r="G45" s="5" t="e">
        <f t="array" aca="1" ref="G45" ca="1">_xludf.IFNA(INDEX(อาจารย์ประจำหลักสูตรทั้งหมด!$C:$C,MATCH('เอกสารหมายเลข 1 (2)'!$V45,อาจารย์ประจำหลักสูตรทั้งหมด!$AK:$AK,0)),"")</f>
        <v>#NAME?</v>
      </c>
      <c r="H45" s="5" t="e">
        <f t="array" aca="1" ref="H45" ca="1">_xludf.IFNA(INDEX(อาจารย์ประจำหลักสูตรทั้งหมด!$E:$E,MATCH('เอกสารหมายเลข 1 (2)'!$V45,อาจารย์ประจำหลักสูตรทั้งหมด!$AK:$AK,0)),"")</f>
        <v>#NAME?</v>
      </c>
      <c r="I45" s="5" t="e">
        <f t="array" aca="1" ref="I45" ca="1">_xludf.IFNA(INDEX(อาจารย์ประจำหลักสูตรทั้งหมด!$L:$L,MATCH('เอกสารหมายเลข 1 (2)'!$V45,อาจารย์ประจำหลักสูตรทั้งหมด!$AK:$AK,0)),"")</f>
        <v>#NAME?</v>
      </c>
      <c r="J45" s="65" t="e">
        <f t="array" aca="1" ref="J45" ca="1">_xludf.IFNA(INDEX(อาจารย์ประจำหลักสูตรทั้งหมด!$T:$T,MATCH('เอกสารหมายเลข 1 (2)'!$V45,อาจารย์ประจำหลักสูตรทั้งหมด!$AK:$AK,0)),"")</f>
        <v>#NAME?</v>
      </c>
      <c r="K45" s="5" t="s">
        <v>6</v>
      </c>
      <c r="L45" s="5" t="s">
        <v>81</v>
      </c>
      <c r="M45" s="66">
        <f t="shared" si="48"/>
        <v>0</v>
      </c>
      <c r="N45" s="66">
        <f t="shared" si="49"/>
        <v>1</v>
      </c>
      <c r="O45" s="66"/>
      <c r="P45" s="66">
        <f t="shared" si="50"/>
        <v>0</v>
      </c>
      <c r="Q45" s="66">
        <f t="shared" si="51"/>
        <v>0</v>
      </c>
      <c r="R45" s="67">
        <f t="shared" si="2"/>
        <v>1</v>
      </c>
      <c r="S45" s="5"/>
      <c r="T45" s="5"/>
      <c r="U45" s="5" t="str">
        <f t="shared" si="7"/>
        <v>คณะครุศาสตร์ สาขาวิชาการสอนภาษาอังกฤษ</v>
      </c>
      <c r="V45" s="8">
        <v>1409900634092</v>
      </c>
      <c r="W45" s="5"/>
      <c r="X45" s="5"/>
      <c r="Y45" s="5"/>
      <c r="Z45" s="5"/>
    </row>
    <row r="46" spans="1:26" ht="21.75" customHeight="1">
      <c r="A46" s="1"/>
      <c r="B46" s="2">
        <v>1479900020167</v>
      </c>
      <c r="C46" s="64" t="s">
        <v>101</v>
      </c>
      <c r="D46" s="5" t="s">
        <v>28</v>
      </c>
      <c r="E46" s="5" t="s">
        <v>96</v>
      </c>
      <c r="F46" s="5" t="e">
        <f t="array" aca="1" ref="F46" ca="1">_xludf.IFNA(INDEX(อาจารย์ประจำหลักสูตรทั้งหมด!$J:$J,MATCH('เอกสารหมายเลข 1 (2)'!$V46,อาจารย์ประจำหลักสูตรทั้งหมด!$AK:$AK,0)),"")</f>
        <v>#NAME?</v>
      </c>
      <c r="G46" s="5" t="e">
        <f t="array" aca="1" ref="G46" ca="1">_xludf.IFNA(INDEX(อาจารย์ประจำหลักสูตรทั้งหมด!$C:$C,MATCH('เอกสารหมายเลข 1 (2)'!$V46,อาจารย์ประจำหลักสูตรทั้งหมด!$AK:$AK,0)),"")</f>
        <v>#NAME?</v>
      </c>
      <c r="H46" s="5" t="e">
        <f t="array" aca="1" ref="H46" ca="1">_xludf.IFNA(INDEX(อาจารย์ประจำหลักสูตรทั้งหมด!$E:$E,MATCH('เอกสารหมายเลข 1 (2)'!$V46,อาจารย์ประจำหลักสูตรทั้งหมด!$AK:$AK,0)),"")</f>
        <v>#NAME?</v>
      </c>
      <c r="I46" s="5" t="e">
        <f t="array" aca="1" ref="I46" ca="1">_xludf.IFNA(INDEX(อาจารย์ประจำหลักสูตรทั้งหมด!$L:$L,MATCH('เอกสารหมายเลข 1 (2)'!$V46,อาจารย์ประจำหลักสูตรทั้งหมด!$AK:$AK,0)),"")</f>
        <v>#NAME?</v>
      </c>
      <c r="J46" s="65" t="e">
        <f t="array" aca="1" ref="J46" ca="1">_xludf.IFNA(INDEX(อาจารย์ประจำหลักสูตรทั้งหมด!$T:$T,MATCH('เอกสารหมายเลข 1 (2)'!$V46,อาจารย์ประจำหลักสูตรทั้งหมด!$AK:$AK,0)),"")</f>
        <v>#NAME?</v>
      </c>
      <c r="K46" s="5" t="s">
        <v>6</v>
      </c>
      <c r="L46" s="5" t="s">
        <v>81</v>
      </c>
      <c r="M46" s="66">
        <f t="shared" si="48"/>
        <v>0</v>
      </c>
      <c r="N46" s="66">
        <f t="shared" si="49"/>
        <v>1</v>
      </c>
      <c r="O46" s="66"/>
      <c r="P46" s="66">
        <f t="shared" si="50"/>
        <v>0</v>
      </c>
      <c r="Q46" s="66">
        <f t="shared" si="51"/>
        <v>0</v>
      </c>
      <c r="R46" s="67">
        <f t="shared" si="2"/>
        <v>1</v>
      </c>
      <c r="S46" s="5"/>
      <c r="T46" s="5"/>
      <c r="U46" s="5" t="str">
        <f t="shared" si="7"/>
        <v>คณะครุศาสตร์ สาขาวิชาการสอนภาษาอังกฤษ</v>
      </c>
      <c r="V46" s="8">
        <v>1479900020167</v>
      </c>
      <c r="W46" s="5"/>
      <c r="X46" s="5"/>
      <c r="Y46" s="5"/>
      <c r="Z46" s="5"/>
    </row>
    <row r="47" spans="1:26" ht="21.75" customHeight="1">
      <c r="A47" s="1"/>
      <c r="B47" s="2">
        <v>3470101409312</v>
      </c>
      <c r="C47" s="64" t="s">
        <v>102</v>
      </c>
      <c r="D47" s="5" t="s">
        <v>28</v>
      </c>
      <c r="E47" s="5" t="s">
        <v>96</v>
      </c>
      <c r="F47" s="5" t="e">
        <f t="array" aca="1" ref="F47" ca="1">_xludf.IFNA(INDEX(อาจารย์ประจำหลักสูตรทั้งหมด!$J:$J,MATCH('เอกสารหมายเลข 1 (2)'!$V47,อาจารย์ประจำหลักสูตรทั้งหมด!$AK:$AK,0)),"")</f>
        <v>#NAME?</v>
      </c>
      <c r="G47" s="5" t="e">
        <f t="array" aca="1" ref="G47" ca="1">_xludf.IFNA(INDEX(อาจารย์ประจำหลักสูตรทั้งหมด!$C:$C,MATCH('เอกสารหมายเลข 1 (2)'!$V47,อาจารย์ประจำหลักสูตรทั้งหมด!$AK:$AK,0)),"")</f>
        <v>#NAME?</v>
      </c>
      <c r="H47" s="5" t="e">
        <f t="array" aca="1" ref="H47" ca="1">_xludf.IFNA(INDEX(อาจารย์ประจำหลักสูตรทั้งหมด!$E:$E,MATCH('เอกสารหมายเลข 1 (2)'!$V47,อาจารย์ประจำหลักสูตรทั้งหมด!$AK:$AK,0)),"")</f>
        <v>#NAME?</v>
      </c>
      <c r="I47" s="5" t="e">
        <f t="array" aca="1" ref="I47" ca="1">_xludf.IFNA(INDEX(อาจารย์ประจำหลักสูตรทั้งหมด!$L:$L,MATCH('เอกสารหมายเลข 1 (2)'!$V47,อาจารย์ประจำหลักสูตรทั้งหมด!$AK:$AK,0)),"")</f>
        <v>#NAME?</v>
      </c>
      <c r="J47" s="65" t="e">
        <f t="array" aca="1" ref="J47" ca="1">_xludf.IFNA(INDEX(อาจารย์ประจำหลักสูตรทั้งหมด!$T:$T,MATCH('เอกสารหมายเลข 1 (2)'!$V47,อาจารย์ประจำหลักสูตรทั้งหมด!$AK:$AK,0)),"")</f>
        <v>#NAME?</v>
      </c>
      <c r="K47" s="5" t="s">
        <v>6</v>
      </c>
      <c r="L47" s="5" t="s">
        <v>81</v>
      </c>
      <c r="M47" s="66">
        <f t="shared" si="48"/>
        <v>0</v>
      </c>
      <c r="N47" s="66">
        <f t="shared" si="49"/>
        <v>1</v>
      </c>
      <c r="O47" s="66"/>
      <c r="P47" s="66">
        <f t="shared" si="50"/>
        <v>0</v>
      </c>
      <c r="Q47" s="66">
        <f t="shared" si="51"/>
        <v>0</v>
      </c>
      <c r="R47" s="67">
        <f t="shared" si="2"/>
        <v>1</v>
      </c>
      <c r="S47" s="5"/>
      <c r="T47" s="5"/>
      <c r="U47" s="5" t="str">
        <f t="shared" si="7"/>
        <v>คณะครุศาสตร์ สาขาวิชาการสอนภาษาอังกฤษ</v>
      </c>
      <c r="V47" s="8">
        <v>3470101409312</v>
      </c>
      <c r="W47" s="5"/>
      <c r="X47" s="5"/>
      <c r="Y47" s="5"/>
      <c r="Z47" s="5"/>
    </row>
    <row r="48" spans="1:26" ht="21.75" customHeight="1">
      <c r="A48" s="1"/>
      <c r="B48" s="2">
        <v>3480300707305</v>
      </c>
      <c r="C48" s="64" t="s">
        <v>103</v>
      </c>
      <c r="D48" s="5" t="s">
        <v>28</v>
      </c>
      <c r="E48" s="5" t="s">
        <v>96</v>
      </c>
      <c r="F48" s="5" t="e">
        <f t="array" aca="1" ref="F48" ca="1">_xludf.IFNA(INDEX(อาจารย์ประจำหลักสูตรทั้งหมด!$J:$J,MATCH('เอกสารหมายเลข 1 (2)'!$V48,อาจารย์ประจำหลักสูตรทั้งหมด!$AK:$AK,0)),"")</f>
        <v>#NAME?</v>
      </c>
      <c r="G48" s="5" t="e">
        <f t="array" aca="1" ref="G48" ca="1">_xludf.IFNA(INDEX(อาจารย์ประจำหลักสูตรทั้งหมด!$C:$C,MATCH('เอกสารหมายเลข 1 (2)'!$V48,อาจารย์ประจำหลักสูตรทั้งหมด!$AK:$AK,0)),"")</f>
        <v>#NAME?</v>
      </c>
      <c r="H48" s="5" t="e">
        <f t="array" aca="1" ref="H48" ca="1">_xludf.IFNA(INDEX(อาจารย์ประจำหลักสูตรทั้งหมด!$E:$E,MATCH('เอกสารหมายเลข 1 (2)'!$V48,อาจารย์ประจำหลักสูตรทั้งหมด!$AK:$AK,0)),"")</f>
        <v>#NAME?</v>
      </c>
      <c r="I48" s="5" t="e">
        <f t="array" aca="1" ref="I48" ca="1">_xludf.IFNA(INDEX(อาจารย์ประจำหลักสูตรทั้งหมด!$L:$L,MATCH('เอกสารหมายเลข 1 (2)'!$V48,อาจารย์ประจำหลักสูตรทั้งหมด!$AK:$AK,0)),"")</f>
        <v>#NAME?</v>
      </c>
      <c r="J48" s="65" t="e">
        <f t="array" aca="1" ref="J48" ca="1">_xludf.IFNA(INDEX(อาจารย์ประจำหลักสูตรทั้งหมด!$T:$T,MATCH('เอกสารหมายเลข 1 (2)'!$V48,อาจารย์ประจำหลักสูตรทั้งหมด!$AK:$AK,0)),"")</f>
        <v>#NAME?</v>
      </c>
      <c r="K48" s="5" t="s">
        <v>6</v>
      </c>
      <c r="L48" s="5" t="s">
        <v>81</v>
      </c>
      <c r="M48" s="66">
        <f t="shared" si="48"/>
        <v>0</v>
      </c>
      <c r="N48" s="66">
        <f t="shared" si="49"/>
        <v>1</v>
      </c>
      <c r="O48" s="66"/>
      <c r="P48" s="66">
        <f t="shared" si="50"/>
        <v>0</v>
      </c>
      <c r="Q48" s="66">
        <f t="shared" si="51"/>
        <v>0</v>
      </c>
      <c r="R48" s="67">
        <f t="shared" si="2"/>
        <v>1</v>
      </c>
      <c r="S48" s="5"/>
      <c r="T48" s="5"/>
      <c r="U48" s="5" t="str">
        <f t="shared" si="7"/>
        <v>คณะครุศาสตร์ สาขาวิชาการสอนภาษาอังกฤษ</v>
      </c>
      <c r="V48" s="8">
        <v>3480300707305</v>
      </c>
      <c r="W48" s="5"/>
      <c r="X48" s="5"/>
      <c r="Y48" s="5"/>
      <c r="Z48" s="5"/>
    </row>
    <row r="49" spans="1:26" ht="21.75" customHeight="1">
      <c r="A49" s="1"/>
      <c r="B49" s="2" t="s">
        <v>104</v>
      </c>
      <c r="C49" s="64" t="s">
        <v>105</v>
      </c>
      <c r="D49" s="5" t="s">
        <v>28</v>
      </c>
      <c r="E49" s="5" t="s">
        <v>96</v>
      </c>
      <c r="F49" s="5" t="e">
        <f t="array" aca="1" ref="F49" ca="1">_xludf.IFNA(INDEX(อาจารย์ประจำหลักสูตรทั้งหมด!$J:$J,MATCH('เอกสารหมายเลข 1 (2)'!$V49,อาจารย์ประจำหลักสูตรทั้งหมด!$AK:$AK,0)),"")</f>
        <v>#NAME?</v>
      </c>
      <c r="G49" s="5" t="e">
        <f t="array" aca="1" ref="G49" ca="1">_xludf.IFNA(INDEX(อาจารย์ประจำหลักสูตรทั้งหมด!$C:$C,MATCH('เอกสารหมายเลข 1 (2)'!$V49,อาจารย์ประจำหลักสูตรทั้งหมด!$AK:$AK,0)),"")</f>
        <v>#NAME?</v>
      </c>
      <c r="H49" s="5" t="e">
        <f t="array" aca="1" ref="H49" ca="1">_xludf.IFNA(INDEX(อาจารย์ประจำหลักสูตรทั้งหมด!$E:$E,MATCH('เอกสารหมายเลข 1 (2)'!$V49,อาจารย์ประจำหลักสูตรทั้งหมด!$AK:$AK,0)),"")</f>
        <v>#NAME?</v>
      </c>
      <c r="I49" s="5" t="e">
        <f t="array" aca="1" ref="I49" ca="1">_xludf.IFNA(INDEX(อาจารย์ประจำหลักสูตรทั้งหมด!$L:$L,MATCH('เอกสารหมายเลข 1 (2)'!$V49,อาจารย์ประจำหลักสูตรทั้งหมด!$AK:$AK,0)),"")</f>
        <v>#NAME?</v>
      </c>
      <c r="J49" s="65" t="e">
        <f t="array" aca="1" ref="J49" ca="1">_xludf.IFNA(INDEX(อาจารย์ประจำหลักสูตรทั้งหมด!$T:$T,MATCH('เอกสารหมายเลข 1 (2)'!$V49,อาจารย์ประจำหลักสูตรทั้งหมด!$AK:$AK,0)),"")</f>
        <v>#NAME?</v>
      </c>
      <c r="K49" s="5" t="s">
        <v>48</v>
      </c>
      <c r="L49" s="5" t="s">
        <v>106</v>
      </c>
      <c r="M49" s="66">
        <f t="shared" si="48"/>
        <v>0</v>
      </c>
      <c r="N49" s="66">
        <f t="shared" si="49"/>
        <v>0</v>
      </c>
      <c r="O49" s="66"/>
      <c r="P49" s="66">
        <f t="shared" si="50"/>
        <v>1</v>
      </c>
      <c r="Q49" s="66">
        <f t="shared" si="51"/>
        <v>0</v>
      </c>
      <c r="R49" s="67">
        <f t="shared" si="2"/>
        <v>1</v>
      </c>
      <c r="S49" s="5"/>
      <c r="T49" s="5"/>
      <c r="U49" s="5" t="str">
        <f t="shared" si="7"/>
        <v xml:space="preserve"> </v>
      </c>
      <c r="V49" s="8" t="s">
        <v>104</v>
      </c>
      <c r="W49" s="5"/>
      <c r="X49" s="5"/>
      <c r="Y49" s="5"/>
      <c r="Z49" s="5"/>
    </row>
    <row r="50" spans="1:26" ht="21.75" customHeight="1">
      <c r="A50" s="4">
        <v>9</v>
      </c>
      <c r="B50" s="57" t="str">
        <f>E51</f>
        <v>สาขาวิชาจิตวิทยาการศึกษาและการแนะแนว</v>
      </c>
      <c r="C50" s="58" t="str">
        <f>B50</f>
        <v>สาขาวิชาจิตวิทยาการศึกษาและการแนะแนว</v>
      </c>
      <c r="D50" s="59"/>
      <c r="E50" s="59"/>
      <c r="F50" s="59" t="e">
        <f t="array" aca="1" ref="F50" ca="1">_xludf.IFNA(INDEX(อาจารย์ประจำหลักสูตรทั้งหมด!$J:$J,MATCH('เอกสารหมายเลข 1 (2)'!$V50,อาจารย์ประจำหลักสูตรทั้งหมด!$AK:$AK,0)),"")</f>
        <v>#NAME?</v>
      </c>
      <c r="G50" s="59" t="e">
        <f t="array" aca="1" ref="G50" ca="1">_xludf.IFNA(INDEX(อาจารย์ประจำหลักสูตรทั้งหมด!$C:$C,MATCH('เอกสารหมายเลข 1 (2)'!$V50,อาจารย์ประจำหลักสูตรทั้งหมด!$AK:$AK,0)),"")</f>
        <v>#NAME?</v>
      </c>
      <c r="H50" s="59" t="e">
        <f t="array" aca="1" ref="H50" ca="1">_xludf.IFNA(INDEX(อาจารย์ประจำหลักสูตรทั้งหมด!$E:$E,MATCH('เอกสารหมายเลข 1 (2)'!$V50,อาจารย์ประจำหลักสูตรทั้งหมด!$AK:$AK,0)),"")</f>
        <v>#NAME?</v>
      </c>
      <c r="I50" s="59" t="e">
        <f t="array" aca="1" ref="I50" ca="1">_xludf.IFNA(INDEX(อาจารย์ประจำหลักสูตรทั้งหมด!$L:$L,MATCH('เอกสารหมายเลข 1 (2)'!$V50,อาจารย์ประจำหลักสูตรทั้งหมด!$AK:$AK,0)),"")</f>
        <v>#NAME?</v>
      </c>
      <c r="J50" s="61" t="e">
        <f t="array" aca="1" ref="J50" ca="1">_xludf.IFNA(INDEX(อาจารย์ประจำหลักสูตรทั้งหมด!$T:$T,MATCH('เอกสารหมายเลข 1 (2)'!$V50,อาจารย์ประจำหลักสูตรทั้งหมด!$AK:$AK,0)),"")</f>
        <v>#NAME?</v>
      </c>
      <c r="K50" s="59"/>
      <c r="L50" s="59"/>
      <c r="M50" s="62">
        <f t="shared" ref="M50:N50" si="52">SUMIF($E:$E,$B50,M:M)</f>
        <v>3</v>
      </c>
      <c r="N50" s="62">
        <f t="shared" si="52"/>
        <v>2</v>
      </c>
      <c r="O50" s="62"/>
      <c r="P50" s="62">
        <f t="shared" ref="P50:Q50" si="53">SUMIF($E:$E,$B50,P:P)</f>
        <v>0</v>
      </c>
      <c r="Q50" s="62">
        <f t="shared" si="53"/>
        <v>0</v>
      </c>
      <c r="R50" s="63">
        <f t="shared" si="2"/>
        <v>5</v>
      </c>
      <c r="S50" s="59"/>
      <c r="T50" s="59"/>
      <c r="U50" s="5" t="str">
        <f t="shared" si="7"/>
        <v>คณะครุศาสตร์ สาขาวิชาจิตวิทยาการศึกษาและการแนะแนว</v>
      </c>
      <c r="V50" s="58" t="s">
        <v>51</v>
      </c>
      <c r="W50" s="59"/>
      <c r="X50" s="59"/>
      <c r="Y50" s="59"/>
      <c r="Z50" s="59"/>
    </row>
    <row r="51" spans="1:26" ht="21.75" customHeight="1">
      <c r="A51" s="1"/>
      <c r="B51" s="2">
        <v>3101100285346</v>
      </c>
      <c r="C51" s="64" t="s">
        <v>107</v>
      </c>
      <c r="D51" s="5" t="s">
        <v>28</v>
      </c>
      <c r="E51" s="5" t="s">
        <v>108</v>
      </c>
      <c r="F51" s="5" t="e">
        <f t="array" aca="1" ref="F51" ca="1">_xludf.IFNA(INDEX(อาจารย์ประจำหลักสูตรทั้งหมด!$J:$J,MATCH('เอกสารหมายเลข 1 (2)'!$V51,อาจารย์ประจำหลักสูตรทั้งหมด!$AK:$AK,0)),"")</f>
        <v>#NAME?</v>
      </c>
      <c r="G51" s="5" t="e">
        <f t="array" aca="1" ref="G51" ca="1">_xludf.IFNA(INDEX(อาจารย์ประจำหลักสูตรทั้งหมด!$C:$C,MATCH('เอกสารหมายเลข 1 (2)'!$V51,อาจารย์ประจำหลักสูตรทั้งหมด!$AK:$AK,0)),"")</f>
        <v>#NAME?</v>
      </c>
      <c r="H51" s="5" t="e">
        <f t="array" aca="1" ref="H51" ca="1">_xludf.IFNA(INDEX(อาจารย์ประจำหลักสูตรทั้งหมด!$E:$E,MATCH('เอกสารหมายเลข 1 (2)'!$V51,อาจารย์ประจำหลักสูตรทั้งหมด!$AK:$AK,0)),"")</f>
        <v>#NAME?</v>
      </c>
      <c r="I51" s="5" t="e">
        <f t="array" aca="1" ref="I51" ca="1">_xludf.IFNA(INDEX(อาจารย์ประจำหลักสูตรทั้งหมด!$L:$L,MATCH('เอกสารหมายเลข 1 (2)'!$V51,อาจารย์ประจำหลักสูตรทั้งหมด!$AK:$AK,0)),"")</f>
        <v>#NAME?</v>
      </c>
      <c r="J51" s="65" t="e">
        <f t="array" aca="1" ref="J51" ca="1">_xludf.IFNA(INDEX(อาจารย์ประจำหลักสูตรทั้งหมด!$T:$T,MATCH('เอกสารหมายเลข 1 (2)'!$V51,อาจารย์ประจำหลักสูตรทั้งหมด!$AK:$AK,0)),"")</f>
        <v>#NAME?</v>
      </c>
      <c r="K51" s="5" t="s">
        <v>62</v>
      </c>
      <c r="L51" s="5" t="s">
        <v>49</v>
      </c>
      <c r="M51" s="66">
        <f t="shared" ref="M51:M55" si="54">IF(K51="ข้าราชการพลเรือนในสถาบันอุดมศึกษา",1,0)</f>
        <v>1</v>
      </c>
      <c r="N51" s="66">
        <f t="shared" ref="N51:N55" si="55">IF(K51="พนักงานมหาวิทยาลัย",1,0)</f>
        <v>0</v>
      </c>
      <c r="O51" s="66"/>
      <c r="P51" s="66">
        <f t="shared" ref="P51:P55" si="56">IF(K51="ลูกจ้างชั่วคราวรายเดือน",1,0)</f>
        <v>0</v>
      </c>
      <c r="Q51" s="66">
        <f t="shared" ref="Q51:Q55" si="57">IF(K51="อาจารย์พิเศษรายชั่วโมง",1,0)</f>
        <v>0</v>
      </c>
      <c r="R51" s="67">
        <f t="shared" si="2"/>
        <v>1</v>
      </c>
      <c r="S51" s="5"/>
      <c r="T51" s="5"/>
      <c r="U51" s="5" t="str">
        <f t="shared" si="7"/>
        <v>คณะครุศาสตร์ สาขาวิชาจิตวิทยาการศึกษาและการแนะแนว</v>
      </c>
      <c r="V51" s="8">
        <v>3101100285346</v>
      </c>
      <c r="W51" s="5"/>
      <c r="X51" s="5"/>
      <c r="Y51" s="5"/>
      <c r="Z51" s="5"/>
    </row>
    <row r="52" spans="1:26" ht="21.75" customHeight="1">
      <c r="A52" s="1"/>
      <c r="B52" s="2">
        <v>3102101945111</v>
      </c>
      <c r="C52" s="64" t="s">
        <v>109</v>
      </c>
      <c r="D52" s="5" t="s">
        <v>28</v>
      </c>
      <c r="E52" s="5" t="s">
        <v>108</v>
      </c>
      <c r="F52" s="5" t="e">
        <f t="array" aca="1" ref="F52" ca="1">_xludf.IFNA(INDEX(อาจารย์ประจำหลักสูตรทั้งหมด!$J:$J,MATCH('เอกสารหมายเลข 1 (2)'!$V52,อาจารย์ประจำหลักสูตรทั้งหมด!$AK:$AK,0)),"")</f>
        <v>#NAME?</v>
      </c>
      <c r="G52" s="5" t="e">
        <f t="array" aca="1" ref="G52" ca="1">_xludf.IFNA(INDEX(อาจารย์ประจำหลักสูตรทั้งหมด!$C:$C,MATCH('เอกสารหมายเลข 1 (2)'!$V52,อาจารย์ประจำหลักสูตรทั้งหมด!$AK:$AK,0)),"")</f>
        <v>#NAME?</v>
      </c>
      <c r="H52" s="5" t="e">
        <f t="array" aca="1" ref="H52" ca="1">_xludf.IFNA(INDEX(อาจารย์ประจำหลักสูตรทั้งหมด!$E:$E,MATCH('เอกสารหมายเลข 1 (2)'!$V52,อาจารย์ประจำหลักสูตรทั้งหมด!$AK:$AK,0)),"")</f>
        <v>#NAME?</v>
      </c>
      <c r="I52" s="5" t="e">
        <f t="array" aca="1" ref="I52" ca="1">_xludf.IFNA(INDEX(อาจารย์ประจำหลักสูตรทั้งหมด!$L:$L,MATCH('เอกสารหมายเลข 1 (2)'!$V52,อาจารย์ประจำหลักสูตรทั้งหมด!$AK:$AK,0)),"")</f>
        <v>#NAME?</v>
      </c>
      <c r="J52" s="65" t="e">
        <f t="array" aca="1" ref="J52" ca="1">_xludf.IFNA(INDEX(อาจารย์ประจำหลักสูตรทั้งหมด!$T:$T,MATCH('เอกสารหมายเลข 1 (2)'!$V52,อาจารย์ประจำหลักสูตรทั้งหมด!$AK:$AK,0)),"")</f>
        <v>#NAME?</v>
      </c>
      <c r="K52" s="5" t="s">
        <v>62</v>
      </c>
      <c r="L52" s="5" t="s">
        <v>49</v>
      </c>
      <c r="M52" s="66">
        <f t="shared" si="54"/>
        <v>1</v>
      </c>
      <c r="N52" s="66">
        <f t="shared" si="55"/>
        <v>0</v>
      </c>
      <c r="O52" s="66"/>
      <c r="P52" s="66">
        <f t="shared" si="56"/>
        <v>0</v>
      </c>
      <c r="Q52" s="66">
        <f t="shared" si="57"/>
        <v>0</v>
      </c>
      <c r="R52" s="67">
        <f t="shared" si="2"/>
        <v>1</v>
      </c>
      <c r="S52" s="5"/>
      <c r="T52" s="5"/>
      <c r="U52" s="5" t="str">
        <f t="shared" si="7"/>
        <v>คณะครุศาสตร์ สาขาวิชาจิตวิทยาการศึกษาและการแนะแนว</v>
      </c>
      <c r="V52" s="8">
        <v>3102101945111</v>
      </c>
      <c r="W52" s="5"/>
      <c r="X52" s="5"/>
      <c r="Y52" s="5"/>
      <c r="Z52" s="5"/>
    </row>
    <row r="53" spans="1:26" ht="21.75" customHeight="1">
      <c r="A53" s="1"/>
      <c r="B53" s="2">
        <v>3490500172804</v>
      </c>
      <c r="C53" s="64" t="s">
        <v>110</v>
      </c>
      <c r="D53" s="5" t="s">
        <v>28</v>
      </c>
      <c r="E53" s="5" t="s">
        <v>108</v>
      </c>
      <c r="F53" s="5" t="e">
        <f t="array" aca="1" ref="F53" ca="1">_xludf.IFNA(INDEX(อาจารย์ประจำหลักสูตรทั้งหมด!$J:$J,MATCH('เอกสารหมายเลข 1 (2)'!$V53,อาจารย์ประจำหลักสูตรทั้งหมด!$AK:$AK,0)),"")</f>
        <v>#NAME?</v>
      </c>
      <c r="G53" s="5" t="e">
        <f t="array" aca="1" ref="G53" ca="1">_xludf.IFNA(INDEX(อาจารย์ประจำหลักสูตรทั้งหมด!$C:$C,MATCH('เอกสารหมายเลข 1 (2)'!$V53,อาจารย์ประจำหลักสูตรทั้งหมด!$AK:$AK,0)),"")</f>
        <v>#NAME?</v>
      </c>
      <c r="H53" s="5" t="e">
        <f t="array" aca="1" ref="H53" ca="1">_xludf.IFNA(INDEX(อาจารย์ประจำหลักสูตรทั้งหมด!$E:$E,MATCH('เอกสารหมายเลข 1 (2)'!$V53,อาจารย์ประจำหลักสูตรทั้งหมด!$AK:$AK,0)),"")</f>
        <v>#NAME?</v>
      </c>
      <c r="I53" s="5" t="e">
        <f t="array" aca="1" ref="I53" ca="1">_xludf.IFNA(INDEX(อาจารย์ประจำหลักสูตรทั้งหมด!$L:$L,MATCH('เอกสารหมายเลข 1 (2)'!$V53,อาจารย์ประจำหลักสูตรทั้งหมด!$AK:$AK,0)),"")</f>
        <v>#NAME?</v>
      </c>
      <c r="J53" s="65" t="e">
        <f t="array" aca="1" ref="J53" ca="1">_xludf.IFNA(INDEX(อาจารย์ประจำหลักสูตรทั้งหมด!$T:$T,MATCH('เอกสารหมายเลข 1 (2)'!$V53,อาจารย์ประจำหลักสูตรทั้งหมด!$AK:$AK,0)),"")</f>
        <v>#NAME?</v>
      </c>
      <c r="K53" s="5" t="s">
        <v>62</v>
      </c>
      <c r="L53" s="5" t="s">
        <v>49</v>
      </c>
      <c r="M53" s="66">
        <f t="shared" si="54"/>
        <v>1</v>
      </c>
      <c r="N53" s="66">
        <f t="shared" si="55"/>
        <v>0</v>
      </c>
      <c r="O53" s="66"/>
      <c r="P53" s="66">
        <f t="shared" si="56"/>
        <v>0</v>
      </c>
      <c r="Q53" s="66">
        <f t="shared" si="57"/>
        <v>0</v>
      </c>
      <c r="R53" s="67">
        <f t="shared" si="2"/>
        <v>1</v>
      </c>
      <c r="S53" s="5"/>
      <c r="T53" s="5"/>
      <c r="U53" s="5" t="str">
        <f t="shared" si="7"/>
        <v>คณะครุศาสตร์ สาขาวิชาจิตวิทยาการศึกษาและการแนะแนว</v>
      </c>
      <c r="V53" s="8">
        <v>3490500172804</v>
      </c>
      <c r="W53" s="5"/>
      <c r="X53" s="5"/>
      <c r="Y53" s="5"/>
      <c r="Z53" s="5"/>
    </row>
    <row r="54" spans="1:26" ht="21.75" customHeight="1">
      <c r="A54" s="1"/>
      <c r="B54" s="2">
        <v>1101400975465</v>
      </c>
      <c r="C54" s="64" t="s">
        <v>112</v>
      </c>
      <c r="D54" s="5" t="s">
        <v>28</v>
      </c>
      <c r="E54" s="5" t="s">
        <v>108</v>
      </c>
      <c r="F54" s="5" t="e">
        <f t="array" aca="1" ref="F54" ca="1">_xludf.IFNA(INDEX(อาจารย์ประจำหลักสูตรทั้งหมด!$J:$J,MATCH('เอกสารหมายเลข 1 (2)'!$V54,อาจารย์ประจำหลักสูตรทั้งหมด!$AK:$AK,0)),"")</f>
        <v>#NAME?</v>
      </c>
      <c r="G54" s="5" t="e">
        <f t="array" aca="1" ref="G54" ca="1">_xludf.IFNA(INDEX(อาจารย์ประจำหลักสูตรทั้งหมด!$C:$C,MATCH('เอกสารหมายเลข 1 (2)'!$V54,อาจารย์ประจำหลักสูตรทั้งหมด!$AK:$AK,0)),"")</f>
        <v>#NAME?</v>
      </c>
      <c r="H54" s="5" t="e">
        <f t="array" aca="1" ref="H54" ca="1">_xludf.IFNA(INDEX(อาจารย์ประจำหลักสูตรทั้งหมด!$E:$E,MATCH('เอกสารหมายเลข 1 (2)'!$V54,อาจารย์ประจำหลักสูตรทั้งหมด!$AK:$AK,0)),"")</f>
        <v>#NAME?</v>
      </c>
      <c r="I54" s="5" t="e">
        <f t="array" aca="1" ref="I54" ca="1">_xludf.IFNA(INDEX(อาจารย์ประจำหลักสูตรทั้งหมด!$L:$L,MATCH('เอกสารหมายเลข 1 (2)'!$V54,อาจารย์ประจำหลักสูตรทั้งหมด!$AK:$AK,0)),"")</f>
        <v>#NAME?</v>
      </c>
      <c r="J54" s="65" t="e">
        <f t="array" aca="1" ref="J54" ca="1">_xludf.IFNA(INDEX(อาจารย์ประจำหลักสูตรทั้งหมด!$T:$T,MATCH('เอกสารหมายเลข 1 (2)'!$V54,อาจารย์ประจำหลักสูตรทั้งหมด!$AK:$AK,0)),"")</f>
        <v>#NAME?</v>
      </c>
      <c r="K54" s="5" t="s">
        <v>6</v>
      </c>
      <c r="L54" s="5" t="s">
        <v>81</v>
      </c>
      <c r="M54" s="66">
        <f t="shared" si="54"/>
        <v>0</v>
      </c>
      <c r="N54" s="66">
        <f t="shared" si="55"/>
        <v>1</v>
      </c>
      <c r="O54" s="66"/>
      <c r="P54" s="66">
        <f t="shared" si="56"/>
        <v>0</v>
      </c>
      <c r="Q54" s="66">
        <f t="shared" si="57"/>
        <v>0</v>
      </c>
      <c r="R54" s="67">
        <f t="shared" si="2"/>
        <v>1</v>
      </c>
      <c r="S54" s="5"/>
      <c r="T54" s="5"/>
      <c r="U54" s="5" t="str">
        <f t="shared" si="7"/>
        <v>คณะครุศาสตร์ สาขาวิชาจิตวิทยาการศึกษาและการแนะแนว</v>
      </c>
      <c r="V54" s="8">
        <v>1101400975465</v>
      </c>
      <c r="W54" s="5"/>
      <c r="X54" s="5"/>
      <c r="Y54" s="5"/>
      <c r="Z54" s="5"/>
    </row>
    <row r="55" spans="1:26" ht="21.75" customHeight="1">
      <c r="A55" s="1"/>
      <c r="B55" s="2">
        <v>1489900063907</v>
      </c>
      <c r="C55" s="64" t="s">
        <v>113</v>
      </c>
      <c r="D55" s="5" t="s">
        <v>28</v>
      </c>
      <c r="E55" s="5" t="s">
        <v>108</v>
      </c>
      <c r="F55" s="5" t="e">
        <f t="array" aca="1" ref="F55" ca="1">_xludf.IFNA(INDEX(อาจารย์ประจำหลักสูตรทั้งหมด!$J:$J,MATCH('เอกสารหมายเลข 1 (2)'!$V55,อาจารย์ประจำหลักสูตรทั้งหมด!$AK:$AK,0)),"")</f>
        <v>#NAME?</v>
      </c>
      <c r="G55" s="5" t="e">
        <f t="array" aca="1" ref="G55" ca="1">_xludf.IFNA(INDEX(อาจารย์ประจำหลักสูตรทั้งหมด!$C:$C,MATCH('เอกสารหมายเลข 1 (2)'!$V55,อาจารย์ประจำหลักสูตรทั้งหมด!$AK:$AK,0)),"")</f>
        <v>#NAME?</v>
      </c>
      <c r="H55" s="5" t="e">
        <f t="array" aca="1" ref="H55" ca="1">_xludf.IFNA(INDEX(อาจารย์ประจำหลักสูตรทั้งหมด!$E:$E,MATCH('เอกสารหมายเลข 1 (2)'!$V55,อาจารย์ประจำหลักสูตรทั้งหมด!$AK:$AK,0)),"")</f>
        <v>#NAME?</v>
      </c>
      <c r="I55" s="5" t="e">
        <f t="array" aca="1" ref="I55" ca="1">_xludf.IFNA(INDEX(อาจารย์ประจำหลักสูตรทั้งหมด!$L:$L,MATCH('เอกสารหมายเลข 1 (2)'!$V55,อาจารย์ประจำหลักสูตรทั้งหมด!$AK:$AK,0)),"")</f>
        <v>#NAME?</v>
      </c>
      <c r="J55" s="65" t="e">
        <f t="array" aca="1" ref="J55" ca="1">_xludf.IFNA(INDEX(อาจารย์ประจำหลักสูตรทั้งหมด!$T:$T,MATCH('เอกสารหมายเลข 1 (2)'!$V55,อาจารย์ประจำหลักสูตรทั้งหมด!$AK:$AK,0)),"")</f>
        <v>#NAME?</v>
      </c>
      <c r="K55" s="5" t="s">
        <v>6</v>
      </c>
      <c r="L55" s="5" t="s">
        <v>81</v>
      </c>
      <c r="M55" s="66">
        <f t="shared" si="54"/>
        <v>0</v>
      </c>
      <c r="N55" s="66">
        <f t="shared" si="55"/>
        <v>1</v>
      </c>
      <c r="O55" s="66"/>
      <c r="P55" s="66">
        <f t="shared" si="56"/>
        <v>0</v>
      </c>
      <c r="Q55" s="66">
        <f t="shared" si="57"/>
        <v>0</v>
      </c>
      <c r="R55" s="67">
        <f t="shared" si="2"/>
        <v>1</v>
      </c>
      <c r="S55" s="5"/>
      <c r="T55" s="5"/>
      <c r="U55" s="5" t="str">
        <f t="shared" si="7"/>
        <v xml:space="preserve"> </v>
      </c>
      <c r="V55" s="8">
        <v>1489900063907</v>
      </c>
      <c r="W55" s="5"/>
      <c r="X55" s="5"/>
      <c r="Y55" s="5"/>
      <c r="Z55" s="5"/>
    </row>
    <row r="56" spans="1:26" ht="21.75" customHeight="1">
      <c r="A56" s="4">
        <v>10</v>
      </c>
      <c r="B56" s="57" t="str">
        <f>E57</f>
        <v>สาขาวิชาชีพครู</v>
      </c>
      <c r="C56" s="60" t="s">
        <v>114</v>
      </c>
      <c r="D56" s="59"/>
      <c r="E56" s="59"/>
      <c r="F56" s="59" t="e">
        <f t="array" aca="1" ref="F56" ca="1">_xludf.IFNA(INDEX(อาจารย์ประจำหลักสูตรทั้งหมด!$J:$J,MATCH('เอกสารหมายเลข 1 (2)'!$V56,อาจารย์ประจำหลักสูตรทั้งหมด!$AK:$AK,0)),"")</f>
        <v>#NAME?</v>
      </c>
      <c r="G56" s="59" t="e">
        <f t="array" aca="1" ref="G56" ca="1">_xludf.IFNA(INDEX(อาจารย์ประจำหลักสูตรทั้งหมด!$C:$C,MATCH('เอกสารหมายเลข 1 (2)'!$V56,อาจารย์ประจำหลักสูตรทั้งหมด!$AK:$AK,0)),"")</f>
        <v>#NAME?</v>
      </c>
      <c r="H56" s="59" t="e">
        <f t="array" aca="1" ref="H56" ca="1">_xludf.IFNA(INDEX(อาจารย์ประจำหลักสูตรทั้งหมด!$E:$E,MATCH('เอกสารหมายเลข 1 (2)'!$V56,อาจารย์ประจำหลักสูตรทั้งหมด!$AK:$AK,0)),"")</f>
        <v>#NAME?</v>
      </c>
      <c r="I56" s="59" t="e">
        <f t="array" aca="1" ref="I56" ca="1">_xludf.IFNA(INDEX(อาจารย์ประจำหลักสูตรทั้งหมด!$L:$L,MATCH('เอกสารหมายเลข 1 (2)'!$V56,อาจารย์ประจำหลักสูตรทั้งหมด!$AK:$AK,0)),"")</f>
        <v>#NAME?</v>
      </c>
      <c r="J56" s="61" t="e">
        <f t="array" aca="1" ref="J56" ca="1">_xludf.IFNA(INDEX(อาจารย์ประจำหลักสูตรทั้งหมด!$T:$T,MATCH('เอกสารหมายเลข 1 (2)'!$V56,อาจารย์ประจำหลักสูตรทั้งหมด!$AK:$AK,0)),"")</f>
        <v>#NAME?</v>
      </c>
      <c r="K56" s="59"/>
      <c r="L56" s="59"/>
      <c r="M56" s="62">
        <f t="shared" ref="M56:N56" si="58">SUMIF($E:$E,$B56,M:M)</f>
        <v>0</v>
      </c>
      <c r="N56" s="62">
        <f t="shared" si="58"/>
        <v>0</v>
      </c>
      <c r="O56" s="62"/>
      <c r="P56" s="62">
        <f t="shared" ref="P56:Q56" si="59">SUMIF($E:$E,$B56,P:P)</f>
        <v>2</v>
      </c>
      <c r="Q56" s="62">
        <f t="shared" si="59"/>
        <v>0</v>
      </c>
      <c r="R56" s="63">
        <f t="shared" si="2"/>
        <v>2</v>
      </c>
      <c r="S56" s="59"/>
      <c r="T56" s="59"/>
      <c r="U56" s="5" t="str">
        <f t="shared" si="7"/>
        <v>คณะครุศาสตร์ สาขาวิชาชีพครู</v>
      </c>
      <c r="V56" s="58" t="s">
        <v>51</v>
      </c>
      <c r="W56" s="59"/>
      <c r="X56" s="59"/>
      <c r="Y56" s="59"/>
      <c r="Z56" s="59"/>
    </row>
    <row r="57" spans="1:26" ht="21.75" customHeight="1">
      <c r="A57" s="1"/>
      <c r="B57" s="2">
        <v>3401500007855</v>
      </c>
      <c r="C57" s="64" t="s">
        <v>115</v>
      </c>
      <c r="D57" s="5" t="s">
        <v>28</v>
      </c>
      <c r="E57" s="5" t="s">
        <v>114</v>
      </c>
      <c r="F57" s="5" t="e">
        <f t="array" aca="1" ref="F57" ca="1">_xludf.IFNA(INDEX(อาจารย์ประจำหลักสูตรทั้งหมด!$J:$J,MATCH('เอกสารหมายเลข 1 (2)'!$V57,อาจารย์ประจำหลักสูตรทั้งหมด!$AK:$AK,0)),"")</f>
        <v>#NAME?</v>
      </c>
      <c r="G57" s="5" t="e">
        <f t="array" aca="1" ref="G57" ca="1">_xludf.IFNA(INDEX(อาจารย์ประจำหลักสูตรทั้งหมด!$C:$C,MATCH('เอกสารหมายเลข 1 (2)'!$V57,อาจารย์ประจำหลักสูตรทั้งหมด!$AK:$AK,0)),"")</f>
        <v>#NAME?</v>
      </c>
      <c r="H57" s="5" t="e">
        <f t="array" aca="1" ref="H57" ca="1">_xludf.IFNA(INDEX(อาจารย์ประจำหลักสูตรทั้งหมด!$E:$E,MATCH('เอกสารหมายเลข 1 (2)'!$V57,อาจารย์ประจำหลักสูตรทั้งหมด!$AK:$AK,0)),"")</f>
        <v>#NAME?</v>
      </c>
      <c r="I57" s="5" t="e">
        <f t="array" aca="1" ref="I57" ca="1">_xludf.IFNA(INDEX(อาจารย์ประจำหลักสูตรทั้งหมด!$L:$L,MATCH('เอกสารหมายเลข 1 (2)'!$V57,อาจารย์ประจำหลักสูตรทั้งหมด!$AK:$AK,0)),"")</f>
        <v>#NAME?</v>
      </c>
      <c r="J57" s="65" t="e">
        <f t="array" aca="1" ref="J57" ca="1">_xludf.IFNA(INDEX(อาจารย์ประจำหลักสูตรทั้งหมด!$T:$T,MATCH('เอกสารหมายเลข 1 (2)'!$V57,อาจารย์ประจำหลักสูตรทั้งหมด!$AK:$AK,0)),"")</f>
        <v>#NAME?</v>
      </c>
      <c r="K57" s="5" t="s">
        <v>48</v>
      </c>
      <c r="L57" s="5" t="s">
        <v>49</v>
      </c>
      <c r="M57" s="66">
        <f t="shared" ref="M57:M58" si="60">IF(K57="ข้าราชการพลเรือนในสถาบันอุดมศึกษา",1,0)</f>
        <v>0</v>
      </c>
      <c r="N57" s="66">
        <f t="shared" ref="N57:N58" si="61">IF(K57="พนักงานมหาวิทยาลัย",1,0)</f>
        <v>0</v>
      </c>
      <c r="O57" s="66"/>
      <c r="P57" s="66">
        <f t="shared" ref="P57:P58" si="62">IF(K57="ลูกจ้างชั่วคราวรายเดือน",1,0)</f>
        <v>1</v>
      </c>
      <c r="Q57" s="66">
        <f t="shared" ref="Q57:Q58" si="63">IF(K57="อาจารย์พิเศษรายชั่วโมง",1,0)</f>
        <v>0</v>
      </c>
      <c r="R57" s="67">
        <f t="shared" si="2"/>
        <v>1</v>
      </c>
      <c r="S57" s="5"/>
      <c r="T57" s="5"/>
      <c r="U57" s="5" t="str">
        <f t="shared" si="7"/>
        <v>คณะครุศาสตร์ สาขาวิชาชีพครู</v>
      </c>
      <c r="V57" s="8">
        <v>3401500007855</v>
      </c>
      <c r="W57" s="5"/>
      <c r="X57" s="5"/>
      <c r="Y57" s="5"/>
      <c r="Z57" s="5"/>
    </row>
    <row r="58" spans="1:26" ht="21.75" customHeight="1">
      <c r="A58" s="1"/>
      <c r="B58" s="2">
        <v>3420100023313</v>
      </c>
      <c r="C58" s="64" t="s">
        <v>116</v>
      </c>
      <c r="D58" s="5" t="s">
        <v>28</v>
      </c>
      <c r="E58" s="5" t="s">
        <v>114</v>
      </c>
      <c r="F58" s="5" t="e">
        <f t="array" aca="1" ref="F58" ca="1">_xludf.IFNA(INDEX(อาจารย์ประจำหลักสูตรทั้งหมด!$J:$J,MATCH('เอกสารหมายเลข 1 (2)'!$V58,อาจารย์ประจำหลักสูตรทั้งหมด!$AK:$AK,0)),"")</f>
        <v>#NAME?</v>
      </c>
      <c r="G58" s="5" t="e">
        <f t="array" aca="1" ref="G58" ca="1">_xludf.IFNA(INDEX(อาจารย์ประจำหลักสูตรทั้งหมด!$C:$C,MATCH('เอกสารหมายเลข 1 (2)'!$V58,อาจารย์ประจำหลักสูตรทั้งหมด!$AK:$AK,0)),"")</f>
        <v>#NAME?</v>
      </c>
      <c r="H58" s="5" t="e">
        <f t="array" aca="1" ref="H58" ca="1">_xludf.IFNA(INDEX(อาจารย์ประจำหลักสูตรทั้งหมด!$E:$E,MATCH('เอกสารหมายเลข 1 (2)'!$V58,อาจารย์ประจำหลักสูตรทั้งหมด!$AK:$AK,0)),"")</f>
        <v>#NAME?</v>
      </c>
      <c r="I58" s="5" t="e">
        <f t="array" aca="1" ref="I58" ca="1">_xludf.IFNA(INDEX(อาจารย์ประจำหลักสูตรทั้งหมด!$L:$L,MATCH('เอกสารหมายเลข 1 (2)'!$V58,อาจารย์ประจำหลักสูตรทั้งหมด!$AK:$AK,0)),"")</f>
        <v>#NAME?</v>
      </c>
      <c r="J58" s="65" t="e">
        <f t="array" aca="1" ref="J58" ca="1">_xludf.IFNA(INDEX(อาจารย์ประจำหลักสูตรทั้งหมด!$T:$T,MATCH('เอกสารหมายเลข 1 (2)'!$V58,อาจารย์ประจำหลักสูตรทั้งหมด!$AK:$AK,0)),"")</f>
        <v>#NAME?</v>
      </c>
      <c r="K58" s="5" t="s">
        <v>48</v>
      </c>
      <c r="L58" s="5" t="s">
        <v>49</v>
      </c>
      <c r="M58" s="66">
        <f t="shared" si="60"/>
        <v>0</v>
      </c>
      <c r="N58" s="66">
        <f t="shared" si="61"/>
        <v>0</v>
      </c>
      <c r="O58" s="66"/>
      <c r="P58" s="66">
        <f t="shared" si="62"/>
        <v>1</v>
      </c>
      <c r="Q58" s="66">
        <f t="shared" si="63"/>
        <v>0</v>
      </c>
      <c r="R58" s="67">
        <f t="shared" si="2"/>
        <v>1</v>
      </c>
      <c r="S58" s="5"/>
      <c r="T58" s="5"/>
      <c r="U58" s="5" t="str">
        <f t="shared" si="7"/>
        <v xml:space="preserve"> </v>
      </c>
      <c r="V58" s="8">
        <v>3420100023313</v>
      </c>
      <c r="W58" s="5"/>
      <c r="X58" s="5"/>
      <c r="Y58" s="5"/>
      <c r="Z58" s="5"/>
    </row>
    <row r="59" spans="1:26" ht="21.75" customHeight="1">
      <c r="A59" s="4">
        <v>11</v>
      </c>
      <c r="B59" s="57" t="str">
        <f>E60</f>
        <v>สาขาวิชานวัตกรรมและคอมพิวเตอร์ศึกษา</v>
      </c>
      <c r="C59" s="58" t="str">
        <f>B59</f>
        <v>สาขาวิชานวัตกรรมและคอมพิวเตอร์ศึกษา</v>
      </c>
      <c r="D59" s="59"/>
      <c r="E59" s="59"/>
      <c r="F59" s="59" t="e">
        <f t="array" aca="1" ref="F59" ca="1">_xludf.IFNA(INDEX(อาจารย์ประจำหลักสูตรทั้งหมด!$J:$J,MATCH('เอกสารหมายเลข 1 (2)'!$V59,อาจารย์ประจำหลักสูตรทั้งหมด!$AK:$AK,0)),"")</f>
        <v>#NAME?</v>
      </c>
      <c r="G59" s="59" t="e">
        <f t="array" aca="1" ref="G59" ca="1">_xludf.IFNA(INDEX(อาจารย์ประจำหลักสูตรทั้งหมด!$C:$C,MATCH('เอกสารหมายเลข 1 (2)'!$V59,อาจารย์ประจำหลักสูตรทั้งหมด!$AK:$AK,0)),"")</f>
        <v>#NAME?</v>
      </c>
      <c r="H59" s="59" t="e">
        <f t="array" aca="1" ref="H59" ca="1">_xludf.IFNA(INDEX(อาจารย์ประจำหลักสูตรทั้งหมด!$E:$E,MATCH('เอกสารหมายเลข 1 (2)'!$V59,อาจารย์ประจำหลักสูตรทั้งหมด!$AK:$AK,0)),"")</f>
        <v>#NAME?</v>
      </c>
      <c r="I59" s="59" t="e">
        <f t="array" aca="1" ref="I59" ca="1">_xludf.IFNA(INDEX(อาจารย์ประจำหลักสูตรทั้งหมด!$L:$L,MATCH('เอกสารหมายเลข 1 (2)'!$V59,อาจารย์ประจำหลักสูตรทั้งหมด!$AK:$AK,0)),"")</f>
        <v>#NAME?</v>
      </c>
      <c r="J59" s="61" t="e">
        <f t="array" aca="1" ref="J59" ca="1">_xludf.IFNA(INDEX(อาจารย์ประจำหลักสูตรทั้งหมด!$T:$T,MATCH('เอกสารหมายเลข 1 (2)'!$V59,อาจารย์ประจำหลักสูตรทั้งหมด!$AK:$AK,0)),"")</f>
        <v>#NAME?</v>
      </c>
      <c r="K59" s="59"/>
      <c r="L59" s="59"/>
      <c r="M59" s="62">
        <f t="shared" ref="M59:N59" si="64">SUMIF($E:$E,$B59,M:M)</f>
        <v>1</v>
      </c>
      <c r="N59" s="62">
        <f t="shared" si="64"/>
        <v>5</v>
      </c>
      <c r="O59" s="62"/>
      <c r="P59" s="62">
        <f t="shared" ref="P59:Q59" si="65">SUMIF($E:$E,$B59,P:P)</f>
        <v>0</v>
      </c>
      <c r="Q59" s="62">
        <f t="shared" si="65"/>
        <v>0</v>
      </c>
      <c r="R59" s="63">
        <f t="shared" si="2"/>
        <v>6</v>
      </c>
      <c r="S59" s="59"/>
      <c r="T59" s="59"/>
      <c r="U59" s="5" t="str">
        <f t="shared" si="7"/>
        <v>คณะครุศาสตร์ สาขาวิชานวัตกรรมและคอมพิวเตอร์ศึกษา</v>
      </c>
      <c r="V59" s="58" t="s">
        <v>51</v>
      </c>
      <c r="W59" s="59"/>
      <c r="X59" s="59"/>
      <c r="Y59" s="59"/>
      <c r="Z59" s="59"/>
    </row>
    <row r="60" spans="1:26" ht="21.75" customHeight="1">
      <c r="A60" s="1"/>
      <c r="B60" s="2">
        <v>3460500754463</v>
      </c>
      <c r="C60" s="64" t="s">
        <v>117</v>
      </c>
      <c r="D60" s="5" t="s">
        <v>28</v>
      </c>
      <c r="E60" s="5" t="s">
        <v>118</v>
      </c>
      <c r="F60" s="5" t="e">
        <f t="array" aca="1" ref="F60" ca="1">_xludf.IFNA(INDEX(อาจารย์ประจำหลักสูตรทั้งหมด!$J:$J,MATCH('เอกสารหมายเลข 1 (2)'!$V60,อาจารย์ประจำหลักสูตรทั้งหมด!$AK:$AK,0)),"")</f>
        <v>#NAME?</v>
      </c>
      <c r="G60" s="5" t="e">
        <f t="array" aca="1" ref="G60" ca="1">_xludf.IFNA(INDEX(อาจารย์ประจำหลักสูตรทั้งหมด!$C:$C,MATCH('เอกสารหมายเลข 1 (2)'!$V60,อาจารย์ประจำหลักสูตรทั้งหมด!$AK:$AK,0)),"")</f>
        <v>#NAME?</v>
      </c>
      <c r="H60" s="5" t="e">
        <f t="array" aca="1" ref="H60" ca="1">_xludf.IFNA(INDEX(อาจารย์ประจำหลักสูตรทั้งหมด!$E:$E,MATCH('เอกสารหมายเลข 1 (2)'!$V60,อาจารย์ประจำหลักสูตรทั้งหมด!$AK:$AK,0)),"")</f>
        <v>#NAME?</v>
      </c>
      <c r="I60" s="5" t="e">
        <f t="array" aca="1" ref="I60" ca="1">_xludf.IFNA(INDEX(อาจารย์ประจำหลักสูตรทั้งหมด!$L:$L,MATCH('เอกสารหมายเลข 1 (2)'!$V60,อาจารย์ประจำหลักสูตรทั้งหมด!$AK:$AK,0)),"")</f>
        <v>#NAME?</v>
      </c>
      <c r="J60" s="65" t="e">
        <f t="array" aca="1" ref="J60" ca="1">_xludf.IFNA(INDEX(อาจารย์ประจำหลักสูตรทั้งหมด!$T:$T,MATCH('เอกสารหมายเลข 1 (2)'!$V60,อาจารย์ประจำหลักสูตรทั้งหมด!$AK:$AK,0)),"")</f>
        <v>#NAME?</v>
      </c>
      <c r="K60" s="5" t="s">
        <v>62</v>
      </c>
      <c r="L60" s="5" t="s">
        <v>49</v>
      </c>
      <c r="M60" s="66">
        <f t="shared" ref="M60:M65" si="66">IF(K60="ข้าราชการพลเรือนในสถาบันอุดมศึกษา",1,0)</f>
        <v>1</v>
      </c>
      <c r="N60" s="66">
        <f t="shared" ref="N60:N65" si="67">IF(K60="พนักงานมหาวิทยาลัย",1,0)</f>
        <v>0</v>
      </c>
      <c r="O60" s="66"/>
      <c r="P60" s="66">
        <f t="shared" ref="P60:P65" si="68">IF(K60="ลูกจ้างชั่วคราวรายเดือน",1,0)</f>
        <v>0</v>
      </c>
      <c r="Q60" s="66">
        <f t="shared" ref="Q60:Q65" si="69">IF(K60="อาจารย์พิเศษรายชั่วโมง",1,0)</f>
        <v>0</v>
      </c>
      <c r="R60" s="67">
        <f t="shared" si="2"/>
        <v>1</v>
      </c>
      <c r="S60" s="5"/>
      <c r="T60" s="5"/>
      <c r="U60" s="5" t="str">
        <f t="shared" si="7"/>
        <v>คณะครุศาสตร์ สาขาวิชานวัตกรรมและคอมพิวเตอร์ศึกษา</v>
      </c>
      <c r="V60" s="8">
        <v>3460500754463</v>
      </c>
      <c r="W60" s="5"/>
      <c r="X60" s="5"/>
      <c r="Y60" s="5"/>
      <c r="Z60" s="5"/>
    </row>
    <row r="61" spans="1:26" ht="21.75" customHeight="1">
      <c r="A61" s="1"/>
      <c r="B61" s="2">
        <v>1360100013690</v>
      </c>
      <c r="C61" s="64" t="s">
        <v>122</v>
      </c>
      <c r="D61" s="5" t="s">
        <v>28</v>
      </c>
      <c r="E61" s="5" t="s">
        <v>118</v>
      </c>
      <c r="F61" s="5" t="e">
        <f t="array" aca="1" ref="F61" ca="1">_xludf.IFNA(INDEX(อาจารย์ประจำหลักสูตรทั้งหมด!$J:$J,MATCH('เอกสารหมายเลข 1 (2)'!$V61,อาจารย์ประจำหลักสูตรทั้งหมด!$AK:$AK,0)),"")</f>
        <v>#NAME?</v>
      </c>
      <c r="G61" s="5" t="e">
        <f t="array" aca="1" ref="G61" ca="1">_xludf.IFNA(INDEX(อาจารย์ประจำหลักสูตรทั้งหมด!$C:$C,MATCH('เอกสารหมายเลข 1 (2)'!$V61,อาจารย์ประจำหลักสูตรทั้งหมด!$AK:$AK,0)),"")</f>
        <v>#NAME?</v>
      </c>
      <c r="H61" s="5" t="e">
        <f t="array" aca="1" ref="H61" ca="1">_xludf.IFNA(INDEX(อาจารย์ประจำหลักสูตรทั้งหมด!$E:$E,MATCH('เอกสารหมายเลข 1 (2)'!$V61,อาจารย์ประจำหลักสูตรทั้งหมด!$AK:$AK,0)),"")</f>
        <v>#NAME?</v>
      </c>
      <c r="I61" s="5" t="e">
        <f t="array" aca="1" ref="I61" ca="1">_xludf.IFNA(INDEX(อาจารย์ประจำหลักสูตรทั้งหมด!$L:$L,MATCH('เอกสารหมายเลข 1 (2)'!$V61,อาจารย์ประจำหลักสูตรทั้งหมด!$AK:$AK,0)),"")</f>
        <v>#NAME?</v>
      </c>
      <c r="J61" s="65" t="e">
        <f t="array" aca="1" ref="J61" ca="1">_xludf.IFNA(INDEX(อาจารย์ประจำหลักสูตรทั้งหมด!$T:$T,MATCH('เอกสารหมายเลข 1 (2)'!$V61,อาจารย์ประจำหลักสูตรทั้งหมด!$AK:$AK,0)),"")</f>
        <v>#NAME?</v>
      </c>
      <c r="K61" s="5" t="s">
        <v>6</v>
      </c>
      <c r="L61" s="5" t="s">
        <v>81</v>
      </c>
      <c r="M61" s="66">
        <f t="shared" si="66"/>
        <v>0</v>
      </c>
      <c r="N61" s="66">
        <f t="shared" si="67"/>
        <v>1</v>
      </c>
      <c r="O61" s="66"/>
      <c r="P61" s="66">
        <f t="shared" si="68"/>
        <v>0</v>
      </c>
      <c r="Q61" s="66">
        <f t="shared" si="69"/>
        <v>0</v>
      </c>
      <c r="R61" s="67">
        <f t="shared" si="2"/>
        <v>1</v>
      </c>
      <c r="S61" s="5"/>
      <c r="T61" s="5"/>
      <c r="U61" s="5" t="str">
        <f t="shared" si="7"/>
        <v>คณะครุศาสตร์ สาขาวิชานวัตกรรมและคอมพิวเตอร์ศึกษา</v>
      </c>
      <c r="V61" s="8">
        <v>1360100013690</v>
      </c>
      <c r="W61" s="5"/>
      <c r="X61" s="5"/>
      <c r="Y61" s="5"/>
      <c r="Z61" s="5"/>
    </row>
    <row r="62" spans="1:26" ht="21.75" customHeight="1">
      <c r="A62" s="1"/>
      <c r="B62" s="2">
        <v>1409900925402</v>
      </c>
      <c r="C62" s="64" t="s">
        <v>124</v>
      </c>
      <c r="D62" s="5" t="s">
        <v>28</v>
      </c>
      <c r="E62" s="5" t="s">
        <v>118</v>
      </c>
      <c r="F62" s="5" t="e">
        <f t="array" aca="1" ref="F62" ca="1">_xludf.IFNA(INDEX(อาจารย์ประจำหลักสูตรทั้งหมด!$J:$J,MATCH('เอกสารหมายเลข 1 (2)'!$V62,อาจารย์ประจำหลักสูตรทั้งหมด!$AK:$AK,0)),"")</f>
        <v>#NAME?</v>
      </c>
      <c r="G62" s="5" t="e">
        <f t="array" aca="1" ref="G62" ca="1">_xludf.IFNA(INDEX(อาจารย์ประจำหลักสูตรทั้งหมด!$C:$C,MATCH('เอกสารหมายเลข 1 (2)'!$V62,อาจารย์ประจำหลักสูตรทั้งหมด!$AK:$AK,0)),"")</f>
        <v>#NAME?</v>
      </c>
      <c r="H62" s="5" t="e">
        <f t="array" aca="1" ref="H62" ca="1">_xludf.IFNA(INDEX(อาจารย์ประจำหลักสูตรทั้งหมด!$E:$E,MATCH('เอกสารหมายเลข 1 (2)'!$V62,อาจารย์ประจำหลักสูตรทั้งหมด!$AK:$AK,0)),"")</f>
        <v>#NAME?</v>
      </c>
      <c r="I62" s="5" t="e">
        <f t="array" aca="1" ref="I62" ca="1">_xludf.IFNA(INDEX(อาจารย์ประจำหลักสูตรทั้งหมด!$L:$L,MATCH('เอกสารหมายเลข 1 (2)'!$V62,อาจารย์ประจำหลักสูตรทั้งหมด!$AK:$AK,0)),"")</f>
        <v>#NAME?</v>
      </c>
      <c r="J62" s="65" t="e">
        <f t="array" aca="1" ref="J62" ca="1">_xludf.IFNA(INDEX(อาจารย์ประจำหลักสูตรทั้งหมด!$T:$T,MATCH('เอกสารหมายเลข 1 (2)'!$V62,อาจารย์ประจำหลักสูตรทั้งหมด!$AK:$AK,0)),"")</f>
        <v>#NAME?</v>
      </c>
      <c r="K62" s="5" t="s">
        <v>6</v>
      </c>
      <c r="L62" s="5" t="s">
        <v>81</v>
      </c>
      <c r="M62" s="66">
        <f t="shared" si="66"/>
        <v>0</v>
      </c>
      <c r="N62" s="66">
        <f t="shared" si="67"/>
        <v>1</v>
      </c>
      <c r="O62" s="66"/>
      <c r="P62" s="66">
        <f t="shared" si="68"/>
        <v>0</v>
      </c>
      <c r="Q62" s="66">
        <f t="shared" si="69"/>
        <v>0</v>
      </c>
      <c r="R62" s="67">
        <f t="shared" si="2"/>
        <v>1</v>
      </c>
      <c r="S62" s="5"/>
      <c r="T62" s="5"/>
      <c r="U62" s="5" t="str">
        <f t="shared" si="7"/>
        <v>คณะครุศาสตร์ สาขาวิชานวัตกรรมและคอมพิวเตอร์ศึกษา</v>
      </c>
      <c r="V62" s="8">
        <v>1409900925402</v>
      </c>
      <c r="W62" s="5"/>
      <c r="X62" s="5"/>
      <c r="Y62" s="5"/>
      <c r="Z62" s="5"/>
    </row>
    <row r="63" spans="1:26" ht="21.75" customHeight="1">
      <c r="A63" s="1"/>
      <c r="B63" s="2">
        <v>1600100002290</v>
      </c>
      <c r="C63" s="64" t="s">
        <v>125</v>
      </c>
      <c r="D63" s="5" t="s">
        <v>28</v>
      </c>
      <c r="E63" s="5" t="s">
        <v>118</v>
      </c>
      <c r="F63" s="5" t="e">
        <f t="array" aca="1" ref="F63" ca="1">_xludf.IFNA(INDEX(อาจารย์ประจำหลักสูตรทั้งหมด!$J:$J,MATCH('เอกสารหมายเลข 1 (2)'!$V63,อาจารย์ประจำหลักสูตรทั้งหมด!$AK:$AK,0)),"")</f>
        <v>#NAME?</v>
      </c>
      <c r="G63" s="5" t="e">
        <f t="array" aca="1" ref="G63" ca="1">_xludf.IFNA(INDEX(อาจารย์ประจำหลักสูตรทั้งหมด!$C:$C,MATCH('เอกสารหมายเลข 1 (2)'!$V63,อาจารย์ประจำหลักสูตรทั้งหมด!$AK:$AK,0)),"")</f>
        <v>#NAME?</v>
      </c>
      <c r="H63" s="5" t="e">
        <f t="array" aca="1" ref="H63" ca="1">_xludf.IFNA(INDEX(อาจารย์ประจำหลักสูตรทั้งหมด!$E:$E,MATCH('เอกสารหมายเลข 1 (2)'!$V63,อาจารย์ประจำหลักสูตรทั้งหมด!$AK:$AK,0)),"")</f>
        <v>#NAME?</v>
      </c>
      <c r="I63" s="5" t="e">
        <f t="array" aca="1" ref="I63" ca="1">_xludf.IFNA(INDEX(อาจารย์ประจำหลักสูตรทั้งหมด!$L:$L,MATCH('เอกสารหมายเลข 1 (2)'!$V63,อาจารย์ประจำหลักสูตรทั้งหมด!$AK:$AK,0)),"")</f>
        <v>#NAME?</v>
      </c>
      <c r="J63" s="65" t="e">
        <f t="array" aca="1" ref="J63" ca="1">_xludf.IFNA(INDEX(อาจารย์ประจำหลักสูตรทั้งหมด!$T:$T,MATCH('เอกสารหมายเลข 1 (2)'!$V63,อาจารย์ประจำหลักสูตรทั้งหมด!$AK:$AK,0)),"")</f>
        <v>#NAME?</v>
      </c>
      <c r="K63" s="5" t="s">
        <v>6</v>
      </c>
      <c r="L63" s="5" t="s">
        <v>81</v>
      </c>
      <c r="M63" s="66">
        <f t="shared" si="66"/>
        <v>0</v>
      </c>
      <c r="N63" s="66">
        <f t="shared" si="67"/>
        <v>1</v>
      </c>
      <c r="O63" s="66"/>
      <c r="P63" s="66">
        <f t="shared" si="68"/>
        <v>0</v>
      </c>
      <c r="Q63" s="66">
        <f t="shared" si="69"/>
        <v>0</v>
      </c>
      <c r="R63" s="67">
        <f t="shared" si="2"/>
        <v>1</v>
      </c>
      <c r="S63" s="5"/>
      <c r="T63" s="5"/>
      <c r="U63" s="5" t="str">
        <f t="shared" si="7"/>
        <v>คณะครุศาสตร์ สาขาวิชานวัตกรรมและคอมพิวเตอร์ศึกษา</v>
      </c>
      <c r="V63" s="8">
        <v>1600100002290</v>
      </c>
      <c r="W63" s="5"/>
      <c r="X63" s="5"/>
      <c r="Y63" s="5"/>
      <c r="Z63" s="5"/>
    </row>
    <row r="64" spans="1:26" ht="21.75" customHeight="1">
      <c r="A64" s="1"/>
      <c r="B64" s="2">
        <v>3311300026032</v>
      </c>
      <c r="C64" s="64" t="s">
        <v>126</v>
      </c>
      <c r="D64" s="5" t="s">
        <v>28</v>
      </c>
      <c r="E64" s="5" t="s">
        <v>118</v>
      </c>
      <c r="F64" s="5" t="e">
        <f t="array" aca="1" ref="F64" ca="1">_xludf.IFNA(INDEX(อาจารย์ประจำหลักสูตรทั้งหมด!$J:$J,MATCH('เอกสารหมายเลข 1 (2)'!$V64,อาจารย์ประจำหลักสูตรทั้งหมด!$AK:$AK,0)),"")</f>
        <v>#NAME?</v>
      </c>
      <c r="G64" s="5" t="e">
        <f t="array" aca="1" ref="G64" ca="1">_xludf.IFNA(INDEX(อาจารย์ประจำหลักสูตรทั้งหมด!$C:$C,MATCH('เอกสารหมายเลข 1 (2)'!$V64,อาจารย์ประจำหลักสูตรทั้งหมด!$AK:$AK,0)),"")</f>
        <v>#NAME?</v>
      </c>
      <c r="H64" s="5" t="e">
        <f t="array" aca="1" ref="H64" ca="1">_xludf.IFNA(INDEX(อาจารย์ประจำหลักสูตรทั้งหมด!$E:$E,MATCH('เอกสารหมายเลข 1 (2)'!$V64,อาจารย์ประจำหลักสูตรทั้งหมด!$AK:$AK,0)),"")</f>
        <v>#NAME?</v>
      </c>
      <c r="I64" s="5" t="e">
        <f t="array" aca="1" ref="I64" ca="1">_xludf.IFNA(INDEX(อาจารย์ประจำหลักสูตรทั้งหมด!$L:$L,MATCH('เอกสารหมายเลข 1 (2)'!$V64,อาจารย์ประจำหลักสูตรทั้งหมด!$AK:$AK,0)),"")</f>
        <v>#NAME?</v>
      </c>
      <c r="J64" s="65" t="e">
        <f t="array" aca="1" ref="J64" ca="1">_xludf.IFNA(INDEX(อาจารย์ประจำหลักสูตรทั้งหมด!$T:$T,MATCH('เอกสารหมายเลข 1 (2)'!$V64,อาจารย์ประจำหลักสูตรทั้งหมด!$AK:$AK,0)),"")</f>
        <v>#NAME?</v>
      </c>
      <c r="K64" s="5" t="s">
        <v>6</v>
      </c>
      <c r="L64" s="5" t="s">
        <v>81</v>
      </c>
      <c r="M64" s="66">
        <f t="shared" si="66"/>
        <v>0</v>
      </c>
      <c r="N64" s="66">
        <f t="shared" si="67"/>
        <v>1</v>
      </c>
      <c r="O64" s="66"/>
      <c r="P64" s="66">
        <f t="shared" si="68"/>
        <v>0</v>
      </c>
      <c r="Q64" s="66">
        <f t="shared" si="69"/>
        <v>0</v>
      </c>
      <c r="R64" s="67">
        <f t="shared" si="2"/>
        <v>1</v>
      </c>
      <c r="S64" s="5"/>
      <c r="T64" s="5"/>
      <c r="U64" s="5" t="str">
        <f t="shared" si="7"/>
        <v>คณะครุศาสตร์ สาขาวิชานวัตกรรมและคอมพิวเตอร์ศึกษา</v>
      </c>
      <c r="V64" s="8">
        <v>3311300026032</v>
      </c>
      <c r="W64" s="5"/>
      <c r="X64" s="5"/>
      <c r="Y64" s="5"/>
      <c r="Z64" s="5"/>
    </row>
    <row r="65" spans="1:26" ht="21.75" customHeight="1">
      <c r="A65" s="1"/>
      <c r="B65" s="2">
        <v>5400900008307</v>
      </c>
      <c r="C65" s="64" t="s">
        <v>127</v>
      </c>
      <c r="D65" s="5" t="s">
        <v>28</v>
      </c>
      <c r="E65" s="5" t="s">
        <v>118</v>
      </c>
      <c r="F65" s="5" t="e">
        <f t="array" aca="1" ref="F65" ca="1">_xludf.IFNA(INDEX(อาจารย์ประจำหลักสูตรทั้งหมด!$J:$J,MATCH('เอกสารหมายเลข 1 (2)'!$V65,อาจารย์ประจำหลักสูตรทั้งหมด!$AK:$AK,0)),"")</f>
        <v>#NAME?</v>
      </c>
      <c r="G65" s="5" t="e">
        <f t="array" aca="1" ref="G65" ca="1">_xludf.IFNA(INDEX(อาจารย์ประจำหลักสูตรทั้งหมด!$C:$C,MATCH('เอกสารหมายเลข 1 (2)'!$V65,อาจารย์ประจำหลักสูตรทั้งหมด!$AK:$AK,0)),"")</f>
        <v>#NAME?</v>
      </c>
      <c r="H65" s="5" t="e">
        <f t="array" aca="1" ref="H65" ca="1">_xludf.IFNA(INDEX(อาจารย์ประจำหลักสูตรทั้งหมด!$E:$E,MATCH('เอกสารหมายเลข 1 (2)'!$V65,อาจารย์ประจำหลักสูตรทั้งหมด!$AK:$AK,0)),"")</f>
        <v>#NAME?</v>
      </c>
      <c r="I65" s="5" t="e">
        <f t="array" aca="1" ref="I65" ca="1">_xludf.IFNA(INDEX(อาจารย์ประจำหลักสูตรทั้งหมด!$L:$L,MATCH('เอกสารหมายเลข 1 (2)'!$V65,อาจารย์ประจำหลักสูตรทั้งหมด!$AK:$AK,0)),"")</f>
        <v>#NAME?</v>
      </c>
      <c r="J65" s="65" t="e">
        <f t="array" aca="1" ref="J65" ca="1">_xludf.IFNA(INDEX(อาจารย์ประจำหลักสูตรทั้งหมด!$T:$T,MATCH('เอกสารหมายเลข 1 (2)'!$V65,อาจารย์ประจำหลักสูตรทั้งหมด!$AK:$AK,0)),"")</f>
        <v>#NAME?</v>
      </c>
      <c r="K65" s="5" t="s">
        <v>6</v>
      </c>
      <c r="L65" s="5" t="s">
        <v>81</v>
      </c>
      <c r="M65" s="66">
        <f t="shared" si="66"/>
        <v>0</v>
      </c>
      <c r="N65" s="66">
        <f t="shared" si="67"/>
        <v>1</v>
      </c>
      <c r="O65" s="66"/>
      <c r="P65" s="66">
        <f t="shared" si="68"/>
        <v>0</v>
      </c>
      <c r="Q65" s="66">
        <f t="shared" si="69"/>
        <v>0</v>
      </c>
      <c r="R65" s="67">
        <f t="shared" si="2"/>
        <v>1</v>
      </c>
      <c r="S65" s="5"/>
      <c r="T65" s="5"/>
      <c r="U65" s="5" t="str">
        <f t="shared" si="7"/>
        <v xml:space="preserve"> </v>
      </c>
      <c r="V65" s="8">
        <v>5400900008307</v>
      </c>
      <c r="W65" s="5"/>
      <c r="X65" s="5"/>
      <c r="Y65" s="5"/>
      <c r="Z65" s="5"/>
    </row>
    <row r="66" spans="1:26" ht="21.75" customHeight="1">
      <c r="A66" s="4">
        <v>12</v>
      </c>
      <c r="B66" s="57" t="str">
        <f>E67</f>
        <v>สาขาวิชาพลศึกษาและวิทยาศาสตร์การกีฬา</v>
      </c>
      <c r="C66" s="58" t="str">
        <f>B66</f>
        <v>สาขาวิชาพลศึกษาและวิทยาศาสตร์การกีฬา</v>
      </c>
      <c r="D66" s="59"/>
      <c r="E66" s="59"/>
      <c r="F66" s="59" t="e">
        <f t="array" aca="1" ref="F66" ca="1">_xludf.IFNA(INDEX(อาจารย์ประจำหลักสูตรทั้งหมด!$J:$J,MATCH('เอกสารหมายเลข 1 (2)'!$V66,อาจารย์ประจำหลักสูตรทั้งหมด!$AK:$AK,0)),"")</f>
        <v>#NAME?</v>
      </c>
      <c r="G66" s="59" t="e">
        <f t="array" aca="1" ref="G66" ca="1">_xludf.IFNA(INDEX(อาจารย์ประจำหลักสูตรทั้งหมด!$C:$C,MATCH('เอกสารหมายเลข 1 (2)'!$V66,อาจารย์ประจำหลักสูตรทั้งหมด!$AK:$AK,0)),"")</f>
        <v>#NAME?</v>
      </c>
      <c r="H66" s="59" t="e">
        <f t="array" aca="1" ref="H66" ca="1">_xludf.IFNA(INDEX(อาจารย์ประจำหลักสูตรทั้งหมด!$E:$E,MATCH('เอกสารหมายเลข 1 (2)'!$V66,อาจารย์ประจำหลักสูตรทั้งหมด!$AK:$AK,0)),"")</f>
        <v>#NAME?</v>
      </c>
      <c r="I66" s="59" t="e">
        <f t="array" aca="1" ref="I66" ca="1">_xludf.IFNA(INDEX(อาจารย์ประจำหลักสูตรทั้งหมด!$L:$L,MATCH('เอกสารหมายเลข 1 (2)'!$V66,อาจารย์ประจำหลักสูตรทั้งหมด!$AK:$AK,0)),"")</f>
        <v>#NAME?</v>
      </c>
      <c r="J66" s="61" t="e">
        <f t="array" aca="1" ref="J66" ca="1">_xludf.IFNA(INDEX(อาจารย์ประจำหลักสูตรทั้งหมด!$T:$T,MATCH('เอกสารหมายเลข 1 (2)'!$V66,อาจารย์ประจำหลักสูตรทั้งหมด!$AK:$AK,0)),"")</f>
        <v>#NAME?</v>
      </c>
      <c r="K66" s="59"/>
      <c r="L66" s="59"/>
      <c r="M66" s="62">
        <f t="shared" ref="M66:N66" si="70">SUMIF($E:$E,$B66,M:M)</f>
        <v>0</v>
      </c>
      <c r="N66" s="62">
        <f t="shared" si="70"/>
        <v>6</v>
      </c>
      <c r="O66" s="62"/>
      <c r="P66" s="62">
        <f t="shared" ref="P66:Q66" si="71">SUMIF($E:$E,$B66,P:P)</f>
        <v>0</v>
      </c>
      <c r="Q66" s="62">
        <f t="shared" si="71"/>
        <v>1</v>
      </c>
      <c r="R66" s="63">
        <f t="shared" si="2"/>
        <v>7</v>
      </c>
      <c r="S66" s="59"/>
      <c r="T66" s="59"/>
      <c r="U66" s="5" t="str">
        <f t="shared" si="7"/>
        <v>คณะครุศาสตร์ สาขาวิชาพลศึกษาและวิทยาศาสตร์การกีฬา</v>
      </c>
      <c r="V66" s="58" t="s">
        <v>51</v>
      </c>
      <c r="W66" s="59"/>
      <c r="X66" s="59"/>
      <c r="Y66" s="59"/>
      <c r="Z66" s="59"/>
    </row>
    <row r="67" spans="1:26" ht="21.75" customHeight="1">
      <c r="A67" s="1"/>
      <c r="B67" s="2">
        <v>1100800135137</v>
      </c>
      <c r="C67" s="64" t="s">
        <v>129</v>
      </c>
      <c r="D67" s="5" t="s">
        <v>28</v>
      </c>
      <c r="E67" s="5" t="s">
        <v>130</v>
      </c>
      <c r="F67" s="5" t="e">
        <f t="array" aca="1" ref="F67" ca="1">_xludf.IFNA(INDEX(อาจารย์ประจำหลักสูตรทั้งหมด!$J:$J,MATCH('เอกสารหมายเลข 1 (2)'!$V67,อาจารย์ประจำหลักสูตรทั้งหมด!$AK:$AK,0)),"")</f>
        <v>#NAME?</v>
      </c>
      <c r="G67" s="5" t="e">
        <f t="array" aca="1" ref="G67" ca="1">_xludf.IFNA(INDEX(อาจารย์ประจำหลักสูตรทั้งหมด!$C:$C,MATCH('เอกสารหมายเลข 1 (2)'!$V67,อาจารย์ประจำหลักสูตรทั้งหมด!$AK:$AK,0)),"")</f>
        <v>#NAME?</v>
      </c>
      <c r="H67" s="5" t="e">
        <f t="array" aca="1" ref="H67" ca="1">_xludf.IFNA(INDEX(อาจารย์ประจำหลักสูตรทั้งหมด!$E:$E,MATCH('เอกสารหมายเลข 1 (2)'!$V67,อาจารย์ประจำหลักสูตรทั้งหมด!$AK:$AK,0)),"")</f>
        <v>#NAME?</v>
      </c>
      <c r="I67" s="5" t="e">
        <f t="array" aca="1" ref="I67" ca="1">_xludf.IFNA(INDEX(อาจารย์ประจำหลักสูตรทั้งหมด!$L:$L,MATCH('เอกสารหมายเลข 1 (2)'!$V67,อาจารย์ประจำหลักสูตรทั้งหมด!$AK:$AK,0)),"")</f>
        <v>#NAME?</v>
      </c>
      <c r="J67" s="65" t="e">
        <f t="array" aca="1" ref="J67" ca="1">_xludf.IFNA(INDEX(อาจารย์ประจำหลักสูตรทั้งหมด!$T:$T,MATCH('เอกสารหมายเลข 1 (2)'!$V67,อาจารย์ประจำหลักสูตรทั้งหมด!$AK:$AK,0)),"")</f>
        <v>#NAME?</v>
      </c>
      <c r="K67" s="5" t="s">
        <v>6</v>
      </c>
      <c r="L67" s="5" t="s">
        <v>81</v>
      </c>
      <c r="M67" s="66">
        <f t="shared" ref="M67:M73" si="72">IF(K67="ข้าราชการพลเรือนในสถาบันอุดมศึกษา",1,0)</f>
        <v>0</v>
      </c>
      <c r="N67" s="66">
        <f t="shared" ref="N67:N73" si="73">IF(K67="พนักงานมหาวิทยาลัย",1,0)</f>
        <v>1</v>
      </c>
      <c r="O67" s="66"/>
      <c r="P67" s="66">
        <f t="shared" ref="P67:P73" si="74">IF(K67="ลูกจ้างชั่วคราวรายเดือน",1,0)</f>
        <v>0</v>
      </c>
      <c r="Q67" s="66">
        <f t="shared" ref="Q67:Q73" si="75">IF(K67="อาจารย์พิเศษรายชั่วโมง",1,0)</f>
        <v>0</v>
      </c>
      <c r="R67" s="67">
        <f t="shared" si="2"/>
        <v>1</v>
      </c>
      <c r="S67" s="5"/>
      <c r="T67" s="5"/>
      <c r="U67" s="5" t="str">
        <f t="shared" si="7"/>
        <v>คณะครุศาสตร์ สาขาวิชาพลศึกษาและวิทยาศาสตร์การกีฬา</v>
      </c>
      <c r="V67" s="8">
        <v>1100800135137</v>
      </c>
      <c r="W67" s="5"/>
      <c r="X67" s="5"/>
      <c r="Y67" s="5"/>
      <c r="Z67" s="5"/>
    </row>
    <row r="68" spans="1:26" ht="21.75" customHeight="1">
      <c r="A68" s="1"/>
      <c r="B68" s="2">
        <v>1470500075268</v>
      </c>
      <c r="C68" s="64" t="s">
        <v>133</v>
      </c>
      <c r="D68" s="5" t="s">
        <v>28</v>
      </c>
      <c r="E68" s="5" t="s">
        <v>130</v>
      </c>
      <c r="F68" s="5" t="e">
        <f t="array" aca="1" ref="F68" ca="1">_xludf.IFNA(INDEX(อาจารย์ประจำหลักสูตรทั้งหมด!$J:$J,MATCH('เอกสารหมายเลข 1 (2)'!$V68,อาจารย์ประจำหลักสูตรทั้งหมด!$AK:$AK,0)),"")</f>
        <v>#NAME?</v>
      </c>
      <c r="G68" s="5" t="e">
        <f t="array" aca="1" ref="G68" ca="1">_xludf.IFNA(INDEX(อาจารย์ประจำหลักสูตรทั้งหมด!$C:$C,MATCH('เอกสารหมายเลข 1 (2)'!$V68,อาจารย์ประจำหลักสูตรทั้งหมด!$AK:$AK,0)),"")</f>
        <v>#NAME?</v>
      </c>
      <c r="H68" s="5" t="e">
        <f t="array" aca="1" ref="H68" ca="1">_xludf.IFNA(INDEX(อาจารย์ประจำหลักสูตรทั้งหมด!$E:$E,MATCH('เอกสารหมายเลข 1 (2)'!$V68,อาจารย์ประจำหลักสูตรทั้งหมด!$AK:$AK,0)),"")</f>
        <v>#NAME?</v>
      </c>
      <c r="I68" s="5" t="e">
        <f t="array" aca="1" ref="I68" ca="1">_xludf.IFNA(INDEX(อาจารย์ประจำหลักสูตรทั้งหมด!$L:$L,MATCH('เอกสารหมายเลข 1 (2)'!$V68,อาจารย์ประจำหลักสูตรทั้งหมด!$AK:$AK,0)),"")</f>
        <v>#NAME?</v>
      </c>
      <c r="J68" s="65" t="e">
        <f t="array" aca="1" ref="J68" ca="1">_xludf.IFNA(INDEX(อาจารย์ประจำหลักสูตรทั้งหมด!$T:$T,MATCH('เอกสารหมายเลข 1 (2)'!$V68,อาจารย์ประจำหลักสูตรทั้งหมด!$AK:$AK,0)),"")</f>
        <v>#NAME?</v>
      </c>
      <c r="K68" s="5" t="s">
        <v>6</v>
      </c>
      <c r="L68" s="5" t="s">
        <v>81</v>
      </c>
      <c r="M68" s="66">
        <f t="shared" si="72"/>
        <v>0</v>
      </c>
      <c r="N68" s="66">
        <f t="shared" si="73"/>
        <v>1</v>
      </c>
      <c r="O68" s="66"/>
      <c r="P68" s="66">
        <f t="shared" si="74"/>
        <v>0</v>
      </c>
      <c r="Q68" s="66">
        <f t="shared" si="75"/>
        <v>0</v>
      </c>
      <c r="R68" s="67">
        <f t="shared" si="2"/>
        <v>1</v>
      </c>
      <c r="S68" s="5"/>
      <c r="T68" s="5"/>
      <c r="U68" s="5" t="str">
        <f t="shared" si="7"/>
        <v>คณะครุศาสตร์ สาขาวิชาพลศึกษาและวิทยาศาสตร์การกีฬา</v>
      </c>
      <c r="V68" s="8">
        <v>1470500075268</v>
      </c>
      <c r="W68" s="5"/>
      <c r="X68" s="5"/>
      <c r="Y68" s="5"/>
      <c r="Z68" s="5"/>
    </row>
    <row r="69" spans="1:26" ht="21.75" customHeight="1">
      <c r="A69" s="1"/>
      <c r="B69" s="2">
        <v>1910200004051</v>
      </c>
      <c r="C69" s="64" t="s">
        <v>134</v>
      </c>
      <c r="D69" s="5" t="s">
        <v>28</v>
      </c>
      <c r="E69" s="5" t="s">
        <v>130</v>
      </c>
      <c r="F69" s="5" t="e">
        <f t="array" aca="1" ref="F69" ca="1">_xludf.IFNA(INDEX(อาจารย์ประจำหลักสูตรทั้งหมด!$J:$J,MATCH('เอกสารหมายเลข 1 (2)'!$V69,อาจารย์ประจำหลักสูตรทั้งหมด!$AK:$AK,0)),"")</f>
        <v>#NAME?</v>
      </c>
      <c r="G69" s="5" t="e">
        <f t="array" aca="1" ref="G69" ca="1">_xludf.IFNA(INDEX(อาจารย์ประจำหลักสูตรทั้งหมด!$C:$C,MATCH('เอกสารหมายเลข 1 (2)'!$V69,อาจารย์ประจำหลักสูตรทั้งหมด!$AK:$AK,0)),"")</f>
        <v>#NAME?</v>
      </c>
      <c r="H69" s="5" t="e">
        <f t="array" aca="1" ref="H69" ca="1">_xludf.IFNA(INDEX(อาจารย์ประจำหลักสูตรทั้งหมด!$E:$E,MATCH('เอกสารหมายเลข 1 (2)'!$V69,อาจารย์ประจำหลักสูตรทั้งหมด!$AK:$AK,0)),"")</f>
        <v>#NAME?</v>
      </c>
      <c r="I69" s="5" t="e">
        <f t="array" aca="1" ref="I69" ca="1">_xludf.IFNA(INDEX(อาจารย์ประจำหลักสูตรทั้งหมด!$L:$L,MATCH('เอกสารหมายเลข 1 (2)'!$V69,อาจารย์ประจำหลักสูตรทั้งหมด!$AK:$AK,0)),"")</f>
        <v>#NAME?</v>
      </c>
      <c r="J69" s="65" t="e">
        <f t="array" aca="1" ref="J69" ca="1">_xludf.IFNA(INDEX(อาจารย์ประจำหลักสูตรทั้งหมด!$T:$T,MATCH('เอกสารหมายเลข 1 (2)'!$V69,อาจารย์ประจำหลักสูตรทั้งหมด!$AK:$AK,0)),"")</f>
        <v>#NAME?</v>
      </c>
      <c r="K69" s="5" t="s">
        <v>6</v>
      </c>
      <c r="L69" s="5" t="s">
        <v>81</v>
      </c>
      <c r="M69" s="66">
        <f t="shared" si="72"/>
        <v>0</v>
      </c>
      <c r="N69" s="66">
        <f t="shared" si="73"/>
        <v>1</v>
      </c>
      <c r="O69" s="66"/>
      <c r="P69" s="66">
        <f t="shared" si="74"/>
        <v>0</v>
      </c>
      <c r="Q69" s="66">
        <f t="shared" si="75"/>
        <v>0</v>
      </c>
      <c r="R69" s="67">
        <f t="shared" si="2"/>
        <v>1</v>
      </c>
      <c r="S69" s="5"/>
      <c r="T69" s="5"/>
      <c r="U69" s="5" t="str">
        <f t="shared" si="7"/>
        <v>คณะครุศาสตร์ สาขาวิชาพลศึกษาและวิทยาศาสตร์การกีฬา</v>
      </c>
      <c r="V69" s="8">
        <v>1910200004051</v>
      </c>
      <c r="W69" s="5"/>
      <c r="X69" s="5"/>
      <c r="Y69" s="5"/>
      <c r="Z69" s="5"/>
    </row>
    <row r="70" spans="1:26" ht="21.75" customHeight="1">
      <c r="A70" s="1"/>
      <c r="B70" s="2">
        <v>3300300245604</v>
      </c>
      <c r="C70" s="64" t="s">
        <v>135</v>
      </c>
      <c r="D70" s="5" t="s">
        <v>28</v>
      </c>
      <c r="E70" s="5" t="s">
        <v>130</v>
      </c>
      <c r="F70" s="5" t="e">
        <f t="array" aca="1" ref="F70" ca="1">_xludf.IFNA(INDEX(อาจารย์ประจำหลักสูตรทั้งหมด!$J:$J,MATCH('เอกสารหมายเลข 1 (2)'!$V70,อาจารย์ประจำหลักสูตรทั้งหมด!$AK:$AK,0)),"")</f>
        <v>#NAME?</v>
      </c>
      <c r="G70" s="5" t="e">
        <f t="array" aca="1" ref="G70" ca="1">_xludf.IFNA(INDEX(อาจารย์ประจำหลักสูตรทั้งหมด!$C:$C,MATCH('เอกสารหมายเลข 1 (2)'!$V70,อาจารย์ประจำหลักสูตรทั้งหมด!$AK:$AK,0)),"")</f>
        <v>#NAME?</v>
      </c>
      <c r="H70" s="5" t="e">
        <f t="array" aca="1" ref="H70" ca="1">_xludf.IFNA(INDEX(อาจารย์ประจำหลักสูตรทั้งหมด!$E:$E,MATCH('เอกสารหมายเลข 1 (2)'!$V70,อาจารย์ประจำหลักสูตรทั้งหมด!$AK:$AK,0)),"")</f>
        <v>#NAME?</v>
      </c>
      <c r="I70" s="5" t="e">
        <f t="array" aca="1" ref="I70" ca="1">_xludf.IFNA(INDEX(อาจารย์ประจำหลักสูตรทั้งหมด!$L:$L,MATCH('เอกสารหมายเลข 1 (2)'!$V70,อาจารย์ประจำหลักสูตรทั้งหมด!$AK:$AK,0)),"")</f>
        <v>#NAME?</v>
      </c>
      <c r="J70" s="65" t="e">
        <f t="array" aca="1" ref="J70" ca="1">_xludf.IFNA(INDEX(อาจารย์ประจำหลักสูตรทั้งหมด!$T:$T,MATCH('เอกสารหมายเลข 1 (2)'!$V70,อาจารย์ประจำหลักสูตรทั้งหมด!$AK:$AK,0)),"")</f>
        <v>#NAME?</v>
      </c>
      <c r="K70" s="5" t="s">
        <v>6</v>
      </c>
      <c r="L70" s="5" t="s">
        <v>81</v>
      </c>
      <c r="M70" s="66">
        <f t="shared" si="72"/>
        <v>0</v>
      </c>
      <c r="N70" s="66">
        <f t="shared" si="73"/>
        <v>1</v>
      </c>
      <c r="O70" s="66"/>
      <c r="P70" s="66">
        <f t="shared" si="74"/>
        <v>0</v>
      </c>
      <c r="Q70" s="66">
        <f t="shared" si="75"/>
        <v>0</v>
      </c>
      <c r="R70" s="67">
        <f t="shared" si="2"/>
        <v>1</v>
      </c>
      <c r="S70" s="5"/>
      <c r="T70" s="5"/>
      <c r="U70" s="5" t="str">
        <f t="shared" si="7"/>
        <v>คณะครุศาสตร์ สาขาวิชาพลศึกษาและวิทยาศาสตร์การกีฬา</v>
      </c>
      <c r="V70" s="8">
        <v>3300300245604</v>
      </c>
      <c r="W70" s="5"/>
      <c r="X70" s="5"/>
      <c r="Y70" s="5"/>
      <c r="Z70" s="5"/>
    </row>
    <row r="71" spans="1:26" ht="21.75" customHeight="1">
      <c r="A71" s="1"/>
      <c r="B71" s="2">
        <v>5411300001035</v>
      </c>
      <c r="C71" s="64" t="s">
        <v>137</v>
      </c>
      <c r="D71" s="5" t="s">
        <v>28</v>
      </c>
      <c r="E71" s="5" t="s">
        <v>130</v>
      </c>
      <c r="F71" s="5" t="e">
        <f t="array" aca="1" ref="F71" ca="1">_xludf.IFNA(INDEX(อาจารย์ประจำหลักสูตรทั้งหมด!$J:$J,MATCH('เอกสารหมายเลข 1 (2)'!$V71,อาจารย์ประจำหลักสูตรทั้งหมด!$AK:$AK,0)),"")</f>
        <v>#NAME?</v>
      </c>
      <c r="G71" s="5" t="e">
        <f t="array" aca="1" ref="G71" ca="1">_xludf.IFNA(INDEX(อาจารย์ประจำหลักสูตรทั้งหมด!$C:$C,MATCH('เอกสารหมายเลข 1 (2)'!$V71,อาจารย์ประจำหลักสูตรทั้งหมด!$AK:$AK,0)),"")</f>
        <v>#NAME?</v>
      </c>
      <c r="H71" s="5" t="e">
        <f t="array" aca="1" ref="H71" ca="1">_xludf.IFNA(INDEX(อาจารย์ประจำหลักสูตรทั้งหมด!$E:$E,MATCH('เอกสารหมายเลข 1 (2)'!$V71,อาจารย์ประจำหลักสูตรทั้งหมด!$AK:$AK,0)),"")</f>
        <v>#NAME?</v>
      </c>
      <c r="I71" s="5" t="e">
        <f t="array" aca="1" ref="I71" ca="1">_xludf.IFNA(INDEX(อาจารย์ประจำหลักสูตรทั้งหมด!$L:$L,MATCH('เอกสารหมายเลข 1 (2)'!$V71,อาจารย์ประจำหลักสูตรทั้งหมด!$AK:$AK,0)),"")</f>
        <v>#NAME?</v>
      </c>
      <c r="J71" s="65" t="e">
        <f t="array" aca="1" ref="J71" ca="1">_xludf.IFNA(INDEX(อาจารย์ประจำหลักสูตรทั้งหมด!$T:$T,MATCH('เอกสารหมายเลข 1 (2)'!$V71,อาจารย์ประจำหลักสูตรทั้งหมด!$AK:$AK,0)),"")</f>
        <v>#NAME?</v>
      </c>
      <c r="K71" s="5" t="s">
        <v>6</v>
      </c>
      <c r="L71" s="5" t="s">
        <v>81</v>
      </c>
      <c r="M71" s="66">
        <f t="shared" si="72"/>
        <v>0</v>
      </c>
      <c r="N71" s="66">
        <f t="shared" si="73"/>
        <v>1</v>
      </c>
      <c r="O71" s="66"/>
      <c r="P71" s="66">
        <f t="shared" si="74"/>
        <v>0</v>
      </c>
      <c r="Q71" s="66">
        <f t="shared" si="75"/>
        <v>0</v>
      </c>
      <c r="R71" s="67">
        <f t="shared" si="2"/>
        <v>1</v>
      </c>
      <c r="S71" s="5"/>
      <c r="T71" s="5"/>
      <c r="U71" s="5" t="str">
        <f t="shared" si="7"/>
        <v>คณะครุศาสตร์ สาขาวิชาพลศึกษาและวิทยาศาสตร์การกีฬา</v>
      </c>
      <c r="V71" s="8">
        <v>5411300001035</v>
      </c>
      <c r="W71" s="5"/>
      <c r="X71" s="5"/>
      <c r="Y71" s="5"/>
      <c r="Z71" s="5"/>
    </row>
    <row r="72" spans="1:26" ht="21.75" customHeight="1">
      <c r="A72" s="1"/>
      <c r="B72" s="2">
        <v>5470190021788</v>
      </c>
      <c r="C72" s="64" t="s">
        <v>138</v>
      </c>
      <c r="D72" s="5" t="s">
        <v>28</v>
      </c>
      <c r="E72" s="5" t="s">
        <v>130</v>
      </c>
      <c r="F72" s="5" t="e">
        <f t="array" aca="1" ref="F72" ca="1">_xludf.IFNA(INDEX(อาจารย์ประจำหลักสูตรทั้งหมด!$J:$J,MATCH('เอกสารหมายเลข 1 (2)'!$V72,อาจารย์ประจำหลักสูตรทั้งหมด!$AK:$AK,0)),"")</f>
        <v>#NAME?</v>
      </c>
      <c r="G72" s="5" t="e">
        <f t="array" aca="1" ref="G72" ca="1">_xludf.IFNA(INDEX(อาจารย์ประจำหลักสูตรทั้งหมด!$C:$C,MATCH('เอกสารหมายเลข 1 (2)'!$V72,อาจารย์ประจำหลักสูตรทั้งหมด!$AK:$AK,0)),"")</f>
        <v>#NAME?</v>
      </c>
      <c r="H72" s="5" t="e">
        <f t="array" aca="1" ref="H72" ca="1">_xludf.IFNA(INDEX(อาจารย์ประจำหลักสูตรทั้งหมด!$E:$E,MATCH('เอกสารหมายเลข 1 (2)'!$V72,อาจารย์ประจำหลักสูตรทั้งหมด!$AK:$AK,0)),"")</f>
        <v>#NAME?</v>
      </c>
      <c r="I72" s="5" t="e">
        <f t="array" aca="1" ref="I72" ca="1">_xludf.IFNA(INDEX(อาจารย์ประจำหลักสูตรทั้งหมด!$L:$L,MATCH('เอกสารหมายเลข 1 (2)'!$V72,อาจารย์ประจำหลักสูตรทั้งหมด!$AK:$AK,0)),"")</f>
        <v>#NAME?</v>
      </c>
      <c r="J72" s="65" t="e">
        <f t="array" aca="1" ref="J72" ca="1">_xludf.IFNA(INDEX(อาจารย์ประจำหลักสูตรทั้งหมด!$T:$T,MATCH('เอกสารหมายเลข 1 (2)'!$V72,อาจารย์ประจำหลักสูตรทั้งหมด!$AK:$AK,0)),"")</f>
        <v>#NAME?</v>
      </c>
      <c r="K72" s="5" t="s">
        <v>6</v>
      </c>
      <c r="L72" s="5" t="s">
        <v>49</v>
      </c>
      <c r="M72" s="66">
        <f t="shared" si="72"/>
        <v>0</v>
      </c>
      <c r="N72" s="66">
        <f t="shared" si="73"/>
        <v>1</v>
      </c>
      <c r="O72" s="66"/>
      <c r="P72" s="66">
        <f t="shared" si="74"/>
        <v>0</v>
      </c>
      <c r="Q72" s="66">
        <f t="shared" si="75"/>
        <v>0</v>
      </c>
      <c r="R72" s="67">
        <f t="shared" si="2"/>
        <v>1</v>
      </c>
      <c r="S72" s="5"/>
      <c r="T72" s="5"/>
      <c r="U72" s="5" t="str">
        <f t="shared" si="7"/>
        <v>คณะครุศาสตร์ สาขาวิชาพลศึกษาและวิทยาศาสตร์การกีฬา</v>
      </c>
      <c r="V72" s="8">
        <v>5470190021788</v>
      </c>
      <c r="W72" s="5"/>
      <c r="X72" s="5"/>
      <c r="Y72" s="5"/>
      <c r="Z72" s="5"/>
    </row>
    <row r="73" spans="1:26" ht="21.75" customHeight="1">
      <c r="A73" s="1"/>
      <c r="B73" s="2">
        <v>3470101531908</v>
      </c>
      <c r="C73" s="64" t="s">
        <v>139</v>
      </c>
      <c r="D73" s="5" t="s">
        <v>28</v>
      </c>
      <c r="E73" s="5" t="s">
        <v>130</v>
      </c>
      <c r="F73" s="5" t="e">
        <f t="array" aca="1" ref="F73" ca="1">_xludf.IFNA(INDEX(อาจารย์ประจำหลักสูตรทั้งหมด!$J:$J,MATCH('เอกสารหมายเลข 1 (2)'!$V73,อาจารย์ประจำหลักสูตรทั้งหมด!$AK:$AK,0)),"")</f>
        <v>#NAME?</v>
      </c>
      <c r="G73" s="5" t="e">
        <f t="array" aca="1" ref="G73" ca="1">_xludf.IFNA(INDEX(อาจารย์ประจำหลักสูตรทั้งหมด!$C:$C,MATCH('เอกสารหมายเลข 1 (2)'!$V73,อาจารย์ประจำหลักสูตรทั้งหมด!$AK:$AK,0)),"")</f>
        <v>#NAME?</v>
      </c>
      <c r="H73" s="5" t="e">
        <f t="array" aca="1" ref="H73" ca="1">_xludf.IFNA(INDEX(อาจารย์ประจำหลักสูตรทั้งหมด!$E:$E,MATCH('เอกสารหมายเลข 1 (2)'!$V73,อาจารย์ประจำหลักสูตรทั้งหมด!$AK:$AK,0)),"")</f>
        <v>#NAME?</v>
      </c>
      <c r="I73" s="5" t="e">
        <f t="array" aca="1" ref="I73" ca="1">_xludf.IFNA(INDEX(อาจารย์ประจำหลักสูตรทั้งหมด!$L:$L,MATCH('เอกสารหมายเลข 1 (2)'!$V73,อาจารย์ประจำหลักสูตรทั้งหมด!$AK:$AK,0)),"")</f>
        <v>#NAME?</v>
      </c>
      <c r="J73" s="65" t="e">
        <f t="array" aca="1" ref="J73" ca="1">_xludf.IFNA(INDEX(อาจารย์ประจำหลักสูตรทั้งหมด!$T:$T,MATCH('เอกสารหมายเลข 1 (2)'!$V73,อาจารย์ประจำหลักสูตรทั้งหมด!$AK:$AK,0)),"")</f>
        <v>#NAME?</v>
      </c>
      <c r="K73" s="5" t="s">
        <v>93</v>
      </c>
      <c r="L73" s="5" t="s">
        <v>81</v>
      </c>
      <c r="M73" s="66">
        <f t="shared" si="72"/>
        <v>0</v>
      </c>
      <c r="N73" s="66">
        <f t="shared" si="73"/>
        <v>0</v>
      </c>
      <c r="O73" s="66"/>
      <c r="P73" s="66">
        <f t="shared" si="74"/>
        <v>0</v>
      </c>
      <c r="Q73" s="66">
        <f t="shared" si="75"/>
        <v>1</v>
      </c>
      <c r="R73" s="67">
        <f t="shared" si="2"/>
        <v>1</v>
      </c>
      <c r="S73" s="5"/>
      <c r="T73" s="5"/>
      <c r="U73" s="5" t="str">
        <f t="shared" si="7"/>
        <v xml:space="preserve"> </v>
      </c>
      <c r="V73" s="8">
        <v>3470101531908</v>
      </c>
      <c r="W73" s="5"/>
      <c r="X73" s="5"/>
      <c r="Y73" s="5"/>
      <c r="Z73" s="5"/>
    </row>
    <row r="74" spans="1:26" ht="21.75" customHeight="1">
      <c r="A74" s="4">
        <v>13</v>
      </c>
      <c r="B74" s="57" t="str">
        <f>E75</f>
        <v>สาขาวิชาวิจัยและประเมินผลการศึกษา</v>
      </c>
      <c r="C74" s="58" t="str">
        <f>B74</f>
        <v>สาขาวิชาวิจัยและประเมินผลการศึกษา</v>
      </c>
      <c r="D74" s="59"/>
      <c r="E74" s="59"/>
      <c r="F74" s="59" t="e">
        <f t="array" aca="1" ref="F74" ca="1">_xludf.IFNA(INDEX(อาจารย์ประจำหลักสูตรทั้งหมด!$J:$J,MATCH('เอกสารหมายเลข 1 (2)'!$V74,อาจารย์ประจำหลักสูตรทั้งหมด!$AK:$AK,0)),"")</f>
        <v>#NAME?</v>
      </c>
      <c r="G74" s="59" t="e">
        <f t="array" aca="1" ref="G74" ca="1">_xludf.IFNA(INDEX(อาจารย์ประจำหลักสูตรทั้งหมด!$C:$C,MATCH('เอกสารหมายเลข 1 (2)'!$V74,อาจารย์ประจำหลักสูตรทั้งหมด!$AK:$AK,0)),"")</f>
        <v>#NAME?</v>
      </c>
      <c r="H74" s="59" t="e">
        <f t="array" aca="1" ref="H74" ca="1">_xludf.IFNA(INDEX(อาจารย์ประจำหลักสูตรทั้งหมด!$E:$E,MATCH('เอกสารหมายเลข 1 (2)'!$V74,อาจารย์ประจำหลักสูตรทั้งหมด!$AK:$AK,0)),"")</f>
        <v>#NAME?</v>
      </c>
      <c r="I74" s="59" t="e">
        <f t="array" aca="1" ref="I74" ca="1">_xludf.IFNA(INDEX(อาจารย์ประจำหลักสูตรทั้งหมด!$L:$L,MATCH('เอกสารหมายเลข 1 (2)'!$V74,อาจารย์ประจำหลักสูตรทั้งหมด!$AK:$AK,0)),"")</f>
        <v>#NAME?</v>
      </c>
      <c r="J74" s="61" t="e">
        <f t="array" aca="1" ref="J74" ca="1">_xludf.IFNA(INDEX(อาจารย์ประจำหลักสูตรทั้งหมด!$T:$T,MATCH('เอกสารหมายเลข 1 (2)'!$V74,อาจารย์ประจำหลักสูตรทั้งหมด!$AK:$AK,0)),"")</f>
        <v>#NAME?</v>
      </c>
      <c r="K74" s="59"/>
      <c r="L74" s="59"/>
      <c r="M74" s="62">
        <f t="shared" ref="M74:N74" si="76">SUMIF($E:$E,$B74,M:M)</f>
        <v>3</v>
      </c>
      <c r="N74" s="62">
        <f t="shared" si="76"/>
        <v>1</v>
      </c>
      <c r="O74" s="62"/>
      <c r="P74" s="62">
        <f t="shared" ref="P74:Q74" si="77">SUMIF($E:$E,$B74,P:P)</f>
        <v>0</v>
      </c>
      <c r="Q74" s="62">
        <f t="shared" si="77"/>
        <v>0</v>
      </c>
      <c r="R74" s="63">
        <f t="shared" si="2"/>
        <v>4</v>
      </c>
      <c r="S74" s="59"/>
      <c r="T74" s="59"/>
      <c r="U74" s="5" t="str">
        <f t="shared" si="7"/>
        <v>คณะครุศาสตร์ สาขาวิชาวิจัยและประเมินผลการศึกษา</v>
      </c>
      <c r="V74" s="58" t="s">
        <v>51</v>
      </c>
      <c r="W74" s="59"/>
      <c r="X74" s="59"/>
      <c r="Y74" s="59"/>
      <c r="Z74" s="59"/>
    </row>
    <row r="75" spans="1:26" ht="21.75" customHeight="1">
      <c r="A75" s="1"/>
      <c r="B75" s="2">
        <v>3349900596074</v>
      </c>
      <c r="C75" s="64" t="s">
        <v>140</v>
      </c>
      <c r="D75" s="5" t="s">
        <v>28</v>
      </c>
      <c r="E75" s="5" t="s">
        <v>141</v>
      </c>
      <c r="F75" s="5" t="e">
        <f t="array" aca="1" ref="F75" ca="1">_xludf.IFNA(INDEX(อาจารย์ประจำหลักสูตรทั้งหมด!$J:$J,MATCH('เอกสารหมายเลข 1 (2)'!$V75,อาจารย์ประจำหลักสูตรทั้งหมด!$AK:$AK,0)),"")</f>
        <v>#NAME?</v>
      </c>
      <c r="G75" s="5" t="e">
        <f t="array" aca="1" ref="G75" ca="1">_xludf.IFNA(INDEX(อาจารย์ประจำหลักสูตรทั้งหมด!$C:$C,MATCH('เอกสารหมายเลข 1 (2)'!$V75,อาจารย์ประจำหลักสูตรทั้งหมด!$AK:$AK,0)),"")</f>
        <v>#NAME?</v>
      </c>
      <c r="H75" s="5" t="e">
        <f t="array" aca="1" ref="H75" ca="1">_xludf.IFNA(INDEX(อาจารย์ประจำหลักสูตรทั้งหมด!$E:$E,MATCH('เอกสารหมายเลข 1 (2)'!$V75,อาจารย์ประจำหลักสูตรทั้งหมด!$AK:$AK,0)),"")</f>
        <v>#NAME?</v>
      </c>
      <c r="I75" s="5" t="e">
        <f t="array" aca="1" ref="I75" ca="1">_xludf.IFNA(INDEX(อาจารย์ประจำหลักสูตรทั้งหมด!$L:$L,MATCH('เอกสารหมายเลข 1 (2)'!$V75,อาจารย์ประจำหลักสูตรทั้งหมด!$AK:$AK,0)),"")</f>
        <v>#NAME?</v>
      </c>
      <c r="J75" s="65" t="e">
        <f t="array" aca="1" ref="J75" ca="1">_xludf.IFNA(INDEX(อาจารย์ประจำหลักสูตรทั้งหมด!$T:$T,MATCH('เอกสารหมายเลข 1 (2)'!$V75,อาจารย์ประจำหลักสูตรทั้งหมด!$AK:$AK,0)),"")</f>
        <v>#NAME?</v>
      </c>
      <c r="K75" s="5" t="s">
        <v>62</v>
      </c>
      <c r="L75" s="5" t="s">
        <v>49</v>
      </c>
      <c r="M75" s="66">
        <f t="shared" ref="M75:M78" si="78">IF(K75="ข้าราชการพลเรือนในสถาบันอุดมศึกษา",1,0)</f>
        <v>1</v>
      </c>
      <c r="N75" s="66">
        <f t="shared" ref="N75:N78" si="79">IF(K75="พนักงานมหาวิทยาลัย",1,0)</f>
        <v>0</v>
      </c>
      <c r="O75" s="66"/>
      <c r="P75" s="66">
        <f t="shared" ref="P75:P78" si="80">IF(K75="ลูกจ้างชั่วคราวรายเดือน",1,0)</f>
        <v>0</v>
      </c>
      <c r="Q75" s="66">
        <f t="shared" ref="Q75:Q78" si="81">IF(K75="อาจารย์พิเศษรายชั่วโมง",1,0)</f>
        <v>0</v>
      </c>
      <c r="R75" s="67">
        <f t="shared" si="2"/>
        <v>1</v>
      </c>
      <c r="S75" s="5"/>
      <c r="T75" s="5"/>
      <c r="U75" s="5" t="str">
        <f t="shared" si="7"/>
        <v>คณะครุศาสตร์ สาขาวิชาวิจัยและประเมินผลการศึกษา</v>
      </c>
      <c r="V75" s="8">
        <v>3349900596074</v>
      </c>
      <c r="W75" s="5"/>
      <c r="X75" s="5"/>
      <c r="Y75" s="5"/>
      <c r="Z75" s="5"/>
    </row>
    <row r="76" spans="1:26" ht="21.75" customHeight="1">
      <c r="A76" s="1"/>
      <c r="B76" s="2">
        <v>3411900493617</v>
      </c>
      <c r="C76" s="64" t="s">
        <v>142</v>
      </c>
      <c r="D76" s="5" t="s">
        <v>28</v>
      </c>
      <c r="E76" s="5" t="s">
        <v>141</v>
      </c>
      <c r="F76" s="5" t="e">
        <f t="array" aca="1" ref="F76" ca="1">_xludf.IFNA(INDEX(อาจารย์ประจำหลักสูตรทั้งหมด!$J:$J,MATCH('เอกสารหมายเลข 1 (2)'!$V76,อาจารย์ประจำหลักสูตรทั้งหมด!$AK:$AK,0)),"")</f>
        <v>#NAME?</v>
      </c>
      <c r="G76" s="5" t="e">
        <f t="array" aca="1" ref="G76" ca="1">_xludf.IFNA(INDEX(อาจารย์ประจำหลักสูตรทั้งหมด!$C:$C,MATCH('เอกสารหมายเลข 1 (2)'!$V76,อาจารย์ประจำหลักสูตรทั้งหมด!$AK:$AK,0)),"")</f>
        <v>#NAME?</v>
      </c>
      <c r="H76" s="5" t="e">
        <f t="array" aca="1" ref="H76" ca="1">_xludf.IFNA(INDEX(อาจารย์ประจำหลักสูตรทั้งหมด!$E:$E,MATCH('เอกสารหมายเลข 1 (2)'!$V76,อาจารย์ประจำหลักสูตรทั้งหมด!$AK:$AK,0)),"")</f>
        <v>#NAME?</v>
      </c>
      <c r="I76" s="5" t="e">
        <f t="array" aca="1" ref="I76" ca="1">_xludf.IFNA(INDEX(อาจารย์ประจำหลักสูตรทั้งหมด!$L:$L,MATCH('เอกสารหมายเลข 1 (2)'!$V76,อาจารย์ประจำหลักสูตรทั้งหมด!$AK:$AK,0)),"")</f>
        <v>#NAME?</v>
      </c>
      <c r="J76" s="65" t="e">
        <f t="array" aca="1" ref="J76" ca="1">_xludf.IFNA(INDEX(อาจารย์ประจำหลักสูตรทั้งหมด!$T:$T,MATCH('เอกสารหมายเลข 1 (2)'!$V76,อาจารย์ประจำหลักสูตรทั้งหมด!$AK:$AK,0)),"")</f>
        <v>#NAME?</v>
      </c>
      <c r="K76" s="5" t="s">
        <v>62</v>
      </c>
      <c r="L76" s="5" t="s">
        <v>49</v>
      </c>
      <c r="M76" s="66">
        <f t="shared" si="78"/>
        <v>1</v>
      </c>
      <c r="N76" s="66">
        <f t="shared" si="79"/>
        <v>0</v>
      </c>
      <c r="O76" s="66"/>
      <c r="P76" s="66">
        <f t="shared" si="80"/>
        <v>0</v>
      </c>
      <c r="Q76" s="66">
        <f t="shared" si="81"/>
        <v>0</v>
      </c>
      <c r="R76" s="67">
        <f t="shared" si="2"/>
        <v>1</v>
      </c>
      <c r="S76" s="5"/>
      <c r="T76" s="5"/>
      <c r="U76" s="5" t="str">
        <f t="shared" si="7"/>
        <v>คณะครุศาสตร์ สาขาวิชาวิจัยและประเมินผลการศึกษา</v>
      </c>
      <c r="V76" s="8">
        <v>3411900493617</v>
      </c>
      <c r="W76" s="5"/>
      <c r="X76" s="5"/>
      <c r="Y76" s="5"/>
      <c r="Z76" s="5"/>
    </row>
    <row r="77" spans="1:26" ht="21.75" customHeight="1">
      <c r="A77" s="1"/>
      <c r="B77" s="2">
        <v>3470101537205</v>
      </c>
      <c r="C77" s="64" t="s">
        <v>144</v>
      </c>
      <c r="D77" s="5" t="s">
        <v>28</v>
      </c>
      <c r="E77" s="5" t="s">
        <v>141</v>
      </c>
      <c r="F77" s="5" t="e">
        <f t="array" aca="1" ref="F77" ca="1">_xludf.IFNA(INDEX(อาจารย์ประจำหลักสูตรทั้งหมด!$J:$J,MATCH('เอกสารหมายเลข 1 (2)'!$V77,อาจารย์ประจำหลักสูตรทั้งหมด!$AK:$AK,0)),"")</f>
        <v>#NAME?</v>
      </c>
      <c r="G77" s="5" t="e">
        <f t="array" aca="1" ref="G77" ca="1">_xludf.IFNA(INDEX(อาจารย์ประจำหลักสูตรทั้งหมด!$C:$C,MATCH('เอกสารหมายเลข 1 (2)'!$V77,อาจารย์ประจำหลักสูตรทั้งหมด!$AK:$AK,0)),"")</f>
        <v>#NAME?</v>
      </c>
      <c r="H77" s="5" t="e">
        <f t="array" aca="1" ref="H77" ca="1">_xludf.IFNA(INDEX(อาจารย์ประจำหลักสูตรทั้งหมด!$E:$E,MATCH('เอกสารหมายเลข 1 (2)'!$V77,อาจารย์ประจำหลักสูตรทั้งหมด!$AK:$AK,0)),"")</f>
        <v>#NAME?</v>
      </c>
      <c r="I77" s="5" t="e">
        <f t="array" aca="1" ref="I77" ca="1">_xludf.IFNA(INDEX(อาจารย์ประจำหลักสูตรทั้งหมด!$L:$L,MATCH('เอกสารหมายเลข 1 (2)'!$V77,อาจารย์ประจำหลักสูตรทั้งหมด!$AK:$AK,0)),"")</f>
        <v>#NAME?</v>
      </c>
      <c r="J77" s="65" t="e">
        <f t="array" aca="1" ref="J77" ca="1">_xludf.IFNA(INDEX(อาจารย์ประจำหลักสูตรทั้งหมด!$T:$T,MATCH('เอกสารหมายเลข 1 (2)'!$V77,อาจารย์ประจำหลักสูตรทั้งหมด!$AK:$AK,0)),"")</f>
        <v>#NAME?</v>
      </c>
      <c r="K77" s="5" t="s">
        <v>62</v>
      </c>
      <c r="L77" s="5" t="s">
        <v>49</v>
      </c>
      <c r="M77" s="66">
        <f t="shared" si="78"/>
        <v>1</v>
      </c>
      <c r="N77" s="66">
        <f t="shared" si="79"/>
        <v>0</v>
      </c>
      <c r="O77" s="66"/>
      <c r="P77" s="66">
        <f t="shared" si="80"/>
        <v>0</v>
      </c>
      <c r="Q77" s="66">
        <f t="shared" si="81"/>
        <v>0</v>
      </c>
      <c r="R77" s="67">
        <f t="shared" si="2"/>
        <v>1</v>
      </c>
      <c r="S77" s="5"/>
      <c r="T77" s="5"/>
      <c r="U77" s="5" t="str">
        <f t="shared" si="7"/>
        <v>คณะครุศาสตร์ สาขาวิชาวิจัยและประเมินผลการศึกษา</v>
      </c>
      <c r="V77" s="8">
        <v>3470101537205</v>
      </c>
      <c r="W77" s="5"/>
      <c r="X77" s="5"/>
      <c r="Y77" s="5"/>
      <c r="Z77" s="5"/>
    </row>
    <row r="78" spans="1:26" ht="21.75" customHeight="1">
      <c r="A78" s="1"/>
      <c r="B78" s="2">
        <v>3470101407841</v>
      </c>
      <c r="C78" s="64" t="s">
        <v>145</v>
      </c>
      <c r="D78" s="5" t="s">
        <v>28</v>
      </c>
      <c r="E78" s="5" t="s">
        <v>141</v>
      </c>
      <c r="F78" s="5" t="e">
        <f t="array" aca="1" ref="F78" ca="1">_xludf.IFNA(INDEX(อาจารย์ประจำหลักสูตรทั้งหมด!$J:$J,MATCH('เอกสารหมายเลข 1 (2)'!$V78,อาจารย์ประจำหลักสูตรทั้งหมด!$AK:$AK,0)),"")</f>
        <v>#NAME?</v>
      </c>
      <c r="G78" s="5" t="e">
        <f t="array" aca="1" ref="G78" ca="1">_xludf.IFNA(INDEX(อาจารย์ประจำหลักสูตรทั้งหมด!$C:$C,MATCH('เอกสารหมายเลข 1 (2)'!$V78,อาจารย์ประจำหลักสูตรทั้งหมด!$AK:$AK,0)),"")</f>
        <v>#NAME?</v>
      </c>
      <c r="H78" s="5" t="e">
        <f t="array" aca="1" ref="H78" ca="1">_xludf.IFNA(INDEX(อาจารย์ประจำหลักสูตรทั้งหมด!$E:$E,MATCH('เอกสารหมายเลข 1 (2)'!$V78,อาจารย์ประจำหลักสูตรทั้งหมด!$AK:$AK,0)),"")</f>
        <v>#NAME?</v>
      </c>
      <c r="I78" s="5" t="e">
        <f t="array" aca="1" ref="I78" ca="1">_xludf.IFNA(INDEX(อาจารย์ประจำหลักสูตรทั้งหมด!$L:$L,MATCH('เอกสารหมายเลข 1 (2)'!$V78,อาจารย์ประจำหลักสูตรทั้งหมด!$AK:$AK,0)),"")</f>
        <v>#NAME?</v>
      </c>
      <c r="J78" s="65" t="e">
        <f t="array" aca="1" ref="J78" ca="1">_xludf.IFNA(INDEX(อาจารย์ประจำหลักสูตรทั้งหมด!$T:$T,MATCH('เอกสารหมายเลข 1 (2)'!$V78,อาจารย์ประจำหลักสูตรทั้งหมด!$AK:$AK,0)),"")</f>
        <v>#NAME?</v>
      </c>
      <c r="K78" s="5" t="s">
        <v>6</v>
      </c>
      <c r="L78" s="5" t="s">
        <v>49</v>
      </c>
      <c r="M78" s="66">
        <f t="shared" si="78"/>
        <v>0</v>
      </c>
      <c r="N78" s="66">
        <f t="shared" si="79"/>
        <v>1</v>
      </c>
      <c r="O78" s="66"/>
      <c r="P78" s="66">
        <f t="shared" si="80"/>
        <v>0</v>
      </c>
      <c r="Q78" s="66">
        <f t="shared" si="81"/>
        <v>0</v>
      </c>
      <c r="R78" s="67">
        <f t="shared" si="2"/>
        <v>1</v>
      </c>
      <c r="S78" s="5"/>
      <c r="T78" s="5"/>
      <c r="U78" s="5" t="str">
        <f t="shared" si="7"/>
        <v xml:space="preserve"> </v>
      </c>
      <c r="V78" s="8">
        <v>3470101407841</v>
      </c>
      <c r="W78" s="5"/>
      <c r="X78" s="5"/>
      <c r="Y78" s="5"/>
      <c r="Z78" s="5"/>
    </row>
    <row r="79" spans="1:26" ht="21.75" customHeight="1">
      <c r="A79" s="4">
        <v>14</v>
      </c>
      <c r="B79" s="57" t="str">
        <f>E80</f>
        <v>สาขาวิชาวิทยาศาสตร์</v>
      </c>
      <c r="C79" s="58" t="str">
        <f>B79</f>
        <v>สาขาวิชาวิทยาศาสตร์</v>
      </c>
      <c r="D79" s="59"/>
      <c r="E79" s="59"/>
      <c r="F79" s="59" t="e">
        <f t="array" aca="1" ref="F79" ca="1">_xludf.IFNA(INDEX(อาจารย์ประจำหลักสูตรทั้งหมด!$J:$J,MATCH('เอกสารหมายเลข 1 (2)'!$V79,อาจารย์ประจำหลักสูตรทั้งหมด!$AK:$AK,0)),"")</f>
        <v>#NAME?</v>
      </c>
      <c r="G79" s="59" t="e">
        <f t="array" aca="1" ref="G79" ca="1">_xludf.IFNA(INDEX(อาจารย์ประจำหลักสูตรทั้งหมด!$C:$C,MATCH('เอกสารหมายเลข 1 (2)'!$V79,อาจารย์ประจำหลักสูตรทั้งหมด!$AK:$AK,0)),"")</f>
        <v>#NAME?</v>
      </c>
      <c r="H79" s="59" t="e">
        <f t="array" aca="1" ref="H79" ca="1">_xludf.IFNA(INDEX(อาจารย์ประจำหลักสูตรทั้งหมด!$E:$E,MATCH('เอกสารหมายเลข 1 (2)'!$V79,อาจารย์ประจำหลักสูตรทั้งหมด!$AK:$AK,0)),"")</f>
        <v>#NAME?</v>
      </c>
      <c r="I79" s="59" t="e">
        <f t="array" aca="1" ref="I79" ca="1">_xludf.IFNA(INDEX(อาจารย์ประจำหลักสูตรทั้งหมด!$L:$L,MATCH('เอกสารหมายเลข 1 (2)'!$V79,อาจารย์ประจำหลักสูตรทั้งหมด!$AK:$AK,0)),"")</f>
        <v>#NAME?</v>
      </c>
      <c r="J79" s="61" t="e">
        <f t="array" aca="1" ref="J79" ca="1">_xludf.IFNA(INDEX(อาจารย์ประจำหลักสูตรทั้งหมด!$T:$T,MATCH('เอกสารหมายเลข 1 (2)'!$V79,อาจารย์ประจำหลักสูตรทั้งหมด!$AK:$AK,0)),"")</f>
        <v>#NAME?</v>
      </c>
      <c r="K79" s="59"/>
      <c r="L79" s="59"/>
      <c r="M79" s="62">
        <f t="shared" ref="M79:N79" si="82">SUMIF($E:$E,$B79,M:M)</f>
        <v>0</v>
      </c>
      <c r="N79" s="62">
        <f t="shared" si="82"/>
        <v>1</v>
      </c>
      <c r="O79" s="62"/>
      <c r="P79" s="62">
        <f t="shared" ref="P79:Q79" si="83">SUMIF($E:$E,$B79,P:P)</f>
        <v>0</v>
      </c>
      <c r="Q79" s="62">
        <f t="shared" si="83"/>
        <v>0</v>
      </c>
      <c r="R79" s="63">
        <f t="shared" si="2"/>
        <v>1</v>
      </c>
      <c r="S79" s="59"/>
      <c r="T79" s="59"/>
      <c r="U79" s="5" t="str">
        <f t="shared" si="7"/>
        <v>คณะครุศาสตร์ สาขาวิชาวิทยาศาสตร์</v>
      </c>
      <c r="V79" s="58" t="s">
        <v>51</v>
      </c>
      <c r="W79" s="59"/>
      <c r="X79" s="59"/>
      <c r="Y79" s="59"/>
      <c r="Z79" s="59"/>
    </row>
    <row r="80" spans="1:26" ht="21.75" customHeight="1">
      <c r="A80" s="1"/>
      <c r="B80" s="2">
        <v>1489900009856</v>
      </c>
      <c r="C80" s="64" t="s">
        <v>147</v>
      </c>
      <c r="D80" s="5" t="s">
        <v>28</v>
      </c>
      <c r="E80" s="5" t="s">
        <v>148</v>
      </c>
      <c r="F80" s="5" t="e">
        <f t="array" aca="1" ref="F80" ca="1">_xludf.IFNA(INDEX(อาจารย์ประจำหลักสูตรทั้งหมด!$J:$J,MATCH('เอกสารหมายเลข 1 (2)'!$V80,อาจารย์ประจำหลักสูตรทั้งหมด!$AK:$AK,0)),"")</f>
        <v>#NAME?</v>
      </c>
      <c r="G80" s="5" t="e">
        <f t="array" aca="1" ref="G80" ca="1">_xludf.IFNA(INDEX(อาจารย์ประจำหลักสูตรทั้งหมด!$C:$C,MATCH('เอกสารหมายเลข 1 (2)'!$V80,อาจารย์ประจำหลักสูตรทั้งหมด!$AK:$AK,0)),"")</f>
        <v>#NAME?</v>
      </c>
      <c r="H80" s="5" t="e">
        <f t="array" aca="1" ref="H80" ca="1">_xludf.IFNA(INDEX(อาจารย์ประจำหลักสูตรทั้งหมด!$E:$E,MATCH('เอกสารหมายเลข 1 (2)'!$V80,อาจารย์ประจำหลักสูตรทั้งหมด!$AK:$AK,0)),"")</f>
        <v>#NAME?</v>
      </c>
      <c r="I80" s="5" t="e">
        <f t="array" aca="1" ref="I80" ca="1">_xludf.IFNA(INDEX(อาจารย์ประจำหลักสูตรทั้งหมด!$L:$L,MATCH('เอกสารหมายเลข 1 (2)'!$V80,อาจารย์ประจำหลักสูตรทั้งหมด!$AK:$AK,0)),"")</f>
        <v>#NAME?</v>
      </c>
      <c r="J80" s="65" t="e">
        <f t="array" aca="1" ref="J80" ca="1">_xludf.IFNA(INDEX(อาจารย์ประจำหลักสูตรทั้งหมด!$T:$T,MATCH('เอกสารหมายเลข 1 (2)'!$V80,อาจารย์ประจำหลักสูตรทั้งหมด!$AK:$AK,0)),"")</f>
        <v>#NAME?</v>
      </c>
      <c r="K80" s="5" t="s">
        <v>6</v>
      </c>
      <c r="L80" s="5" t="s">
        <v>49</v>
      </c>
      <c r="M80" s="66">
        <f t="shared" ref="M80:M86" si="84">IF(K80="ข้าราชการพลเรือนในสถาบันอุดมศึกษา",1,0)</f>
        <v>0</v>
      </c>
      <c r="N80" s="66">
        <f t="shared" ref="N80:N86" si="85">IF(K80="พนักงานมหาวิทยาลัย",1,0)</f>
        <v>1</v>
      </c>
      <c r="O80" s="66"/>
      <c r="P80" s="66">
        <f t="shared" ref="P80:P86" si="86">IF(K80="ลูกจ้างชั่วคราวรายเดือน",1,0)</f>
        <v>0</v>
      </c>
      <c r="Q80" s="66">
        <f t="shared" ref="Q80:Q86" si="87">IF(K80="อาจารย์พิเศษรายชั่วโมง",1,0)</f>
        <v>0</v>
      </c>
      <c r="R80" s="67">
        <f t="shared" si="2"/>
        <v>1</v>
      </c>
      <c r="S80" s="5"/>
      <c r="T80" s="5"/>
      <c r="U80" s="5" t="str">
        <f t="shared" si="7"/>
        <v>คณะครุศาสตร์ สาขาวิชาสังคมศึกษา</v>
      </c>
      <c r="V80" s="8">
        <v>1489900009856</v>
      </c>
      <c r="W80" s="5"/>
      <c r="X80" s="5"/>
      <c r="Y80" s="5"/>
      <c r="Z80" s="5"/>
    </row>
    <row r="81" spans="1:26" ht="21.75" customHeight="1">
      <c r="A81" s="1"/>
      <c r="B81" s="2">
        <v>1102000373302</v>
      </c>
      <c r="C81" s="64" t="s">
        <v>149</v>
      </c>
      <c r="D81" s="5" t="s">
        <v>28</v>
      </c>
      <c r="E81" s="5" t="s">
        <v>150</v>
      </c>
      <c r="F81" s="5" t="e">
        <f t="array" aca="1" ref="F81" ca="1">_xludf.IFNA(INDEX(อาจารย์ประจำหลักสูตรทั้งหมด!$J:$J,MATCH('เอกสารหมายเลข 1 (2)'!$V81,อาจารย์ประจำหลักสูตรทั้งหมด!$AK:$AK,0)),"")</f>
        <v>#NAME?</v>
      </c>
      <c r="G81" s="5" t="e">
        <f t="array" aca="1" ref="G81" ca="1">_xludf.IFNA(INDEX(อาจารย์ประจำหลักสูตรทั้งหมด!$C:$C,MATCH('เอกสารหมายเลข 1 (2)'!$V81,อาจารย์ประจำหลักสูตรทั้งหมด!$AK:$AK,0)),"")</f>
        <v>#NAME?</v>
      </c>
      <c r="H81" s="5" t="e">
        <f t="array" aca="1" ref="H81" ca="1">_xludf.IFNA(INDEX(อาจารย์ประจำหลักสูตรทั้งหมด!$E:$E,MATCH('เอกสารหมายเลข 1 (2)'!$V81,อาจารย์ประจำหลักสูตรทั้งหมด!$AK:$AK,0)),"")</f>
        <v>#NAME?</v>
      </c>
      <c r="I81" s="5" t="e">
        <f t="array" aca="1" ref="I81" ca="1">_xludf.IFNA(INDEX(อาจารย์ประจำหลักสูตรทั้งหมด!$L:$L,MATCH('เอกสารหมายเลข 1 (2)'!$V81,อาจารย์ประจำหลักสูตรทั้งหมด!$AK:$AK,0)),"")</f>
        <v>#NAME?</v>
      </c>
      <c r="J81" s="65" t="e">
        <f t="array" aca="1" ref="J81" ca="1">_xludf.IFNA(INDEX(อาจารย์ประจำหลักสูตรทั้งหมด!$T:$T,MATCH('เอกสารหมายเลข 1 (2)'!$V81,อาจารย์ประจำหลักสูตรทั้งหมด!$AK:$AK,0)),"")</f>
        <v>#NAME?</v>
      </c>
      <c r="K81" s="5" t="s">
        <v>6</v>
      </c>
      <c r="L81" s="5" t="s">
        <v>81</v>
      </c>
      <c r="M81" s="66">
        <f t="shared" si="84"/>
        <v>0</v>
      </c>
      <c r="N81" s="66">
        <f t="shared" si="85"/>
        <v>1</v>
      </c>
      <c r="O81" s="66"/>
      <c r="P81" s="66">
        <f t="shared" si="86"/>
        <v>0</v>
      </c>
      <c r="Q81" s="66">
        <f t="shared" si="87"/>
        <v>0</v>
      </c>
      <c r="R81" s="67">
        <f t="shared" si="2"/>
        <v>1</v>
      </c>
      <c r="S81" s="5"/>
      <c r="T81" s="5"/>
      <c r="U81" s="5" t="str">
        <f t="shared" si="7"/>
        <v>คณะครุศาสตร์ สาขาวิชาสังคมศึกษา</v>
      </c>
      <c r="V81" s="8">
        <v>1102000373302</v>
      </c>
      <c r="W81" s="5"/>
      <c r="X81" s="5"/>
      <c r="Y81" s="5"/>
      <c r="Z81" s="5"/>
    </row>
    <row r="82" spans="1:26" ht="21.75" customHeight="1">
      <c r="A82" s="1"/>
      <c r="B82" s="2">
        <v>1570700027070</v>
      </c>
      <c r="C82" s="64" t="s">
        <v>151</v>
      </c>
      <c r="D82" s="5" t="s">
        <v>28</v>
      </c>
      <c r="E82" s="5" t="s">
        <v>150</v>
      </c>
      <c r="F82" s="5" t="e">
        <f t="array" aca="1" ref="F82" ca="1">_xludf.IFNA(INDEX(อาจารย์ประจำหลักสูตรทั้งหมด!$J:$J,MATCH('เอกสารหมายเลข 1 (2)'!$V82,อาจารย์ประจำหลักสูตรทั้งหมด!$AK:$AK,0)),"")</f>
        <v>#NAME?</v>
      </c>
      <c r="G82" s="5" t="e">
        <f t="array" aca="1" ref="G82" ca="1">_xludf.IFNA(INDEX(อาจารย์ประจำหลักสูตรทั้งหมด!$C:$C,MATCH('เอกสารหมายเลข 1 (2)'!$V82,อาจารย์ประจำหลักสูตรทั้งหมด!$AK:$AK,0)),"")</f>
        <v>#NAME?</v>
      </c>
      <c r="H82" s="5" t="e">
        <f t="array" aca="1" ref="H82" ca="1">_xludf.IFNA(INDEX(อาจารย์ประจำหลักสูตรทั้งหมด!$E:$E,MATCH('เอกสารหมายเลข 1 (2)'!$V82,อาจารย์ประจำหลักสูตรทั้งหมด!$AK:$AK,0)),"")</f>
        <v>#NAME?</v>
      </c>
      <c r="I82" s="5" t="e">
        <f t="array" aca="1" ref="I82" ca="1">_xludf.IFNA(INDEX(อาจารย์ประจำหลักสูตรทั้งหมด!$L:$L,MATCH('เอกสารหมายเลข 1 (2)'!$V82,อาจารย์ประจำหลักสูตรทั้งหมด!$AK:$AK,0)),"")</f>
        <v>#NAME?</v>
      </c>
      <c r="J82" s="65" t="e">
        <f t="array" aca="1" ref="J82" ca="1">_xludf.IFNA(INDEX(อาจารย์ประจำหลักสูตรทั้งหมด!$T:$T,MATCH('เอกสารหมายเลข 1 (2)'!$V82,อาจารย์ประจำหลักสูตรทั้งหมด!$AK:$AK,0)),"")</f>
        <v>#NAME?</v>
      </c>
      <c r="K82" s="5" t="s">
        <v>6</v>
      </c>
      <c r="L82" s="5" t="s">
        <v>81</v>
      </c>
      <c r="M82" s="66">
        <f t="shared" si="84"/>
        <v>0</v>
      </c>
      <c r="N82" s="66">
        <f t="shared" si="85"/>
        <v>1</v>
      </c>
      <c r="O82" s="66"/>
      <c r="P82" s="66">
        <f t="shared" si="86"/>
        <v>0</v>
      </c>
      <c r="Q82" s="66">
        <f t="shared" si="87"/>
        <v>0</v>
      </c>
      <c r="R82" s="67">
        <f t="shared" si="2"/>
        <v>1</v>
      </c>
      <c r="S82" s="5"/>
      <c r="T82" s="5"/>
      <c r="U82" s="5" t="str">
        <f t="shared" si="7"/>
        <v>คณะครุศาสตร์ สาขาวิชาสังคมศึกษา</v>
      </c>
      <c r="V82" s="8">
        <v>1570700027070</v>
      </c>
      <c r="W82" s="5"/>
      <c r="X82" s="5"/>
      <c r="Y82" s="5"/>
      <c r="Z82" s="5"/>
    </row>
    <row r="83" spans="1:26" ht="21.75" customHeight="1">
      <c r="A83" s="1"/>
      <c r="B83" s="2">
        <v>3320100022920</v>
      </c>
      <c r="C83" s="64" t="s">
        <v>153</v>
      </c>
      <c r="D83" s="5" t="s">
        <v>28</v>
      </c>
      <c r="E83" s="5" t="s">
        <v>150</v>
      </c>
      <c r="F83" s="5" t="e">
        <f t="array" aca="1" ref="F83" ca="1">_xludf.IFNA(INDEX(อาจารย์ประจำหลักสูตรทั้งหมด!$J:$J,MATCH('เอกสารหมายเลข 1 (2)'!$V83,อาจารย์ประจำหลักสูตรทั้งหมด!$AK:$AK,0)),"")</f>
        <v>#NAME?</v>
      </c>
      <c r="G83" s="5" t="e">
        <f t="array" aca="1" ref="G83" ca="1">_xludf.IFNA(INDEX(อาจารย์ประจำหลักสูตรทั้งหมด!$C:$C,MATCH('เอกสารหมายเลข 1 (2)'!$V83,อาจารย์ประจำหลักสูตรทั้งหมด!$AK:$AK,0)),"")</f>
        <v>#NAME?</v>
      </c>
      <c r="H83" s="5" t="e">
        <f t="array" aca="1" ref="H83" ca="1">_xludf.IFNA(INDEX(อาจารย์ประจำหลักสูตรทั้งหมด!$E:$E,MATCH('เอกสารหมายเลข 1 (2)'!$V83,อาจารย์ประจำหลักสูตรทั้งหมด!$AK:$AK,0)),"")</f>
        <v>#NAME?</v>
      </c>
      <c r="I83" s="5" t="e">
        <f t="array" aca="1" ref="I83" ca="1">_xludf.IFNA(INDEX(อาจารย์ประจำหลักสูตรทั้งหมด!$L:$L,MATCH('เอกสารหมายเลข 1 (2)'!$V83,อาจารย์ประจำหลักสูตรทั้งหมด!$AK:$AK,0)),"")</f>
        <v>#NAME?</v>
      </c>
      <c r="J83" s="65" t="e">
        <f t="array" aca="1" ref="J83" ca="1">_xludf.IFNA(INDEX(อาจารย์ประจำหลักสูตรทั้งหมด!$T:$T,MATCH('เอกสารหมายเลข 1 (2)'!$V83,อาจารย์ประจำหลักสูตรทั้งหมด!$AK:$AK,0)),"")</f>
        <v>#NAME?</v>
      </c>
      <c r="K83" s="5" t="s">
        <v>6</v>
      </c>
      <c r="L83" s="5" t="s">
        <v>81</v>
      </c>
      <c r="M83" s="66">
        <f t="shared" si="84"/>
        <v>0</v>
      </c>
      <c r="N83" s="66">
        <f t="shared" si="85"/>
        <v>1</v>
      </c>
      <c r="O83" s="66"/>
      <c r="P83" s="66">
        <f t="shared" si="86"/>
        <v>0</v>
      </c>
      <c r="Q83" s="66">
        <f t="shared" si="87"/>
        <v>0</v>
      </c>
      <c r="R83" s="67">
        <f t="shared" si="2"/>
        <v>1</v>
      </c>
      <c r="S83" s="5"/>
      <c r="T83" s="5"/>
      <c r="U83" s="5" t="str">
        <f t="shared" si="7"/>
        <v>คณะครุศาสตร์ สาขาวิชาสังคมศึกษา</v>
      </c>
      <c r="V83" s="8">
        <v>3320100022920</v>
      </c>
      <c r="W83" s="5"/>
      <c r="X83" s="5"/>
      <c r="Y83" s="5"/>
      <c r="Z83" s="5"/>
    </row>
    <row r="84" spans="1:26" ht="21.75" customHeight="1">
      <c r="A84" s="1"/>
      <c r="B84" s="2">
        <v>3330900117011</v>
      </c>
      <c r="C84" s="64" t="s">
        <v>154</v>
      </c>
      <c r="D84" s="5" t="s">
        <v>28</v>
      </c>
      <c r="E84" s="5" t="s">
        <v>150</v>
      </c>
      <c r="F84" s="5" t="e">
        <f t="array" aca="1" ref="F84" ca="1">_xludf.IFNA(INDEX(อาจารย์ประจำหลักสูตรทั้งหมด!$J:$J,MATCH('เอกสารหมายเลข 1 (2)'!$V84,อาจารย์ประจำหลักสูตรทั้งหมด!$AK:$AK,0)),"")</f>
        <v>#NAME?</v>
      </c>
      <c r="G84" s="5" t="e">
        <f t="array" aca="1" ref="G84" ca="1">_xludf.IFNA(INDEX(อาจารย์ประจำหลักสูตรทั้งหมด!$C:$C,MATCH('เอกสารหมายเลข 1 (2)'!$V84,อาจารย์ประจำหลักสูตรทั้งหมด!$AK:$AK,0)),"")</f>
        <v>#NAME?</v>
      </c>
      <c r="H84" s="5" t="e">
        <f t="array" aca="1" ref="H84" ca="1">_xludf.IFNA(INDEX(อาจารย์ประจำหลักสูตรทั้งหมด!$E:$E,MATCH('เอกสารหมายเลข 1 (2)'!$V84,อาจารย์ประจำหลักสูตรทั้งหมด!$AK:$AK,0)),"")</f>
        <v>#NAME?</v>
      </c>
      <c r="I84" s="5" t="e">
        <f t="array" aca="1" ref="I84" ca="1">_xludf.IFNA(INDEX(อาจารย์ประจำหลักสูตรทั้งหมด!$L:$L,MATCH('เอกสารหมายเลข 1 (2)'!$V84,อาจารย์ประจำหลักสูตรทั้งหมด!$AK:$AK,0)),"")</f>
        <v>#NAME?</v>
      </c>
      <c r="J84" s="65" t="e">
        <f t="array" aca="1" ref="J84" ca="1">_xludf.IFNA(INDEX(อาจารย์ประจำหลักสูตรทั้งหมด!$T:$T,MATCH('เอกสารหมายเลข 1 (2)'!$V84,อาจารย์ประจำหลักสูตรทั้งหมด!$AK:$AK,0)),"")</f>
        <v>#NAME?</v>
      </c>
      <c r="K84" s="5" t="s">
        <v>6</v>
      </c>
      <c r="L84" s="5" t="s">
        <v>81</v>
      </c>
      <c r="M84" s="66">
        <f t="shared" si="84"/>
        <v>0</v>
      </c>
      <c r="N84" s="66">
        <f t="shared" si="85"/>
        <v>1</v>
      </c>
      <c r="O84" s="66"/>
      <c r="P84" s="66">
        <f t="shared" si="86"/>
        <v>0</v>
      </c>
      <c r="Q84" s="66">
        <f t="shared" si="87"/>
        <v>0</v>
      </c>
      <c r="R84" s="67">
        <f t="shared" si="2"/>
        <v>1</v>
      </c>
      <c r="S84" s="5"/>
      <c r="T84" s="5"/>
      <c r="U84" s="5" t="str">
        <f t="shared" si="7"/>
        <v>คณะครุศาสตร์ สาขาวิชาสังคมศึกษา</v>
      </c>
      <c r="V84" s="8">
        <v>3330900117011</v>
      </c>
      <c r="W84" s="5"/>
      <c r="X84" s="5"/>
      <c r="Y84" s="5"/>
      <c r="Z84" s="5"/>
    </row>
    <row r="85" spans="1:26" ht="21.75" customHeight="1">
      <c r="A85" s="1"/>
      <c r="B85" s="2">
        <v>3440600071651</v>
      </c>
      <c r="C85" s="64" t="s">
        <v>155</v>
      </c>
      <c r="D85" s="5" t="s">
        <v>28</v>
      </c>
      <c r="E85" s="5" t="s">
        <v>150</v>
      </c>
      <c r="F85" s="5" t="e">
        <f t="array" aca="1" ref="F85" ca="1">_xludf.IFNA(INDEX(อาจารย์ประจำหลักสูตรทั้งหมด!$J:$J,MATCH('เอกสารหมายเลข 1 (2)'!$V85,อาจารย์ประจำหลักสูตรทั้งหมด!$AK:$AK,0)),"")</f>
        <v>#NAME?</v>
      </c>
      <c r="G85" s="5" t="e">
        <f t="array" aca="1" ref="G85" ca="1">_xludf.IFNA(INDEX(อาจารย์ประจำหลักสูตรทั้งหมด!$C:$C,MATCH('เอกสารหมายเลข 1 (2)'!$V85,อาจารย์ประจำหลักสูตรทั้งหมด!$AK:$AK,0)),"")</f>
        <v>#NAME?</v>
      </c>
      <c r="H85" s="5" t="e">
        <f t="array" aca="1" ref="H85" ca="1">_xludf.IFNA(INDEX(อาจารย์ประจำหลักสูตรทั้งหมด!$E:$E,MATCH('เอกสารหมายเลข 1 (2)'!$V85,อาจารย์ประจำหลักสูตรทั้งหมด!$AK:$AK,0)),"")</f>
        <v>#NAME?</v>
      </c>
      <c r="I85" s="5" t="e">
        <f t="array" aca="1" ref="I85" ca="1">_xludf.IFNA(INDEX(อาจารย์ประจำหลักสูตรทั้งหมด!$L:$L,MATCH('เอกสารหมายเลข 1 (2)'!$V85,อาจารย์ประจำหลักสูตรทั้งหมด!$AK:$AK,0)),"")</f>
        <v>#NAME?</v>
      </c>
      <c r="J85" s="65" t="e">
        <f t="array" aca="1" ref="J85" ca="1">_xludf.IFNA(INDEX(อาจารย์ประจำหลักสูตรทั้งหมด!$T:$T,MATCH('เอกสารหมายเลข 1 (2)'!$V85,อาจารย์ประจำหลักสูตรทั้งหมด!$AK:$AK,0)),"")</f>
        <v>#NAME?</v>
      </c>
      <c r="K85" s="5" t="s">
        <v>6</v>
      </c>
      <c r="L85" s="5" t="s">
        <v>81</v>
      </c>
      <c r="M85" s="66">
        <f t="shared" si="84"/>
        <v>0</v>
      </c>
      <c r="N85" s="66">
        <f t="shared" si="85"/>
        <v>1</v>
      </c>
      <c r="O85" s="66"/>
      <c r="P85" s="66">
        <f t="shared" si="86"/>
        <v>0</v>
      </c>
      <c r="Q85" s="66">
        <f t="shared" si="87"/>
        <v>0</v>
      </c>
      <c r="R85" s="67">
        <f t="shared" si="2"/>
        <v>1</v>
      </c>
      <c r="S85" s="5"/>
      <c r="T85" s="5"/>
      <c r="U85" s="5" t="str">
        <f t="shared" si="7"/>
        <v>คณะครุศาสตร์ สาขาวิชาสังคมศึกษา</v>
      </c>
      <c r="V85" s="8">
        <v>3440600071651</v>
      </c>
      <c r="W85" s="5"/>
      <c r="X85" s="5"/>
      <c r="Y85" s="5"/>
      <c r="Z85" s="5"/>
    </row>
    <row r="86" spans="1:26" ht="21.75" customHeight="1">
      <c r="A86" s="1"/>
      <c r="B86" s="2">
        <v>3559900194403</v>
      </c>
      <c r="C86" s="64" t="s">
        <v>156</v>
      </c>
      <c r="D86" s="5" t="s">
        <v>28</v>
      </c>
      <c r="E86" s="5" t="s">
        <v>150</v>
      </c>
      <c r="F86" s="5" t="e">
        <f t="array" aca="1" ref="F86" ca="1">_xludf.IFNA(INDEX(อาจารย์ประจำหลักสูตรทั้งหมด!$J:$J,MATCH('เอกสารหมายเลข 1 (2)'!$V86,อาจารย์ประจำหลักสูตรทั้งหมด!$AK:$AK,0)),"")</f>
        <v>#NAME?</v>
      </c>
      <c r="G86" s="5" t="e">
        <f t="array" aca="1" ref="G86" ca="1">_xludf.IFNA(INDEX(อาจารย์ประจำหลักสูตรทั้งหมด!$C:$C,MATCH('เอกสารหมายเลข 1 (2)'!$V86,อาจารย์ประจำหลักสูตรทั้งหมด!$AK:$AK,0)),"")</f>
        <v>#NAME?</v>
      </c>
      <c r="H86" s="5" t="e">
        <f t="array" aca="1" ref="H86" ca="1">_xludf.IFNA(INDEX(อาจารย์ประจำหลักสูตรทั้งหมด!$E:$E,MATCH('เอกสารหมายเลข 1 (2)'!$V86,อาจารย์ประจำหลักสูตรทั้งหมด!$AK:$AK,0)),"")</f>
        <v>#NAME?</v>
      </c>
      <c r="I86" s="5" t="e">
        <f t="array" aca="1" ref="I86" ca="1">_xludf.IFNA(INDEX(อาจารย์ประจำหลักสูตรทั้งหมด!$L:$L,MATCH('เอกสารหมายเลข 1 (2)'!$V86,อาจารย์ประจำหลักสูตรทั้งหมด!$AK:$AK,0)),"")</f>
        <v>#NAME?</v>
      </c>
      <c r="J86" s="65" t="e">
        <f t="array" aca="1" ref="J86" ca="1">_xludf.IFNA(INDEX(อาจารย์ประจำหลักสูตรทั้งหมด!$T:$T,MATCH('เอกสารหมายเลข 1 (2)'!$V86,อาจารย์ประจำหลักสูตรทั้งหมด!$AK:$AK,0)),"")</f>
        <v>#NAME?</v>
      </c>
      <c r="K86" s="5" t="s">
        <v>6</v>
      </c>
      <c r="L86" s="5" t="s">
        <v>81</v>
      </c>
      <c r="M86" s="66">
        <f t="shared" si="84"/>
        <v>0</v>
      </c>
      <c r="N86" s="66">
        <f t="shared" si="85"/>
        <v>1</v>
      </c>
      <c r="O86" s="66"/>
      <c r="P86" s="66">
        <f t="shared" si="86"/>
        <v>0</v>
      </c>
      <c r="Q86" s="66">
        <f t="shared" si="87"/>
        <v>0</v>
      </c>
      <c r="R86" s="67">
        <f t="shared" si="2"/>
        <v>1</v>
      </c>
      <c r="S86" s="5"/>
      <c r="T86" s="5"/>
      <c r="U86" s="5" t="str">
        <f t="shared" si="7"/>
        <v xml:space="preserve"> </v>
      </c>
      <c r="V86" s="8">
        <v>3559900194403</v>
      </c>
      <c r="W86" s="5"/>
      <c r="X86" s="5"/>
      <c r="Y86" s="5"/>
      <c r="Z86" s="5"/>
    </row>
    <row r="87" spans="1:26" ht="21.75" customHeight="1">
      <c r="A87" s="4">
        <v>15</v>
      </c>
      <c r="B87" s="57" t="str">
        <f>E88</f>
        <v>สาขาวิชาหลักสูตรและการสอน</v>
      </c>
      <c r="C87" s="58" t="str">
        <f>B87</f>
        <v>สาขาวิชาหลักสูตรและการสอน</v>
      </c>
      <c r="D87" s="59"/>
      <c r="E87" s="59"/>
      <c r="F87" s="59" t="e">
        <f t="array" aca="1" ref="F87" ca="1">_xludf.IFNA(INDEX(อาจารย์ประจำหลักสูตรทั้งหมด!$J:$J,MATCH('เอกสารหมายเลข 1 (2)'!$V87,อาจารย์ประจำหลักสูตรทั้งหมด!$AK:$AK,0)),"")</f>
        <v>#NAME?</v>
      </c>
      <c r="G87" s="59" t="e">
        <f t="array" aca="1" ref="G87" ca="1">_xludf.IFNA(INDEX(อาจารย์ประจำหลักสูตรทั้งหมด!$C:$C,MATCH('เอกสารหมายเลข 1 (2)'!$V87,อาจารย์ประจำหลักสูตรทั้งหมด!$AK:$AK,0)),"")</f>
        <v>#NAME?</v>
      </c>
      <c r="H87" s="59" t="e">
        <f t="array" aca="1" ref="H87" ca="1">_xludf.IFNA(INDEX(อาจารย์ประจำหลักสูตรทั้งหมด!$E:$E,MATCH('เอกสารหมายเลข 1 (2)'!$V87,อาจารย์ประจำหลักสูตรทั้งหมด!$AK:$AK,0)),"")</f>
        <v>#NAME?</v>
      </c>
      <c r="I87" s="59" t="e">
        <f t="array" aca="1" ref="I87" ca="1">_xludf.IFNA(INDEX(อาจารย์ประจำหลักสูตรทั้งหมด!$L:$L,MATCH('เอกสารหมายเลข 1 (2)'!$V87,อาจารย์ประจำหลักสูตรทั้งหมด!$AK:$AK,0)),"")</f>
        <v>#NAME?</v>
      </c>
      <c r="J87" s="61" t="e">
        <f t="array" aca="1" ref="J87" ca="1">_xludf.IFNA(INDEX(อาจารย์ประจำหลักสูตรทั้งหมด!$T:$T,MATCH('เอกสารหมายเลข 1 (2)'!$V87,อาจารย์ประจำหลักสูตรทั้งหมด!$AK:$AK,0)),"")</f>
        <v>#NAME?</v>
      </c>
      <c r="K87" s="59"/>
      <c r="L87" s="59"/>
      <c r="M87" s="62">
        <f t="shared" ref="M87:N87" si="88">SUMIF($E:$E,$B87,M:M)</f>
        <v>1</v>
      </c>
      <c r="N87" s="62">
        <f t="shared" si="88"/>
        <v>19</v>
      </c>
      <c r="O87" s="62"/>
      <c r="P87" s="62">
        <f t="shared" ref="P87:Q87" si="89">SUMIF($E:$E,$B87,P:P)</f>
        <v>3</v>
      </c>
      <c r="Q87" s="62">
        <f t="shared" si="89"/>
        <v>1</v>
      </c>
      <c r="R87" s="63">
        <f t="shared" si="2"/>
        <v>24</v>
      </c>
      <c r="S87" s="59"/>
      <c r="T87" s="59"/>
      <c r="U87" s="5" t="str">
        <f t="shared" si="7"/>
        <v>คณะครุศาสตร์ สาขาวิชาหลักสูตรและการสอน</v>
      </c>
      <c r="V87" s="58" t="s">
        <v>51</v>
      </c>
      <c r="W87" s="59"/>
      <c r="X87" s="59"/>
      <c r="Y87" s="59"/>
      <c r="Z87" s="59"/>
    </row>
    <row r="88" spans="1:26" ht="21.75" customHeight="1">
      <c r="A88" s="1"/>
      <c r="B88" s="2">
        <v>3409900356692</v>
      </c>
      <c r="C88" s="64" t="s">
        <v>157</v>
      </c>
      <c r="D88" s="5" t="s">
        <v>28</v>
      </c>
      <c r="E88" s="5" t="s">
        <v>158</v>
      </c>
      <c r="F88" s="5" t="e">
        <f t="array" aca="1" ref="F88" ca="1">_xludf.IFNA(INDEX(อาจารย์ประจำหลักสูตรทั้งหมด!$J:$J,MATCH('เอกสารหมายเลข 1 (2)'!$V88,อาจารย์ประจำหลักสูตรทั้งหมด!$AK:$AK,0)),"")</f>
        <v>#NAME?</v>
      </c>
      <c r="G88" s="5" t="e">
        <f t="array" aca="1" ref="G88" ca="1">_xludf.IFNA(INDEX(อาจารย์ประจำหลักสูตรทั้งหมด!$C:$C,MATCH('เอกสารหมายเลข 1 (2)'!$V88,อาจารย์ประจำหลักสูตรทั้งหมด!$AK:$AK,0)),"")</f>
        <v>#NAME?</v>
      </c>
      <c r="H88" s="5" t="e">
        <f t="array" aca="1" ref="H88" ca="1">_xludf.IFNA(INDEX(อาจารย์ประจำหลักสูตรทั้งหมด!$E:$E,MATCH('เอกสารหมายเลข 1 (2)'!$V88,อาจารย์ประจำหลักสูตรทั้งหมด!$AK:$AK,0)),"")</f>
        <v>#NAME?</v>
      </c>
      <c r="I88" s="5" t="e">
        <f t="array" aca="1" ref="I88" ca="1">_xludf.IFNA(INDEX(อาจารย์ประจำหลักสูตรทั้งหมด!$L:$L,MATCH('เอกสารหมายเลข 1 (2)'!$V88,อาจารย์ประจำหลักสูตรทั้งหมด!$AK:$AK,0)),"")</f>
        <v>#NAME?</v>
      </c>
      <c r="J88" s="65" t="e">
        <f t="array" aca="1" ref="J88" ca="1">_xludf.IFNA(INDEX(อาจารย์ประจำหลักสูตรทั้งหมด!$T:$T,MATCH('เอกสารหมายเลข 1 (2)'!$V88,อาจารย์ประจำหลักสูตรทั้งหมด!$AK:$AK,0)),"")</f>
        <v>#NAME?</v>
      </c>
      <c r="K88" s="5" t="s">
        <v>62</v>
      </c>
      <c r="L88" s="5" t="s">
        <v>49</v>
      </c>
      <c r="M88" s="66">
        <f t="shared" ref="M88:M111" si="90">IF(K88="ข้าราชการพลเรือนในสถาบันอุดมศึกษา",1,0)</f>
        <v>1</v>
      </c>
      <c r="N88" s="66">
        <f t="shared" ref="N88:N111" si="91">IF(K88="พนักงานมหาวิทยาลัย",1,0)</f>
        <v>0</v>
      </c>
      <c r="O88" s="66"/>
      <c r="P88" s="66">
        <f t="shared" ref="P88:P111" si="92">IF(K88="ลูกจ้างชั่วคราวรายเดือน",1,0)</f>
        <v>0</v>
      </c>
      <c r="Q88" s="66">
        <f t="shared" ref="Q88:Q111" si="93">IF(K88="อาจารย์พิเศษรายชั่วโมง",1,0)</f>
        <v>0</v>
      </c>
      <c r="R88" s="67">
        <f t="shared" si="2"/>
        <v>1</v>
      </c>
      <c r="S88" s="5"/>
      <c r="T88" s="5"/>
      <c r="U88" s="5" t="str">
        <f t="shared" si="7"/>
        <v>คณะครุศาสตร์ สาขาวิชาหลักสูตรและการสอน</v>
      </c>
      <c r="V88" s="8">
        <v>3409900356692</v>
      </c>
      <c r="W88" s="5"/>
      <c r="X88" s="5"/>
      <c r="Y88" s="5"/>
      <c r="Z88" s="5"/>
    </row>
    <row r="89" spans="1:26" ht="21.75" customHeight="1">
      <c r="A89" s="1"/>
      <c r="B89" s="2">
        <v>1100200243907</v>
      </c>
      <c r="C89" s="64" t="s">
        <v>159</v>
      </c>
      <c r="D89" s="5" t="s">
        <v>28</v>
      </c>
      <c r="E89" s="5" t="s">
        <v>158</v>
      </c>
      <c r="F89" s="5" t="e">
        <f t="array" aca="1" ref="F89" ca="1">_xludf.IFNA(INDEX(อาจารย์ประจำหลักสูตรทั้งหมด!$J:$J,MATCH('เอกสารหมายเลข 1 (2)'!$V89,อาจารย์ประจำหลักสูตรทั้งหมด!$AK:$AK,0)),"")</f>
        <v>#NAME?</v>
      </c>
      <c r="G89" s="5" t="e">
        <f t="array" aca="1" ref="G89" ca="1">_xludf.IFNA(INDEX(อาจารย์ประจำหลักสูตรทั้งหมด!$C:$C,MATCH('เอกสารหมายเลข 1 (2)'!$V89,อาจารย์ประจำหลักสูตรทั้งหมด!$AK:$AK,0)),"")</f>
        <v>#NAME?</v>
      </c>
      <c r="H89" s="5" t="e">
        <f t="array" aca="1" ref="H89" ca="1">_xludf.IFNA(INDEX(อาจารย์ประจำหลักสูตรทั้งหมด!$E:$E,MATCH('เอกสารหมายเลข 1 (2)'!$V89,อาจารย์ประจำหลักสูตรทั้งหมด!$AK:$AK,0)),"")</f>
        <v>#NAME?</v>
      </c>
      <c r="I89" s="5" t="e">
        <f t="array" aca="1" ref="I89" ca="1">_xludf.IFNA(INDEX(อาจารย์ประจำหลักสูตรทั้งหมด!$L:$L,MATCH('เอกสารหมายเลข 1 (2)'!$V89,อาจารย์ประจำหลักสูตรทั้งหมด!$AK:$AK,0)),"")</f>
        <v>#NAME?</v>
      </c>
      <c r="J89" s="65" t="e">
        <f t="array" aca="1" ref="J89" ca="1">_xludf.IFNA(INDEX(อาจารย์ประจำหลักสูตรทั้งหมด!$T:$T,MATCH('เอกสารหมายเลข 1 (2)'!$V89,อาจารย์ประจำหลักสูตรทั้งหมด!$AK:$AK,0)),"")</f>
        <v>#NAME?</v>
      </c>
      <c r="K89" s="5" t="s">
        <v>6</v>
      </c>
      <c r="L89" s="5" t="s">
        <v>81</v>
      </c>
      <c r="M89" s="66">
        <f t="shared" si="90"/>
        <v>0</v>
      </c>
      <c r="N89" s="66">
        <f t="shared" si="91"/>
        <v>1</v>
      </c>
      <c r="O89" s="66"/>
      <c r="P89" s="66">
        <f t="shared" si="92"/>
        <v>0</v>
      </c>
      <c r="Q89" s="66">
        <f t="shared" si="93"/>
        <v>0</v>
      </c>
      <c r="R89" s="67">
        <f t="shared" si="2"/>
        <v>1</v>
      </c>
      <c r="S89" s="5"/>
      <c r="T89" s="5"/>
      <c r="U89" s="5" t="str">
        <f t="shared" si="7"/>
        <v>คณะครุศาสตร์ สาขาวิชาหลักสูตรและการสอน</v>
      </c>
      <c r="V89" s="8">
        <v>1100200243907</v>
      </c>
      <c r="W89" s="5"/>
      <c r="X89" s="5"/>
      <c r="Y89" s="5"/>
      <c r="Z89" s="5"/>
    </row>
    <row r="90" spans="1:26" ht="21.75" customHeight="1">
      <c r="A90" s="1"/>
      <c r="B90" s="2">
        <v>1309900131474</v>
      </c>
      <c r="C90" s="64" t="s">
        <v>162</v>
      </c>
      <c r="D90" s="5" t="s">
        <v>28</v>
      </c>
      <c r="E90" s="5" t="s">
        <v>158</v>
      </c>
      <c r="F90" s="5" t="e">
        <f t="array" aca="1" ref="F90" ca="1">_xludf.IFNA(INDEX(อาจารย์ประจำหลักสูตรทั้งหมด!$J:$J,MATCH('เอกสารหมายเลข 1 (2)'!$V90,อาจารย์ประจำหลักสูตรทั้งหมด!$AK:$AK,0)),"")</f>
        <v>#NAME?</v>
      </c>
      <c r="G90" s="5" t="e">
        <f t="array" aca="1" ref="G90" ca="1">_xludf.IFNA(INDEX(อาจารย์ประจำหลักสูตรทั้งหมด!$C:$C,MATCH('เอกสารหมายเลข 1 (2)'!$V90,อาจารย์ประจำหลักสูตรทั้งหมด!$AK:$AK,0)),"")</f>
        <v>#NAME?</v>
      </c>
      <c r="H90" s="5" t="e">
        <f t="array" aca="1" ref="H90" ca="1">_xludf.IFNA(INDEX(อาจารย์ประจำหลักสูตรทั้งหมด!$E:$E,MATCH('เอกสารหมายเลข 1 (2)'!$V90,อาจารย์ประจำหลักสูตรทั้งหมด!$AK:$AK,0)),"")</f>
        <v>#NAME?</v>
      </c>
      <c r="I90" s="5" t="e">
        <f t="array" aca="1" ref="I90" ca="1">_xludf.IFNA(INDEX(อาจารย์ประจำหลักสูตรทั้งหมด!$L:$L,MATCH('เอกสารหมายเลข 1 (2)'!$V90,อาจารย์ประจำหลักสูตรทั้งหมด!$AK:$AK,0)),"")</f>
        <v>#NAME?</v>
      </c>
      <c r="J90" s="65" t="e">
        <f t="array" aca="1" ref="J90" ca="1">_xludf.IFNA(INDEX(อาจารย์ประจำหลักสูตรทั้งหมด!$T:$T,MATCH('เอกสารหมายเลข 1 (2)'!$V90,อาจารย์ประจำหลักสูตรทั้งหมด!$AK:$AK,0)),"")</f>
        <v>#NAME?</v>
      </c>
      <c r="K90" s="5" t="s">
        <v>6</v>
      </c>
      <c r="L90" s="5" t="s">
        <v>81</v>
      </c>
      <c r="M90" s="66">
        <f t="shared" si="90"/>
        <v>0</v>
      </c>
      <c r="N90" s="66">
        <f t="shared" si="91"/>
        <v>1</v>
      </c>
      <c r="O90" s="66"/>
      <c r="P90" s="66">
        <f t="shared" si="92"/>
        <v>0</v>
      </c>
      <c r="Q90" s="66">
        <f t="shared" si="93"/>
        <v>0</v>
      </c>
      <c r="R90" s="67">
        <f t="shared" si="2"/>
        <v>1</v>
      </c>
      <c r="S90" s="5"/>
      <c r="T90" s="5"/>
      <c r="U90" s="5" t="str">
        <f t="shared" si="7"/>
        <v>คณะครุศาสตร์ สาขาวิชาหลักสูตรและการสอน</v>
      </c>
      <c r="V90" s="8">
        <v>1309900131474</v>
      </c>
      <c r="W90" s="5"/>
      <c r="X90" s="5"/>
      <c r="Y90" s="5"/>
      <c r="Z90" s="5"/>
    </row>
    <row r="91" spans="1:26" ht="21.75" customHeight="1">
      <c r="A91" s="1"/>
      <c r="B91" s="2">
        <v>1411490000059</v>
      </c>
      <c r="C91" s="64" t="s">
        <v>164</v>
      </c>
      <c r="D91" s="5" t="s">
        <v>28</v>
      </c>
      <c r="E91" s="5" t="s">
        <v>158</v>
      </c>
      <c r="F91" s="5" t="e">
        <f t="array" aca="1" ref="F91" ca="1">_xludf.IFNA(INDEX(อาจารย์ประจำหลักสูตรทั้งหมด!$J:$J,MATCH('เอกสารหมายเลข 1 (2)'!$V91,อาจารย์ประจำหลักสูตรทั้งหมด!$AK:$AK,0)),"")</f>
        <v>#NAME?</v>
      </c>
      <c r="G91" s="5" t="e">
        <f t="array" aca="1" ref="G91" ca="1">_xludf.IFNA(INDEX(อาจารย์ประจำหลักสูตรทั้งหมด!$C:$C,MATCH('เอกสารหมายเลข 1 (2)'!$V91,อาจารย์ประจำหลักสูตรทั้งหมด!$AK:$AK,0)),"")</f>
        <v>#NAME?</v>
      </c>
      <c r="H91" s="5" t="e">
        <f t="array" aca="1" ref="H91" ca="1">_xludf.IFNA(INDEX(อาจารย์ประจำหลักสูตรทั้งหมด!$E:$E,MATCH('เอกสารหมายเลข 1 (2)'!$V91,อาจารย์ประจำหลักสูตรทั้งหมด!$AK:$AK,0)),"")</f>
        <v>#NAME?</v>
      </c>
      <c r="I91" s="5" t="e">
        <f t="array" aca="1" ref="I91" ca="1">_xludf.IFNA(INDEX(อาจารย์ประจำหลักสูตรทั้งหมด!$L:$L,MATCH('เอกสารหมายเลข 1 (2)'!$V91,อาจารย์ประจำหลักสูตรทั้งหมด!$AK:$AK,0)),"")</f>
        <v>#NAME?</v>
      </c>
      <c r="J91" s="65" t="e">
        <f t="array" aca="1" ref="J91" ca="1">_xludf.IFNA(INDEX(อาจารย์ประจำหลักสูตรทั้งหมด!$T:$T,MATCH('เอกสารหมายเลข 1 (2)'!$V91,อาจารย์ประจำหลักสูตรทั้งหมด!$AK:$AK,0)),"")</f>
        <v>#NAME?</v>
      </c>
      <c r="K91" s="5" t="s">
        <v>6</v>
      </c>
      <c r="L91" s="5" t="s">
        <v>49</v>
      </c>
      <c r="M91" s="66">
        <f t="shared" si="90"/>
        <v>0</v>
      </c>
      <c r="N91" s="66">
        <f t="shared" si="91"/>
        <v>1</v>
      </c>
      <c r="O91" s="66"/>
      <c r="P91" s="66">
        <f t="shared" si="92"/>
        <v>0</v>
      </c>
      <c r="Q91" s="66">
        <f t="shared" si="93"/>
        <v>0</v>
      </c>
      <c r="R91" s="67">
        <f t="shared" si="2"/>
        <v>1</v>
      </c>
      <c r="S91" s="5"/>
      <c r="T91" s="5"/>
      <c r="U91" s="5" t="str">
        <f t="shared" si="7"/>
        <v>คณะครุศาสตร์ สาขาวิชาหลักสูตรและการสอน</v>
      </c>
      <c r="V91" s="8">
        <v>1411490000059</v>
      </c>
      <c r="W91" s="5"/>
      <c r="X91" s="5"/>
      <c r="Y91" s="5"/>
      <c r="Z91" s="5"/>
    </row>
    <row r="92" spans="1:26" ht="21.75" customHeight="1">
      <c r="A92" s="1"/>
      <c r="B92" s="2">
        <v>1430900016757</v>
      </c>
      <c r="C92" s="64" t="s">
        <v>166</v>
      </c>
      <c r="D92" s="5" t="s">
        <v>28</v>
      </c>
      <c r="E92" s="5" t="s">
        <v>158</v>
      </c>
      <c r="F92" s="5" t="e">
        <f t="array" aca="1" ref="F92" ca="1">_xludf.IFNA(INDEX(อาจารย์ประจำหลักสูตรทั้งหมด!$J:$J,MATCH('เอกสารหมายเลข 1 (2)'!$V92,อาจารย์ประจำหลักสูตรทั้งหมด!$AK:$AK,0)),"")</f>
        <v>#NAME?</v>
      </c>
      <c r="G92" s="5" t="e">
        <f t="array" aca="1" ref="G92" ca="1">_xludf.IFNA(INDEX(อาจารย์ประจำหลักสูตรทั้งหมด!$C:$C,MATCH('เอกสารหมายเลข 1 (2)'!$V92,อาจารย์ประจำหลักสูตรทั้งหมด!$AK:$AK,0)),"")</f>
        <v>#NAME?</v>
      </c>
      <c r="H92" s="5" t="e">
        <f t="array" aca="1" ref="H92" ca="1">_xludf.IFNA(INDEX(อาจารย์ประจำหลักสูตรทั้งหมด!$E:$E,MATCH('เอกสารหมายเลข 1 (2)'!$V92,อาจารย์ประจำหลักสูตรทั้งหมด!$AK:$AK,0)),"")</f>
        <v>#NAME?</v>
      </c>
      <c r="I92" s="5" t="e">
        <f t="array" aca="1" ref="I92" ca="1">_xludf.IFNA(INDEX(อาจารย์ประจำหลักสูตรทั้งหมด!$L:$L,MATCH('เอกสารหมายเลข 1 (2)'!$V92,อาจารย์ประจำหลักสูตรทั้งหมด!$AK:$AK,0)),"")</f>
        <v>#NAME?</v>
      </c>
      <c r="J92" s="65" t="e">
        <f t="array" aca="1" ref="J92" ca="1">_xludf.IFNA(INDEX(อาจารย์ประจำหลักสูตรทั้งหมด!$T:$T,MATCH('เอกสารหมายเลข 1 (2)'!$V92,อาจารย์ประจำหลักสูตรทั้งหมด!$AK:$AK,0)),"")</f>
        <v>#NAME?</v>
      </c>
      <c r="K92" s="5" t="s">
        <v>6</v>
      </c>
      <c r="L92" s="5" t="s">
        <v>81</v>
      </c>
      <c r="M92" s="66">
        <f t="shared" si="90"/>
        <v>0</v>
      </c>
      <c r="N92" s="66">
        <f t="shared" si="91"/>
        <v>1</v>
      </c>
      <c r="O92" s="66"/>
      <c r="P92" s="66">
        <f t="shared" si="92"/>
        <v>0</v>
      </c>
      <c r="Q92" s="66">
        <f t="shared" si="93"/>
        <v>0</v>
      </c>
      <c r="R92" s="67">
        <f t="shared" si="2"/>
        <v>1</v>
      </c>
      <c r="S92" s="5"/>
      <c r="T92" s="5"/>
      <c r="U92" s="5" t="str">
        <f t="shared" si="7"/>
        <v>คณะครุศาสตร์ สาขาวิชาหลักสูตรและการสอน</v>
      </c>
      <c r="V92" s="8">
        <v>1430900016757</v>
      </c>
      <c r="W92" s="5"/>
      <c r="X92" s="5"/>
      <c r="Y92" s="5"/>
      <c r="Z92" s="5"/>
    </row>
    <row r="93" spans="1:26" ht="21.75" customHeight="1">
      <c r="A93" s="1"/>
      <c r="B93" s="2">
        <v>1470100028912</v>
      </c>
      <c r="C93" s="64" t="s">
        <v>168</v>
      </c>
      <c r="D93" s="5" t="s">
        <v>28</v>
      </c>
      <c r="E93" s="5" t="s">
        <v>158</v>
      </c>
      <c r="F93" s="5" t="e">
        <f t="array" aca="1" ref="F93" ca="1">_xludf.IFNA(INDEX(อาจารย์ประจำหลักสูตรทั้งหมด!$J:$J,MATCH('เอกสารหมายเลข 1 (2)'!$V93,อาจารย์ประจำหลักสูตรทั้งหมด!$AK:$AK,0)),"")</f>
        <v>#NAME?</v>
      </c>
      <c r="G93" s="5" t="e">
        <f t="array" aca="1" ref="G93" ca="1">_xludf.IFNA(INDEX(อาจารย์ประจำหลักสูตรทั้งหมด!$C:$C,MATCH('เอกสารหมายเลข 1 (2)'!$V93,อาจารย์ประจำหลักสูตรทั้งหมด!$AK:$AK,0)),"")</f>
        <v>#NAME?</v>
      </c>
      <c r="H93" s="5" t="e">
        <f t="array" aca="1" ref="H93" ca="1">_xludf.IFNA(INDEX(อาจารย์ประจำหลักสูตรทั้งหมด!$E:$E,MATCH('เอกสารหมายเลข 1 (2)'!$V93,อาจารย์ประจำหลักสูตรทั้งหมด!$AK:$AK,0)),"")</f>
        <v>#NAME?</v>
      </c>
      <c r="I93" s="5" t="e">
        <f t="array" aca="1" ref="I93" ca="1">_xludf.IFNA(INDEX(อาจารย์ประจำหลักสูตรทั้งหมด!$L:$L,MATCH('เอกสารหมายเลข 1 (2)'!$V93,อาจารย์ประจำหลักสูตรทั้งหมด!$AK:$AK,0)),"")</f>
        <v>#NAME?</v>
      </c>
      <c r="J93" s="65" t="e">
        <f t="array" aca="1" ref="J93" ca="1">_xludf.IFNA(INDEX(อาจารย์ประจำหลักสูตรทั้งหมด!$T:$T,MATCH('เอกสารหมายเลข 1 (2)'!$V93,อาจารย์ประจำหลักสูตรทั้งหมด!$AK:$AK,0)),"")</f>
        <v>#NAME?</v>
      </c>
      <c r="K93" s="5" t="s">
        <v>6</v>
      </c>
      <c r="L93" s="5" t="s">
        <v>81</v>
      </c>
      <c r="M93" s="66">
        <f t="shared" si="90"/>
        <v>0</v>
      </c>
      <c r="N93" s="66">
        <f t="shared" si="91"/>
        <v>1</v>
      </c>
      <c r="O93" s="66"/>
      <c r="P93" s="66">
        <f t="shared" si="92"/>
        <v>0</v>
      </c>
      <c r="Q93" s="66">
        <f t="shared" si="93"/>
        <v>0</v>
      </c>
      <c r="R93" s="67">
        <f t="shared" si="2"/>
        <v>1</v>
      </c>
      <c r="S93" s="5"/>
      <c r="T93" s="5"/>
      <c r="U93" s="5" t="str">
        <f t="shared" si="7"/>
        <v>คณะครุศาสตร์ สาขาวิชาหลักสูตรและการสอน</v>
      </c>
      <c r="V93" s="8">
        <v>1470100028912</v>
      </c>
      <c r="W93" s="5"/>
      <c r="X93" s="5"/>
      <c r="Y93" s="5"/>
      <c r="Z93" s="5"/>
    </row>
    <row r="94" spans="1:26" ht="21.75" customHeight="1">
      <c r="A94" s="1"/>
      <c r="B94" s="2">
        <v>1470400031137</v>
      </c>
      <c r="C94" s="64" t="s">
        <v>169</v>
      </c>
      <c r="D94" s="5" t="s">
        <v>28</v>
      </c>
      <c r="E94" s="5" t="s">
        <v>158</v>
      </c>
      <c r="F94" s="5" t="e">
        <f t="array" aca="1" ref="F94" ca="1">_xludf.IFNA(INDEX(อาจารย์ประจำหลักสูตรทั้งหมด!$J:$J,MATCH('เอกสารหมายเลข 1 (2)'!$V94,อาจารย์ประจำหลักสูตรทั้งหมด!$AK:$AK,0)),"")</f>
        <v>#NAME?</v>
      </c>
      <c r="G94" s="5" t="e">
        <f t="array" aca="1" ref="G94" ca="1">_xludf.IFNA(INDEX(อาจารย์ประจำหลักสูตรทั้งหมด!$C:$C,MATCH('เอกสารหมายเลข 1 (2)'!$V94,อาจารย์ประจำหลักสูตรทั้งหมด!$AK:$AK,0)),"")</f>
        <v>#NAME?</v>
      </c>
      <c r="H94" s="5" t="e">
        <f t="array" aca="1" ref="H94" ca="1">_xludf.IFNA(INDEX(อาจารย์ประจำหลักสูตรทั้งหมด!$E:$E,MATCH('เอกสารหมายเลข 1 (2)'!$V94,อาจารย์ประจำหลักสูตรทั้งหมด!$AK:$AK,0)),"")</f>
        <v>#NAME?</v>
      </c>
      <c r="I94" s="5" t="e">
        <f t="array" aca="1" ref="I94" ca="1">_xludf.IFNA(INDEX(อาจารย์ประจำหลักสูตรทั้งหมด!$L:$L,MATCH('เอกสารหมายเลข 1 (2)'!$V94,อาจารย์ประจำหลักสูตรทั้งหมด!$AK:$AK,0)),"")</f>
        <v>#NAME?</v>
      </c>
      <c r="J94" s="65" t="e">
        <f t="array" aca="1" ref="J94" ca="1">_xludf.IFNA(INDEX(อาจารย์ประจำหลักสูตรทั้งหมด!$T:$T,MATCH('เอกสารหมายเลข 1 (2)'!$V94,อาจารย์ประจำหลักสูตรทั้งหมด!$AK:$AK,0)),"")</f>
        <v>#NAME?</v>
      </c>
      <c r="K94" s="5" t="s">
        <v>6</v>
      </c>
      <c r="L94" s="5" t="s">
        <v>81</v>
      </c>
      <c r="M94" s="66">
        <f t="shared" si="90"/>
        <v>0</v>
      </c>
      <c r="N94" s="66">
        <f t="shared" si="91"/>
        <v>1</v>
      </c>
      <c r="O94" s="66"/>
      <c r="P94" s="66">
        <f t="shared" si="92"/>
        <v>0</v>
      </c>
      <c r="Q94" s="66">
        <f t="shared" si="93"/>
        <v>0</v>
      </c>
      <c r="R94" s="67">
        <f t="shared" si="2"/>
        <v>1</v>
      </c>
      <c r="S94" s="5"/>
      <c r="T94" s="5"/>
      <c r="U94" s="5" t="str">
        <f t="shared" si="7"/>
        <v>คณะครุศาสตร์ สาขาวิชาหลักสูตรและการสอน</v>
      </c>
      <c r="V94" s="8">
        <v>1470400031137</v>
      </c>
      <c r="W94" s="5"/>
      <c r="X94" s="5"/>
      <c r="Y94" s="5"/>
      <c r="Z94" s="5"/>
    </row>
    <row r="95" spans="1:26" ht="21.75" customHeight="1">
      <c r="A95" s="1"/>
      <c r="B95" s="2">
        <v>1479900102104</v>
      </c>
      <c r="C95" s="64" t="s">
        <v>172</v>
      </c>
      <c r="D95" s="5" t="s">
        <v>28</v>
      </c>
      <c r="E95" s="5" t="s">
        <v>158</v>
      </c>
      <c r="F95" s="5" t="e">
        <f t="array" aca="1" ref="F95" ca="1">_xludf.IFNA(INDEX(อาจารย์ประจำหลักสูตรทั้งหมด!$J:$J,MATCH('เอกสารหมายเลข 1 (2)'!$V95,อาจารย์ประจำหลักสูตรทั้งหมด!$AK:$AK,0)),"")</f>
        <v>#NAME?</v>
      </c>
      <c r="G95" s="5" t="e">
        <f t="array" aca="1" ref="G95" ca="1">_xludf.IFNA(INDEX(อาจารย์ประจำหลักสูตรทั้งหมด!$C:$C,MATCH('เอกสารหมายเลข 1 (2)'!$V95,อาจารย์ประจำหลักสูตรทั้งหมด!$AK:$AK,0)),"")</f>
        <v>#NAME?</v>
      </c>
      <c r="H95" s="5" t="e">
        <f t="array" aca="1" ref="H95" ca="1">_xludf.IFNA(INDEX(อาจารย์ประจำหลักสูตรทั้งหมด!$E:$E,MATCH('เอกสารหมายเลข 1 (2)'!$V95,อาจารย์ประจำหลักสูตรทั้งหมด!$AK:$AK,0)),"")</f>
        <v>#NAME?</v>
      </c>
      <c r="I95" s="5" t="e">
        <f t="array" aca="1" ref="I95" ca="1">_xludf.IFNA(INDEX(อาจารย์ประจำหลักสูตรทั้งหมด!$L:$L,MATCH('เอกสารหมายเลข 1 (2)'!$V95,อาจารย์ประจำหลักสูตรทั้งหมด!$AK:$AK,0)),"")</f>
        <v>#NAME?</v>
      </c>
      <c r="J95" s="65" t="e">
        <f t="array" aca="1" ref="J95" ca="1">_xludf.IFNA(INDEX(อาจารย์ประจำหลักสูตรทั้งหมด!$T:$T,MATCH('เอกสารหมายเลข 1 (2)'!$V95,อาจารย์ประจำหลักสูตรทั้งหมด!$AK:$AK,0)),"")</f>
        <v>#NAME?</v>
      </c>
      <c r="K95" s="5" t="s">
        <v>6</v>
      </c>
      <c r="L95" s="5" t="s">
        <v>81</v>
      </c>
      <c r="M95" s="66">
        <f t="shared" si="90"/>
        <v>0</v>
      </c>
      <c r="N95" s="66">
        <f t="shared" si="91"/>
        <v>1</v>
      </c>
      <c r="O95" s="66"/>
      <c r="P95" s="66">
        <f t="shared" si="92"/>
        <v>0</v>
      </c>
      <c r="Q95" s="66">
        <f t="shared" si="93"/>
        <v>0</v>
      </c>
      <c r="R95" s="67">
        <f t="shared" si="2"/>
        <v>1</v>
      </c>
      <c r="S95" s="5"/>
      <c r="T95" s="5"/>
      <c r="U95" s="5" t="str">
        <f t="shared" si="7"/>
        <v>คณะครุศาสตร์ สาขาวิชาหลักสูตรและการสอน</v>
      </c>
      <c r="V95" s="8">
        <v>1479900102104</v>
      </c>
      <c r="W95" s="5"/>
      <c r="X95" s="5"/>
      <c r="Y95" s="5"/>
      <c r="Z95" s="5"/>
    </row>
    <row r="96" spans="1:26" ht="21.75" customHeight="1">
      <c r="A96" s="1"/>
      <c r="B96" s="2">
        <v>1479900138061</v>
      </c>
      <c r="C96" s="64" t="s">
        <v>173</v>
      </c>
      <c r="D96" s="5" t="s">
        <v>28</v>
      </c>
      <c r="E96" s="5" t="s">
        <v>158</v>
      </c>
      <c r="F96" s="5" t="e">
        <f t="array" aca="1" ref="F96" ca="1">_xludf.IFNA(INDEX(อาจารย์ประจำหลักสูตรทั้งหมด!$J:$J,MATCH('เอกสารหมายเลข 1 (2)'!$V96,อาจารย์ประจำหลักสูตรทั้งหมด!$AK:$AK,0)),"")</f>
        <v>#NAME?</v>
      </c>
      <c r="G96" s="5" t="e">
        <f t="array" aca="1" ref="G96" ca="1">_xludf.IFNA(INDEX(อาจารย์ประจำหลักสูตรทั้งหมด!$C:$C,MATCH('เอกสารหมายเลข 1 (2)'!$V96,อาจารย์ประจำหลักสูตรทั้งหมด!$AK:$AK,0)),"")</f>
        <v>#NAME?</v>
      </c>
      <c r="H96" s="5" t="e">
        <f t="array" aca="1" ref="H96" ca="1">_xludf.IFNA(INDEX(อาจารย์ประจำหลักสูตรทั้งหมด!$E:$E,MATCH('เอกสารหมายเลข 1 (2)'!$V96,อาจารย์ประจำหลักสูตรทั้งหมด!$AK:$AK,0)),"")</f>
        <v>#NAME?</v>
      </c>
      <c r="I96" s="5" t="e">
        <f t="array" aca="1" ref="I96" ca="1">_xludf.IFNA(INDEX(อาจารย์ประจำหลักสูตรทั้งหมด!$L:$L,MATCH('เอกสารหมายเลข 1 (2)'!$V96,อาจารย์ประจำหลักสูตรทั้งหมด!$AK:$AK,0)),"")</f>
        <v>#NAME?</v>
      </c>
      <c r="J96" s="65" t="e">
        <f t="array" aca="1" ref="J96" ca="1">_xludf.IFNA(INDEX(อาจารย์ประจำหลักสูตรทั้งหมด!$T:$T,MATCH('เอกสารหมายเลข 1 (2)'!$V96,อาจารย์ประจำหลักสูตรทั้งหมด!$AK:$AK,0)),"")</f>
        <v>#NAME?</v>
      </c>
      <c r="K96" s="5" t="s">
        <v>6</v>
      </c>
      <c r="L96" s="5" t="s">
        <v>81</v>
      </c>
      <c r="M96" s="66">
        <f t="shared" si="90"/>
        <v>0</v>
      </c>
      <c r="N96" s="66">
        <f t="shared" si="91"/>
        <v>1</v>
      </c>
      <c r="O96" s="66"/>
      <c r="P96" s="66">
        <f t="shared" si="92"/>
        <v>0</v>
      </c>
      <c r="Q96" s="66">
        <f t="shared" si="93"/>
        <v>0</v>
      </c>
      <c r="R96" s="67">
        <f t="shared" si="2"/>
        <v>1</v>
      </c>
      <c r="S96" s="5"/>
      <c r="T96" s="5"/>
      <c r="U96" s="5" t="str">
        <f t="shared" si="7"/>
        <v>คณะครุศาสตร์ สาขาวิชาหลักสูตรและการสอน</v>
      </c>
      <c r="V96" s="8">
        <v>1479900138061</v>
      </c>
      <c r="W96" s="5"/>
      <c r="X96" s="5"/>
      <c r="Y96" s="5"/>
      <c r="Z96" s="5"/>
    </row>
    <row r="97" spans="1:26" ht="21.75" customHeight="1">
      <c r="A97" s="1"/>
      <c r="B97" s="2">
        <v>1529900042038</v>
      </c>
      <c r="C97" s="64" t="s">
        <v>176</v>
      </c>
      <c r="D97" s="5" t="s">
        <v>28</v>
      </c>
      <c r="E97" s="5" t="s">
        <v>158</v>
      </c>
      <c r="F97" s="5" t="e">
        <f t="array" aca="1" ref="F97" ca="1">_xludf.IFNA(INDEX(อาจารย์ประจำหลักสูตรทั้งหมด!$J:$J,MATCH('เอกสารหมายเลข 1 (2)'!$V97,อาจารย์ประจำหลักสูตรทั้งหมด!$AK:$AK,0)),"")</f>
        <v>#NAME?</v>
      </c>
      <c r="G97" s="5" t="e">
        <f t="array" aca="1" ref="G97" ca="1">_xludf.IFNA(INDEX(อาจารย์ประจำหลักสูตรทั้งหมด!$C:$C,MATCH('เอกสารหมายเลข 1 (2)'!$V97,อาจารย์ประจำหลักสูตรทั้งหมด!$AK:$AK,0)),"")</f>
        <v>#NAME?</v>
      </c>
      <c r="H97" s="5" t="e">
        <f t="array" aca="1" ref="H97" ca="1">_xludf.IFNA(INDEX(อาจารย์ประจำหลักสูตรทั้งหมด!$E:$E,MATCH('เอกสารหมายเลข 1 (2)'!$V97,อาจารย์ประจำหลักสูตรทั้งหมด!$AK:$AK,0)),"")</f>
        <v>#NAME?</v>
      </c>
      <c r="I97" s="5" t="e">
        <f t="array" aca="1" ref="I97" ca="1">_xludf.IFNA(INDEX(อาจารย์ประจำหลักสูตรทั้งหมด!$L:$L,MATCH('เอกสารหมายเลข 1 (2)'!$V97,อาจารย์ประจำหลักสูตรทั้งหมด!$AK:$AK,0)),"")</f>
        <v>#NAME?</v>
      </c>
      <c r="J97" s="65" t="e">
        <f t="array" aca="1" ref="J97" ca="1">_xludf.IFNA(INDEX(อาจารย์ประจำหลักสูตรทั้งหมด!$T:$T,MATCH('เอกสารหมายเลข 1 (2)'!$V97,อาจารย์ประจำหลักสูตรทั้งหมด!$AK:$AK,0)),"")</f>
        <v>#NAME?</v>
      </c>
      <c r="K97" s="5" t="s">
        <v>6</v>
      </c>
      <c r="L97" s="5" t="s">
        <v>81</v>
      </c>
      <c r="M97" s="66">
        <f t="shared" si="90"/>
        <v>0</v>
      </c>
      <c r="N97" s="66">
        <f t="shared" si="91"/>
        <v>1</v>
      </c>
      <c r="O97" s="66"/>
      <c r="P97" s="66">
        <f t="shared" si="92"/>
        <v>0</v>
      </c>
      <c r="Q97" s="66">
        <f t="shared" si="93"/>
        <v>0</v>
      </c>
      <c r="R97" s="67">
        <f t="shared" si="2"/>
        <v>1</v>
      </c>
      <c r="S97" s="5"/>
      <c r="T97" s="5"/>
      <c r="U97" s="5" t="str">
        <f t="shared" si="7"/>
        <v>คณะครุศาสตร์ สาขาวิชาหลักสูตรและการสอน</v>
      </c>
      <c r="V97" s="8">
        <v>1529900042038</v>
      </c>
      <c r="W97" s="5"/>
      <c r="X97" s="5"/>
      <c r="Y97" s="5"/>
      <c r="Z97" s="5"/>
    </row>
    <row r="98" spans="1:26" ht="21.75" customHeight="1">
      <c r="A98" s="1"/>
      <c r="B98" s="2">
        <v>3450100543449</v>
      </c>
      <c r="C98" s="64" t="s">
        <v>177</v>
      </c>
      <c r="D98" s="5" t="s">
        <v>28</v>
      </c>
      <c r="E98" s="5" t="s">
        <v>158</v>
      </c>
      <c r="F98" s="5" t="e">
        <f t="array" aca="1" ref="F98" ca="1">_xludf.IFNA(INDEX(อาจารย์ประจำหลักสูตรทั้งหมด!$J:$J,MATCH('เอกสารหมายเลข 1 (2)'!$V98,อาจารย์ประจำหลักสูตรทั้งหมด!$AK:$AK,0)),"")</f>
        <v>#NAME?</v>
      </c>
      <c r="G98" s="5" t="e">
        <f t="array" aca="1" ref="G98" ca="1">_xludf.IFNA(INDEX(อาจารย์ประจำหลักสูตรทั้งหมด!$C:$C,MATCH('เอกสารหมายเลข 1 (2)'!$V98,อาจารย์ประจำหลักสูตรทั้งหมด!$AK:$AK,0)),"")</f>
        <v>#NAME?</v>
      </c>
      <c r="H98" s="5" t="e">
        <f t="array" aca="1" ref="H98" ca="1">_xludf.IFNA(INDEX(อาจารย์ประจำหลักสูตรทั้งหมด!$E:$E,MATCH('เอกสารหมายเลข 1 (2)'!$V98,อาจารย์ประจำหลักสูตรทั้งหมด!$AK:$AK,0)),"")</f>
        <v>#NAME?</v>
      </c>
      <c r="I98" s="5" t="e">
        <f t="array" aca="1" ref="I98" ca="1">_xludf.IFNA(INDEX(อาจารย์ประจำหลักสูตรทั้งหมด!$L:$L,MATCH('เอกสารหมายเลข 1 (2)'!$V98,อาจารย์ประจำหลักสูตรทั้งหมด!$AK:$AK,0)),"")</f>
        <v>#NAME?</v>
      </c>
      <c r="J98" s="65" t="e">
        <f t="array" aca="1" ref="J98" ca="1">_xludf.IFNA(INDEX(อาจารย์ประจำหลักสูตรทั้งหมด!$T:$T,MATCH('เอกสารหมายเลข 1 (2)'!$V98,อาจารย์ประจำหลักสูตรทั้งหมด!$AK:$AK,0)),"")</f>
        <v>#NAME?</v>
      </c>
      <c r="K98" s="5" t="s">
        <v>6</v>
      </c>
      <c r="L98" s="5" t="s">
        <v>49</v>
      </c>
      <c r="M98" s="66">
        <f t="shared" si="90"/>
        <v>0</v>
      </c>
      <c r="N98" s="66">
        <f t="shared" si="91"/>
        <v>1</v>
      </c>
      <c r="O98" s="66"/>
      <c r="P98" s="66">
        <f t="shared" si="92"/>
        <v>0</v>
      </c>
      <c r="Q98" s="66">
        <f t="shared" si="93"/>
        <v>0</v>
      </c>
      <c r="R98" s="67">
        <f t="shared" si="2"/>
        <v>1</v>
      </c>
      <c r="S98" s="5"/>
      <c r="T98" s="5"/>
      <c r="U98" s="5" t="str">
        <f t="shared" si="7"/>
        <v>คณะครุศาสตร์ สาขาวิชาหลักสูตรและการสอน</v>
      </c>
      <c r="V98" s="8">
        <v>3450100543449</v>
      </c>
      <c r="W98" s="5"/>
      <c r="X98" s="5"/>
      <c r="Y98" s="5"/>
      <c r="Z98" s="5"/>
    </row>
    <row r="99" spans="1:26" ht="21.75" customHeight="1">
      <c r="A99" s="1"/>
      <c r="B99" s="2">
        <v>3470101469765</v>
      </c>
      <c r="C99" s="64" t="s">
        <v>178</v>
      </c>
      <c r="D99" s="5" t="s">
        <v>28</v>
      </c>
      <c r="E99" s="5" t="s">
        <v>158</v>
      </c>
      <c r="F99" s="5" t="e">
        <f t="array" aca="1" ref="F99" ca="1">_xludf.IFNA(INDEX(อาจารย์ประจำหลักสูตรทั้งหมด!$J:$J,MATCH('เอกสารหมายเลข 1 (2)'!$V99,อาจารย์ประจำหลักสูตรทั้งหมด!$AK:$AK,0)),"")</f>
        <v>#NAME?</v>
      </c>
      <c r="G99" s="5" t="e">
        <f t="array" aca="1" ref="G99" ca="1">_xludf.IFNA(INDEX(อาจารย์ประจำหลักสูตรทั้งหมด!$C:$C,MATCH('เอกสารหมายเลข 1 (2)'!$V99,อาจารย์ประจำหลักสูตรทั้งหมด!$AK:$AK,0)),"")</f>
        <v>#NAME?</v>
      </c>
      <c r="H99" s="5" t="e">
        <f t="array" aca="1" ref="H99" ca="1">_xludf.IFNA(INDEX(อาจารย์ประจำหลักสูตรทั้งหมด!$E:$E,MATCH('เอกสารหมายเลข 1 (2)'!$V99,อาจารย์ประจำหลักสูตรทั้งหมด!$AK:$AK,0)),"")</f>
        <v>#NAME?</v>
      </c>
      <c r="I99" s="5" t="e">
        <f t="array" aca="1" ref="I99" ca="1">_xludf.IFNA(INDEX(อาจารย์ประจำหลักสูตรทั้งหมด!$L:$L,MATCH('เอกสารหมายเลข 1 (2)'!$V99,อาจารย์ประจำหลักสูตรทั้งหมด!$AK:$AK,0)),"")</f>
        <v>#NAME?</v>
      </c>
      <c r="J99" s="65" t="e">
        <f t="array" aca="1" ref="J99" ca="1">_xludf.IFNA(INDEX(อาจารย์ประจำหลักสูตรทั้งหมด!$T:$T,MATCH('เอกสารหมายเลข 1 (2)'!$V99,อาจารย์ประจำหลักสูตรทั้งหมด!$AK:$AK,0)),"")</f>
        <v>#NAME?</v>
      </c>
      <c r="K99" s="5" t="s">
        <v>6</v>
      </c>
      <c r="L99" s="5" t="s">
        <v>81</v>
      </c>
      <c r="M99" s="66">
        <f t="shared" si="90"/>
        <v>0</v>
      </c>
      <c r="N99" s="66">
        <f t="shared" si="91"/>
        <v>1</v>
      </c>
      <c r="O99" s="66"/>
      <c r="P99" s="66">
        <f t="shared" si="92"/>
        <v>0</v>
      </c>
      <c r="Q99" s="66">
        <f t="shared" si="93"/>
        <v>0</v>
      </c>
      <c r="R99" s="67">
        <f t="shared" si="2"/>
        <v>1</v>
      </c>
      <c r="S99" s="5"/>
      <c r="T99" s="5"/>
      <c r="U99" s="5" t="str">
        <f t="shared" si="7"/>
        <v>คณะครุศาสตร์ สาขาวิชาหลักสูตรและการสอน</v>
      </c>
      <c r="V99" s="8">
        <v>3470101469765</v>
      </c>
      <c r="W99" s="5"/>
      <c r="X99" s="5"/>
      <c r="Y99" s="5"/>
      <c r="Z99" s="5"/>
    </row>
    <row r="100" spans="1:26" ht="21.75" customHeight="1">
      <c r="A100" s="1"/>
      <c r="B100" s="2">
        <v>3470800471254</v>
      </c>
      <c r="C100" s="64" t="s">
        <v>179</v>
      </c>
      <c r="D100" s="5" t="s">
        <v>28</v>
      </c>
      <c r="E100" s="5" t="s">
        <v>158</v>
      </c>
      <c r="F100" s="5" t="e">
        <f t="array" aca="1" ref="F100" ca="1">_xludf.IFNA(INDEX(อาจารย์ประจำหลักสูตรทั้งหมด!$J:$J,MATCH('เอกสารหมายเลข 1 (2)'!$V100,อาจารย์ประจำหลักสูตรทั้งหมด!$AK:$AK,0)),"")</f>
        <v>#NAME?</v>
      </c>
      <c r="G100" s="5" t="e">
        <f t="array" aca="1" ref="G100" ca="1">_xludf.IFNA(INDEX(อาจารย์ประจำหลักสูตรทั้งหมด!$C:$C,MATCH('เอกสารหมายเลข 1 (2)'!$V100,อาจารย์ประจำหลักสูตรทั้งหมด!$AK:$AK,0)),"")</f>
        <v>#NAME?</v>
      </c>
      <c r="H100" s="5" t="e">
        <f t="array" aca="1" ref="H100" ca="1">_xludf.IFNA(INDEX(อาจารย์ประจำหลักสูตรทั้งหมด!$E:$E,MATCH('เอกสารหมายเลข 1 (2)'!$V100,อาจารย์ประจำหลักสูตรทั้งหมด!$AK:$AK,0)),"")</f>
        <v>#NAME?</v>
      </c>
      <c r="I100" s="5" t="e">
        <f t="array" aca="1" ref="I100" ca="1">_xludf.IFNA(INDEX(อาจารย์ประจำหลักสูตรทั้งหมด!$L:$L,MATCH('เอกสารหมายเลข 1 (2)'!$V100,อาจารย์ประจำหลักสูตรทั้งหมด!$AK:$AK,0)),"")</f>
        <v>#NAME?</v>
      </c>
      <c r="J100" s="65" t="e">
        <f t="array" aca="1" ref="J100" ca="1">_xludf.IFNA(INDEX(อาจารย์ประจำหลักสูตรทั้งหมด!$T:$T,MATCH('เอกสารหมายเลข 1 (2)'!$V100,อาจารย์ประจำหลักสูตรทั้งหมด!$AK:$AK,0)),"")</f>
        <v>#NAME?</v>
      </c>
      <c r="K100" s="5" t="s">
        <v>6</v>
      </c>
      <c r="L100" s="5" t="s">
        <v>49</v>
      </c>
      <c r="M100" s="66">
        <f t="shared" si="90"/>
        <v>0</v>
      </c>
      <c r="N100" s="66">
        <f t="shared" si="91"/>
        <v>1</v>
      </c>
      <c r="O100" s="66"/>
      <c r="P100" s="66">
        <f t="shared" si="92"/>
        <v>0</v>
      </c>
      <c r="Q100" s="66">
        <f t="shared" si="93"/>
        <v>0</v>
      </c>
      <c r="R100" s="67">
        <f t="shared" si="2"/>
        <v>1</v>
      </c>
      <c r="S100" s="5"/>
      <c r="T100" s="5"/>
      <c r="U100" s="5" t="str">
        <f t="shared" si="7"/>
        <v>คณะครุศาสตร์ สาขาวิชาหลักสูตรและการสอน</v>
      </c>
      <c r="V100" s="8">
        <v>3470800471254</v>
      </c>
      <c r="W100" s="5"/>
      <c r="X100" s="5"/>
      <c r="Y100" s="5"/>
      <c r="Z100" s="5"/>
    </row>
    <row r="101" spans="1:26" ht="21.75" customHeight="1">
      <c r="A101" s="1"/>
      <c r="B101" s="2">
        <v>3471500108678</v>
      </c>
      <c r="C101" s="64" t="s">
        <v>180</v>
      </c>
      <c r="D101" s="5" t="s">
        <v>28</v>
      </c>
      <c r="E101" s="5" t="s">
        <v>158</v>
      </c>
      <c r="F101" s="5" t="e">
        <f t="array" aca="1" ref="F101" ca="1">_xludf.IFNA(INDEX(อาจารย์ประจำหลักสูตรทั้งหมด!$J:$J,MATCH('เอกสารหมายเลข 1 (2)'!$V101,อาจารย์ประจำหลักสูตรทั้งหมด!$AK:$AK,0)),"")</f>
        <v>#NAME?</v>
      </c>
      <c r="G101" s="5" t="e">
        <f t="array" aca="1" ref="G101" ca="1">_xludf.IFNA(INDEX(อาจารย์ประจำหลักสูตรทั้งหมด!$C:$C,MATCH('เอกสารหมายเลข 1 (2)'!$V101,อาจารย์ประจำหลักสูตรทั้งหมด!$AK:$AK,0)),"")</f>
        <v>#NAME?</v>
      </c>
      <c r="H101" s="5" t="e">
        <f t="array" aca="1" ref="H101" ca="1">_xludf.IFNA(INDEX(อาจารย์ประจำหลักสูตรทั้งหมด!$E:$E,MATCH('เอกสารหมายเลข 1 (2)'!$V101,อาจารย์ประจำหลักสูตรทั้งหมด!$AK:$AK,0)),"")</f>
        <v>#NAME?</v>
      </c>
      <c r="I101" s="5" t="e">
        <f t="array" aca="1" ref="I101" ca="1">_xludf.IFNA(INDEX(อาจารย์ประจำหลักสูตรทั้งหมด!$L:$L,MATCH('เอกสารหมายเลข 1 (2)'!$V101,อาจารย์ประจำหลักสูตรทั้งหมด!$AK:$AK,0)),"")</f>
        <v>#NAME?</v>
      </c>
      <c r="J101" s="65" t="e">
        <f t="array" aca="1" ref="J101" ca="1">_xludf.IFNA(INDEX(อาจารย์ประจำหลักสูตรทั้งหมด!$T:$T,MATCH('เอกสารหมายเลข 1 (2)'!$V101,อาจารย์ประจำหลักสูตรทั้งหมด!$AK:$AK,0)),"")</f>
        <v>#NAME?</v>
      </c>
      <c r="K101" s="5" t="s">
        <v>6</v>
      </c>
      <c r="L101" s="5" t="s">
        <v>81</v>
      </c>
      <c r="M101" s="66">
        <f t="shared" si="90"/>
        <v>0</v>
      </c>
      <c r="N101" s="66">
        <f t="shared" si="91"/>
        <v>1</v>
      </c>
      <c r="O101" s="66"/>
      <c r="P101" s="66">
        <f t="shared" si="92"/>
        <v>0</v>
      </c>
      <c r="Q101" s="66">
        <f t="shared" si="93"/>
        <v>0</v>
      </c>
      <c r="R101" s="67">
        <f t="shared" si="2"/>
        <v>1</v>
      </c>
      <c r="S101" s="5"/>
      <c r="T101" s="5"/>
      <c r="U101" s="5" t="str">
        <f t="shared" si="7"/>
        <v>คณะครุศาสตร์ สาขาวิชาหลักสูตรและการสอน</v>
      </c>
      <c r="V101" s="8">
        <v>3471500108678</v>
      </c>
      <c r="W101" s="5"/>
      <c r="X101" s="5"/>
      <c r="Y101" s="5"/>
      <c r="Z101" s="5"/>
    </row>
    <row r="102" spans="1:26" ht="21.75" customHeight="1">
      <c r="A102" s="1"/>
      <c r="B102" s="2">
        <v>3480300002573</v>
      </c>
      <c r="C102" s="64" t="s">
        <v>181</v>
      </c>
      <c r="D102" s="5" t="s">
        <v>28</v>
      </c>
      <c r="E102" s="5" t="s">
        <v>158</v>
      </c>
      <c r="F102" s="5" t="e">
        <f t="array" aca="1" ref="F102" ca="1">_xludf.IFNA(INDEX(อาจารย์ประจำหลักสูตรทั้งหมด!$J:$J,MATCH('เอกสารหมายเลข 1 (2)'!$V102,อาจารย์ประจำหลักสูตรทั้งหมด!$AK:$AK,0)),"")</f>
        <v>#NAME?</v>
      </c>
      <c r="G102" s="5" t="e">
        <f t="array" aca="1" ref="G102" ca="1">_xludf.IFNA(INDEX(อาจารย์ประจำหลักสูตรทั้งหมด!$C:$C,MATCH('เอกสารหมายเลข 1 (2)'!$V102,อาจารย์ประจำหลักสูตรทั้งหมด!$AK:$AK,0)),"")</f>
        <v>#NAME?</v>
      </c>
      <c r="H102" s="5" t="e">
        <f t="array" aca="1" ref="H102" ca="1">_xludf.IFNA(INDEX(อาจารย์ประจำหลักสูตรทั้งหมด!$E:$E,MATCH('เอกสารหมายเลข 1 (2)'!$V102,อาจารย์ประจำหลักสูตรทั้งหมด!$AK:$AK,0)),"")</f>
        <v>#NAME?</v>
      </c>
      <c r="I102" s="5" t="e">
        <f t="array" aca="1" ref="I102" ca="1">_xludf.IFNA(INDEX(อาจารย์ประจำหลักสูตรทั้งหมด!$L:$L,MATCH('เอกสารหมายเลข 1 (2)'!$V102,อาจารย์ประจำหลักสูตรทั้งหมด!$AK:$AK,0)),"")</f>
        <v>#NAME?</v>
      </c>
      <c r="J102" s="65" t="e">
        <f t="array" aca="1" ref="J102" ca="1">_xludf.IFNA(INDEX(อาจารย์ประจำหลักสูตรทั้งหมด!$T:$T,MATCH('เอกสารหมายเลข 1 (2)'!$V102,อาจารย์ประจำหลักสูตรทั้งหมด!$AK:$AK,0)),"")</f>
        <v>#NAME?</v>
      </c>
      <c r="K102" s="5" t="s">
        <v>6</v>
      </c>
      <c r="L102" s="5" t="s">
        <v>49</v>
      </c>
      <c r="M102" s="66">
        <f t="shared" si="90"/>
        <v>0</v>
      </c>
      <c r="N102" s="66">
        <f t="shared" si="91"/>
        <v>1</v>
      </c>
      <c r="O102" s="66"/>
      <c r="P102" s="66">
        <f t="shared" si="92"/>
        <v>0</v>
      </c>
      <c r="Q102" s="66">
        <f t="shared" si="93"/>
        <v>0</v>
      </c>
      <c r="R102" s="67">
        <f t="shared" si="2"/>
        <v>1</v>
      </c>
      <c r="S102" s="5"/>
      <c r="T102" s="5"/>
      <c r="U102" s="5" t="str">
        <f t="shared" si="7"/>
        <v>คณะครุศาสตร์ สาขาวิชาหลักสูตรและการสอน</v>
      </c>
      <c r="V102" s="8">
        <v>3480300002573</v>
      </c>
      <c r="W102" s="5"/>
      <c r="X102" s="5"/>
      <c r="Y102" s="5"/>
      <c r="Z102" s="5"/>
    </row>
    <row r="103" spans="1:26" ht="21.75" customHeight="1">
      <c r="A103" s="1"/>
      <c r="B103" s="2">
        <v>3480500365955</v>
      </c>
      <c r="C103" s="64" t="s">
        <v>182</v>
      </c>
      <c r="D103" s="5" t="s">
        <v>28</v>
      </c>
      <c r="E103" s="5" t="s">
        <v>158</v>
      </c>
      <c r="F103" s="5" t="e">
        <f t="array" aca="1" ref="F103" ca="1">_xludf.IFNA(INDEX(อาจารย์ประจำหลักสูตรทั้งหมด!$J:$J,MATCH('เอกสารหมายเลข 1 (2)'!$V103,อาจารย์ประจำหลักสูตรทั้งหมด!$AK:$AK,0)),"")</f>
        <v>#NAME?</v>
      </c>
      <c r="G103" s="5" t="e">
        <f t="array" aca="1" ref="G103" ca="1">_xludf.IFNA(INDEX(อาจารย์ประจำหลักสูตรทั้งหมด!$C:$C,MATCH('เอกสารหมายเลข 1 (2)'!$V103,อาจารย์ประจำหลักสูตรทั้งหมด!$AK:$AK,0)),"")</f>
        <v>#NAME?</v>
      </c>
      <c r="H103" s="5" t="e">
        <f t="array" aca="1" ref="H103" ca="1">_xludf.IFNA(INDEX(อาจารย์ประจำหลักสูตรทั้งหมด!$E:$E,MATCH('เอกสารหมายเลข 1 (2)'!$V103,อาจารย์ประจำหลักสูตรทั้งหมด!$AK:$AK,0)),"")</f>
        <v>#NAME?</v>
      </c>
      <c r="I103" s="5" t="e">
        <f t="array" aca="1" ref="I103" ca="1">_xludf.IFNA(INDEX(อาจารย์ประจำหลักสูตรทั้งหมด!$L:$L,MATCH('เอกสารหมายเลข 1 (2)'!$V103,อาจารย์ประจำหลักสูตรทั้งหมด!$AK:$AK,0)),"")</f>
        <v>#NAME?</v>
      </c>
      <c r="J103" s="65" t="e">
        <f t="array" aca="1" ref="J103" ca="1">_xludf.IFNA(INDEX(อาจารย์ประจำหลักสูตรทั้งหมด!$T:$T,MATCH('เอกสารหมายเลข 1 (2)'!$V103,อาจารย์ประจำหลักสูตรทั้งหมด!$AK:$AK,0)),"")</f>
        <v>#NAME?</v>
      </c>
      <c r="K103" s="5" t="s">
        <v>6</v>
      </c>
      <c r="L103" s="5" t="s">
        <v>81</v>
      </c>
      <c r="M103" s="66">
        <f t="shared" si="90"/>
        <v>0</v>
      </c>
      <c r="N103" s="66">
        <f t="shared" si="91"/>
        <v>1</v>
      </c>
      <c r="O103" s="66"/>
      <c r="P103" s="66">
        <f t="shared" si="92"/>
        <v>0</v>
      </c>
      <c r="Q103" s="66">
        <f t="shared" si="93"/>
        <v>0</v>
      </c>
      <c r="R103" s="67">
        <f t="shared" si="2"/>
        <v>1</v>
      </c>
      <c r="S103" s="5"/>
      <c r="T103" s="5"/>
      <c r="U103" s="5" t="str">
        <f t="shared" si="7"/>
        <v>คณะครุศาสตร์ สาขาวิชาหลักสูตรและการสอน</v>
      </c>
      <c r="V103" s="8">
        <v>3480500365955</v>
      </c>
      <c r="W103" s="5"/>
      <c r="X103" s="5"/>
      <c r="Y103" s="5"/>
      <c r="Z103" s="5"/>
    </row>
    <row r="104" spans="1:26" ht="21.75" customHeight="1">
      <c r="A104" s="1"/>
      <c r="B104" s="2">
        <v>3480500597058</v>
      </c>
      <c r="C104" s="64" t="s">
        <v>183</v>
      </c>
      <c r="D104" s="5" t="s">
        <v>28</v>
      </c>
      <c r="E104" s="5" t="s">
        <v>158</v>
      </c>
      <c r="F104" s="5" t="e">
        <f t="array" aca="1" ref="F104" ca="1">_xludf.IFNA(INDEX(อาจารย์ประจำหลักสูตรทั้งหมด!$J:$J,MATCH('เอกสารหมายเลข 1 (2)'!$V104,อาจารย์ประจำหลักสูตรทั้งหมด!$AK:$AK,0)),"")</f>
        <v>#NAME?</v>
      </c>
      <c r="G104" s="5" t="e">
        <f t="array" aca="1" ref="G104" ca="1">_xludf.IFNA(INDEX(อาจารย์ประจำหลักสูตรทั้งหมด!$C:$C,MATCH('เอกสารหมายเลข 1 (2)'!$V104,อาจารย์ประจำหลักสูตรทั้งหมด!$AK:$AK,0)),"")</f>
        <v>#NAME?</v>
      </c>
      <c r="H104" s="5" t="e">
        <f t="array" aca="1" ref="H104" ca="1">_xludf.IFNA(INDEX(อาจารย์ประจำหลักสูตรทั้งหมด!$E:$E,MATCH('เอกสารหมายเลข 1 (2)'!$V104,อาจารย์ประจำหลักสูตรทั้งหมด!$AK:$AK,0)),"")</f>
        <v>#NAME?</v>
      </c>
      <c r="I104" s="5" t="e">
        <f t="array" aca="1" ref="I104" ca="1">_xludf.IFNA(INDEX(อาจารย์ประจำหลักสูตรทั้งหมด!$L:$L,MATCH('เอกสารหมายเลข 1 (2)'!$V104,อาจารย์ประจำหลักสูตรทั้งหมด!$AK:$AK,0)),"")</f>
        <v>#NAME?</v>
      </c>
      <c r="J104" s="65" t="e">
        <f t="array" aca="1" ref="J104" ca="1">_xludf.IFNA(INDEX(อาจารย์ประจำหลักสูตรทั้งหมด!$T:$T,MATCH('เอกสารหมายเลข 1 (2)'!$V104,อาจารย์ประจำหลักสูตรทั้งหมด!$AK:$AK,0)),"")</f>
        <v>#NAME?</v>
      </c>
      <c r="K104" s="5" t="s">
        <v>6</v>
      </c>
      <c r="L104" s="5" t="s">
        <v>81</v>
      </c>
      <c r="M104" s="66">
        <f t="shared" si="90"/>
        <v>0</v>
      </c>
      <c r="N104" s="66">
        <f t="shared" si="91"/>
        <v>1</v>
      </c>
      <c r="O104" s="66"/>
      <c r="P104" s="66">
        <f t="shared" si="92"/>
        <v>0</v>
      </c>
      <c r="Q104" s="66">
        <f t="shared" si="93"/>
        <v>0</v>
      </c>
      <c r="R104" s="67">
        <f t="shared" si="2"/>
        <v>1</v>
      </c>
      <c r="S104" s="5"/>
      <c r="T104" s="5"/>
      <c r="U104" s="5" t="str">
        <f t="shared" si="7"/>
        <v>คณะครุศาสตร์ สาขาวิชาหลักสูตรและการสอน</v>
      </c>
      <c r="V104" s="8">
        <v>3480500597058</v>
      </c>
      <c r="W104" s="5"/>
      <c r="X104" s="5"/>
      <c r="Y104" s="5"/>
      <c r="Z104" s="5"/>
    </row>
    <row r="105" spans="1:26" ht="21.75" customHeight="1">
      <c r="A105" s="1"/>
      <c r="B105" s="2">
        <v>3480800202423</v>
      </c>
      <c r="C105" s="64" t="s">
        <v>184</v>
      </c>
      <c r="D105" s="5" t="s">
        <v>28</v>
      </c>
      <c r="E105" s="5" t="s">
        <v>158</v>
      </c>
      <c r="F105" s="5" t="e">
        <f t="array" aca="1" ref="F105" ca="1">_xludf.IFNA(INDEX(อาจารย์ประจำหลักสูตรทั้งหมด!$J:$J,MATCH('เอกสารหมายเลข 1 (2)'!$V105,อาจารย์ประจำหลักสูตรทั้งหมด!$AK:$AK,0)),"")</f>
        <v>#NAME?</v>
      </c>
      <c r="G105" s="5" t="e">
        <f t="array" aca="1" ref="G105" ca="1">_xludf.IFNA(INDEX(อาจารย์ประจำหลักสูตรทั้งหมด!$C:$C,MATCH('เอกสารหมายเลข 1 (2)'!$V105,อาจารย์ประจำหลักสูตรทั้งหมด!$AK:$AK,0)),"")</f>
        <v>#NAME?</v>
      </c>
      <c r="H105" s="5" t="e">
        <f t="array" aca="1" ref="H105" ca="1">_xludf.IFNA(INDEX(อาจารย์ประจำหลักสูตรทั้งหมด!$E:$E,MATCH('เอกสารหมายเลข 1 (2)'!$V105,อาจารย์ประจำหลักสูตรทั้งหมด!$AK:$AK,0)),"")</f>
        <v>#NAME?</v>
      </c>
      <c r="I105" s="5" t="e">
        <f t="array" aca="1" ref="I105" ca="1">_xludf.IFNA(INDEX(อาจารย์ประจำหลักสูตรทั้งหมด!$L:$L,MATCH('เอกสารหมายเลข 1 (2)'!$V105,อาจารย์ประจำหลักสูตรทั้งหมด!$AK:$AK,0)),"")</f>
        <v>#NAME?</v>
      </c>
      <c r="J105" s="65" t="e">
        <f t="array" aca="1" ref="J105" ca="1">_xludf.IFNA(INDEX(อาจารย์ประจำหลักสูตรทั้งหมด!$T:$T,MATCH('เอกสารหมายเลข 1 (2)'!$V105,อาจารย์ประจำหลักสูตรทั้งหมด!$AK:$AK,0)),"")</f>
        <v>#NAME?</v>
      </c>
      <c r="K105" s="5" t="s">
        <v>6</v>
      </c>
      <c r="L105" s="5" t="s">
        <v>81</v>
      </c>
      <c r="M105" s="66">
        <f t="shared" si="90"/>
        <v>0</v>
      </c>
      <c r="N105" s="66">
        <f t="shared" si="91"/>
        <v>1</v>
      </c>
      <c r="O105" s="66"/>
      <c r="P105" s="66">
        <f t="shared" si="92"/>
        <v>0</v>
      </c>
      <c r="Q105" s="66">
        <f t="shared" si="93"/>
        <v>0</v>
      </c>
      <c r="R105" s="67">
        <f t="shared" si="2"/>
        <v>1</v>
      </c>
      <c r="S105" s="5"/>
      <c r="T105" s="5"/>
      <c r="U105" s="5" t="str">
        <f t="shared" si="7"/>
        <v>คณะครุศาสตร์ สาขาวิชาหลักสูตรและการสอน</v>
      </c>
      <c r="V105" s="8">
        <v>3480800202423</v>
      </c>
      <c r="W105" s="5"/>
      <c r="X105" s="5"/>
      <c r="Y105" s="5"/>
      <c r="Z105" s="5"/>
    </row>
    <row r="106" spans="1:26" ht="21.75" customHeight="1">
      <c r="A106" s="1"/>
      <c r="B106" s="2">
        <v>3480900395231</v>
      </c>
      <c r="C106" s="64" t="s">
        <v>185</v>
      </c>
      <c r="D106" s="5" t="s">
        <v>28</v>
      </c>
      <c r="E106" s="5" t="s">
        <v>158</v>
      </c>
      <c r="F106" s="5" t="e">
        <f t="array" aca="1" ref="F106" ca="1">_xludf.IFNA(INDEX(อาจารย์ประจำหลักสูตรทั้งหมด!$J:$J,MATCH('เอกสารหมายเลข 1 (2)'!$V106,อาจารย์ประจำหลักสูตรทั้งหมด!$AK:$AK,0)),"")</f>
        <v>#NAME?</v>
      </c>
      <c r="G106" s="5" t="e">
        <f t="array" aca="1" ref="G106" ca="1">_xludf.IFNA(INDEX(อาจารย์ประจำหลักสูตรทั้งหมด!$C:$C,MATCH('เอกสารหมายเลข 1 (2)'!$V106,อาจารย์ประจำหลักสูตรทั้งหมด!$AK:$AK,0)),"")</f>
        <v>#NAME?</v>
      </c>
      <c r="H106" s="5" t="e">
        <f t="array" aca="1" ref="H106" ca="1">_xludf.IFNA(INDEX(อาจารย์ประจำหลักสูตรทั้งหมด!$E:$E,MATCH('เอกสารหมายเลข 1 (2)'!$V106,อาจารย์ประจำหลักสูตรทั้งหมด!$AK:$AK,0)),"")</f>
        <v>#NAME?</v>
      </c>
      <c r="I106" s="5" t="e">
        <f t="array" aca="1" ref="I106" ca="1">_xludf.IFNA(INDEX(อาจารย์ประจำหลักสูตรทั้งหมด!$L:$L,MATCH('เอกสารหมายเลข 1 (2)'!$V106,อาจารย์ประจำหลักสูตรทั้งหมด!$AK:$AK,0)),"")</f>
        <v>#NAME?</v>
      </c>
      <c r="J106" s="65" t="e">
        <f t="array" aca="1" ref="J106" ca="1">_xludf.IFNA(INDEX(อาจารย์ประจำหลักสูตรทั้งหมด!$T:$T,MATCH('เอกสารหมายเลข 1 (2)'!$V106,อาจารย์ประจำหลักสูตรทั้งหมด!$AK:$AK,0)),"")</f>
        <v>#NAME?</v>
      </c>
      <c r="K106" s="5" t="s">
        <v>6</v>
      </c>
      <c r="L106" s="5" t="s">
        <v>81</v>
      </c>
      <c r="M106" s="66">
        <f t="shared" si="90"/>
        <v>0</v>
      </c>
      <c r="N106" s="66">
        <f t="shared" si="91"/>
        <v>1</v>
      </c>
      <c r="O106" s="66"/>
      <c r="P106" s="66">
        <f t="shared" si="92"/>
        <v>0</v>
      </c>
      <c r="Q106" s="66">
        <f t="shared" si="93"/>
        <v>0</v>
      </c>
      <c r="R106" s="67">
        <f t="shared" si="2"/>
        <v>1</v>
      </c>
      <c r="S106" s="5"/>
      <c r="T106" s="5"/>
      <c r="U106" s="5" t="str">
        <f t="shared" si="7"/>
        <v>คณะครุศาสตร์ สาขาวิชาหลักสูตรและการสอน</v>
      </c>
      <c r="V106" s="8">
        <v>3480900395231</v>
      </c>
      <c r="W106" s="5"/>
      <c r="X106" s="5"/>
      <c r="Y106" s="5"/>
      <c r="Z106" s="5"/>
    </row>
    <row r="107" spans="1:26" ht="21.75" customHeight="1">
      <c r="A107" s="1"/>
      <c r="B107" s="2">
        <v>5401000024765</v>
      </c>
      <c r="C107" s="64" t="s">
        <v>186</v>
      </c>
      <c r="D107" s="5" t="s">
        <v>28</v>
      </c>
      <c r="E107" s="5" t="s">
        <v>158</v>
      </c>
      <c r="F107" s="5" t="e">
        <f t="array" aca="1" ref="F107" ca="1">_xludf.IFNA(INDEX(อาจารย์ประจำหลักสูตรทั้งหมด!$J:$J,MATCH('เอกสารหมายเลข 1 (2)'!$V107,อาจารย์ประจำหลักสูตรทั้งหมด!$AK:$AK,0)),"")</f>
        <v>#NAME?</v>
      </c>
      <c r="G107" s="5" t="e">
        <f t="array" aca="1" ref="G107" ca="1">_xludf.IFNA(INDEX(อาจารย์ประจำหลักสูตรทั้งหมด!$C:$C,MATCH('เอกสารหมายเลข 1 (2)'!$V107,อาจารย์ประจำหลักสูตรทั้งหมด!$AK:$AK,0)),"")</f>
        <v>#NAME?</v>
      </c>
      <c r="H107" s="5" t="e">
        <f t="array" aca="1" ref="H107" ca="1">_xludf.IFNA(INDEX(อาจารย์ประจำหลักสูตรทั้งหมด!$E:$E,MATCH('เอกสารหมายเลข 1 (2)'!$V107,อาจารย์ประจำหลักสูตรทั้งหมด!$AK:$AK,0)),"")</f>
        <v>#NAME?</v>
      </c>
      <c r="I107" s="5" t="e">
        <f t="array" aca="1" ref="I107" ca="1">_xludf.IFNA(INDEX(อาจารย์ประจำหลักสูตรทั้งหมด!$L:$L,MATCH('เอกสารหมายเลข 1 (2)'!$V107,อาจารย์ประจำหลักสูตรทั้งหมด!$AK:$AK,0)),"")</f>
        <v>#NAME?</v>
      </c>
      <c r="J107" s="65" t="e">
        <f t="array" aca="1" ref="J107" ca="1">_xludf.IFNA(INDEX(อาจารย์ประจำหลักสูตรทั้งหมด!$T:$T,MATCH('เอกสารหมายเลข 1 (2)'!$V107,อาจารย์ประจำหลักสูตรทั้งหมด!$AK:$AK,0)),"")</f>
        <v>#NAME?</v>
      </c>
      <c r="K107" s="5" t="s">
        <v>6</v>
      </c>
      <c r="L107" s="5" t="s">
        <v>49</v>
      </c>
      <c r="M107" s="66">
        <f t="shared" si="90"/>
        <v>0</v>
      </c>
      <c r="N107" s="66">
        <f t="shared" si="91"/>
        <v>1</v>
      </c>
      <c r="O107" s="66"/>
      <c r="P107" s="66">
        <f t="shared" si="92"/>
        <v>0</v>
      </c>
      <c r="Q107" s="66">
        <f t="shared" si="93"/>
        <v>0</v>
      </c>
      <c r="R107" s="67">
        <f t="shared" si="2"/>
        <v>1</v>
      </c>
      <c r="S107" s="5"/>
      <c r="T107" s="5"/>
      <c r="U107" s="5" t="str">
        <f t="shared" si="7"/>
        <v>คณะครุศาสตร์ สาขาวิชาหลักสูตรและการสอน</v>
      </c>
      <c r="V107" s="8">
        <v>5401000024765</v>
      </c>
      <c r="W107" s="5"/>
      <c r="X107" s="5"/>
      <c r="Y107" s="5"/>
      <c r="Z107" s="5"/>
    </row>
    <row r="108" spans="1:26" ht="21.75" customHeight="1">
      <c r="A108" s="1"/>
      <c r="B108" s="2">
        <v>3410400511178</v>
      </c>
      <c r="C108" s="64" t="s">
        <v>187</v>
      </c>
      <c r="D108" s="5" t="s">
        <v>28</v>
      </c>
      <c r="E108" s="5" t="s">
        <v>158</v>
      </c>
      <c r="F108" s="5" t="e">
        <f t="array" aca="1" ref="F108" ca="1">_xludf.IFNA(INDEX(อาจารย์ประจำหลักสูตรทั้งหมด!$J:$J,MATCH('เอกสารหมายเลข 1 (2)'!$V108,อาจารย์ประจำหลักสูตรทั้งหมด!$AK:$AK,0)),"")</f>
        <v>#NAME?</v>
      </c>
      <c r="G108" s="5" t="e">
        <f t="array" aca="1" ref="G108" ca="1">_xludf.IFNA(INDEX(อาจารย์ประจำหลักสูตรทั้งหมด!$C:$C,MATCH('เอกสารหมายเลข 1 (2)'!$V108,อาจารย์ประจำหลักสูตรทั้งหมด!$AK:$AK,0)),"")</f>
        <v>#NAME?</v>
      </c>
      <c r="H108" s="5" t="e">
        <f t="array" aca="1" ref="H108" ca="1">_xludf.IFNA(INDEX(อาจารย์ประจำหลักสูตรทั้งหมด!$E:$E,MATCH('เอกสารหมายเลข 1 (2)'!$V108,อาจารย์ประจำหลักสูตรทั้งหมด!$AK:$AK,0)),"")</f>
        <v>#NAME?</v>
      </c>
      <c r="I108" s="5" t="e">
        <f t="array" aca="1" ref="I108" ca="1">_xludf.IFNA(INDEX(อาจารย์ประจำหลักสูตรทั้งหมด!$L:$L,MATCH('เอกสารหมายเลข 1 (2)'!$V108,อาจารย์ประจำหลักสูตรทั้งหมด!$AK:$AK,0)),"")</f>
        <v>#NAME?</v>
      </c>
      <c r="J108" s="65" t="e">
        <f t="array" aca="1" ref="J108" ca="1">_xludf.IFNA(INDEX(อาจารย์ประจำหลักสูตรทั้งหมด!$T:$T,MATCH('เอกสารหมายเลข 1 (2)'!$V108,อาจารย์ประจำหลักสูตรทั้งหมด!$AK:$AK,0)),"")</f>
        <v>#NAME?</v>
      </c>
      <c r="K108" s="5" t="s">
        <v>48</v>
      </c>
      <c r="L108" s="5" t="s">
        <v>49</v>
      </c>
      <c r="M108" s="66">
        <f t="shared" si="90"/>
        <v>0</v>
      </c>
      <c r="N108" s="66">
        <f t="shared" si="91"/>
        <v>0</v>
      </c>
      <c r="O108" s="66"/>
      <c r="P108" s="66">
        <f t="shared" si="92"/>
        <v>1</v>
      </c>
      <c r="Q108" s="66">
        <f t="shared" si="93"/>
        <v>0</v>
      </c>
      <c r="R108" s="67">
        <f t="shared" si="2"/>
        <v>1</v>
      </c>
      <c r="S108" s="5"/>
      <c r="T108" s="5"/>
      <c r="U108" s="5" t="str">
        <f t="shared" si="7"/>
        <v>คณะครุศาสตร์ สาขาวิชาหลักสูตรและการสอน</v>
      </c>
      <c r="V108" s="8">
        <v>3410400511178</v>
      </c>
      <c r="W108" s="5"/>
      <c r="X108" s="5"/>
      <c r="Y108" s="5"/>
      <c r="Z108" s="5"/>
    </row>
    <row r="109" spans="1:26" ht="21.75" customHeight="1">
      <c r="A109" s="1"/>
      <c r="B109" s="2">
        <v>5470100064482</v>
      </c>
      <c r="C109" s="64" t="s">
        <v>188</v>
      </c>
      <c r="D109" s="5" t="s">
        <v>28</v>
      </c>
      <c r="E109" s="5" t="s">
        <v>158</v>
      </c>
      <c r="F109" s="5" t="e">
        <f t="array" aca="1" ref="F109" ca="1">_xludf.IFNA(INDEX(อาจารย์ประจำหลักสูตรทั้งหมด!$J:$J,MATCH('เอกสารหมายเลข 1 (2)'!$V109,อาจารย์ประจำหลักสูตรทั้งหมด!$AK:$AK,0)),"")</f>
        <v>#NAME?</v>
      </c>
      <c r="G109" s="5" t="e">
        <f t="array" aca="1" ref="G109" ca="1">_xludf.IFNA(INDEX(อาจารย์ประจำหลักสูตรทั้งหมด!$C:$C,MATCH('เอกสารหมายเลข 1 (2)'!$V109,อาจารย์ประจำหลักสูตรทั้งหมด!$AK:$AK,0)),"")</f>
        <v>#NAME?</v>
      </c>
      <c r="H109" s="5" t="e">
        <f t="array" aca="1" ref="H109" ca="1">_xludf.IFNA(INDEX(อาจารย์ประจำหลักสูตรทั้งหมด!$E:$E,MATCH('เอกสารหมายเลข 1 (2)'!$V109,อาจารย์ประจำหลักสูตรทั้งหมด!$AK:$AK,0)),"")</f>
        <v>#NAME?</v>
      </c>
      <c r="I109" s="5" t="e">
        <f t="array" aca="1" ref="I109" ca="1">_xludf.IFNA(INDEX(อาจารย์ประจำหลักสูตรทั้งหมด!$L:$L,MATCH('เอกสารหมายเลข 1 (2)'!$V109,อาจารย์ประจำหลักสูตรทั้งหมด!$AK:$AK,0)),"")</f>
        <v>#NAME?</v>
      </c>
      <c r="J109" s="65" t="e">
        <f t="array" aca="1" ref="J109" ca="1">_xludf.IFNA(INDEX(อาจารย์ประจำหลักสูตรทั้งหมด!$T:$T,MATCH('เอกสารหมายเลข 1 (2)'!$V109,อาจารย์ประจำหลักสูตรทั้งหมด!$AK:$AK,0)),"")</f>
        <v>#NAME?</v>
      </c>
      <c r="K109" s="5" t="s">
        <v>48</v>
      </c>
      <c r="L109" s="5" t="s">
        <v>81</v>
      </c>
      <c r="M109" s="66">
        <f t="shared" si="90"/>
        <v>0</v>
      </c>
      <c r="N109" s="66">
        <f t="shared" si="91"/>
        <v>0</v>
      </c>
      <c r="O109" s="66"/>
      <c r="P109" s="66">
        <f t="shared" si="92"/>
        <v>1</v>
      </c>
      <c r="Q109" s="66">
        <f t="shared" si="93"/>
        <v>0</v>
      </c>
      <c r="R109" s="67">
        <f t="shared" si="2"/>
        <v>1</v>
      </c>
      <c r="S109" s="5"/>
      <c r="T109" s="5"/>
      <c r="U109" s="5" t="str">
        <f t="shared" si="7"/>
        <v>คณะครุศาสตร์ สาขาวิชาหลักสูตรและการสอน</v>
      </c>
      <c r="V109" s="8">
        <v>5470100064482</v>
      </c>
      <c r="W109" s="5"/>
      <c r="X109" s="5"/>
      <c r="Y109" s="5"/>
      <c r="Z109" s="5"/>
    </row>
    <row r="110" spans="1:26" ht="21.75" customHeight="1">
      <c r="A110" s="1"/>
      <c r="B110" s="2">
        <v>5470100064491</v>
      </c>
      <c r="C110" s="64" t="s">
        <v>189</v>
      </c>
      <c r="D110" s="5" t="s">
        <v>28</v>
      </c>
      <c r="E110" s="5" t="s">
        <v>158</v>
      </c>
      <c r="F110" s="5" t="e">
        <f t="array" aca="1" ref="F110" ca="1">_xludf.IFNA(INDEX(อาจารย์ประจำหลักสูตรทั้งหมด!$J:$J,MATCH('เอกสารหมายเลข 1 (2)'!$V110,อาจารย์ประจำหลักสูตรทั้งหมด!$AK:$AK,0)),"")</f>
        <v>#NAME?</v>
      </c>
      <c r="G110" s="5" t="e">
        <f t="array" aca="1" ref="G110" ca="1">_xludf.IFNA(INDEX(อาจารย์ประจำหลักสูตรทั้งหมด!$C:$C,MATCH('เอกสารหมายเลข 1 (2)'!$V110,อาจารย์ประจำหลักสูตรทั้งหมด!$AK:$AK,0)),"")</f>
        <v>#NAME?</v>
      </c>
      <c r="H110" s="5" t="e">
        <f t="array" aca="1" ref="H110" ca="1">_xludf.IFNA(INDEX(อาจารย์ประจำหลักสูตรทั้งหมด!$E:$E,MATCH('เอกสารหมายเลข 1 (2)'!$V110,อาจารย์ประจำหลักสูตรทั้งหมด!$AK:$AK,0)),"")</f>
        <v>#NAME?</v>
      </c>
      <c r="I110" s="5" t="e">
        <f t="array" aca="1" ref="I110" ca="1">_xludf.IFNA(INDEX(อาจารย์ประจำหลักสูตรทั้งหมด!$L:$L,MATCH('เอกสารหมายเลข 1 (2)'!$V110,อาจารย์ประจำหลักสูตรทั้งหมด!$AK:$AK,0)),"")</f>
        <v>#NAME?</v>
      </c>
      <c r="J110" s="65" t="e">
        <f t="array" aca="1" ref="J110" ca="1">_xludf.IFNA(INDEX(อาจารย์ประจำหลักสูตรทั้งหมด!$T:$T,MATCH('เอกสารหมายเลข 1 (2)'!$V110,อาจารย์ประจำหลักสูตรทั้งหมด!$AK:$AK,0)),"")</f>
        <v>#NAME?</v>
      </c>
      <c r="K110" s="5" t="s">
        <v>48</v>
      </c>
      <c r="L110" s="5" t="s">
        <v>49</v>
      </c>
      <c r="M110" s="66">
        <f t="shared" si="90"/>
        <v>0</v>
      </c>
      <c r="N110" s="66">
        <f t="shared" si="91"/>
        <v>0</v>
      </c>
      <c r="O110" s="66"/>
      <c r="P110" s="66">
        <f t="shared" si="92"/>
        <v>1</v>
      </c>
      <c r="Q110" s="66">
        <f t="shared" si="93"/>
        <v>0</v>
      </c>
      <c r="R110" s="67">
        <f t="shared" si="2"/>
        <v>1</v>
      </c>
      <c r="S110" s="5"/>
      <c r="T110" s="5"/>
      <c r="U110" s="5" t="str">
        <f t="shared" si="7"/>
        <v>คณะครุศาสตร์ สาขาวิชาหลักสูตรและการสอน</v>
      </c>
      <c r="V110" s="8">
        <v>5470100064491</v>
      </c>
      <c r="W110" s="5"/>
      <c r="X110" s="5"/>
      <c r="Y110" s="5"/>
      <c r="Z110" s="5"/>
    </row>
    <row r="111" spans="1:26" ht="21.75" customHeight="1">
      <c r="A111" s="1"/>
      <c r="B111" s="2">
        <v>3429900063911</v>
      </c>
      <c r="C111" s="64" t="s">
        <v>190</v>
      </c>
      <c r="D111" s="5" t="s">
        <v>28</v>
      </c>
      <c r="E111" s="5" t="s">
        <v>158</v>
      </c>
      <c r="F111" s="5" t="e">
        <f t="array" aca="1" ref="F111" ca="1">_xludf.IFNA(INDEX(อาจารย์ประจำหลักสูตรทั้งหมด!$J:$J,MATCH('เอกสารหมายเลข 1 (2)'!$V111,อาจารย์ประจำหลักสูตรทั้งหมด!$AK:$AK,0)),"")</f>
        <v>#NAME?</v>
      </c>
      <c r="G111" s="5" t="e">
        <f t="array" aca="1" ref="G111" ca="1">_xludf.IFNA(INDEX(อาจารย์ประจำหลักสูตรทั้งหมด!$C:$C,MATCH('เอกสารหมายเลข 1 (2)'!$V111,อาจารย์ประจำหลักสูตรทั้งหมด!$AK:$AK,0)),"")</f>
        <v>#NAME?</v>
      </c>
      <c r="H111" s="5" t="e">
        <f t="array" aca="1" ref="H111" ca="1">_xludf.IFNA(INDEX(อาจารย์ประจำหลักสูตรทั้งหมด!$E:$E,MATCH('เอกสารหมายเลข 1 (2)'!$V111,อาจารย์ประจำหลักสูตรทั้งหมด!$AK:$AK,0)),"")</f>
        <v>#NAME?</v>
      </c>
      <c r="I111" s="5" t="e">
        <f t="array" aca="1" ref="I111" ca="1">_xludf.IFNA(INDEX(อาจารย์ประจำหลักสูตรทั้งหมด!$L:$L,MATCH('เอกสารหมายเลข 1 (2)'!$V111,อาจารย์ประจำหลักสูตรทั้งหมด!$AK:$AK,0)),"")</f>
        <v>#NAME?</v>
      </c>
      <c r="J111" s="65" t="e">
        <f t="array" aca="1" ref="J111" ca="1">_xludf.IFNA(INDEX(อาจารย์ประจำหลักสูตรทั้งหมด!$T:$T,MATCH('เอกสารหมายเลข 1 (2)'!$V111,อาจารย์ประจำหลักสูตรทั้งหมด!$AK:$AK,0)),"")</f>
        <v>#NAME?</v>
      </c>
      <c r="K111" s="5" t="s">
        <v>93</v>
      </c>
      <c r="L111" s="5" t="s">
        <v>81</v>
      </c>
      <c r="M111" s="66">
        <f t="shared" si="90"/>
        <v>0</v>
      </c>
      <c r="N111" s="66">
        <f t="shared" si="91"/>
        <v>0</v>
      </c>
      <c r="O111" s="66"/>
      <c r="P111" s="66">
        <f t="shared" si="92"/>
        <v>0</v>
      </c>
      <c r="Q111" s="66">
        <f t="shared" si="93"/>
        <v>1</v>
      </c>
      <c r="R111" s="67">
        <f t="shared" si="2"/>
        <v>1</v>
      </c>
      <c r="S111" s="5"/>
      <c r="T111" s="5"/>
      <c r="U111" s="5" t="str">
        <f t="shared" si="7"/>
        <v xml:space="preserve"> </v>
      </c>
      <c r="V111" s="8">
        <v>3429900063911</v>
      </c>
      <c r="W111" s="5"/>
      <c r="X111" s="5"/>
      <c r="Y111" s="5"/>
      <c r="Z111" s="5"/>
    </row>
    <row r="112" spans="1:26" ht="21.75" customHeight="1">
      <c r="A112" s="636" t="s">
        <v>191</v>
      </c>
      <c r="B112" s="650"/>
      <c r="C112" s="637"/>
      <c r="D112" s="48"/>
      <c r="E112" s="48"/>
      <c r="F112" s="48" t="e">
        <f t="array" aca="1" ref="F112" ca="1">_xludf.IFNA(INDEX(อาจารย์ประจำหลักสูตรทั้งหมด!$J:$J,MATCH('เอกสารหมายเลข 1 (2)'!$V112,อาจารย์ประจำหลักสูตรทั้งหมด!$AK:$AK,0)),"")</f>
        <v>#NAME?</v>
      </c>
      <c r="G112" s="48" t="e">
        <f t="array" aca="1" ref="G112" ca="1">_xludf.IFNA(INDEX(อาจารย์ประจำหลักสูตรทั้งหมด!$C:$C,MATCH('เอกสารหมายเลข 1 (2)'!$V112,อาจารย์ประจำหลักสูตรทั้งหมด!$AK:$AK,0)),"")</f>
        <v>#NAME?</v>
      </c>
      <c r="H112" s="48" t="e">
        <f t="array" aca="1" ref="H112" ca="1">_xludf.IFNA(INDEX(อาจารย์ประจำหลักสูตรทั้งหมด!$E:$E,MATCH('เอกสารหมายเลข 1 (2)'!$V112,อาจารย์ประจำหลักสูตรทั้งหมด!$AK:$AK,0)),"")</f>
        <v>#NAME?</v>
      </c>
      <c r="I112" s="48" t="e">
        <f t="array" aca="1" ref="I112" ca="1">_xludf.IFNA(INDEX(อาจารย์ประจำหลักสูตรทั้งหมด!$L:$L,MATCH('เอกสารหมายเลข 1 (2)'!$V112,อาจารย์ประจำหลักสูตรทั้งหมด!$AK:$AK,0)),"")</f>
        <v>#NAME?</v>
      </c>
      <c r="J112" s="50" t="e">
        <f t="array" aca="1" ref="J112" ca="1">_xludf.IFNA(INDEX(อาจารย์ประจำหลักสูตรทั้งหมด!$T:$T,MATCH('เอกสารหมายเลข 1 (2)'!$V112,อาจารย์ประจำหลักสูตรทั้งหมด!$AK:$AK,0)),"")</f>
        <v>#NAME?</v>
      </c>
      <c r="K112" s="48"/>
      <c r="L112" s="48"/>
      <c r="M112" s="101">
        <f t="shared" ref="M112:N112" si="94">SUMIF($D:$D,$A112,M:M)</f>
        <v>10</v>
      </c>
      <c r="N112" s="53">
        <f t="shared" si="94"/>
        <v>27</v>
      </c>
      <c r="O112" s="53"/>
      <c r="P112" s="53">
        <f t="shared" ref="P112:Q112" si="95">SUMIF($D:$D,$A112,P:P)</f>
        <v>5</v>
      </c>
      <c r="Q112" s="55">
        <f t="shared" si="95"/>
        <v>1</v>
      </c>
      <c r="R112" s="55">
        <f t="shared" si="2"/>
        <v>43</v>
      </c>
      <c r="S112" s="28"/>
      <c r="T112" s="28"/>
      <c r="U112" s="27" t="str">
        <f t="shared" si="7"/>
        <v xml:space="preserve"> </v>
      </c>
      <c r="V112" s="102" t="s">
        <v>51</v>
      </c>
      <c r="W112" s="5"/>
      <c r="X112" s="5"/>
      <c r="Y112" s="5"/>
      <c r="Z112" s="5"/>
    </row>
    <row r="113" spans="1:26" ht="21.75" customHeight="1">
      <c r="A113" s="4">
        <v>1</v>
      </c>
      <c r="B113" s="57" t="str">
        <f>E114</f>
        <v>สาขาวิชาการประมง</v>
      </c>
      <c r="C113" s="58" t="str">
        <f>B113</f>
        <v>สาขาวิชาการประมง</v>
      </c>
      <c r="D113" s="59"/>
      <c r="E113" s="59"/>
      <c r="F113" s="59" t="e">
        <f t="array" aca="1" ref="F113" ca="1">_xludf.IFNA(INDEX(อาจารย์ประจำหลักสูตรทั้งหมด!$J:$J,MATCH('เอกสารหมายเลข 1 (2)'!$V113,อาจารย์ประจำหลักสูตรทั้งหมด!$AK:$AK,0)),"")</f>
        <v>#NAME?</v>
      </c>
      <c r="G113" s="59" t="e">
        <f t="array" aca="1" ref="G113" ca="1">_xludf.IFNA(INDEX(อาจารย์ประจำหลักสูตรทั้งหมด!$C:$C,MATCH('เอกสารหมายเลข 1 (2)'!$V113,อาจารย์ประจำหลักสูตรทั้งหมด!$AK:$AK,0)),"")</f>
        <v>#NAME?</v>
      </c>
      <c r="H113" s="59" t="e">
        <f t="array" aca="1" ref="H113" ca="1">_xludf.IFNA(INDEX(อาจารย์ประจำหลักสูตรทั้งหมด!$E:$E,MATCH('เอกสารหมายเลข 1 (2)'!$V113,อาจารย์ประจำหลักสูตรทั้งหมด!$AK:$AK,0)),"")</f>
        <v>#NAME?</v>
      </c>
      <c r="I113" s="59" t="e">
        <f t="array" aca="1" ref="I113" ca="1">_xludf.IFNA(INDEX(อาจารย์ประจำหลักสูตรทั้งหมด!$L:$L,MATCH('เอกสารหมายเลข 1 (2)'!$V113,อาจารย์ประจำหลักสูตรทั้งหมด!$AK:$AK,0)),"")</f>
        <v>#NAME?</v>
      </c>
      <c r="J113" s="61" t="e">
        <f t="array" aca="1" ref="J113" ca="1">_xludf.IFNA(INDEX(อาจารย์ประจำหลักสูตรทั้งหมด!$T:$T,MATCH('เอกสารหมายเลข 1 (2)'!$V113,อาจารย์ประจำหลักสูตรทั้งหมด!$AK:$AK,0)),"")</f>
        <v>#NAME?</v>
      </c>
      <c r="K113" s="59"/>
      <c r="L113" s="59"/>
      <c r="M113" s="62">
        <f t="shared" ref="M113:N113" si="96">SUMIF($E:$E,$B113,M:M)</f>
        <v>1</v>
      </c>
      <c r="N113" s="62">
        <f t="shared" si="96"/>
        <v>5</v>
      </c>
      <c r="O113" s="62"/>
      <c r="P113" s="62">
        <f t="shared" ref="P113:Q113" si="97">SUMIF($E:$E,$B113,P:P)</f>
        <v>0</v>
      </c>
      <c r="Q113" s="62">
        <f t="shared" si="97"/>
        <v>0</v>
      </c>
      <c r="R113" s="63">
        <f t="shared" si="2"/>
        <v>6</v>
      </c>
      <c r="S113" s="59"/>
      <c r="T113" s="59"/>
      <c r="U113" s="5" t="str">
        <f t="shared" si="7"/>
        <v>คณะเทคโนโลยีการเกษตร สาขาวิชาการประมง</v>
      </c>
      <c r="V113" s="58" t="s">
        <v>51</v>
      </c>
      <c r="W113" s="59"/>
      <c r="X113" s="59"/>
      <c r="Y113" s="59"/>
      <c r="Z113" s="59"/>
    </row>
    <row r="114" spans="1:26" ht="21.75" customHeight="1">
      <c r="A114" s="1"/>
      <c r="B114" s="2">
        <v>3471500128059</v>
      </c>
      <c r="C114" s="64" t="s">
        <v>195</v>
      </c>
      <c r="D114" s="5" t="s">
        <v>191</v>
      </c>
      <c r="E114" s="5" t="s">
        <v>197</v>
      </c>
      <c r="F114" s="5" t="e">
        <f t="array" aca="1" ref="F114" ca="1">_xludf.IFNA(INDEX(อาจารย์ประจำหลักสูตรทั้งหมด!$J:$J,MATCH('เอกสารหมายเลข 1 (2)'!$V114,อาจารย์ประจำหลักสูตรทั้งหมด!$AK:$AK,0)),"")</f>
        <v>#NAME?</v>
      </c>
      <c r="G114" s="5" t="e">
        <f t="array" aca="1" ref="G114" ca="1">_xludf.IFNA(INDEX(อาจารย์ประจำหลักสูตรทั้งหมด!$C:$C,MATCH('เอกสารหมายเลข 1 (2)'!$V114,อาจารย์ประจำหลักสูตรทั้งหมด!$AK:$AK,0)),"")</f>
        <v>#NAME?</v>
      </c>
      <c r="H114" s="5" t="e">
        <f t="array" aca="1" ref="H114" ca="1">_xludf.IFNA(INDEX(อาจารย์ประจำหลักสูตรทั้งหมด!$E:$E,MATCH('เอกสารหมายเลข 1 (2)'!$V114,อาจารย์ประจำหลักสูตรทั้งหมด!$AK:$AK,0)),"")</f>
        <v>#NAME?</v>
      </c>
      <c r="I114" s="5" t="e">
        <f t="array" aca="1" ref="I114" ca="1">_xludf.IFNA(INDEX(อาจารย์ประจำหลักสูตรทั้งหมด!$L:$L,MATCH('เอกสารหมายเลข 1 (2)'!$V114,อาจารย์ประจำหลักสูตรทั้งหมด!$AK:$AK,0)),"")</f>
        <v>#NAME?</v>
      </c>
      <c r="J114" s="65" t="e">
        <f t="array" aca="1" ref="J114" ca="1">_xludf.IFNA(INDEX(อาจารย์ประจำหลักสูตรทั้งหมด!$T:$T,MATCH('เอกสารหมายเลข 1 (2)'!$V114,อาจารย์ประจำหลักสูตรทั้งหมด!$AK:$AK,0)),"")</f>
        <v>#NAME?</v>
      </c>
      <c r="K114" s="5" t="s">
        <v>62</v>
      </c>
      <c r="L114" s="5" t="s">
        <v>81</v>
      </c>
      <c r="M114" s="66">
        <f t="shared" ref="M114:M119" si="98">IF(K114="ข้าราชการพลเรือนในสถาบันอุดมศึกษา",1,0)</f>
        <v>1</v>
      </c>
      <c r="N114" s="66">
        <f t="shared" ref="N114:N119" si="99">IF(K114="พนักงานมหาวิทยาลัย",1,0)</f>
        <v>0</v>
      </c>
      <c r="O114" s="66"/>
      <c r="P114" s="66">
        <f t="shared" ref="P114:P119" si="100">IF(K114="ลูกจ้างชั่วคราวรายเดือน",1,0)</f>
        <v>0</v>
      </c>
      <c r="Q114" s="66">
        <f t="shared" ref="Q114:Q119" si="101">IF(K114="อาจารย์พิเศษรายชั่วโมง",1,0)</f>
        <v>0</v>
      </c>
      <c r="R114" s="67">
        <f t="shared" si="2"/>
        <v>1</v>
      </c>
      <c r="S114" s="5"/>
      <c r="T114" s="5"/>
      <c r="U114" s="5" t="str">
        <f t="shared" si="7"/>
        <v>คณะเทคโนโลยีการเกษตร สาขาวิชาการประมง</v>
      </c>
      <c r="V114" s="8">
        <v>3471500128059</v>
      </c>
      <c r="W114" s="5"/>
      <c r="X114" s="5"/>
      <c r="Y114" s="5"/>
      <c r="Z114" s="5"/>
    </row>
    <row r="115" spans="1:26" ht="21.75" customHeight="1">
      <c r="A115" s="1"/>
      <c r="B115" s="2">
        <v>1410100008326</v>
      </c>
      <c r="C115" s="64" t="s">
        <v>201</v>
      </c>
      <c r="D115" s="5" t="s">
        <v>191</v>
      </c>
      <c r="E115" s="5" t="s">
        <v>197</v>
      </c>
      <c r="F115" s="5" t="e">
        <f t="array" aca="1" ref="F115" ca="1">_xludf.IFNA(INDEX(อาจารย์ประจำหลักสูตรทั้งหมด!$J:$J,MATCH('เอกสารหมายเลข 1 (2)'!$V115,อาจารย์ประจำหลักสูตรทั้งหมด!$AK:$AK,0)),"")</f>
        <v>#NAME?</v>
      </c>
      <c r="G115" s="5" t="e">
        <f t="array" aca="1" ref="G115" ca="1">_xludf.IFNA(INDEX(อาจารย์ประจำหลักสูตรทั้งหมด!$C:$C,MATCH('เอกสารหมายเลข 1 (2)'!$V115,อาจารย์ประจำหลักสูตรทั้งหมด!$AK:$AK,0)),"")</f>
        <v>#NAME?</v>
      </c>
      <c r="H115" s="5" t="e">
        <f t="array" aca="1" ref="H115" ca="1">_xludf.IFNA(INDEX(อาจารย์ประจำหลักสูตรทั้งหมด!$E:$E,MATCH('เอกสารหมายเลข 1 (2)'!$V115,อาจารย์ประจำหลักสูตรทั้งหมด!$AK:$AK,0)),"")</f>
        <v>#NAME?</v>
      </c>
      <c r="I115" s="5" t="e">
        <f t="array" aca="1" ref="I115" ca="1">_xludf.IFNA(INDEX(อาจารย์ประจำหลักสูตรทั้งหมด!$L:$L,MATCH('เอกสารหมายเลข 1 (2)'!$V115,อาจารย์ประจำหลักสูตรทั้งหมด!$AK:$AK,0)),"")</f>
        <v>#NAME?</v>
      </c>
      <c r="J115" s="65" t="e">
        <f t="array" aca="1" ref="J115" ca="1">_xludf.IFNA(INDEX(อาจารย์ประจำหลักสูตรทั้งหมด!$T:$T,MATCH('เอกสารหมายเลข 1 (2)'!$V115,อาจารย์ประจำหลักสูตรทั้งหมด!$AK:$AK,0)),"")</f>
        <v>#NAME?</v>
      </c>
      <c r="K115" s="5" t="s">
        <v>6</v>
      </c>
      <c r="L115" s="5" t="s">
        <v>81</v>
      </c>
      <c r="M115" s="66">
        <f t="shared" si="98"/>
        <v>0</v>
      </c>
      <c r="N115" s="66">
        <f t="shared" si="99"/>
        <v>1</v>
      </c>
      <c r="O115" s="66"/>
      <c r="P115" s="66">
        <f t="shared" si="100"/>
        <v>0</v>
      </c>
      <c r="Q115" s="66">
        <f t="shared" si="101"/>
        <v>0</v>
      </c>
      <c r="R115" s="67">
        <f t="shared" si="2"/>
        <v>1</v>
      </c>
      <c r="S115" s="5"/>
      <c r="T115" s="5"/>
      <c r="U115" s="5" t="str">
        <f t="shared" si="7"/>
        <v>คณะเทคโนโลยีการเกษตร สาขาวิชาการประมง</v>
      </c>
      <c r="V115" s="8">
        <v>1410100008326</v>
      </c>
      <c r="W115" s="5"/>
      <c r="X115" s="5"/>
      <c r="Y115" s="5"/>
      <c r="Z115" s="5"/>
    </row>
    <row r="116" spans="1:26" ht="21.75" customHeight="1">
      <c r="A116" s="1"/>
      <c r="B116" s="2">
        <v>1800100027955</v>
      </c>
      <c r="C116" s="64" t="s">
        <v>203</v>
      </c>
      <c r="D116" s="5" t="s">
        <v>191</v>
      </c>
      <c r="E116" s="5" t="s">
        <v>197</v>
      </c>
      <c r="F116" s="5" t="e">
        <f t="array" aca="1" ref="F116" ca="1">_xludf.IFNA(INDEX(อาจารย์ประจำหลักสูตรทั้งหมด!$J:$J,MATCH('เอกสารหมายเลข 1 (2)'!$V116,อาจารย์ประจำหลักสูตรทั้งหมด!$AK:$AK,0)),"")</f>
        <v>#NAME?</v>
      </c>
      <c r="G116" s="5" t="e">
        <f t="array" aca="1" ref="G116" ca="1">_xludf.IFNA(INDEX(อาจารย์ประจำหลักสูตรทั้งหมด!$C:$C,MATCH('เอกสารหมายเลข 1 (2)'!$V116,อาจารย์ประจำหลักสูตรทั้งหมด!$AK:$AK,0)),"")</f>
        <v>#NAME?</v>
      </c>
      <c r="H116" s="5" t="e">
        <f t="array" aca="1" ref="H116" ca="1">_xludf.IFNA(INDEX(อาจารย์ประจำหลักสูตรทั้งหมด!$E:$E,MATCH('เอกสารหมายเลข 1 (2)'!$V116,อาจารย์ประจำหลักสูตรทั้งหมด!$AK:$AK,0)),"")</f>
        <v>#NAME?</v>
      </c>
      <c r="I116" s="5" t="e">
        <f t="array" aca="1" ref="I116" ca="1">_xludf.IFNA(INDEX(อาจารย์ประจำหลักสูตรทั้งหมด!$L:$L,MATCH('เอกสารหมายเลข 1 (2)'!$V116,อาจารย์ประจำหลักสูตรทั้งหมด!$AK:$AK,0)),"")</f>
        <v>#NAME?</v>
      </c>
      <c r="J116" s="65" t="e">
        <f t="array" aca="1" ref="J116" ca="1">_xludf.IFNA(INDEX(อาจารย์ประจำหลักสูตรทั้งหมด!$T:$T,MATCH('เอกสารหมายเลข 1 (2)'!$V116,อาจารย์ประจำหลักสูตรทั้งหมด!$AK:$AK,0)),"")</f>
        <v>#NAME?</v>
      </c>
      <c r="K116" s="5" t="s">
        <v>6</v>
      </c>
      <c r="L116" s="5" t="s">
        <v>81</v>
      </c>
      <c r="M116" s="66">
        <f t="shared" si="98"/>
        <v>0</v>
      </c>
      <c r="N116" s="66">
        <f t="shared" si="99"/>
        <v>1</v>
      </c>
      <c r="O116" s="66"/>
      <c r="P116" s="66">
        <f t="shared" si="100"/>
        <v>0</v>
      </c>
      <c r="Q116" s="66">
        <f t="shared" si="101"/>
        <v>0</v>
      </c>
      <c r="R116" s="67">
        <f t="shared" si="2"/>
        <v>1</v>
      </c>
      <c r="S116" s="5"/>
      <c r="T116" s="5"/>
      <c r="U116" s="5" t="str">
        <f t="shared" si="7"/>
        <v>คณะเทคโนโลยีการเกษตร สาขาวิชาการประมง</v>
      </c>
      <c r="V116" s="8">
        <v>1800100027955</v>
      </c>
      <c r="W116" s="5"/>
      <c r="X116" s="5"/>
      <c r="Y116" s="5"/>
      <c r="Z116" s="5"/>
    </row>
    <row r="117" spans="1:26" ht="21.75" customHeight="1">
      <c r="A117" s="1"/>
      <c r="B117" s="2">
        <v>3439900176465</v>
      </c>
      <c r="C117" s="64" t="s">
        <v>204</v>
      </c>
      <c r="D117" s="5" t="s">
        <v>191</v>
      </c>
      <c r="E117" s="5" t="s">
        <v>197</v>
      </c>
      <c r="F117" s="5" t="e">
        <f t="array" aca="1" ref="F117" ca="1">_xludf.IFNA(INDEX(อาจารย์ประจำหลักสูตรทั้งหมด!$J:$J,MATCH('เอกสารหมายเลข 1 (2)'!$V117,อาจารย์ประจำหลักสูตรทั้งหมด!$AK:$AK,0)),"")</f>
        <v>#NAME?</v>
      </c>
      <c r="G117" s="5" t="e">
        <f t="array" aca="1" ref="G117" ca="1">_xludf.IFNA(INDEX(อาจารย์ประจำหลักสูตรทั้งหมด!$C:$C,MATCH('เอกสารหมายเลข 1 (2)'!$V117,อาจารย์ประจำหลักสูตรทั้งหมด!$AK:$AK,0)),"")</f>
        <v>#NAME?</v>
      </c>
      <c r="H117" s="5" t="e">
        <f t="array" aca="1" ref="H117" ca="1">_xludf.IFNA(INDEX(อาจารย์ประจำหลักสูตรทั้งหมด!$E:$E,MATCH('เอกสารหมายเลข 1 (2)'!$V117,อาจารย์ประจำหลักสูตรทั้งหมด!$AK:$AK,0)),"")</f>
        <v>#NAME?</v>
      </c>
      <c r="I117" s="5" t="e">
        <f t="array" aca="1" ref="I117" ca="1">_xludf.IFNA(INDEX(อาจารย์ประจำหลักสูตรทั้งหมด!$L:$L,MATCH('เอกสารหมายเลข 1 (2)'!$V117,อาจารย์ประจำหลักสูตรทั้งหมด!$AK:$AK,0)),"")</f>
        <v>#NAME?</v>
      </c>
      <c r="J117" s="65" t="e">
        <f t="array" aca="1" ref="J117" ca="1">_xludf.IFNA(INDEX(อาจารย์ประจำหลักสูตรทั้งหมด!$T:$T,MATCH('เอกสารหมายเลข 1 (2)'!$V117,อาจารย์ประจำหลักสูตรทั้งหมด!$AK:$AK,0)),"")</f>
        <v>#NAME?</v>
      </c>
      <c r="K117" s="5" t="s">
        <v>6</v>
      </c>
      <c r="L117" s="5" t="s">
        <v>81</v>
      </c>
      <c r="M117" s="66">
        <f t="shared" si="98"/>
        <v>0</v>
      </c>
      <c r="N117" s="66">
        <f t="shared" si="99"/>
        <v>1</v>
      </c>
      <c r="O117" s="66"/>
      <c r="P117" s="66">
        <f t="shared" si="100"/>
        <v>0</v>
      </c>
      <c r="Q117" s="66">
        <f t="shared" si="101"/>
        <v>0</v>
      </c>
      <c r="R117" s="67">
        <f t="shared" si="2"/>
        <v>1</v>
      </c>
      <c r="S117" s="5"/>
      <c r="T117" s="5"/>
      <c r="U117" s="5" t="str">
        <f t="shared" si="7"/>
        <v>คณะเทคโนโลยีการเกษตร สาขาวิชาการประมง</v>
      </c>
      <c r="V117" s="8">
        <v>3439900176465</v>
      </c>
      <c r="W117" s="5"/>
      <c r="X117" s="5"/>
      <c r="Y117" s="5"/>
      <c r="Z117" s="5"/>
    </row>
    <row r="118" spans="1:26" ht="21.75" customHeight="1">
      <c r="A118" s="1"/>
      <c r="B118" s="2">
        <v>3470100637320</v>
      </c>
      <c r="C118" s="64" t="s">
        <v>205</v>
      </c>
      <c r="D118" s="5" t="s">
        <v>191</v>
      </c>
      <c r="E118" s="5" t="s">
        <v>197</v>
      </c>
      <c r="F118" s="5" t="e">
        <f t="array" aca="1" ref="F118" ca="1">_xludf.IFNA(INDEX(อาจารย์ประจำหลักสูตรทั้งหมด!$J:$J,MATCH('เอกสารหมายเลข 1 (2)'!$V118,อาจารย์ประจำหลักสูตรทั้งหมด!$AK:$AK,0)),"")</f>
        <v>#NAME?</v>
      </c>
      <c r="G118" s="5" t="e">
        <f t="array" aca="1" ref="G118" ca="1">_xludf.IFNA(INDEX(อาจารย์ประจำหลักสูตรทั้งหมด!$C:$C,MATCH('เอกสารหมายเลข 1 (2)'!$V118,อาจารย์ประจำหลักสูตรทั้งหมด!$AK:$AK,0)),"")</f>
        <v>#NAME?</v>
      </c>
      <c r="H118" s="5" t="e">
        <f t="array" aca="1" ref="H118" ca="1">_xludf.IFNA(INDEX(อาจารย์ประจำหลักสูตรทั้งหมด!$E:$E,MATCH('เอกสารหมายเลข 1 (2)'!$V118,อาจารย์ประจำหลักสูตรทั้งหมด!$AK:$AK,0)),"")</f>
        <v>#NAME?</v>
      </c>
      <c r="I118" s="5" t="e">
        <f t="array" aca="1" ref="I118" ca="1">_xludf.IFNA(INDEX(อาจารย์ประจำหลักสูตรทั้งหมด!$L:$L,MATCH('เอกสารหมายเลข 1 (2)'!$V118,อาจารย์ประจำหลักสูตรทั้งหมด!$AK:$AK,0)),"")</f>
        <v>#NAME?</v>
      </c>
      <c r="J118" s="65" t="e">
        <f t="array" aca="1" ref="J118" ca="1">_xludf.IFNA(INDEX(อาจารย์ประจำหลักสูตรทั้งหมด!$T:$T,MATCH('เอกสารหมายเลข 1 (2)'!$V118,อาจารย์ประจำหลักสูตรทั้งหมด!$AK:$AK,0)),"")</f>
        <v>#NAME?</v>
      </c>
      <c r="K118" s="5" t="s">
        <v>6</v>
      </c>
      <c r="L118" s="5" t="s">
        <v>81</v>
      </c>
      <c r="M118" s="66">
        <f t="shared" si="98"/>
        <v>0</v>
      </c>
      <c r="N118" s="66">
        <f t="shared" si="99"/>
        <v>1</v>
      </c>
      <c r="O118" s="66"/>
      <c r="P118" s="66">
        <f t="shared" si="100"/>
        <v>0</v>
      </c>
      <c r="Q118" s="66">
        <f t="shared" si="101"/>
        <v>0</v>
      </c>
      <c r="R118" s="67">
        <f t="shared" si="2"/>
        <v>1</v>
      </c>
      <c r="S118" s="5"/>
      <c r="T118" s="5"/>
      <c r="U118" s="5" t="str">
        <f t="shared" si="7"/>
        <v>คณะเทคโนโลยีการเกษตร สาขาวิชาการประมง</v>
      </c>
      <c r="V118" s="8">
        <v>3470100637320</v>
      </c>
      <c r="W118" s="5"/>
      <c r="X118" s="5"/>
      <c r="Y118" s="5"/>
      <c r="Z118" s="5"/>
    </row>
    <row r="119" spans="1:26" ht="21.75" customHeight="1">
      <c r="A119" s="1"/>
      <c r="B119" s="2">
        <v>5470100097259</v>
      </c>
      <c r="C119" s="64" t="s">
        <v>207</v>
      </c>
      <c r="D119" s="5" t="s">
        <v>191</v>
      </c>
      <c r="E119" s="5" t="s">
        <v>197</v>
      </c>
      <c r="F119" s="5" t="e">
        <f t="array" aca="1" ref="F119" ca="1">_xludf.IFNA(INDEX(อาจารย์ประจำหลักสูตรทั้งหมด!$J:$J,MATCH('เอกสารหมายเลข 1 (2)'!$V119,อาจารย์ประจำหลักสูตรทั้งหมด!$AK:$AK,0)),"")</f>
        <v>#NAME?</v>
      </c>
      <c r="G119" s="5" t="e">
        <f t="array" aca="1" ref="G119" ca="1">_xludf.IFNA(INDEX(อาจารย์ประจำหลักสูตรทั้งหมด!$C:$C,MATCH('เอกสารหมายเลข 1 (2)'!$V119,อาจารย์ประจำหลักสูตรทั้งหมด!$AK:$AK,0)),"")</f>
        <v>#NAME?</v>
      </c>
      <c r="H119" s="5" t="e">
        <f t="array" aca="1" ref="H119" ca="1">_xludf.IFNA(INDEX(อาจารย์ประจำหลักสูตรทั้งหมด!$E:$E,MATCH('เอกสารหมายเลข 1 (2)'!$V119,อาจารย์ประจำหลักสูตรทั้งหมด!$AK:$AK,0)),"")</f>
        <v>#NAME?</v>
      </c>
      <c r="I119" s="5" t="e">
        <f t="array" aca="1" ref="I119" ca="1">_xludf.IFNA(INDEX(อาจารย์ประจำหลักสูตรทั้งหมด!$L:$L,MATCH('เอกสารหมายเลข 1 (2)'!$V119,อาจารย์ประจำหลักสูตรทั้งหมด!$AK:$AK,0)),"")</f>
        <v>#NAME?</v>
      </c>
      <c r="J119" s="65" t="e">
        <f t="array" aca="1" ref="J119" ca="1">_xludf.IFNA(INDEX(อาจารย์ประจำหลักสูตรทั้งหมด!$T:$T,MATCH('เอกสารหมายเลข 1 (2)'!$V119,อาจารย์ประจำหลักสูตรทั้งหมด!$AK:$AK,0)),"")</f>
        <v>#NAME?</v>
      </c>
      <c r="K119" s="5" t="s">
        <v>6</v>
      </c>
      <c r="L119" s="5" t="s">
        <v>81</v>
      </c>
      <c r="M119" s="66">
        <f t="shared" si="98"/>
        <v>0</v>
      </c>
      <c r="N119" s="66">
        <f t="shared" si="99"/>
        <v>1</v>
      </c>
      <c r="O119" s="66"/>
      <c r="P119" s="66">
        <f t="shared" si="100"/>
        <v>0</v>
      </c>
      <c r="Q119" s="66">
        <f t="shared" si="101"/>
        <v>0</v>
      </c>
      <c r="R119" s="67">
        <f t="shared" si="2"/>
        <v>1</v>
      </c>
      <c r="S119" s="5"/>
      <c r="T119" s="5"/>
      <c r="U119" s="5" t="str">
        <f t="shared" si="7"/>
        <v xml:space="preserve"> </v>
      </c>
      <c r="V119" s="8">
        <v>5470100097259</v>
      </c>
      <c r="W119" s="5"/>
      <c r="X119" s="5"/>
      <c r="Y119" s="5"/>
      <c r="Z119" s="5"/>
    </row>
    <row r="120" spans="1:26" ht="21.75" customHeight="1">
      <c r="A120" s="4">
        <v>2</v>
      </c>
      <c r="B120" s="57" t="str">
        <f>E121</f>
        <v>สาขาวิชาคหกรรมศาสตร์</v>
      </c>
      <c r="C120" s="58" t="str">
        <f>B120</f>
        <v>สาขาวิชาคหกรรมศาสตร์</v>
      </c>
      <c r="D120" s="59"/>
      <c r="E120" s="59"/>
      <c r="F120" s="59" t="e">
        <f t="array" aca="1" ref="F120" ca="1">_xludf.IFNA(INDEX(อาจารย์ประจำหลักสูตรทั้งหมด!$J:$J,MATCH('เอกสารหมายเลข 1 (2)'!$V120,อาจารย์ประจำหลักสูตรทั้งหมด!$AK:$AK,0)),"")</f>
        <v>#NAME?</v>
      </c>
      <c r="G120" s="59" t="e">
        <f t="array" aca="1" ref="G120" ca="1">_xludf.IFNA(INDEX(อาจารย์ประจำหลักสูตรทั้งหมด!$C:$C,MATCH('เอกสารหมายเลข 1 (2)'!$V120,อาจารย์ประจำหลักสูตรทั้งหมด!$AK:$AK,0)),"")</f>
        <v>#NAME?</v>
      </c>
      <c r="H120" s="59" t="e">
        <f t="array" aca="1" ref="H120" ca="1">_xludf.IFNA(INDEX(อาจารย์ประจำหลักสูตรทั้งหมด!$E:$E,MATCH('เอกสารหมายเลข 1 (2)'!$V120,อาจารย์ประจำหลักสูตรทั้งหมด!$AK:$AK,0)),"")</f>
        <v>#NAME?</v>
      </c>
      <c r="I120" s="59" t="e">
        <f t="array" aca="1" ref="I120" ca="1">_xludf.IFNA(INDEX(อาจารย์ประจำหลักสูตรทั้งหมด!$L:$L,MATCH('เอกสารหมายเลข 1 (2)'!$V120,อาจารย์ประจำหลักสูตรทั้งหมด!$AK:$AK,0)),"")</f>
        <v>#NAME?</v>
      </c>
      <c r="J120" s="61" t="e">
        <f t="array" aca="1" ref="J120" ca="1">_xludf.IFNA(INDEX(อาจารย์ประจำหลักสูตรทั้งหมด!$T:$T,MATCH('เอกสารหมายเลข 1 (2)'!$V120,อาจารย์ประจำหลักสูตรทั้งหมด!$AK:$AK,0)),"")</f>
        <v>#NAME?</v>
      </c>
      <c r="K120" s="59"/>
      <c r="L120" s="59"/>
      <c r="M120" s="62">
        <f t="shared" ref="M120:N120" si="102">SUMIF($E:$E,$B120,M:M)</f>
        <v>0</v>
      </c>
      <c r="N120" s="62">
        <f t="shared" si="102"/>
        <v>0</v>
      </c>
      <c r="O120" s="62"/>
      <c r="P120" s="62">
        <f t="shared" ref="P120:Q120" si="103">SUMIF($E:$E,$B120,P:P)</f>
        <v>0</v>
      </c>
      <c r="Q120" s="62">
        <f t="shared" si="103"/>
        <v>1</v>
      </c>
      <c r="R120" s="63">
        <f t="shared" si="2"/>
        <v>1</v>
      </c>
      <c r="S120" s="59"/>
      <c r="T120" s="59"/>
      <c r="U120" s="5" t="str">
        <f t="shared" si="7"/>
        <v>คณะเทคโนโลยีการเกษตร สาขาวิชาคหกรรมศาสตร์</v>
      </c>
      <c r="V120" s="58" t="s">
        <v>51</v>
      </c>
      <c r="W120" s="59"/>
      <c r="X120" s="59"/>
      <c r="Y120" s="59"/>
      <c r="Z120" s="59"/>
    </row>
    <row r="121" spans="1:26" ht="21.75" customHeight="1">
      <c r="A121" s="1"/>
      <c r="B121" s="2">
        <v>3470101377003</v>
      </c>
      <c r="C121" s="64" t="s">
        <v>208</v>
      </c>
      <c r="D121" s="5" t="s">
        <v>191</v>
      </c>
      <c r="E121" s="5" t="s">
        <v>209</v>
      </c>
      <c r="F121" s="5" t="e">
        <f t="array" aca="1" ref="F121" ca="1">_xludf.IFNA(INDEX(อาจารย์ประจำหลักสูตรทั้งหมด!$J:$J,MATCH('เอกสารหมายเลข 1 (2)'!$V121,อาจารย์ประจำหลักสูตรทั้งหมด!$AK:$AK,0)),"")</f>
        <v>#NAME?</v>
      </c>
      <c r="G121" s="5" t="e">
        <f t="array" aca="1" ref="G121" ca="1">_xludf.IFNA(INDEX(อาจารย์ประจำหลักสูตรทั้งหมด!$C:$C,MATCH('เอกสารหมายเลข 1 (2)'!$V121,อาจารย์ประจำหลักสูตรทั้งหมด!$AK:$AK,0)),"")</f>
        <v>#NAME?</v>
      </c>
      <c r="H121" s="5" t="e">
        <f t="array" aca="1" ref="H121" ca="1">_xludf.IFNA(INDEX(อาจารย์ประจำหลักสูตรทั้งหมด!$E:$E,MATCH('เอกสารหมายเลข 1 (2)'!$V121,อาจารย์ประจำหลักสูตรทั้งหมด!$AK:$AK,0)),"")</f>
        <v>#NAME?</v>
      </c>
      <c r="I121" s="5" t="e">
        <f t="array" aca="1" ref="I121" ca="1">_xludf.IFNA(INDEX(อาจารย์ประจำหลักสูตรทั้งหมด!$L:$L,MATCH('เอกสารหมายเลข 1 (2)'!$V121,อาจารย์ประจำหลักสูตรทั้งหมด!$AK:$AK,0)),"")</f>
        <v>#NAME?</v>
      </c>
      <c r="J121" s="65" t="e">
        <f t="array" aca="1" ref="J121" ca="1">_xludf.IFNA(INDEX(อาจารย์ประจำหลักสูตรทั้งหมด!$T:$T,MATCH('เอกสารหมายเลข 1 (2)'!$V121,อาจารย์ประจำหลักสูตรทั้งหมด!$AK:$AK,0)),"")</f>
        <v>#NAME?</v>
      </c>
      <c r="K121" s="5" t="s">
        <v>93</v>
      </c>
      <c r="L121" s="5" t="s">
        <v>81</v>
      </c>
      <c r="M121" s="66">
        <f>IF(K121="ข้าราชการพลเรือนในสถาบันอุดมศึกษา",1,0)</f>
        <v>0</v>
      </c>
      <c r="N121" s="66">
        <f>IF(K121="พนักงานมหาวิทยาลัย",1,0)</f>
        <v>0</v>
      </c>
      <c r="O121" s="66"/>
      <c r="P121" s="66">
        <f>IF(K121="ลูกจ้างชั่วคราวรายเดือน",1,0)</f>
        <v>0</v>
      </c>
      <c r="Q121" s="66">
        <f>IF(K121="อาจารย์พิเศษรายชั่วโมง",1,0)</f>
        <v>1</v>
      </c>
      <c r="R121" s="67">
        <f t="shared" si="2"/>
        <v>1</v>
      </c>
      <c r="S121" s="5"/>
      <c r="T121" s="5"/>
      <c r="U121" s="5" t="str">
        <f t="shared" si="7"/>
        <v xml:space="preserve"> </v>
      </c>
      <c r="V121" s="8">
        <v>3470101377003</v>
      </c>
      <c r="W121" s="5"/>
      <c r="X121" s="5"/>
      <c r="Y121" s="5"/>
      <c r="Z121" s="5"/>
    </row>
    <row r="122" spans="1:26" ht="21.75" customHeight="1">
      <c r="A122" s="4">
        <v>3</v>
      </c>
      <c r="B122" s="57" t="str">
        <f>E123</f>
        <v>สาขาวิชาเทคโนโลยีการเกษตร</v>
      </c>
      <c r="C122" s="58" t="str">
        <f>B122</f>
        <v>สาขาวิชาเทคโนโลยีการเกษตร</v>
      </c>
      <c r="D122" s="59"/>
      <c r="E122" s="59"/>
      <c r="F122" s="59" t="e">
        <f t="array" aca="1" ref="F122" ca="1">_xludf.IFNA(INDEX(อาจารย์ประจำหลักสูตรทั้งหมด!$J:$J,MATCH('เอกสารหมายเลข 1 (2)'!$V122,อาจารย์ประจำหลักสูตรทั้งหมด!$AK:$AK,0)),"")</f>
        <v>#NAME?</v>
      </c>
      <c r="G122" s="59" t="e">
        <f t="array" aca="1" ref="G122" ca="1">_xludf.IFNA(INDEX(อาจารย์ประจำหลักสูตรทั้งหมด!$C:$C,MATCH('เอกสารหมายเลข 1 (2)'!$V122,อาจารย์ประจำหลักสูตรทั้งหมด!$AK:$AK,0)),"")</f>
        <v>#NAME?</v>
      </c>
      <c r="H122" s="59" t="e">
        <f t="array" aca="1" ref="H122" ca="1">_xludf.IFNA(INDEX(อาจารย์ประจำหลักสูตรทั้งหมด!$E:$E,MATCH('เอกสารหมายเลข 1 (2)'!$V122,อาจารย์ประจำหลักสูตรทั้งหมด!$AK:$AK,0)),"")</f>
        <v>#NAME?</v>
      </c>
      <c r="I122" s="59" t="e">
        <f t="array" aca="1" ref="I122" ca="1">_xludf.IFNA(INDEX(อาจารย์ประจำหลักสูตรทั้งหมด!$L:$L,MATCH('เอกสารหมายเลข 1 (2)'!$V122,อาจารย์ประจำหลักสูตรทั้งหมด!$AK:$AK,0)),"")</f>
        <v>#NAME?</v>
      </c>
      <c r="J122" s="61" t="e">
        <f t="array" aca="1" ref="J122" ca="1">_xludf.IFNA(INDEX(อาจารย์ประจำหลักสูตรทั้งหมด!$T:$T,MATCH('เอกสารหมายเลข 1 (2)'!$V122,อาจารย์ประจำหลักสูตรทั้งหมด!$AK:$AK,0)),"")</f>
        <v>#NAME?</v>
      </c>
      <c r="K122" s="59"/>
      <c r="L122" s="59"/>
      <c r="M122" s="62">
        <f t="shared" ref="M122:N122" si="104">SUMIF($E:$E,$B122,M:M)</f>
        <v>0</v>
      </c>
      <c r="N122" s="62">
        <f t="shared" si="104"/>
        <v>1</v>
      </c>
      <c r="O122" s="62"/>
      <c r="P122" s="62">
        <f t="shared" ref="P122:Q122" si="105">SUMIF($E:$E,$B122,P:P)</f>
        <v>0</v>
      </c>
      <c r="Q122" s="62">
        <f t="shared" si="105"/>
        <v>0</v>
      </c>
      <c r="R122" s="63">
        <f t="shared" si="2"/>
        <v>1</v>
      </c>
      <c r="S122" s="59"/>
      <c r="T122" s="59"/>
      <c r="U122" s="5" t="str">
        <f t="shared" si="7"/>
        <v>คณะเทคโนโลยีการเกษตร สาขาวิชาเทคโนโลยีการเกษตร</v>
      </c>
      <c r="V122" s="58" t="s">
        <v>51</v>
      </c>
      <c r="W122" s="59"/>
      <c r="X122" s="59"/>
      <c r="Y122" s="59"/>
      <c r="Z122" s="59"/>
    </row>
    <row r="123" spans="1:26" ht="21.75" customHeight="1">
      <c r="A123" s="1"/>
      <c r="B123" s="2">
        <v>1409900051836</v>
      </c>
      <c r="C123" s="64" t="s">
        <v>210</v>
      </c>
      <c r="D123" s="5" t="s">
        <v>191</v>
      </c>
      <c r="E123" s="5" t="s">
        <v>211</v>
      </c>
      <c r="F123" s="5" t="e">
        <f t="array" aca="1" ref="F123" ca="1">_xludf.IFNA(INDEX(อาจารย์ประจำหลักสูตรทั้งหมด!$J:$J,MATCH('เอกสารหมายเลข 1 (2)'!$V123,อาจารย์ประจำหลักสูตรทั้งหมด!$AK:$AK,0)),"")</f>
        <v>#NAME?</v>
      </c>
      <c r="G123" s="5" t="e">
        <f t="array" aca="1" ref="G123" ca="1">_xludf.IFNA(INDEX(อาจารย์ประจำหลักสูตรทั้งหมด!$C:$C,MATCH('เอกสารหมายเลข 1 (2)'!$V123,อาจารย์ประจำหลักสูตรทั้งหมด!$AK:$AK,0)),"")</f>
        <v>#NAME?</v>
      </c>
      <c r="H123" s="5" t="e">
        <f t="array" aca="1" ref="H123" ca="1">_xludf.IFNA(INDEX(อาจารย์ประจำหลักสูตรทั้งหมด!$E:$E,MATCH('เอกสารหมายเลข 1 (2)'!$V123,อาจารย์ประจำหลักสูตรทั้งหมด!$AK:$AK,0)),"")</f>
        <v>#NAME?</v>
      </c>
      <c r="I123" s="5" t="e">
        <f t="array" aca="1" ref="I123" ca="1">_xludf.IFNA(INDEX(อาจารย์ประจำหลักสูตรทั้งหมด!$L:$L,MATCH('เอกสารหมายเลข 1 (2)'!$V123,อาจารย์ประจำหลักสูตรทั้งหมด!$AK:$AK,0)),"")</f>
        <v>#NAME?</v>
      </c>
      <c r="J123" s="65" t="e">
        <f t="array" aca="1" ref="J123" ca="1">_xludf.IFNA(INDEX(อาจารย์ประจำหลักสูตรทั้งหมด!$T:$T,MATCH('เอกสารหมายเลข 1 (2)'!$V123,อาจารย์ประจำหลักสูตรทั้งหมด!$AK:$AK,0)),"")</f>
        <v>#NAME?</v>
      </c>
      <c r="K123" s="5" t="s">
        <v>6</v>
      </c>
      <c r="L123" s="5" t="s">
        <v>81</v>
      </c>
      <c r="M123" s="66">
        <f t="shared" ref="M123:M134" si="106">IF(K123="ข้าราชการพลเรือนในสถาบันอุดมศึกษา",1,0)</f>
        <v>0</v>
      </c>
      <c r="N123" s="66">
        <f t="shared" ref="N123:N134" si="107">IF(K123="พนักงานมหาวิทยาลัย",1,0)</f>
        <v>1</v>
      </c>
      <c r="O123" s="66"/>
      <c r="P123" s="66">
        <f t="shared" ref="P123:P134" si="108">IF(K123="ลูกจ้างชั่วคราวรายเดือน",1,0)</f>
        <v>0</v>
      </c>
      <c r="Q123" s="66">
        <f t="shared" ref="Q123:Q134" si="109">IF(K123="อาจารย์พิเศษรายชั่วโมง",1,0)</f>
        <v>0</v>
      </c>
      <c r="R123" s="67">
        <f t="shared" si="2"/>
        <v>1</v>
      </c>
      <c r="S123" s="5"/>
      <c r="T123" s="5"/>
      <c r="U123" s="5" t="str">
        <f t="shared" si="7"/>
        <v>คณะเทคโนโลยีการเกษตร สาขาวิชาเทคโนโลยีการอาหาร</v>
      </c>
      <c r="V123" s="8">
        <v>1409900051836</v>
      </c>
      <c r="W123" s="5"/>
      <c r="X123" s="5"/>
      <c r="Y123" s="5"/>
      <c r="Z123" s="5"/>
    </row>
    <row r="124" spans="1:26" ht="21.75" customHeight="1">
      <c r="A124" s="1"/>
      <c r="B124" s="2">
        <v>3102001226512</v>
      </c>
      <c r="C124" s="64" t="s">
        <v>212</v>
      </c>
      <c r="D124" s="5" t="s">
        <v>191</v>
      </c>
      <c r="E124" s="5" t="s">
        <v>213</v>
      </c>
      <c r="F124" s="5" t="e">
        <f t="array" aca="1" ref="F124" ca="1">_xludf.IFNA(INDEX(อาจารย์ประจำหลักสูตรทั้งหมด!$J:$J,MATCH('เอกสารหมายเลข 1 (2)'!$V124,อาจารย์ประจำหลักสูตรทั้งหมด!$AK:$AK,0)),"")</f>
        <v>#NAME?</v>
      </c>
      <c r="G124" s="5" t="e">
        <f t="array" aca="1" ref="G124" ca="1">_xludf.IFNA(INDEX(อาจารย์ประจำหลักสูตรทั้งหมด!$C:$C,MATCH('เอกสารหมายเลข 1 (2)'!$V124,อาจารย์ประจำหลักสูตรทั้งหมด!$AK:$AK,0)),"")</f>
        <v>#NAME?</v>
      </c>
      <c r="H124" s="5" t="e">
        <f t="array" aca="1" ref="H124" ca="1">_xludf.IFNA(INDEX(อาจารย์ประจำหลักสูตรทั้งหมด!$E:$E,MATCH('เอกสารหมายเลข 1 (2)'!$V124,อาจารย์ประจำหลักสูตรทั้งหมด!$AK:$AK,0)),"")</f>
        <v>#NAME?</v>
      </c>
      <c r="I124" s="5" t="e">
        <f t="array" aca="1" ref="I124" ca="1">_xludf.IFNA(INDEX(อาจารย์ประจำหลักสูตรทั้งหมด!$L:$L,MATCH('เอกสารหมายเลข 1 (2)'!$V124,อาจารย์ประจำหลักสูตรทั้งหมด!$AK:$AK,0)),"")</f>
        <v>#NAME?</v>
      </c>
      <c r="J124" s="65" t="e">
        <f t="array" aca="1" ref="J124" ca="1">_xludf.IFNA(INDEX(อาจารย์ประจำหลักสูตรทั้งหมด!$T:$T,MATCH('เอกสารหมายเลข 1 (2)'!$V124,อาจารย์ประจำหลักสูตรทั้งหมด!$AK:$AK,0)),"")</f>
        <v>#NAME?</v>
      </c>
      <c r="K124" s="5" t="s">
        <v>62</v>
      </c>
      <c r="L124" s="5" t="s">
        <v>81</v>
      </c>
      <c r="M124" s="66">
        <f t="shared" si="106"/>
        <v>1</v>
      </c>
      <c r="N124" s="66">
        <f t="shared" si="107"/>
        <v>0</v>
      </c>
      <c r="O124" s="66"/>
      <c r="P124" s="66">
        <f t="shared" si="108"/>
        <v>0</v>
      </c>
      <c r="Q124" s="66">
        <f t="shared" si="109"/>
        <v>0</v>
      </c>
      <c r="R124" s="67">
        <f t="shared" si="2"/>
        <v>1</v>
      </c>
      <c r="S124" s="5"/>
      <c r="T124" s="5"/>
      <c r="U124" s="5" t="str">
        <f t="shared" si="7"/>
        <v>คณะเทคโนโลยีการเกษตร สาขาวิชาเทคโนโลยีการอาหาร</v>
      </c>
      <c r="V124" s="8">
        <v>3102001226512</v>
      </c>
      <c r="W124" s="5"/>
      <c r="X124" s="5"/>
      <c r="Y124" s="5"/>
      <c r="Z124" s="5"/>
    </row>
    <row r="125" spans="1:26" ht="21.75" customHeight="1">
      <c r="A125" s="1"/>
      <c r="B125" s="2">
        <v>3320900274621</v>
      </c>
      <c r="C125" s="64" t="s">
        <v>214</v>
      </c>
      <c r="D125" s="5" t="s">
        <v>191</v>
      </c>
      <c r="E125" s="5" t="s">
        <v>213</v>
      </c>
      <c r="F125" s="5" t="e">
        <f t="array" aca="1" ref="F125" ca="1">_xludf.IFNA(INDEX(อาจารย์ประจำหลักสูตรทั้งหมด!$J:$J,MATCH('เอกสารหมายเลข 1 (2)'!$V125,อาจารย์ประจำหลักสูตรทั้งหมด!$AK:$AK,0)),"")</f>
        <v>#NAME?</v>
      </c>
      <c r="G125" s="5" t="e">
        <f t="array" aca="1" ref="G125" ca="1">_xludf.IFNA(INDEX(อาจารย์ประจำหลักสูตรทั้งหมด!$C:$C,MATCH('เอกสารหมายเลข 1 (2)'!$V125,อาจารย์ประจำหลักสูตรทั้งหมด!$AK:$AK,0)),"")</f>
        <v>#NAME?</v>
      </c>
      <c r="H125" s="5" t="e">
        <f t="array" aca="1" ref="H125" ca="1">_xludf.IFNA(INDEX(อาจารย์ประจำหลักสูตรทั้งหมด!$E:$E,MATCH('เอกสารหมายเลข 1 (2)'!$V125,อาจารย์ประจำหลักสูตรทั้งหมด!$AK:$AK,0)),"")</f>
        <v>#NAME?</v>
      </c>
      <c r="I125" s="5" t="e">
        <f t="array" aca="1" ref="I125" ca="1">_xludf.IFNA(INDEX(อาจารย์ประจำหลักสูตรทั้งหมด!$L:$L,MATCH('เอกสารหมายเลข 1 (2)'!$V125,อาจารย์ประจำหลักสูตรทั้งหมด!$AK:$AK,0)),"")</f>
        <v>#NAME?</v>
      </c>
      <c r="J125" s="65" t="e">
        <f t="array" aca="1" ref="J125" ca="1">_xludf.IFNA(INDEX(อาจารย์ประจำหลักสูตรทั้งหมด!$T:$T,MATCH('เอกสารหมายเลข 1 (2)'!$V125,อาจารย์ประจำหลักสูตรทั้งหมด!$AK:$AK,0)),"")</f>
        <v>#NAME?</v>
      </c>
      <c r="K125" s="5" t="s">
        <v>62</v>
      </c>
      <c r="L125" s="5" t="s">
        <v>81</v>
      </c>
      <c r="M125" s="66">
        <f t="shared" si="106"/>
        <v>1</v>
      </c>
      <c r="N125" s="66">
        <f t="shared" si="107"/>
        <v>0</v>
      </c>
      <c r="O125" s="66"/>
      <c r="P125" s="66">
        <f t="shared" si="108"/>
        <v>0</v>
      </c>
      <c r="Q125" s="66">
        <f t="shared" si="109"/>
        <v>0</v>
      </c>
      <c r="R125" s="67">
        <f t="shared" si="2"/>
        <v>1</v>
      </c>
      <c r="S125" s="5"/>
      <c r="T125" s="5"/>
      <c r="U125" s="5" t="str">
        <f t="shared" si="7"/>
        <v>คณะเทคโนโลยีการเกษตร สาขาวิชาเทคโนโลยีการอาหาร</v>
      </c>
      <c r="V125" s="8">
        <v>3320900274621</v>
      </c>
      <c r="W125" s="5"/>
      <c r="X125" s="5"/>
      <c r="Y125" s="5"/>
      <c r="Z125" s="5"/>
    </row>
    <row r="126" spans="1:26" ht="21.75" customHeight="1">
      <c r="A126" s="1"/>
      <c r="B126" s="2">
        <v>3349800081765</v>
      </c>
      <c r="C126" s="64" t="s">
        <v>217</v>
      </c>
      <c r="D126" s="5" t="s">
        <v>191</v>
      </c>
      <c r="E126" s="5" t="s">
        <v>213</v>
      </c>
      <c r="F126" s="5" t="e">
        <f t="array" aca="1" ref="F126" ca="1">_xludf.IFNA(INDEX(อาจารย์ประจำหลักสูตรทั้งหมด!$J:$J,MATCH('เอกสารหมายเลข 1 (2)'!$V126,อาจารย์ประจำหลักสูตรทั้งหมด!$AK:$AK,0)),"")</f>
        <v>#NAME?</v>
      </c>
      <c r="G126" s="5" t="e">
        <f t="array" aca="1" ref="G126" ca="1">_xludf.IFNA(INDEX(อาจารย์ประจำหลักสูตรทั้งหมด!$C:$C,MATCH('เอกสารหมายเลข 1 (2)'!$V126,อาจารย์ประจำหลักสูตรทั้งหมด!$AK:$AK,0)),"")</f>
        <v>#NAME?</v>
      </c>
      <c r="H126" s="5" t="e">
        <f t="array" aca="1" ref="H126" ca="1">_xludf.IFNA(INDEX(อาจารย์ประจำหลักสูตรทั้งหมด!$E:$E,MATCH('เอกสารหมายเลข 1 (2)'!$V126,อาจารย์ประจำหลักสูตรทั้งหมด!$AK:$AK,0)),"")</f>
        <v>#NAME?</v>
      </c>
      <c r="I126" s="5" t="e">
        <f t="array" aca="1" ref="I126" ca="1">_xludf.IFNA(INDEX(อาจารย์ประจำหลักสูตรทั้งหมด!$L:$L,MATCH('เอกสารหมายเลข 1 (2)'!$V126,อาจารย์ประจำหลักสูตรทั้งหมด!$AK:$AK,0)),"")</f>
        <v>#NAME?</v>
      </c>
      <c r="J126" s="65" t="e">
        <f t="array" aca="1" ref="J126" ca="1">_xludf.IFNA(INDEX(อาจารย์ประจำหลักสูตรทั้งหมด!$T:$T,MATCH('เอกสารหมายเลข 1 (2)'!$V126,อาจารย์ประจำหลักสูตรทั้งหมด!$AK:$AK,0)),"")</f>
        <v>#NAME?</v>
      </c>
      <c r="K126" s="5" t="s">
        <v>62</v>
      </c>
      <c r="L126" s="5" t="s">
        <v>81</v>
      </c>
      <c r="M126" s="66">
        <f t="shared" si="106"/>
        <v>1</v>
      </c>
      <c r="N126" s="66">
        <f t="shared" si="107"/>
        <v>0</v>
      </c>
      <c r="O126" s="66"/>
      <c r="P126" s="66">
        <f t="shared" si="108"/>
        <v>0</v>
      </c>
      <c r="Q126" s="66">
        <f t="shared" si="109"/>
        <v>0</v>
      </c>
      <c r="R126" s="67">
        <f t="shared" si="2"/>
        <v>1</v>
      </c>
      <c r="S126" s="5"/>
      <c r="T126" s="5"/>
      <c r="U126" s="5" t="str">
        <f t="shared" si="7"/>
        <v>คณะเทคโนโลยีการเกษตร สาขาวิชาเทคโนโลยีการอาหาร</v>
      </c>
      <c r="V126" s="8">
        <v>3349800081765</v>
      </c>
      <c r="W126" s="5"/>
      <c r="X126" s="5"/>
      <c r="Y126" s="5"/>
      <c r="Z126" s="5"/>
    </row>
    <row r="127" spans="1:26" ht="21.75" customHeight="1">
      <c r="A127" s="1"/>
      <c r="B127" s="2">
        <v>3479900109784</v>
      </c>
      <c r="C127" s="64" t="s">
        <v>218</v>
      </c>
      <c r="D127" s="5" t="s">
        <v>191</v>
      </c>
      <c r="E127" s="5" t="s">
        <v>213</v>
      </c>
      <c r="F127" s="5" t="e">
        <f t="array" aca="1" ref="F127" ca="1">_xludf.IFNA(INDEX(อาจารย์ประจำหลักสูตรทั้งหมด!$J:$J,MATCH('เอกสารหมายเลข 1 (2)'!$V127,อาจารย์ประจำหลักสูตรทั้งหมด!$AK:$AK,0)),"")</f>
        <v>#NAME?</v>
      </c>
      <c r="G127" s="5" t="e">
        <f t="array" aca="1" ref="G127" ca="1">_xludf.IFNA(INDEX(อาจารย์ประจำหลักสูตรทั้งหมด!$C:$C,MATCH('เอกสารหมายเลข 1 (2)'!$V127,อาจารย์ประจำหลักสูตรทั้งหมด!$AK:$AK,0)),"")</f>
        <v>#NAME?</v>
      </c>
      <c r="H127" s="5" t="e">
        <f t="array" aca="1" ref="H127" ca="1">_xludf.IFNA(INDEX(อาจารย์ประจำหลักสูตรทั้งหมด!$E:$E,MATCH('เอกสารหมายเลข 1 (2)'!$V127,อาจารย์ประจำหลักสูตรทั้งหมด!$AK:$AK,0)),"")</f>
        <v>#NAME?</v>
      </c>
      <c r="I127" s="5" t="e">
        <f t="array" aca="1" ref="I127" ca="1">_xludf.IFNA(INDEX(อาจารย์ประจำหลักสูตรทั้งหมด!$L:$L,MATCH('เอกสารหมายเลข 1 (2)'!$V127,อาจารย์ประจำหลักสูตรทั้งหมด!$AK:$AK,0)),"")</f>
        <v>#NAME?</v>
      </c>
      <c r="J127" s="65" t="e">
        <f t="array" aca="1" ref="J127" ca="1">_xludf.IFNA(INDEX(อาจารย์ประจำหลักสูตรทั้งหมด!$T:$T,MATCH('เอกสารหมายเลข 1 (2)'!$V127,อาจารย์ประจำหลักสูตรทั้งหมด!$AK:$AK,0)),"")</f>
        <v>#NAME?</v>
      </c>
      <c r="K127" s="5" t="s">
        <v>62</v>
      </c>
      <c r="L127" s="5" t="s">
        <v>81</v>
      </c>
      <c r="M127" s="66">
        <f t="shared" si="106"/>
        <v>1</v>
      </c>
      <c r="N127" s="66">
        <f t="shared" si="107"/>
        <v>0</v>
      </c>
      <c r="O127" s="66"/>
      <c r="P127" s="66">
        <f t="shared" si="108"/>
        <v>0</v>
      </c>
      <c r="Q127" s="66">
        <f t="shared" si="109"/>
        <v>0</v>
      </c>
      <c r="R127" s="67">
        <f t="shared" si="2"/>
        <v>1</v>
      </c>
      <c r="S127" s="5"/>
      <c r="T127" s="5"/>
      <c r="U127" s="5" t="str">
        <f t="shared" si="7"/>
        <v>คณะเทคโนโลยีการเกษตร สาขาวิชาเทคโนโลยีการอาหาร</v>
      </c>
      <c r="V127" s="8">
        <v>3479900109784</v>
      </c>
      <c r="W127" s="5"/>
      <c r="X127" s="5"/>
      <c r="Y127" s="5"/>
      <c r="Z127" s="5"/>
    </row>
    <row r="128" spans="1:26" ht="21.75" customHeight="1">
      <c r="A128" s="1"/>
      <c r="B128" s="2">
        <v>1479900013179</v>
      </c>
      <c r="C128" s="64" t="s">
        <v>219</v>
      </c>
      <c r="D128" s="5" t="s">
        <v>191</v>
      </c>
      <c r="E128" s="5" t="s">
        <v>213</v>
      </c>
      <c r="F128" s="5" t="e">
        <f t="array" aca="1" ref="F128" ca="1">_xludf.IFNA(INDEX(อาจารย์ประจำหลักสูตรทั้งหมด!$J:$J,MATCH('เอกสารหมายเลข 1 (2)'!$V128,อาจารย์ประจำหลักสูตรทั้งหมด!$AK:$AK,0)),"")</f>
        <v>#NAME?</v>
      </c>
      <c r="G128" s="5" t="e">
        <f t="array" aca="1" ref="G128" ca="1">_xludf.IFNA(INDEX(อาจารย์ประจำหลักสูตรทั้งหมด!$C:$C,MATCH('เอกสารหมายเลข 1 (2)'!$V128,อาจารย์ประจำหลักสูตรทั้งหมด!$AK:$AK,0)),"")</f>
        <v>#NAME?</v>
      </c>
      <c r="H128" s="5" t="e">
        <f t="array" aca="1" ref="H128" ca="1">_xludf.IFNA(INDEX(อาจารย์ประจำหลักสูตรทั้งหมด!$E:$E,MATCH('เอกสารหมายเลข 1 (2)'!$V128,อาจารย์ประจำหลักสูตรทั้งหมด!$AK:$AK,0)),"")</f>
        <v>#NAME?</v>
      </c>
      <c r="I128" s="5" t="e">
        <f t="array" aca="1" ref="I128" ca="1">_xludf.IFNA(INDEX(อาจารย์ประจำหลักสูตรทั้งหมด!$L:$L,MATCH('เอกสารหมายเลข 1 (2)'!$V128,อาจารย์ประจำหลักสูตรทั้งหมด!$AK:$AK,0)),"")</f>
        <v>#NAME?</v>
      </c>
      <c r="J128" s="65" t="e">
        <f t="array" aca="1" ref="J128" ca="1">_xludf.IFNA(INDEX(อาจารย์ประจำหลักสูตรทั้งหมด!$T:$T,MATCH('เอกสารหมายเลข 1 (2)'!$V128,อาจารย์ประจำหลักสูตรทั้งหมด!$AK:$AK,0)),"")</f>
        <v>#NAME?</v>
      </c>
      <c r="K128" s="5" t="s">
        <v>6</v>
      </c>
      <c r="L128" s="5" t="s">
        <v>81</v>
      </c>
      <c r="M128" s="66">
        <f t="shared" si="106"/>
        <v>0</v>
      </c>
      <c r="N128" s="66">
        <f t="shared" si="107"/>
        <v>1</v>
      </c>
      <c r="O128" s="66"/>
      <c r="P128" s="66">
        <f t="shared" si="108"/>
        <v>0</v>
      </c>
      <c r="Q128" s="66">
        <f t="shared" si="109"/>
        <v>0</v>
      </c>
      <c r="R128" s="67">
        <f t="shared" si="2"/>
        <v>1</v>
      </c>
      <c r="S128" s="5"/>
      <c r="T128" s="5"/>
      <c r="U128" s="5" t="str">
        <f t="shared" si="7"/>
        <v>คณะเทคโนโลยีการเกษตร สาขาวิชาเทคโนโลยีการอาหาร</v>
      </c>
      <c r="V128" s="8">
        <v>1479900013179</v>
      </c>
      <c r="W128" s="5"/>
      <c r="X128" s="5"/>
      <c r="Y128" s="5"/>
      <c r="Z128" s="5"/>
    </row>
    <row r="129" spans="1:26" ht="21.75" customHeight="1">
      <c r="A129" s="1"/>
      <c r="B129" s="2">
        <v>3409900229747</v>
      </c>
      <c r="C129" s="64" t="s">
        <v>220</v>
      </c>
      <c r="D129" s="5" t="s">
        <v>191</v>
      </c>
      <c r="E129" s="5" t="s">
        <v>213</v>
      </c>
      <c r="F129" s="5" t="e">
        <f t="array" aca="1" ref="F129" ca="1">_xludf.IFNA(INDEX(อาจารย์ประจำหลักสูตรทั้งหมด!$J:$J,MATCH('เอกสารหมายเลข 1 (2)'!$V129,อาจารย์ประจำหลักสูตรทั้งหมด!$AK:$AK,0)),"")</f>
        <v>#NAME?</v>
      </c>
      <c r="G129" s="5" t="e">
        <f t="array" aca="1" ref="G129" ca="1">_xludf.IFNA(INDEX(อาจารย์ประจำหลักสูตรทั้งหมด!$C:$C,MATCH('เอกสารหมายเลข 1 (2)'!$V129,อาจารย์ประจำหลักสูตรทั้งหมด!$AK:$AK,0)),"")</f>
        <v>#NAME?</v>
      </c>
      <c r="H129" s="5" t="e">
        <f t="array" aca="1" ref="H129" ca="1">_xludf.IFNA(INDEX(อาจารย์ประจำหลักสูตรทั้งหมด!$E:$E,MATCH('เอกสารหมายเลข 1 (2)'!$V129,อาจารย์ประจำหลักสูตรทั้งหมด!$AK:$AK,0)),"")</f>
        <v>#NAME?</v>
      </c>
      <c r="I129" s="5" t="e">
        <f t="array" aca="1" ref="I129" ca="1">_xludf.IFNA(INDEX(อาจารย์ประจำหลักสูตรทั้งหมด!$L:$L,MATCH('เอกสารหมายเลข 1 (2)'!$V129,อาจารย์ประจำหลักสูตรทั้งหมด!$AK:$AK,0)),"")</f>
        <v>#NAME?</v>
      </c>
      <c r="J129" s="65" t="e">
        <f t="array" aca="1" ref="J129" ca="1">_xludf.IFNA(INDEX(อาจารย์ประจำหลักสูตรทั้งหมด!$T:$T,MATCH('เอกสารหมายเลข 1 (2)'!$V129,อาจารย์ประจำหลักสูตรทั้งหมด!$AK:$AK,0)),"")</f>
        <v>#NAME?</v>
      </c>
      <c r="K129" s="5" t="s">
        <v>6</v>
      </c>
      <c r="L129" s="5" t="s">
        <v>49</v>
      </c>
      <c r="M129" s="66">
        <f t="shared" si="106"/>
        <v>0</v>
      </c>
      <c r="N129" s="66">
        <f t="shared" si="107"/>
        <v>1</v>
      </c>
      <c r="O129" s="66"/>
      <c r="P129" s="66">
        <f t="shared" si="108"/>
        <v>0</v>
      </c>
      <c r="Q129" s="66">
        <f t="shared" si="109"/>
        <v>0</v>
      </c>
      <c r="R129" s="67">
        <f t="shared" si="2"/>
        <v>1</v>
      </c>
      <c r="S129" s="5"/>
      <c r="T129" s="5"/>
      <c r="U129" s="5" t="str">
        <f t="shared" si="7"/>
        <v>คณะเทคโนโลยีการเกษตร สาขาวิชาเทคโนโลยีการอาหาร</v>
      </c>
      <c r="V129" s="8">
        <v>3409900229747</v>
      </c>
      <c r="W129" s="5"/>
      <c r="X129" s="5"/>
      <c r="Y129" s="5"/>
      <c r="Z129" s="5"/>
    </row>
    <row r="130" spans="1:26" ht="21.75" customHeight="1">
      <c r="A130" s="1"/>
      <c r="B130" s="2">
        <v>3470200033281</v>
      </c>
      <c r="C130" s="64" t="s">
        <v>221</v>
      </c>
      <c r="D130" s="5" t="s">
        <v>191</v>
      </c>
      <c r="E130" s="5" t="s">
        <v>213</v>
      </c>
      <c r="F130" s="5" t="e">
        <f t="array" aca="1" ref="F130" ca="1">_xludf.IFNA(INDEX(อาจารย์ประจำหลักสูตรทั้งหมด!$J:$J,MATCH('เอกสารหมายเลข 1 (2)'!$V130,อาจารย์ประจำหลักสูตรทั้งหมด!$AK:$AK,0)),"")</f>
        <v>#NAME?</v>
      </c>
      <c r="G130" s="5" t="e">
        <f t="array" aca="1" ref="G130" ca="1">_xludf.IFNA(INDEX(อาจารย์ประจำหลักสูตรทั้งหมด!$C:$C,MATCH('เอกสารหมายเลข 1 (2)'!$V130,อาจารย์ประจำหลักสูตรทั้งหมด!$AK:$AK,0)),"")</f>
        <v>#NAME?</v>
      </c>
      <c r="H130" s="5" t="e">
        <f t="array" aca="1" ref="H130" ca="1">_xludf.IFNA(INDEX(อาจารย์ประจำหลักสูตรทั้งหมด!$E:$E,MATCH('เอกสารหมายเลข 1 (2)'!$V130,อาจารย์ประจำหลักสูตรทั้งหมด!$AK:$AK,0)),"")</f>
        <v>#NAME?</v>
      </c>
      <c r="I130" s="5" t="e">
        <f t="array" aca="1" ref="I130" ca="1">_xludf.IFNA(INDEX(อาจารย์ประจำหลักสูตรทั้งหมด!$L:$L,MATCH('เอกสารหมายเลข 1 (2)'!$V130,อาจารย์ประจำหลักสูตรทั้งหมด!$AK:$AK,0)),"")</f>
        <v>#NAME?</v>
      </c>
      <c r="J130" s="65" t="e">
        <f t="array" aca="1" ref="J130" ca="1">_xludf.IFNA(INDEX(อาจารย์ประจำหลักสูตรทั้งหมด!$T:$T,MATCH('เอกสารหมายเลข 1 (2)'!$V130,อาจารย์ประจำหลักสูตรทั้งหมด!$AK:$AK,0)),"")</f>
        <v>#NAME?</v>
      </c>
      <c r="K130" s="5" t="s">
        <v>6</v>
      </c>
      <c r="L130" s="5" t="s">
        <v>81</v>
      </c>
      <c r="M130" s="66">
        <f t="shared" si="106"/>
        <v>0</v>
      </c>
      <c r="N130" s="66">
        <f t="shared" si="107"/>
        <v>1</v>
      </c>
      <c r="O130" s="66"/>
      <c r="P130" s="66">
        <f t="shared" si="108"/>
        <v>0</v>
      </c>
      <c r="Q130" s="66">
        <f t="shared" si="109"/>
        <v>0</v>
      </c>
      <c r="R130" s="67">
        <f t="shared" si="2"/>
        <v>1</v>
      </c>
      <c r="S130" s="5"/>
      <c r="T130" s="5"/>
      <c r="U130" s="5" t="str">
        <f t="shared" si="7"/>
        <v>คณะเทคโนโลยีการเกษตร สาขาวิชาเทคโนโลยีการอาหาร</v>
      </c>
      <c r="V130" s="8">
        <v>3470200033281</v>
      </c>
      <c r="W130" s="5"/>
      <c r="X130" s="5"/>
      <c r="Y130" s="5"/>
      <c r="Z130" s="5"/>
    </row>
    <row r="131" spans="1:26" ht="21.75" customHeight="1">
      <c r="A131" s="1"/>
      <c r="B131" s="2">
        <v>3479900196849</v>
      </c>
      <c r="C131" s="64" t="s">
        <v>222</v>
      </c>
      <c r="D131" s="5" t="s">
        <v>191</v>
      </c>
      <c r="E131" s="5" t="s">
        <v>213</v>
      </c>
      <c r="F131" s="5" t="e">
        <f t="array" aca="1" ref="F131" ca="1">_xludf.IFNA(INDEX(อาจารย์ประจำหลักสูตรทั้งหมด!$J:$J,MATCH('เอกสารหมายเลข 1 (2)'!$V131,อาจารย์ประจำหลักสูตรทั้งหมด!$AK:$AK,0)),"")</f>
        <v>#NAME?</v>
      </c>
      <c r="G131" s="5" t="e">
        <f t="array" aca="1" ref="G131" ca="1">_xludf.IFNA(INDEX(อาจารย์ประจำหลักสูตรทั้งหมด!$C:$C,MATCH('เอกสารหมายเลข 1 (2)'!$V131,อาจารย์ประจำหลักสูตรทั้งหมด!$AK:$AK,0)),"")</f>
        <v>#NAME?</v>
      </c>
      <c r="H131" s="5" t="e">
        <f t="array" aca="1" ref="H131" ca="1">_xludf.IFNA(INDEX(อาจารย์ประจำหลักสูตรทั้งหมด!$E:$E,MATCH('เอกสารหมายเลข 1 (2)'!$V131,อาจารย์ประจำหลักสูตรทั้งหมด!$AK:$AK,0)),"")</f>
        <v>#NAME?</v>
      </c>
      <c r="I131" s="5" t="e">
        <f t="array" aca="1" ref="I131" ca="1">_xludf.IFNA(INDEX(อาจารย์ประจำหลักสูตรทั้งหมด!$L:$L,MATCH('เอกสารหมายเลข 1 (2)'!$V131,อาจารย์ประจำหลักสูตรทั้งหมด!$AK:$AK,0)),"")</f>
        <v>#NAME?</v>
      </c>
      <c r="J131" s="65" t="e">
        <f t="array" aca="1" ref="J131" ca="1">_xludf.IFNA(INDEX(อาจารย์ประจำหลักสูตรทั้งหมด!$T:$T,MATCH('เอกสารหมายเลข 1 (2)'!$V131,อาจารย์ประจำหลักสูตรทั้งหมด!$AK:$AK,0)),"")</f>
        <v>#NAME?</v>
      </c>
      <c r="K131" s="5" t="s">
        <v>6</v>
      </c>
      <c r="L131" s="5" t="s">
        <v>49</v>
      </c>
      <c r="M131" s="66">
        <f t="shared" si="106"/>
        <v>0</v>
      </c>
      <c r="N131" s="66">
        <f t="shared" si="107"/>
        <v>1</v>
      </c>
      <c r="O131" s="66"/>
      <c r="P131" s="66">
        <f t="shared" si="108"/>
        <v>0</v>
      </c>
      <c r="Q131" s="66">
        <f t="shared" si="109"/>
        <v>0</v>
      </c>
      <c r="R131" s="67">
        <f t="shared" si="2"/>
        <v>1</v>
      </c>
      <c r="S131" s="5"/>
      <c r="T131" s="5"/>
      <c r="U131" s="5" t="str">
        <f t="shared" si="7"/>
        <v>คณะเทคโนโลยีการเกษตร สาขาวิชาเทคโนโลยีการอาหาร</v>
      </c>
      <c r="V131" s="8">
        <v>3479900196849</v>
      </c>
      <c r="W131" s="5"/>
      <c r="X131" s="5"/>
      <c r="Y131" s="5"/>
      <c r="Z131" s="5"/>
    </row>
    <row r="132" spans="1:26" ht="21.75" customHeight="1">
      <c r="A132" s="1"/>
      <c r="B132" s="2">
        <v>3520800151232</v>
      </c>
      <c r="C132" s="64" t="s">
        <v>223</v>
      </c>
      <c r="D132" s="5" t="s">
        <v>191</v>
      </c>
      <c r="E132" s="5" t="s">
        <v>213</v>
      </c>
      <c r="F132" s="5" t="e">
        <f t="array" aca="1" ref="F132" ca="1">_xludf.IFNA(INDEX(อาจารย์ประจำหลักสูตรทั้งหมด!$J:$J,MATCH('เอกสารหมายเลข 1 (2)'!$V132,อาจารย์ประจำหลักสูตรทั้งหมด!$AK:$AK,0)),"")</f>
        <v>#NAME?</v>
      </c>
      <c r="G132" s="5" t="e">
        <f t="array" aca="1" ref="G132" ca="1">_xludf.IFNA(INDEX(อาจารย์ประจำหลักสูตรทั้งหมด!$C:$C,MATCH('เอกสารหมายเลข 1 (2)'!$V132,อาจารย์ประจำหลักสูตรทั้งหมด!$AK:$AK,0)),"")</f>
        <v>#NAME?</v>
      </c>
      <c r="H132" s="5" t="e">
        <f t="array" aca="1" ref="H132" ca="1">_xludf.IFNA(INDEX(อาจารย์ประจำหลักสูตรทั้งหมด!$E:$E,MATCH('เอกสารหมายเลข 1 (2)'!$V132,อาจารย์ประจำหลักสูตรทั้งหมด!$AK:$AK,0)),"")</f>
        <v>#NAME?</v>
      </c>
      <c r="I132" s="5" t="e">
        <f t="array" aca="1" ref="I132" ca="1">_xludf.IFNA(INDEX(อาจารย์ประจำหลักสูตรทั้งหมด!$L:$L,MATCH('เอกสารหมายเลข 1 (2)'!$V132,อาจารย์ประจำหลักสูตรทั้งหมด!$AK:$AK,0)),"")</f>
        <v>#NAME?</v>
      </c>
      <c r="J132" s="65" t="e">
        <f t="array" aca="1" ref="J132" ca="1">_xludf.IFNA(INDEX(อาจารย์ประจำหลักสูตรทั้งหมด!$T:$T,MATCH('เอกสารหมายเลข 1 (2)'!$V132,อาจารย์ประจำหลักสูตรทั้งหมด!$AK:$AK,0)),"")</f>
        <v>#NAME?</v>
      </c>
      <c r="K132" s="5" t="s">
        <v>6</v>
      </c>
      <c r="L132" s="5" t="s">
        <v>81</v>
      </c>
      <c r="M132" s="66">
        <f t="shared" si="106"/>
        <v>0</v>
      </c>
      <c r="N132" s="66">
        <f t="shared" si="107"/>
        <v>1</v>
      </c>
      <c r="O132" s="66"/>
      <c r="P132" s="66">
        <f t="shared" si="108"/>
        <v>0</v>
      </c>
      <c r="Q132" s="66">
        <f t="shared" si="109"/>
        <v>0</v>
      </c>
      <c r="R132" s="67">
        <f t="shared" si="2"/>
        <v>1</v>
      </c>
      <c r="S132" s="5"/>
      <c r="T132" s="5"/>
      <c r="U132" s="5" t="str">
        <f t="shared" si="7"/>
        <v>คณะเทคโนโลยีการเกษตร สาขาวิชาเทคโนโลยีการอาหาร</v>
      </c>
      <c r="V132" s="8">
        <v>3520800151232</v>
      </c>
      <c r="W132" s="5"/>
      <c r="X132" s="5"/>
      <c r="Y132" s="5"/>
      <c r="Z132" s="5"/>
    </row>
    <row r="133" spans="1:26" ht="21.75" customHeight="1">
      <c r="A133" s="1"/>
      <c r="B133" s="2">
        <v>5470100021082</v>
      </c>
      <c r="C133" s="64" t="s">
        <v>224</v>
      </c>
      <c r="D133" s="5" t="s">
        <v>191</v>
      </c>
      <c r="E133" s="5" t="s">
        <v>213</v>
      </c>
      <c r="F133" s="5" t="e">
        <f t="array" aca="1" ref="F133" ca="1">_xludf.IFNA(INDEX(อาจารย์ประจำหลักสูตรทั้งหมด!$J:$J,MATCH('เอกสารหมายเลข 1 (2)'!$V133,อาจารย์ประจำหลักสูตรทั้งหมด!$AK:$AK,0)),"")</f>
        <v>#NAME?</v>
      </c>
      <c r="G133" s="5" t="e">
        <f t="array" aca="1" ref="G133" ca="1">_xludf.IFNA(INDEX(อาจารย์ประจำหลักสูตรทั้งหมด!$C:$C,MATCH('เอกสารหมายเลข 1 (2)'!$V133,อาจารย์ประจำหลักสูตรทั้งหมด!$AK:$AK,0)),"")</f>
        <v>#NAME?</v>
      </c>
      <c r="H133" s="5" t="e">
        <f t="array" aca="1" ref="H133" ca="1">_xludf.IFNA(INDEX(อาจารย์ประจำหลักสูตรทั้งหมด!$E:$E,MATCH('เอกสารหมายเลข 1 (2)'!$V133,อาจารย์ประจำหลักสูตรทั้งหมด!$AK:$AK,0)),"")</f>
        <v>#NAME?</v>
      </c>
      <c r="I133" s="5" t="e">
        <f t="array" aca="1" ref="I133" ca="1">_xludf.IFNA(INDEX(อาจารย์ประจำหลักสูตรทั้งหมด!$L:$L,MATCH('เอกสารหมายเลข 1 (2)'!$V133,อาจารย์ประจำหลักสูตรทั้งหมด!$AK:$AK,0)),"")</f>
        <v>#NAME?</v>
      </c>
      <c r="J133" s="65" t="e">
        <f t="array" aca="1" ref="J133" ca="1">_xludf.IFNA(INDEX(อาจารย์ประจำหลักสูตรทั้งหมด!$T:$T,MATCH('เอกสารหมายเลข 1 (2)'!$V133,อาจารย์ประจำหลักสูตรทั้งหมด!$AK:$AK,0)),"")</f>
        <v>#NAME?</v>
      </c>
      <c r="K133" s="5" t="s">
        <v>6</v>
      </c>
      <c r="L133" s="5" t="s">
        <v>81</v>
      </c>
      <c r="M133" s="66">
        <f t="shared" si="106"/>
        <v>0</v>
      </c>
      <c r="N133" s="66">
        <f t="shared" si="107"/>
        <v>1</v>
      </c>
      <c r="O133" s="66"/>
      <c r="P133" s="66">
        <f t="shared" si="108"/>
        <v>0</v>
      </c>
      <c r="Q133" s="66">
        <f t="shared" si="109"/>
        <v>0</v>
      </c>
      <c r="R133" s="67">
        <f t="shared" si="2"/>
        <v>1</v>
      </c>
      <c r="S133" s="5"/>
      <c r="T133" s="5"/>
      <c r="U133" s="5" t="str">
        <f t="shared" si="7"/>
        <v>คณะเทคโนโลยีการเกษตร สาขาวิชาเทคโนโลยีการอาหาร</v>
      </c>
      <c r="V133" s="8">
        <v>5470100021082</v>
      </c>
      <c r="W133" s="5"/>
      <c r="X133" s="5"/>
      <c r="Y133" s="5"/>
      <c r="Z133" s="5"/>
    </row>
    <row r="134" spans="1:26" ht="21.75" customHeight="1">
      <c r="A134" s="1"/>
      <c r="B134" s="2">
        <v>3239900103257</v>
      </c>
      <c r="C134" s="64" t="s">
        <v>225</v>
      </c>
      <c r="D134" s="5" t="s">
        <v>191</v>
      </c>
      <c r="E134" s="5" t="s">
        <v>213</v>
      </c>
      <c r="F134" s="5" t="e">
        <f t="array" aca="1" ref="F134" ca="1">_xludf.IFNA(INDEX(อาจารย์ประจำหลักสูตรทั้งหมด!$J:$J,MATCH('เอกสารหมายเลข 1 (2)'!$V134,อาจารย์ประจำหลักสูตรทั้งหมด!$AK:$AK,0)),"")</f>
        <v>#NAME?</v>
      </c>
      <c r="G134" s="5" t="e">
        <f t="array" aca="1" ref="G134" ca="1">_xludf.IFNA(INDEX(อาจารย์ประจำหลักสูตรทั้งหมด!$C:$C,MATCH('เอกสารหมายเลข 1 (2)'!$V134,อาจารย์ประจำหลักสูตรทั้งหมด!$AK:$AK,0)),"")</f>
        <v>#NAME?</v>
      </c>
      <c r="H134" s="5" t="e">
        <f t="array" aca="1" ref="H134" ca="1">_xludf.IFNA(INDEX(อาจารย์ประจำหลักสูตรทั้งหมด!$E:$E,MATCH('เอกสารหมายเลข 1 (2)'!$V134,อาจารย์ประจำหลักสูตรทั้งหมด!$AK:$AK,0)),"")</f>
        <v>#NAME?</v>
      </c>
      <c r="I134" s="5" t="e">
        <f t="array" aca="1" ref="I134" ca="1">_xludf.IFNA(INDEX(อาจารย์ประจำหลักสูตรทั้งหมด!$L:$L,MATCH('เอกสารหมายเลข 1 (2)'!$V134,อาจารย์ประจำหลักสูตรทั้งหมด!$AK:$AK,0)),"")</f>
        <v>#NAME?</v>
      </c>
      <c r="J134" s="65" t="e">
        <f t="array" aca="1" ref="J134" ca="1">_xludf.IFNA(INDEX(อาจารย์ประจำหลักสูตรทั้งหมด!$T:$T,MATCH('เอกสารหมายเลข 1 (2)'!$V134,อาจารย์ประจำหลักสูตรทั้งหมด!$AK:$AK,0)),"")</f>
        <v>#NAME?</v>
      </c>
      <c r="K134" s="5" t="s">
        <v>48</v>
      </c>
      <c r="L134" s="5" t="s">
        <v>49</v>
      </c>
      <c r="M134" s="66">
        <f t="shared" si="106"/>
        <v>0</v>
      </c>
      <c r="N134" s="66">
        <f t="shared" si="107"/>
        <v>0</v>
      </c>
      <c r="O134" s="66"/>
      <c r="P134" s="66">
        <f t="shared" si="108"/>
        <v>1</v>
      </c>
      <c r="Q134" s="66">
        <f t="shared" si="109"/>
        <v>0</v>
      </c>
      <c r="R134" s="67">
        <f t="shared" si="2"/>
        <v>1</v>
      </c>
      <c r="S134" s="5"/>
      <c r="T134" s="5"/>
      <c r="U134" s="5" t="str">
        <f t="shared" si="7"/>
        <v xml:space="preserve"> </v>
      </c>
      <c r="V134" s="8">
        <v>3239900103257</v>
      </c>
      <c r="W134" s="5"/>
      <c r="X134" s="5"/>
      <c r="Y134" s="5"/>
      <c r="Z134" s="5"/>
    </row>
    <row r="135" spans="1:26" ht="21.75" customHeight="1">
      <c r="A135" s="4">
        <v>4</v>
      </c>
      <c r="B135" s="57" t="str">
        <f>E136</f>
        <v>สาขาวิชาธุรกิจการเกษตร</v>
      </c>
      <c r="C135" s="58" t="str">
        <f>B135</f>
        <v>สาขาวิชาธุรกิจการเกษตร</v>
      </c>
      <c r="D135" s="59"/>
      <c r="E135" s="59"/>
      <c r="F135" s="59" t="e">
        <f t="array" aca="1" ref="F135" ca="1">_xludf.IFNA(INDEX(อาจารย์ประจำหลักสูตรทั้งหมด!$J:$J,MATCH('เอกสารหมายเลข 1 (2)'!$V135,อาจารย์ประจำหลักสูตรทั้งหมด!$AK:$AK,0)),"")</f>
        <v>#NAME?</v>
      </c>
      <c r="G135" s="59" t="e">
        <f t="array" aca="1" ref="G135" ca="1">_xludf.IFNA(INDEX(อาจารย์ประจำหลักสูตรทั้งหมด!$C:$C,MATCH('เอกสารหมายเลข 1 (2)'!$V135,อาจารย์ประจำหลักสูตรทั้งหมด!$AK:$AK,0)),"")</f>
        <v>#NAME?</v>
      </c>
      <c r="H135" s="59" t="e">
        <f t="array" aca="1" ref="H135" ca="1">_xludf.IFNA(INDEX(อาจารย์ประจำหลักสูตรทั้งหมด!$E:$E,MATCH('เอกสารหมายเลข 1 (2)'!$V135,อาจารย์ประจำหลักสูตรทั้งหมด!$AK:$AK,0)),"")</f>
        <v>#NAME?</v>
      </c>
      <c r="I135" s="59" t="e">
        <f t="array" aca="1" ref="I135" ca="1">_xludf.IFNA(INDEX(อาจารย์ประจำหลักสูตรทั้งหมด!$L:$L,MATCH('เอกสารหมายเลข 1 (2)'!$V135,อาจารย์ประจำหลักสูตรทั้งหมด!$AK:$AK,0)),"")</f>
        <v>#NAME?</v>
      </c>
      <c r="J135" s="61" t="e">
        <f t="array" aca="1" ref="J135" ca="1">_xludf.IFNA(INDEX(อาจารย์ประจำหลักสูตรทั้งหมด!$T:$T,MATCH('เอกสารหมายเลข 1 (2)'!$V135,อาจารย์ประจำหลักสูตรทั้งหมด!$AK:$AK,0)),"")</f>
        <v>#NAME?</v>
      </c>
      <c r="K135" s="59"/>
      <c r="L135" s="59"/>
      <c r="M135" s="62">
        <f t="shared" ref="M135:N135" si="110">SUMIF($E:$E,$B135,M:M)</f>
        <v>0</v>
      </c>
      <c r="N135" s="62">
        <f t="shared" si="110"/>
        <v>1</v>
      </c>
      <c r="O135" s="62"/>
      <c r="P135" s="62">
        <f t="shared" ref="P135:Q135" si="111">SUMIF($E:$E,$B135,P:P)</f>
        <v>0</v>
      </c>
      <c r="Q135" s="62">
        <f t="shared" si="111"/>
        <v>0</v>
      </c>
      <c r="R135" s="63">
        <f t="shared" si="2"/>
        <v>1</v>
      </c>
      <c r="S135" s="59"/>
      <c r="T135" s="59"/>
      <c r="U135" s="5" t="str">
        <f t="shared" si="7"/>
        <v>คณะเทคโนโลยีการเกษตร สาขาวิชาธุรกิจการเกษตร</v>
      </c>
      <c r="V135" s="58" t="s">
        <v>51</v>
      </c>
      <c r="W135" s="59"/>
      <c r="X135" s="59"/>
      <c r="Y135" s="59"/>
      <c r="Z135" s="59"/>
    </row>
    <row r="136" spans="1:26" ht="21.75" customHeight="1">
      <c r="A136" s="1"/>
      <c r="B136" s="2">
        <v>1302000141779</v>
      </c>
      <c r="C136" s="64" t="s">
        <v>226</v>
      </c>
      <c r="D136" s="5" t="s">
        <v>191</v>
      </c>
      <c r="E136" s="5" t="s">
        <v>227</v>
      </c>
      <c r="F136" s="5" t="e">
        <f t="array" aca="1" ref="F136" ca="1">_xludf.IFNA(INDEX(อาจารย์ประจำหลักสูตรทั้งหมด!$J:$J,MATCH('เอกสารหมายเลข 1 (2)'!$V136,อาจารย์ประจำหลักสูตรทั้งหมด!$AK:$AK,0)),"")</f>
        <v>#NAME?</v>
      </c>
      <c r="G136" s="5" t="e">
        <f t="array" aca="1" ref="G136" ca="1">_xludf.IFNA(INDEX(อาจารย์ประจำหลักสูตรทั้งหมด!$C:$C,MATCH('เอกสารหมายเลข 1 (2)'!$V136,อาจารย์ประจำหลักสูตรทั้งหมด!$AK:$AK,0)),"")</f>
        <v>#NAME?</v>
      </c>
      <c r="H136" s="5" t="e">
        <f t="array" aca="1" ref="H136" ca="1">_xludf.IFNA(INDEX(อาจารย์ประจำหลักสูตรทั้งหมด!$E:$E,MATCH('เอกสารหมายเลข 1 (2)'!$V136,อาจารย์ประจำหลักสูตรทั้งหมด!$AK:$AK,0)),"")</f>
        <v>#NAME?</v>
      </c>
      <c r="I136" s="5" t="e">
        <f t="array" aca="1" ref="I136" ca="1">_xludf.IFNA(INDEX(อาจารย์ประจำหลักสูตรทั้งหมด!$L:$L,MATCH('เอกสารหมายเลข 1 (2)'!$V136,อาจารย์ประจำหลักสูตรทั้งหมด!$AK:$AK,0)),"")</f>
        <v>#NAME?</v>
      </c>
      <c r="J136" s="65" t="e">
        <f t="array" aca="1" ref="J136" ca="1">_xludf.IFNA(INDEX(อาจารย์ประจำหลักสูตรทั้งหมด!$T:$T,MATCH('เอกสารหมายเลข 1 (2)'!$V136,อาจารย์ประจำหลักสูตรทั้งหมด!$AK:$AK,0)),"")</f>
        <v>#NAME?</v>
      </c>
      <c r="K136" s="5" t="s">
        <v>6</v>
      </c>
      <c r="L136" s="5" t="s">
        <v>81</v>
      </c>
      <c r="M136" s="66">
        <f>IF(K136="ข้าราชการพลเรือนในสถาบันอุดมศึกษา",1,0)</f>
        <v>0</v>
      </c>
      <c r="N136" s="66">
        <f>IF(K136="พนักงานมหาวิทยาลัย",1,0)</f>
        <v>1</v>
      </c>
      <c r="O136" s="66"/>
      <c r="P136" s="66">
        <f>IF(K136="ลูกจ้างชั่วคราวรายเดือน",1,0)</f>
        <v>0</v>
      </c>
      <c r="Q136" s="66">
        <f>IF(K136="อาจารย์พิเศษรายชั่วโมง",1,0)</f>
        <v>0</v>
      </c>
      <c r="R136" s="67">
        <f t="shared" si="2"/>
        <v>1</v>
      </c>
      <c r="S136" s="5"/>
      <c r="T136" s="5"/>
      <c r="U136" s="5" t="str">
        <f t="shared" si="7"/>
        <v xml:space="preserve"> </v>
      </c>
      <c r="V136" s="8">
        <v>1302000141779</v>
      </c>
      <c r="W136" s="5"/>
      <c r="X136" s="5"/>
      <c r="Y136" s="5"/>
      <c r="Z136" s="5"/>
    </row>
    <row r="137" spans="1:26" ht="21.75" customHeight="1">
      <c r="A137" s="4">
        <v>5</v>
      </c>
      <c r="B137" s="57" t="str">
        <f>E138</f>
        <v>สาขาวิชาพืชศาสตร์</v>
      </c>
      <c r="C137" s="58" t="str">
        <f>B137</f>
        <v>สาขาวิชาพืชศาสตร์</v>
      </c>
      <c r="D137" s="59"/>
      <c r="E137" s="59"/>
      <c r="F137" s="59" t="e">
        <f t="array" aca="1" ref="F137" ca="1">_xludf.IFNA(INDEX(อาจารย์ประจำหลักสูตรทั้งหมด!$J:$J,MATCH('เอกสารหมายเลข 1 (2)'!$V137,อาจารย์ประจำหลักสูตรทั้งหมด!$AK:$AK,0)),"")</f>
        <v>#NAME?</v>
      </c>
      <c r="G137" s="59" t="e">
        <f t="array" aca="1" ref="G137" ca="1">_xludf.IFNA(INDEX(อาจารย์ประจำหลักสูตรทั้งหมด!$C:$C,MATCH('เอกสารหมายเลข 1 (2)'!$V137,อาจารย์ประจำหลักสูตรทั้งหมด!$AK:$AK,0)),"")</f>
        <v>#NAME?</v>
      </c>
      <c r="H137" s="59" t="e">
        <f t="array" aca="1" ref="H137" ca="1">_xludf.IFNA(INDEX(อาจารย์ประจำหลักสูตรทั้งหมด!$E:$E,MATCH('เอกสารหมายเลข 1 (2)'!$V137,อาจารย์ประจำหลักสูตรทั้งหมด!$AK:$AK,0)),"")</f>
        <v>#NAME?</v>
      </c>
      <c r="I137" s="59" t="e">
        <f t="array" aca="1" ref="I137" ca="1">_xludf.IFNA(INDEX(อาจารย์ประจำหลักสูตรทั้งหมด!$L:$L,MATCH('เอกสารหมายเลข 1 (2)'!$V137,อาจารย์ประจำหลักสูตรทั้งหมด!$AK:$AK,0)),"")</f>
        <v>#NAME?</v>
      </c>
      <c r="J137" s="61" t="e">
        <f t="array" aca="1" ref="J137" ca="1">_xludf.IFNA(INDEX(อาจารย์ประจำหลักสูตรทั้งหมด!$T:$T,MATCH('เอกสารหมายเลข 1 (2)'!$V137,อาจารย์ประจำหลักสูตรทั้งหมด!$AK:$AK,0)),"")</f>
        <v>#NAME?</v>
      </c>
      <c r="K137" s="59"/>
      <c r="L137" s="59"/>
      <c r="M137" s="62">
        <f t="shared" ref="M137:N137" si="112">SUMIF($E:$E,$B137,M:M)</f>
        <v>2</v>
      </c>
      <c r="N137" s="62">
        <f t="shared" si="112"/>
        <v>4</v>
      </c>
      <c r="O137" s="62"/>
      <c r="P137" s="62">
        <f t="shared" ref="P137:Q137" si="113">SUMIF($E:$E,$B137,P:P)</f>
        <v>1</v>
      </c>
      <c r="Q137" s="62">
        <f t="shared" si="113"/>
        <v>0</v>
      </c>
      <c r="R137" s="63">
        <f t="shared" si="2"/>
        <v>7</v>
      </c>
      <c r="S137" s="59"/>
      <c r="T137" s="59"/>
      <c r="U137" s="5" t="str">
        <f t="shared" si="7"/>
        <v>คณะเทคโนโลยีการเกษตร สาขาวิชาพืชศาสตร์</v>
      </c>
      <c r="V137" s="58" t="s">
        <v>51</v>
      </c>
      <c r="W137" s="59"/>
      <c r="X137" s="59"/>
      <c r="Y137" s="59"/>
      <c r="Z137" s="59"/>
    </row>
    <row r="138" spans="1:26" ht="21.75" customHeight="1">
      <c r="A138" s="1"/>
      <c r="B138" s="2">
        <v>3309901308943</v>
      </c>
      <c r="C138" s="64" t="s">
        <v>228</v>
      </c>
      <c r="D138" s="5" t="s">
        <v>191</v>
      </c>
      <c r="E138" s="5" t="s">
        <v>229</v>
      </c>
      <c r="F138" s="5" t="e">
        <f t="array" aca="1" ref="F138" ca="1">_xludf.IFNA(INDEX(อาจารย์ประจำหลักสูตรทั้งหมด!$J:$J,MATCH('เอกสารหมายเลข 1 (2)'!$V138,อาจารย์ประจำหลักสูตรทั้งหมด!$AK:$AK,0)),"")</f>
        <v>#NAME?</v>
      </c>
      <c r="G138" s="5" t="e">
        <f t="array" aca="1" ref="G138" ca="1">_xludf.IFNA(INDEX(อาจารย์ประจำหลักสูตรทั้งหมด!$C:$C,MATCH('เอกสารหมายเลข 1 (2)'!$V138,อาจารย์ประจำหลักสูตรทั้งหมด!$AK:$AK,0)),"")</f>
        <v>#NAME?</v>
      </c>
      <c r="H138" s="5" t="e">
        <f t="array" aca="1" ref="H138" ca="1">_xludf.IFNA(INDEX(อาจารย์ประจำหลักสูตรทั้งหมด!$E:$E,MATCH('เอกสารหมายเลข 1 (2)'!$V138,อาจารย์ประจำหลักสูตรทั้งหมด!$AK:$AK,0)),"")</f>
        <v>#NAME?</v>
      </c>
      <c r="I138" s="5" t="e">
        <f t="array" aca="1" ref="I138" ca="1">_xludf.IFNA(INDEX(อาจารย์ประจำหลักสูตรทั้งหมด!$L:$L,MATCH('เอกสารหมายเลข 1 (2)'!$V138,อาจารย์ประจำหลักสูตรทั้งหมด!$AK:$AK,0)),"")</f>
        <v>#NAME?</v>
      </c>
      <c r="J138" s="65" t="e">
        <f t="array" aca="1" ref="J138" ca="1">_xludf.IFNA(INDEX(อาจารย์ประจำหลักสูตรทั้งหมด!$T:$T,MATCH('เอกสารหมายเลข 1 (2)'!$V138,อาจารย์ประจำหลักสูตรทั้งหมด!$AK:$AK,0)),"")</f>
        <v>#NAME?</v>
      </c>
      <c r="K138" s="5" t="s">
        <v>62</v>
      </c>
      <c r="L138" s="5" t="s">
        <v>49</v>
      </c>
      <c r="M138" s="66">
        <f t="shared" ref="M138:M144" si="114">IF(K138="ข้าราชการพลเรือนในสถาบันอุดมศึกษา",1,0)</f>
        <v>1</v>
      </c>
      <c r="N138" s="66">
        <f t="shared" ref="N138:N144" si="115">IF(K138="พนักงานมหาวิทยาลัย",1,0)</f>
        <v>0</v>
      </c>
      <c r="O138" s="66"/>
      <c r="P138" s="66">
        <f t="shared" ref="P138:P144" si="116">IF(K138="ลูกจ้างชั่วคราวรายเดือน",1,0)</f>
        <v>0</v>
      </c>
      <c r="Q138" s="66">
        <f t="shared" ref="Q138:Q144" si="117">IF(K138="อาจารย์พิเศษรายชั่วโมง",1,0)</f>
        <v>0</v>
      </c>
      <c r="R138" s="67">
        <f t="shared" si="2"/>
        <v>1</v>
      </c>
      <c r="S138" s="5"/>
      <c r="T138" s="5"/>
      <c r="U138" s="5" t="str">
        <f t="shared" si="7"/>
        <v>คณะเทคโนโลยีการเกษตร สาขาวิชาพืชศาสตร์</v>
      </c>
      <c r="V138" s="8">
        <v>3309901308943</v>
      </c>
      <c r="W138" s="5"/>
      <c r="X138" s="5"/>
      <c r="Y138" s="5"/>
      <c r="Z138" s="5"/>
    </row>
    <row r="139" spans="1:26" ht="21.75" customHeight="1">
      <c r="A139" s="1"/>
      <c r="B139" s="2">
        <v>3450400080240</v>
      </c>
      <c r="C139" s="64" t="s">
        <v>231</v>
      </c>
      <c r="D139" s="5" t="s">
        <v>191</v>
      </c>
      <c r="E139" s="5" t="s">
        <v>229</v>
      </c>
      <c r="F139" s="5" t="e">
        <f t="array" aca="1" ref="F139" ca="1">_xludf.IFNA(INDEX(อาจารย์ประจำหลักสูตรทั้งหมด!$J:$J,MATCH('เอกสารหมายเลข 1 (2)'!$V139,อาจารย์ประจำหลักสูตรทั้งหมด!$AK:$AK,0)),"")</f>
        <v>#NAME?</v>
      </c>
      <c r="G139" s="5" t="e">
        <f t="array" aca="1" ref="G139" ca="1">_xludf.IFNA(INDEX(อาจารย์ประจำหลักสูตรทั้งหมด!$C:$C,MATCH('เอกสารหมายเลข 1 (2)'!$V139,อาจารย์ประจำหลักสูตรทั้งหมด!$AK:$AK,0)),"")</f>
        <v>#NAME?</v>
      </c>
      <c r="H139" s="5" t="e">
        <f t="array" aca="1" ref="H139" ca="1">_xludf.IFNA(INDEX(อาจารย์ประจำหลักสูตรทั้งหมด!$E:$E,MATCH('เอกสารหมายเลข 1 (2)'!$V139,อาจารย์ประจำหลักสูตรทั้งหมด!$AK:$AK,0)),"")</f>
        <v>#NAME?</v>
      </c>
      <c r="I139" s="5" t="e">
        <f t="array" aca="1" ref="I139" ca="1">_xludf.IFNA(INDEX(อาจารย์ประจำหลักสูตรทั้งหมด!$L:$L,MATCH('เอกสารหมายเลข 1 (2)'!$V139,อาจารย์ประจำหลักสูตรทั้งหมด!$AK:$AK,0)),"")</f>
        <v>#NAME?</v>
      </c>
      <c r="J139" s="65" t="e">
        <f t="array" aca="1" ref="J139" ca="1">_xludf.IFNA(INDEX(อาจารย์ประจำหลักสูตรทั้งหมด!$T:$T,MATCH('เอกสารหมายเลข 1 (2)'!$V139,อาจารย์ประจำหลักสูตรทั้งหมด!$AK:$AK,0)),"")</f>
        <v>#NAME?</v>
      </c>
      <c r="K139" s="5" t="s">
        <v>62</v>
      </c>
      <c r="L139" s="5" t="s">
        <v>49</v>
      </c>
      <c r="M139" s="66">
        <f t="shared" si="114"/>
        <v>1</v>
      </c>
      <c r="N139" s="66">
        <f t="shared" si="115"/>
        <v>0</v>
      </c>
      <c r="O139" s="66"/>
      <c r="P139" s="66">
        <f t="shared" si="116"/>
        <v>0</v>
      </c>
      <c r="Q139" s="66">
        <f t="shared" si="117"/>
        <v>0</v>
      </c>
      <c r="R139" s="67">
        <f t="shared" si="2"/>
        <v>1</v>
      </c>
      <c r="S139" s="5"/>
      <c r="T139" s="5"/>
      <c r="U139" s="5" t="str">
        <f t="shared" si="7"/>
        <v>คณะเทคโนโลยีการเกษตร สาขาวิชาพืชศาสตร์</v>
      </c>
      <c r="V139" s="8">
        <v>3450400080240</v>
      </c>
      <c r="W139" s="5"/>
      <c r="X139" s="5"/>
      <c r="Y139" s="5"/>
      <c r="Z139" s="5"/>
    </row>
    <row r="140" spans="1:26" ht="21.75" customHeight="1">
      <c r="A140" s="1"/>
      <c r="B140" s="2">
        <v>1360500009037</v>
      </c>
      <c r="C140" s="64" t="s">
        <v>232</v>
      </c>
      <c r="D140" s="5" t="s">
        <v>191</v>
      </c>
      <c r="E140" s="5" t="s">
        <v>229</v>
      </c>
      <c r="F140" s="5" t="e">
        <f t="array" aca="1" ref="F140" ca="1">_xludf.IFNA(INDEX(อาจารย์ประจำหลักสูตรทั้งหมด!$J:$J,MATCH('เอกสารหมายเลข 1 (2)'!$V140,อาจารย์ประจำหลักสูตรทั้งหมด!$AK:$AK,0)),"")</f>
        <v>#NAME?</v>
      </c>
      <c r="G140" s="5" t="e">
        <f t="array" aca="1" ref="G140" ca="1">_xludf.IFNA(INDEX(อาจารย์ประจำหลักสูตรทั้งหมด!$C:$C,MATCH('เอกสารหมายเลข 1 (2)'!$V140,อาจารย์ประจำหลักสูตรทั้งหมด!$AK:$AK,0)),"")</f>
        <v>#NAME?</v>
      </c>
      <c r="H140" s="5" t="e">
        <f t="array" aca="1" ref="H140" ca="1">_xludf.IFNA(INDEX(อาจารย์ประจำหลักสูตรทั้งหมด!$E:$E,MATCH('เอกสารหมายเลข 1 (2)'!$V140,อาจารย์ประจำหลักสูตรทั้งหมด!$AK:$AK,0)),"")</f>
        <v>#NAME?</v>
      </c>
      <c r="I140" s="5" t="e">
        <f t="array" aca="1" ref="I140" ca="1">_xludf.IFNA(INDEX(อาจารย์ประจำหลักสูตรทั้งหมด!$L:$L,MATCH('เอกสารหมายเลข 1 (2)'!$V140,อาจารย์ประจำหลักสูตรทั้งหมด!$AK:$AK,0)),"")</f>
        <v>#NAME?</v>
      </c>
      <c r="J140" s="65" t="e">
        <f t="array" aca="1" ref="J140" ca="1">_xludf.IFNA(INDEX(อาจารย์ประจำหลักสูตรทั้งหมด!$T:$T,MATCH('เอกสารหมายเลข 1 (2)'!$V140,อาจารย์ประจำหลักสูตรทั้งหมด!$AK:$AK,0)),"")</f>
        <v>#NAME?</v>
      </c>
      <c r="K140" s="5" t="s">
        <v>6</v>
      </c>
      <c r="L140" s="5" t="s">
        <v>81</v>
      </c>
      <c r="M140" s="66">
        <f t="shared" si="114"/>
        <v>0</v>
      </c>
      <c r="N140" s="66">
        <f t="shared" si="115"/>
        <v>1</v>
      </c>
      <c r="O140" s="66"/>
      <c r="P140" s="66">
        <f t="shared" si="116"/>
        <v>0</v>
      </c>
      <c r="Q140" s="66">
        <f t="shared" si="117"/>
        <v>0</v>
      </c>
      <c r="R140" s="67">
        <f t="shared" si="2"/>
        <v>1</v>
      </c>
      <c r="S140" s="5"/>
      <c r="T140" s="5"/>
      <c r="U140" s="5" t="str">
        <f t="shared" si="7"/>
        <v>คณะเทคโนโลยีการเกษตร สาขาวิชาพืชศาสตร์</v>
      </c>
      <c r="V140" s="8">
        <v>1360500009037</v>
      </c>
      <c r="W140" s="5"/>
      <c r="X140" s="5"/>
      <c r="Y140" s="5"/>
      <c r="Z140" s="5"/>
    </row>
    <row r="141" spans="1:26" ht="21.75" customHeight="1">
      <c r="A141" s="1"/>
      <c r="B141" s="2">
        <v>1409900195471</v>
      </c>
      <c r="C141" s="64" t="s">
        <v>234</v>
      </c>
      <c r="D141" s="5" t="s">
        <v>191</v>
      </c>
      <c r="E141" s="5" t="s">
        <v>229</v>
      </c>
      <c r="F141" s="5" t="e">
        <f t="array" aca="1" ref="F141" ca="1">_xludf.IFNA(INDEX(อาจารย์ประจำหลักสูตรทั้งหมด!$J:$J,MATCH('เอกสารหมายเลข 1 (2)'!$V141,อาจารย์ประจำหลักสูตรทั้งหมด!$AK:$AK,0)),"")</f>
        <v>#NAME?</v>
      </c>
      <c r="G141" s="5" t="e">
        <f t="array" aca="1" ref="G141" ca="1">_xludf.IFNA(INDEX(อาจารย์ประจำหลักสูตรทั้งหมด!$C:$C,MATCH('เอกสารหมายเลข 1 (2)'!$V141,อาจารย์ประจำหลักสูตรทั้งหมด!$AK:$AK,0)),"")</f>
        <v>#NAME?</v>
      </c>
      <c r="H141" s="5" t="e">
        <f t="array" aca="1" ref="H141" ca="1">_xludf.IFNA(INDEX(อาจารย์ประจำหลักสูตรทั้งหมด!$E:$E,MATCH('เอกสารหมายเลข 1 (2)'!$V141,อาจารย์ประจำหลักสูตรทั้งหมด!$AK:$AK,0)),"")</f>
        <v>#NAME?</v>
      </c>
      <c r="I141" s="5" t="e">
        <f t="array" aca="1" ref="I141" ca="1">_xludf.IFNA(INDEX(อาจารย์ประจำหลักสูตรทั้งหมด!$L:$L,MATCH('เอกสารหมายเลข 1 (2)'!$V141,อาจารย์ประจำหลักสูตรทั้งหมด!$AK:$AK,0)),"")</f>
        <v>#NAME?</v>
      </c>
      <c r="J141" s="65" t="e">
        <f t="array" aca="1" ref="J141" ca="1">_xludf.IFNA(INDEX(อาจารย์ประจำหลักสูตรทั้งหมด!$T:$T,MATCH('เอกสารหมายเลข 1 (2)'!$V141,อาจารย์ประจำหลักสูตรทั้งหมด!$AK:$AK,0)),"")</f>
        <v>#NAME?</v>
      </c>
      <c r="K141" s="5" t="s">
        <v>6</v>
      </c>
      <c r="L141" s="5" t="s">
        <v>81</v>
      </c>
      <c r="M141" s="66">
        <f t="shared" si="114"/>
        <v>0</v>
      </c>
      <c r="N141" s="66">
        <f t="shared" si="115"/>
        <v>1</v>
      </c>
      <c r="O141" s="66"/>
      <c r="P141" s="66">
        <f t="shared" si="116"/>
        <v>0</v>
      </c>
      <c r="Q141" s="66">
        <f t="shared" si="117"/>
        <v>0</v>
      </c>
      <c r="R141" s="67">
        <f t="shared" si="2"/>
        <v>1</v>
      </c>
      <c r="S141" s="5"/>
      <c r="T141" s="5"/>
      <c r="U141" s="5" t="str">
        <f t="shared" si="7"/>
        <v>คณะเทคโนโลยีการเกษตร สาขาวิชาพืชศาสตร์</v>
      </c>
      <c r="V141" s="8">
        <v>1409900195471</v>
      </c>
      <c r="W141" s="5"/>
      <c r="X141" s="5"/>
      <c r="Y141" s="5"/>
      <c r="Z141" s="5"/>
    </row>
    <row r="142" spans="1:26" ht="21.75" customHeight="1">
      <c r="A142" s="1"/>
      <c r="B142" s="2">
        <v>3310200197683</v>
      </c>
      <c r="C142" s="64" t="s">
        <v>235</v>
      </c>
      <c r="D142" s="5" t="s">
        <v>191</v>
      </c>
      <c r="E142" s="5" t="s">
        <v>229</v>
      </c>
      <c r="F142" s="5" t="e">
        <f t="array" aca="1" ref="F142" ca="1">_xludf.IFNA(INDEX(อาจารย์ประจำหลักสูตรทั้งหมด!$J:$J,MATCH('เอกสารหมายเลข 1 (2)'!$V142,อาจารย์ประจำหลักสูตรทั้งหมด!$AK:$AK,0)),"")</f>
        <v>#NAME?</v>
      </c>
      <c r="G142" s="5" t="e">
        <f t="array" aca="1" ref="G142" ca="1">_xludf.IFNA(INDEX(อาจารย์ประจำหลักสูตรทั้งหมด!$C:$C,MATCH('เอกสารหมายเลข 1 (2)'!$V142,อาจารย์ประจำหลักสูตรทั้งหมด!$AK:$AK,0)),"")</f>
        <v>#NAME?</v>
      </c>
      <c r="H142" s="5" t="e">
        <f t="array" aca="1" ref="H142" ca="1">_xludf.IFNA(INDEX(อาจารย์ประจำหลักสูตรทั้งหมด!$E:$E,MATCH('เอกสารหมายเลข 1 (2)'!$V142,อาจารย์ประจำหลักสูตรทั้งหมด!$AK:$AK,0)),"")</f>
        <v>#NAME?</v>
      </c>
      <c r="I142" s="5" t="e">
        <f t="array" aca="1" ref="I142" ca="1">_xludf.IFNA(INDEX(อาจารย์ประจำหลักสูตรทั้งหมด!$L:$L,MATCH('เอกสารหมายเลข 1 (2)'!$V142,อาจารย์ประจำหลักสูตรทั้งหมด!$AK:$AK,0)),"")</f>
        <v>#NAME?</v>
      </c>
      <c r="J142" s="65" t="e">
        <f t="array" aca="1" ref="J142" ca="1">_xludf.IFNA(INDEX(อาจารย์ประจำหลักสูตรทั้งหมด!$T:$T,MATCH('เอกสารหมายเลข 1 (2)'!$V142,อาจารย์ประจำหลักสูตรทั้งหมด!$AK:$AK,0)),"")</f>
        <v>#NAME?</v>
      </c>
      <c r="K142" s="5" t="s">
        <v>6</v>
      </c>
      <c r="L142" s="5" t="s">
        <v>81</v>
      </c>
      <c r="M142" s="66">
        <f t="shared" si="114"/>
        <v>0</v>
      </c>
      <c r="N142" s="66">
        <f t="shared" si="115"/>
        <v>1</v>
      </c>
      <c r="O142" s="66"/>
      <c r="P142" s="66">
        <f t="shared" si="116"/>
        <v>0</v>
      </c>
      <c r="Q142" s="66">
        <f t="shared" si="117"/>
        <v>0</v>
      </c>
      <c r="R142" s="67">
        <f t="shared" si="2"/>
        <v>1</v>
      </c>
      <c r="S142" s="5"/>
      <c r="T142" s="5"/>
      <c r="U142" s="5" t="str">
        <f t="shared" si="7"/>
        <v>คณะเทคโนโลยีการเกษตร สาขาวิชาพืชศาสตร์</v>
      </c>
      <c r="V142" s="8">
        <v>3310200197683</v>
      </c>
      <c r="W142" s="5"/>
      <c r="X142" s="5"/>
      <c r="Y142" s="5"/>
      <c r="Z142" s="5"/>
    </row>
    <row r="143" spans="1:26" ht="21.75" customHeight="1">
      <c r="A143" s="1"/>
      <c r="B143" s="2">
        <v>5450300001646</v>
      </c>
      <c r="C143" s="64" t="s">
        <v>236</v>
      </c>
      <c r="D143" s="5" t="s">
        <v>191</v>
      </c>
      <c r="E143" s="5" t="s">
        <v>229</v>
      </c>
      <c r="F143" s="5" t="e">
        <f t="array" aca="1" ref="F143" ca="1">_xludf.IFNA(INDEX(อาจารย์ประจำหลักสูตรทั้งหมด!$J:$J,MATCH('เอกสารหมายเลข 1 (2)'!$V143,อาจารย์ประจำหลักสูตรทั้งหมด!$AK:$AK,0)),"")</f>
        <v>#NAME?</v>
      </c>
      <c r="G143" s="5" t="e">
        <f t="array" aca="1" ref="G143" ca="1">_xludf.IFNA(INDEX(อาจารย์ประจำหลักสูตรทั้งหมด!$C:$C,MATCH('เอกสารหมายเลข 1 (2)'!$V143,อาจารย์ประจำหลักสูตรทั้งหมด!$AK:$AK,0)),"")</f>
        <v>#NAME?</v>
      </c>
      <c r="H143" s="5" t="e">
        <f t="array" aca="1" ref="H143" ca="1">_xludf.IFNA(INDEX(อาจารย์ประจำหลักสูตรทั้งหมด!$E:$E,MATCH('เอกสารหมายเลข 1 (2)'!$V143,อาจารย์ประจำหลักสูตรทั้งหมด!$AK:$AK,0)),"")</f>
        <v>#NAME?</v>
      </c>
      <c r="I143" s="5" t="e">
        <f t="array" aca="1" ref="I143" ca="1">_xludf.IFNA(INDEX(อาจารย์ประจำหลักสูตรทั้งหมด!$L:$L,MATCH('เอกสารหมายเลข 1 (2)'!$V143,อาจารย์ประจำหลักสูตรทั้งหมด!$AK:$AK,0)),"")</f>
        <v>#NAME?</v>
      </c>
      <c r="J143" s="65" t="e">
        <f t="array" aca="1" ref="J143" ca="1">_xludf.IFNA(INDEX(อาจารย์ประจำหลักสูตรทั้งหมด!$T:$T,MATCH('เอกสารหมายเลข 1 (2)'!$V143,อาจารย์ประจำหลักสูตรทั้งหมด!$AK:$AK,0)),"")</f>
        <v>#NAME?</v>
      </c>
      <c r="K143" s="5" t="s">
        <v>6</v>
      </c>
      <c r="L143" s="5" t="s">
        <v>49</v>
      </c>
      <c r="M143" s="66">
        <f t="shared" si="114"/>
        <v>0</v>
      </c>
      <c r="N143" s="66">
        <f t="shared" si="115"/>
        <v>1</v>
      </c>
      <c r="O143" s="66"/>
      <c r="P143" s="66">
        <f t="shared" si="116"/>
        <v>0</v>
      </c>
      <c r="Q143" s="66">
        <f t="shared" si="117"/>
        <v>0</v>
      </c>
      <c r="R143" s="67">
        <f t="shared" si="2"/>
        <v>1</v>
      </c>
      <c r="S143" s="5"/>
      <c r="T143" s="5"/>
      <c r="U143" s="5" t="str">
        <f t="shared" si="7"/>
        <v>คณะเทคโนโลยีการเกษตร สาขาวิชาพืชศาสตร์</v>
      </c>
      <c r="V143" s="8">
        <v>5450300001646</v>
      </c>
      <c r="W143" s="5"/>
      <c r="X143" s="5"/>
      <c r="Y143" s="5"/>
      <c r="Z143" s="5"/>
    </row>
    <row r="144" spans="1:26" ht="21.75" customHeight="1">
      <c r="A144" s="1"/>
      <c r="B144" s="2">
        <v>3479900045051</v>
      </c>
      <c r="C144" s="64" t="s">
        <v>237</v>
      </c>
      <c r="D144" s="5" t="s">
        <v>191</v>
      </c>
      <c r="E144" s="5" t="s">
        <v>229</v>
      </c>
      <c r="F144" s="5" t="e">
        <f t="array" aca="1" ref="F144" ca="1">_xludf.IFNA(INDEX(อาจารย์ประจำหลักสูตรทั้งหมด!$J:$J,MATCH('เอกสารหมายเลข 1 (2)'!$V144,อาจารย์ประจำหลักสูตรทั้งหมด!$AK:$AK,0)),"")</f>
        <v>#NAME?</v>
      </c>
      <c r="G144" s="5" t="e">
        <f t="array" aca="1" ref="G144" ca="1">_xludf.IFNA(INDEX(อาจารย์ประจำหลักสูตรทั้งหมด!$C:$C,MATCH('เอกสารหมายเลข 1 (2)'!$V144,อาจารย์ประจำหลักสูตรทั้งหมด!$AK:$AK,0)),"")</f>
        <v>#NAME?</v>
      </c>
      <c r="H144" s="5" t="e">
        <f t="array" aca="1" ref="H144" ca="1">_xludf.IFNA(INDEX(อาจารย์ประจำหลักสูตรทั้งหมด!$E:$E,MATCH('เอกสารหมายเลข 1 (2)'!$V144,อาจารย์ประจำหลักสูตรทั้งหมด!$AK:$AK,0)),"")</f>
        <v>#NAME?</v>
      </c>
      <c r="I144" s="5" t="e">
        <f t="array" aca="1" ref="I144" ca="1">_xludf.IFNA(INDEX(อาจารย์ประจำหลักสูตรทั้งหมด!$L:$L,MATCH('เอกสารหมายเลข 1 (2)'!$V144,อาจารย์ประจำหลักสูตรทั้งหมด!$AK:$AK,0)),"")</f>
        <v>#NAME?</v>
      </c>
      <c r="J144" s="65" t="e">
        <f t="array" aca="1" ref="J144" ca="1">_xludf.IFNA(INDEX(อาจารย์ประจำหลักสูตรทั้งหมด!$T:$T,MATCH('เอกสารหมายเลข 1 (2)'!$V144,อาจารย์ประจำหลักสูตรทั้งหมด!$AK:$AK,0)),"")</f>
        <v>#NAME?</v>
      </c>
      <c r="K144" s="5" t="s">
        <v>48</v>
      </c>
      <c r="L144" s="5" t="s">
        <v>81</v>
      </c>
      <c r="M144" s="66">
        <f t="shared" si="114"/>
        <v>0</v>
      </c>
      <c r="N144" s="66">
        <f t="shared" si="115"/>
        <v>0</v>
      </c>
      <c r="O144" s="66"/>
      <c r="P144" s="66">
        <f t="shared" si="116"/>
        <v>1</v>
      </c>
      <c r="Q144" s="66">
        <f t="shared" si="117"/>
        <v>0</v>
      </c>
      <c r="R144" s="67">
        <f t="shared" si="2"/>
        <v>1</v>
      </c>
      <c r="S144" s="5"/>
      <c r="T144" s="5"/>
      <c r="U144" s="5" t="str">
        <f t="shared" si="7"/>
        <v xml:space="preserve"> </v>
      </c>
      <c r="V144" s="8">
        <v>3479900045051</v>
      </c>
      <c r="W144" s="5"/>
      <c r="X144" s="5"/>
      <c r="Y144" s="5"/>
      <c r="Z144" s="5"/>
    </row>
    <row r="145" spans="1:26" ht="21.75" customHeight="1">
      <c r="A145" s="4">
        <v>6</v>
      </c>
      <c r="B145" s="57" t="str">
        <f>E146</f>
        <v>สาขาวิชาสัตวศาสตร์</v>
      </c>
      <c r="C145" s="58" t="str">
        <f>B145</f>
        <v>สาขาวิชาสัตวศาสตร์</v>
      </c>
      <c r="D145" s="59"/>
      <c r="E145" s="59"/>
      <c r="F145" s="59" t="e">
        <f t="array" aca="1" ref="F145" ca="1">_xludf.IFNA(INDEX(อาจารย์ประจำหลักสูตรทั้งหมด!$J:$J,MATCH('เอกสารหมายเลข 1 (2)'!$V145,อาจารย์ประจำหลักสูตรทั้งหมด!$AK:$AK,0)),"")</f>
        <v>#NAME?</v>
      </c>
      <c r="G145" s="59" t="e">
        <f t="array" aca="1" ref="G145" ca="1">_xludf.IFNA(INDEX(อาจารย์ประจำหลักสูตรทั้งหมด!$C:$C,MATCH('เอกสารหมายเลข 1 (2)'!$V145,อาจารย์ประจำหลักสูตรทั้งหมด!$AK:$AK,0)),"")</f>
        <v>#NAME?</v>
      </c>
      <c r="H145" s="59" t="e">
        <f t="array" aca="1" ref="H145" ca="1">_xludf.IFNA(INDEX(อาจารย์ประจำหลักสูตรทั้งหมด!$E:$E,MATCH('เอกสารหมายเลข 1 (2)'!$V145,อาจารย์ประจำหลักสูตรทั้งหมด!$AK:$AK,0)),"")</f>
        <v>#NAME?</v>
      </c>
      <c r="I145" s="59" t="e">
        <f t="array" aca="1" ref="I145" ca="1">_xludf.IFNA(INDEX(อาจารย์ประจำหลักสูตรทั้งหมด!$L:$L,MATCH('เอกสารหมายเลข 1 (2)'!$V145,อาจารย์ประจำหลักสูตรทั้งหมด!$AK:$AK,0)),"")</f>
        <v>#NAME?</v>
      </c>
      <c r="J145" s="61" t="e">
        <f t="array" aca="1" ref="J145" ca="1">_xludf.IFNA(INDEX(อาจารย์ประจำหลักสูตรทั้งหมด!$T:$T,MATCH('เอกสารหมายเลข 1 (2)'!$V145,อาจารย์ประจำหลักสูตรทั้งหมด!$AK:$AK,0)),"")</f>
        <v>#NAME?</v>
      </c>
      <c r="K145" s="59"/>
      <c r="L145" s="59"/>
      <c r="M145" s="62">
        <f t="shared" ref="M145:N145" si="118">SUMIF($E:$E,$B145,M:M)</f>
        <v>3</v>
      </c>
      <c r="N145" s="62">
        <f t="shared" si="118"/>
        <v>10</v>
      </c>
      <c r="O145" s="62"/>
      <c r="P145" s="62">
        <f t="shared" ref="P145:Q145" si="119">SUMIF($E:$E,$B145,P:P)</f>
        <v>3</v>
      </c>
      <c r="Q145" s="62">
        <f t="shared" si="119"/>
        <v>0</v>
      </c>
      <c r="R145" s="63">
        <f t="shared" si="2"/>
        <v>16</v>
      </c>
      <c r="S145" s="59"/>
      <c r="T145" s="59"/>
      <c r="U145" s="5" t="str">
        <f t="shared" si="7"/>
        <v>คณะเทคโนโลยีการเกษตร สาขาวิชาสัตวศาสตร์</v>
      </c>
      <c r="V145" s="58" t="s">
        <v>51</v>
      </c>
      <c r="W145" s="59"/>
      <c r="X145" s="59"/>
      <c r="Y145" s="59"/>
      <c r="Z145" s="59"/>
    </row>
    <row r="146" spans="1:26" ht="21.75" customHeight="1">
      <c r="A146" s="1"/>
      <c r="B146" s="2">
        <v>3409900352409</v>
      </c>
      <c r="C146" s="64" t="s">
        <v>238</v>
      </c>
      <c r="D146" s="5" t="s">
        <v>191</v>
      </c>
      <c r="E146" s="5" t="s">
        <v>239</v>
      </c>
      <c r="F146" s="5" t="e">
        <f t="array" aca="1" ref="F146" ca="1">_xludf.IFNA(INDEX(อาจารย์ประจำหลักสูตรทั้งหมด!$J:$J,MATCH('เอกสารหมายเลข 1 (2)'!$V146,อาจารย์ประจำหลักสูตรทั้งหมด!$AK:$AK,0)),"")</f>
        <v>#NAME?</v>
      </c>
      <c r="G146" s="5" t="e">
        <f t="array" aca="1" ref="G146" ca="1">_xludf.IFNA(INDEX(อาจารย์ประจำหลักสูตรทั้งหมด!$C:$C,MATCH('เอกสารหมายเลข 1 (2)'!$V146,อาจารย์ประจำหลักสูตรทั้งหมด!$AK:$AK,0)),"")</f>
        <v>#NAME?</v>
      </c>
      <c r="H146" s="5" t="e">
        <f t="array" aca="1" ref="H146" ca="1">_xludf.IFNA(INDEX(อาจารย์ประจำหลักสูตรทั้งหมด!$E:$E,MATCH('เอกสารหมายเลข 1 (2)'!$V146,อาจารย์ประจำหลักสูตรทั้งหมด!$AK:$AK,0)),"")</f>
        <v>#NAME?</v>
      </c>
      <c r="I146" s="5" t="e">
        <f t="array" aca="1" ref="I146" ca="1">_xludf.IFNA(INDEX(อาจารย์ประจำหลักสูตรทั้งหมด!$L:$L,MATCH('เอกสารหมายเลข 1 (2)'!$V146,อาจารย์ประจำหลักสูตรทั้งหมด!$AK:$AK,0)),"")</f>
        <v>#NAME?</v>
      </c>
      <c r="J146" s="65" t="e">
        <f t="array" aca="1" ref="J146" ca="1">_xludf.IFNA(INDEX(อาจารย์ประจำหลักสูตรทั้งหมด!$T:$T,MATCH('เอกสารหมายเลข 1 (2)'!$V146,อาจารย์ประจำหลักสูตรทั้งหมด!$AK:$AK,0)),"")</f>
        <v>#NAME?</v>
      </c>
      <c r="K146" s="5" t="s">
        <v>62</v>
      </c>
      <c r="L146" s="5" t="s">
        <v>49</v>
      </c>
      <c r="M146" s="66">
        <f t="shared" ref="M146:M161" si="120">IF(K146="ข้าราชการพลเรือนในสถาบันอุดมศึกษา",1,0)</f>
        <v>1</v>
      </c>
      <c r="N146" s="66">
        <f t="shared" ref="N146:N161" si="121">IF(K146="พนักงานมหาวิทยาลัย",1,0)</f>
        <v>0</v>
      </c>
      <c r="O146" s="66"/>
      <c r="P146" s="66">
        <f t="shared" ref="P146:P161" si="122">IF(K146="ลูกจ้างชั่วคราวรายเดือน",1,0)</f>
        <v>0</v>
      </c>
      <c r="Q146" s="66">
        <f t="shared" ref="Q146:Q161" si="123">IF(K146="อาจารย์พิเศษรายชั่วโมง",1,0)</f>
        <v>0</v>
      </c>
      <c r="R146" s="67">
        <f t="shared" si="2"/>
        <v>1</v>
      </c>
      <c r="S146" s="5"/>
      <c r="T146" s="5"/>
      <c r="U146" s="5" t="str">
        <f t="shared" si="7"/>
        <v>คณะเทคโนโลยีการเกษตร สาขาวิชาสัตวศาสตร์</v>
      </c>
      <c r="V146" s="8">
        <v>3409900352409</v>
      </c>
      <c r="W146" s="5"/>
      <c r="X146" s="5"/>
      <c r="Y146" s="5"/>
      <c r="Z146" s="5"/>
    </row>
    <row r="147" spans="1:26" ht="21.75" customHeight="1">
      <c r="A147" s="1"/>
      <c r="B147" s="2">
        <v>3409900356617</v>
      </c>
      <c r="C147" s="64" t="s">
        <v>241</v>
      </c>
      <c r="D147" s="5" t="s">
        <v>191</v>
      </c>
      <c r="E147" s="5" t="s">
        <v>239</v>
      </c>
      <c r="F147" s="5" t="e">
        <f t="array" aca="1" ref="F147" ca="1">_xludf.IFNA(INDEX(อาจารย์ประจำหลักสูตรทั้งหมด!$J:$J,MATCH('เอกสารหมายเลข 1 (2)'!$V147,อาจารย์ประจำหลักสูตรทั้งหมด!$AK:$AK,0)),"")</f>
        <v>#NAME?</v>
      </c>
      <c r="G147" s="5" t="e">
        <f t="array" aca="1" ref="G147" ca="1">_xludf.IFNA(INDEX(อาจารย์ประจำหลักสูตรทั้งหมด!$C:$C,MATCH('เอกสารหมายเลข 1 (2)'!$V147,อาจารย์ประจำหลักสูตรทั้งหมด!$AK:$AK,0)),"")</f>
        <v>#NAME?</v>
      </c>
      <c r="H147" s="5" t="e">
        <f t="array" aca="1" ref="H147" ca="1">_xludf.IFNA(INDEX(อาจารย์ประจำหลักสูตรทั้งหมด!$E:$E,MATCH('เอกสารหมายเลข 1 (2)'!$V147,อาจารย์ประจำหลักสูตรทั้งหมด!$AK:$AK,0)),"")</f>
        <v>#NAME?</v>
      </c>
      <c r="I147" s="5" t="e">
        <f t="array" aca="1" ref="I147" ca="1">_xludf.IFNA(INDEX(อาจารย์ประจำหลักสูตรทั้งหมด!$L:$L,MATCH('เอกสารหมายเลข 1 (2)'!$V147,อาจารย์ประจำหลักสูตรทั้งหมด!$AK:$AK,0)),"")</f>
        <v>#NAME?</v>
      </c>
      <c r="J147" s="65" t="e">
        <f t="array" aca="1" ref="J147" ca="1">_xludf.IFNA(INDEX(อาจารย์ประจำหลักสูตรทั้งหมด!$T:$T,MATCH('เอกสารหมายเลข 1 (2)'!$V147,อาจารย์ประจำหลักสูตรทั้งหมด!$AK:$AK,0)),"")</f>
        <v>#NAME?</v>
      </c>
      <c r="K147" s="5" t="s">
        <v>62</v>
      </c>
      <c r="L147" s="5" t="s">
        <v>81</v>
      </c>
      <c r="M147" s="66">
        <f t="shared" si="120"/>
        <v>1</v>
      </c>
      <c r="N147" s="66">
        <f t="shared" si="121"/>
        <v>0</v>
      </c>
      <c r="O147" s="66"/>
      <c r="P147" s="66">
        <f t="shared" si="122"/>
        <v>0</v>
      </c>
      <c r="Q147" s="66">
        <f t="shared" si="123"/>
        <v>0</v>
      </c>
      <c r="R147" s="67">
        <f t="shared" si="2"/>
        <v>1</v>
      </c>
      <c r="S147" s="5"/>
      <c r="T147" s="5"/>
      <c r="U147" s="5" t="str">
        <f t="shared" si="7"/>
        <v>คณะเทคโนโลยีการเกษตร สาขาวิชาสัตวศาสตร์</v>
      </c>
      <c r="V147" s="8">
        <v>3409900356617</v>
      </c>
      <c r="W147" s="5"/>
      <c r="X147" s="5"/>
      <c r="Y147" s="5"/>
      <c r="Z147" s="5"/>
    </row>
    <row r="148" spans="1:26" ht="21.75" customHeight="1">
      <c r="A148" s="1"/>
      <c r="B148" s="2">
        <v>3460500427276</v>
      </c>
      <c r="C148" s="64" t="s">
        <v>242</v>
      </c>
      <c r="D148" s="5" t="s">
        <v>191</v>
      </c>
      <c r="E148" s="5" t="s">
        <v>239</v>
      </c>
      <c r="F148" s="5" t="e">
        <f t="array" aca="1" ref="F148" ca="1">_xludf.IFNA(INDEX(อาจารย์ประจำหลักสูตรทั้งหมด!$J:$J,MATCH('เอกสารหมายเลข 1 (2)'!$V148,อาจารย์ประจำหลักสูตรทั้งหมด!$AK:$AK,0)),"")</f>
        <v>#NAME?</v>
      </c>
      <c r="G148" s="5" t="e">
        <f t="array" aca="1" ref="G148" ca="1">_xludf.IFNA(INDEX(อาจารย์ประจำหลักสูตรทั้งหมด!$C:$C,MATCH('เอกสารหมายเลข 1 (2)'!$V148,อาจารย์ประจำหลักสูตรทั้งหมด!$AK:$AK,0)),"")</f>
        <v>#NAME?</v>
      </c>
      <c r="H148" s="5" t="e">
        <f t="array" aca="1" ref="H148" ca="1">_xludf.IFNA(INDEX(อาจารย์ประจำหลักสูตรทั้งหมด!$E:$E,MATCH('เอกสารหมายเลข 1 (2)'!$V148,อาจารย์ประจำหลักสูตรทั้งหมด!$AK:$AK,0)),"")</f>
        <v>#NAME?</v>
      </c>
      <c r="I148" s="5" t="e">
        <f t="array" aca="1" ref="I148" ca="1">_xludf.IFNA(INDEX(อาจารย์ประจำหลักสูตรทั้งหมด!$L:$L,MATCH('เอกสารหมายเลข 1 (2)'!$V148,อาจารย์ประจำหลักสูตรทั้งหมด!$AK:$AK,0)),"")</f>
        <v>#NAME?</v>
      </c>
      <c r="J148" s="65" t="e">
        <f t="array" aca="1" ref="J148" ca="1">_xludf.IFNA(INDEX(อาจารย์ประจำหลักสูตรทั้งหมด!$T:$T,MATCH('เอกสารหมายเลข 1 (2)'!$V148,อาจารย์ประจำหลักสูตรทั้งหมด!$AK:$AK,0)),"")</f>
        <v>#NAME?</v>
      </c>
      <c r="K148" s="5" t="s">
        <v>62</v>
      </c>
      <c r="L148" s="5" t="s">
        <v>81</v>
      </c>
      <c r="M148" s="66">
        <f t="shared" si="120"/>
        <v>1</v>
      </c>
      <c r="N148" s="66">
        <f t="shared" si="121"/>
        <v>0</v>
      </c>
      <c r="O148" s="66"/>
      <c r="P148" s="66">
        <f t="shared" si="122"/>
        <v>0</v>
      </c>
      <c r="Q148" s="66">
        <f t="shared" si="123"/>
        <v>0</v>
      </c>
      <c r="R148" s="67">
        <f t="shared" si="2"/>
        <v>1</v>
      </c>
      <c r="S148" s="5"/>
      <c r="T148" s="5"/>
      <c r="U148" s="5" t="str">
        <f t="shared" si="7"/>
        <v>คณะเทคโนโลยีการเกษตร สาขาวิชาสัตวศาสตร์</v>
      </c>
      <c r="V148" s="8">
        <v>3460500427276</v>
      </c>
      <c r="W148" s="5"/>
      <c r="X148" s="5"/>
      <c r="Y148" s="5"/>
      <c r="Z148" s="5"/>
    </row>
    <row r="149" spans="1:26" ht="21.75" customHeight="1">
      <c r="A149" s="1"/>
      <c r="B149" s="2">
        <v>1309900731412</v>
      </c>
      <c r="C149" s="64" t="s">
        <v>243</v>
      </c>
      <c r="D149" s="5" t="s">
        <v>191</v>
      </c>
      <c r="E149" s="5" t="s">
        <v>239</v>
      </c>
      <c r="F149" s="5" t="e">
        <f t="array" aca="1" ref="F149" ca="1">_xludf.IFNA(INDEX(อาจารย์ประจำหลักสูตรทั้งหมด!$J:$J,MATCH('เอกสารหมายเลข 1 (2)'!$V149,อาจารย์ประจำหลักสูตรทั้งหมด!$AK:$AK,0)),"")</f>
        <v>#NAME?</v>
      </c>
      <c r="G149" s="5" t="e">
        <f t="array" aca="1" ref="G149" ca="1">_xludf.IFNA(INDEX(อาจารย์ประจำหลักสูตรทั้งหมด!$C:$C,MATCH('เอกสารหมายเลข 1 (2)'!$V149,อาจารย์ประจำหลักสูตรทั้งหมด!$AK:$AK,0)),"")</f>
        <v>#NAME?</v>
      </c>
      <c r="H149" s="5" t="e">
        <f t="array" aca="1" ref="H149" ca="1">_xludf.IFNA(INDEX(อาจารย์ประจำหลักสูตรทั้งหมด!$E:$E,MATCH('เอกสารหมายเลข 1 (2)'!$V149,อาจารย์ประจำหลักสูตรทั้งหมด!$AK:$AK,0)),"")</f>
        <v>#NAME?</v>
      </c>
      <c r="I149" s="5" t="e">
        <f t="array" aca="1" ref="I149" ca="1">_xludf.IFNA(INDEX(อาจารย์ประจำหลักสูตรทั้งหมด!$L:$L,MATCH('เอกสารหมายเลข 1 (2)'!$V149,อาจารย์ประจำหลักสูตรทั้งหมด!$AK:$AK,0)),"")</f>
        <v>#NAME?</v>
      </c>
      <c r="J149" s="65" t="e">
        <f t="array" aca="1" ref="J149" ca="1">_xludf.IFNA(INDEX(อาจารย์ประจำหลักสูตรทั้งหมด!$T:$T,MATCH('เอกสารหมายเลข 1 (2)'!$V149,อาจารย์ประจำหลักสูตรทั้งหมด!$AK:$AK,0)),"")</f>
        <v>#NAME?</v>
      </c>
      <c r="K149" s="5" t="s">
        <v>6</v>
      </c>
      <c r="L149" s="5" t="s">
        <v>81</v>
      </c>
      <c r="M149" s="66">
        <f t="shared" si="120"/>
        <v>0</v>
      </c>
      <c r="N149" s="66">
        <f t="shared" si="121"/>
        <v>1</v>
      </c>
      <c r="O149" s="66"/>
      <c r="P149" s="66">
        <f t="shared" si="122"/>
        <v>0</v>
      </c>
      <c r="Q149" s="66">
        <f t="shared" si="123"/>
        <v>0</v>
      </c>
      <c r="R149" s="67">
        <f t="shared" si="2"/>
        <v>1</v>
      </c>
      <c r="S149" s="5"/>
      <c r="T149" s="5"/>
      <c r="U149" s="5" t="str">
        <f t="shared" si="7"/>
        <v>คณะเทคโนโลยีการเกษตร สาขาวิชาสัตวศาสตร์</v>
      </c>
      <c r="V149" s="8">
        <v>1309900731412</v>
      </c>
      <c r="W149" s="5"/>
      <c r="X149" s="5"/>
      <c r="Y149" s="5"/>
      <c r="Z149" s="5"/>
    </row>
    <row r="150" spans="1:26" ht="21.75" customHeight="1">
      <c r="A150" s="1"/>
      <c r="B150" s="2">
        <v>1411300019594</v>
      </c>
      <c r="C150" s="64" t="s">
        <v>244</v>
      </c>
      <c r="D150" s="5" t="s">
        <v>191</v>
      </c>
      <c r="E150" s="5" t="s">
        <v>239</v>
      </c>
      <c r="F150" s="5" t="e">
        <f t="array" aca="1" ref="F150" ca="1">_xludf.IFNA(INDEX(อาจารย์ประจำหลักสูตรทั้งหมด!$J:$J,MATCH('เอกสารหมายเลข 1 (2)'!$V150,อาจารย์ประจำหลักสูตรทั้งหมด!$AK:$AK,0)),"")</f>
        <v>#NAME?</v>
      </c>
      <c r="G150" s="5" t="e">
        <f t="array" aca="1" ref="G150" ca="1">_xludf.IFNA(INDEX(อาจารย์ประจำหลักสูตรทั้งหมด!$C:$C,MATCH('เอกสารหมายเลข 1 (2)'!$V150,อาจารย์ประจำหลักสูตรทั้งหมด!$AK:$AK,0)),"")</f>
        <v>#NAME?</v>
      </c>
      <c r="H150" s="5" t="e">
        <f t="array" aca="1" ref="H150" ca="1">_xludf.IFNA(INDEX(อาจารย์ประจำหลักสูตรทั้งหมด!$E:$E,MATCH('เอกสารหมายเลข 1 (2)'!$V150,อาจารย์ประจำหลักสูตรทั้งหมด!$AK:$AK,0)),"")</f>
        <v>#NAME?</v>
      </c>
      <c r="I150" s="5" t="e">
        <f t="array" aca="1" ref="I150" ca="1">_xludf.IFNA(INDEX(อาจารย์ประจำหลักสูตรทั้งหมด!$L:$L,MATCH('เอกสารหมายเลข 1 (2)'!$V150,อาจารย์ประจำหลักสูตรทั้งหมด!$AK:$AK,0)),"")</f>
        <v>#NAME?</v>
      </c>
      <c r="J150" s="65" t="e">
        <f t="array" aca="1" ref="J150" ca="1">_xludf.IFNA(INDEX(อาจารย์ประจำหลักสูตรทั้งหมด!$T:$T,MATCH('เอกสารหมายเลข 1 (2)'!$V150,อาจารย์ประจำหลักสูตรทั้งหมด!$AK:$AK,0)),"")</f>
        <v>#NAME?</v>
      </c>
      <c r="K150" s="5" t="s">
        <v>6</v>
      </c>
      <c r="L150" s="5" t="s">
        <v>81</v>
      </c>
      <c r="M150" s="66">
        <f t="shared" si="120"/>
        <v>0</v>
      </c>
      <c r="N150" s="66">
        <f t="shared" si="121"/>
        <v>1</v>
      </c>
      <c r="O150" s="66"/>
      <c r="P150" s="66">
        <f t="shared" si="122"/>
        <v>0</v>
      </c>
      <c r="Q150" s="66">
        <f t="shared" si="123"/>
        <v>0</v>
      </c>
      <c r="R150" s="67">
        <f t="shared" si="2"/>
        <v>1</v>
      </c>
      <c r="S150" s="5"/>
      <c r="T150" s="5"/>
      <c r="U150" s="5" t="str">
        <f t="shared" si="7"/>
        <v>คณะเทคโนโลยีการเกษตร สาขาวิชาสัตวศาสตร์</v>
      </c>
      <c r="V150" s="8">
        <v>1411300019594</v>
      </c>
      <c r="W150" s="5"/>
      <c r="X150" s="5"/>
      <c r="Y150" s="5"/>
      <c r="Z150" s="5"/>
    </row>
    <row r="151" spans="1:26" ht="21.75" customHeight="1">
      <c r="A151" s="1"/>
      <c r="B151" s="2">
        <v>1450200114667</v>
      </c>
      <c r="C151" s="64" t="s">
        <v>246</v>
      </c>
      <c r="D151" s="5" t="s">
        <v>191</v>
      </c>
      <c r="E151" s="5" t="s">
        <v>239</v>
      </c>
      <c r="F151" s="5" t="e">
        <f t="array" aca="1" ref="F151" ca="1">_xludf.IFNA(INDEX(อาจารย์ประจำหลักสูตรทั้งหมด!$J:$J,MATCH('เอกสารหมายเลข 1 (2)'!$V151,อาจารย์ประจำหลักสูตรทั้งหมด!$AK:$AK,0)),"")</f>
        <v>#NAME?</v>
      </c>
      <c r="G151" s="5" t="e">
        <f t="array" aca="1" ref="G151" ca="1">_xludf.IFNA(INDEX(อาจารย์ประจำหลักสูตรทั้งหมด!$C:$C,MATCH('เอกสารหมายเลข 1 (2)'!$V151,อาจารย์ประจำหลักสูตรทั้งหมด!$AK:$AK,0)),"")</f>
        <v>#NAME?</v>
      </c>
      <c r="H151" s="5" t="e">
        <f t="array" aca="1" ref="H151" ca="1">_xludf.IFNA(INDEX(อาจารย์ประจำหลักสูตรทั้งหมด!$E:$E,MATCH('เอกสารหมายเลข 1 (2)'!$V151,อาจารย์ประจำหลักสูตรทั้งหมด!$AK:$AK,0)),"")</f>
        <v>#NAME?</v>
      </c>
      <c r="I151" s="5" t="e">
        <f t="array" aca="1" ref="I151" ca="1">_xludf.IFNA(INDEX(อาจารย์ประจำหลักสูตรทั้งหมด!$L:$L,MATCH('เอกสารหมายเลข 1 (2)'!$V151,อาจารย์ประจำหลักสูตรทั้งหมด!$AK:$AK,0)),"")</f>
        <v>#NAME?</v>
      </c>
      <c r="J151" s="65" t="e">
        <f t="array" aca="1" ref="J151" ca="1">_xludf.IFNA(INDEX(อาจารย์ประจำหลักสูตรทั้งหมด!$T:$T,MATCH('เอกสารหมายเลข 1 (2)'!$V151,อาจารย์ประจำหลักสูตรทั้งหมด!$AK:$AK,0)),"")</f>
        <v>#NAME?</v>
      </c>
      <c r="K151" s="5" t="s">
        <v>6</v>
      </c>
      <c r="L151" s="5" t="s">
        <v>81</v>
      </c>
      <c r="M151" s="66">
        <f t="shared" si="120"/>
        <v>0</v>
      </c>
      <c r="N151" s="66">
        <f t="shared" si="121"/>
        <v>1</v>
      </c>
      <c r="O151" s="66"/>
      <c r="P151" s="66">
        <f t="shared" si="122"/>
        <v>0</v>
      </c>
      <c r="Q151" s="66">
        <f t="shared" si="123"/>
        <v>0</v>
      </c>
      <c r="R151" s="67">
        <f t="shared" si="2"/>
        <v>1</v>
      </c>
      <c r="S151" s="5"/>
      <c r="T151" s="5"/>
      <c r="U151" s="5" t="str">
        <f t="shared" si="7"/>
        <v>คณะเทคโนโลยีการเกษตร สาขาวิชาสัตวศาสตร์</v>
      </c>
      <c r="V151" s="8">
        <v>1450200114667</v>
      </c>
      <c r="W151" s="5"/>
      <c r="X151" s="5"/>
      <c r="Y151" s="5"/>
      <c r="Z151" s="5"/>
    </row>
    <row r="152" spans="1:26" ht="21.75" customHeight="1">
      <c r="A152" s="1"/>
      <c r="B152" s="2">
        <v>1461200023875</v>
      </c>
      <c r="C152" s="64" t="s">
        <v>247</v>
      </c>
      <c r="D152" s="5" t="s">
        <v>191</v>
      </c>
      <c r="E152" s="5" t="s">
        <v>239</v>
      </c>
      <c r="F152" s="5" t="e">
        <f t="array" aca="1" ref="F152" ca="1">_xludf.IFNA(INDEX(อาจารย์ประจำหลักสูตรทั้งหมด!$J:$J,MATCH('เอกสารหมายเลข 1 (2)'!$V152,อาจารย์ประจำหลักสูตรทั้งหมด!$AK:$AK,0)),"")</f>
        <v>#NAME?</v>
      </c>
      <c r="G152" s="5" t="e">
        <f t="array" aca="1" ref="G152" ca="1">_xludf.IFNA(INDEX(อาจารย์ประจำหลักสูตรทั้งหมด!$C:$C,MATCH('เอกสารหมายเลข 1 (2)'!$V152,อาจารย์ประจำหลักสูตรทั้งหมด!$AK:$AK,0)),"")</f>
        <v>#NAME?</v>
      </c>
      <c r="H152" s="5" t="e">
        <f t="array" aca="1" ref="H152" ca="1">_xludf.IFNA(INDEX(อาจารย์ประจำหลักสูตรทั้งหมด!$E:$E,MATCH('เอกสารหมายเลข 1 (2)'!$V152,อาจารย์ประจำหลักสูตรทั้งหมด!$AK:$AK,0)),"")</f>
        <v>#NAME?</v>
      </c>
      <c r="I152" s="5" t="e">
        <f t="array" aca="1" ref="I152" ca="1">_xludf.IFNA(INDEX(อาจารย์ประจำหลักสูตรทั้งหมด!$L:$L,MATCH('เอกสารหมายเลข 1 (2)'!$V152,อาจารย์ประจำหลักสูตรทั้งหมด!$AK:$AK,0)),"")</f>
        <v>#NAME?</v>
      </c>
      <c r="J152" s="65" t="e">
        <f t="array" aca="1" ref="J152" ca="1">_xludf.IFNA(INDEX(อาจารย์ประจำหลักสูตรทั้งหมด!$T:$T,MATCH('เอกสารหมายเลข 1 (2)'!$V152,อาจารย์ประจำหลักสูตรทั้งหมด!$AK:$AK,0)),"")</f>
        <v>#NAME?</v>
      </c>
      <c r="K152" s="5" t="s">
        <v>6</v>
      </c>
      <c r="L152" s="5" t="s">
        <v>81</v>
      </c>
      <c r="M152" s="66">
        <f t="shared" si="120"/>
        <v>0</v>
      </c>
      <c r="N152" s="66">
        <f t="shared" si="121"/>
        <v>1</v>
      </c>
      <c r="O152" s="66"/>
      <c r="P152" s="66">
        <f t="shared" si="122"/>
        <v>0</v>
      </c>
      <c r="Q152" s="66">
        <f t="shared" si="123"/>
        <v>0</v>
      </c>
      <c r="R152" s="67">
        <f t="shared" si="2"/>
        <v>1</v>
      </c>
      <c r="S152" s="5"/>
      <c r="T152" s="5"/>
      <c r="U152" s="5" t="str">
        <f t="shared" si="7"/>
        <v>คณะเทคโนโลยีการเกษตร สาขาวิชาสัตวศาสตร์</v>
      </c>
      <c r="V152" s="8">
        <v>1461200023875</v>
      </c>
      <c r="W152" s="5"/>
      <c r="X152" s="5"/>
      <c r="Y152" s="5"/>
      <c r="Z152" s="5"/>
    </row>
    <row r="153" spans="1:26" ht="21.75" customHeight="1">
      <c r="A153" s="1"/>
      <c r="B153" s="2">
        <v>1489900013942</v>
      </c>
      <c r="C153" s="64" t="s">
        <v>248</v>
      </c>
      <c r="D153" s="5" t="s">
        <v>191</v>
      </c>
      <c r="E153" s="5" t="s">
        <v>239</v>
      </c>
      <c r="F153" s="5" t="e">
        <f t="array" aca="1" ref="F153" ca="1">_xludf.IFNA(INDEX(อาจารย์ประจำหลักสูตรทั้งหมด!$J:$J,MATCH('เอกสารหมายเลข 1 (2)'!$V153,อาจารย์ประจำหลักสูตรทั้งหมด!$AK:$AK,0)),"")</f>
        <v>#NAME?</v>
      </c>
      <c r="G153" s="5" t="e">
        <f t="array" aca="1" ref="G153" ca="1">_xludf.IFNA(INDEX(อาจารย์ประจำหลักสูตรทั้งหมด!$C:$C,MATCH('เอกสารหมายเลข 1 (2)'!$V153,อาจารย์ประจำหลักสูตรทั้งหมด!$AK:$AK,0)),"")</f>
        <v>#NAME?</v>
      </c>
      <c r="H153" s="5" t="e">
        <f t="array" aca="1" ref="H153" ca="1">_xludf.IFNA(INDEX(อาจารย์ประจำหลักสูตรทั้งหมด!$E:$E,MATCH('เอกสารหมายเลข 1 (2)'!$V153,อาจารย์ประจำหลักสูตรทั้งหมด!$AK:$AK,0)),"")</f>
        <v>#NAME?</v>
      </c>
      <c r="I153" s="5" t="e">
        <f t="array" aca="1" ref="I153" ca="1">_xludf.IFNA(INDEX(อาจารย์ประจำหลักสูตรทั้งหมด!$L:$L,MATCH('เอกสารหมายเลข 1 (2)'!$V153,อาจารย์ประจำหลักสูตรทั้งหมด!$AK:$AK,0)),"")</f>
        <v>#NAME?</v>
      </c>
      <c r="J153" s="65" t="e">
        <f t="array" aca="1" ref="J153" ca="1">_xludf.IFNA(INDEX(อาจารย์ประจำหลักสูตรทั้งหมด!$T:$T,MATCH('เอกสารหมายเลข 1 (2)'!$V153,อาจารย์ประจำหลักสูตรทั้งหมด!$AK:$AK,0)),"")</f>
        <v>#NAME?</v>
      </c>
      <c r="K153" s="5" t="s">
        <v>6</v>
      </c>
      <c r="L153" s="5" t="s">
        <v>81</v>
      </c>
      <c r="M153" s="66">
        <f t="shared" si="120"/>
        <v>0</v>
      </c>
      <c r="N153" s="66">
        <f t="shared" si="121"/>
        <v>1</v>
      </c>
      <c r="O153" s="66"/>
      <c r="P153" s="66">
        <f t="shared" si="122"/>
        <v>0</v>
      </c>
      <c r="Q153" s="66">
        <f t="shared" si="123"/>
        <v>0</v>
      </c>
      <c r="R153" s="67">
        <f t="shared" si="2"/>
        <v>1</v>
      </c>
      <c r="S153" s="5"/>
      <c r="T153" s="5"/>
      <c r="U153" s="5" t="str">
        <f t="shared" si="7"/>
        <v>คณะเทคโนโลยีการเกษตร สาขาวิชาสัตวศาสตร์</v>
      </c>
      <c r="V153" s="8">
        <v>1489900013942</v>
      </c>
      <c r="W153" s="5"/>
      <c r="X153" s="5"/>
      <c r="Y153" s="5"/>
      <c r="Z153" s="5"/>
    </row>
    <row r="154" spans="1:26" ht="21.75" customHeight="1">
      <c r="A154" s="1"/>
      <c r="B154" s="2">
        <v>3440100294392</v>
      </c>
      <c r="C154" s="64" t="s">
        <v>249</v>
      </c>
      <c r="D154" s="5" t="s">
        <v>191</v>
      </c>
      <c r="E154" s="5" t="s">
        <v>239</v>
      </c>
      <c r="F154" s="5" t="e">
        <f t="array" aca="1" ref="F154" ca="1">_xludf.IFNA(INDEX(อาจารย์ประจำหลักสูตรทั้งหมด!$J:$J,MATCH('เอกสารหมายเลข 1 (2)'!$V154,อาจารย์ประจำหลักสูตรทั้งหมด!$AK:$AK,0)),"")</f>
        <v>#NAME?</v>
      </c>
      <c r="G154" s="5" t="e">
        <f t="array" aca="1" ref="G154" ca="1">_xludf.IFNA(INDEX(อาจารย์ประจำหลักสูตรทั้งหมด!$C:$C,MATCH('เอกสารหมายเลข 1 (2)'!$V154,อาจารย์ประจำหลักสูตรทั้งหมด!$AK:$AK,0)),"")</f>
        <v>#NAME?</v>
      </c>
      <c r="H154" s="5" t="e">
        <f t="array" aca="1" ref="H154" ca="1">_xludf.IFNA(INDEX(อาจารย์ประจำหลักสูตรทั้งหมด!$E:$E,MATCH('เอกสารหมายเลข 1 (2)'!$V154,อาจารย์ประจำหลักสูตรทั้งหมด!$AK:$AK,0)),"")</f>
        <v>#NAME?</v>
      </c>
      <c r="I154" s="5" t="e">
        <f t="array" aca="1" ref="I154" ca="1">_xludf.IFNA(INDEX(อาจารย์ประจำหลักสูตรทั้งหมด!$L:$L,MATCH('เอกสารหมายเลข 1 (2)'!$V154,อาจารย์ประจำหลักสูตรทั้งหมด!$AK:$AK,0)),"")</f>
        <v>#NAME?</v>
      </c>
      <c r="J154" s="65" t="e">
        <f t="array" aca="1" ref="J154" ca="1">_xludf.IFNA(INDEX(อาจารย์ประจำหลักสูตรทั้งหมด!$T:$T,MATCH('เอกสารหมายเลข 1 (2)'!$V154,อาจารย์ประจำหลักสูตรทั้งหมด!$AK:$AK,0)),"")</f>
        <v>#NAME?</v>
      </c>
      <c r="K154" s="5" t="s">
        <v>6</v>
      </c>
      <c r="L154" s="5" t="s">
        <v>49</v>
      </c>
      <c r="M154" s="66">
        <f t="shared" si="120"/>
        <v>0</v>
      </c>
      <c r="N154" s="66">
        <f t="shared" si="121"/>
        <v>1</v>
      </c>
      <c r="O154" s="66"/>
      <c r="P154" s="66">
        <f t="shared" si="122"/>
        <v>0</v>
      </c>
      <c r="Q154" s="66">
        <f t="shared" si="123"/>
        <v>0</v>
      </c>
      <c r="R154" s="67">
        <f t="shared" si="2"/>
        <v>1</v>
      </c>
      <c r="S154" s="5"/>
      <c r="T154" s="5"/>
      <c r="U154" s="5" t="str">
        <f t="shared" si="7"/>
        <v>คณะเทคโนโลยีการเกษตร สาขาวิชาสัตวศาสตร์</v>
      </c>
      <c r="V154" s="8">
        <v>3440100294392</v>
      </c>
      <c r="W154" s="5"/>
      <c r="X154" s="5"/>
      <c r="Y154" s="5"/>
      <c r="Z154" s="5"/>
    </row>
    <row r="155" spans="1:26" ht="21.75" customHeight="1">
      <c r="A155" s="1"/>
      <c r="B155" s="2">
        <v>3470101221372</v>
      </c>
      <c r="C155" s="64" t="s">
        <v>250</v>
      </c>
      <c r="D155" s="5" t="s">
        <v>191</v>
      </c>
      <c r="E155" s="5" t="s">
        <v>239</v>
      </c>
      <c r="F155" s="5" t="e">
        <f t="array" aca="1" ref="F155" ca="1">_xludf.IFNA(INDEX(อาจารย์ประจำหลักสูตรทั้งหมด!$J:$J,MATCH('เอกสารหมายเลข 1 (2)'!$V155,อาจารย์ประจำหลักสูตรทั้งหมด!$AK:$AK,0)),"")</f>
        <v>#NAME?</v>
      </c>
      <c r="G155" s="5" t="e">
        <f t="array" aca="1" ref="G155" ca="1">_xludf.IFNA(INDEX(อาจารย์ประจำหลักสูตรทั้งหมด!$C:$C,MATCH('เอกสารหมายเลข 1 (2)'!$V155,อาจารย์ประจำหลักสูตรทั้งหมด!$AK:$AK,0)),"")</f>
        <v>#NAME?</v>
      </c>
      <c r="H155" s="5" t="e">
        <f t="array" aca="1" ref="H155" ca="1">_xludf.IFNA(INDEX(อาจารย์ประจำหลักสูตรทั้งหมด!$E:$E,MATCH('เอกสารหมายเลข 1 (2)'!$V155,อาจารย์ประจำหลักสูตรทั้งหมด!$AK:$AK,0)),"")</f>
        <v>#NAME?</v>
      </c>
      <c r="I155" s="5" t="e">
        <f t="array" aca="1" ref="I155" ca="1">_xludf.IFNA(INDEX(อาจารย์ประจำหลักสูตรทั้งหมด!$L:$L,MATCH('เอกสารหมายเลข 1 (2)'!$V155,อาจารย์ประจำหลักสูตรทั้งหมด!$AK:$AK,0)),"")</f>
        <v>#NAME?</v>
      </c>
      <c r="J155" s="65" t="e">
        <f t="array" aca="1" ref="J155" ca="1">_xludf.IFNA(INDEX(อาจารย์ประจำหลักสูตรทั้งหมด!$T:$T,MATCH('เอกสารหมายเลข 1 (2)'!$V155,อาจารย์ประจำหลักสูตรทั้งหมด!$AK:$AK,0)),"")</f>
        <v>#NAME?</v>
      </c>
      <c r="K155" s="5" t="s">
        <v>6</v>
      </c>
      <c r="L155" s="5" t="s">
        <v>81</v>
      </c>
      <c r="M155" s="66">
        <f t="shared" si="120"/>
        <v>0</v>
      </c>
      <c r="N155" s="66">
        <f t="shared" si="121"/>
        <v>1</v>
      </c>
      <c r="O155" s="66"/>
      <c r="P155" s="66">
        <f t="shared" si="122"/>
        <v>0</v>
      </c>
      <c r="Q155" s="66">
        <f t="shared" si="123"/>
        <v>0</v>
      </c>
      <c r="R155" s="67">
        <f t="shared" si="2"/>
        <v>1</v>
      </c>
      <c r="S155" s="5"/>
      <c r="T155" s="5"/>
      <c r="U155" s="5" t="str">
        <f t="shared" si="7"/>
        <v>คณะเทคโนโลยีการเกษตร สาขาวิชาสัตวศาสตร์</v>
      </c>
      <c r="V155" s="8">
        <v>3470101221372</v>
      </c>
      <c r="W155" s="5"/>
      <c r="X155" s="5"/>
      <c r="Y155" s="5"/>
      <c r="Z155" s="5"/>
    </row>
    <row r="156" spans="1:26" ht="21.75" customHeight="1">
      <c r="A156" s="1"/>
      <c r="B156" s="2">
        <v>3470101321831</v>
      </c>
      <c r="C156" s="64" t="s">
        <v>251</v>
      </c>
      <c r="D156" s="5" t="s">
        <v>191</v>
      </c>
      <c r="E156" s="5" t="s">
        <v>239</v>
      </c>
      <c r="F156" s="5" t="e">
        <f t="array" aca="1" ref="F156" ca="1">_xludf.IFNA(INDEX(อาจารย์ประจำหลักสูตรทั้งหมด!$J:$J,MATCH('เอกสารหมายเลข 1 (2)'!$V156,อาจารย์ประจำหลักสูตรทั้งหมด!$AK:$AK,0)),"")</f>
        <v>#NAME?</v>
      </c>
      <c r="G156" s="5" t="e">
        <f t="array" aca="1" ref="G156" ca="1">_xludf.IFNA(INDEX(อาจารย์ประจำหลักสูตรทั้งหมด!$C:$C,MATCH('เอกสารหมายเลข 1 (2)'!$V156,อาจารย์ประจำหลักสูตรทั้งหมด!$AK:$AK,0)),"")</f>
        <v>#NAME?</v>
      </c>
      <c r="H156" s="5" t="e">
        <f t="array" aca="1" ref="H156" ca="1">_xludf.IFNA(INDEX(อาจารย์ประจำหลักสูตรทั้งหมด!$E:$E,MATCH('เอกสารหมายเลข 1 (2)'!$V156,อาจารย์ประจำหลักสูตรทั้งหมด!$AK:$AK,0)),"")</f>
        <v>#NAME?</v>
      </c>
      <c r="I156" s="5" t="e">
        <f t="array" aca="1" ref="I156" ca="1">_xludf.IFNA(INDEX(อาจารย์ประจำหลักสูตรทั้งหมด!$L:$L,MATCH('เอกสารหมายเลข 1 (2)'!$V156,อาจารย์ประจำหลักสูตรทั้งหมด!$AK:$AK,0)),"")</f>
        <v>#NAME?</v>
      </c>
      <c r="J156" s="65" t="e">
        <f t="array" aca="1" ref="J156" ca="1">_xludf.IFNA(INDEX(อาจารย์ประจำหลักสูตรทั้งหมด!$T:$T,MATCH('เอกสารหมายเลข 1 (2)'!$V156,อาจารย์ประจำหลักสูตรทั้งหมด!$AK:$AK,0)),"")</f>
        <v>#NAME?</v>
      </c>
      <c r="K156" s="5" t="s">
        <v>6</v>
      </c>
      <c r="L156" s="5" t="s">
        <v>81</v>
      </c>
      <c r="M156" s="66">
        <f t="shared" si="120"/>
        <v>0</v>
      </c>
      <c r="N156" s="66">
        <f t="shared" si="121"/>
        <v>1</v>
      </c>
      <c r="O156" s="66"/>
      <c r="P156" s="66">
        <f t="shared" si="122"/>
        <v>0</v>
      </c>
      <c r="Q156" s="66">
        <f t="shared" si="123"/>
        <v>0</v>
      </c>
      <c r="R156" s="67">
        <f t="shared" si="2"/>
        <v>1</v>
      </c>
      <c r="S156" s="5"/>
      <c r="T156" s="5"/>
      <c r="U156" s="5" t="str">
        <f t="shared" si="7"/>
        <v>คณะเทคโนโลยีการเกษตร สาขาวิชาสัตวศาสตร์</v>
      </c>
      <c r="V156" s="8">
        <v>3470101321831</v>
      </c>
      <c r="W156" s="5"/>
      <c r="X156" s="5"/>
      <c r="Y156" s="5"/>
      <c r="Z156" s="5"/>
    </row>
    <row r="157" spans="1:26" ht="21.75" customHeight="1">
      <c r="A157" s="1"/>
      <c r="B157" s="2">
        <v>3470400491401</v>
      </c>
      <c r="C157" s="64" t="s">
        <v>252</v>
      </c>
      <c r="D157" s="5" t="s">
        <v>191</v>
      </c>
      <c r="E157" s="5" t="s">
        <v>239</v>
      </c>
      <c r="F157" s="5" t="e">
        <f t="array" aca="1" ref="F157" ca="1">_xludf.IFNA(INDEX(อาจารย์ประจำหลักสูตรทั้งหมด!$J:$J,MATCH('เอกสารหมายเลข 1 (2)'!$V157,อาจารย์ประจำหลักสูตรทั้งหมด!$AK:$AK,0)),"")</f>
        <v>#NAME?</v>
      </c>
      <c r="G157" s="5" t="e">
        <f t="array" aca="1" ref="G157" ca="1">_xludf.IFNA(INDEX(อาจารย์ประจำหลักสูตรทั้งหมด!$C:$C,MATCH('เอกสารหมายเลข 1 (2)'!$V157,อาจารย์ประจำหลักสูตรทั้งหมด!$AK:$AK,0)),"")</f>
        <v>#NAME?</v>
      </c>
      <c r="H157" s="5" t="e">
        <f t="array" aca="1" ref="H157" ca="1">_xludf.IFNA(INDEX(อาจารย์ประจำหลักสูตรทั้งหมด!$E:$E,MATCH('เอกสารหมายเลข 1 (2)'!$V157,อาจารย์ประจำหลักสูตรทั้งหมด!$AK:$AK,0)),"")</f>
        <v>#NAME?</v>
      </c>
      <c r="I157" s="5" t="e">
        <f t="array" aca="1" ref="I157" ca="1">_xludf.IFNA(INDEX(อาจารย์ประจำหลักสูตรทั้งหมด!$L:$L,MATCH('เอกสารหมายเลข 1 (2)'!$V157,อาจารย์ประจำหลักสูตรทั้งหมด!$AK:$AK,0)),"")</f>
        <v>#NAME?</v>
      </c>
      <c r="J157" s="65" t="e">
        <f t="array" aca="1" ref="J157" ca="1">_xludf.IFNA(INDEX(อาจารย์ประจำหลักสูตรทั้งหมด!$T:$T,MATCH('เอกสารหมายเลข 1 (2)'!$V157,อาจารย์ประจำหลักสูตรทั้งหมด!$AK:$AK,0)),"")</f>
        <v>#NAME?</v>
      </c>
      <c r="K157" s="5" t="s">
        <v>6</v>
      </c>
      <c r="L157" s="5" t="s">
        <v>81</v>
      </c>
      <c r="M157" s="66">
        <f t="shared" si="120"/>
        <v>0</v>
      </c>
      <c r="N157" s="66">
        <f t="shared" si="121"/>
        <v>1</v>
      </c>
      <c r="O157" s="66"/>
      <c r="P157" s="66">
        <f t="shared" si="122"/>
        <v>0</v>
      </c>
      <c r="Q157" s="66">
        <f t="shared" si="123"/>
        <v>0</v>
      </c>
      <c r="R157" s="67">
        <f t="shared" si="2"/>
        <v>1</v>
      </c>
      <c r="S157" s="5"/>
      <c r="T157" s="5"/>
      <c r="U157" s="5" t="str">
        <f t="shared" si="7"/>
        <v>คณะเทคโนโลยีการเกษตร สาขาวิชาสัตวศาสตร์</v>
      </c>
      <c r="V157" s="8">
        <v>3470400491401</v>
      </c>
      <c r="W157" s="5"/>
      <c r="X157" s="5"/>
      <c r="Y157" s="5"/>
      <c r="Z157" s="5"/>
    </row>
    <row r="158" spans="1:26" ht="21.75" customHeight="1">
      <c r="A158" s="1"/>
      <c r="B158" s="2">
        <v>3480300049367</v>
      </c>
      <c r="C158" s="64" t="s">
        <v>253</v>
      </c>
      <c r="D158" s="5" t="s">
        <v>191</v>
      </c>
      <c r="E158" s="5" t="s">
        <v>239</v>
      </c>
      <c r="F158" s="5" t="e">
        <f t="array" aca="1" ref="F158" ca="1">_xludf.IFNA(INDEX(อาจารย์ประจำหลักสูตรทั้งหมด!$J:$J,MATCH('เอกสารหมายเลข 1 (2)'!$V158,อาจารย์ประจำหลักสูตรทั้งหมด!$AK:$AK,0)),"")</f>
        <v>#NAME?</v>
      </c>
      <c r="G158" s="5" t="e">
        <f t="array" aca="1" ref="G158" ca="1">_xludf.IFNA(INDEX(อาจารย์ประจำหลักสูตรทั้งหมด!$C:$C,MATCH('เอกสารหมายเลข 1 (2)'!$V158,อาจารย์ประจำหลักสูตรทั้งหมด!$AK:$AK,0)),"")</f>
        <v>#NAME?</v>
      </c>
      <c r="H158" s="5" t="e">
        <f t="array" aca="1" ref="H158" ca="1">_xludf.IFNA(INDEX(อาจารย์ประจำหลักสูตรทั้งหมด!$E:$E,MATCH('เอกสารหมายเลข 1 (2)'!$V158,อาจารย์ประจำหลักสูตรทั้งหมด!$AK:$AK,0)),"")</f>
        <v>#NAME?</v>
      </c>
      <c r="I158" s="5" t="e">
        <f t="array" aca="1" ref="I158" ca="1">_xludf.IFNA(INDEX(อาจารย์ประจำหลักสูตรทั้งหมด!$L:$L,MATCH('เอกสารหมายเลข 1 (2)'!$V158,อาจารย์ประจำหลักสูตรทั้งหมด!$AK:$AK,0)),"")</f>
        <v>#NAME?</v>
      </c>
      <c r="J158" s="65" t="e">
        <f t="array" aca="1" ref="J158" ca="1">_xludf.IFNA(INDEX(อาจารย์ประจำหลักสูตรทั้งหมด!$T:$T,MATCH('เอกสารหมายเลข 1 (2)'!$V158,อาจารย์ประจำหลักสูตรทั้งหมด!$AK:$AK,0)),"")</f>
        <v>#NAME?</v>
      </c>
      <c r="K158" s="5" t="s">
        <v>6</v>
      </c>
      <c r="L158" s="5" t="s">
        <v>81</v>
      </c>
      <c r="M158" s="66">
        <f t="shared" si="120"/>
        <v>0</v>
      </c>
      <c r="N158" s="66">
        <f t="shared" si="121"/>
        <v>1</v>
      </c>
      <c r="O158" s="66"/>
      <c r="P158" s="66">
        <f t="shared" si="122"/>
        <v>0</v>
      </c>
      <c r="Q158" s="66">
        <f t="shared" si="123"/>
        <v>0</v>
      </c>
      <c r="R158" s="67">
        <f t="shared" si="2"/>
        <v>1</v>
      </c>
      <c r="S158" s="5"/>
      <c r="T158" s="5"/>
      <c r="U158" s="5" t="str">
        <f t="shared" si="7"/>
        <v>คณะเทคโนโลยีการเกษตร สาขาวิชาสัตวศาสตร์</v>
      </c>
      <c r="V158" s="8">
        <v>3480300049367</v>
      </c>
      <c r="W158" s="5"/>
      <c r="X158" s="5"/>
      <c r="Y158" s="5"/>
      <c r="Z158" s="5"/>
    </row>
    <row r="159" spans="1:26" ht="21.75" customHeight="1">
      <c r="A159" s="1"/>
      <c r="B159" s="2">
        <v>3400200007433</v>
      </c>
      <c r="C159" s="64" t="s">
        <v>254</v>
      </c>
      <c r="D159" s="5" t="s">
        <v>191</v>
      </c>
      <c r="E159" s="5" t="s">
        <v>239</v>
      </c>
      <c r="F159" s="5" t="e">
        <f t="array" aca="1" ref="F159" ca="1">_xludf.IFNA(INDEX(อาจารย์ประจำหลักสูตรทั้งหมด!$J:$J,MATCH('เอกสารหมายเลข 1 (2)'!$V159,อาจารย์ประจำหลักสูตรทั้งหมด!$AK:$AK,0)),"")</f>
        <v>#NAME?</v>
      </c>
      <c r="G159" s="5" t="e">
        <f t="array" aca="1" ref="G159" ca="1">_xludf.IFNA(INDEX(อาจารย์ประจำหลักสูตรทั้งหมด!$C:$C,MATCH('เอกสารหมายเลข 1 (2)'!$V159,อาจารย์ประจำหลักสูตรทั้งหมด!$AK:$AK,0)),"")</f>
        <v>#NAME?</v>
      </c>
      <c r="H159" s="5" t="e">
        <f t="array" aca="1" ref="H159" ca="1">_xludf.IFNA(INDEX(อาจารย์ประจำหลักสูตรทั้งหมด!$E:$E,MATCH('เอกสารหมายเลข 1 (2)'!$V159,อาจารย์ประจำหลักสูตรทั้งหมด!$AK:$AK,0)),"")</f>
        <v>#NAME?</v>
      </c>
      <c r="I159" s="5" t="e">
        <f t="array" aca="1" ref="I159" ca="1">_xludf.IFNA(INDEX(อาจารย์ประจำหลักสูตรทั้งหมด!$L:$L,MATCH('เอกสารหมายเลข 1 (2)'!$V159,อาจารย์ประจำหลักสูตรทั้งหมด!$AK:$AK,0)),"")</f>
        <v>#NAME?</v>
      </c>
      <c r="J159" s="65" t="e">
        <f t="array" aca="1" ref="J159" ca="1">_xludf.IFNA(INDEX(อาจารย์ประจำหลักสูตรทั้งหมด!$T:$T,MATCH('เอกสารหมายเลข 1 (2)'!$V159,อาจารย์ประจำหลักสูตรทั้งหมด!$AK:$AK,0)),"")</f>
        <v>#NAME?</v>
      </c>
      <c r="K159" s="5" t="s">
        <v>48</v>
      </c>
      <c r="L159" s="5" t="s">
        <v>81</v>
      </c>
      <c r="M159" s="66">
        <f t="shared" si="120"/>
        <v>0</v>
      </c>
      <c r="N159" s="66">
        <f t="shared" si="121"/>
        <v>0</v>
      </c>
      <c r="O159" s="66"/>
      <c r="P159" s="66">
        <f t="shared" si="122"/>
        <v>1</v>
      </c>
      <c r="Q159" s="66">
        <f t="shared" si="123"/>
        <v>0</v>
      </c>
      <c r="R159" s="67">
        <f t="shared" si="2"/>
        <v>1</v>
      </c>
      <c r="S159" s="5"/>
      <c r="T159" s="5"/>
      <c r="U159" s="5" t="str">
        <f t="shared" si="7"/>
        <v>คณะเทคโนโลยีการเกษตร สาขาวิชาสัตวศาสตร์</v>
      </c>
      <c r="V159" s="8">
        <v>3400200007433</v>
      </c>
      <c r="W159" s="5"/>
      <c r="X159" s="5"/>
      <c r="Y159" s="5"/>
      <c r="Z159" s="5"/>
    </row>
    <row r="160" spans="1:26" ht="21.75" customHeight="1">
      <c r="A160" s="1"/>
      <c r="B160" s="2">
        <v>3470100837213</v>
      </c>
      <c r="C160" s="64" t="s">
        <v>255</v>
      </c>
      <c r="D160" s="5" t="s">
        <v>191</v>
      </c>
      <c r="E160" s="5" t="s">
        <v>239</v>
      </c>
      <c r="F160" s="5" t="e">
        <f t="array" aca="1" ref="F160" ca="1">_xludf.IFNA(INDEX(อาจารย์ประจำหลักสูตรทั้งหมด!$J:$J,MATCH('เอกสารหมายเลข 1 (2)'!$V160,อาจารย์ประจำหลักสูตรทั้งหมด!$AK:$AK,0)),"")</f>
        <v>#NAME?</v>
      </c>
      <c r="G160" s="5" t="e">
        <f t="array" aca="1" ref="G160" ca="1">_xludf.IFNA(INDEX(อาจารย์ประจำหลักสูตรทั้งหมด!$C:$C,MATCH('เอกสารหมายเลข 1 (2)'!$V160,อาจารย์ประจำหลักสูตรทั้งหมด!$AK:$AK,0)),"")</f>
        <v>#NAME?</v>
      </c>
      <c r="H160" s="5" t="e">
        <f t="array" aca="1" ref="H160" ca="1">_xludf.IFNA(INDEX(อาจารย์ประจำหลักสูตรทั้งหมด!$E:$E,MATCH('เอกสารหมายเลข 1 (2)'!$V160,อาจารย์ประจำหลักสูตรทั้งหมด!$AK:$AK,0)),"")</f>
        <v>#NAME?</v>
      </c>
      <c r="I160" s="5" t="e">
        <f t="array" aca="1" ref="I160" ca="1">_xludf.IFNA(INDEX(อาจารย์ประจำหลักสูตรทั้งหมด!$L:$L,MATCH('เอกสารหมายเลข 1 (2)'!$V160,อาจารย์ประจำหลักสูตรทั้งหมด!$AK:$AK,0)),"")</f>
        <v>#NAME?</v>
      </c>
      <c r="J160" s="65" t="e">
        <f t="array" aca="1" ref="J160" ca="1">_xludf.IFNA(INDEX(อาจารย์ประจำหลักสูตรทั้งหมด!$T:$T,MATCH('เอกสารหมายเลข 1 (2)'!$V160,อาจารย์ประจำหลักสูตรทั้งหมด!$AK:$AK,0)),"")</f>
        <v>#NAME?</v>
      </c>
      <c r="K160" s="5" t="s">
        <v>48</v>
      </c>
      <c r="L160" s="5" t="s">
        <v>81</v>
      </c>
      <c r="M160" s="66">
        <f t="shared" si="120"/>
        <v>0</v>
      </c>
      <c r="N160" s="66">
        <f t="shared" si="121"/>
        <v>0</v>
      </c>
      <c r="O160" s="66"/>
      <c r="P160" s="66">
        <f t="shared" si="122"/>
        <v>1</v>
      </c>
      <c r="Q160" s="66">
        <f t="shared" si="123"/>
        <v>0</v>
      </c>
      <c r="R160" s="67">
        <f t="shared" si="2"/>
        <v>1</v>
      </c>
      <c r="S160" s="5"/>
      <c r="T160" s="5"/>
      <c r="U160" s="5" t="str">
        <f t="shared" si="7"/>
        <v>คณะเทคโนโลยีการเกษตร สาขาวิชาสัตวศาสตร์</v>
      </c>
      <c r="V160" s="8">
        <v>3470100837213</v>
      </c>
      <c r="W160" s="5"/>
      <c r="X160" s="5"/>
      <c r="Y160" s="5"/>
      <c r="Z160" s="5"/>
    </row>
    <row r="161" spans="1:26" ht="21.75" customHeight="1">
      <c r="A161" s="1"/>
      <c r="B161" s="2" t="s">
        <v>256</v>
      </c>
      <c r="C161" s="64" t="s">
        <v>257</v>
      </c>
      <c r="D161" s="5" t="s">
        <v>191</v>
      </c>
      <c r="E161" s="5" t="s">
        <v>239</v>
      </c>
      <c r="F161" s="5" t="e">
        <f t="array" aca="1" ref="F161" ca="1">_xludf.IFNA(INDEX(อาจารย์ประจำหลักสูตรทั้งหมด!$J:$J,MATCH('เอกสารหมายเลข 1 (2)'!$V161,อาจารย์ประจำหลักสูตรทั้งหมด!$AK:$AK,0)),"")</f>
        <v>#NAME?</v>
      </c>
      <c r="G161" s="5" t="e">
        <f t="array" aca="1" ref="G161" ca="1">_xludf.IFNA(INDEX(อาจารย์ประจำหลักสูตรทั้งหมด!$C:$C,MATCH('เอกสารหมายเลข 1 (2)'!$V161,อาจารย์ประจำหลักสูตรทั้งหมด!$AK:$AK,0)),"")</f>
        <v>#NAME?</v>
      </c>
      <c r="H161" s="5" t="e">
        <f t="array" aca="1" ref="H161" ca="1">_xludf.IFNA(INDEX(อาจารย์ประจำหลักสูตรทั้งหมด!$E:$E,MATCH('เอกสารหมายเลข 1 (2)'!$V161,อาจารย์ประจำหลักสูตรทั้งหมด!$AK:$AK,0)),"")</f>
        <v>#NAME?</v>
      </c>
      <c r="I161" s="5" t="e">
        <f t="array" aca="1" ref="I161" ca="1">_xludf.IFNA(INDEX(อาจารย์ประจำหลักสูตรทั้งหมด!$L:$L,MATCH('เอกสารหมายเลข 1 (2)'!$V161,อาจารย์ประจำหลักสูตรทั้งหมด!$AK:$AK,0)),"")</f>
        <v>#NAME?</v>
      </c>
      <c r="J161" s="65" t="e">
        <f t="array" aca="1" ref="J161" ca="1">_xludf.IFNA(INDEX(อาจารย์ประจำหลักสูตรทั้งหมด!$T:$T,MATCH('เอกสารหมายเลข 1 (2)'!$V161,อาจารย์ประจำหลักสูตรทั้งหมด!$AK:$AK,0)),"")</f>
        <v>#NAME?</v>
      </c>
      <c r="K161" s="5" t="s">
        <v>48</v>
      </c>
      <c r="L161" s="5" t="s">
        <v>106</v>
      </c>
      <c r="M161" s="66">
        <f t="shared" si="120"/>
        <v>0</v>
      </c>
      <c r="N161" s="66">
        <f t="shared" si="121"/>
        <v>0</v>
      </c>
      <c r="O161" s="66"/>
      <c r="P161" s="66">
        <f t="shared" si="122"/>
        <v>1</v>
      </c>
      <c r="Q161" s="66">
        <f t="shared" si="123"/>
        <v>0</v>
      </c>
      <c r="R161" s="67">
        <f t="shared" si="2"/>
        <v>1</v>
      </c>
      <c r="S161" s="5"/>
      <c r="T161" s="5"/>
      <c r="U161" s="5" t="str">
        <f t="shared" si="7"/>
        <v xml:space="preserve"> </v>
      </c>
      <c r="V161" s="8" t="s">
        <v>256</v>
      </c>
      <c r="W161" s="5"/>
      <c r="X161" s="5"/>
      <c r="Y161" s="5"/>
      <c r="Z161" s="5"/>
    </row>
    <row r="162" spans="1:26" ht="21.75" customHeight="1">
      <c r="A162" s="636" t="s">
        <v>259</v>
      </c>
      <c r="B162" s="650"/>
      <c r="C162" s="637"/>
      <c r="D162" s="48"/>
      <c r="E162" s="48"/>
      <c r="F162" s="48" t="e">
        <f t="array" aca="1" ref="F162" ca="1">_xludf.IFNA(INDEX(อาจารย์ประจำหลักสูตรทั้งหมด!$J:$J,MATCH('เอกสารหมายเลข 1 (2)'!$V162,อาจารย์ประจำหลักสูตรทั้งหมด!$AK:$AK,0)),"")</f>
        <v>#NAME?</v>
      </c>
      <c r="G162" s="48" t="e">
        <f t="array" aca="1" ref="G162" ca="1">_xludf.IFNA(INDEX(อาจารย์ประจำหลักสูตรทั้งหมด!$C:$C,MATCH('เอกสารหมายเลข 1 (2)'!$V162,อาจารย์ประจำหลักสูตรทั้งหมด!$AK:$AK,0)),"")</f>
        <v>#NAME?</v>
      </c>
      <c r="H162" s="48" t="e">
        <f t="array" aca="1" ref="H162" ca="1">_xludf.IFNA(INDEX(อาจารย์ประจำหลักสูตรทั้งหมด!$E:$E,MATCH('เอกสารหมายเลข 1 (2)'!$V162,อาจารย์ประจำหลักสูตรทั้งหมด!$AK:$AK,0)),"")</f>
        <v>#NAME?</v>
      </c>
      <c r="I162" s="48" t="e">
        <f t="array" aca="1" ref="I162" ca="1">_xludf.IFNA(INDEX(อาจารย์ประจำหลักสูตรทั้งหมด!$L:$L,MATCH('เอกสารหมายเลข 1 (2)'!$V162,อาจารย์ประจำหลักสูตรทั้งหมด!$AK:$AK,0)),"")</f>
        <v>#NAME?</v>
      </c>
      <c r="J162" s="50" t="e">
        <f t="array" aca="1" ref="J162" ca="1">_xludf.IFNA(INDEX(อาจารย์ประจำหลักสูตรทั้งหมด!$T:$T,MATCH('เอกสารหมายเลข 1 (2)'!$V162,อาจารย์ประจำหลักสูตรทั้งหมด!$AK:$AK,0)),"")</f>
        <v>#NAME?</v>
      </c>
      <c r="K162" s="48"/>
      <c r="L162" s="48"/>
      <c r="M162" s="101">
        <f t="shared" ref="M162:N162" si="124">SUMIF($D:$D,$A162,M:M)</f>
        <v>15</v>
      </c>
      <c r="N162" s="53">
        <f t="shared" si="124"/>
        <v>31</v>
      </c>
      <c r="O162" s="53"/>
      <c r="P162" s="53">
        <f t="shared" ref="P162:Q162" si="125">SUMIF($D:$D,$A162,P:P)</f>
        <v>2</v>
      </c>
      <c r="Q162" s="55">
        <f t="shared" si="125"/>
        <v>4</v>
      </c>
      <c r="R162" s="55">
        <f t="shared" si="2"/>
        <v>52</v>
      </c>
      <c r="S162" s="28"/>
      <c r="T162" s="28"/>
      <c r="U162" s="27" t="str">
        <f t="shared" si="7"/>
        <v>คณะเทคโนโลยีอุตสาหกรรม งานบริหารทั่วไป</v>
      </c>
      <c r="V162" s="102" t="s">
        <v>51</v>
      </c>
      <c r="W162" s="5"/>
      <c r="X162" s="5"/>
      <c r="Y162" s="5"/>
      <c r="Z162" s="5"/>
    </row>
    <row r="163" spans="1:26" ht="21.75" customHeight="1">
      <c r="A163" s="1"/>
      <c r="B163" s="2" t="s">
        <v>261</v>
      </c>
      <c r="C163" s="64" t="s">
        <v>262</v>
      </c>
      <c r="D163" s="5" t="s">
        <v>259</v>
      </c>
      <c r="E163" s="5" t="s">
        <v>263</v>
      </c>
      <c r="F163" s="5" t="e">
        <f t="array" aca="1" ref="F163" ca="1">_xludf.IFNA(INDEX(อาจารย์ประจำหลักสูตรทั้งหมด!$J:$J,MATCH('เอกสารหมายเลข 1 (2)'!$V163,อาจารย์ประจำหลักสูตรทั้งหมด!$AK:$AK,0)),"")</f>
        <v>#NAME?</v>
      </c>
      <c r="G163" s="5" t="e">
        <f t="array" aca="1" ref="G163" ca="1">_xludf.IFNA(INDEX(อาจารย์ประจำหลักสูตรทั้งหมด!$C:$C,MATCH('เอกสารหมายเลข 1 (2)'!$V163,อาจารย์ประจำหลักสูตรทั้งหมด!$AK:$AK,0)),"")</f>
        <v>#NAME?</v>
      </c>
      <c r="H163" s="5" t="e">
        <f t="array" aca="1" ref="H163" ca="1">_xludf.IFNA(INDEX(อาจารย์ประจำหลักสูตรทั้งหมด!$E:$E,MATCH('เอกสารหมายเลข 1 (2)'!$V163,อาจารย์ประจำหลักสูตรทั้งหมด!$AK:$AK,0)),"")</f>
        <v>#NAME?</v>
      </c>
      <c r="I163" s="5" t="e">
        <f t="array" aca="1" ref="I163" ca="1">_xludf.IFNA(INDEX(อาจารย์ประจำหลักสูตรทั้งหมด!$L:$L,MATCH('เอกสารหมายเลข 1 (2)'!$V163,อาจารย์ประจำหลักสูตรทั้งหมด!$AK:$AK,0)),"")</f>
        <v>#NAME?</v>
      </c>
      <c r="J163" s="65" t="e">
        <f t="array" aca="1" ref="J163" ca="1">_xludf.IFNA(INDEX(อาจารย์ประจำหลักสูตรทั้งหมด!$T:$T,MATCH('เอกสารหมายเลข 1 (2)'!$V163,อาจารย์ประจำหลักสูตรทั้งหมด!$AK:$AK,0)),"")</f>
        <v>#NAME?</v>
      </c>
      <c r="K163" s="5" t="s">
        <v>48</v>
      </c>
      <c r="L163" s="5" t="s">
        <v>106</v>
      </c>
      <c r="M163" s="66">
        <f>IF(K163="ข้าราชการพลเรือนในสถาบันอุดมศึกษา",1,0)</f>
        <v>0</v>
      </c>
      <c r="N163" s="66">
        <f>IF(K163="พนักงานมหาวิทยาลัย",1,0)</f>
        <v>0</v>
      </c>
      <c r="O163" s="66"/>
      <c r="P163" s="66">
        <f>IF(K163="ลูกจ้างชั่วคราวรายเดือน",1,0)</f>
        <v>1</v>
      </c>
      <c r="Q163" s="66">
        <f>IF(K163="อาจารย์พิเศษรายชั่วโมง",1,0)</f>
        <v>0</v>
      </c>
      <c r="R163" s="67">
        <f t="shared" si="2"/>
        <v>1</v>
      </c>
      <c r="S163" s="5"/>
      <c r="T163" s="5"/>
      <c r="U163" s="5" t="str">
        <f t="shared" si="7"/>
        <v xml:space="preserve"> </v>
      </c>
      <c r="V163" s="8" t="s">
        <v>51</v>
      </c>
      <c r="W163" s="5"/>
      <c r="X163" s="5"/>
      <c r="Y163" s="5"/>
      <c r="Z163" s="5"/>
    </row>
    <row r="164" spans="1:26" ht="21.75" customHeight="1">
      <c r="A164" s="4">
        <v>1</v>
      </c>
      <c r="B164" s="57" t="str">
        <f>E165</f>
        <v>สาขาวิชาเครื่องกลและอุตสาหการ</v>
      </c>
      <c r="C164" s="58" t="str">
        <f>B164</f>
        <v>สาขาวิชาเครื่องกลและอุตสาหการ</v>
      </c>
      <c r="D164" s="59"/>
      <c r="E164" s="59"/>
      <c r="F164" s="59" t="e">
        <f t="array" aca="1" ref="F164" ca="1">_xludf.IFNA(INDEX(อาจารย์ประจำหลักสูตรทั้งหมด!$J:$J,MATCH('เอกสารหมายเลข 1 (2)'!$V164,อาจารย์ประจำหลักสูตรทั้งหมด!$AK:$AK,0)),"")</f>
        <v>#NAME?</v>
      </c>
      <c r="G164" s="59" t="e">
        <f t="array" aca="1" ref="G164" ca="1">_xludf.IFNA(INDEX(อาจารย์ประจำหลักสูตรทั้งหมด!$C:$C,MATCH('เอกสารหมายเลข 1 (2)'!$V164,อาจารย์ประจำหลักสูตรทั้งหมด!$AK:$AK,0)),"")</f>
        <v>#NAME?</v>
      </c>
      <c r="H164" s="59" t="e">
        <f t="array" aca="1" ref="H164" ca="1">_xludf.IFNA(INDEX(อาจารย์ประจำหลักสูตรทั้งหมด!$E:$E,MATCH('เอกสารหมายเลข 1 (2)'!$V164,อาจารย์ประจำหลักสูตรทั้งหมด!$AK:$AK,0)),"")</f>
        <v>#NAME?</v>
      </c>
      <c r="I164" s="59" t="e">
        <f t="array" aca="1" ref="I164" ca="1">_xludf.IFNA(INDEX(อาจารย์ประจำหลักสูตรทั้งหมด!$L:$L,MATCH('เอกสารหมายเลข 1 (2)'!$V164,อาจารย์ประจำหลักสูตรทั้งหมด!$AK:$AK,0)),"")</f>
        <v>#NAME?</v>
      </c>
      <c r="J164" s="61" t="e">
        <f t="array" aca="1" ref="J164" ca="1">_xludf.IFNA(INDEX(อาจารย์ประจำหลักสูตรทั้งหมด!$T:$T,MATCH('เอกสารหมายเลข 1 (2)'!$V164,อาจารย์ประจำหลักสูตรทั้งหมด!$AK:$AK,0)),"")</f>
        <v>#NAME?</v>
      </c>
      <c r="K164" s="59"/>
      <c r="L164" s="59"/>
      <c r="M164" s="62">
        <f t="shared" ref="M164:N164" si="126">SUMIF($E:$E,$B164,M:M)</f>
        <v>6</v>
      </c>
      <c r="N164" s="62">
        <f t="shared" si="126"/>
        <v>11</v>
      </c>
      <c r="O164" s="62"/>
      <c r="P164" s="62">
        <f t="shared" ref="P164:Q164" si="127">SUMIF($E:$E,$B164,P:P)</f>
        <v>0</v>
      </c>
      <c r="Q164" s="62">
        <f t="shared" si="127"/>
        <v>0</v>
      </c>
      <c r="R164" s="63">
        <f t="shared" si="2"/>
        <v>17</v>
      </c>
      <c r="S164" s="59"/>
      <c r="T164" s="59"/>
      <c r="U164" s="5" t="str">
        <f t="shared" si="7"/>
        <v>คณะเทคโนโลยีอุตสาหกรรม สาขาวิชาเครื่องกลและอุตสาหการ</v>
      </c>
      <c r="V164" s="58" t="s">
        <v>51</v>
      </c>
      <c r="W164" s="59"/>
      <c r="X164" s="59"/>
      <c r="Y164" s="59"/>
      <c r="Z164" s="59"/>
    </row>
    <row r="165" spans="1:26" ht="21.75" customHeight="1">
      <c r="A165" s="1"/>
      <c r="B165" s="2">
        <v>3100502252981</v>
      </c>
      <c r="C165" s="64" t="s">
        <v>265</v>
      </c>
      <c r="D165" s="5" t="s">
        <v>259</v>
      </c>
      <c r="E165" s="5" t="s">
        <v>266</v>
      </c>
      <c r="F165" s="5" t="e">
        <f t="array" aca="1" ref="F165" ca="1">_xludf.IFNA(INDEX(อาจารย์ประจำหลักสูตรทั้งหมด!$J:$J,MATCH('เอกสารหมายเลข 1 (2)'!$V165,อาจารย์ประจำหลักสูตรทั้งหมด!$AK:$AK,0)),"")</f>
        <v>#NAME?</v>
      </c>
      <c r="G165" s="5" t="e">
        <f t="array" aca="1" ref="G165" ca="1">_xludf.IFNA(INDEX(อาจารย์ประจำหลักสูตรทั้งหมด!$C:$C,MATCH('เอกสารหมายเลข 1 (2)'!$V165,อาจารย์ประจำหลักสูตรทั้งหมด!$AK:$AK,0)),"")</f>
        <v>#NAME?</v>
      </c>
      <c r="H165" s="5" t="e">
        <f t="array" aca="1" ref="H165" ca="1">_xludf.IFNA(INDEX(อาจารย์ประจำหลักสูตรทั้งหมด!$E:$E,MATCH('เอกสารหมายเลข 1 (2)'!$V165,อาจารย์ประจำหลักสูตรทั้งหมด!$AK:$AK,0)),"")</f>
        <v>#NAME?</v>
      </c>
      <c r="I165" s="5" t="e">
        <f t="array" aca="1" ref="I165" ca="1">_xludf.IFNA(INDEX(อาจารย์ประจำหลักสูตรทั้งหมด!$L:$L,MATCH('เอกสารหมายเลข 1 (2)'!$V165,อาจารย์ประจำหลักสูตรทั้งหมด!$AK:$AK,0)),"")</f>
        <v>#NAME?</v>
      </c>
      <c r="J165" s="65" t="e">
        <f t="array" aca="1" ref="J165" ca="1">_xludf.IFNA(INDEX(อาจารย์ประจำหลักสูตรทั้งหมด!$T:$T,MATCH('เอกสารหมายเลข 1 (2)'!$V165,อาจารย์ประจำหลักสูตรทั้งหมด!$AK:$AK,0)),"")</f>
        <v>#NAME?</v>
      </c>
      <c r="K165" s="5" t="s">
        <v>62</v>
      </c>
      <c r="L165" s="5" t="s">
        <v>81</v>
      </c>
      <c r="M165" s="66">
        <f t="shared" ref="M165:M181" si="128">IF(K165="ข้าราชการพลเรือนในสถาบันอุดมศึกษา",1,0)</f>
        <v>1</v>
      </c>
      <c r="N165" s="66">
        <f t="shared" ref="N165:N181" si="129">IF(K165="พนักงานมหาวิทยาลัย",1,0)</f>
        <v>0</v>
      </c>
      <c r="O165" s="66"/>
      <c r="P165" s="66">
        <f t="shared" ref="P165:P181" si="130">IF(K165="ลูกจ้างชั่วคราวรายเดือน",1,0)</f>
        <v>0</v>
      </c>
      <c r="Q165" s="66">
        <f t="shared" ref="Q165:Q181" si="131">IF(K165="อาจารย์พิเศษรายชั่วโมง",1,0)</f>
        <v>0</v>
      </c>
      <c r="R165" s="67">
        <f t="shared" si="2"/>
        <v>1</v>
      </c>
      <c r="S165" s="5"/>
      <c r="T165" s="5"/>
      <c r="U165" s="5" t="str">
        <f t="shared" si="7"/>
        <v>คณะเทคโนโลยีอุตสาหกรรม สาขาวิชาเครื่องกลและอุตสาหการ</v>
      </c>
      <c r="V165" s="8">
        <v>3100502252981</v>
      </c>
      <c r="W165" s="5"/>
      <c r="X165" s="5"/>
      <c r="Y165" s="5"/>
      <c r="Z165" s="5"/>
    </row>
    <row r="166" spans="1:26" ht="21.75" customHeight="1">
      <c r="A166" s="1"/>
      <c r="B166" s="2">
        <v>3120600312970</v>
      </c>
      <c r="C166" s="64" t="s">
        <v>268</v>
      </c>
      <c r="D166" s="5" t="s">
        <v>259</v>
      </c>
      <c r="E166" s="5" t="s">
        <v>266</v>
      </c>
      <c r="F166" s="5" t="e">
        <f t="array" aca="1" ref="F166" ca="1">_xludf.IFNA(INDEX(อาจารย์ประจำหลักสูตรทั้งหมด!$J:$J,MATCH('เอกสารหมายเลข 1 (2)'!$V166,อาจารย์ประจำหลักสูตรทั้งหมด!$AK:$AK,0)),"")</f>
        <v>#NAME?</v>
      </c>
      <c r="G166" s="5" t="e">
        <f t="array" aca="1" ref="G166" ca="1">_xludf.IFNA(INDEX(อาจารย์ประจำหลักสูตรทั้งหมด!$C:$C,MATCH('เอกสารหมายเลข 1 (2)'!$V166,อาจารย์ประจำหลักสูตรทั้งหมด!$AK:$AK,0)),"")</f>
        <v>#NAME?</v>
      </c>
      <c r="H166" s="5" t="e">
        <f t="array" aca="1" ref="H166" ca="1">_xludf.IFNA(INDEX(อาจารย์ประจำหลักสูตรทั้งหมด!$E:$E,MATCH('เอกสารหมายเลข 1 (2)'!$V166,อาจารย์ประจำหลักสูตรทั้งหมด!$AK:$AK,0)),"")</f>
        <v>#NAME?</v>
      </c>
      <c r="I166" s="5" t="e">
        <f t="array" aca="1" ref="I166" ca="1">_xludf.IFNA(INDEX(อาจารย์ประจำหลักสูตรทั้งหมด!$L:$L,MATCH('เอกสารหมายเลข 1 (2)'!$V166,อาจารย์ประจำหลักสูตรทั้งหมด!$AK:$AK,0)),"")</f>
        <v>#NAME?</v>
      </c>
      <c r="J166" s="65" t="e">
        <f t="array" aca="1" ref="J166" ca="1">_xludf.IFNA(INDEX(อาจารย์ประจำหลักสูตรทั้งหมด!$T:$T,MATCH('เอกสารหมายเลข 1 (2)'!$V166,อาจารย์ประจำหลักสูตรทั้งหมด!$AK:$AK,0)),"")</f>
        <v>#NAME?</v>
      </c>
      <c r="K166" s="5" t="s">
        <v>62</v>
      </c>
      <c r="L166" s="5" t="s">
        <v>81</v>
      </c>
      <c r="M166" s="66">
        <f t="shared" si="128"/>
        <v>1</v>
      </c>
      <c r="N166" s="66">
        <f t="shared" si="129"/>
        <v>0</v>
      </c>
      <c r="O166" s="66"/>
      <c r="P166" s="66">
        <f t="shared" si="130"/>
        <v>0</v>
      </c>
      <c r="Q166" s="66">
        <f t="shared" si="131"/>
        <v>0</v>
      </c>
      <c r="R166" s="67">
        <f t="shared" si="2"/>
        <v>1</v>
      </c>
      <c r="S166" s="5"/>
      <c r="T166" s="5"/>
      <c r="U166" s="5" t="str">
        <f t="shared" si="7"/>
        <v>คณะเทคโนโลยีอุตสาหกรรม สาขาวิชาเครื่องกลและอุตสาหการ</v>
      </c>
      <c r="V166" s="8">
        <v>3120600312970</v>
      </c>
      <c r="W166" s="5"/>
      <c r="X166" s="5"/>
      <c r="Y166" s="5"/>
      <c r="Z166" s="5"/>
    </row>
    <row r="167" spans="1:26" ht="21.75" customHeight="1">
      <c r="A167" s="1"/>
      <c r="B167" s="2">
        <v>3309901577308</v>
      </c>
      <c r="C167" s="64" t="s">
        <v>269</v>
      </c>
      <c r="D167" s="5" t="s">
        <v>259</v>
      </c>
      <c r="E167" s="5" t="s">
        <v>266</v>
      </c>
      <c r="F167" s="5" t="e">
        <f t="array" aca="1" ref="F167" ca="1">_xludf.IFNA(INDEX(อาจารย์ประจำหลักสูตรทั้งหมด!$J:$J,MATCH('เอกสารหมายเลข 1 (2)'!$V167,อาจารย์ประจำหลักสูตรทั้งหมด!$AK:$AK,0)),"")</f>
        <v>#NAME?</v>
      </c>
      <c r="G167" s="5" t="e">
        <f t="array" aca="1" ref="G167" ca="1">_xludf.IFNA(INDEX(อาจารย์ประจำหลักสูตรทั้งหมด!$C:$C,MATCH('เอกสารหมายเลข 1 (2)'!$V167,อาจารย์ประจำหลักสูตรทั้งหมด!$AK:$AK,0)),"")</f>
        <v>#NAME?</v>
      </c>
      <c r="H167" s="5" t="e">
        <f t="array" aca="1" ref="H167" ca="1">_xludf.IFNA(INDEX(อาจารย์ประจำหลักสูตรทั้งหมด!$E:$E,MATCH('เอกสารหมายเลข 1 (2)'!$V167,อาจารย์ประจำหลักสูตรทั้งหมด!$AK:$AK,0)),"")</f>
        <v>#NAME?</v>
      </c>
      <c r="I167" s="5" t="e">
        <f t="array" aca="1" ref="I167" ca="1">_xludf.IFNA(INDEX(อาจารย์ประจำหลักสูตรทั้งหมด!$L:$L,MATCH('เอกสารหมายเลข 1 (2)'!$V167,อาจารย์ประจำหลักสูตรทั้งหมด!$AK:$AK,0)),"")</f>
        <v>#NAME?</v>
      </c>
      <c r="J167" s="65" t="e">
        <f t="array" aca="1" ref="J167" ca="1">_xludf.IFNA(INDEX(อาจารย์ประจำหลักสูตรทั้งหมด!$T:$T,MATCH('เอกสารหมายเลข 1 (2)'!$V167,อาจารย์ประจำหลักสูตรทั้งหมด!$AK:$AK,0)),"")</f>
        <v>#NAME?</v>
      </c>
      <c r="K167" s="5" t="s">
        <v>62</v>
      </c>
      <c r="L167" s="5" t="s">
        <v>81</v>
      </c>
      <c r="M167" s="66">
        <f t="shared" si="128"/>
        <v>1</v>
      </c>
      <c r="N167" s="66">
        <f t="shared" si="129"/>
        <v>0</v>
      </c>
      <c r="O167" s="66"/>
      <c r="P167" s="66">
        <f t="shared" si="130"/>
        <v>0</v>
      </c>
      <c r="Q167" s="66">
        <f t="shared" si="131"/>
        <v>0</v>
      </c>
      <c r="R167" s="67">
        <f t="shared" si="2"/>
        <v>1</v>
      </c>
      <c r="S167" s="5"/>
      <c r="T167" s="5"/>
      <c r="U167" s="5" t="str">
        <f t="shared" si="7"/>
        <v>คณะเทคโนโลยีอุตสาหกรรม สาขาวิชาเครื่องกลและอุตสาหการ</v>
      </c>
      <c r="V167" s="8">
        <v>3309901577308</v>
      </c>
      <c r="W167" s="5"/>
      <c r="X167" s="5"/>
      <c r="Y167" s="5"/>
      <c r="Z167" s="5"/>
    </row>
    <row r="168" spans="1:26" ht="21.75" customHeight="1">
      <c r="A168" s="1"/>
      <c r="B168" s="2">
        <v>3409900118139</v>
      </c>
      <c r="C168" s="64" t="s">
        <v>270</v>
      </c>
      <c r="D168" s="5" t="s">
        <v>259</v>
      </c>
      <c r="E168" s="5" t="s">
        <v>266</v>
      </c>
      <c r="F168" s="5" t="e">
        <f t="array" aca="1" ref="F168" ca="1">_xludf.IFNA(INDEX(อาจารย์ประจำหลักสูตรทั้งหมด!$J:$J,MATCH('เอกสารหมายเลข 1 (2)'!$V168,อาจารย์ประจำหลักสูตรทั้งหมด!$AK:$AK,0)),"")</f>
        <v>#NAME?</v>
      </c>
      <c r="G168" s="5" t="e">
        <f t="array" aca="1" ref="G168" ca="1">_xludf.IFNA(INDEX(อาจารย์ประจำหลักสูตรทั้งหมด!$C:$C,MATCH('เอกสารหมายเลข 1 (2)'!$V168,อาจารย์ประจำหลักสูตรทั้งหมด!$AK:$AK,0)),"")</f>
        <v>#NAME?</v>
      </c>
      <c r="H168" s="5" t="e">
        <f t="array" aca="1" ref="H168" ca="1">_xludf.IFNA(INDEX(อาจารย์ประจำหลักสูตรทั้งหมด!$E:$E,MATCH('เอกสารหมายเลข 1 (2)'!$V168,อาจารย์ประจำหลักสูตรทั้งหมด!$AK:$AK,0)),"")</f>
        <v>#NAME?</v>
      </c>
      <c r="I168" s="5" t="e">
        <f t="array" aca="1" ref="I168" ca="1">_xludf.IFNA(INDEX(อาจารย์ประจำหลักสูตรทั้งหมด!$L:$L,MATCH('เอกสารหมายเลข 1 (2)'!$V168,อาจารย์ประจำหลักสูตรทั้งหมด!$AK:$AK,0)),"")</f>
        <v>#NAME?</v>
      </c>
      <c r="J168" s="65" t="e">
        <f t="array" aca="1" ref="J168" ca="1">_xludf.IFNA(INDEX(อาจารย์ประจำหลักสูตรทั้งหมด!$T:$T,MATCH('เอกสารหมายเลข 1 (2)'!$V168,อาจารย์ประจำหลักสูตรทั้งหมด!$AK:$AK,0)),"")</f>
        <v>#NAME?</v>
      </c>
      <c r="K168" s="5" t="s">
        <v>62</v>
      </c>
      <c r="L168" s="5" t="s">
        <v>49</v>
      </c>
      <c r="M168" s="66">
        <f t="shared" si="128"/>
        <v>1</v>
      </c>
      <c r="N168" s="66">
        <f t="shared" si="129"/>
        <v>0</v>
      </c>
      <c r="O168" s="66"/>
      <c r="P168" s="66">
        <f t="shared" si="130"/>
        <v>0</v>
      </c>
      <c r="Q168" s="66">
        <f t="shared" si="131"/>
        <v>0</v>
      </c>
      <c r="R168" s="67">
        <f t="shared" si="2"/>
        <v>1</v>
      </c>
      <c r="S168" s="5"/>
      <c r="T168" s="5"/>
      <c r="U168" s="5" t="str">
        <f t="shared" si="7"/>
        <v>คณะเทคโนโลยีอุตสาหกรรม สาขาวิชาเครื่องกลและอุตสาหการ</v>
      </c>
      <c r="V168" s="8">
        <v>3409900118139</v>
      </c>
      <c r="W168" s="5"/>
      <c r="X168" s="5"/>
      <c r="Y168" s="5"/>
      <c r="Z168" s="5"/>
    </row>
    <row r="169" spans="1:26" ht="21.75" customHeight="1">
      <c r="A169" s="1"/>
      <c r="B169" s="2">
        <v>3410100281673</v>
      </c>
      <c r="C169" s="64" t="s">
        <v>273</v>
      </c>
      <c r="D169" s="5" t="s">
        <v>259</v>
      </c>
      <c r="E169" s="5" t="s">
        <v>266</v>
      </c>
      <c r="F169" s="5" t="e">
        <f t="array" aca="1" ref="F169" ca="1">_xludf.IFNA(INDEX(อาจารย์ประจำหลักสูตรทั้งหมด!$J:$J,MATCH('เอกสารหมายเลข 1 (2)'!$V169,อาจารย์ประจำหลักสูตรทั้งหมด!$AK:$AK,0)),"")</f>
        <v>#NAME?</v>
      </c>
      <c r="G169" s="5" t="e">
        <f t="array" aca="1" ref="G169" ca="1">_xludf.IFNA(INDEX(อาจารย์ประจำหลักสูตรทั้งหมด!$C:$C,MATCH('เอกสารหมายเลข 1 (2)'!$V169,อาจารย์ประจำหลักสูตรทั้งหมด!$AK:$AK,0)),"")</f>
        <v>#NAME?</v>
      </c>
      <c r="H169" s="5" t="e">
        <f t="array" aca="1" ref="H169" ca="1">_xludf.IFNA(INDEX(อาจารย์ประจำหลักสูตรทั้งหมด!$E:$E,MATCH('เอกสารหมายเลข 1 (2)'!$V169,อาจารย์ประจำหลักสูตรทั้งหมด!$AK:$AK,0)),"")</f>
        <v>#NAME?</v>
      </c>
      <c r="I169" s="5" t="e">
        <f t="array" aca="1" ref="I169" ca="1">_xludf.IFNA(INDEX(อาจารย์ประจำหลักสูตรทั้งหมด!$L:$L,MATCH('เอกสารหมายเลข 1 (2)'!$V169,อาจารย์ประจำหลักสูตรทั้งหมด!$AK:$AK,0)),"")</f>
        <v>#NAME?</v>
      </c>
      <c r="J169" s="65" t="e">
        <f t="array" aca="1" ref="J169" ca="1">_xludf.IFNA(INDEX(อาจารย์ประจำหลักสูตรทั้งหมด!$T:$T,MATCH('เอกสารหมายเลข 1 (2)'!$V169,อาจารย์ประจำหลักสูตรทั้งหมด!$AK:$AK,0)),"")</f>
        <v>#NAME?</v>
      </c>
      <c r="K169" s="5" t="s">
        <v>62</v>
      </c>
      <c r="L169" s="5" t="s">
        <v>81</v>
      </c>
      <c r="M169" s="66">
        <f t="shared" si="128"/>
        <v>1</v>
      </c>
      <c r="N169" s="66">
        <f t="shared" si="129"/>
        <v>0</v>
      </c>
      <c r="O169" s="66"/>
      <c r="P169" s="66">
        <f t="shared" si="130"/>
        <v>0</v>
      </c>
      <c r="Q169" s="66">
        <f t="shared" si="131"/>
        <v>0</v>
      </c>
      <c r="R169" s="67">
        <f t="shared" si="2"/>
        <v>1</v>
      </c>
      <c r="S169" s="5"/>
      <c r="T169" s="5"/>
      <c r="U169" s="5" t="str">
        <f t="shared" si="7"/>
        <v>คณะเทคโนโลยีอุตสาหกรรม สาขาวิชาเครื่องกลและอุตสาหการ</v>
      </c>
      <c r="V169" s="8">
        <v>3410100281673</v>
      </c>
      <c r="W169" s="5"/>
      <c r="X169" s="5"/>
      <c r="Y169" s="5"/>
      <c r="Z169" s="5"/>
    </row>
    <row r="170" spans="1:26" ht="21.75" customHeight="1">
      <c r="A170" s="1"/>
      <c r="B170" s="2">
        <v>3471300158159</v>
      </c>
      <c r="C170" s="64" t="s">
        <v>274</v>
      </c>
      <c r="D170" s="5" t="s">
        <v>259</v>
      </c>
      <c r="E170" s="5" t="s">
        <v>266</v>
      </c>
      <c r="F170" s="5" t="e">
        <f t="array" aca="1" ref="F170" ca="1">_xludf.IFNA(INDEX(อาจารย์ประจำหลักสูตรทั้งหมด!$J:$J,MATCH('เอกสารหมายเลข 1 (2)'!$V170,อาจารย์ประจำหลักสูตรทั้งหมด!$AK:$AK,0)),"")</f>
        <v>#NAME?</v>
      </c>
      <c r="G170" s="5" t="e">
        <f t="array" aca="1" ref="G170" ca="1">_xludf.IFNA(INDEX(อาจารย์ประจำหลักสูตรทั้งหมด!$C:$C,MATCH('เอกสารหมายเลข 1 (2)'!$V170,อาจารย์ประจำหลักสูตรทั้งหมด!$AK:$AK,0)),"")</f>
        <v>#NAME?</v>
      </c>
      <c r="H170" s="5" t="e">
        <f t="array" aca="1" ref="H170" ca="1">_xludf.IFNA(INDEX(อาจารย์ประจำหลักสูตรทั้งหมด!$E:$E,MATCH('เอกสารหมายเลข 1 (2)'!$V170,อาจารย์ประจำหลักสูตรทั้งหมด!$AK:$AK,0)),"")</f>
        <v>#NAME?</v>
      </c>
      <c r="I170" s="5" t="e">
        <f t="array" aca="1" ref="I170" ca="1">_xludf.IFNA(INDEX(อาจารย์ประจำหลักสูตรทั้งหมด!$L:$L,MATCH('เอกสารหมายเลข 1 (2)'!$V170,อาจารย์ประจำหลักสูตรทั้งหมด!$AK:$AK,0)),"")</f>
        <v>#NAME?</v>
      </c>
      <c r="J170" s="65" t="e">
        <f t="array" aca="1" ref="J170" ca="1">_xludf.IFNA(INDEX(อาจารย์ประจำหลักสูตรทั้งหมด!$T:$T,MATCH('เอกสารหมายเลข 1 (2)'!$V170,อาจารย์ประจำหลักสูตรทั้งหมด!$AK:$AK,0)),"")</f>
        <v>#NAME?</v>
      </c>
      <c r="K170" s="5" t="s">
        <v>62</v>
      </c>
      <c r="L170" s="5" t="s">
        <v>81</v>
      </c>
      <c r="M170" s="66">
        <f t="shared" si="128"/>
        <v>1</v>
      </c>
      <c r="N170" s="66">
        <f t="shared" si="129"/>
        <v>0</v>
      </c>
      <c r="O170" s="66"/>
      <c r="P170" s="66">
        <f t="shared" si="130"/>
        <v>0</v>
      </c>
      <c r="Q170" s="66">
        <f t="shared" si="131"/>
        <v>0</v>
      </c>
      <c r="R170" s="67">
        <f t="shared" si="2"/>
        <v>1</v>
      </c>
      <c r="S170" s="5"/>
      <c r="T170" s="5"/>
      <c r="U170" s="5" t="str">
        <f t="shared" si="7"/>
        <v>คณะเทคโนโลยีอุตสาหกรรม สาขาวิชาเครื่องกลและอุตสาหการ</v>
      </c>
      <c r="V170" s="8">
        <v>3471300158159</v>
      </c>
      <c r="W170" s="5"/>
      <c r="X170" s="5"/>
      <c r="Y170" s="5"/>
      <c r="Z170" s="5"/>
    </row>
    <row r="171" spans="1:26" ht="21.75" customHeight="1">
      <c r="A171" s="1"/>
      <c r="B171" s="2">
        <v>1410900048632</v>
      </c>
      <c r="C171" s="64" t="s">
        <v>276</v>
      </c>
      <c r="D171" s="5" t="s">
        <v>259</v>
      </c>
      <c r="E171" s="5" t="s">
        <v>266</v>
      </c>
      <c r="F171" s="5" t="e">
        <f t="array" aca="1" ref="F171" ca="1">_xludf.IFNA(INDEX(อาจารย์ประจำหลักสูตรทั้งหมด!$J:$J,MATCH('เอกสารหมายเลข 1 (2)'!$V171,อาจารย์ประจำหลักสูตรทั้งหมด!$AK:$AK,0)),"")</f>
        <v>#NAME?</v>
      </c>
      <c r="G171" s="5" t="e">
        <f t="array" aca="1" ref="G171" ca="1">_xludf.IFNA(INDEX(อาจารย์ประจำหลักสูตรทั้งหมด!$C:$C,MATCH('เอกสารหมายเลข 1 (2)'!$V171,อาจารย์ประจำหลักสูตรทั้งหมด!$AK:$AK,0)),"")</f>
        <v>#NAME?</v>
      </c>
      <c r="H171" s="5" t="e">
        <f t="array" aca="1" ref="H171" ca="1">_xludf.IFNA(INDEX(อาจารย์ประจำหลักสูตรทั้งหมด!$E:$E,MATCH('เอกสารหมายเลข 1 (2)'!$V171,อาจารย์ประจำหลักสูตรทั้งหมด!$AK:$AK,0)),"")</f>
        <v>#NAME?</v>
      </c>
      <c r="I171" s="5" t="e">
        <f t="array" aca="1" ref="I171" ca="1">_xludf.IFNA(INDEX(อาจารย์ประจำหลักสูตรทั้งหมด!$L:$L,MATCH('เอกสารหมายเลข 1 (2)'!$V171,อาจารย์ประจำหลักสูตรทั้งหมด!$AK:$AK,0)),"")</f>
        <v>#NAME?</v>
      </c>
      <c r="J171" s="65" t="e">
        <f t="array" aca="1" ref="J171" ca="1">_xludf.IFNA(INDEX(อาจารย์ประจำหลักสูตรทั้งหมด!$T:$T,MATCH('เอกสารหมายเลข 1 (2)'!$V171,อาจารย์ประจำหลักสูตรทั้งหมด!$AK:$AK,0)),"")</f>
        <v>#NAME?</v>
      </c>
      <c r="K171" s="5" t="s">
        <v>6</v>
      </c>
      <c r="L171" s="5" t="s">
        <v>81</v>
      </c>
      <c r="M171" s="66">
        <f t="shared" si="128"/>
        <v>0</v>
      </c>
      <c r="N171" s="66">
        <f t="shared" si="129"/>
        <v>1</v>
      </c>
      <c r="O171" s="66"/>
      <c r="P171" s="66">
        <f t="shared" si="130"/>
        <v>0</v>
      </c>
      <c r="Q171" s="66">
        <f t="shared" si="131"/>
        <v>0</v>
      </c>
      <c r="R171" s="67">
        <f t="shared" si="2"/>
        <v>1</v>
      </c>
      <c r="S171" s="5"/>
      <c r="T171" s="5"/>
      <c r="U171" s="5" t="str">
        <f t="shared" si="7"/>
        <v>คณะเทคโนโลยีอุตสาหกรรม สาขาวิชาเครื่องกลและอุตสาหการ</v>
      </c>
      <c r="V171" s="8">
        <v>1410900048632</v>
      </c>
      <c r="W171" s="5"/>
      <c r="X171" s="5"/>
      <c r="Y171" s="5"/>
      <c r="Z171" s="5"/>
    </row>
    <row r="172" spans="1:26" ht="21.75" customHeight="1">
      <c r="A172" s="1"/>
      <c r="B172" s="2">
        <v>1411600100516</v>
      </c>
      <c r="C172" s="64" t="s">
        <v>277</v>
      </c>
      <c r="D172" s="5" t="s">
        <v>259</v>
      </c>
      <c r="E172" s="5" t="s">
        <v>266</v>
      </c>
      <c r="F172" s="5" t="e">
        <f t="array" aca="1" ref="F172" ca="1">_xludf.IFNA(INDEX(อาจารย์ประจำหลักสูตรทั้งหมด!$J:$J,MATCH('เอกสารหมายเลข 1 (2)'!$V172,อาจารย์ประจำหลักสูตรทั้งหมด!$AK:$AK,0)),"")</f>
        <v>#NAME?</v>
      </c>
      <c r="G172" s="5" t="e">
        <f t="array" aca="1" ref="G172" ca="1">_xludf.IFNA(INDEX(อาจารย์ประจำหลักสูตรทั้งหมด!$C:$C,MATCH('เอกสารหมายเลข 1 (2)'!$V172,อาจารย์ประจำหลักสูตรทั้งหมด!$AK:$AK,0)),"")</f>
        <v>#NAME?</v>
      </c>
      <c r="H172" s="5" t="e">
        <f t="array" aca="1" ref="H172" ca="1">_xludf.IFNA(INDEX(อาจารย์ประจำหลักสูตรทั้งหมด!$E:$E,MATCH('เอกสารหมายเลข 1 (2)'!$V172,อาจารย์ประจำหลักสูตรทั้งหมด!$AK:$AK,0)),"")</f>
        <v>#NAME?</v>
      </c>
      <c r="I172" s="5" t="e">
        <f t="array" aca="1" ref="I172" ca="1">_xludf.IFNA(INDEX(อาจารย์ประจำหลักสูตรทั้งหมด!$L:$L,MATCH('เอกสารหมายเลข 1 (2)'!$V172,อาจารย์ประจำหลักสูตรทั้งหมด!$AK:$AK,0)),"")</f>
        <v>#NAME?</v>
      </c>
      <c r="J172" s="65" t="e">
        <f t="array" aca="1" ref="J172" ca="1">_xludf.IFNA(INDEX(อาจารย์ประจำหลักสูตรทั้งหมด!$T:$T,MATCH('เอกสารหมายเลข 1 (2)'!$V172,อาจารย์ประจำหลักสูตรทั้งหมด!$AK:$AK,0)),"")</f>
        <v>#NAME?</v>
      </c>
      <c r="K172" s="5" t="s">
        <v>6</v>
      </c>
      <c r="L172" s="5" t="s">
        <v>81</v>
      </c>
      <c r="M172" s="66">
        <f t="shared" si="128"/>
        <v>0</v>
      </c>
      <c r="N172" s="66">
        <f t="shared" si="129"/>
        <v>1</v>
      </c>
      <c r="O172" s="66"/>
      <c r="P172" s="66">
        <f t="shared" si="130"/>
        <v>0</v>
      </c>
      <c r="Q172" s="66">
        <f t="shared" si="131"/>
        <v>0</v>
      </c>
      <c r="R172" s="67">
        <f t="shared" si="2"/>
        <v>1</v>
      </c>
      <c r="S172" s="5"/>
      <c r="T172" s="5"/>
      <c r="U172" s="5" t="str">
        <f t="shared" si="7"/>
        <v>คณะเทคโนโลยีอุตสาหกรรม สาขาวิชาเครื่องกลและอุตสาหการ</v>
      </c>
      <c r="V172" s="8">
        <v>1411600100516</v>
      </c>
      <c r="W172" s="5"/>
      <c r="X172" s="5"/>
      <c r="Y172" s="5"/>
      <c r="Z172" s="5"/>
    </row>
    <row r="173" spans="1:26" ht="21.75" customHeight="1">
      <c r="A173" s="1"/>
      <c r="B173" s="2">
        <v>1471000022603</v>
      </c>
      <c r="C173" s="64" t="s">
        <v>279</v>
      </c>
      <c r="D173" s="5" t="s">
        <v>259</v>
      </c>
      <c r="E173" s="5" t="s">
        <v>266</v>
      </c>
      <c r="F173" s="5" t="e">
        <f t="array" aca="1" ref="F173" ca="1">_xludf.IFNA(INDEX(อาจารย์ประจำหลักสูตรทั้งหมด!$J:$J,MATCH('เอกสารหมายเลข 1 (2)'!$V173,อาจารย์ประจำหลักสูตรทั้งหมด!$AK:$AK,0)),"")</f>
        <v>#NAME?</v>
      </c>
      <c r="G173" s="5" t="e">
        <f t="array" aca="1" ref="G173" ca="1">_xludf.IFNA(INDEX(อาจารย์ประจำหลักสูตรทั้งหมด!$C:$C,MATCH('เอกสารหมายเลข 1 (2)'!$V173,อาจารย์ประจำหลักสูตรทั้งหมด!$AK:$AK,0)),"")</f>
        <v>#NAME?</v>
      </c>
      <c r="H173" s="5" t="e">
        <f t="array" aca="1" ref="H173" ca="1">_xludf.IFNA(INDEX(อาจารย์ประจำหลักสูตรทั้งหมด!$E:$E,MATCH('เอกสารหมายเลข 1 (2)'!$V173,อาจารย์ประจำหลักสูตรทั้งหมด!$AK:$AK,0)),"")</f>
        <v>#NAME?</v>
      </c>
      <c r="I173" s="5" t="e">
        <f t="array" aca="1" ref="I173" ca="1">_xludf.IFNA(INDEX(อาจารย์ประจำหลักสูตรทั้งหมด!$L:$L,MATCH('เอกสารหมายเลข 1 (2)'!$V173,อาจารย์ประจำหลักสูตรทั้งหมด!$AK:$AK,0)),"")</f>
        <v>#NAME?</v>
      </c>
      <c r="J173" s="65" t="e">
        <f t="array" aca="1" ref="J173" ca="1">_xludf.IFNA(INDEX(อาจารย์ประจำหลักสูตรทั้งหมด!$T:$T,MATCH('เอกสารหมายเลข 1 (2)'!$V173,อาจารย์ประจำหลักสูตรทั้งหมด!$AK:$AK,0)),"")</f>
        <v>#NAME?</v>
      </c>
      <c r="K173" s="5" t="s">
        <v>6</v>
      </c>
      <c r="L173" s="5" t="s">
        <v>81</v>
      </c>
      <c r="M173" s="66">
        <f t="shared" si="128"/>
        <v>0</v>
      </c>
      <c r="N173" s="66">
        <f t="shared" si="129"/>
        <v>1</v>
      </c>
      <c r="O173" s="66"/>
      <c r="P173" s="66">
        <f t="shared" si="130"/>
        <v>0</v>
      </c>
      <c r="Q173" s="66">
        <f t="shared" si="131"/>
        <v>0</v>
      </c>
      <c r="R173" s="67">
        <f t="shared" si="2"/>
        <v>1</v>
      </c>
      <c r="S173" s="5"/>
      <c r="T173" s="5"/>
      <c r="U173" s="5" t="str">
        <f t="shared" si="7"/>
        <v>คณะเทคโนโลยีอุตสาหกรรม สาขาวิชาเครื่องกลและอุตสาหการ</v>
      </c>
      <c r="V173" s="8">
        <v>1471000022603</v>
      </c>
      <c r="W173" s="5"/>
      <c r="X173" s="5"/>
      <c r="Y173" s="5"/>
      <c r="Z173" s="5"/>
    </row>
    <row r="174" spans="1:26" ht="21.75" customHeight="1">
      <c r="A174" s="1"/>
      <c r="B174" s="2">
        <v>1479900017689</v>
      </c>
      <c r="C174" s="64" t="s">
        <v>280</v>
      </c>
      <c r="D174" s="5" t="s">
        <v>259</v>
      </c>
      <c r="E174" s="5" t="s">
        <v>266</v>
      </c>
      <c r="F174" s="5" t="e">
        <f t="array" aca="1" ref="F174" ca="1">_xludf.IFNA(INDEX(อาจารย์ประจำหลักสูตรทั้งหมด!$J:$J,MATCH('เอกสารหมายเลข 1 (2)'!$V174,อาจารย์ประจำหลักสูตรทั้งหมด!$AK:$AK,0)),"")</f>
        <v>#NAME?</v>
      </c>
      <c r="G174" s="5" t="e">
        <f t="array" aca="1" ref="G174" ca="1">_xludf.IFNA(INDEX(อาจารย์ประจำหลักสูตรทั้งหมด!$C:$C,MATCH('เอกสารหมายเลข 1 (2)'!$V174,อาจารย์ประจำหลักสูตรทั้งหมด!$AK:$AK,0)),"")</f>
        <v>#NAME?</v>
      </c>
      <c r="H174" s="5" t="e">
        <f t="array" aca="1" ref="H174" ca="1">_xludf.IFNA(INDEX(อาจารย์ประจำหลักสูตรทั้งหมด!$E:$E,MATCH('เอกสารหมายเลข 1 (2)'!$V174,อาจารย์ประจำหลักสูตรทั้งหมด!$AK:$AK,0)),"")</f>
        <v>#NAME?</v>
      </c>
      <c r="I174" s="5" t="e">
        <f t="array" aca="1" ref="I174" ca="1">_xludf.IFNA(INDEX(อาจารย์ประจำหลักสูตรทั้งหมด!$L:$L,MATCH('เอกสารหมายเลข 1 (2)'!$V174,อาจารย์ประจำหลักสูตรทั้งหมด!$AK:$AK,0)),"")</f>
        <v>#NAME?</v>
      </c>
      <c r="J174" s="65" t="e">
        <f t="array" aca="1" ref="J174" ca="1">_xludf.IFNA(INDEX(อาจารย์ประจำหลักสูตรทั้งหมด!$T:$T,MATCH('เอกสารหมายเลข 1 (2)'!$V174,อาจารย์ประจำหลักสูตรทั้งหมด!$AK:$AK,0)),"")</f>
        <v>#NAME?</v>
      </c>
      <c r="K174" s="5" t="s">
        <v>6</v>
      </c>
      <c r="L174" s="5" t="s">
        <v>81</v>
      </c>
      <c r="M174" s="66">
        <f t="shared" si="128"/>
        <v>0</v>
      </c>
      <c r="N174" s="66">
        <f t="shared" si="129"/>
        <v>1</v>
      </c>
      <c r="O174" s="66"/>
      <c r="P174" s="66">
        <f t="shared" si="130"/>
        <v>0</v>
      </c>
      <c r="Q174" s="66">
        <f t="shared" si="131"/>
        <v>0</v>
      </c>
      <c r="R174" s="67">
        <f t="shared" si="2"/>
        <v>1</v>
      </c>
      <c r="S174" s="5"/>
      <c r="T174" s="5"/>
      <c r="U174" s="5" t="str">
        <f t="shared" si="7"/>
        <v>คณะเทคโนโลยีอุตสาหกรรม สาขาวิชาเครื่องกลและอุตสาหการ</v>
      </c>
      <c r="V174" s="8">
        <v>1479900017689</v>
      </c>
      <c r="W174" s="5"/>
      <c r="X174" s="5"/>
      <c r="Y174" s="5"/>
      <c r="Z174" s="5"/>
    </row>
    <row r="175" spans="1:26" ht="21.75" customHeight="1">
      <c r="A175" s="1"/>
      <c r="B175" s="2">
        <v>1480700028484</v>
      </c>
      <c r="C175" s="64" t="s">
        <v>281</v>
      </c>
      <c r="D175" s="5" t="s">
        <v>259</v>
      </c>
      <c r="E175" s="5" t="s">
        <v>266</v>
      </c>
      <c r="F175" s="5" t="e">
        <f t="array" aca="1" ref="F175" ca="1">_xludf.IFNA(INDEX(อาจารย์ประจำหลักสูตรทั้งหมด!$J:$J,MATCH('เอกสารหมายเลข 1 (2)'!$V175,อาจารย์ประจำหลักสูตรทั้งหมด!$AK:$AK,0)),"")</f>
        <v>#NAME?</v>
      </c>
      <c r="G175" s="5" t="e">
        <f t="array" aca="1" ref="G175" ca="1">_xludf.IFNA(INDEX(อาจารย์ประจำหลักสูตรทั้งหมด!$C:$C,MATCH('เอกสารหมายเลข 1 (2)'!$V175,อาจารย์ประจำหลักสูตรทั้งหมด!$AK:$AK,0)),"")</f>
        <v>#NAME?</v>
      </c>
      <c r="H175" s="5" t="e">
        <f t="array" aca="1" ref="H175" ca="1">_xludf.IFNA(INDEX(อาจารย์ประจำหลักสูตรทั้งหมด!$E:$E,MATCH('เอกสารหมายเลข 1 (2)'!$V175,อาจารย์ประจำหลักสูตรทั้งหมด!$AK:$AK,0)),"")</f>
        <v>#NAME?</v>
      </c>
      <c r="I175" s="5" t="e">
        <f t="array" aca="1" ref="I175" ca="1">_xludf.IFNA(INDEX(อาจารย์ประจำหลักสูตรทั้งหมด!$L:$L,MATCH('เอกสารหมายเลข 1 (2)'!$V175,อาจารย์ประจำหลักสูตรทั้งหมด!$AK:$AK,0)),"")</f>
        <v>#NAME?</v>
      </c>
      <c r="J175" s="65" t="e">
        <f t="array" aca="1" ref="J175" ca="1">_xludf.IFNA(INDEX(อาจารย์ประจำหลักสูตรทั้งหมด!$T:$T,MATCH('เอกสารหมายเลข 1 (2)'!$V175,อาจารย์ประจำหลักสูตรทั้งหมด!$AK:$AK,0)),"")</f>
        <v>#NAME?</v>
      </c>
      <c r="K175" s="5" t="s">
        <v>6</v>
      </c>
      <c r="L175" s="5" t="s">
        <v>81</v>
      </c>
      <c r="M175" s="66">
        <f t="shared" si="128"/>
        <v>0</v>
      </c>
      <c r="N175" s="66">
        <f t="shared" si="129"/>
        <v>1</v>
      </c>
      <c r="O175" s="66"/>
      <c r="P175" s="66">
        <f t="shared" si="130"/>
        <v>0</v>
      </c>
      <c r="Q175" s="66">
        <f t="shared" si="131"/>
        <v>0</v>
      </c>
      <c r="R175" s="67">
        <f t="shared" si="2"/>
        <v>1</v>
      </c>
      <c r="S175" s="5"/>
      <c r="T175" s="5"/>
      <c r="U175" s="5" t="str">
        <f t="shared" si="7"/>
        <v>คณะเทคโนโลยีอุตสาหกรรม สาขาวิชาเครื่องกลและอุตสาหการ</v>
      </c>
      <c r="V175" s="8">
        <v>1480700028484</v>
      </c>
      <c r="W175" s="5"/>
      <c r="X175" s="5"/>
      <c r="Y175" s="5"/>
      <c r="Z175" s="5"/>
    </row>
    <row r="176" spans="1:26" ht="21.75" customHeight="1">
      <c r="A176" s="1"/>
      <c r="B176" s="2">
        <v>3140500078908</v>
      </c>
      <c r="C176" s="64" t="s">
        <v>282</v>
      </c>
      <c r="D176" s="5" t="s">
        <v>259</v>
      </c>
      <c r="E176" s="5" t="s">
        <v>266</v>
      </c>
      <c r="F176" s="5" t="e">
        <f t="array" aca="1" ref="F176" ca="1">_xludf.IFNA(INDEX(อาจารย์ประจำหลักสูตรทั้งหมด!$J:$J,MATCH('เอกสารหมายเลข 1 (2)'!$V176,อาจารย์ประจำหลักสูตรทั้งหมด!$AK:$AK,0)),"")</f>
        <v>#NAME?</v>
      </c>
      <c r="G176" s="5" t="e">
        <f t="array" aca="1" ref="G176" ca="1">_xludf.IFNA(INDEX(อาจารย์ประจำหลักสูตรทั้งหมด!$C:$C,MATCH('เอกสารหมายเลข 1 (2)'!$V176,อาจารย์ประจำหลักสูตรทั้งหมด!$AK:$AK,0)),"")</f>
        <v>#NAME?</v>
      </c>
      <c r="H176" s="5" t="e">
        <f t="array" aca="1" ref="H176" ca="1">_xludf.IFNA(INDEX(อาจารย์ประจำหลักสูตรทั้งหมด!$E:$E,MATCH('เอกสารหมายเลข 1 (2)'!$V176,อาจารย์ประจำหลักสูตรทั้งหมด!$AK:$AK,0)),"")</f>
        <v>#NAME?</v>
      </c>
      <c r="I176" s="5" t="e">
        <f t="array" aca="1" ref="I176" ca="1">_xludf.IFNA(INDEX(อาจารย์ประจำหลักสูตรทั้งหมด!$L:$L,MATCH('เอกสารหมายเลข 1 (2)'!$V176,อาจารย์ประจำหลักสูตรทั้งหมด!$AK:$AK,0)),"")</f>
        <v>#NAME?</v>
      </c>
      <c r="J176" s="65" t="e">
        <f t="array" aca="1" ref="J176" ca="1">_xludf.IFNA(INDEX(อาจารย์ประจำหลักสูตรทั้งหมด!$T:$T,MATCH('เอกสารหมายเลข 1 (2)'!$V176,อาจารย์ประจำหลักสูตรทั้งหมด!$AK:$AK,0)),"")</f>
        <v>#NAME?</v>
      </c>
      <c r="K176" s="5" t="s">
        <v>6</v>
      </c>
      <c r="L176" s="5" t="s">
        <v>81</v>
      </c>
      <c r="M176" s="66">
        <f t="shared" si="128"/>
        <v>0</v>
      </c>
      <c r="N176" s="66">
        <f t="shared" si="129"/>
        <v>1</v>
      </c>
      <c r="O176" s="66"/>
      <c r="P176" s="66">
        <f t="shared" si="130"/>
        <v>0</v>
      </c>
      <c r="Q176" s="66">
        <f t="shared" si="131"/>
        <v>0</v>
      </c>
      <c r="R176" s="67">
        <f t="shared" si="2"/>
        <v>1</v>
      </c>
      <c r="S176" s="5"/>
      <c r="T176" s="5"/>
      <c r="U176" s="5" t="str">
        <f t="shared" si="7"/>
        <v>คณะเทคโนโลยีอุตสาหกรรม สาขาวิชาเครื่องกลและอุตสาหการ</v>
      </c>
      <c r="V176" s="8">
        <v>3140500078908</v>
      </c>
      <c r="W176" s="5"/>
      <c r="X176" s="5"/>
      <c r="Y176" s="5"/>
      <c r="Z176" s="5"/>
    </row>
    <row r="177" spans="1:26" ht="21.75" customHeight="1">
      <c r="A177" s="1"/>
      <c r="B177" s="2">
        <v>3419900023367</v>
      </c>
      <c r="C177" s="64" t="s">
        <v>283</v>
      </c>
      <c r="D177" s="5" t="s">
        <v>259</v>
      </c>
      <c r="E177" s="5" t="s">
        <v>266</v>
      </c>
      <c r="F177" s="5" t="e">
        <f t="array" aca="1" ref="F177" ca="1">_xludf.IFNA(INDEX(อาจารย์ประจำหลักสูตรทั้งหมด!$J:$J,MATCH('เอกสารหมายเลข 1 (2)'!$V177,อาจารย์ประจำหลักสูตรทั้งหมด!$AK:$AK,0)),"")</f>
        <v>#NAME?</v>
      </c>
      <c r="G177" s="5" t="e">
        <f t="array" aca="1" ref="G177" ca="1">_xludf.IFNA(INDEX(อาจารย์ประจำหลักสูตรทั้งหมด!$C:$C,MATCH('เอกสารหมายเลข 1 (2)'!$V177,อาจารย์ประจำหลักสูตรทั้งหมด!$AK:$AK,0)),"")</f>
        <v>#NAME?</v>
      </c>
      <c r="H177" s="5" t="e">
        <f t="array" aca="1" ref="H177" ca="1">_xludf.IFNA(INDEX(อาจารย์ประจำหลักสูตรทั้งหมด!$E:$E,MATCH('เอกสารหมายเลข 1 (2)'!$V177,อาจารย์ประจำหลักสูตรทั้งหมด!$AK:$AK,0)),"")</f>
        <v>#NAME?</v>
      </c>
      <c r="I177" s="5" t="e">
        <f t="array" aca="1" ref="I177" ca="1">_xludf.IFNA(INDEX(อาจารย์ประจำหลักสูตรทั้งหมด!$L:$L,MATCH('เอกสารหมายเลข 1 (2)'!$V177,อาจารย์ประจำหลักสูตรทั้งหมด!$AK:$AK,0)),"")</f>
        <v>#NAME?</v>
      </c>
      <c r="J177" s="65" t="e">
        <f t="array" aca="1" ref="J177" ca="1">_xludf.IFNA(INDEX(อาจารย์ประจำหลักสูตรทั้งหมด!$T:$T,MATCH('เอกสารหมายเลข 1 (2)'!$V177,อาจารย์ประจำหลักสูตรทั้งหมด!$AK:$AK,0)),"")</f>
        <v>#NAME?</v>
      </c>
      <c r="K177" s="5" t="s">
        <v>6</v>
      </c>
      <c r="L177" s="5" t="s">
        <v>81</v>
      </c>
      <c r="M177" s="66">
        <f t="shared" si="128"/>
        <v>0</v>
      </c>
      <c r="N177" s="66">
        <f t="shared" si="129"/>
        <v>1</v>
      </c>
      <c r="O177" s="66"/>
      <c r="P177" s="66">
        <f t="shared" si="130"/>
        <v>0</v>
      </c>
      <c r="Q177" s="66">
        <f t="shared" si="131"/>
        <v>0</v>
      </c>
      <c r="R177" s="67">
        <f t="shared" si="2"/>
        <v>1</v>
      </c>
      <c r="S177" s="5"/>
      <c r="T177" s="5"/>
      <c r="U177" s="5" t="str">
        <f t="shared" si="7"/>
        <v>คณะเทคโนโลยีอุตสาหกรรม สาขาวิชาเครื่องกลและอุตสาหการ</v>
      </c>
      <c r="V177" s="8">
        <v>3419900023367</v>
      </c>
      <c r="W177" s="5"/>
      <c r="X177" s="5"/>
      <c r="Y177" s="5"/>
      <c r="Z177" s="5"/>
    </row>
    <row r="178" spans="1:26" ht="21.75" customHeight="1">
      <c r="A178" s="1"/>
      <c r="B178" s="2">
        <v>3470100170057</v>
      </c>
      <c r="C178" s="64" t="s">
        <v>284</v>
      </c>
      <c r="D178" s="5" t="s">
        <v>259</v>
      </c>
      <c r="E178" s="5" t="s">
        <v>266</v>
      </c>
      <c r="F178" s="5" t="e">
        <f t="array" aca="1" ref="F178" ca="1">_xludf.IFNA(INDEX(อาจารย์ประจำหลักสูตรทั้งหมด!$J:$J,MATCH('เอกสารหมายเลข 1 (2)'!$V178,อาจารย์ประจำหลักสูตรทั้งหมด!$AK:$AK,0)),"")</f>
        <v>#NAME?</v>
      </c>
      <c r="G178" s="5" t="e">
        <f t="array" aca="1" ref="G178" ca="1">_xludf.IFNA(INDEX(อาจารย์ประจำหลักสูตรทั้งหมด!$C:$C,MATCH('เอกสารหมายเลข 1 (2)'!$V178,อาจารย์ประจำหลักสูตรทั้งหมด!$AK:$AK,0)),"")</f>
        <v>#NAME?</v>
      </c>
      <c r="H178" s="5" t="e">
        <f t="array" aca="1" ref="H178" ca="1">_xludf.IFNA(INDEX(อาจารย์ประจำหลักสูตรทั้งหมด!$E:$E,MATCH('เอกสารหมายเลข 1 (2)'!$V178,อาจารย์ประจำหลักสูตรทั้งหมด!$AK:$AK,0)),"")</f>
        <v>#NAME?</v>
      </c>
      <c r="I178" s="5" t="e">
        <f t="array" aca="1" ref="I178" ca="1">_xludf.IFNA(INDEX(อาจารย์ประจำหลักสูตรทั้งหมด!$L:$L,MATCH('เอกสารหมายเลข 1 (2)'!$V178,อาจารย์ประจำหลักสูตรทั้งหมด!$AK:$AK,0)),"")</f>
        <v>#NAME?</v>
      </c>
      <c r="J178" s="65" t="e">
        <f t="array" aca="1" ref="J178" ca="1">_xludf.IFNA(INDEX(อาจารย์ประจำหลักสูตรทั้งหมด!$T:$T,MATCH('เอกสารหมายเลข 1 (2)'!$V178,อาจารย์ประจำหลักสูตรทั้งหมด!$AK:$AK,0)),"")</f>
        <v>#NAME?</v>
      </c>
      <c r="K178" s="5" t="s">
        <v>6</v>
      </c>
      <c r="L178" s="5" t="s">
        <v>49</v>
      </c>
      <c r="M178" s="66">
        <f t="shared" si="128"/>
        <v>0</v>
      </c>
      <c r="N178" s="66">
        <f t="shared" si="129"/>
        <v>1</v>
      </c>
      <c r="O178" s="66"/>
      <c r="P178" s="66">
        <f t="shared" si="130"/>
        <v>0</v>
      </c>
      <c r="Q178" s="66">
        <f t="shared" si="131"/>
        <v>0</v>
      </c>
      <c r="R178" s="67">
        <f t="shared" si="2"/>
        <v>1</v>
      </c>
      <c r="S178" s="5"/>
      <c r="T178" s="5"/>
      <c r="U178" s="5" t="str">
        <f t="shared" si="7"/>
        <v>คณะเทคโนโลยีอุตสาหกรรม สาขาวิชาเครื่องกลและอุตสาหการ</v>
      </c>
      <c r="V178" s="8">
        <v>3470100170057</v>
      </c>
      <c r="W178" s="5"/>
      <c r="X178" s="5"/>
      <c r="Y178" s="5"/>
      <c r="Z178" s="5"/>
    </row>
    <row r="179" spans="1:26" ht="21.75" customHeight="1">
      <c r="A179" s="1"/>
      <c r="B179" s="2">
        <v>3470600356711</v>
      </c>
      <c r="C179" s="64" t="s">
        <v>285</v>
      </c>
      <c r="D179" s="5" t="s">
        <v>259</v>
      </c>
      <c r="E179" s="5" t="s">
        <v>266</v>
      </c>
      <c r="F179" s="5" t="e">
        <f t="array" aca="1" ref="F179" ca="1">_xludf.IFNA(INDEX(อาจารย์ประจำหลักสูตรทั้งหมด!$J:$J,MATCH('เอกสารหมายเลข 1 (2)'!$V179,อาจารย์ประจำหลักสูตรทั้งหมด!$AK:$AK,0)),"")</f>
        <v>#NAME?</v>
      </c>
      <c r="G179" s="5" t="e">
        <f t="array" aca="1" ref="G179" ca="1">_xludf.IFNA(INDEX(อาจารย์ประจำหลักสูตรทั้งหมด!$C:$C,MATCH('เอกสารหมายเลข 1 (2)'!$V179,อาจารย์ประจำหลักสูตรทั้งหมด!$AK:$AK,0)),"")</f>
        <v>#NAME?</v>
      </c>
      <c r="H179" s="5" t="e">
        <f t="array" aca="1" ref="H179" ca="1">_xludf.IFNA(INDEX(อาจารย์ประจำหลักสูตรทั้งหมด!$E:$E,MATCH('เอกสารหมายเลข 1 (2)'!$V179,อาจารย์ประจำหลักสูตรทั้งหมด!$AK:$AK,0)),"")</f>
        <v>#NAME?</v>
      </c>
      <c r="I179" s="5" t="e">
        <f t="array" aca="1" ref="I179" ca="1">_xludf.IFNA(INDEX(อาจารย์ประจำหลักสูตรทั้งหมด!$L:$L,MATCH('เอกสารหมายเลข 1 (2)'!$V179,อาจารย์ประจำหลักสูตรทั้งหมด!$AK:$AK,0)),"")</f>
        <v>#NAME?</v>
      </c>
      <c r="J179" s="65" t="e">
        <f t="array" aca="1" ref="J179" ca="1">_xludf.IFNA(INDEX(อาจารย์ประจำหลักสูตรทั้งหมด!$T:$T,MATCH('เอกสารหมายเลข 1 (2)'!$V179,อาจารย์ประจำหลักสูตรทั้งหมด!$AK:$AK,0)),"")</f>
        <v>#NAME?</v>
      </c>
      <c r="K179" s="5" t="s">
        <v>6</v>
      </c>
      <c r="L179" s="5" t="s">
        <v>81</v>
      </c>
      <c r="M179" s="66">
        <f t="shared" si="128"/>
        <v>0</v>
      </c>
      <c r="N179" s="66">
        <f t="shared" si="129"/>
        <v>1</v>
      </c>
      <c r="O179" s="66"/>
      <c r="P179" s="66">
        <f t="shared" si="130"/>
        <v>0</v>
      </c>
      <c r="Q179" s="66">
        <f t="shared" si="131"/>
        <v>0</v>
      </c>
      <c r="R179" s="67">
        <f t="shared" si="2"/>
        <v>1</v>
      </c>
      <c r="S179" s="5"/>
      <c r="T179" s="5"/>
      <c r="U179" s="5" t="str">
        <f t="shared" si="7"/>
        <v>คณะเทคโนโลยีอุตสาหกรรม สาขาวิชาเครื่องกลและอุตสาหการ</v>
      </c>
      <c r="V179" s="8">
        <v>3470600356711</v>
      </c>
      <c r="W179" s="5"/>
      <c r="X179" s="5"/>
      <c r="Y179" s="5"/>
      <c r="Z179" s="5"/>
    </row>
    <row r="180" spans="1:26" ht="21.75" customHeight="1">
      <c r="A180" s="1"/>
      <c r="B180" s="2">
        <v>3471100497723</v>
      </c>
      <c r="C180" s="64" t="s">
        <v>286</v>
      </c>
      <c r="D180" s="5" t="s">
        <v>259</v>
      </c>
      <c r="E180" s="5" t="s">
        <v>266</v>
      </c>
      <c r="F180" s="5" t="e">
        <f t="array" aca="1" ref="F180" ca="1">_xludf.IFNA(INDEX(อาจารย์ประจำหลักสูตรทั้งหมด!$J:$J,MATCH('เอกสารหมายเลข 1 (2)'!$V180,อาจารย์ประจำหลักสูตรทั้งหมด!$AK:$AK,0)),"")</f>
        <v>#NAME?</v>
      </c>
      <c r="G180" s="5" t="e">
        <f t="array" aca="1" ref="G180" ca="1">_xludf.IFNA(INDEX(อาจารย์ประจำหลักสูตรทั้งหมด!$C:$C,MATCH('เอกสารหมายเลข 1 (2)'!$V180,อาจารย์ประจำหลักสูตรทั้งหมด!$AK:$AK,0)),"")</f>
        <v>#NAME?</v>
      </c>
      <c r="H180" s="5" t="e">
        <f t="array" aca="1" ref="H180" ca="1">_xludf.IFNA(INDEX(อาจารย์ประจำหลักสูตรทั้งหมด!$E:$E,MATCH('เอกสารหมายเลข 1 (2)'!$V180,อาจารย์ประจำหลักสูตรทั้งหมด!$AK:$AK,0)),"")</f>
        <v>#NAME?</v>
      </c>
      <c r="I180" s="5" t="e">
        <f t="array" aca="1" ref="I180" ca="1">_xludf.IFNA(INDEX(อาจารย์ประจำหลักสูตรทั้งหมด!$L:$L,MATCH('เอกสารหมายเลข 1 (2)'!$V180,อาจารย์ประจำหลักสูตรทั้งหมด!$AK:$AK,0)),"")</f>
        <v>#NAME?</v>
      </c>
      <c r="J180" s="65" t="e">
        <f t="array" aca="1" ref="J180" ca="1">_xludf.IFNA(INDEX(อาจารย์ประจำหลักสูตรทั้งหมด!$T:$T,MATCH('เอกสารหมายเลข 1 (2)'!$V180,อาจารย์ประจำหลักสูตรทั้งหมด!$AK:$AK,0)),"")</f>
        <v>#NAME?</v>
      </c>
      <c r="K180" s="5" t="s">
        <v>6</v>
      </c>
      <c r="L180" s="5" t="s">
        <v>81</v>
      </c>
      <c r="M180" s="66">
        <f t="shared" si="128"/>
        <v>0</v>
      </c>
      <c r="N180" s="66">
        <f t="shared" si="129"/>
        <v>1</v>
      </c>
      <c r="O180" s="66"/>
      <c r="P180" s="66">
        <f t="shared" si="130"/>
        <v>0</v>
      </c>
      <c r="Q180" s="66">
        <f t="shared" si="131"/>
        <v>0</v>
      </c>
      <c r="R180" s="67">
        <f t="shared" si="2"/>
        <v>1</v>
      </c>
      <c r="S180" s="5"/>
      <c r="T180" s="5"/>
      <c r="U180" s="5" t="str">
        <f t="shared" si="7"/>
        <v>คณะเทคโนโลยีอุตสาหกรรม สาขาวิชาเครื่องกลและอุตสาหการ</v>
      </c>
      <c r="V180" s="8">
        <v>3471100497723</v>
      </c>
      <c r="W180" s="5"/>
      <c r="X180" s="5"/>
      <c r="Y180" s="5"/>
      <c r="Z180" s="5"/>
    </row>
    <row r="181" spans="1:26" ht="21.75" customHeight="1">
      <c r="A181" s="1"/>
      <c r="B181" s="2">
        <v>3480100194410</v>
      </c>
      <c r="C181" s="64" t="s">
        <v>287</v>
      </c>
      <c r="D181" s="5" t="s">
        <v>259</v>
      </c>
      <c r="E181" s="5" t="s">
        <v>266</v>
      </c>
      <c r="F181" s="5" t="e">
        <f t="array" aca="1" ref="F181" ca="1">_xludf.IFNA(INDEX(อาจารย์ประจำหลักสูตรทั้งหมด!$J:$J,MATCH('เอกสารหมายเลข 1 (2)'!$V181,อาจารย์ประจำหลักสูตรทั้งหมด!$AK:$AK,0)),"")</f>
        <v>#NAME?</v>
      </c>
      <c r="G181" s="5" t="e">
        <f t="array" aca="1" ref="G181" ca="1">_xludf.IFNA(INDEX(อาจารย์ประจำหลักสูตรทั้งหมด!$C:$C,MATCH('เอกสารหมายเลข 1 (2)'!$V181,อาจารย์ประจำหลักสูตรทั้งหมด!$AK:$AK,0)),"")</f>
        <v>#NAME?</v>
      </c>
      <c r="H181" s="5" t="e">
        <f t="array" aca="1" ref="H181" ca="1">_xludf.IFNA(INDEX(อาจารย์ประจำหลักสูตรทั้งหมด!$E:$E,MATCH('เอกสารหมายเลข 1 (2)'!$V181,อาจารย์ประจำหลักสูตรทั้งหมด!$AK:$AK,0)),"")</f>
        <v>#NAME?</v>
      </c>
      <c r="I181" s="5" t="e">
        <f t="array" aca="1" ref="I181" ca="1">_xludf.IFNA(INDEX(อาจารย์ประจำหลักสูตรทั้งหมด!$L:$L,MATCH('เอกสารหมายเลข 1 (2)'!$V181,อาจารย์ประจำหลักสูตรทั้งหมด!$AK:$AK,0)),"")</f>
        <v>#NAME?</v>
      </c>
      <c r="J181" s="65" t="e">
        <f t="array" aca="1" ref="J181" ca="1">_xludf.IFNA(INDEX(อาจารย์ประจำหลักสูตรทั้งหมด!$T:$T,MATCH('เอกสารหมายเลข 1 (2)'!$V181,อาจารย์ประจำหลักสูตรทั้งหมด!$AK:$AK,0)),"")</f>
        <v>#NAME?</v>
      </c>
      <c r="K181" s="5" t="s">
        <v>6</v>
      </c>
      <c r="L181" s="5" t="s">
        <v>81</v>
      </c>
      <c r="M181" s="66">
        <f t="shared" si="128"/>
        <v>0</v>
      </c>
      <c r="N181" s="66">
        <f t="shared" si="129"/>
        <v>1</v>
      </c>
      <c r="O181" s="66"/>
      <c r="P181" s="66">
        <f t="shared" si="130"/>
        <v>0</v>
      </c>
      <c r="Q181" s="66">
        <f t="shared" si="131"/>
        <v>0</v>
      </c>
      <c r="R181" s="67">
        <f t="shared" si="2"/>
        <v>1</v>
      </c>
      <c r="S181" s="5"/>
      <c r="T181" s="5"/>
      <c r="U181" s="5" t="str">
        <f t="shared" si="7"/>
        <v xml:space="preserve"> </v>
      </c>
      <c r="V181" s="8">
        <v>3480100194410</v>
      </c>
      <c r="W181" s="5"/>
      <c r="X181" s="5"/>
      <c r="Y181" s="5"/>
      <c r="Z181" s="5"/>
    </row>
    <row r="182" spans="1:26" ht="21.75" customHeight="1">
      <c r="A182" s="4">
        <v>2</v>
      </c>
      <c r="B182" s="57" t="str">
        <f>E183</f>
        <v>สาขาวิชาไฟฟ้าและอิเล็กทรอนิกส์</v>
      </c>
      <c r="C182" s="58" t="str">
        <f>B182</f>
        <v>สาขาวิชาไฟฟ้าและอิเล็กทรอนิกส์</v>
      </c>
      <c r="D182" s="59"/>
      <c r="E182" s="59"/>
      <c r="F182" s="59" t="e">
        <f t="array" aca="1" ref="F182" ca="1">_xludf.IFNA(INDEX(อาจารย์ประจำหลักสูตรทั้งหมด!$J:$J,MATCH('เอกสารหมายเลข 1 (2)'!$V182,อาจารย์ประจำหลักสูตรทั้งหมด!$AK:$AK,0)),"")</f>
        <v>#NAME?</v>
      </c>
      <c r="G182" s="59" t="e">
        <f t="array" aca="1" ref="G182" ca="1">_xludf.IFNA(INDEX(อาจารย์ประจำหลักสูตรทั้งหมด!$C:$C,MATCH('เอกสารหมายเลข 1 (2)'!$V182,อาจารย์ประจำหลักสูตรทั้งหมด!$AK:$AK,0)),"")</f>
        <v>#NAME?</v>
      </c>
      <c r="H182" s="59" t="e">
        <f t="array" aca="1" ref="H182" ca="1">_xludf.IFNA(INDEX(อาจารย์ประจำหลักสูตรทั้งหมด!$E:$E,MATCH('เอกสารหมายเลข 1 (2)'!$V182,อาจารย์ประจำหลักสูตรทั้งหมด!$AK:$AK,0)),"")</f>
        <v>#NAME?</v>
      </c>
      <c r="I182" s="59" t="e">
        <f t="array" aca="1" ref="I182" ca="1">_xludf.IFNA(INDEX(อาจารย์ประจำหลักสูตรทั้งหมด!$L:$L,MATCH('เอกสารหมายเลข 1 (2)'!$V182,อาจารย์ประจำหลักสูตรทั้งหมด!$AK:$AK,0)),"")</f>
        <v>#NAME?</v>
      </c>
      <c r="J182" s="61" t="e">
        <f t="array" aca="1" ref="J182" ca="1">_xludf.IFNA(INDEX(อาจารย์ประจำหลักสูตรทั้งหมด!$T:$T,MATCH('เอกสารหมายเลข 1 (2)'!$V182,อาจารย์ประจำหลักสูตรทั้งหมด!$AK:$AK,0)),"")</f>
        <v>#NAME?</v>
      </c>
      <c r="K182" s="59"/>
      <c r="L182" s="59"/>
      <c r="M182" s="62">
        <f t="shared" ref="M182:N182" si="132">SUMIF($E:$E,$B182,M:M)</f>
        <v>5</v>
      </c>
      <c r="N182" s="62">
        <f t="shared" si="132"/>
        <v>9</v>
      </c>
      <c r="O182" s="62"/>
      <c r="P182" s="62">
        <f t="shared" ref="P182:Q182" si="133">SUMIF($E:$E,$B182,P:P)</f>
        <v>0</v>
      </c>
      <c r="Q182" s="62">
        <f t="shared" si="133"/>
        <v>1</v>
      </c>
      <c r="R182" s="63">
        <f t="shared" si="2"/>
        <v>15</v>
      </c>
      <c r="S182" s="59"/>
      <c r="T182" s="59"/>
      <c r="U182" s="5" t="str">
        <f t="shared" si="7"/>
        <v>คณะเทคโนโลยีอุตสาหกรรม สาขาวิชาไฟฟ้าและอิเล็กทรอนิกส์</v>
      </c>
      <c r="V182" s="58" t="s">
        <v>51</v>
      </c>
      <c r="W182" s="59"/>
      <c r="X182" s="59"/>
      <c r="Y182" s="59"/>
      <c r="Z182" s="59"/>
    </row>
    <row r="183" spans="1:26" ht="21.75" customHeight="1">
      <c r="A183" s="1"/>
      <c r="B183" s="2">
        <v>3440800073852</v>
      </c>
      <c r="C183" s="64" t="s">
        <v>288</v>
      </c>
      <c r="D183" s="5" t="s">
        <v>259</v>
      </c>
      <c r="E183" s="5" t="s">
        <v>289</v>
      </c>
      <c r="F183" s="5" t="e">
        <f t="array" aca="1" ref="F183" ca="1">_xludf.IFNA(INDEX(อาจารย์ประจำหลักสูตรทั้งหมด!$J:$J,MATCH('เอกสารหมายเลข 1 (2)'!$V183,อาจารย์ประจำหลักสูตรทั้งหมด!$AK:$AK,0)),"")</f>
        <v>#NAME?</v>
      </c>
      <c r="G183" s="5" t="e">
        <f t="array" aca="1" ref="G183" ca="1">_xludf.IFNA(INDEX(อาจารย์ประจำหลักสูตรทั้งหมด!$C:$C,MATCH('เอกสารหมายเลข 1 (2)'!$V183,อาจารย์ประจำหลักสูตรทั้งหมด!$AK:$AK,0)),"")</f>
        <v>#NAME?</v>
      </c>
      <c r="H183" s="5" t="e">
        <f t="array" aca="1" ref="H183" ca="1">_xludf.IFNA(INDEX(อาจารย์ประจำหลักสูตรทั้งหมด!$E:$E,MATCH('เอกสารหมายเลข 1 (2)'!$V183,อาจารย์ประจำหลักสูตรทั้งหมด!$AK:$AK,0)),"")</f>
        <v>#NAME?</v>
      </c>
      <c r="I183" s="5" t="e">
        <f t="array" aca="1" ref="I183" ca="1">_xludf.IFNA(INDEX(อาจารย์ประจำหลักสูตรทั้งหมด!$L:$L,MATCH('เอกสารหมายเลข 1 (2)'!$V183,อาจารย์ประจำหลักสูตรทั้งหมด!$AK:$AK,0)),"")</f>
        <v>#NAME?</v>
      </c>
      <c r="J183" s="65" t="e">
        <f t="array" aca="1" ref="J183" ca="1">_xludf.IFNA(INDEX(อาจารย์ประจำหลักสูตรทั้งหมด!$T:$T,MATCH('เอกสารหมายเลข 1 (2)'!$V183,อาจารย์ประจำหลักสูตรทั้งหมด!$AK:$AK,0)),"")</f>
        <v>#NAME?</v>
      </c>
      <c r="K183" s="5" t="s">
        <v>62</v>
      </c>
      <c r="L183" s="5" t="s">
        <v>81</v>
      </c>
      <c r="M183" s="66">
        <f t="shared" ref="M183:M197" si="134">IF(K183="ข้าราชการพลเรือนในสถาบันอุดมศึกษา",1,0)</f>
        <v>1</v>
      </c>
      <c r="N183" s="66">
        <f t="shared" ref="N183:N197" si="135">IF(K183="พนักงานมหาวิทยาลัย",1,0)</f>
        <v>0</v>
      </c>
      <c r="O183" s="66"/>
      <c r="P183" s="66">
        <f t="shared" ref="P183:P197" si="136">IF(K183="ลูกจ้างชั่วคราวรายเดือน",1,0)</f>
        <v>0</v>
      </c>
      <c r="Q183" s="66">
        <f t="shared" ref="Q183:Q197" si="137">IF(K183="อาจารย์พิเศษรายชั่วโมง",1,0)</f>
        <v>0</v>
      </c>
      <c r="R183" s="67">
        <f t="shared" si="2"/>
        <v>1</v>
      </c>
      <c r="S183" s="5"/>
      <c r="T183" s="5"/>
      <c r="U183" s="5" t="str">
        <f t="shared" si="7"/>
        <v>คณะเทคโนโลยีอุตสาหกรรม สาขาวิชาไฟฟ้าและอิเล็กทรอนิกส์</v>
      </c>
      <c r="V183" s="8">
        <v>3440800073852</v>
      </c>
      <c r="W183" s="5"/>
      <c r="X183" s="5"/>
      <c r="Y183" s="5"/>
      <c r="Z183" s="5"/>
    </row>
    <row r="184" spans="1:26" ht="21.75" customHeight="1">
      <c r="A184" s="1"/>
      <c r="B184" s="2">
        <v>3450100352040</v>
      </c>
      <c r="C184" s="64" t="s">
        <v>291</v>
      </c>
      <c r="D184" s="5" t="s">
        <v>259</v>
      </c>
      <c r="E184" s="5" t="s">
        <v>289</v>
      </c>
      <c r="F184" s="5" t="e">
        <f t="array" aca="1" ref="F184" ca="1">_xludf.IFNA(INDEX(อาจารย์ประจำหลักสูตรทั้งหมด!$J:$J,MATCH('เอกสารหมายเลข 1 (2)'!$V184,อาจารย์ประจำหลักสูตรทั้งหมด!$AK:$AK,0)),"")</f>
        <v>#NAME?</v>
      </c>
      <c r="G184" s="5" t="e">
        <f t="array" aca="1" ref="G184" ca="1">_xludf.IFNA(INDEX(อาจารย์ประจำหลักสูตรทั้งหมด!$C:$C,MATCH('เอกสารหมายเลข 1 (2)'!$V184,อาจารย์ประจำหลักสูตรทั้งหมด!$AK:$AK,0)),"")</f>
        <v>#NAME?</v>
      </c>
      <c r="H184" s="5" t="e">
        <f t="array" aca="1" ref="H184" ca="1">_xludf.IFNA(INDEX(อาจารย์ประจำหลักสูตรทั้งหมด!$E:$E,MATCH('เอกสารหมายเลข 1 (2)'!$V184,อาจารย์ประจำหลักสูตรทั้งหมด!$AK:$AK,0)),"")</f>
        <v>#NAME?</v>
      </c>
      <c r="I184" s="5" t="e">
        <f t="array" aca="1" ref="I184" ca="1">_xludf.IFNA(INDEX(อาจารย์ประจำหลักสูตรทั้งหมด!$L:$L,MATCH('เอกสารหมายเลข 1 (2)'!$V184,อาจารย์ประจำหลักสูตรทั้งหมด!$AK:$AK,0)),"")</f>
        <v>#NAME?</v>
      </c>
      <c r="J184" s="65" t="e">
        <f t="array" aca="1" ref="J184" ca="1">_xludf.IFNA(INDEX(อาจารย์ประจำหลักสูตรทั้งหมด!$T:$T,MATCH('เอกสารหมายเลข 1 (2)'!$V184,อาจารย์ประจำหลักสูตรทั้งหมด!$AK:$AK,0)),"")</f>
        <v>#NAME?</v>
      </c>
      <c r="K184" s="5" t="s">
        <v>62</v>
      </c>
      <c r="L184" s="5" t="s">
        <v>49</v>
      </c>
      <c r="M184" s="66">
        <f t="shared" si="134"/>
        <v>1</v>
      </c>
      <c r="N184" s="66">
        <f t="shared" si="135"/>
        <v>0</v>
      </c>
      <c r="O184" s="66"/>
      <c r="P184" s="66">
        <f t="shared" si="136"/>
        <v>0</v>
      </c>
      <c r="Q184" s="66">
        <f t="shared" si="137"/>
        <v>0</v>
      </c>
      <c r="R184" s="67">
        <f t="shared" si="2"/>
        <v>1</v>
      </c>
      <c r="S184" s="5"/>
      <c r="T184" s="5"/>
      <c r="U184" s="5" t="str">
        <f t="shared" si="7"/>
        <v>คณะเทคโนโลยีอุตสาหกรรม สาขาวิชาไฟฟ้าและอิเล็กทรอนิกส์</v>
      </c>
      <c r="V184" s="8">
        <v>3450100352040</v>
      </c>
      <c r="W184" s="5"/>
      <c r="X184" s="5"/>
      <c r="Y184" s="5"/>
      <c r="Z184" s="5"/>
    </row>
    <row r="185" spans="1:26" ht="21.75" customHeight="1">
      <c r="A185" s="1"/>
      <c r="B185" s="2">
        <v>3450101405368</v>
      </c>
      <c r="C185" s="64" t="s">
        <v>292</v>
      </c>
      <c r="D185" s="5" t="s">
        <v>259</v>
      </c>
      <c r="E185" s="5" t="s">
        <v>289</v>
      </c>
      <c r="F185" s="5" t="e">
        <f t="array" aca="1" ref="F185" ca="1">_xludf.IFNA(INDEX(อาจารย์ประจำหลักสูตรทั้งหมด!$J:$J,MATCH('เอกสารหมายเลข 1 (2)'!$V185,อาจารย์ประจำหลักสูตรทั้งหมด!$AK:$AK,0)),"")</f>
        <v>#NAME?</v>
      </c>
      <c r="G185" s="5" t="e">
        <f t="array" aca="1" ref="G185" ca="1">_xludf.IFNA(INDEX(อาจารย์ประจำหลักสูตรทั้งหมด!$C:$C,MATCH('เอกสารหมายเลข 1 (2)'!$V185,อาจารย์ประจำหลักสูตรทั้งหมด!$AK:$AK,0)),"")</f>
        <v>#NAME?</v>
      </c>
      <c r="H185" s="5" t="e">
        <f t="array" aca="1" ref="H185" ca="1">_xludf.IFNA(INDEX(อาจารย์ประจำหลักสูตรทั้งหมด!$E:$E,MATCH('เอกสารหมายเลข 1 (2)'!$V185,อาจารย์ประจำหลักสูตรทั้งหมด!$AK:$AK,0)),"")</f>
        <v>#NAME?</v>
      </c>
      <c r="I185" s="5" t="e">
        <f t="array" aca="1" ref="I185" ca="1">_xludf.IFNA(INDEX(อาจารย์ประจำหลักสูตรทั้งหมด!$L:$L,MATCH('เอกสารหมายเลข 1 (2)'!$V185,อาจารย์ประจำหลักสูตรทั้งหมด!$AK:$AK,0)),"")</f>
        <v>#NAME?</v>
      </c>
      <c r="J185" s="65" t="e">
        <f t="array" aca="1" ref="J185" ca="1">_xludf.IFNA(INDEX(อาจารย์ประจำหลักสูตรทั้งหมด!$T:$T,MATCH('เอกสารหมายเลข 1 (2)'!$V185,อาจารย์ประจำหลักสูตรทั้งหมด!$AK:$AK,0)),"")</f>
        <v>#NAME?</v>
      </c>
      <c r="K185" s="5" t="s">
        <v>62</v>
      </c>
      <c r="L185" s="5" t="s">
        <v>49</v>
      </c>
      <c r="M185" s="66">
        <f t="shared" si="134"/>
        <v>1</v>
      </c>
      <c r="N185" s="66">
        <f t="shared" si="135"/>
        <v>0</v>
      </c>
      <c r="O185" s="66"/>
      <c r="P185" s="66">
        <f t="shared" si="136"/>
        <v>0</v>
      </c>
      <c r="Q185" s="66">
        <f t="shared" si="137"/>
        <v>0</v>
      </c>
      <c r="R185" s="67">
        <f t="shared" si="2"/>
        <v>1</v>
      </c>
      <c r="S185" s="5"/>
      <c r="T185" s="5"/>
      <c r="U185" s="5" t="str">
        <f t="shared" si="7"/>
        <v>คณะเทคโนโลยีอุตสาหกรรม สาขาวิชาไฟฟ้าและอิเล็กทรอนิกส์</v>
      </c>
      <c r="V185" s="8">
        <v>3450101405368</v>
      </c>
      <c r="W185" s="5"/>
      <c r="X185" s="5"/>
      <c r="Y185" s="5"/>
      <c r="Z185" s="5"/>
    </row>
    <row r="186" spans="1:26" ht="21.75" customHeight="1">
      <c r="A186" s="1"/>
      <c r="B186" s="2">
        <v>3479900059442</v>
      </c>
      <c r="C186" s="64" t="s">
        <v>293</v>
      </c>
      <c r="D186" s="5" t="s">
        <v>259</v>
      </c>
      <c r="E186" s="5" t="s">
        <v>289</v>
      </c>
      <c r="F186" s="5" t="e">
        <f t="array" aca="1" ref="F186" ca="1">_xludf.IFNA(INDEX(อาจารย์ประจำหลักสูตรทั้งหมด!$J:$J,MATCH('เอกสารหมายเลข 1 (2)'!$V186,อาจารย์ประจำหลักสูตรทั้งหมด!$AK:$AK,0)),"")</f>
        <v>#NAME?</v>
      </c>
      <c r="G186" s="5" t="e">
        <f t="array" aca="1" ref="G186" ca="1">_xludf.IFNA(INDEX(อาจารย์ประจำหลักสูตรทั้งหมด!$C:$C,MATCH('เอกสารหมายเลข 1 (2)'!$V186,อาจารย์ประจำหลักสูตรทั้งหมด!$AK:$AK,0)),"")</f>
        <v>#NAME?</v>
      </c>
      <c r="H186" s="5" t="e">
        <f t="array" aca="1" ref="H186" ca="1">_xludf.IFNA(INDEX(อาจารย์ประจำหลักสูตรทั้งหมด!$E:$E,MATCH('เอกสารหมายเลข 1 (2)'!$V186,อาจารย์ประจำหลักสูตรทั้งหมด!$AK:$AK,0)),"")</f>
        <v>#NAME?</v>
      </c>
      <c r="I186" s="5" t="e">
        <f t="array" aca="1" ref="I186" ca="1">_xludf.IFNA(INDEX(อาจารย์ประจำหลักสูตรทั้งหมด!$L:$L,MATCH('เอกสารหมายเลข 1 (2)'!$V186,อาจารย์ประจำหลักสูตรทั้งหมด!$AK:$AK,0)),"")</f>
        <v>#NAME?</v>
      </c>
      <c r="J186" s="65" t="e">
        <f t="array" aca="1" ref="J186" ca="1">_xludf.IFNA(INDEX(อาจารย์ประจำหลักสูตรทั้งหมด!$T:$T,MATCH('เอกสารหมายเลข 1 (2)'!$V186,อาจารย์ประจำหลักสูตรทั้งหมด!$AK:$AK,0)),"")</f>
        <v>#NAME?</v>
      </c>
      <c r="K186" s="5" t="s">
        <v>62</v>
      </c>
      <c r="L186" s="5" t="s">
        <v>49</v>
      </c>
      <c r="M186" s="66">
        <f t="shared" si="134"/>
        <v>1</v>
      </c>
      <c r="N186" s="66">
        <f t="shared" si="135"/>
        <v>0</v>
      </c>
      <c r="O186" s="66"/>
      <c r="P186" s="66">
        <f t="shared" si="136"/>
        <v>0</v>
      </c>
      <c r="Q186" s="66">
        <f t="shared" si="137"/>
        <v>0</v>
      </c>
      <c r="R186" s="67">
        <f t="shared" si="2"/>
        <v>1</v>
      </c>
      <c r="S186" s="5"/>
      <c r="T186" s="5"/>
      <c r="U186" s="5" t="str">
        <f t="shared" si="7"/>
        <v>คณะเทคโนโลยีอุตสาหกรรม สาขาวิชาไฟฟ้าและอิเล็กทรอนิกส์</v>
      </c>
      <c r="V186" s="8">
        <v>3479900059442</v>
      </c>
      <c r="W186" s="5"/>
      <c r="X186" s="5"/>
      <c r="Y186" s="5"/>
      <c r="Z186" s="5"/>
    </row>
    <row r="187" spans="1:26" ht="21.75" customHeight="1">
      <c r="A187" s="1"/>
      <c r="B187" s="2">
        <v>3480800086822</v>
      </c>
      <c r="C187" s="64" t="s">
        <v>294</v>
      </c>
      <c r="D187" s="5" t="s">
        <v>259</v>
      </c>
      <c r="E187" s="5" t="s">
        <v>289</v>
      </c>
      <c r="F187" s="5" t="e">
        <f t="array" aca="1" ref="F187" ca="1">_xludf.IFNA(INDEX(อาจารย์ประจำหลักสูตรทั้งหมด!$J:$J,MATCH('เอกสารหมายเลข 1 (2)'!$V187,อาจารย์ประจำหลักสูตรทั้งหมด!$AK:$AK,0)),"")</f>
        <v>#NAME?</v>
      </c>
      <c r="G187" s="5" t="e">
        <f t="array" aca="1" ref="G187" ca="1">_xludf.IFNA(INDEX(อาจารย์ประจำหลักสูตรทั้งหมด!$C:$C,MATCH('เอกสารหมายเลข 1 (2)'!$V187,อาจารย์ประจำหลักสูตรทั้งหมด!$AK:$AK,0)),"")</f>
        <v>#NAME?</v>
      </c>
      <c r="H187" s="5" t="e">
        <f t="array" aca="1" ref="H187" ca="1">_xludf.IFNA(INDEX(อาจารย์ประจำหลักสูตรทั้งหมด!$E:$E,MATCH('เอกสารหมายเลข 1 (2)'!$V187,อาจารย์ประจำหลักสูตรทั้งหมด!$AK:$AK,0)),"")</f>
        <v>#NAME?</v>
      </c>
      <c r="I187" s="5" t="e">
        <f t="array" aca="1" ref="I187" ca="1">_xludf.IFNA(INDEX(อาจารย์ประจำหลักสูตรทั้งหมด!$L:$L,MATCH('เอกสารหมายเลข 1 (2)'!$V187,อาจารย์ประจำหลักสูตรทั้งหมด!$AK:$AK,0)),"")</f>
        <v>#NAME?</v>
      </c>
      <c r="J187" s="65" t="e">
        <f t="array" aca="1" ref="J187" ca="1">_xludf.IFNA(INDEX(อาจารย์ประจำหลักสูตรทั้งหมด!$T:$T,MATCH('เอกสารหมายเลข 1 (2)'!$V187,อาจารย์ประจำหลักสูตรทั้งหมด!$AK:$AK,0)),"")</f>
        <v>#NAME?</v>
      </c>
      <c r="K187" s="5" t="s">
        <v>62</v>
      </c>
      <c r="L187" s="5" t="s">
        <v>81</v>
      </c>
      <c r="M187" s="66">
        <f t="shared" si="134"/>
        <v>1</v>
      </c>
      <c r="N187" s="66">
        <f t="shared" si="135"/>
        <v>0</v>
      </c>
      <c r="O187" s="66"/>
      <c r="P187" s="66">
        <f t="shared" si="136"/>
        <v>0</v>
      </c>
      <c r="Q187" s="66">
        <f t="shared" si="137"/>
        <v>0</v>
      </c>
      <c r="R187" s="67">
        <f t="shared" si="2"/>
        <v>1</v>
      </c>
      <c r="S187" s="5"/>
      <c r="T187" s="5"/>
      <c r="U187" s="5" t="str">
        <f t="shared" si="7"/>
        <v>คณะเทคโนโลยีอุตสาหกรรม สาขาวิชาไฟฟ้าและอิเล็กทรอนิกส์</v>
      </c>
      <c r="V187" s="8">
        <v>3480800086822</v>
      </c>
      <c r="W187" s="5"/>
      <c r="X187" s="5"/>
      <c r="Y187" s="5"/>
      <c r="Z187" s="5"/>
    </row>
    <row r="188" spans="1:26" ht="21.75" customHeight="1">
      <c r="A188" s="1"/>
      <c r="B188" s="2">
        <v>3100502602701</v>
      </c>
      <c r="C188" s="64" t="s">
        <v>295</v>
      </c>
      <c r="D188" s="5" t="s">
        <v>259</v>
      </c>
      <c r="E188" s="5" t="s">
        <v>289</v>
      </c>
      <c r="F188" s="5" t="e">
        <f t="array" aca="1" ref="F188" ca="1">_xludf.IFNA(INDEX(อาจารย์ประจำหลักสูตรทั้งหมด!$J:$J,MATCH('เอกสารหมายเลข 1 (2)'!$V188,อาจารย์ประจำหลักสูตรทั้งหมด!$AK:$AK,0)),"")</f>
        <v>#NAME?</v>
      </c>
      <c r="G188" s="5" t="e">
        <f t="array" aca="1" ref="G188" ca="1">_xludf.IFNA(INDEX(อาจารย์ประจำหลักสูตรทั้งหมด!$C:$C,MATCH('เอกสารหมายเลข 1 (2)'!$V188,อาจารย์ประจำหลักสูตรทั้งหมด!$AK:$AK,0)),"")</f>
        <v>#NAME?</v>
      </c>
      <c r="H188" s="5" t="e">
        <f t="array" aca="1" ref="H188" ca="1">_xludf.IFNA(INDEX(อาจารย์ประจำหลักสูตรทั้งหมด!$E:$E,MATCH('เอกสารหมายเลข 1 (2)'!$V188,อาจารย์ประจำหลักสูตรทั้งหมด!$AK:$AK,0)),"")</f>
        <v>#NAME?</v>
      </c>
      <c r="I188" s="5" t="e">
        <f t="array" aca="1" ref="I188" ca="1">_xludf.IFNA(INDEX(อาจารย์ประจำหลักสูตรทั้งหมด!$L:$L,MATCH('เอกสารหมายเลข 1 (2)'!$V188,อาจารย์ประจำหลักสูตรทั้งหมด!$AK:$AK,0)),"")</f>
        <v>#NAME?</v>
      </c>
      <c r="J188" s="65" t="e">
        <f t="array" aca="1" ref="J188" ca="1">_xludf.IFNA(INDEX(อาจารย์ประจำหลักสูตรทั้งหมด!$T:$T,MATCH('เอกสารหมายเลข 1 (2)'!$V188,อาจารย์ประจำหลักสูตรทั้งหมด!$AK:$AK,0)),"")</f>
        <v>#NAME?</v>
      </c>
      <c r="K188" s="5" t="s">
        <v>6</v>
      </c>
      <c r="L188" s="5" t="s">
        <v>81</v>
      </c>
      <c r="M188" s="66">
        <f t="shared" si="134"/>
        <v>0</v>
      </c>
      <c r="N188" s="66">
        <f t="shared" si="135"/>
        <v>1</v>
      </c>
      <c r="O188" s="66"/>
      <c r="P188" s="66">
        <f t="shared" si="136"/>
        <v>0</v>
      </c>
      <c r="Q188" s="66">
        <f t="shared" si="137"/>
        <v>0</v>
      </c>
      <c r="R188" s="67">
        <f t="shared" si="2"/>
        <v>1</v>
      </c>
      <c r="S188" s="5"/>
      <c r="T188" s="5"/>
      <c r="U188" s="5" t="str">
        <f t="shared" si="7"/>
        <v>คณะเทคโนโลยีอุตสาหกรรม สาขาวิชาไฟฟ้าและอิเล็กทรอนิกส์</v>
      </c>
      <c r="V188" s="8">
        <v>3100502602701</v>
      </c>
      <c r="W188" s="5"/>
      <c r="X188" s="5"/>
      <c r="Y188" s="5"/>
      <c r="Z188" s="5"/>
    </row>
    <row r="189" spans="1:26" ht="21.75" customHeight="1">
      <c r="A189" s="1"/>
      <c r="B189" s="2">
        <v>3400500491608</v>
      </c>
      <c r="C189" s="64" t="s">
        <v>296</v>
      </c>
      <c r="D189" s="5" t="s">
        <v>259</v>
      </c>
      <c r="E189" s="5" t="s">
        <v>289</v>
      </c>
      <c r="F189" s="5" t="e">
        <f t="array" aca="1" ref="F189" ca="1">_xludf.IFNA(INDEX(อาจารย์ประจำหลักสูตรทั้งหมด!$J:$J,MATCH('เอกสารหมายเลข 1 (2)'!$V189,อาจารย์ประจำหลักสูตรทั้งหมด!$AK:$AK,0)),"")</f>
        <v>#NAME?</v>
      </c>
      <c r="G189" s="5" t="e">
        <f t="array" aca="1" ref="G189" ca="1">_xludf.IFNA(INDEX(อาจารย์ประจำหลักสูตรทั้งหมด!$C:$C,MATCH('เอกสารหมายเลข 1 (2)'!$V189,อาจารย์ประจำหลักสูตรทั้งหมด!$AK:$AK,0)),"")</f>
        <v>#NAME?</v>
      </c>
      <c r="H189" s="5" t="e">
        <f t="array" aca="1" ref="H189" ca="1">_xludf.IFNA(INDEX(อาจารย์ประจำหลักสูตรทั้งหมด!$E:$E,MATCH('เอกสารหมายเลข 1 (2)'!$V189,อาจารย์ประจำหลักสูตรทั้งหมด!$AK:$AK,0)),"")</f>
        <v>#NAME?</v>
      </c>
      <c r="I189" s="5" t="e">
        <f t="array" aca="1" ref="I189" ca="1">_xludf.IFNA(INDEX(อาจารย์ประจำหลักสูตรทั้งหมด!$L:$L,MATCH('เอกสารหมายเลข 1 (2)'!$V189,อาจารย์ประจำหลักสูตรทั้งหมด!$AK:$AK,0)),"")</f>
        <v>#NAME?</v>
      </c>
      <c r="J189" s="65" t="e">
        <f t="array" aca="1" ref="J189" ca="1">_xludf.IFNA(INDEX(อาจารย์ประจำหลักสูตรทั้งหมด!$T:$T,MATCH('เอกสารหมายเลข 1 (2)'!$V189,อาจารย์ประจำหลักสูตรทั้งหมด!$AK:$AK,0)),"")</f>
        <v>#NAME?</v>
      </c>
      <c r="K189" s="5" t="s">
        <v>6</v>
      </c>
      <c r="L189" s="5" t="s">
        <v>81</v>
      </c>
      <c r="M189" s="66">
        <f t="shared" si="134"/>
        <v>0</v>
      </c>
      <c r="N189" s="66">
        <f t="shared" si="135"/>
        <v>1</v>
      </c>
      <c r="O189" s="66"/>
      <c r="P189" s="66">
        <f t="shared" si="136"/>
        <v>0</v>
      </c>
      <c r="Q189" s="66">
        <f t="shared" si="137"/>
        <v>0</v>
      </c>
      <c r="R189" s="67">
        <f t="shared" si="2"/>
        <v>1</v>
      </c>
      <c r="S189" s="5"/>
      <c r="T189" s="5"/>
      <c r="U189" s="5" t="str">
        <f t="shared" si="7"/>
        <v>คณะเทคโนโลยีอุตสาหกรรม สาขาวิชาไฟฟ้าและอิเล็กทรอนิกส์</v>
      </c>
      <c r="V189" s="8">
        <v>3400500491608</v>
      </c>
      <c r="W189" s="5"/>
      <c r="X189" s="5"/>
      <c r="Y189" s="5"/>
      <c r="Z189" s="5"/>
    </row>
    <row r="190" spans="1:26" ht="21.75" customHeight="1">
      <c r="A190" s="1"/>
      <c r="B190" s="2">
        <v>3410601154160</v>
      </c>
      <c r="C190" s="64" t="s">
        <v>297</v>
      </c>
      <c r="D190" s="5" t="s">
        <v>259</v>
      </c>
      <c r="E190" s="5" t="s">
        <v>289</v>
      </c>
      <c r="F190" s="5" t="e">
        <f t="array" aca="1" ref="F190" ca="1">_xludf.IFNA(INDEX(อาจารย์ประจำหลักสูตรทั้งหมด!$J:$J,MATCH('เอกสารหมายเลข 1 (2)'!$V190,อาจารย์ประจำหลักสูตรทั้งหมด!$AK:$AK,0)),"")</f>
        <v>#NAME?</v>
      </c>
      <c r="G190" s="5" t="e">
        <f t="array" aca="1" ref="G190" ca="1">_xludf.IFNA(INDEX(อาจารย์ประจำหลักสูตรทั้งหมด!$C:$C,MATCH('เอกสารหมายเลข 1 (2)'!$V190,อาจารย์ประจำหลักสูตรทั้งหมด!$AK:$AK,0)),"")</f>
        <v>#NAME?</v>
      </c>
      <c r="H190" s="5" t="e">
        <f t="array" aca="1" ref="H190" ca="1">_xludf.IFNA(INDEX(อาจารย์ประจำหลักสูตรทั้งหมด!$E:$E,MATCH('เอกสารหมายเลข 1 (2)'!$V190,อาจารย์ประจำหลักสูตรทั้งหมด!$AK:$AK,0)),"")</f>
        <v>#NAME?</v>
      </c>
      <c r="I190" s="5" t="e">
        <f t="array" aca="1" ref="I190" ca="1">_xludf.IFNA(INDEX(อาจารย์ประจำหลักสูตรทั้งหมด!$L:$L,MATCH('เอกสารหมายเลข 1 (2)'!$V190,อาจารย์ประจำหลักสูตรทั้งหมด!$AK:$AK,0)),"")</f>
        <v>#NAME?</v>
      </c>
      <c r="J190" s="65" t="e">
        <f t="array" aca="1" ref="J190" ca="1">_xludf.IFNA(INDEX(อาจารย์ประจำหลักสูตรทั้งหมด!$T:$T,MATCH('เอกสารหมายเลข 1 (2)'!$V190,อาจารย์ประจำหลักสูตรทั้งหมด!$AK:$AK,0)),"")</f>
        <v>#NAME?</v>
      </c>
      <c r="K190" s="5" t="s">
        <v>6</v>
      </c>
      <c r="L190" s="5" t="s">
        <v>81</v>
      </c>
      <c r="M190" s="66">
        <f t="shared" si="134"/>
        <v>0</v>
      </c>
      <c r="N190" s="66">
        <f t="shared" si="135"/>
        <v>1</v>
      </c>
      <c r="O190" s="66"/>
      <c r="P190" s="66">
        <f t="shared" si="136"/>
        <v>0</v>
      </c>
      <c r="Q190" s="66">
        <f t="shared" si="137"/>
        <v>0</v>
      </c>
      <c r="R190" s="67">
        <f t="shared" si="2"/>
        <v>1</v>
      </c>
      <c r="S190" s="5"/>
      <c r="T190" s="5"/>
      <c r="U190" s="5" t="str">
        <f t="shared" si="7"/>
        <v>คณะเทคโนโลยีอุตสาหกรรม สาขาวิชาไฟฟ้าและอิเล็กทรอนิกส์</v>
      </c>
      <c r="V190" s="8">
        <v>3410601154160</v>
      </c>
      <c r="W190" s="5"/>
      <c r="X190" s="5"/>
      <c r="Y190" s="5"/>
      <c r="Z190" s="5"/>
    </row>
    <row r="191" spans="1:26" ht="21.75" customHeight="1">
      <c r="A191" s="1"/>
      <c r="B191" s="2">
        <v>3460600544827</v>
      </c>
      <c r="C191" s="64" t="s">
        <v>298</v>
      </c>
      <c r="D191" s="5" t="s">
        <v>259</v>
      </c>
      <c r="E191" s="5" t="s">
        <v>289</v>
      </c>
      <c r="F191" s="5" t="e">
        <f t="array" aca="1" ref="F191" ca="1">_xludf.IFNA(INDEX(อาจารย์ประจำหลักสูตรทั้งหมด!$J:$J,MATCH('เอกสารหมายเลข 1 (2)'!$V191,อาจารย์ประจำหลักสูตรทั้งหมด!$AK:$AK,0)),"")</f>
        <v>#NAME?</v>
      </c>
      <c r="G191" s="5" t="e">
        <f t="array" aca="1" ref="G191" ca="1">_xludf.IFNA(INDEX(อาจารย์ประจำหลักสูตรทั้งหมด!$C:$C,MATCH('เอกสารหมายเลข 1 (2)'!$V191,อาจารย์ประจำหลักสูตรทั้งหมด!$AK:$AK,0)),"")</f>
        <v>#NAME?</v>
      </c>
      <c r="H191" s="5" t="e">
        <f t="array" aca="1" ref="H191" ca="1">_xludf.IFNA(INDEX(อาจารย์ประจำหลักสูตรทั้งหมด!$E:$E,MATCH('เอกสารหมายเลข 1 (2)'!$V191,อาจารย์ประจำหลักสูตรทั้งหมด!$AK:$AK,0)),"")</f>
        <v>#NAME?</v>
      </c>
      <c r="I191" s="5" t="e">
        <f t="array" aca="1" ref="I191" ca="1">_xludf.IFNA(INDEX(อาจารย์ประจำหลักสูตรทั้งหมด!$L:$L,MATCH('เอกสารหมายเลข 1 (2)'!$V191,อาจารย์ประจำหลักสูตรทั้งหมด!$AK:$AK,0)),"")</f>
        <v>#NAME?</v>
      </c>
      <c r="J191" s="65" t="e">
        <f t="array" aca="1" ref="J191" ca="1">_xludf.IFNA(INDEX(อาจารย์ประจำหลักสูตรทั้งหมด!$T:$T,MATCH('เอกสารหมายเลข 1 (2)'!$V191,อาจารย์ประจำหลักสูตรทั้งหมด!$AK:$AK,0)),"")</f>
        <v>#NAME?</v>
      </c>
      <c r="K191" s="5" t="s">
        <v>6</v>
      </c>
      <c r="L191" s="5" t="s">
        <v>81</v>
      </c>
      <c r="M191" s="66">
        <f t="shared" si="134"/>
        <v>0</v>
      </c>
      <c r="N191" s="66">
        <f t="shared" si="135"/>
        <v>1</v>
      </c>
      <c r="O191" s="66"/>
      <c r="P191" s="66">
        <f t="shared" si="136"/>
        <v>0</v>
      </c>
      <c r="Q191" s="66">
        <f t="shared" si="137"/>
        <v>0</v>
      </c>
      <c r="R191" s="67">
        <f t="shared" si="2"/>
        <v>1</v>
      </c>
      <c r="S191" s="5"/>
      <c r="T191" s="5"/>
      <c r="U191" s="5" t="str">
        <f t="shared" si="7"/>
        <v>คณะเทคโนโลยีอุตสาหกรรม สาขาวิชาไฟฟ้าและอิเล็กทรอนิกส์</v>
      </c>
      <c r="V191" s="8">
        <v>3460600544827</v>
      </c>
      <c r="W191" s="5"/>
      <c r="X191" s="5"/>
      <c r="Y191" s="5"/>
      <c r="Z191" s="5"/>
    </row>
    <row r="192" spans="1:26" ht="21.75" customHeight="1">
      <c r="A192" s="1"/>
      <c r="B192" s="2">
        <v>3470300039817</v>
      </c>
      <c r="C192" s="64" t="s">
        <v>299</v>
      </c>
      <c r="D192" s="5" t="s">
        <v>259</v>
      </c>
      <c r="E192" s="5" t="s">
        <v>289</v>
      </c>
      <c r="F192" s="5" t="e">
        <f t="array" aca="1" ref="F192" ca="1">_xludf.IFNA(INDEX(อาจารย์ประจำหลักสูตรทั้งหมด!$J:$J,MATCH('เอกสารหมายเลข 1 (2)'!$V192,อาจารย์ประจำหลักสูตรทั้งหมด!$AK:$AK,0)),"")</f>
        <v>#NAME?</v>
      </c>
      <c r="G192" s="5" t="e">
        <f t="array" aca="1" ref="G192" ca="1">_xludf.IFNA(INDEX(อาจารย์ประจำหลักสูตรทั้งหมด!$C:$C,MATCH('เอกสารหมายเลข 1 (2)'!$V192,อาจารย์ประจำหลักสูตรทั้งหมด!$AK:$AK,0)),"")</f>
        <v>#NAME?</v>
      </c>
      <c r="H192" s="5" t="e">
        <f t="array" aca="1" ref="H192" ca="1">_xludf.IFNA(INDEX(อาจารย์ประจำหลักสูตรทั้งหมด!$E:$E,MATCH('เอกสารหมายเลข 1 (2)'!$V192,อาจารย์ประจำหลักสูตรทั้งหมด!$AK:$AK,0)),"")</f>
        <v>#NAME?</v>
      </c>
      <c r="I192" s="5" t="e">
        <f t="array" aca="1" ref="I192" ca="1">_xludf.IFNA(INDEX(อาจารย์ประจำหลักสูตรทั้งหมด!$L:$L,MATCH('เอกสารหมายเลข 1 (2)'!$V192,อาจารย์ประจำหลักสูตรทั้งหมด!$AK:$AK,0)),"")</f>
        <v>#NAME?</v>
      </c>
      <c r="J192" s="65" t="e">
        <f t="array" aca="1" ref="J192" ca="1">_xludf.IFNA(INDEX(อาจารย์ประจำหลักสูตรทั้งหมด!$T:$T,MATCH('เอกสารหมายเลข 1 (2)'!$V192,อาจารย์ประจำหลักสูตรทั้งหมด!$AK:$AK,0)),"")</f>
        <v>#NAME?</v>
      </c>
      <c r="K192" s="5" t="s">
        <v>6</v>
      </c>
      <c r="L192" s="5" t="s">
        <v>81</v>
      </c>
      <c r="M192" s="66">
        <f t="shared" si="134"/>
        <v>0</v>
      </c>
      <c r="N192" s="66">
        <f t="shared" si="135"/>
        <v>1</v>
      </c>
      <c r="O192" s="66"/>
      <c r="P192" s="66">
        <f t="shared" si="136"/>
        <v>0</v>
      </c>
      <c r="Q192" s="66">
        <f t="shared" si="137"/>
        <v>0</v>
      </c>
      <c r="R192" s="67">
        <f t="shared" si="2"/>
        <v>1</v>
      </c>
      <c r="S192" s="5"/>
      <c r="T192" s="5"/>
      <c r="U192" s="5" t="str">
        <f t="shared" si="7"/>
        <v>คณะเทคโนโลยีอุตสาหกรรม สาขาวิชาไฟฟ้าและอิเล็กทรอนิกส์</v>
      </c>
      <c r="V192" s="8">
        <v>3470300039817</v>
      </c>
      <c r="W192" s="5"/>
      <c r="X192" s="5"/>
      <c r="Y192" s="5"/>
      <c r="Z192" s="5"/>
    </row>
    <row r="193" spans="1:26" ht="21.75" customHeight="1">
      <c r="A193" s="1"/>
      <c r="B193" s="2">
        <v>3470600055109</v>
      </c>
      <c r="C193" s="64" t="s">
        <v>300</v>
      </c>
      <c r="D193" s="5" t="s">
        <v>259</v>
      </c>
      <c r="E193" s="5" t="s">
        <v>289</v>
      </c>
      <c r="F193" s="5" t="e">
        <f t="array" aca="1" ref="F193" ca="1">_xludf.IFNA(INDEX(อาจารย์ประจำหลักสูตรทั้งหมด!$J:$J,MATCH('เอกสารหมายเลข 1 (2)'!$V193,อาจารย์ประจำหลักสูตรทั้งหมด!$AK:$AK,0)),"")</f>
        <v>#NAME?</v>
      </c>
      <c r="G193" s="5" t="e">
        <f t="array" aca="1" ref="G193" ca="1">_xludf.IFNA(INDEX(อาจารย์ประจำหลักสูตรทั้งหมด!$C:$C,MATCH('เอกสารหมายเลข 1 (2)'!$V193,อาจารย์ประจำหลักสูตรทั้งหมด!$AK:$AK,0)),"")</f>
        <v>#NAME?</v>
      </c>
      <c r="H193" s="5" t="e">
        <f t="array" aca="1" ref="H193" ca="1">_xludf.IFNA(INDEX(อาจารย์ประจำหลักสูตรทั้งหมด!$E:$E,MATCH('เอกสารหมายเลข 1 (2)'!$V193,อาจารย์ประจำหลักสูตรทั้งหมด!$AK:$AK,0)),"")</f>
        <v>#NAME?</v>
      </c>
      <c r="I193" s="5" t="e">
        <f t="array" aca="1" ref="I193" ca="1">_xludf.IFNA(INDEX(อาจารย์ประจำหลักสูตรทั้งหมด!$L:$L,MATCH('เอกสารหมายเลข 1 (2)'!$V193,อาจารย์ประจำหลักสูตรทั้งหมด!$AK:$AK,0)),"")</f>
        <v>#NAME?</v>
      </c>
      <c r="J193" s="65" t="e">
        <f t="array" aca="1" ref="J193" ca="1">_xludf.IFNA(INDEX(อาจารย์ประจำหลักสูตรทั้งหมด!$T:$T,MATCH('เอกสารหมายเลข 1 (2)'!$V193,อาจารย์ประจำหลักสูตรทั้งหมด!$AK:$AK,0)),"")</f>
        <v>#NAME?</v>
      </c>
      <c r="K193" s="5" t="s">
        <v>6</v>
      </c>
      <c r="L193" s="5" t="s">
        <v>81</v>
      </c>
      <c r="M193" s="66">
        <f t="shared" si="134"/>
        <v>0</v>
      </c>
      <c r="N193" s="66">
        <f t="shared" si="135"/>
        <v>1</v>
      </c>
      <c r="O193" s="66"/>
      <c r="P193" s="66">
        <f t="shared" si="136"/>
        <v>0</v>
      </c>
      <c r="Q193" s="66">
        <f t="shared" si="137"/>
        <v>0</v>
      </c>
      <c r="R193" s="67">
        <f t="shared" si="2"/>
        <v>1</v>
      </c>
      <c r="S193" s="5"/>
      <c r="T193" s="5"/>
      <c r="U193" s="5" t="str">
        <f t="shared" si="7"/>
        <v>คณะเทคโนโลยีอุตสาหกรรม สาขาวิชาไฟฟ้าและอิเล็กทรอนิกส์</v>
      </c>
      <c r="V193" s="8">
        <v>3470600055109</v>
      </c>
      <c r="W193" s="5"/>
      <c r="X193" s="5"/>
      <c r="Y193" s="5"/>
      <c r="Z193" s="5"/>
    </row>
    <row r="194" spans="1:26" ht="21.75" customHeight="1">
      <c r="A194" s="1"/>
      <c r="B194" s="2">
        <v>3479900017243</v>
      </c>
      <c r="C194" s="64" t="s">
        <v>301</v>
      </c>
      <c r="D194" s="5" t="s">
        <v>259</v>
      </c>
      <c r="E194" s="5" t="s">
        <v>289</v>
      </c>
      <c r="F194" s="5" t="e">
        <f t="array" aca="1" ref="F194" ca="1">_xludf.IFNA(INDEX(อาจารย์ประจำหลักสูตรทั้งหมด!$J:$J,MATCH('เอกสารหมายเลข 1 (2)'!$V194,อาจารย์ประจำหลักสูตรทั้งหมด!$AK:$AK,0)),"")</f>
        <v>#NAME?</v>
      </c>
      <c r="G194" s="5" t="e">
        <f t="array" aca="1" ref="G194" ca="1">_xludf.IFNA(INDEX(อาจารย์ประจำหลักสูตรทั้งหมด!$C:$C,MATCH('เอกสารหมายเลข 1 (2)'!$V194,อาจารย์ประจำหลักสูตรทั้งหมด!$AK:$AK,0)),"")</f>
        <v>#NAME?</v>
      </c>
      <c r="H194" s="5" t="e">
        <f t="array" aca="1" ref="H194" ca="1">_xludf.IFNA(INDEX(อาจารย์ประจำหลักสูตรทั้งหมด!$E:$E,MATCH('เอกสารหมายเลข 1 (2)'!$V194,อาจารย์ประจำหลักสูตรทั้งหมด!$AK:$AK,0)),"")</f>
        <v>#NAME?</v>
      </c>
      <c r="I194" s="5" t="e">
        <f t="array" aca="1" ref="I194" ca="1">_xludf.IFNA(INDEX(อาจารย์ประจำหลักสูตรทั้งหมด!$L:$L,MATCH('เอกสารหมายเลข 1 (2)'!$V194,อาจารย์ประจำหลักสูตรทั้งหมด!$AK:$AK,0)),"")</f>
        <v>#NAME?</v>
      </c>
      <c r="J194" s="65" t="e">
        <f t="array" aca="1" ref="J194" ca="1">_xludf.IFNA(INDEX(อาจารย์ประจำหลักสูตรทั้งหมด!$T:$T,MATCH('เอกสารหมายเลข 1 (2)'!$V194,อาจารย์ประจำหลักสูตรทั้งหมด!$AK:$AK,0)),"")</f>
        <v>#NAME?</v>
      </c>
      <c r="K194" s="5" t="s">
        <v>6</v>
      </c>
      <c r="L194" s="5" t="s">
        <v>81</v>
      </c>
      <c r="M194" s="66">
        <f t="shared" si="134"/>
        <v>0</v>
      </c>
      <c r="N194" s="66">
        <f t="shared" si="135"/>
        <v>1</v>
      </c>
      <c r="O194" s="66"/>
      <c r="P194" s="66">
        <f t="shared" si="136"/>
        <v>0</v>
      </c>
      <c r="Q194" s="66">
        <f t="shared" si="137"/>
        <v>0</v>
      </c>
      <c r="R194" s="67">
        <f t="shared" si="2"/>
        <v>1</v>
      </c>
      <c r="S194" s="5"/>
      <c r="T194" s="5"/>
      <c r="U194" s="5" t="str">
        <f t="shared" si="7"/>
        <v>คณะเทคโนโลยีอุตสาหกรรม สาขาวิชาไฟฟ้าและอิเล็กทรอนิกส์</v>
      </c>
      <c r="V194" s="8">
        <v>3479900017243</v>
      </c>
      <c r="W194" s="5"/>
      <c r="X194" s="5"/>
      <c r="Y194" s="5"/>
      <c r="Z194" s="5"/>
    </row>
    <row r="195" spans="1:26" ht="21.75" customHeight="1">
      <c r="A195" s="1"/>
      <c r="B195" s="2">
        <v>3480300026057</v>
      </c>
      <c r="C195" s="64" t="s">
        <v>302</v>
      </c>
      <c r="D195" s="5" t="s">
        <v>259</v>
      </c>
      <c r="E195" s="5" t="s">
        <v>289</v>
      </c>
      <c r="F195" s="5" t="e">
        <f t="array" aca="1" ref="F195" ca="1">_xludf.IFNA(INDEX(อาจารย์ประจำหลักสูตรทั้งหมด!$J:$J,MATCH('เอกสารหมายเลข 1 (2)'!$V195,อาจารย์ประจำหลักสูตรทั้งหมด!$AK:$AK,0)),"")</f>
        <v>#NAME?</v>
      </c>
      <c r="G195" s="5" t="e">
        <f t="array" aca="1" ref="G195" ca="1">_xludf.IFNA(INDEX(อาจารย์ประจำหลักสูตรทั้งหมด!$C:$C,MATCH('เอกสารหมายเลข 1 (2)'!$V195,อาจารย์ประจำหลักสูตรทั้งหมด!$AK:$AK,0)),"")</f>
        <v>#NAME?</v>
      </c>
      <c r="H195" s="5" t="e">
        <f t="array" aca="1" ref="H195" ca="1">_xludf.IFNA(INDEX(อาจารย์ประจำหลักสูตรทั้งหมด!$E:$E,MATCH('เอกสารหมายเลข 1 (2)'!$V195,อาจารย์ประจำหลักสูตรทั้งหมด!$AK:$AK,0)),"")</f>
        <v>#NAME?</v>
      </c>
      <c r="I195" s="5" t="e">
        <f t="array" aca="1" ref="I195" ca="1">_xludf.IFNA(INDEX(อาจารย์ประจำหลักสูตรทั้งหมด!$L:$L,MATCH('เอกสารหมายเลข 1 (2)'!$V195,อาจารย์ประจำหลักสูตรทั้งหมด!$AK:$AK,0)),"")</f>
        <v>#NAME?</v>
      </c>
      <c r="J195" s="65" t="e">
        <f t="array" aca="1" ref="J195" ca="1">_xludf.IFNA(INDEX(อาจารย์ประจำหลักสูตรทั้งหมด!$T:$T,MATCH('เอกสารหมายเลข 1 (2)'!$V195,อาจารย์ประจำหลักสูตรทั้งหมด!$AK:$AK,0)),"")</f>
        <v>#NAME?</v>
      </c>
      <c r="K195" s="5" t="s">
        <v>6</v>
      </c>
      <c r="L195" s="5" t="s">
        <v>81</v>
      </c>
      <c r="M195" s="66">
        <f t="shared" si="134"/>
        <v>0</v>
      </c>
      <c r="N195" s="66">
        <f t="shared" si="135"/>
        <v>1</v>
      </c>
      <c r="O195" s="66"/>
      <c r="P195" s="66">
        <f t="shared" si="136"/>
        <v>0</v>
      </c>
      <c r="Q195" s="66">
        <f t="shared" si="137"/>
        <v>0</v>
      </c>
      <c r="R195" s="67">
        <f t="shared" si="2"/>
        <v>1</v>
      </c>
      <c r="S195" s="5"/>
      <c r="T195" s="5"/>
      <c r="U195" s="5" t="str">
        <f t="shared" si="7"/>
        <v>คณะเทคโนโลยีอุตสาหกรรม สาขาวิชาไฟฟ้าและอิเล็กทรอนิกส์</v>
      </c>
      <c r="V195" s="8">
        <v>3480300026057</v>
      </c>
      <c r="W195" s="5"/>
      <c r="X195" s="5"/>
      <c r="Y195" s="5"/>
      <c r="Z195" s="5"/>
    </row>
    <row r="196" spans="1:26" ht="21.75" customHeight="1">
      <c r="A196" s="1"/>
      <c r="B196" s="2">
        <v>3480300750413</v>
      </c>
      <c r="C196" s="64" t="s">
        <v>304</v>
      </c>
      <c r="D196" s="5" t="s">
        <v>259</v>
      </c>
      <c r="E196" s="5" t="s">
        <v>289</v>
      </c>
      <c r="F196" s="5" t="e">
        <f t="array" aca="1" ref="F196" ca="1">_xludf.IFNA(INDEX(อาจารย์ประจำหลักสูตรทั้งหมด!$J:$J,MATCH('เอกสารหมายเลข 1 (2)'!$V196,อาจารย์ประจำหลักสูตรทั้งหมด!$AK:$AK,0)),"")</f>
        <v>#NAME?</v>
      </c>
      <c r="G196" s="5" t="e">
        <f t="array" aca="1" ref="G196" ca="1">_xludf.IFNA(INDEX(อาจารย์ประจำหลักสูตรทั้งหมด!$C:$C,MATCH('เอกสารหมายเลข 1 (2)'!$V196,อาจารย์ประจำหลักสูตรทั้งหมด!$AK:$AK,0)),"")</f>
        <v>#NAME?</v>
      </c>
      <c r="H196" s="5" t="e">
        <f t="array" aca="1" ref="H196" ca="1">_xludf.IFNA(INDEX(อาจารย์ประจำหลักสูตรทั้งหมด!$E:$E,MATCH('เอกสารหมายเลข 1 (2)'!$V196,อาจารย์ประจำหลักสูตรทั้งหมด!$AK:$AK,0)),"")</f>
        <v>#NAME?</v>
      </c>
      <c r="I196" s="5" t="e">
        <f t="array" aca="1" ref="I196" ca="1">_xludf.IFNA(INDEX(อาจารย์ประจำหลักสูตรทั้งหมด!$L:$L,MATCH('เอกสารหมายเลข 1 (2)'!$V196,อาจารย์ประจำหลักสูตรทั้งหมด!$AK:$AK,0)),"")</f>
        <v>#NAME?</v>
      </c>
      <c r="J196" s="65" t="e">
        <f t="array" aca="1" ref="J196" ca="1">_xludf.IFNA(INDEX(อาจารย์ประจำหลักสูตรทั้งหมด!$T:$T,MATCH('เอกสารหมายเลข 1 (2)'!$V196,อาจารย์ประจำหลักสูตรทั้งหมด!$AK:$AK,0)),"")</f>
        <v>#NAME?</v>
      </c>
      <c r="K196" s="5" t="s">
        <v>6</v>
      </c>
      <c r="L196" s="5" t="s">
        <v>81</v>
      </c>
      <c r="M196" s="66">
        <f t="shared" si="134"/>
        <v>0</v>
      </c>
      <c r="N196" s="66">
        <f t="shared" si="135"/>
        <v>1</v>
      </c>
      <c r="O196" s="66"/>
      <c r="P196" s="66">
        <f t="shared" si="136"/>
        <v>0</v>
      </c>
      <c r="Q196" s="66">
        <f t="shared" si="137"/>
        <v>0</v>
      </c>
      <c r="R196" s="67">
        <f t="shared" si="2"/>
        <v>1</v>
      </c>
      <c r="S196" s="5"/>
      <c r="T196" s="5"/>
      <c r="U196" s="5" t="str">
        <f t="shared" si="7"/>
        <v>คณะเทคโนโลยีอุตสาหกรรม สาขาวิชาไฟฟ้าและอิเล็กทรอนิกส์</v>
      </c>
      <c r="V196" s="8">
        <v>3480300750413</v>
      </c>
      <c r="W196" s="5"/>
      <c r="X196" s="5"/>
      <c r="Y196" s="5"/>
      <c r="Z196" s="5"/>
    </row>
    <row r="197" spans="1:26" ht="21.75" customHeight="1">
      <c r="A197" s="1"/>
      <c r="B197" s="2">
        <v>3450100352074</v>
      </c>
      <c r="C197" s="64" t="s">
        <v>305</v>
      </c>
      <c r="D197" s="5" t="s">
        <v>259</v>
      </c>
      <c r="E197" s="5" t="s">
        <v>289</v>
      </c>
      <c r="F197" s="5" t="e">
        <f t="array" aca="1" ref="F197" ca="1">_xludf.IFNA(INDEX(อาจารย์ประจำหลักสูตรทั้งหมด!$J:$J,MATCH('เอกสารหมายเลข 1 (2)'!$V197,อาจารย์ประจำหลักสูตรทั้งหมด!$AK:$AK,0)),"")</f>
        <v>#NAME?</v>
      </c>
      <c r="G197" s="5" t="e">
        <f t="array" aca="1" ref="G197" ca="1">_xludf.IFNA(INDEX(อาจารย์ประจำหลักสูตรทั้งหมด!$C:$C,MATCH('เอกสารหมายเลข 1 (2)'!$V197,อาจารย์ประจำหลักสูตรทั้งหมด!$AK:$AK,0)),"")</f>
        <v>#NAME?</v>
      </c>
      <c r="H197" s="5" t="e">
        <f t="array" aca="1" ref="H197" ca="1">_xludf.IFNA(INDEX(อาจารย์ประจำหลักสูตรทั้งหมด!$E:$E,MATCH('เอกสารหมายเลข 1 (2)'!$V197,อาจารย์ประจำหลักสูตรทั้งหมด!$AK:$AK,0)),"")</f>
        <v>#NAME?</v>
      </c>
      <c r="I197" s="5" t="e">
        <f t="array" aca="1" ref="I197" ca="1">_xludf.IFNA(INDEX(อาจารย์ประจำหลักสูตรทั้งหมด!$L:$L,MATCH('เอกสารหมายเลข 1 (2)'!$V197,อาจารย์ประจำหลักสูตรทั้งหมด!$AK:$AK,0)),"")</f>
        <v>#NAME?</v>
      </c>
      <c r="J197" s="65" t="e">
        <f t="array" aca="1" ref="J197" ca="1">_xludf.IFNA(INDEX(อาจารย์ประจำหลักสูตรทั้งหมด!$T:$T,MATCH('เอกสารหมายเลข 1 (2)'!$V197,อาจารย์ประจำหลักสูตรทั้งหมด!$AK:$AK,0)),"")</f>
        <v>#NAME?</v>
      </c>
      <c r="K197" s="5" t="s">
        <v>93</v>
      </c>
      <c r="L197" s="5" t="s">
        <v>106</v>
      </c>
      <c r="M197" s="66">
        <f t="shared" si="134"/>
        <v>0</v>
      </c>
      <c r="N197" s="66">
        <f t="shared" si="135"/>
        <v>0</v>
      </c>
      <c r="O197" s="66"/>
      <c r="P197" s="66">
        <f t="shared" si="136"/>
        <v>0</v>
      </c>
      <c r="Q197" s="66">
        <f t="shared" si="137"/>
        <v>1</v>
      </c>
      <c r="R197" s="67">
        <f t="shared" si="2"/>
        <v>1</v>
      </c>
      <c r="S197" s="5"/>
      <c r="T197" s="5"/>
      <c r="U197" s="5" t="str">
        <f t="shared" si="7"/>
        <v xml:space="preserve"> </v>
      </c>
      <c r="V197" s="8">
        <v>3450100352074</v>
      </c>
      <c r="W197" s="5"/>
      <c r="X197" s="5"/>
      <c r="Y197" s="5"/>
      <c r="Z197" s="5"/>
    </row>
    <row r="198" spans="1:26" ht="21.75" customHeight="1">
      <c r="A198" s="4">
        <v>3</v>
      </c>
      <c r="B198" s="57" t="str">
        <f>E199</f>
        <v>สาขาวิชาโยธาและสถาปัตยกรรม</v>
      </c>
      <c r="C198" s="58" t="str">
        <f>B198</f>
        <v>สาขาวิชาโยธาและสถาปัตยกรรม</v>
      </c>
      <c r="D198" s="59"/>
      <c r="E198" s="59"/>
      <c r="F198" s="59" t="e">
        <f t="array" aca="1" ref="F198" ca="1">_xludf.IFNA(INDEX(อาจารย์ประจำหลักสูตรทั้งหมด!$J:$J,MATCH('เอกสารหมายเลข 1 (2)'!$V198,อาจารย์ประจำหลักสูตรทั้งหมด!$AK:$AK,0)),"")</f>
        <v>#NAME?</v>
      </c>
      <c r="G198" s="59" t="e">
        <f t="array" aca="1" ref="G198" ca="1">_xludf.IFNA(INDEX(อาจารย์ประจำหลักสูตรทั้งหมด!$C:$C,MATCH('เอกสารหมายเลข 1 (2)'!$V198,อาจารย์ประจำหลักสูตรทั้งหมด!$AK:$AK,0)),"")</f>
        <v>#NAME?</v>
      </c>
      <c r="H198" s="59" t="e">
        <f t="array" aca="1" ref="H198" ca="1">_xludf.IFNA(INDEX(อาจารย์ประจำหลักสูตรทั้งหมด!$E:$E,MATCH('เอกสารหมายเลข 1 (2)'!$V198,อาจารย์ประจำหลักสูตรทั้งหมด!$AK:$AK,0)),"")</f>
        <v>#NAME?</v>
      </c>
      <c r="I198" s="59" t="e">
        <f t="array" aca="1" ref="I198" ca="1">_xludf.IFNA(INDEX(อาจารย์ประจำหลักสูตรทั้งหมด!$L:$L,MATCH('เอกสารหมายเลข 1 (2)'!$V198,อาจารย์ประจำหลักสูตรทั้งหมด!$AK:$AK,0)),"")</f>
        <v>#NAME?</v>
      </c>
      <c r="J198" s="61" t="e">
        <f t="array" aca="1" ref="J198" ca="1">_xludf.IFNA(INDEX(อาจารย์ประจำหลักสูตรทั้งหมด!$T:$T,MATCH('เอกสารหมายเลข 1 (2)'!$V198,อาจารย์ประจำหลักสูตรทั้งหมด!$AK:$AK,0)),"")</f>
        <v>#NAME?</v>
      </c>
      <c r="K198" s="59"/>
      <c r="L198" s="59"/>
      <c r="M198" s="62">
        <f t="shared" ref="M198:N198" si="138">SUMIF($E:$E,$B198,M:M)</f>
        <v>4</v>
      </c>
      <c r="N198" s="62">
        <f t="shared" si="138"/>
        <v>11</v>
      </c>
      <c r="O198" s="62"/>
      <c r="P198" s="62">
        <f t="shared" ref="P198:Q198" si="139">SUMIF($E:$E,$B198,P:P)</f>
        <v>1</v>
      </c>
      <c r="Q198" s="62">
        <f t="shared" si="139"/>
        <v>3</v>
      </c>
      <c r="R198" s="63">
        <f t="shared" si="2"/>
        <v>19</v>
      </c>
      <c r="S198" s="59"/>
      <c r="T198" s="59"/>
      <c r="U198" s="5" t="str">
        <f t="shared" si="7"/>
        <v>คณะเทคโนโลยีอุตสาหกรรม สาขาวิชาโยธาและสถาปัตยกรรม</v>
      </c>
      <c r="V198" s="58" t="s">
        <v>51</v>
      </c>
      <c r="W198" s="59"/>
      <c r="X198" s="59"/>
      <c r="Y198" s="59"/>
      <c r="Z198" s="59"/>
    </row>
    <row r="199" spans="1:26" ht="21.75" customHeight="1">
      <c r="A199" s="1"/>
      <c r="B199" s="2">
        <v>3460300108029</v>
      </c>
      <c r="C199" s="64" t="s">
        <v>306</v>
      </c>
      <c r="D199" s="5" t="s">
        <v>259</v>
      </c>
      <c r="E199" s="5" t="s">
        <v>307</v>
      </c>
      <c r="F199" s="5" t="e">
        <f t="array" aca="1" ref="F199" ca="1">_xludf.IFNA(INDEX(อาจารย์ประจำหลักสูตรทั้งหมด!$J:$J,MATCH('เอกสารหมายเลข 1 (2)'!$V199,อาจารย์ประจำหลักสูตรทั้งหมด!$AK:$AK,0)),"")</f>
        <v>#NAME?</v>
      </c>
      <c r="G199" s="5" t="e">
        <f t="array" aca="1" ref="G199" ca="1">_xludf.IFNA(INDEX(อาจารย์ประจำหลักสูตรทั้งหมด!$C:$C,MATCH('เอกสารหมายเลข 1 (2)'!$V199,อาจารย์ประจำหลักสูตรทั้งหมด!$AK:$AK,0)),"")</f>
        <v>#NAME?</v>
      </c>
      <c r="H199" s="5" t="e">
        <f t="array" aca="1" ref="H199" ca="1">_xludf.IFNA(INDEX(อาจารย์ประจำหลักสูตรทั้งหมด!$E:$E,MATCH('เอกสารหมายเลข 1 (2)'!$V199,อาจารย์ประจำหลักสูตรทั้งหมด!$AK:$AK,0)),"")</f>
        <v>#NAME?</v>
      </c>
      <c r="I199" s="5" t="e">
        <f t="array" aca="1" ref="I199" ca="1">_xludf.IFNA(INDEX(อาจารย์ประจำหลักสูตรทั้งหมด!$L:$L,MATCH('เอกสารหมายเลข 1 (2)'!$V199,อาจารย์ประจำหลักสูตรทั้งหมด!$AK:$AK,0)),"")</f>
        <v>#NAME?</v>
      </c>
      <c r="J199" s="65" t="e">
        <f t="array" aca="1" ref="J199" ca="1">_xludf.IFNA(INDEX(อาจารย์ประจำหลักสูตรทั้งหมด!$T:$T,MATCH('เอกสารหมายเลข 1 (2)'!$V199,อาจารย์ประจำหลักสูตรทั้งหมด!$AK:$AK,0)),"")</f>
        <v>#NAME?</v>
      </c>
      <c r="K199" s="5" t="s">
        <v>62</v>
      </c>
      <c r="L199" s="5" t="s">
        <v>81</v>
      </c>
      <c r="M199" s="66">
        <f t="shared" ref="M199:M217" si="140">IF(K199="ข้าราชการพลเรือนในสถาบันอุดมศึกษา",1,0)</f>
        <v>1</v>
      </c>
      <c r="N199" s="66">
        <f t="shared" ref="N199:N217" si="141">IF(K199="พนักงานมหาวิทยาลัย",1,0)</f>
        <v>0</v>
      </c>
      <c r="O199" s="66"/>
      <c r="P199" s="66">
        <f t="shared" ref="P199:P217" si="142">IF(K199="ลูกจ้างชั่วคราวรายเดือน",1,0)</f>
        <v>0</v>
      </c>
      <c r="Q199" s="66">
        <f t="shared" ref="Q199:Q217" si="143">IF(K199="อาจารย์พิเศษรายชั่วโมง",1,0)</f>
        <v>0</v>
      </c>
      <c r="R199" s="67">
        <f t="shared" si="2"/>
        <v>1</v>
      </c>
      <c r="S199" s="5"/>
      <c r="T199" s="5"/>
      <c r="U199" s="5" t="str">
        <f t="shared" si="7"/>
        <v>คณะเทคโนโลยีอุตสาหกรรม สาขาวิชาโยธาและสถาปัตยกรรม</v>
      </c>
      <c r="V199" s="8">
        <v>3460300108029</v>
      </c>
      <c r="W199" s="5"/>
      <c r="X199" s="5"/>
      <c r="Y199" s="5"/>
      <c r="Z199" s="5"/>
    </row>
    <row r="200" spans="1:26" ht="21.75" customHeight="1">
      <c r="A200" s="1"/>
      <c r="B200" s="2">
        <v>3461300281295</v>
      </c>
      <c r="C200" s="64" t="s">
        <v>309</v>
      </c>
      <c r="D200" s="5" t="s">
        <v>259</v>
      </c>
      <c r="E200" s="5" t="s">
        <v>307</v>
      </c>
      <c r="F200" s="5" t="e">
        <f t="array" aca="1" ref="F200" ca="1">_xludf.IFNA(INDEX(อาจารย์ประจำหลักสูตรทั้งหมด!$J:$J,MATCH('เอกสารหมายเลข 1 (2)'!$V200,อาจารย์ประจำหลักสูตรทั้งหมด!$AK:$AK,0)),"")</f>
        <v>#NAME?</v>
      </c>
      <c r="G200" s="5" t="e">
        <f t="array" aca="1" ref="G200" ca="1">_xludf.IFNA(INDEX(อาจารย์ประจำหลักสูตรทั้งหมด!$C:$C,MATCH('เอกสารหมายเลข 1 (2)'!$V200,อาจารย์ประจำหลักสูตรทั้งหมด!$AK:$AK,0)),"")</f>
        <v>#NAME?</v>
      </c>
      <c r="H200" s="5" t="e">
        <f t="array" aca="1" ref="H200" ca="1">_xludf.IFNA(INDEX(อาจารย์ประจำหลักสูตรทั้งหมด!$E:$E,MATCH('เอกสารหมายเลข 1 (2)'!$V200,อาจารย์ประจำหลักสูตรทั้งหมด!$AK:$AK,0)),"")</f>
        <v>#NAME?</v>
      </c>
      <c r="I200" s="5" t="e">
        <f t="array" aca="1" ref="I200" ca="1">_xludf.IFNA(INDEX(อาจารย์ประจำหลักสูตรทั้งหมด!$L:$L,MATCH('เอกสารหมายเลข 1 (2)'!$V200,อาจารย์ประจำหลักสูตรทั้งหมด!$AK:$AK,0)),"")</f>
        <v>#NAME?</v>
      </c>
      <c r="J200" s="65" t="e">
        <f t="array" aca="1" ref="J200" ca="1">_xludf.IFNA(INDEX(อาจารย์ประจำหลักสูตรทั้งหมด!$T:$T,MATCH('เอกสารหมายเลข 1 (2)'!$V200,อาจารย์ประจำหลักสูตรทั้งหมด!$AK:$AK,0)),"")</f>
        <v>#NAME?</v>
      </c>
      <c r="K200" s="5" t="s">
        <v>62</v>
      </c>
      <c r="L200" s="5" t="s">
        <v>81</v>
      </c>
      <c r="M200" s="66">
        <f t="shared" si="140"/>
        <v>1</v>
      </c>
      <c r="N200" s="66">
        <f t="shared" si="141"/>
        <v>0</v>
      </c>
      <c r="O200" s="66"/>
      <c r="P200" s="66">
        <f t="shared" si="142"/>
        <v>0</v>
      </c>
      <c r="Q200" s="66">
        <f t="shared" si="143"/>
        <v>0</v>
      </c>
      <c r="R200" s="67">
        <f t="shared" si="2"/>
        <v>1</v>
      </c>
      <c r="S200" s="5"/>
      <c r="T200" s="5"/>
      <c r="U200" s="5" t="str">
        <f t="shared" si="7"/>
        <v>คณะเทคโนโลยีอุตสาหกรรม สาขาวิชาโยธาและสถาปัตยกรรม</v>
      </c>
      <c r="V200" s="8">
        <v>3461300281295</v>
      </c>
      <c r="W200" s="5"/>
      <c r="X200" s="5"/>
      <c r="Y200" s="5"/>
      <c r="Z200" s="5"/>
    </row>
    <row r="201" spans="1:26" ht="21.75" customHeight="1">
      <c r="A201" s="1"/>
      <c r="B201" s="2">
        <v>3470100321098</v>
      </c>
      <c r="C201" s="64" t="s">
        <v>310</v>
      </c>
      <c r="D201" s="5" t="s">
        <v>259</v>
      </c>
      <c r="E201" s="5" t="s">
        <v>307</v>
      </c>
      <c r="F201" s="5" t="e">
        <f t="array" aca="1" ref="F201" ca="1">_xludf.IFNA(INDEX(อาจารย์ประจำหลักสูตรทั้งหมด!$J:$J,MATCH('เอกสารหมายเลข 1 (2)'!$V201,อาจารย์ประจำหลักสูตรทั้งหมด!$AK:$AK,0)),"")</f>
        <v>#NAME?</v>
      </c>
      <c r="G201" s="5" t="e">
        <f t="array" aca="1" ref="G201" ca="1">_xludf.IFNA(INDEX(อาจารย์ประจำหลักสูตรทั้งหมด!$C:$C,MATCH('เอกสารหมายเลข 1 (2)'!$V201,อาจารย์ประจำหลักสูตรทั้งหมด!$AK:$AK,0)),"")</f>
        <v>#NAME?</v>
      </c>
      <c r="H201" s="5" t="e">
        <f t="array" aca="1" ref="H201" ca="1">_xludf.IFNA(INDEX(อาจารย์ประจำหลักสูตรทั้งหมด!$E:$E,MATCH('เอกสารหมายเลข 1 (2)'!$V201,อาจารย์ประจำหลักสูตรทั้งหมด!$AK:$AK,0)),"")</f>
        <v>#NAME?</v>
      </c>
      <c r="I201" s="5" t="e">
        <f t="array" aca="1" ref="I201" ca="1">_xludf.IFNA(INDEX(อาจารย์ประจำหลักสูตรทั้งหมด!$L:$L,MATCH('เอกสารหมายเลข 1 (2)'!$V201,อาจารย์ประจำหลักสูตรทั้งหมด!$AK:$AK,0)),"")</f>
        <v>#NAME?</v>
      </c>
      <c r="J201" s="65" t="e">
        <f t="array" aca="1" ref="J201" ca="1">_xludf.IFNA(INDEX(อาจารย์ประจำหลักสูตรทั้งหมด!$T:$T,MATCH('เอกสารหมายเลข 1 (2)'!$V201,อาจารย์ประจำหลักสูตรทั้งหมด!$AK:$AK,0)),"")</f>
        <v>#NAME?</v>
      </c>
      <c r="K201" s="5" t="s">
        <v>62</v>
      </c>
      <c r="L201" s="5" t="s">
        <v>81</v>
      </c>
      <c r="M201" s="66">
        <f t="shared" si="140"/>
        <v>1</v>
      </c>
      <c r="N201" s="66">
        <f t="shared" si="141"/>
        <v>0</v>
      </c>
      <c r="O201" s="66"/>
      <c r="P201" s="66">
        <f t="shared" si="142"/>
        <v>0</v>
      </c>
      <c r="Q201" s="66">
        <f t="shared" si="143"/>
        <v>0</v>
      </c>
      <c r="R201" s="67">
        <f t="shared" si="2"/>
        <v>1</v>
      </c>
      <c r="S201" s="5"/>
      <c r="T201" s="5"/>
      <c r="U201" s="5" t="str">
        <f t="shared" si="7"/>
        <v>คณะเทคโนโลยีอุตสาหกรรม สาขาวิชาโยธาและสถาปัตยกรรม</v>
      </c>
      <c r="V201" s="8">
        <v>3470100321098</v>
      </c>
      <c r="W201" s="5"/>
      <c r="X201" s="5"/>
      <c r="Y201" s="5"/>
      <c r="Z201" s="5"/>
    </row>
    <row r="202" spans="1:26" ht="21.75" customHeight="1">
      <c r="A202" s="1"/>
      <c r="B202" s="2">
        <v>3489900013272</v>
      </c>
      <c r="C202" s="64" t="s">
        <v>311</v>
      </c>
      <c r="D202" s="5" t="s">
        <v>259</v>
      </c>
      <c r="E202" s="5" t="s">
        <v>307</v>
      </c>
      <c r="F202" s="5" t="e">
        <f t="array" aca="1" ref="F202" ca="1">_xludf.IFNA(INDEX(อาจารย์ประจำหลักสูตรทั้งหมด!$J:$J,MATCH('เอกสารหมายเลข 1 (2)'!$V202,อาจารย์ประจำหลักสูตรทั้งหมด!$AK:$AK,0)),"")</f>
        <v>#NAME?</v>
      </c>
      <c r="G202" s="5" t="e">
        <f t="array" aca="1" ref="G202" ca="1">_xludf.IFNA(INDEX(อาจารย์ประจำหลักสูตรทั้งหมด!$C:$C,MATCH('เอกสารหมายเลข 1 (2)'!$V202,อาจารย์ประจำหลักสูตรทั้งหมด!$AK:$AK,0)),"")</f>
        <v>#NAME?</v>
      </c>
      <c r="H202" s="5" t="e">
        <f t="array" aca="1" ref="H202" ca="1">_xludf.IFNA(INDEX(อาจารย์ประจำหลักสูตรทั้งหมด!$E:$E,MATCH('เอกสารหมายเลข 1 (2)'!$V202,อาจารย์ประจำหลักสูตรทั้งหมด!$AK:$AK,0)),"")</f>
        <v>#NAME?</v>
      </c>
      <c r="I202" s="5" t="e">
        <f t="array" aca="1" ref="I202" ca="1">_xludf.IFNA(INDEX(อาจารย์ประจำหลักสูตรทั้งหมด!$L:$L,MATCH('เอกสารหมายเลข 1 (2)'!$V202,อาจารย์ประจำหลักสูตรทั้งหมด!$AK:$AK,0)),"")</f>
        <v>#NAME?</v>
      </c>
      <c r="J202" s="65" t="e">
        <f t="array" aca="1" ref="J202" ca="1">_xludf.IFNA(INDEX(อาจารย์ประจำหลักสูตรทั้งหมด!$T:$T,MATCH('เอกสารหมายเลข 1 (2)'!$V202,อาจารย์ประจำหลักสูตรทั้งหมด!$AK:$AK,0)),"")</f>
        <v>#NAME?</v>
      </c>
      <c r="K202" s="5" t="s">
        <v>62</v>
      </c>
      <c r="L202" s="5" t="s">
        <v>49</v>
      </c>
      <c r="M202" s="66">
        <f t="shared" si="140"/>
        <v>1</v>
      </c>
      <c r="N202" s="66">
        <f t="shared" si="141"/>
        <v>0</v>
      </c>
      <c r="O202" s="66"/>
      <c r="P202" s="66">
        <f t="shared" si="142"/>
        <v>0</v>
      </c>
      <c r="Q202" s="66">
        <f t="shared" si="143"/>
        <v>0</v>
      </c>
      <c r="R202" s="67">
        <f t="shared" si="2"/>
        <v>1</v>
      </c>
      <c r="S202" s="5"/>
      <c r="T202" s="5"/>
      <c r="U202" s="5" t="str">
        <f t="shared" si="7"/>
        <v>คณะเทคโนโลยีอุตสาหกรรม สาขาวิชาโยธาและสถาปัตยกรรม</v>
      </c>
      <c r="V202" s="8">
        <v>3489900013272</v>
      </c>
      <c r="W202" s="5"/>
      <c r="X202" s="5"/>
      <c r="Y202" s="5"/>
      <c r="Z202" s="5"/>
    </row>
    <row r="203" spans="1:26" ht="21.75" customHeight="1">
      <c r="A203" s="1"/>
      <c r="B203" s="2">
        <v>1360400016899</v>
      </c>
      <c r="C203" s="64" t="s">
        <v>313</v>
      </c>
      <c r="D203" s="5" t="s">
        <v>259</v>
      </c>
      <c r="E203" s="5" t="s">
        <v>307</v>
      </c>
      <c r="F203" s="5" t="e">
        <f t="array" aca="1" ref="F203" ca="1">_xludf.IFNA(INDEX(อาจารย์ประจำหลักสูตรทั้งหมด!$J:$J,MATCH('เอกสารหมายเลข 1 (2)'!$V203,อาจารย์ประจำหลักสูตรทั้งหมด!$AK:$AK,0)),"")</f>
        <v>#NAME?</v>
      </c>
      <c r="G203" s="5" t="e">
        <f t="array" aca="1" ref="G203" ca="1">_xludf.IFNA(INDEX(อาจารย์ประจำหลักสูตรทั้งหมด!$C:$C,MATCH('เอกสารหมายเลข 1 (2)'!$V203,อาจารย์ประจำหลักสูตรทั้งหมด!$AK:$AK,0)),"")</f>
        <v>#NAME?</v>
      </c>
      <c r="H203" s="5" t="e">
        <f t="array" aca="1" ref="H203" ca="1">_xludf.IFNA(INDEX(อาจารย์ประจำหลักสูตรทั้งหมด!$E:$E,MATCH('เอกสารหมายเลข 1 (2)'!$V203,อาจารย์ประจำหลักสูตรทั้งหมด!$AK:$AK,0)),"")</f>
        <v>#NAME?</v>
      </c>
      <c r="I203" s="5" t="e">
        <f t="array" aca="1" ref="I203" ca="1">_xludf.IFNA(INDEX(อาจารย์ประจำหลักสูตรทั้งหมด!$L:$L,MATCH('เอกสารหมายเลข 1 (2)'!$V203,อาจารย์ประจำหลักสูตรทั้งหมด!$AK:$AK,0)),"")</f>
        <v>#NAME?</v>
      </c>
      <c r="J203" s="65" t="e">
        <f t="array" aca="1" ref="J203" ca="1">_xludf.IFNA(INDEX(อาจารย์ประจำหลักสูตรทั้งหมด!$T:$T,MATCH('เอกสารหมายเลข 1 (2)'!$V203,อาจารย์ประจำหลักสูตรทั้งหมด!$AK:$AK,0)),"")</f>
        <v>#NAME?</v>
      </c>
      <c r="K203" s="5" t="s">
        <v>6</v>
      </c>
      <c r="L203" s="5" t="s">
        <v>81</v>
      </c>
      <c r="M203" s="66">
        <f t="shared" si="140"/>
        <v>0</v>
      </c>
      <c r="N203" s="66">
        <f t="shared" si="141"/>
        <v>1</v>
      </c>
      <c r="O203" s="66"/>
      <c r="P203" s="66">
        <f t="shared" si="142"/>
        <v>0</v>
      </c>
      <c r="Q203" s="66">
        <f t="shared" si="143"/>
        <v>0</v>
      </c>
      <c r="R203" s="67">
        <f t="shared" si="2"/>
        <v>1</v>
      </c>
      <c r="S203" s="5"/>
      <c r="T203" s="5"/>
      <c r="U203" s="5" t="str">
        <f t="shared" si="7"/>
        <v>คณะเทคโนโลยีอุตสาหกรรม สาขาวิชาโยธาและสถาปัตยกรรม</v>
      </c>
      <c r="V203" s="8">
        <v>1360400016899</v>
      </c>
      <c r="W203" s="5"/>
      <c r="X203" s="5"/>
      <c r="Y203" s="5"/>
      <c r="Z203" s="5"/>
    </row>
    <row r="204" spans="1:26" ht="21.75" customHeight="1">
      <c r="A204" s="1"/>
      <c r="B204" s="2">
        <v>1470100065508</v>
      </c>
      <c r="C204" s="64" t="s">
        <v>314</v>
      </c>
      <c r="D204" s="5" t="s">
        <v>259</v>
      </c>
      <c r="E204" s="5" t="s">
        <v>307</v>
      </c>
      <c r="F204" s="5" t="e">
        <f t="array" aca="1" ref="F204" ca="1">_xludf.IFNA(INDEX(อาจารย์ประจำหลักสูตรทั้งหมด!$J:$J,MATCH('เอกสารหมายเลข 1 (2)'!$V204,อาจารย์ประจำหลักสูตรทั้งหมด!$AK:$AK,0)),"")</f>
        <v>#NAME?</v>
      </c>
      <c r="G204" s="5" t="e">
        <f t="array" aca="1" ref="G204" ca="1">_xludf.IFNA(INDEX(อาจารย์ประจำหลักสูตรทั้งหมด!$C:$C,MATCH('เอกสารหมายเลข 1 (2)'!$V204,อาจารย์ประจำหลักสูตรทั้งหมด!$AK:$AK,0)),"")</f>
        <v>#NAME?</v>
      </c>
      <c r="H204" s="5" t="e">
        <f t="array" aca="1" ref="H204" ca="1">_xludf.IFNA(INDEX(อาจารย์ประจำหลักสูตรทั้งหมด!$E:$E,MATCH('เอกสารหมายเลข 1 (2)'!$V204,อาจารย์ประจำหลักสูตรทั้งหมด!$AK:$AK,0)),"")</f>
        <v>#NAME?</v>
      </c>
      <c r="I204" s="5" t="e">
        <f t="array" aca="1" ref="I204" ca="1">_xludf.IFNA(INDEX(อาจารย์ประจำหลักสูตรทั้งหมด!$L:$L,MATCH('เอกสารหมายเลข 1 (2)'!$V204,อาจารย์ประจำหลักสูตรทั้งหมด!$AK:$AK,0)),"")</f>
        <v>#NAME?</v>
      </c>
      <c r="J204" s="65" t="e">
        <f t="array" aca="1" ref="J204" ca="1">_xludf.IFNA(INDEX(อาจารย์ประจำหลักสูตรทั้งหมด!$T:$T,MATCH('เอกสารหมายเลข 1 (2)'!$V204,อาจารย์ประจำหลักสูตรทั้งหมด!$AK:$AK,0)),"")</f>
        <v>#NAME?</v>
      </c>
      <c r="K204" s="5" t="s">
        <v>6</v>
      </c>
      <c r="L204" s="5" t="s">
        <v>81</v>
      </c>
      <c r="M204" s="66">
        <f t="shared" si="140"/>
        <v>0</v>
      </c>
      <c r="N204" s="66">
        <f t="shared" si="141"/>
        <v>1</v>
      </c>
      <c r="O204" s="66"/>
      <c r="P204" s="66">
        <f t="shared" si="142"/>
        <v>0</v>
      </c>
      <c r="Q204" s="66">
        <f t="shared" si="143"/>
        <v>0</v>
      </c>
      <c r="R204" s="67">
        <f t="shared" si="2"/>
        <v>1</v>
      </c>
      <c r="S204" s="5"/>
      <c r="T204" s="5"/>
      <c r="U204" s="5" t="str">
        <f t="shared" si="7"/>
        <v>คณะเทคโนโลยีอุตสาหกรรม สาขาวิชาโยธาและสถาปัตยกรรม</v>
      </c>
      <c r="V204" s="8">
        <v>1470100065508</v>
      </c>
      <c r="W204" s="5"/>
      <c r="X204" s="5"/>
      <c r="Y204" s="5"/>
      <c r="Z204" s="5"/>
    </row>
    <row r="205" spans="1:26" ht="21.75" customHeight="1">
      <c r="A205" s="1"/>
      <c r="B205" s="2">
        <v>1471400005323</v>
      </c>
      <c r="C205" s="64" t="s">
        <v>315</v>
      </c>
      <c r="D205" s="5" t="s">
        <v>259</v>
      </c>
      <c r="E205" s="5" t="s">
        <v>307</v>
      </c>
      <c r="F205" s="5" t="e">
        <f t="array" aca="1" ref="F205" ca="1">_xludf.IFNA(INDEX(อาจารย์ประจำหลักสูตรทั้งหมด!$J:$J,MATCH('เอกสารหมายเลข 1 (2)'!$V205,อาจารย์ประจำหลักสูตรทั้งหมด!$AK:$AK,0)),"")</f>
        <v>#NAME?</v>
      </c>
      <c r="G205" s="5" t="e">
        <f t="array" aca="1" ref="G205" ca="1">_xludf.IFNA(INDEX(อาจารย์ประจำหลักสูตรทั้งหมด!$C:$C,MATCH('เอกสารหมายเลข 1 (2)'!$V205,อาจารย์ประจำหลักสูตรทั้งหมด!$AK:$AK,0)),"")</f>
        <v>#NAME?</v>
      </c>
      <c r="H205" s="5" t="e">
        <f t="array" aca="1" ref="H205" ca="1">_xludf.IFNA(INDEX(อาจารย์ประจำหลักสูตรทั้งหมด!$E:$E,MATCH('เอกสารหมายเลข 1 (2)'!$V205,อาจารย์ประจำหลักสูตรทั้งหมด!$AK:$AK,0)),"")</f>
        <v>#NAME?</v>
      </c>
      <c r="I205" s="5" t="e">
        <f t="array" aca="1" ref="I205" ca="1">_xludf.IFNA(INDEX(อาจารย์ประจำหลักสูตรทั้งหมด!$L:$L,MATCH('เอกสารหมายเลข 1 (2)'!$V205,อาจารย์ประจำหลักสูตรทั้งหมด!$AK:$AK,0)),"")</f>
        <v>#NAME?</v>
      </c>
      <c r="J205" s="65" t="e">
        <f t="array" aca="1" ref="J205" ca="1">_xludf.IFNA(INDEX(อาจารย์ประจำหลักสูตรทั้งหมด!$T:$T,MATCH('เอกสารหมายเลข 1 (2)'!$V205,อาจารย์ประจำหลักสูตรทั้งหมด!$AK:$AK,0)),"")</f>
        <v>#NAME?</v>
      </c>
      <c r="K205" s="5" t="s">
        <v>6</v>
      </c>
      <c r="L205" s="5" t="s">
        <v>81</v>
      </c>
      <c r="M205" s="66">
        <f t="shared" si="140"/>
        <v>0</v>
      </c>
      <c r="N205" s="66">
        <f t="shared" si="141"/>
        <v>1</v>
      </c>
      <c r="O205" s="66"/>
      <c r="P205" s="66">
        <f t="shared" si="142"/>
        <v>0</v>
      </c>
      <c r="Q205" s="66">
        <f t="shared" si="143"/>
        <v>0</v>
      </c>
      <c r="R205" s="67">
        <f t="shared" si="2"/>
        <v>1</v>
      </c>
      <c r="S205" s="5"/>
      <c r="T205" s="5"/>
      <c r="U205" s="5" t="str">
        <f t="shared" si="7"/>
        <v>คณะเทคโนโลยีอุตสาหกรรม สาขาวิชาโยธาและสถาปัตยกรรม</v>
      </c>
      <c r="V205" s="8">
        <v>1471400005323</v>
      </c>
      <c r="W205" s="5"/>
      <c r="X205" s="5"/>
      <c r="Y205" s="5"/>
      <c r="Z205" s="5"/>
    </row>
    <row r="206" spans="1:26" ht="21.75" customHeight="1">
      <c r="A206" s="1"/>
      <c r="B206" s="2">
        <v>1480800012059</v>
      </c>
      <c r="C206" s="64" t="s">
        <v>317</v>
      </c>
      <c r="D206" s="5" t="s">
        <v>259</v>
      </c>
      <c r="E206" s="5" t="s">
        <v>307</v>
      </c>
      <c r="F206" s="5" t="e">
        <f t="array" aca="1" ref="F206" ca="1">_xludf.IFNA(INDEX(อาจารย์ประจำหลักสูตรทั้งหมด!$J:$J,MATCH('เอกสารหมายเลข 1 (2)'!$V206,อาจารย์ประจำหลักสูตรทั้งหมด!$AK:$AK,0)),"")</f>
        <v>#NAME?</v>
      </c>
      <c r="G206" s="5" t="e">
        <f t="array" aca="1" ref="G206" ca="1">_xludf.IFNA(INDEX(อาจารย์ประจำหลักสูตรทั้งหมด!$C:$C,MATCH('เอกสารหมายเลข 1 (2)'!$V206,อาจารย์ประจำหลักสูตรทั้งหมด!$AK:$AK,0)),"")</f>
        <v>#NAME?</v>
      </c>
      <c r="H206" s="5" t="e">
        <f t="array" aca="1" ref="H206" ca="1">_xludf.IFNA(INDEX(อาจารย์ประจำหลักสูตรทั้งหมด!$E:$E,MATCH('เอกสารหมายเลข 1 (2)'!$V206,อาจารย์ประจำหลักสูตรทั้งหมด!$AK:$AK,0)),"")</f>
        <v>#NAME?</v>
      </c>
      <c r="I206" s="5" t="e">
        <f t="array" aca="1" ref="I206" ca="1">_xludf.IFNA(INDEX(อาจารย์ประจำหลักสูตรทั้งหมด!$L:$L,MATCH('เอกสารหมายเลข 1 (2)'!$V206,อาจารย์ประจำหลักสูตรทั้งหมด!$AK:$AK,0)),"")</f>
        <v>#NAME?</v>
      </c>
      <c r="J206" s="65" t="e">
        <f t="array" aca="1" ref="J206" ca="1">_xludf.IFNA(INDEX(อาจารย์ประจำหลักสูตรทั้งหมด!$T:$T,MATCH('เอกสารหมายเลข 1 (2)'!$V206,อาจารย์ประจำหลักสูตรทั้งหมด!$AK:$AK,0)),"")</f>
        <v>#NAME?</v>
      </c>
      <c r="K206" s="5" t="s">
        <v>6</v>
      </c>
      <c r="L206" s="5" t="s">
        <v>81</v>
      </c>
      <c r="M206" s="66">
        <f t="shared" si="140"/>
        <v>0</v>
      </c>
      <c r="N206" s="66">
        <f t="shared" si="141"/>
        <v>1</v>
      </c>
      <c r="O206" s="66"/>
      <c r="P206" s="66">
        <f t="shared" si="142"/>
        <v>0</v>
      </c>
      <c r="Q206" s="66">
        <f t="shared" si="143"/>
        <v>0</v>
      </c>
      <c r="R206" s="67">
        <f t="shared" si="2"/>
        <v>1</v>
      </c>
      <c r="S206" s="5"/>
      <c r="T206" s="5"/>
      <c r="U206" s="5" t="str">
        <f t="shared" si="7"/>
        <v>คณะเทคโนโลยีอุตสาหกรรม สาขาวิชาโยธาและสถาปัตยกรรม</v>
      </c>
      <c r="V206" s="8">
        <v>1480800012059</v>
      </c>
      <c r="W206" s="5"/>
      <c r="X206" s="5"/>
      <c r="Y206" s="5"/>
      <c r="Z206" s="5"/>
    </row>
    <row r="207" spans="1:26" ht="21.75" customHeight="1">
      <c r="A207" s="1"/>
      <c r="B207" s="2">
        <v>1809900023910</v>
      </c>
      <c r="C207" s="64" t="s">
        <v>318</v>
      </c>
      <c r="D207" s="5" t="s">
        <v>259</v>
      </c>
      <c r="E207" s="5" t="s">
        <v>307</v>
      </c>
      <c r="F207" s="5" t="e">
        <f t="array" aca="1" ref="F207" ca="1">_xludf.IFNA(INDEX(อาจารย์ประจำหลักสูตรทั้งหมด!$J:$J,MATCH('เอกสารหมายเลข 1 (2)'!$V207,อาจารย์ประจำหลักสูตรทั้งหมด!$AK:$AK,0)),"")</f>
        <v>#NAME?</v>
      </c>
      <c r="G207" s="5" t="e">
        <f t="array" aca="1" ref="G207" ca="1">_xludf.IFNA(INDEX(อาจารย์ประจำหลักสูตรทั้งหมด!$C:$C,MATCH('เอกสารหมายเลข 1 (2)'!$V207,อาจารย์ประจำหลักสูตรทั้งหมด!$AK:$AK,0)),"")</f>
        <v>#NAME?</v>
      </c>
      <c r="H207" s="5" t="e">
        <f t="array" aca="1" ref="H207" ca="1">_xludf.IFNA(INDEX(อาจารย์ประจำหลักสูตรทั้งหมด!$E:$E,MATCH('เอกสารหมายเลข 1 (2)'!$V207,อาจารย์ประจำหลักสูตรทั้งหมด!$AK:$AK,0)),"")</f>
        <v>#NAME?</v>
      </c>
      <c r="I207" s="5" t="e">
        <f t="array" aca="1" ref="I207" ca="1">_xludf.IFNA(INDEX(อาจารย์ประจำหลักสูตรทั้งหมด!$L:$L,MATCH('เอกสารหมายเลข 1 (2)'!$V207,อาจารย์ประจำหลักสูตรทั้งหมด!$AK:$AK,0)),"")</f>
        <v>#NAME?</v>
      </c>
      <c r="J207" s="65" t="e">
        <f t="array" aca="1" ref="J207" ca="1">_xludf.IFNA(INDEX(อาจารย์ประจำหลักสูตรทั้งหมด!$T:$T,MATCH('เอกสารหมายเลข 1 (2)'!$V207,อาจารย์ประจำหลักสูตรทั้งหมด!$AK:$AK,0)),"")</f>
        <v>#NAME?</v>
      </c>
      <c r="K207" s="5" t="s">
        <v>6</v>
      </c>
      <c r="L207" s="5" t="s">
        <v>81</v>
      </c>
      <c r="M207" s="66">
        <f t="shared" si="140"/>
        <v>0</v>
      </c>
      <c r="N207" s="66">
        <f t="shared" si="141"/>
        <v>1</v>
      </c>
      <c r="O207" s="66"/>
      <c r="P207" s="66">
        <f t="shared" si="142"/>
        <v>0</v>
      </c>
      <c r="Q207" s="66">
        <f t="shared" si="143"/>
        <v>0</v>
      </c>
      <c r="R207" s="67">
        <f t="shared" si="2"/>
        <v>1</v>
      </c>
      <c r="S207" s="5"/>
      <c r="T207" s="5"/>
      <c r="U207" s="5" t="str">
        <f t="shared" si="7"/>
        <v>คณะเทคโนโลยีอุตสาหกรรม สาขาวิชาโยธาและสถาปัตยกรรม</v>
      </c>
      <c r="V207" s="8">
        <v>1809900023910</v>
      </c>
      <c r="W207" s="5"/>
      <c r="X207" s="5"/>
      <c r="Y207" s="5"/>
      <c r="Z207" s="5"/>
    </row>
    <row r="208" spans="1:26" ht="21.75" customHeight="1">
      <c r="A208" s="1"/>
      <c r="B208" s="2">
        <v>3250100693981</v>
      </c>
      <c r="C208" s="64" t="s">
        <v>319</v>
      </c>
      <c r="D208" s="5" t="s">
        <v>259</v>
      </c>
      <c r="E208" s="5" t="s">
        <v>307</v>
      </c>
      <c r="F208" s="5" t="e">
        <f t="array" aca="1" ref="F208" ca="1">_xludf.IFNA(INDEX(อาจารย์ประจำหลักสูตรทั้งหมด!$J:$J,MATCH('เอกสารหมายเลข 1 (2)'!$V208,อาจารย์ประจำหลักสูตรทั้งหมด!$AK:$AK,0)),"")</f>
        <v>#NAME?</v>
      </c>
      <c r="G208" s="5" t="e">
        <f t="array" aca="1" ref="G208" ca="1">_xludf.IFNA(INDEX(อาจารย์ประจำหลักสูตรทั้งหมด!$C:$C,MATCH('เอกสารหมายเลข 1 (2)'!$V208,อาจารย์ประจำหลักสูตรทั้งหมด!$AK:$AK,0)),"")</f>
        <v>#NAME?</v>
      </c>
      <c r="H208" s="5" t="e">
        <f t="array" aca="1" ref="H208" ca="1">_xludf.IFNA(INDEX(อาจารย์ประจำหลักสูตรทั้งหมด!$E:$E,MATCH('เอกสารหมายเลข 1 (2)'!$V208,อาจารย์ประจำหลักสูตรทั้งหมด!$AK:$AK,0)),"")</f>
        <v>#NAME?</v>
      </c>
      <c r="I208" s="5" t="e">
        <f t="array" aca="1" ref="I208" ca="1">_xludf.IFNA(INDEX(อาจารย์ประจำหลักสูตรทั้งหมด!$L:$L,MATCH('เอกสารหมายเลข 1 (2)'!$V208,อาจารย์ประจำหลักสูตรทั้งหมด!$AK:$AK,0)),"")</f>
        <v>#NAME?</v>
      </c>
      <c r="J208" s="65" t="e">
        <f t="array" aca="1" ref="J208" ca="1">_xludf.IFNA(INDEX(อาจารย์ประจำหลักสูตรทั้งหมด!$T:$T,MATCH('เอกสารหมายเลข 1 (2)'!$V208,อาจารย์ประจำหลักสูตรทั้งหมด!$AK:$AK,0)),"")</f>
        <v>#NAME?</v>
      </c>
      <c r="K208" s="5" t="s">
        <v>6</v>
      </c>
      <c r="L208" s="5" t="s">
        <v>81</v>
      </c>
      <c r="M208" s="66">
        <f t="shared" si="140"/>
        <v>0</v>
      </c>
      <c r="N208" s="66">
        <f t="shared" si="141"/>
        <v>1</v>
      </c>
      <c r="O208" s="66"/>
      <c r="P208" s="66">
        <f t="shared" si="142"/>
        <v>0</v>
      </c>
      <c r="Q208" s="66">
        <f t="shared" si="143"/>
        <v>0</v>
      </c>
      <c r="R208" s="67">
        <f t="shared" si="2"/>
        <v>1</v>
      </c>
      <c r="S208" s="5"/>
      <c r="T208" s="5"/>
      <c r="U208" s="5" t="str">
        <f t="shared" si="7"/>
        <v>คณะเทคโนโลยีอุตสาหกรรม สาขาวิชาโยธาและสถาปัตยกรรม</v>
      </c>
      <c r="V208" s="8">
        <v>3250100693981</v>
      </c>
      <c r="W208" s="5"/>
      <c r="X208" s="5"/>
      <c r="Y208" s="5"/>
      <c r="Z208" s="5"/>
    </row>
    <row r="209" spans="1:26" ht="21.75" customHeight="1">
      <c r="A209" s="1"/>
      <c r="B209" s="2">
        <v>3301300606667</v>
      </c>
      <c r="C209" s="64" t="s">
        <v>320</v>
      </c>
      <c r="D209" s="5" t="s">
        <v>259</v>
      </c>
      <c r="E209" s="5" t="s">
        <v>307</v>
      </c>
      <c r="F209" s="5" t="e">
        <f t="array" aca="1" ref="F209" ca="1">_xludf.IFNA(INDEX(อาจารย์ประจำหลักสูตรทั้งหมด!$J:$J,MATCH('เอกสารหมายเลข 1 (2)'!$V209,อาจารย์ประจำหลักสูตรทั้งหมด!$AK:$AK,0)),"")</f>
        <v>#NAME?</v>
      </c>
      <c r="G209" s="5" t="e">
        <f t="array" aca="1" ref="G209" ca="1">_xludf.IFNA(INDEX(อาจารย์ประจำหลักสูตรทั้งหมด!$C:$C,MATCH('เอกสารหมายเลข 1 (2)'!$V209,อาจารย์ประจำหลักสูตรทั้งหมด!$AK:$AK,0)),"")</f>
        <v>#NAME?</v>
      </c>
      <c r="H209" s="5" t="e">
        <f t="array" aca="1" ref="H209" ca="1">_xludf.IFNA(INDEX(อาจารย์ประจำหลักสูตรทั้งหมด!$E:$E,MATCH('เอกสารหมายเลข 1 (2)'!$V209,อาจารย์ประจำหลักสูตรทั้งหมด!$AK:$AK,0)),"")</f>
        <v>#NAME?</v>
      </c>
      <c r="I209" s="5" t="e">
        <f t="array" aca="1" ref="I209" ca="1">_xludf.IFNA(INDEX(อาจารย์ประจำหลักสูตรทั้งหมด!$L:$L,MATCH('เอกสารหมายเลข 1 (2)'!$V209,อาจารย์ประจำหลักสูตรทั้งหมด!$AK:$AK,0)),"")</f>
        <v>#NAME?</v>
      </c>
      <c r="J209" s="65" t="e">
        <f t="array" aca="1" ref="J209" ca="1">_xludf.IFNA(INDEX(อาจารย์ประจำหลักสูตรทั้งหมด!$T:$T,MATCH('เอกสารหมายเลข 1 (2)'!$V209,อาจารย์ประจำหลักสูตรทั้งหมด!$AK:$AK,0)),"")</f>
        <v>#NAME?</v>
      </c>
      <c r="K209" s="5" t="s">
        <v>6</v>
      </c>
      <c r="L209" s="5" t="s">
        <v>81</v>
      </c>
      <c r="M209" s="66">
        <f t="shared" si="140"/>
        <v>0</v>
      </c>
      <c r="N209" s="66">
        <f t="shared" si="141"/>
        <v>1</v>
      </c>
      <c r="O209" s="66"/>
      <c r="P209" s="66">
        <f t="shared" si="142"/>
        <v>0</v>
      </c>
      <c r="Q209" s="66">
        <f t="shared" si="143"/>
        <v>0</v>
      </c>
      <c r="R209" s="67">
        <f t="shared" si="2"/>
        <v>1</v>
      </c>
      <c r="S209" s="5"/>
      <c r="T209" s="5"/>
      <c r="U209" s="5" t="str">
        <f t="shared" si="7"/>
        <v>คณะเทคโนโลยีอุตสาหกรรม สาขาวิชาโยธาและสถาปัตยกรรม</v>
      </c>
      <c r="V209" s="8">
        <v>3301300606667</v>
      </c>
      <c r="W209" s="5"/>
      <c r="X209" s="5"/>
      <c r="Y209" s="5"/>
      <c r="Z209" s="5"/>
    </row>
    <row r="210" spans="1:26" ht="21.75" customHeight="1">
      <c r="A210" s="1"/>
      <c r="B210" s="2">
        <v>3341500088244</v>
      </c>
      <c r="C210" s="64" t="s">
        <v>322</v>
      </c>
      <c r="D210" s="5" t="s">
        <v>259</v>
      </c>
      <c r="E210" s="5" t="s">
        <v>307</v>
      </c>
      <c r="F210" s="5" t="e">
        <f t="array" aca="1" ref="F210" ca="1">_xludf.IFNA(INDEX(อาจารย์ประจำหลักสูตรทั้งหมด!$J:$J,MATCH('เอกสารหมายเลข 1 (2)'!$V210,อาจารย์ประจำหลักสูตรทั้งหมด!$AK:$AK,0)),"")</f>
        <v>#NAME?</v>
      </c>
      <c r="G210" s="5" t="e">
        <f t="array" aca="1" ref="G210" ca="1">_xludf.IFNA(INDEX(อาจารย์ประจำหลักสูตรทั้งหมด!$C:$C,MATCH('เอกสารหมายเลข 1 (2)'!$V210,อาจารย์ประจำหลักสูตรทั้งหมด!$AK:$AK,0)),"")</f>
        <v>#NAME?</v>
      </c>
      <c r="H210" s="5" t="e">
        <f t="array" aca="1" ref="H210" ca="1">_xludf.IFNA(INDEX(อาจารย์ประจำหลักสูตรทั้งหมด!$E:$E,MATCH('เอกสารหมายเลข 1 (2)'!$V210,อาจารย์ประจำหลักสูตรทั้งหมด!$AK:$AK,0)),"")</f>
        <v>#NAME?</v>
      </c>
      <c r="I210" s="5" t="e">
        <f t="array" aca="1" ref="I210" ca="1">_xludf.IFNA(INDEX(อาจารย์ประจำหลักสูตรทั้งหมด!$L:$L,MATCH('เอกสารหมายเลข 1 (2)'!$V210,อาจารย์ประจำหลักสูตรทั้งหมด!$AK:$AK,0)),"")</f>
        <v>#NAME?</v>
      </c>
      <c r="J210" s="65" t="e">
        <f t="array" aca="1" ref="J210" ca="1">_xludf.IFNA(INDEX(อาจารย์ประจำหลักสูตรทั้งหมด!$T:$T,MATCH('เอกสารหมายเลข 1 (2)'!$V210,อาจารย์ประจำหลักสูตรทั้งหมด!$AK:$AK,0)),"")</f>
        <v>#NAME?</v>
      </c>
      <c r="K210" s="5" t="s">
        <v>6</v>
      </c>
      <c r="L210" s="5" t="s">
        <v>81</v>
      </c>
      <c r="M210" s="66">
        <f t="shared" si="140"/>
        <v>0</v>
      </c>
      <c r="N210" s="66">
        <f t="shared" si="141"/>
        <v>1</v>
      </c>
      <c r="O210" s="66"/>
      <c r="P210" s="66">
        <f t="shared" si="142"/>
        <v>0</v>
      </c>
      <c r="Q210" s="66">
        <f t="shared" si="143"/>
        <v>0</v>
      </c>
      <c r="R210" s="67">
        <f t="shared" si="2"/>
        <v>1</v>
      </c>
      <c r="S210" s="5"/>
      <c r="T210" s="5"/>
      <c r="U210" s="5" t="str">
        <f t="shared" si="7"/>
        <v>คณะเทคโนโลยีอุตสาหกรรม สาขาวิชาโยธาและสถาปัตยกรรม</v>
      </c>
      <c r="V210" s="8">
        <v>3341500088244</v>
      </c>
      <c r="W210" s="5"/>
      <c r="X210" s="5"/>
      <c r="Y210" s="5"/>
      <c r="Z210" s="5"/>
    </row>
    <row r="211" spans="1:26" ht="21.75" customHeight="1">
      <c r="A211" s="1"/>
      <c r="B211" s="2">
        <v>3410101302771</v>
      </c>
      <c r="C211" s="64" t="s">
        <v>323</v>
      </c>
      <c r="D211" s="5" t="s">
        <v>259</v>
      </c>
      <c r="E211" s="5" t="s">
        <v>307</v>
      </c>
      <c r="F211" s="5" t="e">
        <f t="array" aca="1" ref="F211" ca="1">_xludf.IFNA(INDEX(อาจารย์ประจำหลักสูตรทั้งหมด!$J:$J,MATCH('เอกสารหมายเลข 1 (2)'!$V211,อาจารย์ประจำหลักสูตรทั้งหมด!$AK:$AK,0)),"")</f>
        <v>#NAME?</v>
      </c>
      <c r="G211" s="5" t="e">
        <f t="array" aca="1" ref="G211" ca="1">_xludf.IFNA(INDEX(อาจารย์ประจำหลักสูตรทั้งหมด!$C:$C,MATCH('เอกสารหมายเลข 1 (2)'!$V211,อาจารย์ประจำหลักสูตรทั้งหมด!$AK:$AK,0)),"")</f>
        <v>#NAME?</v>
      </c>
      <c r="H211" s="5" t="e">
        <f t="array" aca="1" ref="H211" ca="1">_xludf.IFNA(INDEX(อาจารย์ประจำหลักสูตรทั้งหมด!$E:$E,MATCH('เอกสารหมายเลข 1 (2)'!$V211,อาจารย์ประจำหลักสูตรทั้งหมด!$AK:$AK,0)),"")</f>
        <v>#NAME?</v>
      </c>
      <c r="I211" s="5" t="e">
        <f t="array" aca="1" ref="I211" ca="1">_xludf.IFNA(INDEX(อาจารย์ประจำหลักสูตรทั้งหมด!$L:$L,MATCH('เอกสารหมายเลข 1 (2)'!$V211,อาจารย์ประจำหลักสูตรทั้งหมด!$AK:$AK,0)),"")</f>
        <v>#NAME?</v>
      </c>
      <c r="J211" s="65" t="e">
        <f t="array" aca="1" ref="J211" ca="1">_xludf.IFNA(INDEX(อาจารย์ประจำหลักสูตรทั้งหมด!$T:$T,MATCH('เอกสารหมายเลข 1 (2)'!$V211,อาจารย์ประจำหลักสูตรทั้งหมด!$AK:$AK,0)),"")</f>
        <v>#NAME?</v>
      </c>
      <c r="K211" s="5" t="s">
        <v>6</v>
      </c>
      <c r="L211" s="5" t="s">
        <v>81</v>
      </c>
      <c r="M211" s="66">
        <f t="shared" si="140"/>
        <v>0</v>
      </c>
      <c r="N211" s="66">
        <f t="shared" si="141"/>
        <v>1</v>
      </c>
      <c r="O211" s="66"/>
      <c r="P211" s="66">
        <f t="shared" si="142"/>
        <v>0</v>
      </c>
      <c r="Q211" s="66">
        <f t="shared" si="143"/>
        <v>0</v>
      </c>
      <c r="R211" s="67">
        <f t="shared" si="2"/>
        <v>1</v>
      </c>
      <c r="S211" s="5"/>
      <c r="T211" s="5"/>
      <c r="U211" s="5" t="str">
        <f t="shared" si="7"/>
        <v>คณะเทคโนโลยีอุตสาหกรรม สาขาวิชาโยธาและสถาปัตยกรรม</v>
      </c>
      <c r="V211" s="8">
        <v>3410101302771</v>
      </c>
      <c r="W211" s="5"/>
      <c r="X211" s="5"/>
      <c r="Y211" s="5"/>
      <c r="Z211" s="5"/>
    </row>
    <row r="212" spans="1:26" ht="21.75" customHeight="1">
      <c r="A212" s="1"/>
      <c r="B212" s="2">
        <v>3419900083891</v>
      </c>
      <c r="C212" s="64" t="s">
        <v>324</v>
      </c>
      <c r="D212" s="5" t="s">
        <v>259</v>
      </c>
      <c r="E212" s="5" t="s">
        <v>307</v>
      </c>
      <c r="F212" s="5" t="e">
        <f t="array" aca="1" ref="F212" ca="1">_xludf.IFNA(INDEX(อาจารย์ประจำหลักสูตรทั้งหมด!$J:$J,MATCH('เอกสารหมายเลข 1 (2)'!$V212,อาจารย์ประจำหลักสูตรทั้งหมด!$AK:$AK,0)),"")</f>
        <v>#NAME?</v>
      </c>
      <c r="G212" s="5" t="e">
        <f t="array" aca="1" ref="G212" ca="1">_xludf.IFNA(INDEX(อาจารย์ประจำหลักสูตรทั้งหมด!$C:$C,MATCH('เอกสารหมายเลข 1 (2)'!$V212,อาจารย์ประจำหลักสูตรทั้งหมด!$AK:$AK,0)),"")</f>
        <v>#NAME?</v>
      </c>
      <c r="H212" s="5" t="e">
        <f t="array" aca="1" ref="H212" ca="1">_xludf.IFNA(INDEX(อาจารย์ประจำหลักสูตรทั้งหมด!$E:$E,MATCH('เอกสารหมายเลข 1 (2)'!$V212,อาจารย์ประจำหลักสูตรทั้งหมด!$AK:$AK,0)),"")</f>
        <v>#NAME?</v>
      </c>
      <c r="I212" s="5" t="e">
        <f t="array" aca="1" ref="I212" ca="1">_xludf.IFNA(INDEX(อาจารย์ประจำหลักสูตรทั้งหมด!$L:$L,MATCH('เอกสารหมายเลข 1 (2)'!$V212,อาจารย์ประจำหลักสูตรทั้งหมด!$AK:$AK,0)),"")</f>
        <v>#NAME?</v>
      </c>
      <c r="J212" s="65" t="e">
        <f t="array" aca="1" ref="J212" ca="1">_xludf.IFNA(INDEX(อาจารย์ประจำหลักสูตรทั้งหมด!$T:$T,MATCH('เอกสารหมายเลข 1 (2)'!$V212,อาจารย์ประจำหลักสูตรทั้งหมด!$AK:$AK,0)),"")</f>
        <v>#NAME?</v>
      </c>
      <c r="K212" s="5" t="s">
        <v>6</v>
      </c>
      <c r="L212" s="5" t="s">
        <v>81</v>
      </c>
      <c r="M212" s="66">
        <f t="shared" si="140"/>
        <v>0</v>
      </c>
      <c r="N212" s="66">
        <f t="shared" si="141"/>
        <v>1</v>
      </c>
      <c r="O212" s="66"/>
      <c r="P212" s="66">
        <f t="shared" si="142"/>
        <v>0</v>
      </c>
      <c r="Q212" s="66">
        <f t="shared" si="143"/>
        <v>0</v>
      </c>
      <c r="R212" s="67">
        <f t="shared" si="2"/>
        <v>1</v>
      </c>
      <c r="S212" s="5"/>
      <c r="T212" s="5"/>
      <c r="U212" s="5" t="str">
        <f t="shared" si="7"/>
        <v>คณะเทคโนโลยีอุตสาหกรรม สาขาวิชาโยธาและสถาปัตยกรรม</v>
      </c>
      <c r="V212" s="8">
        <v>3419900083891</v>
      </c>
      <c r="W212" s="5"/>
      <c r="X212" s="5"/>
      <c r="Y212" s="5"/>
      <c r="Z212" s="5"/>
    </row>
    <row r="213" spans="1:26" ht="21.75" customHeight="1">
      <c r="A213" s="1"/>
      <c r="B213" s="2">
        <v>3479900194927</v>
      </c>
      <c r="C213" s="64" t="s">
        <v>325</v>
      </c>
      <c r="D213" s="5" t="s">
        <v>259</v>
      </c>
      <c r="E213" s="5" t="s">
        <v>307</v>
      </c>
      <c r="F213" s="5" t="e">
        <f t="array" aca="1" ref="F213" ca="1">_xludf.IFNA(INDEX(อาจารย์ประจำหลักสูตรทั้งหมด!$J:$J,MATCH('เอกสารหมายเลข 1 (2)'!$V213,อาจารย์ประจำหลักสูตรทั้งหมด!$AK:$AK,0)),"")</f>
        <v>#NAME?</v>
      </c>
      <c r="G213" s="5" t="e">
        <f t="array" aca="1" ref="G213" ca="1">_xludf.IFNA(INDEX(อาจารย์ประจำหลักสูตรทั้งหมด!$C:$C,MATCH('เอกสารหมายเลข 1 (2)'!$V213,อาจารย์ประจำหลักสูตรทั้งหมด!$AK:$AK,0)),"")</f>
        <v>#NAME?</v>
      </c>
      <c r="H213" s="5" t="e">
        <f t="array" aca="1" ref="H213" ca="1">_xludf.IFNA(INDEX(อาจารย์ประจำหลักสูตรทั้งหมด!$E:$E,MATCH('เอกสารหมายเลข 1 (2)'!$V213,อาจารย์ประจำหลักสูตรทั้งหมด!$AK:$AK,0)),"")</f>
        <v>#NAME?</v>
      </c>
      <c r="I213" s="5" t="e">
        <f t="array" aca="1" ref="I213" ca="1">_xludf.IFNA(INDEX(อาจารย์ประจำหลักสูตรทั้งหมด!$L:$L,MATCH('เอกสารหมายเลข 1 (2)'!$V213,อาจารย์ประจำหลักสูตรทั้งหมด!$AK:$AK,0)),"")</f>
        <v>#NAME?</v>
      </c>
      <c r="J213" s="65" t="e">
        <f t="array" aca="1" ref="J213" ca="1">_xludf.IFNA(INDEX(อาจารย์ประจำหลักสูตรทั้งหมด!$T:$T,MATCH('เอกสารหมายเลข 1 (2)'!$V213,อาจารย์ประจำหลักสูตรทั้งหมด!$AK:$AK,0)),"")</f>
        <v>#NAME?</v>
      </c>
      <c r="K213" s="5" t="s">
        <v>6</v>
      </c>
      <c r="L213" s="5" t="s">
        <v>81</v>
      </c>
      <c r="M213" s="66">
        <f t="shared" si="140"/>
        <v>0</v>
      </c>
      <c r="N213" s="66">
        <f t="shared" si="141"/>
        <v>1</v>
      </c>
      <c r="O213" s="66"/>
      <c r="P213" s="66">
        <f t="shared" si="142"/>
        <v>0</v>
      </c>
      <c r="Q213" s="66">
        <f t="shared" si="143"/>
        <v>0</v>
      </c>
      <c r="R213" s="67">
        <f t="shared" si="2"/>
        <v>1</v>
      </c>
      <c r="S213" s="5"/>
      <c r="T213" s="5"/>
      <c r="U213" s="5" t="str">
        <f t="shared" si="7"/>
        <v>คณะเทคโนโลยีอุตสาหกรรม สาขาวิชาโยธาและสถาปัตยกรรม</v>
      </c>
      <c r="V213" s="8">
        <v>3479900194927</v>
      </c>
      <c r="W213" s="5"/>
      <c r="X213" s="5"/>
      <c r="Y213" s="5"/>
      <c r="Z213" s="5"/>
    </row>
    <row r="214" spans="1:26" ht="21.75" customHeight="1">
      <c r="A214" s="1"/>
      <c r="B214" s="2">
        <v>1470100019344</v>
      </c>
      <c r="C214" s="64" t="s">
        <v>326</v>
      </c>
      <c r="D214" s="5" t="s">
        <v>259</v>
      </c>
      <c r="E214" s="5" t="s">
        <v>307</v>
      </c>
      <c r="F214" s="5" t="e">
        <f t="array" aca="1" ref="F214" ca="1">_xludf.IFNA(INDEX(อาจารย์ประจำหลักสูตรทั้งหมด!$J:$J,MATCH('เอกสารหมายเลข 1 (2)'!$V214,อาจารย์ประจำหลักสูตรทั้งหมด!$AK:$AK,0)),"")</f>
        <v>#NAME?</v>
      </c>
      <c r="G214" s="5" t="e">
        <f t="array" aca="1" ref="G214" ca="1">_xludf.IFNA(INDEX(อาจารย์ประจำหลักสูตรทั้งหมด!$C:$C,MATCH('เอกสารหมายเลข 1 (2)'!$V214,อาจารย์ประจำหลักสูตรทั้งหมด!$AK:$AK,0)),"")</f>
        <v>#NAME?</v>
      </c>
      <c r="H214" s="5" t="e">
        <f t="array" aca="1" ref="H214" ca="1">_xludf.IFNA(INDEX(อาจารย์ประจำหลักสูตรทั้งหมด!$E:$E,MATCH('เอกสารหมายเลข 1 (2)'!$V214,อาจารย์ประจำหลักสูตรทั้งหมด!$AK:$AK,0)),"")</f>
        <v>#NAME?</v>
      </c>
      <c r="I214" s="5" t="e">
        <f t="array" aca="1" ref="I214" ca="1">_xludf.IFNA(INDEX(อาจารย์ประจำหลักสูตรทั้งหมด!$L:$L,MATCH('เอกสารหมายเลข 1 (2)'!$V214,อาจารย์ประจำหลักสูตรทั้งหมด!$AK:$AK,0)),"")</f>
        <v>#NAME?</v>
      </c>
      <c r="J214" s="65" t="e">
        <f t="array" aca="1" ref="J214" ca="1">_xludf.IFNA(INDEX(อาจารย์ประจำหลักสูตรทั้งหมด!$T:$T,MATCH('เอกสารหมายเลข 1 (2)'!$V214,อาจารย์ประจำหลักสูตรทั้งหมด!$AK:$AK,0)),"")</f>
        <v>#NAME?</v>
      </c>
      <c r="K214" s="5" t="s">
        <v>48</v>
      </c>
      <c r="L214" s="5" t="s">
        <v>81</v>
      </c>
      <c r="M214" s="66">
        <f t="shared" si="140"/>
        <v>0</v>
      </c>
      <c r="N214" s="66">
        <f t="shared" si="141"/>
        <v>0</v>
      </c>
      <c r="O214" s="66"/>
      <c r="P214" s="66">
        <f t="shared" si="142"/>
        <v>1</v>
      </c>
      <c r="Q214" s="66">
        <f t="shared" si="143"/>
        <v>0</v>
      </c>
      <c r="R214" s="67">
        <f t="shared" si="2"/>
        <v>1</v>
      </c>
      <c r="S214" s="5"/>
      <c r="T214" s="5"/>
      <c r="U214" s="5" t="str">
        <f t="shared" si="7"/>
        <v>คณะเทคโนโลยีอุตสาหกรรม สาขาวิชาโยธาและสถาปัตยกรรม</v>
      </c>
      <c r="V214" s="8">
        <v>1470100019344</v>
      </c>
      <c r="W214" s="5"/>
      <c r="X214" s="5"/>
      <c r="Y214" s="5"/>
      <c r="Z214" s="5"/>
    </row>
    <row r="215" spans="1:26" ht="21.75" customHeight="1">
      <c r="A215" s="1"/>
      <c r="B215" s="2">
        <v>1470800183767</v>
      </c>
      <c r="C215" s="64" t="s">
        <v>327</v>
      </c>
      <c r="D215" s="5" t="s">
        <v>259</v>
      </c>
      <c r="E215" s="5" t="s">
        <v>307</v>
      </c>
      <c r="F215" s="5" t="e">
        <f t="array" aca="1" ref="F215" ca="1">_xludf.IFNA(INDEX(อาจารย์ประจำหลักสูตรทั้งหมด!$J:$J,MATCH('เอกสารหมายเลข 1 (2)'!$V215,อาจารย์ประจำหลักสูตรทั้งหมด!$AK:$AK,0)),"")</f>
        <v>#NAME?</v>
      </c>
      <c r="G215" s="5" t="e">
        <f t="array" aca="1" ref="G215" ca="1">_xludf.IFNA(INDEX(อาจารย์ประจำหลักสูตรทั้งหมด!$C:$C,MATCH('เอกสารหมายเลข 1 (2)'!$V215,อาจารย์ประจำหลักสูตรทั้งหมด!$AK:$AK,0)),"")</f>
        <v>#NAME?</v>
      </c>
      <c r="H215" s="5" t="e">
        <f t="array" aca="1" ref="H215" ca="1">_xludf.IFNA(INDEX(อาจารย์ประจำหลักสูตรทั้งหมด!$E:$E,MATCH('เอกสารหมายเลข 1 (2)'!$V215,อาจารย์ประจำหลักสูตรทั้งหมด!$AK:$AK,0)),"")</f>
        <v>#NAME?</v>
      </c>
      <c r="I215" s="5" t="e">
        <f t="array" aca="1" ref="I215" ca="1">_xludf.IFNA(INDEX(อาจารย์ประจำหลักสูตรทั้งหมด!$L:$L,MATCH('เอกสารหมายเลข 1 (2)'!$V215,อาจารย์ประจำหลักสูตรทั้งหมด!$AK:$AK,0)),"")</f>
        <v>#NAME?</v>
      </c>
      <c r="J215" s="65" t="e">
        <f t="array" aca="1" ref="J215" ca="1">_xludf.IFNA(INDEX(อาจารย์ประจำหลักสูตรทั้งหมด!$T:$T,MATCH('เอกสารหมายเลข 1 (2)'!$V215,อาจารย์ประจำหลักสูตรทั้งหมด!$AK:$AK,0)),"")</f>
        <v>#NAME?</v>
      </c>
      <c r="K215" s="5" t="s">
        <v>93</v>
      </c>
      <c r="L215" s="5" t="s">
        <v>106</v>
      </c>
      <c r="M215" s="66">
        <f t="shared" si="140"/>
        <v>0</v>
      </c>
      <c r="N215" s="66">
        <f t="shared" si="141"/>
        <v>0</v>
      </c>
      <c r="O215" s="66"/>
      <c r="P215" s="66">
        <f t="shared" si="142"/>
        <v>0</v>
      </c>
      <c r="Q215" s="66">
        <f t="shared" si="143"/>
        <v>1</v>
      </c>
      <c r="R215" s="67">
        <f t="shared" si="2"/>
        <v>1</v>
      </c>
      <c r="S215" s="5"/>
      <c r="T215" s="5"/>
      <c r="U215" s="5" t="str">
        <f t="shared" si="7"/>
        <v>คณะเทคโนโลยีอุตสาหกรรม สาขาวิชาโยธาและสถาปัตยกรรม</v>
      </c>
      <c r="V215" s="8">
        <v>1470800183767</v>
      </c>
      <c r="W215" s="5"/>
      <c r="X215" s="5"/>
      <c r="Y215" s="5"/>
      <c r="Z215" s="5"/>
    </row>
    <row r="216" spans="1:26" ht="21.75" customHeight="1">
      <c r="A216" s="1"/>
      <c r="B216" s="2">
        <v>1489900107611</v>
      </c>
      <c r="C216" s="64" t="s">
        <v>329</v>
      </c>
      <c r="D216" s="5" t="s">
        <v>259</v>
      </c>
      <c r="E216" s="5" t="s">
        <v>307</v>
      </c>
      <c r="F216" s="5" t="e">
        <f t="array" aca="1" ref="F216" ca="1">_xludf.IFNA(INDEX(อาจารย์ประจำหลักสูตรทั้งหมด!$J:$J,MATCH('เอกสารหมายเลข 1 (2)'!$V216,อาจารย์ประจำหลักสูตรทั้งหมด!$AK:$AK,0)),"")</f>
        <v>#NAME?</v>
      </c>
      <c r="G216" s="5" t="e">
        <f t="array" aca="1" ref="G216" ca="1">_xludf.IFNA(INDEX(อาจารย์ประจำหลักสูตรทั้งหมด!$C:$C,MATCH('เอกสารหมายเลข 1 (2)'!$V216,อาจารย์ประจำหลักสูตรทั้งหมด!$AK:$AK,0)),"")</f>
        <v>#NAME?</v>
      </c>
      <c r="H216" s="5" t="e">
        <f t="array" aca="1" ref="H216" ca="1">_xludf.IFNA(INDEX(อาจารย์ประจำหลักสูตรทั้งหมด!$E:$E,MATCH('เอกสารหมายเลข 1 (2)'!$V216,อาจารย์ประจำหลักสูตรทั้งหมด!$AK:$AK,0)),"")</f>
        <v>#NAME?</v>
      </c>
      <c r="I216" s="5" t="e">
        <f t="array" aca="1" ref="I216" ca="1">_xludf.IFNA(INDEX(อาจารย์ประจำหลักสูตรทั้งหมด!$L:$L,MATCH('เอกสารหมายเลข 1 (2)'!$V216,อาจารย์ประจำหลักสูตรทั้งหมด!$AK:$AK,0)),"")</f>
        <v>#NAME?</v>
      </c>
      <c r="J216" s="65" t="e">
        <f t="array" aca="1" ref="J216" ca="1">_xludf.IFNA(INDEX(อาจารย์ประจำหลักสูตรทั้งหมด!$T:$T,MATCH('เอกสารหมายเลข 1 (2)'!$V216,อาจารย์ประจำหลักสูตรทั้งหมด!$AK:$AK,0)),"")</f>
        <v>#NAME?</v>
      </c>
      <c r="K216" s="5" t="s">
        <v>93</v>
      </c>
      <c r="L216" s="5" t="s">
        <v>81</v>
      </c>
      <c r="M216" s="66">
        <f t="shared" si="140"/>
        <v>0</v>
      </c>
      <c r="N216" s="66">
        <f t="shared" si="141"/>
        <v>0</v>
      </c>
      <c r="O216" s="66"/>
      <c r="P216" s="66">
        <f t="shared" si="142"/>
        <v>0</v>
      </c>
      <c r="Q216" s="66">
        <f t="shared" si="143"/>
        <v>1</v>
      </c>
      <c r="R216" s="67">
        <f t="shared" si="2"/>
        <v>1</v>
      </c>
      <c r="S216" s="5"/>
      <c r="T216" s="5"/>
      <c r="U216" s="5" t="str">
        <f t="shared" si="7"/>
        <v>คณะเทคโนโลยีอุตสาหกรรม สาขาวิชาโยธาและสถาปัตยกรรม</v>
      </c>
      <c r="V216" s="8">
        <v>1489900107611</v>
      </c>
      <c r="W216" s="5"/>
      <c r="X216" s="5"/>
      <c r="Y216" s="5"/>
      <c r="Z216" s="5"/>
    </row>
    <row r="217" spans="1:26" ht="21.75" customHeight="1">
      <c r="A217" s="1"/>
      <c r="B217" s="2">
        <v>5470100022305</v>
      </c>
      <c r="C217" s="64" t="s">
        <v>330</v>
      </c>
      <c r="D217" s="5" t="s">
        <v>259</v>
      </c>
      <c r="E217" s="5" t="s">
        <v>307</v>
      </c>
      <c r="F217" s="5" t="e">
        <f t="array" aca="1" ref="F217" ca="1">_xludf.IFNA(INDEX(อาจารย์ประจำหลักสูตรทั้งหมด!$J:$J,MATCH('เอกสารหมายเลข 1 (2)'!$V217,อาจารย์ประจำหลักสูตรทั้งหมด!$AK:$AK,0)),"")</f>
        <v>#NAME?</v>
      </c>
      <c r="G217" s="5" t="e">
        <f t="array" aca="1" ref="G217" ca="1">_xludf.IFNA(INDEX(อาจารย์ประจำหลักสูตรทั้งหมด!$C:$C,MATCH('เอกสารหมายเลข 1 (2)'!$V217,อาจารย์ประจำหลักสูตรทั้งหมด!$AK:$AK,0)),"")</f>
        <v>#NAME?</v>
      </c>
      <c r="H217" s="5" t="e">
        <f t="array" aca="1" ref="H217" ca="1">_xludf.IFNA(INDEX(อาจารย์ประจำหลักสูตรทั้งหมด!$E:$E,MATCH('เอกสารหมายเลข 1 (2)'!$V217,อาจารย์ประจำหลักสูตรทั้งหมด!$AK:$AK,0)),"")</f>
        <v>#NAME?</v>
      </c>
      <c r="I217" s="5" t="e">
        <f t="array" aca="1" ref="I217" ca="1">_xludf.IFNA(INDEX(อาจารย์ประจำหลักสูตรทั้งหมด!$L:$L,MATCH('เอกสารหมายเลข 1 (2)'!$V217,อาจารย์ประจำหลักสูตรทั้งหมด!$AK:$AK,0)),"")</f>
        <v>#NAME?</v>
      </c>
      <c r="J217" s="65" t="e">
        <f t="array" aca="1" ref="J217" ca="1">_xludf.IFNA(INDEX(อาจารย์ประจำหลักสูตรทั้งหมด!$T:$T,MATCH('เอกสารหมายเลข 1 (2)'!$V217,อาจารย์ประจำหลักสูตรทั้งหมด!$AK:$AK,0)),"")</f>
        <v>#NAME?</v>
      </c>
      <c r="K217" s="5" t="s">
        <v>93</v>
      </c>
      <c r="L217" s="5" t="s">
        <v>106</v>
      </c>
      <c r="M217" s="66">
        <f t="shared" si="140"/>
        <v>0</v>
      </c>
      <c r="N217" s="66">
        <f t="shared" si="141"/>
        <v>0</v>
      </c>
      <c r="O217" s="66"/>
      <c r="P217" s="66">
        <f t="shared" si="142"/>
        <v>0</v>
      </c>
      <c r="Q217" s="66">
        <f t="shared" si="143"/>
        <v>1</v>
      </c>
      <c r="R217" s="67">
        <f t="shared" si="2"/>
        <v>1</v>
      </c>
      <c r="S217" s="5"/>
      <c r="T217" s="5"/>
      <c r="U217" s="5" t="str">
        <f t="shared" si="7"/>
        <v xml:space="preserve"> </v>
      </c>
      <c r="V217" s="8">
        <v>5470100022305</v>
      </c>
      <c r="W217" s="5"/>
      <c r="X217" s="5"/>
      <c r="Y217" s="5"/>
      <c r="Z217" s="5"/>
    </row>
    <row r="218" spans="1:26" ht="21.75" customHeight="1">
      <c r="A218" s="636" t="s">
        <v>331</v>
      </c>
      <c r="B218" s="650"/>
      <c r="C218" s="637"/>
      <c r="D218" s="48"/>
      <c r="E218" s="48"/>
      <c r="F218" s="48" t="e">
        <f t="array" aca="1" ref="F218" ca="1">_xludf.IFNA(INDEX(อาจารย์ประจำหลักสูตรทั้งหมด!$J:$J,MATCH('เอกสารหมายเลข 1 (2)'!$V218,อาจารย์ประจำหลักสูตรทั้งหมด!$AK:$AK,0)),"")</f>
        <v>#NAME?</v>
      </c>
      <c r="G218" s="48" t="e">
        <f t="array" aca="1" ref="G218" ca="1">_xludf.IFNA(INDEX(อาจารย์ประจำหลักสูตรทั้งหมด!$C:$C,MATCH('เอกสารหมายเลข 1 (2)'!$V218,อาจารย์ประจำหลักสูตรทั้งหมด!$AK:$AK,0)),"")</f>
        <v>#NAME?</v>
      </c>
      <c r="H218" s="48" t="e">
        <f t="array" aca="1" ref="H218" ca="1">_xludf.IFNA(INDEX(อาจารย์ประจำหลักสูตรทั้งหมด!$E:$E,MATCH('เอกสารหมายเลข 1 (2)'!$V218,อาจารย์ประจำหลักสูตรทั้งหมด!$AK:$AK,0)),"")</f>
        <v>#NAME?</v>
      </c>
      <c r="I218" s="48" t="e">
        <f t="array" aca="1" ref="I218" ca="1">_xludf.IFNA(INDEX(อาจารย์ประจำหลักสูตรทั้งหมด!$L:$L,MATCH('เอกสารหมายเลข 1 (2)'!$V218,อาจารย์ประจำหลักสูตรทั้งหมด!$AK:$AK,0)),"")</f>
        <v>#NAME?</v>
      </c>
      <c r="J218" s="50" t="e">
        <f t="array" aca="1" ref="J218" ca="1">_xludf.IFNA(INDEX(อาจารย์ประจำหลักสูตรทั้งหมด!$T:$T,MATCH('เอกสารหมายเลข 1 (2)'!$V218,อาจารย์ประจำหลักสูตรทั้งหมด!$AK:$AK,0)),"")</f>
        <v>#NAME?</v>
      </c>
      <c r="K218" s="48"/>
      <c r="L218" s="48"/>
      <c r="M218" s="101">
        <f t="shared" ref="M218:N218" si="144">SUMIF($D:$D,$A218,M:M)</f>
        <v>22</v>
      </c>
      <c r="N218" s="53">
        <f t="shared" si="144"/>
        <v>64</v>
      </c>
      <c r="O218" s="53"/>
      <c r="P218" s="53">
        <f t="shared" ref="P218:Q218" si="145">SUMIF($D:$D,$A218,P:P)</f>
        <v>16</v>
      </c>
      <c r="Q218" s="55">
        <f t="shared" si="145"/>
        <v>7</v>
      </c>
      <c r="R218" s="55">
        <f t="shared" si="2"/>
        <v>109</v>
      </c>
      <c r="S218" s="28"/>
      <c r="T218" s="28"/>
      <c r="U218" s="27" t="str">
        <f t="shared" si="7"/>
        <v xml:space="preserve"> </v>
      </c>
      <c r="V218" s="102" t="s">
        <v>51</v>
      </c>
      <c r="W218" s="5"/>
      <c r="X218" s="5"/>
      <c r="Y218" s="5"/>
      <c r="Z218" s="5"/>
    </row>
    <row r="219" spans="1:26" ht="21.75" customHeight="1">
      <c r="A219" s="4">
        <v>1</v>
      </c>
      <c r="B219" s="57" t="str">
        <f>E220</f>
        <v>สาขาวิชาการท่องเที่ยวและการโรงแรม</v>
      </c>
      <c r="C219" s="58" t="str">
        <f>B219</f>
        <v>สาขาวิชาการท่องเที่ยวและการโรงแรม</v>
      </c>
      <c r="D219" s="59"/>
      <c r="E219" s="59"/>
      <c r="F219" s="59" t="e">
        <f t="array" aca="1" ref="F219" ca="1">_xludf.IFNA(INDEX(อาจารย์ประจำหลักสูตรทั้งหมด!$J:$J,MATCH('เอกสารหมายเลข 1 (2)'!$V219,อาจารย์ประจำหลักสูตรทั้งหมด!$AK:$AK,0)),"")</f>
        <v>#NAME?</v>
      </c>
      <c r="G219" s="59" t="e">
        <f t="array" aca="1" ref="G219" ca="1">_xludf.IFNA(INDEX(อาจารย์ประจำหลักสูตรทั้งหมด!$C:$C,MATCH('เอกสารหมายเลข 1 (2)'!$V219,อาจารย์ประจำหลักสูตรทั้งหมด!$AK:$AK,0)),"")</f>
        <v>#NAME?</v>
      </c>
      <c r="H219" s="59" t="e">
        <f t="array" aca="1" ref="H219" ca="1">_xludf.IFNA(INDEX(อาจารย์ประจำหลักสูตรทั้งหมด!$E:$E,MATCH('เอกสารหมายเลข 1 (2)'!$V219,อาจารย์ประจำหลักสูตรทั้งหมด!$AK:$AK,0)),"")</f>
        <v>#NAME?</v>
      </c>
      <c r="I219" s="59" t="e">
        <f t="array" aca="1" ref="I219" ca="1">_xludf.IFNA(INDEX(อาจารย์ประจำหลักสูตรทั้งหมด!$L:$L,MATCH('เอกสารหมายเลข 1 (2)'!$V219,อาจารย์ประจำหลักสูตรทั้งหมด!$AK:$AK,0)),"")</f>
        <v>#NAME?</v>
      </c>
      <c r="J219" s="61" t="e">
        <f t="array" aca="1" ref="J219" ca="1">_xludf.IFNA(INDEX(อาจารย์ประจำหลักสูตรทั้งหมด!$T:$T,MATCH('เอกสารหมายเลข 1 (2)'!$V219,อาจารย์ประจำหลักสูตรทั้งหมด!$AK:$AK,0)),"")</f>
        <v>#NAME?</v>
      </c>
      <c r="K219" s="59"/>
      <c r="L219" s="59"/>
      <c r="M219" s="62">
        <f t="shared" ref="M219:N219" si="146">SUMIF($E:$E,$B219,M:M)</f>
        <v>3</v>
      </c>
      <c r="N219" s="62">
        <f t="shared" si="146"/>
        <v>4</v>
      </c>
      <c r="O219" s="62"/>
      <c r="P219" s="62">
        <f t="shared" ref="P219:Q219" si="147">SUMIF($E:$E,$B219,P:P)</f>
        <v>0</v>
      </c>
      <c r="Q219" s="62">
        <f t="shared" si="147"/>
        <v>0</v>
      </c>
      <c r="R219" s="63">
        <f t="shared" si="2"/>
        <v>7</v>
      </c>
      <c r="S219" s="59"/>
      <c r="T219" s="59"/>
      <c r="U219" s="5" t="str">
        <f t="shared" si="7"/>
        <v>คณะมนุษยศาสตร์และสังคมศาสตร์ สาขาวิชาการท่องเที่ยวและการโรงแรม</v>
      </c>
      <c r="V219" s="58" t="s">
        <v>51</v>
      </c>
      <c r="W219" s="59"/>
      <c r="X219" s="59"/>
      <c r="Y219" s="59"/>
      <c r="Z219" s="59"/>
    </row>
    <row r="220" spans="1:26" ht="21.75" customHeight="1">
      <c r="A220" s="1"/>
      <c r="B220" s="2">
        <v>3470100629203</v>
      </c>
      <c r="C220" s="64" t="s">
        <v>332</v>
      </c>
      <c r="D220" s="5" t="s">
        <v>331</v>
      </c>
      <c r="E220" s="5" t="s">
        <v>333</v>
      </c>
      <c r="F220" s="5" t="e">
        <f t="array" aca="1" ref="F220" ca="1">_xludf.IFNA(INDEX(อาจารย์ประจำหลักสูตรทั้งหมด!$J:$J,MATCH('เอกสารหมายเลข 1 (2)'!$V220,อาจารย์ประจำหลักสูตรทั้งหมด!$AK:$AK,0)),"")</f>
        <v>#NAME?</v>
      </c>
      <c r="G220" s="5" t="e">
        <f t="array" aca="1" ref="G220" ca="1">_xludf.IFNA(INDEX(อาจารย์ประจำหลักสูตรทั้งหมด!$C:$C,MATCH('เอกสารหมายเลข 1 (2)'!$V220,อาจารย์ประจำหลักสูตรทั้งหมด!$AK:$AK,0)),"")</f>
        <v>#NAME?</v>
      </c>
      <c r="H220" s="5" t="e">
        <f t="array" aca="1" ref="H220" ca="1">_xludf.IFNA(INDEX(อาจารย์ประจำหลักสูตรทั้งหมด!$E:$E,MATCH('เอกสารหมายเลข 1 (2)'!$V220,อาจารย์ประจำหลักสูตรทั้งหมด!$AK:$AK,0)),"")</f>
        <v>#NAME?</v>
      </c>
      <c r="I220" s="5" t="e">
        <f t="array" aca="1" ref="I220" ca="1">_xludf.IFNA(INDEX(อาจารย์ประจำหลักสูตรทั้งหมด!$L:$L,MATCH('เอกสารหมายเลข 1 (2)'!$V220,อาจารย์ประจำหลักสูตรทั้งหมด!$AK:$AK,0)),"")</f>
        <v>#NAME?</v>
      </c>
      <c r="J220" s="65" t="e">
        <f t="array" aca="1" ref="J220" ca="1">_xludf.IFNA(INDEX(อาจารย์ประจำหลักสูตรทั้งหมด!$T:$T,MATCH('เอกสารหมายเลข 1 (2)'!$V220,อาจารย์ประจำหลักสูตรทั้งหมด!$AK:$AK,0)),"")</f>
        <v>#NAME?</v>
      </c>
      <c r="K220" s="5" t="s">
        <v>62</v>
      </c>
      <c r="L220" s="5" t="s">
        <v>49</v>
      </c>
      <c r="M220" s="66">
        <f t="shared" ref="M220:M226" si="148">IF(K220="ข้าราชการพลเรือนในสถาบันอุดมศึกษา",1,0)</f>
        <v>1</v>
      </c>
      <c r="N220" s="66">
        <f t="shared" ref="N220:N226" si="149">IF(K220="พนักงานมหาวิทยาลัย",1,0)</f>
        <v>0</v>
      </c>
      <c r="O220" s="66"/>
      <c r="P220" s="66">
        <f t="shared" ref="P220:P226" si="150">IF(K220="ลูกจ้างชั่วคราวรายเดือน",1,0)</f>
        <v>0</v>
      </c>
      <c r="Q220" s="66">
        <f t="shared" ref="Q220:Q226" si="151">IF(K220="อาจารย์พิเศษรายชั่วโมง",1,0)</f>
        <v>0</v>
      </c>
      <c r="R220" s="67">
        <f t="shared" si="2"/>
        <v>1</v>
      </c>
      <c r="S220" s="5"/>
      <c r="T220" s="5"/>
      <c r="U220" s="5" t="str">
        <f t="shared" si="7"/>
        <v>คณะมนุษยศาสตร์และสังคมศาสตร์ สาขาวิชาการท่องเที่ยวและการโรงแรม</v>
      </c>
      <c r="V220" s="8">
        <v>3470100629203</v>
      </c>
      <c r="W220" s="5"/>
      <c r="X220" s="5"/>
      <c r="Y220" s="5"/>
      <c r="Z220" s="5"/>
    </row>
    <row r="221" spans="1:26" ht="21.75" customHeight="1">
      <c r="A221" s="1"/>
      <c r="B221" s="2">
        <v>3470100836438</v>
      </c>
      <c r="C221" s="64" t="s">
        <v>334</v>
      </c>
      <c r="D221" s="5" t="s">
        <v>331</v>
      </c>
      <c r="E221" s="5" t="s">
        <v>333</v>
      </c>
      <c r="F221" s="5" t="e">
        <f t="array" aca="1" ref="F221" ca="1">_xludf.IFNA(INDEX(อาจารย์ประจำหลักสูตรทั้งหมด!$J:$J,MATCH('เอกสารหมายเลข 1 (2)'!$V221,อาจารย์ประจำหลักสูตรทั้งหมด!$AK:$AK,0)),"")</f>
        <v>#NAME?</v>
      </c>
      <c r="G221" s="5" t="e">
        <f t="array" aca="1" ref="G221" ca="1">_xludf.IFNA(INDEX(อาจารย์ประจำหลักสูตรทั้งหมด!$C:$C,MATCH('เอกสารหมายเลข 1 (2)'!$V221,อาจารย์ประจำหลักสูตรทั้งหมด!$AK:$AK,0)),"")</f>
        <v>#NAME?</v>
      </c>
      <c r="H221" s="5" t="e">
        <f t="array" aca="1" ref="H221" ca="1">_xludf.IFNA(INDEX(อาจารย์ประจำหลักสูตรทั้งหมด!$E:$E,MATCH('เอกสารหมายเลข 1 (2)'!$V221,อาจารย์ประจำหลักสูตรทั้งหมด!$AK:$AK,0)),"")</f>
        <v>#NAME?</v>
      </c>
      <c r="I221" s="5" t="e">
        <f t="array" aca="1" ref="I221" ca="1">_xludf.IFNA(INDEX(อาจารย์ประจำหลักสูตรทั้งหมด!$L:$L,MATCH('เอกสารหมายเลข 1 (2)'!$V221,อาจารย์ประจำหลักสูตรทั้งหมด!$AK:$AK,0)),"")</f>
        <v>#NAME?</v>
      </c>
      <c r="J221" s="65" t="e">
        <f t="array" aca="1" ref="J221" ca="1">_xludf.IFNA(INDEX(อาจารย์ประจำหลักสูตรทั้งหมด!$T:$T,MATCH('เอกสารหมายเลข 1 (2)'!$V221,อาจารย์ประจำหลักสูตรทั้งหมด!$AK:$AK,0)),"")</f>
        <v>#NAME?</v>
      </c>
      <c r="K221" s="5" t="s">
        <v>62</v>
      </c>
      <c r="L221" s="5" t="s">
        <v>81</v>
      </c>
      <c r="M221" s="66">
        <f t="shared" si="148"/>
        <v>1</v>
      </c>
      <c r="N221" s="66">
        <f t="shared" si="149"/>
        <v>0</v>
      </c>
      <c r="O221" s="66"/>
      <c r="P221" s="66">
        <f t="shared" si="150"/>
        <v>0</v>
      </c>
      <c r="Q221" s="66">
        <f t="shared" si="151"/>
        <v>0</v>
      </c>
      <c r="R221" s="67">
        <f t="shared" si="2"/>
        <v>1</v>
      </c>
      <c r="S221" s="5"/>
      <c r="T221" s="5"/>
      <c r="U221" s="5" t="str">
        <f t="shared" si="7"/>
        <v>คณะมนุษยศาสตร์และสังคมศาสตร์ สาขาวิชาการท่องเที่ยวและการโรงแรม</v>
      </c>
      <c r="V221" s="8">
        <v>3470100836438</v>
      </c>
      <c r="W221" s="5"/>
      <c r="X221" s="5"/>
      <c r="Y221" s="5"/>
      <c r="Z221" s="5"/>
    </row>
    <row r="222" spans="1:26" ht="21.75" customHeight="1">
      <c r="A222" s="1"/>
      <c r="B222" s="2">
        <v>3470101491965</v>
      </c>
      <c r="C222" s="64" t="s">
        <v>337</v>
      </c>
      <c r="D222" s="5" t="s">
        <v>331</v>
      </c>
      <c r="E222" s="5" t="s">
        <v>333</v>
      </c>
      <c r="F222" s="5" t="e">
        <f t="array" aca="1" ref="F222" ca="1">_xludf.IFNA(INDEX(อาจารย์ประจำหลักสูตรทั้งหมด!$J:$J,MATCH('เอกสารหมายเลข 1 (2)'!$V222,อาจารย์ประจำหลักสูตรทั้งหมด!$AK:$AK,0)),"")</f>
        <v>#NAME?</v>
      </c>
      <c r="G222" s="5" t="e">
        <f t="array" aca="1" ref="G222" ca="1">_xludf.IFNA(INDEX(อาจารย์ประจำหลักสูตรทั้งหมด!$C:$C,MATCH('เอกสารหมายเลข 1 (2)'!$V222,อาจารย์ประจำหลักสูตรทั้งหมด!$AK:$AK,0)),"")</f>
        <v>#NAME?</v>
      </c>
      <c r="H222" s="5" t="e">
        <f t="array" aca="1" ref="H222" ca="1">_xludf.IFNA(INDEX(อาจารย์ประจำหลักสูตรทั้งหมด!$E:$E,MATCH('เอกสารหมายเลข 1 (2)'!$V222,อาจารย์ประจำหลักสูตรทั้งหมด!$AK:$AK,0)),"")</f>
        <v>#NAME?</v>
      </c>
      <c r="I222" s="5" t="e">
        <f t="array" aca="1" ref="I222" ca="1">_xludf.IFNA(INDEX(อาจารย์ประจำหลักสูตรทั้งหมด!$L:$L,MATCH('เอกสารหมายเลข 1 (2)'!$V222,อาจารย์ประจำหลักสูตรทั้งหมด!$AK:$AK,0)),"")</f>
        <v>#NAME?</v>
      </c>
      <c r="J222" s="65" t="e">
        <f t="array" aca="1" ref="J222" ca="1">_xludf.IFNA(INDEX(อาจารย์ประจำหลักสูตรทั้งหมด!$T:$T,MATCH('เอกสารหมายเลข 1 (2)'!$V222,อาจารย์ประจำหลักสูตรทั้งหมด!$AK:$AK,0)),"")</f>
        <v>#NAME?</v>
      </c>
      <c r="K222" s="5" t="s">
        <v>62</v>
      </c>
      <c r="L222" s="5" t="s">
        <v>81</v>
      </c>
      <c r="M222" s="66">
        <f t="shared" si="148"/>
        <v>1</v>
      </c>
      <c r="N222" s="66">
        <f t="shared" si="149"/>
        <v>0</v>
      </c>
      <c r="O222" s="66"/>
      <c r="P222" s="66">
        <f t="shared" si="150"/>
        <v>0</v>
      </c>
      <c r="Q222" s="66">
        <f t="shared" si="151"/>
        <v>0</v>
      </c>
      <c r="R222" s="67">
        <f t="shared" si="2"/>
        <v>1</v>
      </c>
      <c r="S222" s="5"/>
      <c r="T222" s="5"/>
      <c r="U222" s="5" t="str">
        <f t="shared" si="7"/>
        <v>คณะมนุษยศาสตร์และสังคมศาสตร์ สาขาวิชาการท่องเที่ยวและการโรงแรม</v>
      </c>
      <c r="V222" s="8">
        <v>3470101491965</v>
      </c>
      <c r="W222" s="5"/>
      <c r="X222" s="5"/>
      <c r="Y222" s="5"/>
      <c r="Z222" s="5"/>
    </row>
    <row r="223" spans="1:26" ht="21.75" customHeight="1">
      <c r="A223" s="1"/>
      <c r="B223" s="2">
        <v>1480900008860</v>
      </c>
      <c r="C223" s="64" t="s">
        <v>338</v>
      </c>
      <c r="D223" s="5" t="s">
        <v>331</v>
      </c>
      <c r="E223" s="5" t="s">
        <v>333</v>
      </c>
      <c r="F223" s="5" t="e">
        <f t="array" aca="1" ref="F223" ca="1">_xludf.IFNA(INDEX(อาจารย์ประจำหลักสูตรทั้งหมด!$J:$J,MATCH('เอกสารหมายเลข 1 (2)'!$V223,อาจารย์ประจำหลักสูตรทั้งหมด!$AK:$AK,0)),"")</f>
        <v>#NAME?</v>
      </c>
      <c r="G223" s="5" t="e">
        <f t="array" aca="1" ref="G223" ca="1">_xludf.IFNA(INDEX(อาจารย์ประจำหลักสูตรทั้งหมด!$C:$C,MATCH('เอกสารหมายเลข 1 (2)'!$V223,อาจารย์ประจำหลักสูตรทั้งหมด!$AK:$AK,0)),"")</f>
        <v>#NAME?</v>
      </c>
      <c r="H223" s="5" t="e">
        <f t="array" aca="1" ref="H223" ca="1">_xludf.IFNA(INDEX(อาจารย์ประจำหลักสูตรทั้งหมด!$E:$E,MATCH('เอกสารหมายเลข 1 (2)'!$V223,อาจารย์ประจำหลักสูตรทั้งหมด!$AK:$AK,0)),"")</f>
        <v>#NAME?</v>
      </c>
      <c r="I223" s="5" t="e">
        <f t="array" aca="1" ref="I223" ca="1">_xludf.IFNA(INDEX(อาจารย์ประจำหลักสูตรทั้งหมด!$L:$L,MATCH('เอกสารหมายเลข 1 (2)'!$V223,อาจารย์ประจำหลักสูตรทั้งหมด!$AK:$AK,0)),"")</f>
        <v>#NAME?</v>
      </c>
      <c r="J223" s="65" t="e">
        <f t="array" aca="1" ref="J223" ca="1">_xludf.IFNA(INDEX(อาจารย์ประจำหลักสูตรทั้งหมด!$T:$T,MATCH('เอกสารหมายเลข 1 (2)'!$V223,อาจารย์ประจำหลักสูตรทั้งหมด!$AK:$AK,0)),"")</f>
        <v>#NAME?</v>
      </c>
      <c r="K223" s="5" t="s">
        <v>6</v>
      </c>
      <c r="L223" s="5" t="s">
        <v>81</v>
      </c>
      <c r="M223" s="66">
        <f t="shared" si="148"/>
        <v>0</v>
      </c>
      <c r="N223" s="66">
        <f t="shared" si="149"/>
        <v>1</v>
      </c>
      <c r="O223" s="66"/>
      <c r="P223" s="66">
        <f t="shared" si="150"/>
        <v>0</v>
      </c>
      <c r="Q223" s="66">
        <f t="shared" si="151"/>
        <v>0</v>
      </c>
      <c r="R223" s="67">
        <f t="shared" si="2"/>
        <v>1</v>
      </c>
      <c r="S223" s="5"/>
      <c r="T223" s="5"/>
      <c r="U223" s="5" t="str">
        <f t="shared" si="7"/>
        <v>คณะมนุษยศาสตร์และสังคมศาสตร์ สาขาวิชาการท่องเที่ยวและการโรงแรม</v>
      </c>
      <c r="V223" s="8">
        <v>1480900008860</v>
      </c>
      <c r="W223" s="5"/>
      <c r="X223" s="5"/>
      <c r="Y223" s="5"/>
      <c r="Z223" s="5"/>
    </row>
    <row r="224" spans="1:26" ht="21.75" customHeight="1">
      <c r="A224" s="1"/>
      <c r="B224" s="2">
        <v>3470100836080</v>
      </c>
      <c r="C224" s="64" t="s">
        <v>339</v>
      </c>
      <c r="D224" s="5" t="s">
        <v>331</v>
      </c>
      <c r="E224" s="5" t="s">
        <v>333</v>
      </c>
      <c r="F224" s="5" t="e">
        <f t="array" aca="1" ref="F224" ca="1">_xludf.IFNA(INDEX(อาจารย์ประจำหลักสูตรทั้งหมด!$J:$J,MATCH('เอกสารหมายเลข 1 (2)'!$V224,อาจารย์ประจำหลักสูตรทั้งหมด!$AK:$AK,0)),"")</f>
        <v>#NAME?</v>
      </c>
      <c r="G224" s="5" t="e">
        <f t="array" aca="1" ref="G224" ca="1">_xludf.IFNA(INDEX(อาจารย์ประจำหลักสูตรทั้งหมด!$C:$C,MATCH('เอกสารหมายเลข 1 (2)'!$V224,อาจารย์ประจำหลักสูตรทั้งหมด!$AK:$AK,0)),"")</f>
        <v>#NAME?</v>
      </c>
      <c r="H224" s="5" t="e">
        <f t="array" aca="1" ref="H224" ca="1">_xludf.IFNA(INDEX(อาจารย์ประจำหลักสูตรทั้งหมด!$E:$E,MATCH('เอกสารหมายเลข 1 (2)'!$V224,อาจารย์ประจำหลักสูตรทั้งหมด!$AK:$AK,0)),"")</f>
        <v>#NAME?</v>
      </c>
      <c r="I224" s="5" t="e">
        <f t="array" aca="1" ref="I224" ca="1">_xludf.IFNA(INDEX(อาจารย์ประจำหลักสูตรทั้งหมด!$L:$L,MATCH('เอกสารหมายเลข 1 (2)'!$V224,อาจารย์ประจำหลักสูตรทั้งหมด!$AK:$AK,0)),"")</f>
        <v>#NAME?</v>
      </c>
      <c r="J224" s="65" t="e">
        <f t="array" aca="1" ref="J224" ca="1">_xludf.IFNA(INDEX(อาจารย์ประจำหลักสูตรทั้งหมด!$T:$T,MATCH('เอกสารหมายเลข 1 (2)'!$V224,อาจารย์ประจำหลักสูตรทั้งหมด!$AK:$AK,0)),"")</f>
        <v>#NAME?</v>
      </c>
      <c r="K224" s="5" t="s">
        <v>6</v>
      </c>
      <c r="L224" s="5" t="s">
        <v>81</v>
      </c>
      <c r="M224" s="66">
        <f t="shared" si="148"/>
        <v>0</v>
      </c>
      <c r="N224" s="66">
        <f t="shared" si="149"/>
        <v>1</v>
      </c>
      <c r="O224" s="66"/>
      <c r="P224" s="66">
        <f t="shared" si="150"/>
        <v>0</v>
      </c>
      <c r="Q224" s="66">
        <f t="shared" si="151"/>
        <v>0</v>
      </c>
      <c r="R224" s="67">
        <f t="shared" si="2"/>
        <v>1</v>
      </c>
      <c r="S224" s="5"/>
      <c r="T224" s="5"/>
      <c r="U224" s="5" t="str">
        <f t="shared" si="7"/>
        <v>คณะมนุษยศาสตร์และสังคมศาสตร์ สาขาวิชาการท่องเที่ยวและการโรงแรม</v>
      </c>
      <c r="V224" s="8">
        <v>3470100836080</v>
      </c>
      <c r="W224" s="5"/>
      <c r="X224" s="5"/>
      <c r="Y224" s="5"/>
      <c r="Z224" s="5"/>
    </row>
    <row r="225" spans="1:26" ht="21.75" customHeight="1">
      <c r="A225" s="1"/>
      <c r="B225" s="2">
        <v>3470500039951</v>
      </c>
      <c r="C225" s="64" t="s">
        <v>340</v>
      </c>
      <c r="D225" s="5" t="s">
        <v>331</v>
      </c>
      <c r="E225" s="5" t="s">
        <v>333</v>
      </c>
      <c r="F225" s="5" t="e">
        <f t="array" aca="1" ref="F225" ca="1">_xludf.IFNA(INDEX(อาจารย์ประจำหลักสูตรทั้งหมด!$J:$J,MATCH('เอกสารหมายเลข 1 (2)'!$V225,อาจารย์ประจำหลักสูตรทั้งหมด!$AK:$AK,0)),"")</f>
        <v>#NAME?</v>
      </c>
      <c r="G225" s="5" t="e">
        <f t="array" aca="1" ref="G225" ca="1">_xludf.IFNA(INDEX(อาจารย์ประจำหลักสูตรทั้งหมด!$C:$C,MATCH('เอกสารหมายเลข 1 (2)'!$V225,อาจารย์ประจำหลักสูตรทั้งหมด!$AK:$AK,0)),"")</f>
        <v>#NAME?</v>
      </c>
      <c r="H225" s="5" t="e">
        <f t="array" aca="1" ref="H225" ca="1">_xludf.IFNA(INDEX(อาจารย์ประจำหลักสูตรทั้งหมด!$E:$E,MATCH('เอกสารหมายเลข 1 (2)'!$V225,อาจารย์ประจำหลักสูตรทั้งหมด!$AK:$AK,0)),"")</f>
        <v>#NAME?</v>
      </c>
      <c r="I225" s="5" t="e">
        <f t="array" aca="1" ref="I225" ca="1">_xludf.IFNA(INDEX(อาจารย์ประจำหลักสูตรทั้งหมด!$L:$L,MATCH('เอกสารหมายเลข 1 (2)'!$V225,อาจารย์ประจำหลักสูตรทั้งหมด!$AK:$AK,0)),"")</f>
        <v>#NAME?</v>
      </c>
      <c r="J225" s="65" t="e">
        <f t="array" aca="1" ref="J225" ca="1">_xludf.IFNA(INDEX(อาจารย์ประจำหลักสูตรทั้งหมด!$T:$T,MATCH('เอกสารหมายเลข 1 (2)'!$V225,อาจารย์ประจำหลักสูตรทั้งหมด!$AK:$AK,0)),"")</f>
        <v>#NAME?</v>
      </c>
      <c r="K225" s="5" t="s">
        <v>6</v>
      </c>
      <c r="L225" s="5" t="s">
        <v>81</v>
      </c>
      <c r="M225" s="66">
        <f t="shared" si="148"/>
        <v>0</v>
      </c>
      <c r="N225" s="66">
        <f t="shared" si="149"/>
        <v>1</v>
      </c>
      <c r="O225" s="66"/>
      <c r="P225" s="66">
        <f t="shared" si="150"/>
        <v>0</v>
      </c>
      <c r="Q225" s="66">
        <f t="shared" si="151"/>
        <v>0</v>
      </c>
      <c r="R225" s="67">
        <f t="shared" si="2"/>
        <v>1</v>
      </c>
      <c r="S225" s="5"/>
      <c r="T225" s="5"/>
      <c r="U225" s="5" t="str">
        <f t="shared" si="7"/>
        <v>คณะมนุษยศาสตร์และสังคมศาสตร์ สาขาวิชาการท่องเที่ยวและการโรงแรม</v>
      </c>
      <c r="V225" s="8">
        <v>3470500039951</v>
      </c>
      <c r="W225" s="5"/>
      <c r="X225" s="5"/>
      <c r="Y225" s="5"/>
      <c r="Z225" s="5"/>
    </row>
    <row r="226" spans="1:26" ht="21.75" customHeight="1">
      <c r="A226" s="1"/>
      <c r="B226" s="2">
        <v>3470600133215</v>
      </c>
      <c r="C226" s="64" t="s">
        <v>341</v>
      </c>
      <c r="D226" s="5" t="s">
        <v>331</v>
      </c>
      <c r="E226" s="5" t="s">
        <v>333</v>
      </c>
      <c r="F226" s="5" t="e">
        <f t="array" aca="1" ref="F226" ca="1">_xludf.IFNA(INDEX(อาจารย์ประจำหลักสูตรทั้งหมด!$J:$J,MATCH('เอกสารหมายเลข 1 (2)'!$V226,อาจารย์ประจำหลักสูตรทั้งหมด!$AK:$AK,0)),"")</f>
        <v>#NAME?</v>
      </c>
      <c r="G226" s="5" t="e">
        <f t="array" aca="1" ref="G226" ca="1">_xludf.IFNA(INDEX(อาจารย์ประจำหลักสูตรทั้งหมด!$C:$C,MATCH('เอกสารหมายเลข 1 (2)'!$V226,อาจารย์ประจำหลักสูตรทั้งหมด!$AK:$AK,0)),"")</f>
        <v>#NAME?</v>
      </c>
      <c r="H226" s="5" t="e">
        <f t="array" aca="1" ref="H226" ca="1">_xludf.IFNA(INDEX(อาจารย์ประจำหลักสูตรทั้งหมด!$E:$E,MATCH('เอกสารหมายเลข 1 (2)'!$V226,อาจารย์ประจำหลักสูตรทั้งหมด!$AK:$AK,0)),"")</f>
        <v>#NAME?</v>
      </c>
      <c r="I226" s="5" t="e">
        <f t="array" aca="1" ref="I226" ca="1">_xludf.IFNA(INDEX(อาจารย์ประจำหลักสูตรทั้งหมด!$L:$L,MATCH('เอกสารหมายเลข 1 (2)'!$V226,อาจารย์ประจำหลักสูตรทั้งหมด!$AK:$AK,0)),"")</f>
        <v>#NAME?</v>
      </c>
      <c r="J226" s="65" t="e">
        <f t="array" aca="1" ref="J226" ca="1">_xludf.IFNA(INDEX(อาจารย์ประจำหลักสูตรทั้งหมด!$T:$T,MATCH('เอกสารหมายเลข 1 (2)'!$V226,อาจารย์ประจำหลักสูตรทั้งหมด!$AK:$AK,0)),"")</f>
        <v>#NAME?</v>
      </c>
      <c r="K226" s="5" t="s">
        <v>6</v>
      </c>
      <c r="L226" s="5" t="s">
        <v>49</v>
      </c>
      <c r="M226" s="66">
        <f t="shared" si="148"/>
        <v>0</v>
      </c>
      <c r="N226" s="66">
        <f t="shared" si="149"/>
        <v>1</v>
      </c>
      <c r="O226" s="66"/>
      <c r="P226" s="66">
        <f t="shared" si="150"/>
        <v>0</v>
      </c>
      <c r="Q226" s="66">
        <f t="shared" si="151"/>
        <v>0</v>
      </c>
      <c r="R226" s="67">
        <f t="shared" si="2"/>
        <v>1</v>
      </c>
      <c r="S226" s="5"/>
      <c r="T226" s="5"/>
      <c r="U226" s="5" t="str">
        <f t="shared" si="7"/>
        <v xml:space="preserve"> </v>
      </c>
      <c r="V226" s="8">
        <v>3470600133215</v>
      </c>
      <c r="W226" s="5"/>
      <c r="X226" s="5"/>
      <c r="Y226" s="5"/>
      <c r="Z226" s="5"/>
    </row>
    <row r="227" spans="1:26" ht="21.75" customHeight="1">
      <c r="A227" s="4">
        <v>2</v>
      </c>
      <c r="B227" s="57" t="str">
        <f>E228</f>
        <v>สาขาวิชาดนตรี</v>
      </c>
      <c r="C227" s="58" t="str">
        <f>B227</f>
        <v>สาขาวิชาดนตรี</v>
      </c>
      <c r="D227" s="59"/>
      <c r="E227" s="59"/>
      <c r="F227" s="59" t="e">
        <f t="array" aca="1" ref="F227" ca="1">_xludf.IFNA(INDEX(อาจารย์ประจำหลักสูตรทั้งหมด!$J:$J,MATCH('เอกสารหมายเลข 1 (2)'!$V227,อาจารย์ประจำหลักสูตรทั้งหมด!$AK:$AK,0)),"")</f>
        <v>#NAME?</v>
      </c>
      <c r="G227" s="59" t="e">
        <f t="array" aca="1" ref="G227" ca="1">_xludf.IFNA(INDEX(อาจารย์ประจำหลักสูตรทั้งหมด!$C:$C,MATCH('เอกสารหมายเลข 1 (2)'!$V227,อาจารย์ประจำหลักสูตรทั้งหมด!$AK:$AK,0)),"")</f>
        <v>#NAME?</v>
      </c>
      <c r="H227" s="59" t="e">
        <f t="array" aca="1" ref="H227" ca="1">_xludf.IFNA(INDEX(อาจารย์ประจำหลักสูตรทั้งหมด!$E:$E,MATCH('เอกสารหมายเลข 1 (2)'!$V227,อาจารย์ประจำหลักสูตรทั้งหมด!$AK:$AK,0)),"")</f>
        <v>#NAME?</v>
      </c>
      <c r="I227" s="59" t="e">
        <f t="array" aca="1" ref="I227" ca="1">_xludf.IFNA(INDEX(อาจารย์ประจำหลักสูตรทั้งหมด!$L:$L,MATCH('เอกสารหมายเลข 1 (2)'!$V227,อาจารย์ประจำหลักสูตรทั้งหมด!$AK:$AK,0)),"")</f>
        <v>#NAME?</v>
      </c>
      <c r="J227" s="61" t="e">
        <f t="array" aca="1" ref="J227" ca="1">_xludf.IFNA(INDEX(อาจารย์ประจำหลักสูตรทั้งหมด!$T:$T,MATCH('เอกสารหมายเลข 1 (2)'!$V227,อาจารย์ประจำหลักสูตรทั้งหมด!$AK:$AK,0)),"")</f>
        <v>#NAME?</v>
      </c>
      <c r="K227" s="59"/>
      <c r="L227" s="59"/>
      <c r="M227" s="62">
        <f t="shared" ref="M227:N227" si="152">SUMIF($E:$E,$B227,M:M)</f>
        <v>2</v>
      </c>
      <c r="N227" s="62">
        <f t="shared" si="152"/>
        <v>4</v>
      </c>
      <c r="O227" s="62"/>
      <c r="P227" s="62">
        <f t="shared" ref="P227:Q227" si="153">SUMIF($E:$E,$B227,P:P)</f>
        <v>1</v>
      </c>
      <c r="Q227" s="62">
        <f t="shared" si="153"/>
        <v>0</v>
      </c>
      <c r="R227" s="63">
        <f t="shared" si="2"/>
        <v>7</v>
      </c>
      <c r="S227" s="59"/>
      <c r="T227" s="59"/>
      <c r="U227" s="5" t="str">
        <f t="shared" si="7"/>
        <v>คณะมนุษยศาสตร์และสังคมศาสตร์ สาขาวิชาดนตรี</v>
      </c>
      <c r="V227" s="58" t="s">
        <v>51</v>
      </c>
      <c r="W227" s="59"/>
      <c r="X227" s="59"/>
      <c r="Y227" s="59"/>
      <c r="Z227" s="59"/>
    </row>
    <row r="228" spans="1:26" ht="21.75" customHeight="1">
      <c r="A228" s="1"/>
      <c r="B228" s="2">
        <v>3101502261018</v>
      </c>
      <c r="C228" s="64" t="s">
        <v>342</v>
      </c>
      <c r="D228" s="5" t="s">
        <v>331</v>
      </c>
      <c r="E228" s="5" t="s">
        <v>343</v>
      </c>
      <c r="F228" s="5" t="e">
        <f t="array" aca="1" ref="F228" ca="1">_xludf.IFNA(INDEX(อาจารย์ประจำหลักสูตรทั้งหมด!$J:$J,MATCH('เอกสารหมายเลข 1 (2)'!$V228,อาจารย์ประจำหลักสูตรทั้งหมด!$AK:$AK,0)),"")</f>
        <v>#NAME?</v>
      </c>
      <c r="G228" s="5" t="e">
        <f t="array" aca="1" ref="G228" ca="1">_xludf.IFNA(INDEX(อาจารย์ประจำหลักสูตรทั้งหมด!$C:$C,MATCH('เอกสารหมายเลข 1 (2)'!$V228,อาจารย์ประจำหลักสูตรทั้งหมด!$AK:$AK,0)),"")</f>
        <v>#NAME?</v>
      </c>
      <c r="H228" s="5" t="e">
        <f t="array" aca="1" ref="H228" ca="1">_xludf.IFNA(INDEX(อาจารย์ประจำหลักสูตรทั้งหมด!$E:$E,MATCH('เอกสารหมายเลข 1 (2)'!$V228,อาจารย์ประจำหลักสูตรทั้งหมด!$AK:$AK,0)),"")</f>
        <v>#NAME?</v>
      </c>
      <c r="I228" s="5" t="e">
        <f t="array" aca="1" ref="I228" ca="1">_xludf.IFNA(INDEX(อาจารย์ประจำหลักสูตรทั้งหมด!$L:$L,MATCH('เอกสารหมายเลข 1 (2)'!$V228,อาจารย์ประจำหลักสูตรทั้งหมด!$AK:$AK,0)),"")</f>
        <v>#NAME?</v>
      </c>
      <c r="J228" s="65" t="e">
        <f t="array" aca="1" ref="J228" ca="1">_xludf.IFNA(INDEX(อาจารย์ประจำหลักสูตรทั้งหมด!$T:$T,MATCH('เอกสารหมายเลข 1 (2)'!$V228,อาจารย์ประจำหลักสูตรทั้งหมด!$AK:$AK,0)),"")</f>
        <v>#NAME?</v>
      </c>
      <c r="K228" s="5" t="s">
        <v>62</v>
      </c>
      <c r="L228" s="5" t="s">
        <v>106</v>
      </c>
      <c r="M228" s="66">
        <f t="shared" ref="M228:M234" si="154">IF(K228="ข้าราชการพลเรือนในสถาบันอุดมศึกษา",1,0)</f>
        <v>1</v>
      </c>
      <c r="N228" s="66">
        <f t="shared" ref="N228:N234" si="155">IF(K228="พนักงานมหาวิทยาลัย",1,0)</f>
        <v>0</v>
      </c>
      <c r="O228" s="66"/>
      <c r="P228" s="66">
        <f t="shared" ref="P228:P234" si="156">IF(K228="ลูกจ้างชั่วคราวรายเดือน",1,0)</f>
        <v>0</v>
      </c>
      <c r="Q228" s="66">
        <f t="shared" ref="Q228:Q234" si="157">IF(K228="อาจารย์พิเศษรายชั่วโมง",1,0)</f>
        <v>0</v>
      </c>
      <c r="R228" s="67">
        <f t="shared" si="2"/>
        <v>1</v>
      </c>
      <c r="S228" s="5"/>
      <c r="T228" s="5"/>
      <c r="U228" s="5" t="str">
        <f t="shared" si="7"/>
        <v>คณะมนุษยศาสตร์และสังคมศาสตร์ สาขาวิชาดนตรี</v>
      </c>
      <c r="V228" s="8">
        <v>3101502261018</v>
      </c>
      <c r="W228" s="5"/>
      <c r="X228" s="5"/>
      <c r="Y228" s="5"/>
      <c r="Z228" s="5"/>
    </row>
    <row r="229" spans="1:26" ht="21.75" customHeight="1">
      <c r="A229" s="1"/>
      <c r="B229" s="2">
        <v>3450100748709</v>
      </c>
      <c r="C229" s="64" t="s">
        <v>344</v>
      </c>
      <c r="D229" s="5" t="s">
        <v>331</v>
      </c>
      <c r="E229" s="5" t="s">
        <v>343</v>
      </c>
      <c r="F229" s="5" t="e">
        <f t="array" aca="1" ref="F229" ca="1">_xludf.IFNA(INDEX(อาจารย์ประจำหลักสูตรทั้งหมด!$J:$J,MATCH('เอกสารหมายเลข 1 (2)'!$V229,อาจารย์ประจำหลักสูตรทั้งหมด!$AK:$AK,0)),"")</f>
        <v>#NAME?</v>
      </c>
      <c r="G229" s="5" t="e">
        <f t="array" aca="1" ref="G229" ca="1">_xludf.IFNA(INDEX(อาจารย์ประจำหลักสูตรทั้งหมด!$C:$C,MATCH('เอกสารหมายเลข 1 (2)'!$V229,อาจารย์ประจำหลักสูตรทั้งหมด!$AK:$AK,0)),"")</f>
        <v>#NAME?</v>
      </c>
      <c r="H229" s="5" t="e">
        <f t="array" aca="1" ref="H229" ca="1">_xludf.IFNA(INDEX(อาจารย์ประจำหลักสูตรทั้งหมด!$E:$E,MATCH('เอกสารหมายเลข 1 (2)'!$V229,อาจารย์ประจำหลักสูตรทั้งหมด!$AK:$AK,0)),"")</f>
        <v>#NAME?</v>
      </c>
      <c r="I229" s="5" t="e">
        <f t="array" aca="1" ref="I229" ca="1">_xludf.IFNA(INDEX(อาจารย์ประจำหลักสูตรทั้งหมด!$L:$L,MATCH('เอกสารหมายเลข 1 (2)'!$V229,อาจารย์ประจำหลักสูตรทั้งหมด!$AK:$AK,0)),"")</f>
        <v>#NAME?</v>
      </c>
      <c r="J229" s="65" t="e">
        <f t="array" aca="1" ref="J229" ca="1">_xludf.IFNA(INDEX(อาจารย์ประจำหลักสูตรทั้งหมด!$T:$T,MATCH('เอกสารหมายเลข 1 (2)'!$V229,อาจารย์ประจำหลักสูตรทั้งหมด!$AK:$AK,0)),"")</f>
        <v>#NAME?</v>
      </c>
      <c r="K229" s="5" t="s">
        <v>62</v>
      </c>
      <c r="L229" s="5" t="s">
        <v>49</v>
      </c>
      <c r="M229" s="66">
        <f t="shared" si="154"/>
        <v>1</v>
      </c>
      <c r="N229" s="66">
        <f t="shared" si="155"/>
        <v>0</v>
      </c>
      <c r="O229" s="66"/>
      <c r="P229" s="66">
        <f t="shared" si="156"/>
        <v>0</v>
      </c>
      <c r="Q229" s="66">
        <f t="shared" si="157"/>
        <v>0</v>
      </c>
      <c r="R229" s="67">
        <f t="shared" si="2"/>
        <v>1</v>
      </c>
      <c r="S229" s="5"/>
      <c r="T229" s="5"/>
      <c r="U229" s="5" t="str">
        <f t="shared" si="7"/>
        <v>คณะมนุษยศาสตร์และสังคมศาสตร์ สาขาวิชาดนตรี</v>
      </c>
      <c r="V229" s="8">
        <v>3450100748709</v>
      </c>
      <c r="W229" s="5"/>
      <c r="X229" s="5"/>
      <c r="Y229" s="5"/>
      <c r="Z229" s="5"/>
    </row>
    <row r="230" spans="1:26" ht="21.75" customHeight="1">
      <c r="A230" s="1"/>
      <c r="B230" s="2">
        <v>1459900063869</v>
      </c>
      <c r="C230" s="64" t="s">
        <v>345</v>
      </c>
      <c r="D230" s="5" t="s">
        <v>331</v>
      </c>
      <c r="E230" s="5" t="s">
        <v>343</v>
      </c>
      <c r="F230" s="5" t="e">
        <f t="array" aca="1" ref="F230" ca="1">_xludf.IFNA(INDEX(อาจารย์ประจำหลักสูตรทั้งหมด!$J:$J,MATCH('เอกสารหมายเลข 1 (2)'!$V230,อาจารย์ประจำหลักสูตรทั้งหมด!$AK:$AK,0)),"")</f>
        <v>#NAME?</v>
      </c>
      <c r="G230" s="5" t="e">
        <f t="array" aca="1" ref="G230" ca="1">_xludf.IFNA(INDEX(อาจารย์ประจำหลักสูตรทั้งหมด!$C:$C,MATCH('เอกสารหมายเลข 1 (2)'!$V230,อาจารย์ประจำหลักสูตรทั้งหมด!$AK:$AK,0)),"")</f>
        <v>#NAME?</v>
      </c>
      <c r="H230" s="5" t="e">
        <f t="array" aca="1" ref="H230" ca="1">_xludf.IFNA(INDEX(อาจารย์ประจำหลักสูตรทั้งหมด!$E:$E,MATCH('เอกสารหมายเลข 1 (2)'!$V230,อาจารย์ประจำหลักสูตรทั้งหมด!$AK:$AK,0)),"")</f>
        <v>#NAME?</v>
      </c>
      <c r="I230" s="5" t="e">
        <f t="array" aca="1" ref="I230" ca="1">_xludf.IFNA(INDEX(อาจารย์ประจำหลักสูตรทั้งหมด!$L:$L,MATCH('เอกสารหมายเลข 1 (2)'!$V230,อาจารย์ประจำหลักสูตรทั้งหมด!$AK:$AK,0)),"")</f>
        <v>#NAME?</v>
      </c>
      <c r="J230" s="65" t="e">
        <f t="array" aca="1" ref="J230" ca="1">_xludf.IFNA(INDEX(อาจารย์ประจำหลักสูตรทั้งหมด!$T:$T,MATCH('เอกสารหมายเลข 1 (2)'!$V230,อาจารย์ประจำหลักสูตรทั้งหมด!$AK:$AK,0)),"")</f>
        <v>#NAME?</v>
      </c>
      <c r="K230" s="5" t="s">
        <v>6</v>
      </c>
      <c r="L230" s="5" t="s">
        <v>81</v>
      </c>
      <c r="M230" s="66">
        <f t="shared" si="154"/>
        <v>0</v>
      </c>
      <c r="N230" s="66">
        <f t="shared" si="155"/>
        <v>1</v>
      </c>
      <c r="O230" s="66"/>
      <c r="P230" s="66">
        <f t="shared" si="156"/>
        <v>0</v>
      </c>
      <c r="Q230" s="66">
        <f t="shared" si="157"/>
        <v>0</v>
      </c>
      <c r="R230" s="67">
        <f t="shared" si="2"/>
        <v>1</v>
      </c>
      <c r="S230" s="5"/>
      <c r="T230" s="5"/>
      <c r="U230" s="5" t="str">
        <f t="shared" si="7"/>
        <v>คณะมนุษยศาสตร์และสังคมศาสตร์ สาขาวิชาดนตรี</v>
      </c>
      <c r="V230" s="8">
        <v>1459900063869</v>
      </c>
      <c r="W230" s="5"/>
      <c r="X230" s="5"/>
      <c r="Y230" s="5"/>
      <c r="Z230" s="5"/>
    </row>
    <row r="231" spans="1:26" ht="21.75" customHeight="1">
      <c r="A231" s="1"/>
      <c r="B231" s="2">
        <v>1471100020301</v>
      </c>
      <c r="C231" s="64" t="s">
        <v>349</v>
      </c>
      <c r="D231" s="5" t="s">
        <v>331</v>
      </c>
      <c r="E231" s="5" t="s">
        <v>343</v>
      </c>
      <c r="F231" s="5" t="e">
        <f t="array" aca="1" ref="F231" ca="1">_xludf.IFNA(INDEX(อาจารย์ประจำหลักสูตรทั้งหมด!$J:$J,MATCH('เอกสารหมายเลข 1 (2)'!$V231,อาจารย์ประจำหลักสูตรทั้งหมด!$AK:$AK,0)),"")</f>
        <v>#NAME?</v>
      </c>
      <c r="G231" s="5" t="e">
        <f t="array" aca="1" ref="G231" ca="1">_xludf.IFNA(INDEX(อาจารย์ประจำหลักสูตรทั้งหมด!$C:$C,MATCH('เอกสารหมายเลข 1 (2)'!$V231,อาจารย์ประจำหลักสูตรทั้งหมด!$AK:$AK,0)),"")</f>
        <v>#NAME?</v>
      </c>
      <c r="H231" s="5" t="e">
        <f t="array" aca="1" ref="H231" ca="1">_xludf.IFNA(INDEX(อาจารย์ประจำหลักสูตรทั้งหมด!$E:$E,MATCH('เอกสารหมายเลข 1 (2)'!$V231,อาจารย์ประจำหลักสูตรทั้งหมด!$AK:$AK,0)),"")</f>
        <v>#NAME?</v>
      </c>
      <c r="I231" s="5" t="e">
        <f t="array" aca="1" ref="I231" ca="1">_xludf.IFNA(INDEX(อาจารย์ประจำหลักสูตรทั้งหมด!$L:$L,MATCH('เอกสารหมายเลข 1 (2)'!$V231,อาจารย์ประจำหลักสูตรทั้งหมด!$AK:$AK,0)),"")</f>
        <v>#NAME?</v>
      </c>
      <c r="J231" s="65" t="e">
        <f t="array" aca="1" ref="J231" ca="1">_xludf.IFNA(INDEX(อาจารย์ประจำหลักสูตรทั้งหมด!$T:$T,MATCH('เอกสารหมายเลข 1 (2)'!$V231,อาจารย์ประจำหลักสูตรทั้งหมด!$AK:$AK,0)),"")</f>
        <v>#NAME?</v>
      </c>
      <c r="K231" s="5" t="s">
        <v>6</v>
      </c>
      <c r="L231" s="5" t="s">
        <v>81</v>
      </c>
      <c r="M231" s="66">
        <f t="shared" si="154"/>
        <v>0</v>
      </c>
      <c r="N231" s="66">
        <f t="shared" si="155"/>
        <v>1</v>
      </c>
      <c r="O231" s="66"/>
      <c r="P231" s="66">
        <f t="shared" si="156"/>
        <v>0</v>
      </c>
      <c r="Q231" s="66">
        <f t="shared" si="157"/>
        <v>0</v>
      </c>
      <c r="R231" s="67">
        <f t="shared" si="2"/>
        <v>1</v>
      </c>
      <c r="S231" s="5"/>
      <c r="T231" s="5"/>
      <c r="U231" s="5" t="str">
        <f t="shared" si="7"/>
        <v>คณะมนุษยศาสตร์และสังคมศาสตร์ สาขาวิชาดนตรี</v>
      </c>
      <c r="V231" s="8">
        <v>1471100020301</v>
      </c>
      <c r="W231" s="5"/>
      <c r="X231" s="5"/>
      <c r="Y231" s="5"/>
      <c r="Z231" s="5"/>
    </row>
    <row r="232" spans="1:26" ht="21.75" customHeight="1">
      <c r="A232" s="1"/>
      <c r="B232" s="2">
        <v>3449900259573</v>
      </c>
      <c r="C232" s="64" t="s">
        <v>350</v>
      </c>
      <c r="D232" s="5" t="s">
        <v>331</v>
      </c>
      <c r="E232" s="5" t="s">
        <v>343</v>
      </c>
      <c r="F232" s="5" t="e">
        <f t="array" aca="1" ref="F232" ca="1">_xludf.IFNA(INDEX(อาจารย์ประจำหลักสูตรทั้งหมด!$J:$J,MATCH('เอกสารหมายเลข 1 (2)'!$V232,อาจารย์ประจำหลักสูตรทั้งหมด!$AK:$AK,0)),"")</f>
        <v>#NAME?</v>
      </c>
      <c r="G232" s="5" t="e">
        <f t="array" aca="1" ref="G232" ca="1">_xludf.IFNA(INDEX(อาจารย์ประจำหลักสูตรทั้งหมด!$C:$C,MATCH('เอกสารหมายเลข 1 (2)'!$V232,อาจารย์ประจำหลักสูตรทั้งหมด!$AK:$AK,0)),"")</f>
        <v>#NAME?</v>
      </c>
      <c r="H232" s="5" t="e">
        <f t="array" aca="1" ref="H232" ca="1">_xludf.IFNA(INDEX(อาจารย์ประจำหลักสูตรทั้งหมด!$E:$E,MATCH('เอกสารหมายเลข 1 (2)'!$V232,อาจารย์ประจำหลักสูตรทั้งหมด!$AK:$AK,0)),"")</f>
        <v>#NAME?</v>
      </c>
      <c r="I232" s="5" t="e">
        <f t="array" aca="1" ref="I232" ca="1">_xludf.IFNA(INDEX(อาจารย์ประจำหลักสูตรทั้งหมด!$L:$L,MATCH('เอกสารหมายเลข 1 (2)'!$V232,อาจารย์ประจำหลักสูตรทั้งหมด!$AK:$AK,0)),"")</f>
        <v>#NAME?</v>
      </c>
      <c r="J232" s="65" t="e">
        <f t="array" aca="1" ref="J232" ca="1">_xludf.IFNA(INDEX(อาจารย์ประจำหลักสูตรทั้งหมด!$T:$T,MATCH('เอกสารหมายเลข 1 (2)'!$V232,อาจารย์ประจำหลักสูตรทั้งหมด!$AK:$AK,0)),"")</f>
        <v>#NAME?</v>
      </c>
      <c r="K232" s="5" t="s">
        <v>6</v>
      </c>
      <c r="L232" s="5" t="s">
        <v>81</v>
      </c>
      <c r="M232" s="66">
        <f t="shared" si="154"/>
        <v>0</v>
      </c>
      <c r="N232" s="66">
        <f t="shared" si="155"/>
        <v>1</v>
      </c>
      <c r="O232" s="66"/>
      <c r="P232" s="66">
        <f t="shared" si="156"/>
        <v>0</v>
      </c>
      <c r="Q232" s="66">
        <f t="shared" si="157"/>
        <v>0</v>
      </c>
      <c r="R232" s="67">
        <f t="shared" si="2"/>
        <v>1</v>
      </c>
      <c r="S232" s="5"/>
      <c r="T232" s="5"/>
      <c r="U232" s="5" t="str">
        <f t="shared" si="7"/>
        <v>คณะมนุษยศาสตร์และสังคมศาสตร์ สาขาวิชาดนตรี</v>
      </c>
      <c r="V232" s="8">
        <v>3449900259573</v>
      </c>
      <c r="W232" s="5"/>
      <c r="X232" s="5"/>
      <c r="Y232" s="5"/>
      <c r="Z232" s="5"/>
    </row>
    <row r="233" spans="1:26" ht="21.75" customHeight="1">
      <c r="A233" s="1"/>
      <c r="B233" s="2">
        <v>3459900282451</v>
      </c>
      <c r="C233" s="64" t="s">
        <v>351</v>
      </c>
      <c r="D233" s="5" t="s">
        <v>331</v>
      </c>
      <c r="E233" s="5" t="s">
        <v>343</v>
      </c>
      <c r="F233" s="5" t="e">
        <f t="array" aca="1" ref="F233" ca="1">_xludf.IFNA(INDEX(อาจารย์ประจำหลักสูตรทั้งหมด!$J:$J,MATCH('เอกสารหมายเลข 1 (2)'!$V233,อาจารย์ประจำหลักสูตรทั้งหมด!$AK:$AK,0)),"")</f>
        <v>#NAME?</v>
      </c>
      <c r="G233" s="5" t="e">
        <f t="array" aca="1" ref="G233" ca="1">_xludf.IFNA(INDEX(อาจารย์ประจำหลักสูตรทั้งหมด!$C:$C,MATCH('เอกสารหมายเลข 1 (2)'!$V233,อาจารย์ประจำหลักสูตรทั้งหมด!$AK:$AK,0)),"")</f>
        <v>#NAME?</v>
      </c>
      <c r="H233" s="5" t="e">
        <f t="array" aca="1" ref="H233" ca="1">_xludf.IFNA(INDEX(อาจารย์ประจำหลักสูตรทั้งหมด!$E:$E,MATCH('เอกสารหมายเลข 1 (2)'!$V233,อาจารย์ประจำหลักสูตรทั้งหมด!$AK:$AK,0)),"")</f>
        <v>#NAME?</v>
      </c>
      <c r="I233" s="5" t="e">
        <f t="array" aca="1" ref="I233" ca="1">_xludf.IFNA(INDEX(อาจารย์ประจำหลักสูตรทั้งหมด!$L:$L,MATCH('เอกสารหมายเลข 1 (2)'!$V233,อาจารย์ประจำหลักสูตรทั้งหมด!$AK:$AK,0)),"")</f>
        <v>#NAME?</v>
      </c>
      <c r="J233" s="65" t="e">
        <f t="array" aca="1" ref="J233" ca="1">_xludf.IFNA(INDEX(อาจารย์ประจำหลักสูตรทั้งหมด!$T:$T,MATCH('เอกสารหมายเลข 1 (2)'!$V233,อาจารย์ประจำหลักสูตรทั้งหมด!$AK:$AK,0)),"")</f>
        <v>#NAME?</v>
      </c>
      <c r="K233" s="5" t="s">
        <v>6</v>
      </c>
      <c r="L233" s="5" t="s">
        <v>81</v>
      </c>
      <c r="M233" s="66">
        <f t="shared" si="154"/>
        <v>0</v>
      </c>
      <c r="N233" s="66">
        <f t="shared" si="155"/>
        <v>1</v>
      </c>
      <c r="O233" s="66"/>
      <c r="P233" s="66">
        <f t="shared" si="156"/>
        <v>0</v>
      </c>
      <c r="Q233" s="66">
        <f t="shared" si="157"/>
        <v>0</v>
      </c>
      <c r="R233" s="67">
        <f t="shared" si="2"/>
        <v>1</v>
      </c>
      <c r="S233" s="5"/>
      <c r="T233" s="5"/>
      <c r="U233" s="5" t="str">
        <f t="shared" si="7"/>
        <v>คณะมนุษยศาสตร์และสังคมศาสตร์ สาขาวิชาดนตรี</v>
      </c>
      <c r="V233" s="8">
        <v>3459900282451</v>
      </c>
      <c r="W233" s="5"/>
      <c r="X233" s="5"/>
      <c r="Y233" s="5"/>
      <c r="Z233" s="5"/>
    </row>
    <row r="234" spans="1:26" ht="21.75" customHeight="1">
      <c r="A234" s="1"/>
      <c r="B234" s="2">
        <v>3479900004613</v>
      </c>
      <c r="C234" s="64" t="s">
        <v>352</v>
      </c>
      <c r="D234" s="5" t="s">
        <v>331</v>
      </c>
      <c r="E234" s="5" t="s">
        <v>343</v>
      </c>
      <c r="F234" s="5" t="e">
        <f t="array" aca="1" ref="F234" ca="1">_xludf.IFNA(INDEX(อาจารย์ประจำหลักสูตรทั้งหมด!$J:$J,MATCH('เอกสารหมายเลข 1 (2)'!$V234,อาจารย์ประจำหลักสูตรทั้งหมด!$AK:$AK,0)),"")</f>
        <v>#NAME?</v>
      </c>
      <c r="G234" s="5" t="e">
        <f t="array" aca="1" ref="G234" ca="1">_xludf.IFNA(INDEX(อาจารย์ประจำหลักสูตรทั้งหมด!$C:$C,MATCH('เอกสารหมายเลข 1 (2)'!$V234,อาจารย์ประจำหลักสูตรทั้งหมด!$AK:$AK,0)),"")</f>
        <v>#NAME?</v>
      </c>
      <c r="H234" s="5" t="e">
        <f t="array" aca="1" ref="H234" ca="1">_xludf.IFNA(INDEX(อาจารย์ประจำหลักสูตรทั้งหมด!$E:$E,MATCH('เอกสารหมายเลข 1 (2)'!$V234,อาจารย์ประจำหลักสูตรทั้งหมด!$AK:$AK,0)),"")</f>
        <v>#NAME?</v>
      </c>
      <c r="I234" s="5" t="e">
        <f t="array" aca="1" ref="I234" ca="1">_xludf.IFNA(INDEX(อาจารย์ประจำหลักสูตรทั้งหมด!$L:$L,MATCH('เอกสารหมายเลข 1 (2)'!$V234,อาจารย์ประจำหลักสูตรทั้งหมด!$AK:$AK,0)),"")</f>
        <v>#NAME?</v>
      </c>
      <c r="J234" s="65" t="e">
        <f t="array" aca="1" ref="J234" ca="1">_xludf.IFNA(INDEX(อาจารย์ประจำหลักสูตรทั้งหมด!$T:$T,MATCH('เอกสารหมายเลข 1 (2)'!$V234,อาจารย์ประจำหลักสูตรทั้งหมด!$AK:$AK,0)),"")</f>
        <v>#NAME?</v>
      </c>
      <c r="K234" s="5" t="s">
        <v>48</v>
      </c>
      <c r="L234" s="5" t="s">
        <v>81</v>
      </c>
      <c r="M234" s="66">
        <f t="shared" si="154"/>
        <v>0</v>
      </c>
      <c r="N234" s="66">
        <f t="shared" si="155"/>
        <v>0</v>
      </c>
      <c r="O234" s="66"/>
      <c r="P234" s="66">
        <f t="shared" si="156"/>
        <v>1</v>
      </c>
      <c r="Q234" s="66">
        <f t="shared" si="157"/>
        <v>0</v>
      </c>
      <c r="R234" s="67">
        <f t="shared" si="2"/>
        <v>1</v>
      </c>
      <c r="S234" s="5"/>
      <c r="T234" s="5"/>
      <c r="U234" s="5" t="str">
        <f t="shared" si="7"/>
        <v xml:space="preserve"> </v>
      </c>
      <c r="V234" s="8">
        <v>3479900004613</v>
      </c>
      <c r="W234" s="5"/>
      <c r="X234" s="5"/>
      <c r="Y234" s="5"/>
      <c r="Z234" s="5"/>
    </row>
    <row r="235" spans="1:26" ht="21.75" customHeight="1">
      <c r="A235" s="4">
        <v>3</v>
      </c>
      <c r="B235" s="57" t="str">
        <f>E236</f>
        <v>สาขาวิชานิติศาสตร์</v>
      </c>
      <c r="C235" s="58" t="str">
        <f>B235</f>
        <v>สาขาวิชานิติศาสตร์</v>
      </c>
      <c r="D235" s="59"/>
      <c r="E235" s="59"/>
      <c r="F235" s="59" t="e">
        <f t="array" aca="1" ref="F235" ca="1">_xludf.IFNA(INDEX(อาจารย์ประจำหลักสูตรทั้งหมด!$J:$J,MATCH('เอกสารหมายเลข 1 (2)'!$V235,อาจารย์ประจำหลักสูตรทั้งหมด!$AK:$AK,0)),"")</f>
        <v>#NAME?</v>
      </c>
      <c r="G235" s="59" t="e">
        <f t="array" aca="1" ref="G235" ca="1">_xludf.IFNA(INDEX(อาจารย์ประจำหลักสูตรทั้งหมด!$C:$C,MATCH('เอกสารหมายเลข 1 (2)'!$V235,อาจารย์ประจำหลักสูตรทั้งหมด!$AK:$AK,0)),"")</f>
        <v>#NAME?</v>
      </c>
      <c r="H235" s="59" t="e">
        <f t="array" aca="1" ref="H235" ca="1">_xludf.IFNA(INDEX(อาจารย์ประจำหลักสูตรทั้งหมด!$E:$E,MATCH('เอกสารหมายเลข 1 (2)'!$V235,อาจารย์ประจำหลักสูตรทั้งหมด!$AK:$AK,0)),"")</f>
        <v>#NAME?</v>
      </c>
      <c r="I235" s="59" t="e">
        <f t="array" aca="1" ref="I235" ca="1">_xludf.IFNA(INDEX(อาจารย์ประจำหลักสูตรทั้งหมด!$L:$L,MATCH('เอกสารหมายเลข 1 (2)'!$V235,อาจารย์ประจำหลักสูตรทั้งหมด!$AK:$AK,0)),"")</f>
        <v>#NAME?</v>
      </c>
      <c r="J235" s="61" t="e">
        <f t="array" aca="1" ref="J235" ca="1">_xludf.IFNA(INDEX(อาจารย์ประจำหลักสูตรทั้งหมด!$T:$T,MATCH('เอกสารหมายเลข 1 (2)'!$V235,อาจารย์ประจำหลักสูตรทั้งหมด!$AK:$AK,0)),"")</f>
        <v>#NAME?</v>
      </c>
      <c r="K235" s="59"/>
      <c r="L235" s="59"/>
      <c r="M235" s="62">
        <f t="shared" ref="M235:N235" si="158">SUMIF($E:$E,$B235,M:M)</f>
        <v>3</v>
      </c>
      <c r="N235" s="62">
        <f t="shared" si="158"/>
        <v>5</v>
      </c>
      <c r="O235" s="62"/>
      <c r="P235" s="62">
        <f t="shared" ref="P235:Q235" si="159">SUMIF($E:$E,$B235,P:P)</f>
        <v>0</v>
      </c>
      <c r="Q235" s="62">
        <f t="shared" si="159"/>
        <v>4</v>
      </c>
      <c r="R235" s="63">
        <f t="shared" si="2"/>
        <v>12</v>
      </c>
      <c r="S235" s="59"/>
      <c r="T235" s="59"/>
      <c r="U235" s="5" t="str">
        <f t="shared" si="7"/>
        <v>คณะมนุษยศาสตร์และสังคมศาสตร์ สาขาวิชานิติศาสตร์</v>
      </c>
      <c r="V235" s="58" t="s">
        <v>51</v>
      </c>
      <c r="W235" s="59"/>
      <c r="X235" s="59"/>
      <c r="Y235" s="59"/>
      <c r="Z235" s="59"/>
    </row>
    <row r="236" spans="1:26" ht="21.75" customHeight="1">
      <c r="A236" s="1"/>
      <c r="B236" s="2">
        <v>3100500727728</v>
      </c>
      <c r="C236" s="64" t="s">
        <v>353</v>
      </c>
      <c r="D236" s="5" t="s">
        <v>331</v>
      </c>
      <c r="E236" s="5" t="s">
        <v>354</v>
      </c>
      <c r="F236" s="5" t="e">
        <f t="array" aca="1" ref="F236" ca="1">_xludf.IFNA(INDEX(อาจารย์ประจำหลักสูตรทั้งหมด!$J:$J,MATCH('เอกสารหมายเลข 1 (2)'!$V236,อาจารย์ประจำหลักสูตรทั้งหมด!$AK:$AK,0)),"")</f>
        <v>#NAME?</v>
      </c>
      <c r="G236" s="5" t="e">
        <f t="array" aca="1" ref="G236" ca="1">_xludf.IFNA(INDEX(อาจารย์ประจำหลักสูตรทั้งหมด!$C:$C,MATCH('เอกสารหมายเลข 1 (2)'!$V236,อาจารย์ประจำหลักสูตรทั้งหมด!$AK:$AK,0)),"")</f>
        <v>#NAME?</v>
      </c>
      <c r="H236" s="5" t="e">
        <f t="array" aca="1" ref="H236" ca="1">_xludf.IFNA(INDEX(อาจารย์ประจำหลักสูตรทั้งหมด!$E:$E,MATCH('เอกสารหมายเลข 1 (2)'!$V236,อาจารย์ประจำหลักสูตรทั้งหมด!$AK:$AK,0)),"")</f>
        <v>#NAME?</v>
      </c>
      <c r="I236" s="5" t="e">
        <f t="array" aca="1" ref="I236" ca="1">_xludf.IFNA(INDEX(อาจารย์ประจำหลักสูตรทั้งหมด!$L:$L,MATCH('เอกสารหมายเลข 1 (2)'!$V236,อาจารย์ประจำหลักสูตรทั้งหมด!$AK:$AK,0)),"")</f>
        <v>#NAME?</v>
      </c>
      <c r="J236" s="65" t="e">
        <f t="array" aca="1" ref="J236" ca="1">_xludf.IFNA(INDEX(อาจารย์ประจำหลักสูตรทั้งหมด!$T:$T,MATCH('เอกสารหมายเลข 1 (2)'!$V236,อาจารย์ประจำหลักสูตรทั้งหมด!$AK:$AK,0)),"")</f>
        <v>#NAME?</v>
      </c>
      <c r="K236" s="5" t="s">
        <v>62</v>
      </c>
      <c r="L236" s="5" t="s">
        <v>81</v>
      </c>
      <c r="M236" s="66">
        <f t="shared" ref="M236:M247" si="160">IF(K236="ข้าราชการพลเรือนในสถาบันอุดมศึกษา",1,0)</f>
        <v>1</v>
      </c>
      <c r="N236" s="66">
        <f t="shared" ref="N236:N247" si="161">IF(K236="พนักงานมหาวิทยาลัย",1,0)</f>
        <v>0</v>
      </c>
      <c r="O236" s="66"/>
      <c r="P236" s="66">
        <f t="shared" ref="P236:P247" si="162">IF(K236="ลูกจ้างชั่วคราวรายเดือน",1,0)</f>
        <v>0</v>
      </c>
      <c r="Q236" s="66">
        <f t="shared" ref="Q236:Q247" si="163">IF(K236="อาจารย์พิเศษรายชั่วโมง",1,0)</f>
        <v>0</v>
      </c>
      <c r="R236" s="67">
        <f t="shared" si="2"/>
        <v>1</v>
      </c>
      <c r="S236" s="5"/>
      <c r="T236" s="5"/>
      <c r="U236" s="5" t="str">
        <f t="shared" si="7"/>
        <v>คณะมนุษยศาสตร์และสังคมศาสตร์ สาขาวิชานิติศาสตร์</v>
      </c>
      <c r="V236" s="8">
        <v>3100500727728</v>
      </c>
      <c r="W236" s="5"/>
      <c r="X236" s="5"/>
      <c r="Y236" s="5"/>
      <c r="Z236" s="5"/>
    </row>
    <row r="237" spans="1:26" ht="21.75" customHeight="1">
      <c r="A237" s="1"/>
      <c r="B237" s="2">
        <v>3450700339541</v>
      </c>
      <c r="C237" s="64" t="s">
        <v>356</v>
      </c>
      <c r="D237" s="5" t="s">
        <v>331</v>
      </c>
      <c r="E237" s="5" t="s">
        <v>354</v>
      </c>
      <c r="F237" s="5" t="e">
        <f t="array" aca="1" ref="F237" ca="1">_xludf.IFNA(INDEX(อาจารย์ประจำหลักสูตรทั้งหมด!$J:$J,MATCH('เอกสารหมายเลข 1 (2)'!$V237,อาจารย์ประจำหลักสูตรทั้งหมด!$AK:$AK,0)),"")</f>
        <v>#NAME?</v>
      </c>
      <c r="G237" s="5" t="e">
        <f t="array" aca="1" ref="G237" ca="1">_xludf.IFNA(INDEX(อาจารย์ประจำหลักสูตรทั้งหมด!$C:$C,MATCH('เอกสารหมายเลข 1 (2)'!$V237,อาจารย์ประจำหลักสูตรทั้งหมด!$AK:$AK,0)),"")</f>
        <v>#NAME?</v>
      </c>
      <c r="H237" s="5" t="e">
        <f t="array" aca="1" ref="H237" ca="1">_xludf.IFNA(INDEX(อาจารย์ประจำหลักสูตรทั้งหมด!$E:$E,MATCH('เอกสารหมายเลข 1 (2)'!$V237,อาจารย์ประจำหลักสูตรทั้งหมด!$AK:$AK,0)),"")</f>
        <v>#NAME?</v>
      </c>
      <c r="I237" s="5" t="e">
        <f t="array" aca="1" ref="I237" ca="1">_xludf.IFNA(INDEX(อาจารย์ประจำหลักสูตรทั้งหมด!$L:$L,MATCH('เอกสารหมายเลข 1 (2)'!$V237,อาจารย์ประจำหลักสูตรทั้งหมด!$AK:$AK,0)),"")</f>
        <v>#NAME?</v>
      </c>
      <c r="J237" s="65" t="e">
        <f t="array" aca="1" ref="J237" ca="1">_xludf.IFNA(INDEX(อาจารย์ประจำหลักสูตรทั้งหมด!$T:$T,MATCH('เอกสารหมายเลข 1 (2)'!$V237,อาจารย์ประจำหลักสูตรทั้งหมด!$AK:$AK,0)),"")</f>
        <v>#NAME?</v>
      </c>
      <c r="K237" s="5" t="s">
        <v>62</v>
      </c>
      <c r="L237" s="5" t="s">
        <v>81</v>
      </c>
      <c r="M237" s="66">
        <f t="shared" si="160"/>
        <v>1</v>
      </c>
      <c r="N237" s="66">
        <f t="shared" si="161"/>
        <v>0</v>
      </c>
      <c r="O237" s="66"/>
      <c r="P237" s="66">
        <f t="shared" si="162"/>
        <v>0</v>
      </c>
      <c r="Q237" s="66">
        <f t="shared" si="163"/>
        <v>0</v>
      </c>
      <c r="R237" s="67">
        <f t="shared" si="2"/>
        <v>1</v>
      </c>
      <c r="S237" s="5"/>
      <c r="T237" s="5"/>
      <c r="U237" s="5" t="str">
        <f t="shared" si="7"/>
        <v>คณะมนุษยศาสตร์และสังคมศาสตร์ สาขาวิชานิติศาสตร์</v>
      </c>
      <c r="V237" s="8">
        <v>3450700339541</v>
      </c>
      <c r="W237" s="5"/>
      <c r="X237" s="5"/>
      <c r="Y237" s="5"/>
      <c r="Z237" s="5"/>
    </row>
    <row r="238" spans="1:26" ht="21.75" customHeight="1">
      <c r="A238" s="1"/>
      <c r="B238" s="2">
        <v>3499900033958</v>
      </c>
      <c r="C238" s="64" t="s">
        <v>359</v>
      </c>
      <c r="D238" s="5" t="s">
        <v>331</v>
      </c>
      <c r="E238" s="5" t="s">
        <v>354</v>
      </c>
      <c r="F238" s="5" t="e">
        <f t="array" aca="1" ref="F238" ca="1">_xludf.IFNA(INDEX(อาจารย์ประจำหลักสูตรทั้งหมด!$J:$J,MATCH('เอกสารหมายเลข 1 (2)'!$V238,อาจารย์ประจำหลักสูตรทั้งหมด!$AK:$AK,0)),"")</f>
        <v>#NAME?</v>
      </c>
      <c r="G238" s="5" t="e">
        <f t="array" aca="1" ref="G238" ca="1">_xludf.IFNA(INDEX(อาจารย์ประจำหลักสูตรทั้งหมด!$C:$C,MATCH('เอกสารหมายเลข 1 (2)'!$V238,อาจารย์ประจำหลักสูตรทั้งหมด!$AK:$AK,0)),"")</f>
        <v>#NAME?</v>
      </c>
      <c r="H238" s="5" t="e">
        <f t="array" aca="1" ref="H238" ca="1">_xludf.IFNA(INDEX(อาจารย์ประจำหลักสูตรทั้งหมด!$E:$E,MATCH('เอกสารหมายเลข 1 (2)'!$V238,อาจารย์ประจำหลักสูตรทั้งหมด!$AK:$AK,0)),"")</f>
        <v>#NAME?</v>
      </c>
      <c r="I238" s="5" t="e">
        <f t="array" aca="1" ref="I238" ca="1">_xludf.IFNA(INDEX(อาจารย์ประจำหลักสูตรทั้งหมด!$L:$L,MATCH('เอกสารหมายเลข 1 (2)'!$V238,อาจารย์ประจำหลักสูตรทั้งหมด!$AK:$AK,0)),"")</f>
        <v>#NAME?</v>
      </c>
      <c r="J238" s="65" t="e">
        <f t="array" aca="1" ref="J238" ca="1">_xludf.IFNA(INDEX(อาจารย์ประจำหลักสูตรทั้งหมด!$T:$T,MATCH('เอกสารหมายเลข 1 (2)'!$V238,อาจารย์ประจำหลักสูตรทั้งหมด!$AK:$AK,0)),"")</f>
        <v>#NAME?</v>
      </c>
      <c r="K238" s="5" t="s">
        <v>62</v>
      </c>
      <c r="L238" s="5" t="s">
        <v>81</v>
      </c>
      <c r="M238" s="66">
        <f t="shared" si="160"/>
        <v>1</v>
      </c>
      <c r="N238" s="66">
        <f t="shared" si="161"/>
        <v>0</v>
      </c>
      <c r="O238" s="66"/>
      <c r="P238" s="66">
        <f t="shared" si="162"/>
        <v>0</v>
      </c>
      <c r="Q238" s="66">
        <f t="shared" si="163"/>
        <v>0</v>
      </c>
      <c r="R238" s="67">
        <f t="shared" si="2"/>
        <v>1</v>
      </c>
      <c r="S238" s="5"/>
      <c r="T238" s="5"/>
      <c r="U238" s="5" t="str">
        <f t="shared" si="7"/>
        <v>คณะมนุษยศาสตร์และสังคมศาสตร์ สาขาวิชานิติศาสตร์</v>
      </c>
      <c r="V238" s="8">
        <v>3499900033958</v>
      </c>
      <c r="W238" s="5"/>
      <c r="X238" s="5"/>
      <c r="Y238" s="5"/>
      <c r="Z238" s="5"/>
    </row>
    <row r="239" spans="1:26" ht="21.75" customHeight="1">
      <c r="A239" s="1"/>
      <c r="B239" s="2">
        <v>1470790000061</v>
      </c>
      <c r="C239" s="64" t="s">
        <v>360</v>
      </c>
      <c r="D239" s="5" t="s">
        <v>331</v>
      </c>
      <c r="E239" s="5" t="s">
        <v>354</v>
      </c>
      <c r="F239" s="5" t="e">
        <f t="array" aca="1" ref="F239" ca="1">_xludf.IFNA(INDEX(อาจารย์ประจำหลักสูตรทั้งหมด!$J:$J,MATCH('เอกสารหมายเลข 1 (2)'!$V239,อาจารย์ประจำหลักสูตรทั้งหมด!$AK:$AK,0)),"")</f>
        <v>#NAME?</v>
      </c>
      <c r="G239" s="5" t="e">
        <f t="array" aca="1" ref="G239" ca="1">_xludf.IFNA(INDEX(อาจารย์ประจำหลักสูตรทั้งหมด!$C:$C,MATCH('เอกสารหมายเลข 1 (2)'!$V239,อาจารย์ประจำหลักสูตรทั้งหมด!$AK:$AK,0)),"")</f>
        <v>#NAME?</v>
      </c>
      <c r="H239" s="5" t="e">
        <f t="array" aca="1" ref="H239" ca="1">_xludf.IFNA(INDEX(อาจารย์ประจำหลักสูตรทั้งหมด!$E:$E,MATCH('เอกสารหมายเลข 1 (2)'!$V239,อาจารย์ประจำหลักสูตรทั้งหมด!$AK:$AK,0)),"")</f>
        <v>#NAME?</v>
      </c>
      <c r="I239" s="5" t="e">
        <f t="array" aca="1" ref="I239" ca="1">_xludf.IFNA(INDEX(อาจารย์ประจำหลักสูตรทั้งหมด!$L:$L,MATCH('เอกสารหมายเลข 1 (2)'!$V239,อาจารย์ประจำหลักสูตรทั้งหมด!$AK:$AK,0)),"")</f>
        <v>#NAME?</v>
      </c>
      <c r="J239" s="65" t="e">
        <f t="array" aca="1" ref="J239" ca="1">_xludf.IFNA(INDEX(อาจารย์ประจำหลักสูตรทั้งหมด!$T:$T,MATCH('เอกสารหมายเลข 1 (2)'!$V239,อาจารย์ประจำหลักสูตรทั้งหมด!$AK:$AK,0)),"")</f>
        <v>#NAME?</v>
      </c>
      <c r="K239" s="5" t="s">
        <v>6</v>
      </c>
      <c r="L239" s="5" t="s">
        <v>81</v>
      </c>
      <c r="M239" s="66">
        <f t="shared" si="160"/>
        <v>0</v>
      </c>
      <c r="N239" s="66">
        <f t="shared" si="161"/>
        <v>1</v>
      </c>
      <c r="O239" s="66"/>
      <c r="P239" s="66">
        <f t="shared" si="162"/>
        <v>0</v>
      </c>
      <c r="Q239" s="66">
        <f t="shared" si="163"/>
        <v>0</v>
      </c>
      <c r="R239" s="67">
        <f t="shared" si="2"/>
        <v>1</v>
      </c>
      <c r="S239" s="5"/>
      <c r="T239" s="5"/>
      <c r="U239" s="5" t="str">
        <f t="shared" si="7"/>
        <v>คณะมนุษยศาสตร์และสังคมศาสตร์ สาขาวิชานิติศาสตร์</v>
      </c>
      <c r="V239" s="8">
        <v>1470790000061</v>
      </c>
      <c r="W239" s="5"/>
      <c r="X239" s="5"/>
      <c r="Y239" s="5"/>
      <c r="Z239" s="5"/>
    </row>
    <row r="240" spans="1:26" ht="21.75" customHeight="1">
      <c r="A240" s="1"/>
      <c r="B240" s="2">
        <v>1471100011123</v>
      </c>
      <c r="C240" s="64" t="s">
        <v>361</v>
      </c>
      <c r="D240" s="5" t="s">
        <v>331</v>
      </c>
      <c r="E240" s="5" t="s">
        <v>354</v>
      </c>
      <c r="F240" s="5" t="e">
        <f t="array" aca="1" ref="F240" ca="1">_xludf.IFNA(INDEX(อาจารย์ประจำหลักสูตรทั้งหมด!$J:$J,MATCH('เอกสารหมายเลข 1 (2)'!$V240,อาจารย์ประจำหลักสูตรทั้งหมด!$AK:$AK,0)),"")</f>
        <v>#NAME?</v>
      </c>
      <c r="G240" s="5" t="e">
        <f t="array" aca="1" ref="G240" ca="1">_xludf.IFNA(INDEX(อาจารย์ประจำหลักสูตรทั้งหมด!$C:$C,MATCH('เอกสารหมายเลข 1 (2)'!$V240,อาจารย์ประจำหลักสูตรทั้งหมด!$AK:$AK,0)),"")</f>
        <v>#NAME?</v>
      </c>
      <c r="H240" s="5" t="e">
        <f t="array" aca="1" ref="H240" ca="1">_xludf.IFNA(INDEX(อาจารย์ประจำหลักสูตรทั้งหมด!$E:$E,MATCH('เอกสารหมายเลข 1 (2)'!$V240,อาจารย์ประจำหลักสูตรทั้งหมด!$AK:$AK,0)),"")</f>
        <v>#NAME?</v>
      </c>
      <c r="I240" s="5" t="e">
        <f t="array" aca="1" ref="I240" ca="1">_xludf.IFNA(INDEX(อาจารย์ประจำหลักสูตรทั้งหมด!$L:$L,MATCH('เอกสารหมายเลข 1 (2)'!$V240,อาจารย์ประจำหลักสูตรทั้งหมด!$AK:$AK,0)),"")</f>
        <v>#NAME?</v>
      </c>
      <c r="J240" s="65" t="e">
        <f t="array" aca="1" ref="J240" ca="1">_xludf.IFNA(INDEX(อาจารย์ประจำหลักสูตรทั้งหมด!$T:$T,MATCH('เอกสารหมายเลข 1 (2)'!$V240,อาจารย์ประจำหลักสูตรทั้งหมด!$AK:$AK,0)),"")</f>
        <v>#NAME?</v>
      </c>
      <c r="K240" s="5" t="s">
        <v>6</v>
      </c>
      <c r="L240" s="5" t="s">
        <v>81</v>
      </c>
      <c r="M240" s="66">
        <f t="shared" si="160"/>
        <v>0</v>
      </c>
      <c r="N240" s="66">
        <f t="shared" si="161"/>
        <v>1</v>
      </c>
      <c r="O240" s="66"/>
      <c r="P240" s="66">
        <f t="shared" si="162"/>
        <v>0</v>
      </c>
      <c r="Q240" s="66">
        <f t="shared" si="163"/>
        <v>0</v>
      </c>
      <c r="R240" s="67">
        <f t="shared" si="2"/>
        <v>1</v>
      </c>
      <c r="S240" s="5"/>
      <c r="T240" s="5"/>
      <c r="U240" s="5" t="str">
        <f t="shared" si="7"/>
        <v>คณะมนุษยศาสตร์และสังคมศาสตร์ สาขาวิชานิติศาสตร์</v>
      </c>
      <c r="V240" s="8">
        <v>1471100011123</v>
      </c>
      <c r="W240" s="5"/>
      <c r="X240" s="5"/>
      <c r="Y240" s="5"/>
      <c r="Z240" s="5"/>
    </row>
    <row r="241" spans="1:26" ht="21.75" customHeight="1">
      <c r="A241" s="1"/>
      <c r="B241" s="2">
        <v>3470100295925</v>
      </c>
      <c r="C241" s="64" t="s">
        <v>362</v>
      </c>
      <c r="D241" s="5" t="s">
        <v>331</v>
      </c>
      <c r="E241" s="5" t="s">
        <v>354</v>
      </c>
      <c r="F241" s="5" t="e">
        <f t="array" aca="1" ref="F241" ca="1">_xludf.IFNA(INDEX(อาจารย์ประจำหลักสูตรทั้งหมด!$J:$J,MATCH('เอกสารหมายเลข 1 (2)'!$V241,อาจารย์ประจำหลักสูตรทั้งหมด!$AK:$AK,0)),"")</f>
        <v>#NAME?</v>
      </c>
      <c r="G241" s="5" t="e">
        <f t="array" aca="1" ref="G241" ca="1">_xludf.IFNA(INDEX(อาจารย์ประจำหลักสูตรทั้งหมด!$C:$C,MATCH('เอกสารหมายเลข 1 (2)'!$V241,อาจารย์ประจำหลักสูตรทั้งหมด!$AK:$AK,0)),"")</f>
        <v>#NAME?</v>
      </c>
      <c r="H241" s="5" t="e">
        <f t="array" aca="1" ref="H241" ca="1">_xludf.IFNA(INDEX(อาจารย์ประจำหลักสูตรทั้งหมด!$E:$E,MATCH('เอกสารหมายเลข 1 (2)'!$V241,อาจารย์ประจำหลักสูตรทั้งหมด!$AK:$AK,0)),"")</f>
        <v>#NAME?</v>
      </c>
      <c r="I241" s="5" t="e">
        <f t="array" aca="1" ref="I241" ca="1">_xludf.IFNA(INDEX(อาจารย์ประจำหลักสูตรทั้งหมด!$L:$L,MATCH('เอกสารหมายเลข 1 (2)'!$V241,อาจารย์ประจำหลักสูตรทั้งหมด!$AK:$AK,0)),"")</f>
        <v>#NAME?</v>
      </c>
      <c r="J241" s="65" t="e">
        <f t="array" aca="1" ref="J241" ca="1">_xludf.IFNA(INDEX(อาจารย์ประจำหลักสูตรทั้งหมด!$T:$T,MATCH('เอกสารหมายเลข 1 (2)'!$V241,อาจารย์ประจำหลักสูตรทั้งหมด!$AK:$AK,0)),"")</f>
        <v>#NAME?</v>
      </c>
      <c r="K241" s="5" t="s">
        <v>6</v>
      </c>
      <c r="L241" s="5" t="s">
        <v>81</v>
      </c>
      <c r="M241" s="66">
        <f t="shared" si="160"/>
        <v>0</v>
      </c>
      <c r="N241" s="66">
        <f t="shared" si="161"/>
        <v>1</v>
      </c>
      <c r="O241" s="66"/>
      <c r="P241" s="66">
        <f t="shared" si="162"/>
        <v>0</v>
      </c>
      <c r="Q241" s="66">
        <f t="shared" si="163"/>
        <v>0</v>
      </c>
      <c r="R241" s="67">
        <f t="shared" si="2"/>
        <v>1</v>
      </c>
      <c r="S241" s="5"/>
      <c r="T241" s="5"/>
      <c r="U241" s="5" t="str">
        <f t="shared" si="7"/>
        <v>คณะมนุษยศาสตร์และสังคมศาสตร์ สาขาวิชานิติศาสตร์</v>
      </c>
      <c r="V241" s="8">
        <v>3470100295925</v>
      </c>
      <c r="W241" s="5"/>
      <c r="X241" s="5"/>
      <c r="Y241" s="5"/>
      <c r="Z241" s="5"/>
    </row>
    <row r="242" spans="1:26" ht="21.75" customHeight="1">
      <c r="A242" s="1"/>
      <c r="B242" s="2">
        <v>3479900224834</v>
      </c>
      <c r="C242" s="64" t="s">
        <v>363</v>
      </c>
      <c r="D242" s="5" t="s">
        <v>331</v>
      </c>
      <c r="E242" s="5" t="s">
        <v>354</v>
      </c>
      <c r="F242" s="5" t="e">
        <f t="array" aca="1" ref="F242" ca="1">_xludf.IFNA(INDEX(อาจารย์ประจำหลักสูตรทั้งหมด!$J:$J,MATCH('เอกสารหมายเลข 1 (2)'!$V242,อาจารย์ประจำหลักสูตรทั้งหมด!$AK:$AK,0)),"")</f>
        <v>#NAME?</v>
      </c>
      <c r="G242" s="5" t="e">
        <f t="array" aca="1" ref="G242" ca="1">_xludf.IFNA(INDEX(อาจารย์ประจำหลักสูตรทั้งหมด!$C:$C,MATCH('เอกสารหมายเลข 1 (2)'!$V242,อาจารย์ประจำหลักสูตรทั้งหมด!$AK:$AK,0)),"")</f>
        <v>#NAME?</v>
      </c>
      <c r="H242" s="5" t="e">
        <f t="array" aca="1" ref="H242" ca="1">_xludf.IFNA(INDEX(อาจารย์ประจำหลักสูตรทั้งหมด!$E:$E,MATCH('เอกสารหมายเลข 1 (2)'!$V242,อาจารย์ประจำหลักสูตรทั้งหมด!$AK:$AK,0)),"")</f>
        <v>#NAME?</v>
      </c>
      <c r="I242" s="5" t="e">
        <f t="array" aca="1" ref="I242" ca="1">_xludf.IFNA(INDEX(อาจารย์ประจำหลักสูตรทั้งหมด!$L:$L,MATCH('เอกสารหมายเลข 1 (2)'!$V242,อาจารย์ประจำหลักสูตรทั้งหมด!$AK:$AK,0)),"")</f>
        <v>#NAME?</v>
      </c>
      <c r="J242" s="65" t="e">
        <f t="array" aca="1" ref="J242" ca="1">_xludf.IFNA(INDEX(อาจารย์ประจำหลักสูตรทั้งหมด!$T:$T,MATCH('เอกสารหมายเลข 1 (2)'!$V242,อาจารย์ประจำหลักสูตรทั้งหมด!$AK:$AK,0)),"")</f>
        <v>#NAME?</v>
      </c>
      <c r="K242" s="5" t="s">
        <v>6</v>
      </c>
      <c r="L242" s="5" t="s">
        <v>81</v>
      </c>
      <c r="M242" s="66">
        <f t="shared" si="160"/>
        <v>0</v>
      </c>
      <c r="N242" s="66">
        <f t="shared" si="161"/>
        <v>1</v>
      </c>
      <c r="O242" s="66"/>
      <c r="P242" s="66">
        <f t="shared" si="162"/>
        <v>0</v>
      </c>
      <c r="Q242" s="66">
        <f t="shared" si="163"/>
        <v>0</v>
      </c>
      <c r="R242" s="67">
        <f t="shared" si="2"/>
        <v>1</v>
      </c>
      <c r="S242" s="5"/>
      <c r="T242" s="5"/>
      <c r="U242" s="5" t="str">
        <f t="shared" si="7"/>
        <v>คณะมนุษยศาสตร์และสังคมศาสตร์ สาขาวิชานิติศาสตร์</v>
      </c>
      <c r="V242" s="8">
        <v>3479900224834</v>
      </c>
      <c r="W242" s="5"/>
      <c r="X242" s="5"/>
      <c r="Y242" s="5"/>
      <c r="Z242" s="5"/>
    </row>
    <row r="243" spans="1:26" ht="21.75" customHeight="1">
      <c r="A243" s="1"/>
      <c r="B243" s="2">
        <v>3499900034563</v>
      </c>
      <c r="C243" s="64" t="s">
        <v>364</v>
      </c>
      <c r="D243" s="5" t="s">
        <v>331</v>
      </c>
      <c r="E243" s="5" t="s">
        <v>354</v>
      </c>
      <c r="F243" s="5" t="e">
        <f t="array" aca="1" ref="F243" ca="1">_xludf.IFNA(INDEX(อาจารย์ประจำหลักสูตรทั้งหมด!$J:$J,MATCH('เอกสารหมายเลข 1 (2)'!$V243,อาจารย์ประจำหลักสูตรทั้งหมด!$AK:$AK,0)),"")</f>
        <v>#NAME?</v>
      </c>
      <c r="G243" s="5" t="e">
        <f t="array" aca="1" ref="G243" ca="1">_xludf.IFNA(INDEX(อาจารย์ประจำหลักสูตรทั้งหมด!$C:$C,MATCH('เอกสารหมายเลข 1 (2)'!$V243,อาจารย์ประจำหลักสูตรทั้งหมด!$AK:$AK,0)),"")</f>
        <v>#NAME?</v>
      </c>
      <c r="H243" s="5" t="e">
        <f t="array" aca="1" ref="H243" ca="1">_xludf.IFNA(INDEX(อาจารย์ประจำหลักสูตรทั้งหมด!$E:$E,MATCH('เอกสารหมายเลข 1 (2)'!$V243,อาจารย์ประจำหลักสูตรทั้งหมด!$AK:$AK,0)),"")</f>
        <v>#NAME?</v>
      </c>
      <c r="I243" s="5" t="e">
        <f t="array" aca="1" ref="I243" ca="1">_xludf.IFNA(INDEX(อาจารย์ประจำหลักสูตรทั้งหมด!$L:$L,MATCH('เอกสารหมายเลข 1 (2)'!$V243,อาจารย์ประจำหลักสูตรทั้งหมด!$AK:$AK,0)),"")</f>
        <v>#NAME?</v>
      </c>
      <c r="J243" s="65" t="e">
        <f t="array" aca="1" ref="J243" ca="1">_xludf.IFNA(INDEX(อาจารย์ประจำหลักสูตรทั้งหมด!$T:$T,MATCH('เอกสารหมายเลข 1 (2)'!$V243,อาจารย์ประจำหลักสูตรทั้งหมด!$AK:$AK,0)),"")</f>
        <v>#NAME?</v>
      </c>
      <c r="K243" s="5" t="s">
        <v>6</v>
      </c>
      <c r="L243" s="5" t="s">
        <v>81</v>
      </c>
      <c r="M243" s="66">
        <f t="shared" si="160"/>
        <v>0</v>
      </c>
      <c r="N243" s="66">
        <f t="shared" si="161"/>
        <v>1</v>
      </c>
      <c r="O243" s="66"/>
      <c r="P243" s="66">
        <f t="shared" si="162"/>
        <v>0</v>
      </c>
      <c r="Q243" s="66">
        <f t="shared" si="163"/>
        <v>0</v>
      </c>
      <c r="R243" s="67">
        <f t="shared" si="2"/>
        <v>1</v>
      </c>
      <c r="S243" s="5"/>
      <c r="T243" s="5"/>
      <c r="U243" s="5" t="str">
        <f t="shared" si="7"/>
        <v>คณะมนุษยศาสตร์และสังคมศาสตร์ สาขาวิชานิติศาสตร์</v>
      </c>
      <c r="V243" s="8">
        <v>3499900034563</v>
      </c>
      <c r="W243" s="5"/>
      <c r="X243" s="5"/>
      <c r="Y243" s="5"/>
      <c r="Z243" s="5"/>
    </row>
    <row r="244" spans="1:26" ht="21.75" customHeight="1">
      <c r="A244" s="1"/>
      <c r="B244" s="2">
        <v>1480700018730</v>
      </c>
      <c r="C244" s="64" t="s">
        <v>365</v>
      </c>
      <c r="D244" s="5" t="s">
        <v>331</v>
      </c>
      <c r="E244" s="5" t="s">
        <v>354</v>
      </c>
      <c r="F244" s="5" t="e">
        <f t="array" aca="1" ref="F244" ca="1">_xludf.IFNA(INDEX(อาจารย์ประจำหลักสูตรทั้งหมด!$J:$J,MATCH('เอกสารหมายเลข 1 (2)'!$V244,อาจารย์ประจำหลักสูตรทั้งหมด!$AK:$AK,0)),"")</f>
        <v>#NAME?</v>
      </c>
      <c r="G244" s="5" t="e">
        <f t="array" aca="1" ref="G244" ca="1">_xludf.IFNA(INDEX(อาจารย์ประจำหลักสูตรทั้งหมด!$C:$C,MATCH('เอกสารหมายเลข 1 (2)'!$V244,อาจารย์ประจำหลักสูตรทั้งหมด!$AK:$AK,0)),"")</f>
        <v>#NAME?</v>
      </c>
      <c r="H244" s="5" t="e">
        <f t="array" aca="1" ref="H244" ca="1">_xludf.IFNA(INDEX(อาจารย์ประจำหลักสูตรทั้งหมด!$E:$E,MATCH('เอกสารหมายเลข 1 (2)'!$V244,อาจารย์ประจำหลักสูตรทั้งหมด!$AK:$AK,0)),"")</f>
        <v>#NAME?</v>
      </c>
      <c r="I244" s="5" t="e">
        <f t="array" aca="1" ref="I244" ca="1">_xludf.IFNA(INDEX(อาจารย์ประจำหลักสูตรทั้งหมด!$L:$L,MATCH('เอกสารหมายเลข 1 (2)'!$V244,อาจารย์ประจำหลักสูตรทั้งหมด!$AK:$AK,0)),"")</f>
        <v>#NAME?</v>
      </c>
      <c r="J244" s="65" t="e">
        <f t="array" aca="1" ref="J244" ca="1">_xludf.IFNA(INDEX(อาจารย์ประจำหลักสูตรทั้งหมด!$T:$T,MATCH('เอกสารหมายเลข 1 (2)'!$V244,อาจารย์ประจำหลักสูตรทั้งหมด!$AK:$AK,0)),"")</f>
        <v>#NAME?</v>
      </c>
      <c r="K244" s="5" t="s">
        <v>93</v>
      </c>
      <c r="L244" s="5"/>
      <c r="M244" s="66">
        <f t="shared" si="160"/>
        <v>0</v>
      </c>
      <c r="N244" s="66">
        <f t="shared" si="161"/>
        <v>0</v>
      </c>
      <c r="O244" s="66"/>
      <c r="P244" s="66">
        <f t="shared" si="162"/>
        <v>0</v>
      </c>
      <c r="Q244" s="66">
        <f t="shared" si="163"/>
        <v>1</v>
      </c>
      <c r="R244" s="67">
        <f t="shared" si="2"/>
        <v>1</v>
      </c>
      <c r="S244" s="5"/>
      <c r="T244" s="5"/>
      <c r="U244" s="5" t="str">
        <f t="shared" si="7"/>
        <v>คณะมนุษยศาสตร์และสังคมศาสตร์ สาขาวิชานิติศาสตร์</v>
      </c>
      <c r="V244" s="8">
        <v>1480700018730</v>
      </c>
      <c r="W244" s="5"/>
      <c r="X244" s="5"/>
      <c r="Y244" s="5"/>
      <c r="Z244" s="5"/>
    </row>
    <row r="245" spans="1:26" ht="21.75" customHeight="1">
      <c r="A245" s="1"/>
      <c r="B245" s="2">
        <v>3411400038236</v>
      </c>
      <c r="C245" s="64" t="s">
        <v>366</v>
      </c>
      <c r="D245" s="5" t="s">
        <v>331</v>
      </c>
      <c r="E245" s="5" t="s">
        <v>354</v>
      </c>
      <c r="F245" s="5" t="e">
        <f t="array" aca="1" ref="F245" ca="1">_xludf.IFNA(INDEX(อาจารย์ประจำหลักสูตรทั้งหมด!$J:$J,MATCH('เอกสารหมายเลข 1 (2)'!$V245,อาจารย์ประจำหลักสูตรทั้งหมด!$AK:$AK,0)),"")</f>
        <v>#NAME?</v>
      </c>
      <c r="G245" s="5" t="e">
        <f t="array" aca="1" ref="G245" ca="1">_xludf.IFNA(INDEX(อาจารย์ประจำหลักสูตรทั้งหมด!$C:$C,MATCH('เอกสารหมายเลข 1 (2)'!$V245,อาจารย์ประจำหลักสูตรทั้งหมด!$AK:$AK,0)),"")</f>
        <v>#NAME?</v>
      </c>
      <c r="H245" s="5" t="e">
        <f t="array" aca="1" ref="H245" ca="1">_xludf.IFNA(INDEX(อาจารย์ประจำหลักสูตรทั้งหมด!$E:$E,MATCH('เอกสารหมายเลข 1 (2)'!$V245,อาจารย์ประจำหลักสูตรทั้งหมด!$AK:$AK,0)),"")</f>
        <v>#NAME?</v>
      </c>
      <c r="I245" s="5" t="e">
        <f t="array" aca="1" ref="I245" ca="1">_xludf.IFNA(INDEX(อาจารย์ประจำหลักสูตรทั้งหมด!$L:$L,MATCH('เอกสารหมายเลข 1 (2)'!$V245,อาจารย์ประจำหลักสูตรทั้งหมด!$AK:$AK,0)),"")</f>
        <v>#NAME?</v>
      </c>
      <c r="J245" s="65" t="e">
        <f t="array" aca="1" ref="J245" ca="1">_xludf.IFNA(INDEX(อาจารย์ประจำหลักสูตรทั้งหมด!$T:$T,MATCH('เอกสารหมายเลข 1 (2)'!$V245,อาจารย์ประจำหลักสูตรทั้งหมด!$AK:$AK,0)),"")</f>
        <v>#NAME?</v>
      </c>
      <c r="K245" s="5" t="s">
        <v>93</v>
      </c>
      <c r="L245" s="5" t="s">
        <v>81</v>
      </c>
      <c r="M245" s="66">
        <f t="shared" si="160"/>
        <v>0</v>
      </c>
      <c r="N245" s="66">
        <f t="shared" si="161"/>
        <v>0</v>
      </c>
      <c r="O245" s="66"/>
      <c r="P245" s="66">
        <f t="shared" si="162"/>
        <v>0</v>
      </c>
      <c r="Q245" s="66">
        <f t="shared" si="163"/>
        <v>1</v>
      </c>
      <c r="R245" s="67">
        <f t="shared" si="2"/>
        <v>1</v>
      </c>
      <c r="S245" s="5"/>
      <c r="T245" s="5"/>
      <c r="U245" s="5" t="str">
        <f t="shared" si="7"/>
        <v>คณะมนุษยศาสตร์และสังคมศาสตร์ สาขาวิชานิติศาสตร์</v>
      </c>
      <c r="V245" s="8">
        <v>3411400038236</v>
      </c>
      <c r="W245" s="5"/>
      <c r="X245" s="5"/>
      <c r="Y245" s="5"/>
      <c r="Z245" s="5"/>
    </row>
    <row r="246" spans="1:26" ht="21.75" customHeight="1">
      <c r="A246" s="1"/>
      <c r="B246" s="2">
        <v>3470100663754</v>
      </c>
      <c r="C246" s="64" t="s">
        <v>367</v>
      </c>
      <c r="D246" s="5" t="s">
        <v>331</v>
      </c>
      <c r="E246" s="5" t="s">
        <v>354</v>
      </c>
      <c r="F246" s="5" t="e">
        <f t="array" aca="1" ref="F246" ca="1">_xludf.IFNA(INDEX(อาจารย์ประจำหลักสูตรทั้งหมด!$J:$J,MATCH('เอกสารหมายเลข 1 (2)'!$V246,อาจารย์ประจำหลักสูตรทั้งหมด!$AK:$AK,0)),"")</f>
        <v>#NAME?</v>
      </c>
      <c r="G246" s="5" t="e">
        <f t="array" aca="1" ref="G246" ca="1">_xludf.IFNA(INDEX(อาจารย์ประจำหลักสูตรทั้งหมด!$C:$C,MATCH('เอกสารหมายเลข 1 (2)'!$V246,อาจารย์ประจำหลักสูตรทั้งหมด!$AK:$AK,0)),"")</f>
        <v>#NAME?</v>
      </c>
      <c r="H246" s="5" t="e">
        <f t="array" aca="1" ref="H246" ca="1">_xludf.IFNA(INDEX(อาจารย์ประจำหลักสูตรทั้งหมด!$E:$E,MATCH('เอกสารหมายเลข 1 (2)'!$V246,อาจารย์ประจำหลักสูตรทั้งหมด!$AK:$AK,0)),"")</f>
        <v>#NAME?</v>
      </c>
      <c r="I246" s="5" t="e">
        <f t="array" aca="1" ref="I246" ca="1">_xludf.IFNA(INDEX(อาจารย์ประจำหลักสูตรทั้งหมด!$L:$L,MATCH('เอกสารหมายเลข 1 (2)'!$V246,อาจารย์ประจำหลักสูตรทั้งหมด!$AK:$AK,0)),"")</f>
        <v>#NAME?</v>
      </c>
      <c r="J246" s="65" t="e">
        <f t="array" aca="1" ref="J246" ca="1">_xludf.IFNA(INDEX(อาจารย์ประจำหลักสูตรทั้งหมด!$T:$T,MATCH('เอกสารหมายเลข 1 (2)'!$V246,อาจารย์ประจำหลักสูตรทั้งหมด!$AK:$AK,0)),"")</f>
        <v>#NAME?</v>
      </c>
      <c r="K246" s="5" t="s">
        <v>93</v>
      </c>
      <c r="L246" s="5" t="s">
        <v>81</v>
      </c>
      <c r="M246" s="66">
        <f t="shared" si="160"/>
        <v>0</v>
      </c>
      <c r="N246" s="66">
        <f t="shared" si="161"/>
        <v>0</v>
      </c>
      <c r="O246" s="66"/>
      <c r="P246" s="66">
        <f t="shared" si="162"/>
        <v>0</v>
      </c>
      <c r="Q246" s="66">
        <f t="shared" si="163"/>
        <v>1</v>
      </c>
      <c r="R246" s="67">
        <f t="shared" si="2"/>
        <v>1</v>
      </c>
      <c r="S246" s="5"/>
      <c r="T246" s="5"/>
      <c r="U246" s="5" t="str">
        <f t="shared" si="7"/>
        <v>คณะมนุษยศาสตร์และสังคมศาสตร์ สาขาวิชานิติศาสตร์</v>
      </c>
      <c r="V246" s="8">
        <v>3470100663754</v>
      </c>
      <c r="W246" s="5"/>
      <c r="X246" s="5"/>
      <c r="Y246" s="5"/>
      <c r="Z246" s="5"/>
    </row>
    <row r="247" spans="1:26" ht="21.75" customHeight="1">
      <c r="A247" s="1"/>
      <c r="B247" s="2">
        <v>3909800942064</v>
      </c>
      <c r="C247" s="64" t="s">
        <v>368</v>
      </c>
      <c r="D247" s="5" t="s">
        <v>331</v>
      </c>
      <c r="E247" s="5" t="s">
        <v>354</v>
      </c>
      <c r="F247" s="5" t="e">
        <f t="array" aca="1" ref="F247" ca="1">_xludf.IFNA(INDEX(อาจารย์ประจำหลักสูตรทั้งหมด!$J:$J,MATCH('เอกสารหมายเลข 1 (2)'!$V247,อาจารย์ประจำหลักสูตรทั้งหมด!$AK:$AK,0)),"")</f>
        <v>#NAME?</v>
      </c>
      <c r="G247" s="5" t="e">
        <f t="array" aca="1" ref="G247" ca="1">_xludf.IFNA(INDEX(อาจารย์ประจำหลักสูตรทั้งหมด!$C:$C,MATCH('เอกสารหมายเลข 1 (2)'!$V247,อาจารย์ประจำหลักสูตรทั้งหมด!$AK:$AK,0)),"")</f>
        <v>#NAME?</v>
      </c>
      <c r="H247" s="5" t="e">
        <f t="array" aca="1" ref="H247" ca="1">_xludf.IFNA(INDEX(อาจารย์ประจำหลักสูตรทั้งหมด!$E:$E,MATCH('เอกสารหมายเลข 1 (2)'!$V247,อาจารย์ประจำหลักสูตรทั้งหมด!$AK:$AK,0)),"")</f>
        <v>#NAME?</v>
      </c>
      <c r="I247" s="5" t="e">
        <f t="array" aca="1" ref="I247" ca="1">_xludf.IFNA(INDEX(อาจารย์ประจำหลักสูตรทั้งหมด!$L:$L,MATCH('เอกสารหมายเลข 1 (2)'!$V247,อาจารย์ประจำหลักสูตรทั้งหมด!$AK:$AK,0)),"")</f>
        <v>#NAME?</v>
      </c>
      <c r="J247" s="65" t="e">
        <f t="array" aca="1" ref="J247" ca="1">_xludf.IFNA(INDEX(อาจารย์ประจำหลักสูตรทั้งหมด!$T:$T,MATCH('เอกสารหมายเลข 1 (2)'!$V247,อาจารย์ประจำหลักสูตรทั้งหมด!$AK:$AK,0)),"")</f>
        <v>#NAME?</v>
      </c>
      <c r="K247" s="5" t="s">
        <v>93</v>
      </c>
      <c r="L247" s="5" t="s">
        <v>106</v>
      </c>
      <c r="M247" s="66">
        <f t="shared" si="160"/>
        <v>0</v>
      </c>
      <c r="N247" s="66">
        <f t="shared" si="161"/>
        <v>0</v>
      </c>
      <c r="O247" s="66"/>
      <c r="P247" s="66">
        <f t="shared" si="162"/>
        <v>0</v>
      </c>
      <c r="Q247" s="66">
        <f t="shared" si="163"/>
        <v>1</v>
      </c>
      <c r="R247" s="67">
        <f t="shared" si="2"/>
        <v>1</v>
      </c>
      <c r="S247" s="5"/>
      <c r="T247" s="5"/>
      <c r="U247" s="5" t="str">
        <f t="shared" si="7"/>
        <v xml:space="preserve"> </v>
      </c>
      <c r="V247" s="8">
        <v>3909800942064</v>
      </c>
      <c r="W247" s="5"/>
      <c r="X247" s="5"/>
      <c r="Y247" s="5"/>
      <c r="Z247" s="5"/>
    </row>
    <row r="248" spans="1:26" ht="21.75" customHeight="1">
      <c r="A248" s="4">
        <v>4</v>
      </c>
      <c r="B248" s="57" t="str">
        <f>E249</f>
        <v>สาขาวิชาพัฒนาชุมชน</v>
      </c>
      <c r="C248" s="58" t="str">
        <f>B248</f>
        <v>สาขาวิชาพัฒนาชุมชน</v>
      </c>
      <c r="D248" s="59"/>
      <c r="E248" s="59"/>
      <c r="F248" s="59" t="e">
        <f t="array" aca="1" ref="F248" ca="1">_xludf.IFNA(INDEX(อาจารย์ประจำหลักสูตรทั้งหมด!$J:$J,MATCH('เอกสารหมายเลข 1 (2)'!$V248,อาจารย์ประจำหลักสูตรทั้งหมด!$AK:$AK,0)),"")</f>
        <v>#NAME?</v>
      </c>
      <c r="G248" s="59" t="e">
        <f t="array" aca="1" ref="G248" ca="1">_xludf.IFNA(INDEX(อาจารย์ประจำหลักสูตรทั้งหมด!$C:$C,MATCH('เอกสารหมายเลข 1 (2)'!$V248,อาจารย์ประจำหลักสูตรทั้งหมด!$AK:$AK,0)),"")</f>
        <v>#NAME?</v>
      </c>
      <c r="H248" s="59" t="e">
        <f t="array" aca="1" ref="H248" ca="1">_xludf.IFNA(INDEX(อาจารย์ประจำหลักสูตรทั้งหมด!$E:$E,MATCH('เอกสารหมายเลข 1 (2)'!$V248,อาจารย์ประจำหลักสูตรทั้งหมด!$AK:$AK,0)),"")</f>
        <v>#NAME?</v>
      </c>
      <c r="I248" s="59" t="e">
        <f t="array" aca="1" ref="I248" ca="1">_xludf.IFNA(INDEX(อาจารย์ประจำหลักสูตรทั้งหมด!$L:$L,MATCH('เอกสารหมายเลข 1 (2)'!$V248,อาจารย์ประจำหลักสูตรทั้งหมด!$AK:$AK,0)),"")</f>
        <v>#NAME?</v>
      </c>
      <c r="J248" s="61" t="e">
        <f t="array" aca="1" ref="J248" ca="1">_xludf.IFNA(INDEX(อาจารย์ประจำหลักสูตรทั้งหมด!$T:$T,MATCH('เอกสารหมายเลข 1 (2)'!$V248,อาจารย์ประจำหลักสูตรทั้งหมด!$AK:$AK,0)),"")</f>
        <v>#NAME?</v>
      </c>
      <c r="K248" s="59"/>
      <c r="L248" s="59"/>
      <c r="M248" s="62">
        <f t="shared" ref="M248:N248" si="164">SUMIF($E:$E,$B248,M:M)</f>
        <v>1</v>
      </c>
      <c r="N248" s="62">
        <f t="shared" si="164"/>
        <v>3</v>
      </c>
      <c r="O248" s="62"/>
      <c r="P248" s="62">
        <f t="shared" ref="P248:Q248" si="165">SUMIF($E:$E,$B248,P:P)</f>
        <v>0</v>
      </c>
      <c r="Q248" s="62">
        <f t="shared" si="165"/>
        <v>0</v>
      </c>
      <c r="R248" s="63">
        <f t="shared" si="2"/>
        <v>4</v>
      </c>
      <c r="S248" s="59"/>
      <c r="T248" s="59"/>
      <c r="U248" s="5" t="str">
        <f t="shared" si="7"/>
        <v>คณะมนุษยศาสตร์และสังคมศาสตร์ สาขาวิชาพัฒนาชุมชน</v>
      </c>
      <c r="V248" s="58" t="s">
        <v>51</v>
      </c>
      <c r="W248" s="59"/>
      <c r="X248" s="59"/>
      <c r="Y248" s="59"/>
      <c r="Z248" s="59"/>
    </row>
    <row r="249" spans="1:26" ht="21.75" customHeight="1">
      <c r="A249" s="1"/>
      <c r="B249" s="2">
        <v>3449900319142</v>
      </c>
      <c r="C249" s="64" t="s">
        <v>370</v>
      </c>
      <c r="D249" s="5" t="s">
        <v>331</v>
      </c>
      <c r="E249" s="5" t="s">
        <v>371</v>
      </c>
      <c r="F249" s="5" t="e">
        <f t="array" aca="1" ref="F249" ca="1">_xludf.IFNA(INDEX(อาจารย์ประจำหลักสูตรทั้งหมด!$J:$J,MATCH('เอกสารหมายเลข 1 (2)'!$V249,อาจารย์ประจำหลักสูตรทั้งหมด!$AK:$AK,0)),"")</f>
        <v>#NAME?</v>
      </c>
      <c r="G249" s="5" t="e">
        <f t="array" aca="1" ref="G249" ca="1">_xludf.IFNA(INDEX(อาจารย์ประจำหลักสูตรทั้งหมด!$C:$C,MATCH('เอกสารหมายเลข 1 (2)'!$V249,อาจารย์ประจำหลักสูตรทั้งหมด!$AK:$AK,0)),"")</f>
        <v>#NAME?</v>
      </c>
      <c r="H249" s="5" t="e">
        <f t="array" aca="1" ref="H249" ca="1">_xludf.IFNA(INDEX(อาจารย์ประจำหลักสูตรทั้งหมด!$E:$E,MATCH('เอกสารหมายเลข 1 (2)'!$V249,อาจารย์ประจำหลักสูตรทั้งหมด!$AK:$AK,0)),"")</f>
        <v>#NAME?</v>
      </c>
      <c r="I249" s="5" t="e">
        <f t="array" aca="1" ref="I249" ca="1">_xludf.IFNA(INDEX(อาจารย์ประจำหลักสูตรทั้งหมด!$L:$L,MATCH('เอกสารหมายเลข 1 (2)'!$V249,อาจารย์ประจำหลักสูตรทั้งหมด!$AK:$AK,0)),"")</f>
        <v>#NAME?</v>
      </c>
      <c r="J249" s="65" t="e">
        <f t="array" aca="1" ref="J249" ca="1">_xludf.IFNA(INDEX(อาจารย์ประจำหลักสูตรทั้งหมด!$T:$T,MATCH('เอกสารหมายเลข 1 (2)'!$V249,อาจารย์ประจำหลักสูตรทั้งหมด!$AK:$AK,0)),"")</f>
        <v>#NAME?</v>
      </c>
      <c r="K249" s="5" t="s">
        <v>62</v>
      </c>
      <c r="L249" s="5" t="s">
        <v>49</v>
      </c>
      <c r="M249" s="66">
        <f t="shared" ref="M249:M252" si="166">IF(K249="ข้าราชการพลเรือนในสถาบันอุดมศึกษา",1,0)</f>
        <v>1</v>
      </c>
      <c r="N249" s="66">
        <f t="shared" ref="N249:N252" si="167">IF(K249="พนักงานมหาวิทยาลัย",1,0)</f>
        <v>0</v>
      </c>
      <c r="O249" s="66"/>
      <c r="P249" s="66">
        <f t="shared" ref="P249:P252" si="168">IF(K249="ลูกจ้างชั่วคราวรายเดือน",1,0)</f>
        <v>0</v>
      </c>
      <c r="Q249" s="66">
        <f t="shared" ref="Q249:Q252" si="169">IF(K249="อาจารย์พิเศษรายชั่วโมง",1,0)</f>
        <v>0</v>
      </c>
      <c r="R249" s="67">
        <f t="shared" si="2"/>
        <v>1</v>
      </c>
      <c r="S249" s="5"/>
      <c r="T249" s="5"/>
      <c r="U249" s="5" t="str">
        <f t="shared" si="7"/>
        <v>คณะมนุษยศาสตร์และสังคมศาสตร์ สาขาวิชาพัฒนาชุมชน</v>
      </c>
      <c r="V249" s="8">
        <v>3449900319142</v>
      </c>
      <c r="W249" s="5"/>
      <c r="X249" s="5"/>
      <c r="Y249" s="5"/>
      <c r="Z249" s="5"/>
    </row>
    <row r="250" spans="1:26" ht="21.75" customHeight="1">
      <c r="A250" s="1"/>
      <c r="B250" s="2">
        <v>1470100056622</v>
      </c>
      <c r="C250" s="64" t="s">
        <v>374</v>
      </c>
      <c r="D250" s="5" t="s">
        <v>331</v>
      </c>
      <c r="E250" s="5" t="s">
        <v>371</v>
      </c>
      <c r="F250" s="5" t="e">
        <f t="array" aca="1" ref="F250" ca="1">_xludf.IFNA(INDEX(อาจารย์ประจำหลักสูตรทั้งหมด!$J:$J,MATCH('เอกสารหมายเลข 1 (2)'!$V250,อาจารย์ประจำหลักสูตรทั้งหมด!$AK:$AK,0)),"")</f>
        <v>#NAME?</v>
      </c>
      <c r="G250" s="5" t="e">
        <f t="array" aca="1" ref="G250" ca="1">_xludf.IFNA(INDEX(อาจารย์ประจำหลักสูตรทั้งหมด!$C:$C,MATCH('เอกสารหมายเลข 1 (2)'!$V250,อาจารย์ประจำหลักสูตรทั้งหมด!$AK:$AK,0)),"")</f>
        <v>#NAME?</v>
      </c>
      <c r="H250" s="5" t="e">
        <f t="array" aca="1" ref="H250" ca="1">_xludf.IFNA(INDEX(อาจารย์ประจำหลักสูตรทั้งหมด!$E:$E,MATCH('เอกสารหมายเลข 1 (2)'!$V250,อาจารย์ประจำหลักสูตรทั้งหมด!$AK:$AK,0)),"")</f>
        <v>#NAME?</v>
      </c>
      <c r="I250" s="5" t="e">
        <f t="array" aca="1" ref="I250" ca="1">_xludf.IFNA(INDEX(อาจารย์ประจำหลักสูตรทั้งหมด!$L:$L,MATCH('เอกสารหมายเลข 1 (2)'!$V250,อาจารย์ประจำหลักสูตรทั้งหมด!$AK:$AK,0)),"")</f>
        <v>#NAME?</v>
      </c>
      <c r="J250" s="65" t="e">
        <f t="array" aca="1" ref="J250" ca="1">_xludf.IFNA(INDEX(อาจารย์ประจำหลักสูตรทั้งหมด!$T:$T,MATCH('เอกสารหมายเลข 1 (2)'!$V250,อาจารย์ประจำหลักสูตรทั้งหมด!$AK:$AK,0)),"")</f>
        <v>#NAME?</v>
      </c>
      <c r="K250" s="5" t="s">
        <v>6</v>
      </c>
      <c r="L250" s="5" t="s">
        <v>81</v>
      </c>
      <c r="M250" s="66">
        <f t="shared" si="166"/>
        <v>0</v>
      </c>
      <c r="N250" s="66">
        <f t="shared" si="167"/>
        <v>1</v>
      </c>
      <c r="O250" s="66"/>
      <c r="P250" s="66">
        <f t="shared" si="168"/>
        <v>0</v>
      </c>
      <c r="Q250" s="66">
        <f t="shared" si="169"/>
        <v>0</v>
      </c>
      <c r="R250" s="67">
        <f t="shared" si="2"/>
        <v>1</v>
      </c>
      <c r="S250" s="5"/>
      <c r="T250" s="5"/>
      <c r="U250" s="5" t="str">
        <f t="shared" si="7"/>
        <v>คณะมนุษยศาสตร์และสังคมศาสตร์ สาขาวิชาพัฒนาชุมชน</v>
      </c>
      <c r="V250" s="8">
        <v>1470100056622</v>
      </c>
      <c r="W250" s="5"/>
      <c r="X250" s="5"/>
      <c r="Y250" s="5"/>
      <c r="Z250" s="5"/>
    </row>
    <row r="251" spans="1:26" ht="21.75" customHeight="1">
      <c r="A251" s="1"/>
      <c r="B251" s="2">
        <v>3410101112301</v>
      </c>
      <c r="C251" s="64" t="s">
        <v>376</v>
      </c>
      <c r="D251" s="5" t="s">
        <v>331</v>
      </c>
      <c r="E251" s="5" t="s">
        <v>371</v>
      </c>
      <c r="F251" s="5" t="e">
        <f t="array" aca="1" ref="F251" ca="1">_xludf.IFNA(INDEX(อาจารย์ประจำหลักสูตรทั้งหมด!$J:$J,MATCH('เอกสารหมายเลข 1 (2)'!$V251,อาจารย์ประจำหลักสูตรทั้งหมด!$AK:$AK,0)),"")</f>
        <v>#NAME?</v>
      </c>
      <c r="G251" s="5" t="e">
        <f t="array" aca="1" ref="G251" ca="1">_xludf.IFNA(INDEX(อาจารย์ประจำหลักสูตรทั้งหมด!$C:$C,MATCH('เอกสารหมายเลข 1 (2)'!$V251,อาจารย์ประจำหลักสูตรทั้งหมด!$AK:$AK,0)),"")</f>
        <v>#NAME?</v>
      </c>
      <c r="H251" s="5" t="e">
        <f t="array" aca="1" ref="H251" ca="1">_xludf.IFNA(INDEX(อาจารย์ประจำหลักสูตรทั้งหมด!$E:$E,MATCH('เอกสารหมายเลข 1 (2)'!$V251,อาจารย์ประจำหลักสูตรทั้งหมด!$AK:$AK,0)),"")</f>
        <v>#NAME?</v>
      </c>
      <c r="I251" s="5" t="e">
        <f t="array" aca="1" ref="I251" ca="1">_xludf.IFNA(INDEX(อาจารย์ประจำหลักสูตรทั้งหมด!$L:$L,MATCH('เอกสารหมายเลข 1 (2)'!$V251,อาจารย์ประจำหลักสูตรทั้งหมด!$AK:$AK,0)),"")</f>
        <v>#NAME?</v>
      </c>
      <c r="J251" s="65" t="e">
        <f t="array" aca="1" ref="J251" ca="1">_xludf.IFNA(INDEX(อาจารย์ประจำหลักสูตรทั้งหมด!$T:$T,MATCH('เอกสารหมายเลข 1 (2)'!$V251,อาจารย์ประจำหลักสูตรทั้งหมด!$AK:$AK,0)),"")</f>
        <v>#NAME?</v>
      </c>
      <c r="K251" s="5" t="s">
        <v>6</v>
      </c>
      <c r="L251" s="5" t="s">
        <v>81</v>
      </c>
      <c r="M251" s="66">
        <f t="shared" si="166"/>
        <v>0</v>
      </c>
      <c r="N251" s="66">
        <f t="shared" si="167"/>
        <v>1</v>
      </c>
      <c r="O251" s="66"/>
      <c r="P251" s="66">
        <f t="shared" si="168"/>
        <v>0</v>
      </c>
      <c r="Q251" s="66">
        <f t="shared" si="169"/>
        <v>0</v>
      </c>
      <c r="R251" s="67">
        <f t="shared" si="2"/>
        <v>1</v>
      </c>
      <c r="S251" s="5"/>
      <c r="T251" s="5"/>
      <c r="U251" s="5" t="str">
        <f t="shared" si="7"/>
        <v>คณะมนุษยศาสตร์และสังคมศาสตร์ สาขาวิชาพัฒนาชุมชน</v>
      </c>
      <c r="V251" s="8">
        <v>3410101112301</v>
      </c>
      <c r="W251" s="5"/>
      <c r="X251" s="5"/>
      <c r="Y251" s="5"/>
      <c r="Z251" s="5"/>
    </row>
    <row r="252" spans="1:26" ht="21.75" customHeight="1">
      <c r="A252" s="1"/>
      <c r="B252" s="2">
        <v>3480600208819</v>
      </c>
      <c r="C252" s="64" t="s">
        <v>377</v>
      </c>
      <c r="D252" s="5" t="s">
        <v>331</v>
      </c>
      <c r="E252" s="5" t="s">
        <v>371</v>
      </c>
      <c r="F252" s="5" t="e">
        <f t="array" aca="1" ref="F252" ca="1">_xludf.IFNA(INDEX(อาจารย์ประจำหลักสูตรทั้งหมด!$J:$J,MATCH('เอกสารหมายเลข 1 (2)'!$V252,อาจารย์ประจำหลักสูตรทั้งหมด!$AK:$AK,0)),"")</f>
        <v>#NAME?</v>
      </c>
      <c r="G252" s="5" t="e">
        <f t="array" aca="1" ref="G252" ca="1">_xludf.IFNA(INDEX(อาจารย์ประจำหลักสูตรทั้งหมด!$C:$C,MATCH('เอกสารหมายเลข 1 (2)'!$V252,อาจารย์ประจำหลักสูตรทั้งหมด!$AK:$AK,0)),"")</f>
        <v>#NAME?</v>
      </c>
      <c r="H252" s="5" t="e">
        <f t="array" aca="1" ref="H252" ca="1">_xludf.IFNA(INDEX(อาจารย์ประจำหลักสูตรทั้งหมด!$E:$E,MATCH('เอกสารหมายเลข 1 (2)'!$V252,อาจารย์ประจำหลักสูตรทั้งหมด!$AK:$AK,0)),"")</f>
        <v>#NAME?</v>
      </c>
      <c r="I252" s="5" t="e">
        <f t="array" aca="1" ref="I252" ca="1">_xludf.IFNA(INDEX(อาจารย์ประจำหลักสูตรทั้งหมด!$L:$L,MATCH('เอกสารหมายเลข 1 (2)'!$V252,อาจารย์ประจำหลักสูตรทั้งหมด!$AK:$AK,0)),"")</f>
        <v>#NAME?</v>
      </c>
      <c r="J252" s="65" t="e">
        <f t="array" aca="1" ref="J252" ca="1">_xludf.IFNA(INDEX(อาจารย์ประจำหลักสูตรทั้งหมด!$T:$T,MATCH('เอกสารหมายเลข 1 (2)'!$V252,อาจารย์ประจำหลักสูตรทั้งหมด!$AK:$AK,0)),"")</f>
        <v>#NAME?</v>
      </c>
      <c r="K252" s="5" t="s">
        <v>6</v>
      </c>
      <c r="L252" s="5" t="s">
        <v>81</v>
      </c>
      <c r="M252" s="66">
        <f t="shared" si="166"/>
        <v>0</v>
      </c>
      <c r="N252" s="66">
        <f t="shared" si="167"/>
        <v>1</v>
      </c>
      <c r="O252" s="66"/>
      <c r="P252" s="66">
        <f t="shared" si="168"/>
        <v>0</v>
      </c>
      <c r="Q252" s="66">
        <f t="shared" si="169"/>
        <v>0</v>
      </c>
      <c r="R252" s="67">
        <f t="shared" si="2"/>
        <v>1</v>
      </c>
      <c r="S252" s="5"/>
      <c r="T252" s="5"/>
      <c r="U252" s="5" t="str">
        <f t="shared" si="7"/>
        <v xml:space="preserve"> </v>
      </c>
      <c r="V252" s="8">
        <v>3480600208819</v>
      </c>
      <c r="W252" s="5"/>
      <c r="X252" s="5"/>
      <c r="Y252" s="5"/>
      <c r="Z252" s="5"/>
    </row>
    <row r="253" spans="1:26" ht="21.75" customHeight="1">
      <c r="A253" s="4">
        <v>5</v>
      </c>
      <c r="B253" s="57" t="str">
        <f>E254</f>
        <v>สาขาวิชาภาษาต่างประเทศ</v>
      </c>
      <c r="C253" s="58" t="str">
        <f>B253</f>
        <v>สาขาวิชาภาษาต่างประเทศ</v>
      </c>
      <c r="D253" s="59"/>
      <c r="E253" s="59"/>
      <c r="F253" s="59" t="e">
        <f t="array" aca="1" ref="F253" ca="1">_xludf.IFNA(INDEX(อาจารย์ประจำหลักสูตรทั้งหมด!$J:$J,MATCH('เอกสารหมายเลข 1 (2)'!$V253,อาจารย์ประจำหลักสูตรทั้งหมด!$AK:$AK,0)),"")</f>
        <v>#NAME?</v>
      </c>
      <c r="G253" s="59" t="e">
        <f t="array" aca="1" ref="G253" ca="1">_xludf.IFNA(INDEX(อาจารย์ประจำหลักสูตรทั้งหมด!$C:$C,MATCH('เอกสารหมายเลข 1 (2)'!$V253,อาจารย์ประจำหลักสูตรทั้งหมด!$AK:$AK,0)),"")</f>
        <v>#NAME?</v>
      </c>
      <c r="H253" s="59" t="e">
        <f t="array" aca="1" ref="H253" ca="1">_xludf.IFNA(INDEX(อาจารย์ประจำหลักสูตรทั้งหมด!$E:$E,MATCH('เอกสารหมายเลข 1 (2)'!$V253,อาจารย์ประจำหลักสูตรทั้งหมด!$AK:$AK,0)),"")</f>
        <v>#NAME?</v>
      </c>
      <c r="I253" s="59" t="e">
        <f t="array" aca="1" ref="I253" ca="1">_xludf.IFNA(INDEX(อาจารย์ประจำหลักสูตรทั้งหมด!$L:$L,MATCH('เอกสารหมายเลข 1 (2)'!$V253,อาจารย์ประจำหลักสูตรทั้งหมด!$AK:$AK,0)),"")</f>
        <v>#NAME?</v>
      </c>
      <c r="J253" s="61" t="e">
        <f t="array" aca="1" ref="J253" ca="1">_xludf.IFNA(INDEX(อาจารย์ประจำหลักสูตรทั้งหมด!$T:$T,MATCH('เอกสารหมายเลข 1 (2)'!$V253,อาจารย์ประจำหลักสูตรทั้งหมด!$AK:$AK,0)),"")</f>
        <v>#NAME?</v>
      </c>
      <c r="K253" s="59"/>
      <c r="L253" s="59"/>
      <c r="M253" s="62">
        <f t="shared" ref="M253:N253" si="170">SUMIF($E:$E,$B253,M:M)</f>
        <v>6</v>
      </c>
      <c r="N253" s="62">
        <f t="shared" si="170"/>
        <v>19</v>
      </c>
      <c r="O253" s="62"/>
      <c r="P253" s="62">
        <f t="shared" ref="P253:Q253" si="171">SUMIF($E:$E,$B253,P:P)</f>
        <v>10</v>
      </c>
      <c r="Q253" s="62">
        <f t="shared" si="171"/>
        <v>0</v>
      </c>
      <c r="R253" s="63">
        <f t="shared" si="2"/>
        <v>35</v>
      </c>
      <c r="S253" s="59"/>
      <c r="T253" s="59"/>
      <c r="U253" s="5" t="str">
        <f t="shared" si="7"/>
        <v>คณะมนุษยศาสตร์และสังคมศาสตร์ สาขาวิชาภาษาต่างประเทศ</v>
      </c>
      <c r="V253" s="58" t="s">
        <v>51</v>
      </c>
      <c r="W253" s="59"/>
      <c r="X253" s="59"/>
      <c r="Y253" s="59"/>
      <c r="Z253" s="59"/>
    </row>
    <row r="254" spans="1:26" ht="21.75" customHeight="1">
      <c r="A254" s="1"/>
      <c r="B254" s="2">
        <v>3400100290826</v>
      </c>
      <c r="C254" s="64" t="s">
        <v>378</v>
      </c>
      <c r="D254" s="5" t="s">
        <v>331</v>
      </c>
      <c r="E254" s="5" t="s">
        <v>379</v>
      </c>
      <c r="F254" s="5" t="e">
        <f t="array" aca="1" ref="F254" ca="1">_xludf.IFNA(INDEX(อาจารย์ประจำหลักสูตรทั้งหมด!$J:$J,MATCH('เอกสารหมายเลข 1 (2)'!$V254,อาจารย์ประจำหลักสูตรทั้งหมด!$AK:$AK,0)),"")</f>
        <v>#NAME?</v>
      </c>
      <c r="G254" s="5" t="e">
        <f t="array" aca="1" ref="G254" ca="1">_xludf.IFNA(INDEX(อาจารย์ประจำหลักสูตรทั้งหมด!$C:$C,MATCH('เอกสารหมายเลข 1 (2)'!$V254,อาจารย์ประจำหลักสูตรทั้งหมด!$AK:$AK,0)),"")</f>
        <v>#NAME?</v>
      </c>
      <c r="H254" s="5" t="e">
        <f t="array" aca="1" ref="H254" ca="1">_xludf.IFNA(INDEX(อาจารย์ประจำหลักสูตรทั้งหมด!$E:$E,MATCH('เอกสารหมายเลข 1 (2)'!$V254,อาจารย์ประจำหลักสูตรทั้งหมด!$AK:$AK,0)),"")</f>
        <v>#NAME?</v>
      </c>
      <c r="I254" s="5" t="e">
        <f t="array" aca="1" ref="I254" ca="1">_xludf.IFNA(INDEX(อาจารย์ประจำหลักสูตรทั้งหมด!$L:$L,MATCH('เอกสารหมายเลข 1 (2)'!$V254,อาจารย์ประจำหลักสูตรทั้งหมด!$AK:$AK,0)),"")</f>
        <v>#NAME?</v>
      </c>
      <c r="J254" s="65" t="e">
        <f t="array" aca="1" ref="J254" ca="1">_xludf.IFNA(INDEX(อาจารย์ประจำหลักสูตรทั้งหมด!$T:$T,MATCH('เอกสารหมายเลข 1 (2)'!$V254,อาจารย์ประจำหลักสูตรทั้งหมด!$AK:$AK,0)),"")</f>
        <v>#NAME?</v>
      </c>
      <c r="K254" s="5" t="s">
        <v>62</v>
      </c>
      <c r="L254" s="5" t="s">
        <v>81</v>
      </c>
      <c r="M254" s="66">
        <f t="shared" ref="M254:M288" si="172">IF(K254="ข้าราชการพลเรือนในสถาบันอุดมศึกษา",1,0)</f>
        <v>1</v>
      </c>
      <c r="N254" s="66">
        <f t="shared" ref="N254:N288" si="173">IF(K254="พนักงานมหาวิทยาลัย",1,0)</f>
        <v>0</v>
      </c>
      <c r="O254" s="66"/>
      <c r="P254" s="66">
        <f t="shared" ref="P254:P288" si="174">IF(K254="ลูกจ้างชั่วคราวรายเดือน",1,0)</f>
        <v>0</v>
      </c>
      <c r="Q254" s="66">
        <f t="shared" ref="Q254:Q288" si="175">IF(K254="อาจารย์พิเศษรายชั่วโมง",1,0)</f>
        <v>0</v>
      </c>
      <c r="R254" s="67">
        <f t="shared" si="2"/>
        <v>1</v>
      </c>
      <c r="S254" s="5"/>
      <c r="T254" s="5"/>
      <c r="U254" s="5" t="str">
        <f t="shared" si="7"/>
        <v>คณะมนุษยศาสตร์และสังคมศาสตร์ สาขาวิชาภาษาต่างประเทศ</v>
      </c>
      <c r="V254" s="8">
        <v>3400100290826</v>
      </c>
      <c r="W254" s="5"/>
      <c r="X254" s="5"/>
      <c r="Y254" s="5"/>
      <c r="Z254" s="5"/>
    </row>
    <row r="255" spans="1:26" ht="21.75" customHeight="1">
      <c r="A255" s="1"/>
      <c r="B255" s="2">
        <v>3409900004192</v>
      </c>
      <c r="C255" s="64" t="s">
        <v>381</v>
      </c>
      <c r="D255" s="5" t="s">
        <v>331</v>
      </c>
      <c r="E255" s="5" t="s">
        <v>379</v>
      </c>
      <c r="F255" s="5" t="e">
        <f t="array" aca="1" ref="F255" ca="1">_xludf.IFNA(INDEX(อาจารย์ประจำหลักสูตรทั้งหมด!$J:$J,MATCH('เอกสารหมายเลข 1 (2)'!$V255,อาจารย์ประจำหลักสูตรทั้งหมด!$AK:$AK,0)),"")</f>
        <v>#NAME?</v>
      </c>
      <c r="G255" s="5" t="e">
        <f t="array" aca="1" ref="G255" ca="1">_xludf.IFNA(INDEX(อาจารย์ประจำหลักสูตรทั้งหมด!$C:$C,MATCH('เอกสารหมายเลข 1 (2)'!$V255,อาจารย์ประจำหลักสูตรทั้งหมด!$AK:$AK,0)),"")</f>
        <v>#NAME?</v>
      </c>
      <c r="H255" s="5" t="e">
        <f t="array" aca="1" ref="H255" ca="1">_xludf.IFNA(INDEX(อาจารย์ประจำหลักสูตรทั้งหมด!$E:$E,MATCH('เอกสารหมายเลข 1 (2)'!$V255,อาจารย์ประจำหลักสูตรทั้งหมด!$AK:$AK,0)),"")</f>
        <v>#NAME?</v>
      </c>
      <c r="I255" s="5" t="e">
        <f t="array" aca="1" ref="I255" ca="1">_xludf.IFNA(INDEX(อาจารย์ประจำหลักสูตรทั้งหมด!$L:$L,MATCH('เอกสารหมายเลข 1 (2)'!$V255,อาจารย์ประจำหลักสูตรทั้งหมด!$AK:$AK,0)),"")</f>
        <v>#NAME?</v>
      </c>
      <c r="J255" s="65" t="e">
        <f t="array" aca="1" ref="J255" ca="1">_xludf.IFNA(INDEX(อาจารย์ประจำหลักสูตรทั้งหมด!$T:$T,MATCH('เอกสารหมายเลข 1 (2)'!$V255,อาจารย์ประจำหลักสูตรทั้งหมด!$AK:$AK,0)),"")</f>
        <v>#NAME?</v>
      </c>
      <c r="K255" s="5" t="s">
        <v>62</v>
      </c>
      <c r="L255" s="5" t="s">
        <v>81</v>
      </c>
      <c r="M255" s="66">
        <f t="shared" si="172"/>
        <v>1</v>
      </c>
      <c r="N255" s="66">
        <f t="shared" si="173"/>
        <v>0</v>
      </c>
      <c r="O255" s="66"/>
      <c r="P255" s="66">
        <f t="shared" si="174"/>
        <v>0</v>
      </c>
      <c r="Q255" s="66">
        <f t="shared" si="175"/>
        <v>0</v>
      </c>
      <c r="R255" s="67">
        <f t="shared" si="2"/>
        <v>1</v>
      </c>
      <c r="S255" s="5"/>
      <c r="T255" s="5"/>
      <c r="U255" s="5" t="str">
        <f t="shared" si="7"/>
        <v>คณะมนุษยศาสตร์และสังคมศาสตร์ สาขาวิชาภาษาต่างประเทศ</v>
      </c>
      <c r="V255" s="8">
        <v>3409900004192</v>
      </c>
      <c r="W255" s="5"/>
      <c r="X255" s="5"/>
      <c r="Y255" s="5"/>
      <c r="Z255" s="5"/>
    </row>
    <row r="256" spans="1:26" ht="21.75" customHeight="1">
      <c r="A256" s="1"/>
      <c r="B256" s="2">
        <v>3410601289227</v>
      </c>
      <c r="C256" s="64" t="s">
        <v>384</v>
      </c>
      <c r="D256" s="5" t="s">
        <v>331</v>
      </c>
      <c r="E256" s="5" t="s">
        <v>379</v>
      </c>
      <c r="F256" s="5" t="e">
        <f t="array" aca="1" ref="F256" ca="1">_xludf.IFNA(INDEX(อาจารย์ประจำหลักสูตรทั้งหมด!$J:$J,MATCH('เอกสารหมายเลข 1 (2)'!$V256,อาจารย์ประจำหลักสูตรทั้งหมด!$AK:$AK,0)),"")</f>
        <v>#NAME?</v>
      </c>
      <c r="G256" s="5" t="e">
        <f t="array" aca="1" ref="G256" ca="1">_xludf.IFNA(INDEX(อาจารย์ประจำหลักสูตรทั้งหมด!$C:$C,MATCH('เอกสารหมายเลข 1 (2)'!$V256,อาจารย์ประจำหลักสูตรทั้งหมด!$AK:$AK,0)),"")</f>
        <v>#NAME?</v>
      </c>
      <c r="H256" s="5" t="e">
        <f t="array" aca="1" ref="H256" ca="1">_xludf.IFNA(INDEX(อาจารย์ประจำหลักสูตรทั้งหมด!$E:$E,MATCH('เอกสารหมายเลข 1 (2)'!$V256,อาจารย์ประจำหลักสูตรทั้งหมด!$AK:$AK,0)),"")</f>
        <v>#NAME?</v>
      </c>
      <c r="I256" s="5" t="e">
        <f t="array" aca="1" ref="I256" ca="1">_xludf.IFNA(INDEX(อาจารย์ประจำหลักสูตรทั้งหมด!$L:$L,MATCH('เอกสารหมายเลข 1 (2)'!$V256,อาจารย์ประจำหลักสูตรทั้งหมด!$AK:$AK,0)),"")</f>
        <v>#NAME?</v>
      </c>
      <c r="J256" s="65" t="e">
        <f t="array" aca="1" ref="J256" ca="1">_xludf.IFNA(INDEX(อาจารย์ประจำหลักสูตรทั้งหมด!$T:$T,MATCH('เอกสารหมายเลข 1 (2)'!$V256,อาจารย์ประจำหลักสูตรทั้งหมด!$AK:$AK,0)),"")</f>
        <v>#NAME?</v>
      </c>
      <c r="K256" s="5" t="s">
        <v>62</v>
      </c>
      <c r="L256" s="5" t="s">
        <v>81</v>
      </c>
      <c r="M256" s="66">
        <f t="shared" si="172"/>
        <v>1</v>
      </c>
      <c r="N256" s="66">
        <f t="shared" si="173"/>
        <v>0</v>
      </c>
      <c r="O256" s="66"/>
      <c r="P256" s="66">
        <f t="shared" si="174"/>
        <v>0</v>
      </c>
      <c r="Q256" s="66">
        <f t="shared" si="175"/>
        <v>0</v>
      </c>
      <c r="R256" s="67">
        <f t="shared" si="2"/>
        <v>1</v>
      </c>
      <c r="S256" s="5"/>
      <c r="T256" s="5"/>
      <c r="U256" s="5" t="str">
        <f t="shared" si="7"/>
        <v>คณะมนุษยศาสตร์และสังคมศาสตร์ สาขาวิชาภาษาต่างประเทศ</v>
      </c>
      <c r="V256" s="8">
        <v>3410601289227</v>
      </c>
      <c r="W256" s="5"/>
      <c r="X256" s="5"/>
      <c r="Y256" s="5"/>
      <c r="Z256" s="5"/>
    </row>
    <row r="257" spans="1:26" ht="21.75" customHeight="1">
      <c r="A257" s="1"/>
      <c r="B257" s="2">
        <v>3479900056010</v>
      </c>
      <c r="C257" s="64" t="s">
        <v>385</v>
      </c>
      <c r="D257" s="5" t="s">
        <v>331</v>
      </c>
      <c r="E257" s="5" t="s">
        <v>379</v>
      </c>
      <c r="F257" s="5" t="e">
        <f t="array" aca="1" ref="F257" ca="1">_xludf.IFNA(INDEX(อาจารย์ประจำหลักสูตรทั้งหมด!$J:$J,MATCH('เอกสารหมายเลข 1 (2)'!$V257,อาจารย์ประจำหลักสูตรทั้งหมด!$AK:$AK,0)),"")</f>
        <v>#NAME?</v>
      </c>
      <c r="G257" s="5" t="e">
        <f t="array" aca="1" ref="G257" ca="1">_xludf.IFNA(INDEX(อาจารย์ประจำหลักสูตรทั้งหมด!$C:$C,MATCH('เอกสารหมายเลข 1 (2)'!$V257,อาจารย์ประจำหลักสูตรทั้งหมด!$AK:$AK,0)),"")</f>
        <v>#NAME?</v>
      </c>
      <c r="H257" s="5" t="e">
        <f t="array" aca="1" ref="H257" ca="1">_xludf.IFNA(INDEX(อาจารย์ประจำหลักสูตรทั้งหมด!$E:$E,MATCH('เอกสารหมายเลข 1 (2)'!$V257,อาจารย์ประจำหลักสูตรทั้งหมด!$AK:$AK,0)),"")</f>
        <v>#NAME?</v>
      </c>
      <c r="I257" s="5" t="e">
        <f t="array" aca="1" ref="I257" ca="1">_xludf.IFNA(INDEX(อาจารย์ประจำหลักสูตรทั้งหมด!$L:$L,MATCH('เอกสารหมายเลข 1 (2)'!$V257,อาจารย์ประจำหลักสูตรทั้งหมด!$AK:$AK,0)),"")</f>
        <v>#NAME?</v>
      </c>
      <c r="J257" s="65" t="e">
        <f t="array" aca="1" ref="J257" ca="1">_xludf.IFNA(INDEX(อาจารย์ประจำหลักสูตรทั้งหมด!$T:$T,MATCH('เอกสารหมายเลข 1 (2)'!$V257,อาจารย์ประจำหลักสูตรทั้งหมด!$AK:$AK,0)),"")</f>
        <v>#NAME?</v>
      </c>
      <c r="K257" s="5" t="s">
        <v>62</v>
      </c>
      <c r="L257" s="5" t="s">
        <v>49</v>
      </c>
      <c r="M257" s="66">
        <f t="shared" si="172"/>
        <v>1</v>
      </c>
      <c r="N257" s="66">
        <f t="shared" si="173"/>
        <v>0</v>
      </c>
      <c r="O257" s="66"/>
      <c r="P257" s="66">
        <f t="shared" si="174"/>
        <v>0</v>
      </c>
      <c r="Q257" s="66">
        <f t="shared" si="175"/>
        <v>0</v>
      </c>
      <c r="R257" s="67">
        <f t="shared" si="2"/>
        <v>1</v>
      </c>
      <c r="S257" s="5"/>
      <c r="T257" s="5"/>
      <c r="U257" s="5" t="str">
        <f t="shared" si="7"/>
        <v>คณะมนุษยศาสตร์และสังคมศาสตร์ สาขาวิชาภาษาต่างประเทศ</v>
      </c>
      <c r="V257" s="8">
        <v>3479900056010</v>
      </c>
      <c r="W257" s="5"/>
      <c r="X257" s="5"/>
      <c r="Y257" s="5"/>
      <c r="Z257" s="5"/>
    </row>
    <row r="258" spans="1:26" ht="21.75" customHeight="1">
      <c r="A258" s="1"/>
      <c r="B258" s="2">
        <v>3500800146140</v>
      </c>
      <c r="C258" s="64" t="s">
        <v>387</v>
      </c>
      <c r="D258" s="5" t="s">
        <v>331</v>
      </c>
      <c r="E258" s="5" t="s">
        <v>379</v>
      </c>
      <c r="F258" s="5" t="e">
        <f t="array" aca="1" ref="F258" ca="1">_xludf.IFNA(INDEX(อาจารย์ประจำหลักสูตรทั้งหมด!$J:$J,MATCH('เอกสารหมายเลข 1 (2)'!$V258,อาจารย์ประจำหลักสูตรทั้งหมด!$AK:$AK,0)),"")</f>
        <v>#NAME?</v>
      </c>
      <c r="G258" s="5" t="e">
        <f t="array" aca="1" ref="G258" ca="1">_xludf.IFNA(INDEX(อาจารย์ประจำหลักสูตรทั้งหมด!$C:$C,MATCH('เอกสารหมายเลข 1 (2)'!$V258,อาจารย์ประจำหลักสูตรทั้งหมด!$AK:$AK,0)),"")</f>
        <v>#NAME?</v>
      </c>
      <c r="H258" s="5" t="e">
        <f t="array" aca="1" ref="H258" ca="1">_xludf.IFNA(INDEX(อาจารย์ประจำหลักสูตรทั้งหมด!$E:$E,MATCH('เอกสารหมายเลข 1 (2)'!$V258,อาจารย์ประจำหลักสูตรทั้งหมด!$AK:$AK,0)),"")</f>
        <v>#NAME?</v>
      </c>
      <c r="I258" s="5" t="e">
        <f t="array" aca="1" ref="I258" ca="1">_xludf.IFNA(INDEX(อาจารย์ประจำหลักสูตรทั้งหมด!$L:$L,MATCH('เอกสารหมายเลข 1 (2)'!$V258,อาจารย์ประจำหลักสูตรทั้งหมด!$AK:$AK,0)),"")</f>
        <v>#NAME?</v>
      </c>
      <c r="J258" s="65" t="e">
        <f t="array" aca="1" ref="J258" ca="1">_xludf.IFNA(INDEX(อาจารย์ประจำหลักสูตรทั้งหมด!$T:$T,MATCH('เอกสารหมายเลข 1 (2)'!$V258,อาจารย์ประจำหลักสูตรทั้งหมด!$AK:$AK,0)),"")</f>
        <v>#NAME?</v>
      </c>
      <c r="K258" s="5" t="s">
        <v>62</v>
      </c>
      <c r="L258" s="5" t="s">
        <v>49</v>
      </c>
      <c r="M258" s="66">
        <f t="shared" si="172"/>
        <v>1</v>
      </c>
      <c r="N258" s="66">
        <f t="shared" si="173"/>
        <v>0</v>
      </c>
      <c r="O258" s="66"/>
      <c r="P258" s="66">
        <f t="shared" si="174"/>
        <v>0</v>
      </c>
      <c r="Q258" s="66">
        <f t="shared" si="175"/>
        <v>0</v>
      </c>
      <c r="R258" s="67">
        <f t="shared" si="2"/>
        <v>1</v>
      </c>
      <c r="S258" s="5"/>
      <c r="T258" s="5"/>
      <c r="U258" s="5" t="str">
        <f t="shared" si="7"/>
        <v>คณะมนุษยศาสตร์และสังคมศาสตร์ สาขาวิชาภาษาต่างประเทศ</v>
      </c>
      <c r="V258" s="8">
        <v>3500800146140</v>
      </c>
      <c r="W258" s="5"/>
      <c r="X258" s="5"/>
      <c r="Y258" s="5"/>
      <c r="Z258" s="5"/>
    </row>
    <row r="259" spans="1:26" ht="21.75" customHeight="1">
      <c r="A259" s="1"/>
      <c r="B259" s="2">
        <v>3501900517949</v>
      </c>
      <c r="C259" s="64" t="s">
        <v>388</v>
      </c>
      <c r="D259" s="5" t="s">
        <v>331</v>
      </c>
      <c r="E259" s="5" t="s">
        <v>379</v>
      </c>
      <c r="F259" s="5" t="e">
        <f t="array" aca="1" ref="F259" ca="1">_xludf.IFNA(INDEX(อาจารย์ประจำหลักสูตรทั้งหมด!$J:$J,MATCH('เอกสารหมายเลข 1 (2)'!$V259,อาจารย์ประจำหลักสูตรทั้งหมด!$AK:$AK,0)),"")</f>
        <v>#NAME?</v>
      </c>
      <c r="G259" s="5" t="e">
        <f t="array" aca="1" ref="G259" ca="1">_xludf.IFNA(INDEX(อาจารย์ประจำหลักสูตรทั้งหมด!$C:$C,MATCH('เอกสารหมายเลข 1 (2)'!$V259,อาจารย์ประจำหลักสูตรทั้งหมด!$AK:$AK,0)),"")</f>
        <v>#NAME?</v>
      </c>
      <c r="H259" s="5" t="e">
        <f t="array" aca="1" ref="H259" ca="1">_xludf.IFNA(INDEX(อาจารย์ประจำหลักสูตรทั้งหมด!$E:$E,MATCH('เอกสารหมายเลข 1 (2)'!$V259,อาจารย์ประจำหลักสูตรทั้งหมด!$AK:$AK,0)),"")</f>
        <v>#NAME?</v>
      </c>
      <c r="I259" s="5" t="e">
        <f t="array" aca="1" ref="I259" ca="1">_xludf.IFNA(INDEX(อาจารย์ประจำหลักสูตรทั้งหมด!$L:$L,MATCH('เอกสารหมายเลข 1 (2)'!$V259,อาจารย์ประจำหลักสูตรทั้งหมด!$AK:$AK,0)),"")</f>
        <v>#NAME?</v>
      </c>
      <c r="J259" s="65" t="e">
        <f t="array" aca="1" ref="J259" ca="1">_xludf.IFNA(INDEX(อาจารย์ประจำหลักสูตรทั้งหมด!$T:$T,MATCH('เอกสารหมายเลข 1 (2)'!$V259,อาจารย์ประจำหลักสูตรทั้งหมด!$AK:$AK,0)),"")</f>
        <v>#NAME?</v>
      </c>
      <c r="K259" s="5" t="s">
        <v>62</v>
      </c>
      <c r="L259" s="5" t="s">
        <v>49</v>
      </c>
      <c r="M259" s="66">
        <f t="shared" si="172"/>
        <v>1</v>
      </c>
      <c r="N259" s="66">
        <f t="shared" si="173"/>
        <v>0</v>
      </c>
      <c r="O259" s="66"/>
      <c r="P259" s="66">
        <f t="shared" si="174"/>
        <v>0</v>
      </c>
      <c r="Q259" s="66">
        <f t="shared" si="175"/>
        <v>0</v>
      </c>
      <c r="R259" s="67">
        <f t="shared" si="2"/>
        <v>1</v>
      </c>
      <c r="S259" s="5"/>
      <c r="T259" s="5"/>
      <c r="U259" s="5" t="str">
        <f t="shared" si="7"/>
        <v>คณะมนุษยศาสตร์และสังคมศาสตร์ สาขาวิชาภาษาต่างประเทศ</v>
      </c>
      <c r="V259" s="8">
        <v>3501900517949</v>
      </c>
      <c r="W259" s="5"/>
      <c r="X259" s="5"/>
      <c r="Y259" s="5"/>
      <c r="Z259" s="5"/>
    </row>
    <row r="260" spans="1:26" ht="21.75" customHeight="1">
      <c r="A260" s="1"/>
      <c r="B260" s="2">
        <v>1410100130661</v>
      </c>
      <c r="C260" s="64" t="s">
        <v>389</v>
      </c>
      <c r="D260" s="5" t="s">
        <v>331</v>
      </c>
      <c r="E260" s="5" t="s">
        <v>379</v>
      </c>
      <c r="F260" s="5" t="e">
        <f t="array" aca="1" ref="F260" ca="1">_xludf.IFNA(INDEX(อาจารย์ประจำหลักสูตรทั้งหมด!$J:$J,MATCH('เอกสารหมายเลข 1 (2)'!$V260,อาจารย์ประจำหลักสูตรทั้งหมด!$AK:$AK,0)),"")</f>
        <v>#NAME?</v>
      </c>
      <c r="G260" s="5" t="e">
        <f t="array" aca="1" ref="G260" ca="1">_xludf.IFNA(INDEX(อาจารย์ประจำหลักสูตรทั้งหมด!$C:$C,MATCH('เอกสารหมายเลข 1 (2)'!$V260,อาจารย์ประจำหลักสูตรทั้งหมด!$AK:$AK,0)),"")</f>
        <v>#NAME?</v>
      </c>
      <c r="H260" s="5" t="e">
        <f t="array" aca="1" ref="H260" ca="1">_xludf.IFNA(INDEX(อาจารย์ประจำหลักสูตรทั้งหมด!$E:$E,MATCH('เอกสารหมายเลข 1 (2)'!$V260,อาจารย์ประจำหลักสูตรทั้งหมด!$AK:$AK,0)),"")</f>
        <v>#NAME?</v>
      </c>
      <c r="I260" s="5" t="e">
        <f t="array" aca="1" ref="I260" ca="1">_xludf.IFNA(INDEX(อาจารย์ประจำหลักสูตรทั้งหมด!$L:$L,MATCH('เอกสารหมายเลข 1 (2)'!$V260,อาจารย์ประจำหลักสูตรทั้งหมด!$AK:$AK,0)),"")</f>
        <v>#NAME?</v>
      </c>
      <c r="J260" s="65" t="e">
        <f t="array" aca="1" ref="J260" ca="1">_xludf.IFNA(INDEX(อาจารย์ประจำหลักสูตรทั้งหมด!$T:$T,MATCH('เอกสารหมายเลข 1 (2)'!$V260,อาจารย์ประจำหลักสูตรทั้งหมด!$AK:$AK,0)),"")</f>
        <v>#NAME?</v>
      </c>
      <c r="K260" s="5" t="s">
        <v>6</v>
      </c>
      <c r="L260" s="5" t="s">
        <v>81</v>
      </c>
      <c r="M260" s="66">
        <f t="shared" si="172"/>
        <v>0</v>
      </c>
      <c r="N260" s="66">
        <f t="shared" si="173"/>
        <v>1</v>
      </c>
      <c r="O260" s="66"/>
      <c r="P260" s="66">
        <f t="shared" si="174"/>
        <v>0</v>
      </c>
      <c r="Q260" s="66">
        <f t="shared" si="175"/>
        <v>0</v>
      </c>
      <c r="R260" s="67">
        <f t="shared" si="2"/>
        <v>1</v>
      </c>
      <c r="S260" s="5"/>
      <c r="T260" s="5"/>
      <c r="U260" s="5" t="str">
        <f t="shared" si="7"/>
        <v>คณะมนุษยศาสตร์และสังคมศาสตร์ สาขาวิชาภาษาต่างประเทศ</v>
      </c>
      <c r="V260" s="8">
        <v>1410100130661</v>
      </c>
      <c r="W260" s="5"/>
      <c r="X260" s="5"/>
      <c r="Y260" s="5"/>
      <c r="Z260" s="5"/>
    </row>
    <row r="261" spans="1:26" ht="21.75" customHeight="1">
      <c r="A261" s="1"/>
      <c r="B261" s="2">
        <v>1429900090351</v>
      </c>
      <c r="C261" s="64" t="s">
        <v>391</v>
      </c>
      <c r="D261" s="5" t="s">
        <v>331</v>
      </c>
      <c r="E261" s="5" t="s">
        <v>379</v>
      </c>
      <c r="F261" s="5" t="e">
        <f t="array" aca="1" ref="F261" ca="1">_xludf.IFNA(INDEX(อาจารย์ประจำหลักสูตรทั้งหมด!$J:$J,MATCH('เอกสารหมายเลข 1 (2)'!$V261,อาจารย์ประจำหลักสูตรทั้งหมด!$AK:$AK,0)),"")</f>
        <v>#NAME?</v>
      </c>
      <c r="G261" s="5" t="e">
        <f t="array" aca="1" ref="G261" ca="1">_xludf.IFNA(INDEX(อาจารย์ประจำหลักสูตรทั้งหมด!$C:$C,MATCH('เอกสารหมายเลข 1 (2)'!$V261,อาจารย์ประจำหลักสูตรทั้งหมด!$AK:$AK,0)),"")</f>
        <v>#NAME?</v>
      </c>
      <c r="H261" s="5" t="e">
        <f t="array" aca="1" ref="H261" ca="1">_xludf.IFNA(INDEX(อาจารย์ประจำหลักสูตรทั้งหมด!$E:$E,MATCH('เอกสารหมายเลข 1 (2)'!$V261,อาจารย์ประจำหลักสูตรทั้งหมด!$AK:$AK,0)),"")</f>
        <v>#NAME?</v>
      </c>
      <c r="I261" s="5" t="e">
        <f t="array" aca="1" ref="I261" ca="1">_xludf.IFNA(INDEX(อาจารย์ประจำหลักสูตรทั้งหมด!$L:$L,MATCH('เอกสารหมายเลข 1 (2)'!$V261,อาจารย์ประจำหลักสูตรทั้งหมด!$AK:$AK,0)),"")</f>
        <v>#NAME?</v>
      </c>
      <c r="J261" s="65" t="e">
        <f t="array" aca="1" ref="J261" ca="1">_xludf.IFNA(INDEX(อาจารย์ประจำหลักสูตรทั้งหมด!$T:$T,MATCH('เอกสารหมายเลข 1 (2)'!$V261,อาจารย์ประจำหลักสูตรทั้งหมด!$AK:$AK,0)),"")</f>
        <v>#NAME?</v>
      </c>
      <c r="K261" s="5" t="s">
        <v>6</v>
      </c>
      <c r="L261" s="5" t="s">
        <v>81</v>
      </c>
      <c r="M261" s="66">
        <f t="shared" si="172"/>
        <v>0</v>
      </c>
      <c r="N261" s="66">
        <f t="shared" si="173"/>
        <v>1</v>
      </c>
      <c r="O261" s="66"/>
      <c r="P261" s="66">
        <f t="shared" si="174"/>
        <v>0</v>
      </c>
      <c r="Q261" s="66">
        <f t="shared" si="175"/>
        <v>0</v>
      </c>
      <c r="R261" s="67">
        <f t="shared" si="2"/>
        <v>1</v>
      </c>
      <c r="S261" s="5"/>
      <c r="T261" s="5"/>
      <c r="U261" s="5" t="str">
        <f t="shared" si="7"/>
        <v>คณะมนุษยศาสตร์และสังคมศาสตร์ สาขาวิชาภาษาต่างประเทศ</v>
      </c>
      <c r="V261" s="8">
        <v>1429900090351</v>
      </c>
      <c r="W261" s="5"/>
      <c r="X261" s="5"/>
      <c r="Y261" s="5"/>
      <c r="Z261" s="5"/>
    </row>
    <row r="262" spans="1:26" ht="21.75" customHeight="1">
      <c r="A262" s="1"/>
      <c r="B262" s="2">
        <v>1429900090360</v>
      </c>
      <c r="C262" s="64" t="s">
        <v>392</v>
      </c>
      <c r="D262" s="5" t="s">
        <v>331</v>
      </c>
      <c r="E262" s="5" t="s">
        <v>379</v>
      </c>
      <c r="F262" s="5" t="e">
        <f t="array" aca="1" ref="F262" ca="1">_xludf.IFNA(INDEX(อาจารย์ประจำหลักสูตรทั้งหมด!$J:$J,MATCH('เอกสารหมายเลข 1 (2)'!$V262,อาจารย์ประจำหลักสูตรทั้งหมด!$AK:$AK,0)),"")</f>
        <v>#NAME?</v>
      </c>
      <c r="G262" s="5" t="e">
        <f t="array" aca="1" ref="G262" ca="1">_xludf.IFNA(INDEX(อาจารย์ประจำหลักสูตรทั้งหมด!$C:$C,MATCH('เอกสารหมายเลข 1 (2)'!$V262,อาจารย์ประจำหลักสูตรทั้งหมด!$AK:$AK,0)),"")</f>
        <v>#NAME?</v>
      </c>
      <c r="H262" s="5" t="e">
        <f t="array" aca="1" ref="H262" ca="1">_xludf.IFNA(INDEX(อาจารย์ประจำหลักสูตรทั้งหมด!$E:$E,MATCH('เอกสารหมายเลข 1 (2)'!$V262,อาจารย์ประจำหลักสูตรทั้งหมด!$AK:$AK,0)),"")</f>
        <v>#NAME?</v>
      </c>
      <c r="I262" s="5" t="e">
        <f t="array" aca="1" ref="I262" ca="1">_xludf.IFNA(INDEX(อาจารย์ประจำหลักสูตรทั้งหมด!$L:$L,MATCH('เอกสารหมายเลข 1 (2)'!$V262,อาจารย์ประจำหลักสูตรทั้งหมด!$AK:$AK,0)),"")</f>
        <v>#NAME?</v>
      </c>
      <c r="J262" s="65" t="e">
        <f t="array" aca="1" ref="J262" ca="1">_xludf.IFNA(INDEX(อาจารย์ประจำหลักสูตรทั้งหมด!$T:$T,MATCH('เอกสารหมายเลข 1 (2)'!$V262,อาจารย์ประจำหลักสูตรทั้งหมด!$AK:$AK,0)),"")</f>
        <v>#NAME?</v>
      </c>
      <c r="K262" s="5" t="s">
        <v>6</v>
      </c>
      <c r="L262" s="5" t="s">
        <v>81</v>
      </c>
      <c r="M262" s="66">
        <f t="shared" si="172"/>
        <v>0</v>
      </c>
      <c r="N262" s="66">
        <f t="shared" si="173"/>
        <v>1</v>
      </c>
      <c r="O262" s="66"/>
      <c r="P262" s="66">
        <f t="shared" si="174"/>
        <v>0</v>
      </c>
      <c r="Q262" s="66">
        <f t="shared" si="175"/>
        <v>0</v>
      </c>
      <c r="R262" s="67">
        <f t="shared" si="2"/>
        <v>1</v>
      </c>
      <c r="S262" s="5"/>
      <c r="T262" s="5"/>
      <c r="U262" s="5" t="str">
        <f t="shared" si="7"/>
        <v>คณะมนุษยศาสตร์และสังคมศาสตร์ สาขาวิชาภาษาต่างประเทศ</v>
      </c>
      <c r="V262" s="8">
        <v>1429900090360</v>
      </c>
      <c r="W262" s="5"/>
      <c r="X262" s="5"/>
      <c r="Y262" s="5"/>
      <c r="Z262" s="5"/>
    </row>
    <row r="263" spans="1:26" ht="21.75" customHeight="1">
      <c r="A263" s="1"/>
      <c r="B263" s="2">
        <v>1469900044945</v>
      </c>
      <c r="C263" s="64" t="s">
        <v>393</v>
      </c>
      <c r="D263" s="5" t="s">
        <v>331</v>
      </c>
      <c r="E263" s="5" t="s">
        <v>379</v>
      </c>
      <c r="F263" s="5" t="e">
        <f t="array" aca="1" ref="F263" ca="1">_xludf.IFNA(INDEX(อาจารย์ประจำหลักสูตรทั้งหมด!$J:$J,MATCH('เอกสารหมายเลข 1 (2)'!$V263,อาจารย์ประจำหลักสูตรทั้งหมด!$AK:$AK,0)),"")</f>
        <v>#NAME?</v>
      </c>
      <c r="G263" s="5" t="e">
        <f t="array" aca="1" ref="G263" ca="1">_xludf.IFNA(INDEX(อาจารย์ประจำหลักสูตรทั้งหมด!$C:$C,MATCH('เอกสารหมายเลข 1 (2)'!$V263,อาจารย์ประจำหลักสูตรทั้งหมด!$AK:$AK,0)),"")</f>
        <v>#NAME?</v>
      </c>
      <c r="H263" s="5" t="e">
        <f t="array" aca="1" ref="H263" ca="1">_xludf.IFNA(INDEX(อาจารย์ประจำหลักสูตรทั้งหมด!$E:$E,MATCH('เอกสารหมายเลข 1 (2)'!$V263,อาจารย์ประจำหลักสูตรทั้งหมด!$AK:$AK,0)),"")</f>
        <v>#NAME?</v>
      </c>
      <c r="I263" s="5" t="e">
        <f t="array" aca="1" ref="I263" ca="1">_xludf.IFNA(INDEX(อาจารย์ประจำหลักสูตรทั้งหมด!$L:$L,MATCH('เอกสารหมายเลข 1 (2)'!$V263,อาจารย์ประจำหลักสูตรทั้งหมด!$AK:$AK,0)),"")</f>
        <v>#NAME?</v>
      </c>
      <c r="J263" s="65" t="e">
        <f t="array" aca="1" ref="J263" ca="1">_xludf.IFNA(INDEX(อาจารย์ประจำหลักสูตรทั้งหมด!$T:$T,MATCH('เอกสารหมายเลข 1 (2)'!$V263,อาจารย์ประจำหลักสูตรทั้งหมด!$AK:$AK,0)),"")</f>
        <v>#NAME?</v>
      </c>
      <c r="K263" s="5" t="s">
        <v>6</v>
      </c>
      <c r="L263" s="5" t="s">
        <v>81</v>
      </c>
      <c r="M263" s="66">
        <f t="shared" si="172"/>
        <v>0</v>
      </c>
      <c r="N263" s="66">
        <f t="shared" si="173"/>
        <v>1</v>
      </c>
      <c r="O263" s="66"/>
      <c r="P263" s="66">
        <f t="shared" si="174"/>
        <v>0</v>
      </c>
      <c r="Q263" s="66">
        <f t="shared" si="175"/>
        <v>0</v>
      </c>
      <c r="R263" s="67">
        <f t="shared" si="2"/>
        <v>1</v>
      </c>
      <c r="S263" s="5"/>
      <c r="T263" s="5"/>
      <c r="U263" s="5" t="str">
        <f t="shared" si="7"/>
        <v>คณะมนุษยศาสตร์และสังคมศาสตร์ สาขาวิชาภาษาต่างประเทศ</v>
      </c>
      <c r="V263" s="8">
        <v>1469900044945</v>
      </c>
      <c r="W263" s="5"/>
      <c r="X263" s="5"/>
      <c r="Y263" s="5"/>
      <c r="Z263" s="5"/>
    </row>
    <row r="264" spans="1:26" ht="21.75" customHeight="1">
      <c r="A264" s="1"/>
      <c r="B264" s="2">
        <v>1469900108111</v>
      </c>
      <c r="C264" s="64" t="s">
        <v>394</v>
      </c>
      <c r="D264" s="5" t="s">
        <v>331</v>
      </c>
      <c r="E264" s="5" t="s">
        <v>379</v>
      </c>
      <c r="F264" s="5" t="e">
        <f t="array" aca="1" ref="F264" ca="1">_xludf.IFNA(INDEX(อาจารย์ประจำหลักสูตรทั้งหมด!$J:$J,MATCH('เอกสารหมายเลข 1 (2)'!$V264,อาจารย์ประจำหลักสูตรทั้งหมด!$AK:$AK,0)),"")</f>
        <v>#NAME?</v>
      </c>
      <c r="G264" s="5" t="e">
        <f t="array" aca="1" ref="G264" ca="1">_xludf.IFNA(INDEX(อาจารย์ประจำหลักสูตรทั้งหมด!$C:$C,MATCH('เอกสารหมายเลข 1 (2)'!$V264,อาจารย์ประจำหลักสูตรทั้งหมด!$AK:$AK,0)),"")</f>
        <v>#NAME?</v>
      </c>
      <c r="H264" s="5" t="e">
        <f t="array" aca="1" ref="H264" ca="1">_xludf.IFNA(INDEX(อาจารย์ประจำหลักสูตรทั้งหมด!$E:$E,MATCH('เอกสารหมายเลข 1 (2)'!$V264,อาจารย์ประจำหลักสูตรทั้งหมด!$AK:$AK,0)),"")</f>
        <v>#NAME?</v>
      </c>
      <c r="I264" s="5" t="e">
        <f t="array" aca="1" ref="I264" ca="1">_xludf.IFNA(INDEX(อาจารย์ประจำหลักสูตรทั้งหมด!$L:$L,MATCH('เอกสารหมายเลข 1 (2)'!$V264,อาจารย์ประจำหลักสูตรทั้งหมด!$AK:$AK,0)),"")</f>
        <v>#NAME?</v>
      </c>
      <c r="J264" s="65" t="e">
        <f t="array" aca="1" ref="J264" ca="1">_xludf.IFNA(INDEX(อาจารย์ประจำหลักสูตรทั้งหมด!$T:$T,MATCH('เอกสารหมายเลข 1 (2)'!$V264,อาจารย์ประจำหลักสูตรทั้งหมด!$AK:$AK,0)),"")</f>
        <v>#NAME?</v>
      </c>
      <c r="K264" s="5" t="s">
        <v>6</v>
      </c>
      <c r="L264" s="5" t="s">
        <v>81</v>
      </c>
      <c r="M264" s="66">
        <f t="shared" si="172"/>
        <v>0</v>
      </c>
      <c r="N264" s="66">
        <f t="shared" si="173"/>
        <v>1</v>
      </c>
      <c r="O264" s="66"/>
      <c r="P264" s="66">
        <f t="shared" si="174"/>
        <v>0</v>
      </c>
      <c r="Q264" s="66">
        <f t="shared" si="175"/>
        <v>0</v>
      </c>
      <c r="R264" s="67">
        <f t="shared" si="2"/>
        <v>1</v>
      </c>
      <c r="S264" s="5"/>
      <c r="T264" s="5"/>
      <c r="U264" s="5" t="str">
        <f t="shared" si="7"/>
        <v>คณะมนุษยศาสตร์และสังคมศาสตร์ สาขาวิชาภาษาต่างประเทศ</v>
      </c>
      <c r="V264" s="8">
        <v>1469900108111</v>
      </c>
      <c r="W264" s="5"/>
      <c r="X264" s="5"/>
      <c r="Y264" s="5"/>
      <c r="Z264" s="5"/>
    </row>
    <row r="265" spans="1:26" ht="21.75" customHeight="1">
      <c r="A265" s="1"/>
      <c r="B265" s="2">
        <v>1470100195258</v>
      </c>
      <c r="C265" s="64" t="s">
        <v>395</v>
      </c>
      <c r="D265" s="5" t="s">
        <v>331</v>
      </c>
      <c r="E265" s="5" t="s">
        <v>379</v>
      </c>
      <c r="F265" s="5" t="e">
        <f t="array" aca="1" ref="F265" ca="1">_xludf.IFNA(INDEX(อาจารย์ประจำหลักสูตรทั้งหมด!$J:$J,MATCH('เอกสารหมายเลข 1 (2)'!$V265,อาจารย์ประจำหลักสูตรทั้งหมด!$AK:$AK,0)),"")</f>
        <v>#NAME?</v>
      </c>
      <c r="G265" s="5" t="e">
        <f t="array" aca="1" ref="G265" ca="1">_xludf.IFNA(INDEX(อาจารย์ประจำหลักสูตรทั้งหมด!$C:$C,MATCH('เอกสารหมายเลข 1 (2)'!$V265,อาจารย์ประจำหลักสูตรทั้งหมด!$AK:$AK,0)),"")</f>
        <v>#NAME?</v>
      </c>
      <c r="H265" s="5" t="e">
        <f t="array" aca="1" ref="H265" ca="1">_xludf.IFNA(INDEX(อาจารย์ประจำหลักสูตรทั้งหมด!$E:$E,MATCH('เอกสารหมายเลข 1 (2)'!$V265,อาจารย์ประจำหลักสูตรทั้งหมด!$AK:$AK,0)),"")</f>
        <v>#NAME?</v>
      </c>
      <c r="I265" s="5" t="e">
        <f t="array" aca="1" ref="I265" ca="1">_xludf.IFNA(INDEX(อาจารย์ประจำหลักสูตรทั้งหมด!$L:$L,MATCH('เอกสารหมายเลข 1 (2)'!$V265,อาจารย์ประจำหลักสูตรทั้งหมด!$AK:$AK,0)),"")</f>
        <v>#NAME?</v>
      </c>
      <c r="J265" s="65" t="e">
        <f t="array" aca="1" ref="J265" ca="1">_xludf.IFNA(INDEX(อาจารย์ประจำหลักสูตรทั้งหมด!$T:$T,MATCH('เอกสารหมายเลข 1 (2)'!$V265,อาจารย์ประจำหลักสูตรทั้งหมด!$AK:$AK,0)),"")</f>
        <v>#NAME?</v>
      </c>
      <c r="K265" s="5" t="s">
        <v>6</v>
      </c>
      <c r="L265" s="5" t="s">
        <v>81</v>
      </c>
      <c r="M265" s="66">
        <f t="shared" si="172"/>
        <v>0</v>
      </c>
      <c r="N265" s="66">
        <f t="shared" si="173"/>
        <v>1</v>
      </c>
      <c r="O265" s="66"/>
      <c r="P265" s="66">
        <f t="shared" si="174"/>
        <v>0</v>
      </c>
      <c r="Q265" s="66">
        <f t="shared" si="175"/>
        <v>0</v>
      </c>
      <c r="R265" s="67">
        <f t="shared" si="2"/>
        <v>1</v>
      </c>
      <c r="S265" s="5"/>
      <c r="T265" s="5"/>
      <c r="U265" s="5" t="str">
        <f t="shared" si="7"/>
        <v>คณะมนุษยศาสตร์และสังคมศาสตร์ สาขาวิชาภาษาต่างประเทศ</v>
      </c>
      <c r="V265" s="8">
        <v>1470100195258</v>
      </c>
      <c r="W265" s="5"/>
      <c r="X265" s="5"/>
      <c r="Y265" s="5"/>
      <c r="Z265" s="5"/>
    </row>
    <row r="266" spans="1:26" ht="21.75" customHeight="1">
      <c r="A266" s="1"/>
      <c r="B266" s="2">
        <v>1470800089388</v>
      </c>
      <c r="C266" s="64" t="s">
        <v>396</v>
      </c>
      <c r="D266" s="5" t="s">
        <v>331</v>
      </c>
      <c r="E266" s="5" t="s">
        <v>379</v>
      </c>
      <c r="F266" s="5" t="e">
        <f t="array" aca="1" ref="F266" ca="1">_xludf.IFNA(INDEX(อาจารย์ประจำหลักสูตรทั้งหมด!$J:$J,MATCH('เอกสารหมายเลข 1 (2)'!$V266,อาจารย์ประจำหลักสูตรทั้งหมด!$AK:$AK,0)),"")</f>
        <v>#NAME?</v>
      </c>
      <c r="G266" s="5" t="e">
        <f t="array" aca="1" ref="G266" ca="1">_xludf.IFNA(INDEX(อาจารย์ประจำหลักสูตรทั้งหมด!$C:$C,MATCH('เอกสารหมายเลข 1 (2)'!$V266,อาจารย์ประจำหลักสูตรทั้งหมด!$AK:$AK,0)),"")</f>
        <v>#NAME?</v>
      </c>
      <c r="H266" s="5" t="e">
        <f t="array" aca="1" ref="H266" ca="1">_xludf.IFNA(INDEX(อาจารย์ประจำหลักสูตรทั้งหมด!$E:$E,MATCH('เอกสารหมายเลข 1 (2)'!$V266,อาจารย์ประจำหลักสูตรทั้งหมด!$AK:$AK,0)),"")</f>
        <v>#NAME?</v>
      </c>
      <c r="I266" s="5" t="e">
        <f t="array" aca="1" ref="I266" ca="1">_xludf.IFNA(INDEX(อาจารย์ประจำหลักสูตรทั้งหมด!$L:$L,MATCH('เอกสารหมายเลข 1 (2)'!$V266,อาจารย์ประจำหลักสูตรทั้งหมด!$AK:$AK,0)),"")</f>
        <v>#NAME?</v>
      </c>
      <c r="J266" s="65" t="e">
        <f t="array" aca="1" ref="J266" ca="1">_xludf.IFNA(INDEX(อาจารย์ประจำหลักสูตรทั้งหมด!$T:$T,MATCH('เอกสารหมายเลข 1 (2)'!$V266,อาจารย์ประจำหลักสูตรทั้งหมด!$AK:$AK,0)),"")</f>
        <v>#NAME?</v>
      </c>
      <c r="K266" s="5" t="s">
        <v>6</v>
      </c>
      <c r="L266" s="5" t="s">
        <v>81</v>
      </c>
      <c r="M266" s="66">
        <f t="shared" si="172"/>
        <v>0</v>
      </c>
      <c r="N266" s="66">
        <f t="shared" si="173"/>
        <v>1</v>
      </c>
      <c r="O266" s="66"/>
      <c r="P266" s="66">
        <f t="shared" si="174"/>
        <v>0</v>
      </c>
      <c r="Q266" s="66">
        <f t="shared" si="175"/>
        <v>0</v>
      </c>
      <c r="R266" s="67">
        <f t="shared" si="2"/>
        <v>1</v>
      </c>
      <c r="S266" s="5"/>
      <c r="T266" s="5"/>
      <c r="U266" s="5" t="str">
        <f t="shared" si="7"/>
        <v>คณะมนุษยศาสตร์และสังคมศาสตร์ สาขาวิชาภาษาต่างประเทศ</v>
      </c>
      <c r="V266" s="8">
        <v>1470800089388</v>
      </c>
      <c r="W266" s="5"/>
      <c r="X266" s="5"/>
      <c r="Y266" s="5"/>
      <c r="Z266" s="5"/>
    </row>
    <row r="267" spans="1:26" ht="21.75" customHeight="1">
      <c r="A267" s="1"/>
      <c r="B267" s="2">
        <v>1470800186073</v>
      </c>
      <c r="C267" s="64" t="s">
        <v>397</v>
      </c>
      <c r="D267" s="5" t="s">
        <v>331</v>
      </c>
      <c r="E267" s="5" t="s">
        <v>379</v>
      </c>
      <c r="F267" s="5" t="e">
        <f t="array" aca="1" ref="F267" ca="1">_xludf.IFNA(INDEX(อาจารย์ประจำหลักสูตรทั้งหมด!$J:$J,MATCH('เอกสารหมายเลข 1 (2)'!$V267,อาจารย์ประจำหลักสูตรทั้งหมด!$AK:$AK,0)),"")</f>
        <v>#NAME?</v>
      </c>
      <c r="G267" s="5" t="e">
        <f t="array" aca="1" ref="G267" ca="1">_xludf.IFNA(INDEX(อาจารย์ประจำหลักสูตรทั้งหมด!$C:$C,MATCH('เอกสารหมายเลข 1 (2)'!$V267,อาจารย์ประจำหลักสูตรทั้งหมด!$AK:$AK,0)),"")</f>
        <v>#NAME?</v>
      </c>
      <c r="H267" s="5" t="e">
        <f t="array" aca="1" ref="H267" ca="1">_xludf.IFNA(INDEX(อาจารย์ประจำหลักสูตรทั้งหมด!$E:$E,MATCH('เอกสารหมายเลข 1 (2)'!$V267,อาจารย์ประจำหลักสูตรทั้งหมด!$AK:$AK,0)),"")</f>
        <v>#NAME?</v>
      </c>
      <c r="I267" s="5" t="e">
        <f t="array" aca="1" ref="I267" ca="1">_xludf.IFNA(INDEX(อาจารย์ประจำหลักสูตรทั้งหมด!$L:$L,MATCH('เอกสารหมายเลข 1 (2)'!$V267,อาจารย์ประจำหลักสูตรทั้งหมด!$AK:$AK,0)),"")</f>
        <v>#NAME?</v>
      </c>
      <c r="J267" s="65" t="e">
        <f t="array" aca="1" ref="J267" ca="1">_xludf.IFNA(INDEX(อาจารย์ประจำหลักสูตรทั้งหมด!$T:$T,MATCH('เอกสารหมายเลข 1 (2)'!$V267,อาจารย์ประจำหลักสูตรทั้งหมด!$AK:$AK,0)),"")</f>
        <v>#NAME?</v>
      </c>
      <c r="K267" s="5" t="s">
        <v>6</v>
      </c>
      <c r="L267" s="5" t="s">
        <v>81</v>
      </c>
      <c r="M267" s="66">
        <f t="shared" si="172"/>
        <v>0</v>
      </c>
      <c r="N267" s="66">
        <f t="shared" si="173"/>
        <v>1</v>
      </c>
      <c r="O267" s="66"/>
      <c r="P267" s="66">
        <f t="shared" si="174"/>
        <v>0</v>
      </c>
      <c r="Q267" s="66">
        <f t="shared" si="175"/>
        <v>0</v>
      </c>
      <c r="R267" s="67">
        <f t="shared" si="2"/>
        <v>1</v>
      </c>
      <c r="S267" s="5"/>
      <c r="T267" s="5"/>
      <c r="U267" s="5" t="str">
        <f t="shared" si="7"/>
        <v>คณะมนุษยศาสตร์และสังคมศาสตร์ สาขาวิชาภาษาต่างประเทศ</v>
      </c>
      <c r="V267" s="8">
        <v>1470800186073</v>
      </c>
      <c r="W267" s="5"/>
      <c r="X267" s="5"/>
      <c r="Y267" s="5"/>
      <c r="Z267" s="5"/>
    </row>
    <row r="268" spans="1:26" ht="21.75" customHeight="1">
      <c r="A268" s="1"/>
      <c r="B268" s="2">
        <v>1471400001891</v>
      </c>
      <c r="C268" s="64" t="s">
        <v>399</v>
      </c>
      <c r="D268" s="5" t="s">
        <v>331</v>
      </c>
      <c r="E268" s="5" t="s">
        <v>379</v>
      </c>
      <c r="F268" s="5" t="e">
        <f t="array" aca="1" ref="F268" ca="1">_xludf.IFNA(INDEX(อาจารย์ประจำหลักสูตรทั้งหมด!$J:$J,MATCH('เอกสารหมายเลข 1 (2)'!$V268,อาจารย์ประจำหลักสูตรทั้งหมด!$AK:$AK,0)),"")</f>
        <v>#NAME?</v>
      </c>
      <c r="G268" s="5" t="e">
        <f t="array" aca="1" ref="G268" ca="1">_xludf.IFNA(INDEX(อาจารย์ประจำหลักสูตรทั้งหมด!$C:$C,MATCH('เอกสารหมายเลข 1 (2)'!$V268,อาจารย์ประจำหลักสูตรทั้งหมด!$AK:$AK,0)),"")</f>
        <v>#NAME?</v>
      </c>
      <c r="H268" s="5" t="e">
        <f t="array" aca="1" ref="H268" ca="1">_xludf.IFNA(INDEX(อาจารย์ประจำหลักสูตรทั้งหมด!$E:$E,MATCH('เอกสารหมายเลข 1 (2)'!$V268,อาจารย์ประจำหลักสูตรทั้งหมด!$AK:$AK,0)),"")</f>
        <v>#NAME?</v>
      </c>
      <c r="I268" s="5" t="e">
        <f t="array" aca="1" ref="I268" ca="1">_xludf.IFNA(INDEX(อาจารย์ประจำหลักสูตรทั้งหมด!$L:$L,MATCH('เอกสารหมายเลข 1 (2)'!$V268,อาจารย์ประจำหลักสูตรทั้งหมด!$AK:$AK,0)),"")</f>
        <v>#NAME?</v>
      </c>
      <c r="J268" s="65" t="e">
        <f t="array" aca="1" ref="J268" ca="1">_xludf.IFNA(INDEX(อาจารย์ประจำหลักสูตรทั้งหมด!$T:$T,MATCH('เอกสารหมายเลข 1 (2)'!$V268,อาจารย์ประจำหลักสูตรทั้งหมด!$AK:$AK,0)),"")</f>
        <v>#NAME?</v>
      </c>
      <c r="K268" s="5" t="s">
        <v>6</v>
      </c>
      <c r="L268" s="5" t="s">
        <v>81</v>
      </c>
      <c r="M268" s="66">
        <f t="shared" si="172"/>
        <v>0</v>
      </c>
      <c r="N268" s="66">
        <f t="shared" si="173"/>
        <v>1</v>
      </c>
      <c r="O268" s="66"/>
      <c r="P268" s="66">
        <f t="shared" si="174"/>
        <v>0</v>
      </c>
      <c r="Q268" s="66">
        <f t="shared" si="175"/>
        <v>0</v>
      </c>
      <c r="R268" s="67">
        <f t="shared" si="2"/>
        <v>1</v>
      </c>
      <c r="S268" s="5"/>
      <c r="T268" s="5"/>
      <c r="U268" s="5" t="str">
        <f t="shared" si="7"/>
        <v>คณะมนุษยศาสตร์และสังคมศาสตร์ สาขาวิชาภาษาต่างประเทศ</v>
      </c>
      <c r="V268" s="8">
        <v>1471400001891</v>
      </c>
      <c r="W268" s="5"/>
      <c r="X268" s="5"/>
      <c r="Y268" s="5"/>
      <c r="Z268" s="5"/>
    </row>
    <row r="269" spans="1:26" ht="21.75" customHeight="1">
      <c r="A269" s="1"/>
      <c r="B269" s="2">
        <v>1479900005893</v>
      </c>
      <c r="C269" s="64" t="s">
        <v>400</v>
      </c>
      <c r="D269" s="5" t="s">
        <v>331</v>
      </c>
      <c r="E269" s="5" t="s">
        <v>379</v>
      </c>
      <c r="F269" s="5" t="e">
        <f t="array" aca="1" ref="F269" ca="1">_xludf.IFNA(INDEX(อาจารย์ประจำหลักสูตรทั้งหมด!$J:$J,MATCH('เอกสารหมายเลข 1 (2)'!$V269,อาจารย์ประจำหลักสูตรทั้งหมด!$AK:$AK,0)),"")</f>
        <v>#NAME?</v>
      </c>
      <c r="G269" s="5" t="e">
        <f t="array" aca="1" ref="G269" ca="1">_xludf.IFNA(INDEX(อาจารย์ประจำหลักสูตรทั้งหมด!$C:$C,MATCH('เอกสารหมายเลข 1 (2)'!$V269,อาจารย์ประจำหลักสูตรทั้งหมด!$AK:$AK,0)),"")</f>
        <v>#NAME?</v>
      </c>
      <c r="H269" s="5" t="e">
        <f t="array" aca="1" ref="H269" ca="1">_xludf.IFNA(INDEX(อาจารย์ประจำหลักสูตรทั้งหมด!$E:$E,MATCH('เอกสารหมายเลข 1 (2)'!$V269,อาจารย์ประจำหลักสูตรทั้งหมด!$AK:$AK,0)),"")</f>
        <v>#NAME?</v>
      </c>
      <c r="I269" s="5" t="e">
        <f t="array" aca="1" ref="I269" ca="1">_xludf.IFNA(INDEX(อาจารย์ประจำหลักสูตรทั้งหมด!$L:$L,MATCH('เอกสารหมายเลข 1 (2)'!$V269,อาจารย์ประจำหลักสูตรทั้งหมด!$AK:$AK,0)),"")</f>
        <v>#NAME?</v>
      </c>
      <c r="J269" s="65" t="e">
        <f t="array" aca="1" ref="J269" ca="1">_xludf.IFNA(INDEX(อาจารย์ประจำหลักสูตรทั้งหมด!$T:$T,MATCH('เอกสารหมายเลข 1 (2)'!$V269,อาจารย์ประจำหลักสูตรทั้งหมด!$AK:$AK,0)),"")</f>
        <v>#NAME?</v>
      </c>
      <c r="K269" s="5" t="s">
        <v>6</v>
      </c>
      <c r="L269" s="5" t="s">
        <v>81</v>
      </c>
      <c r="M269" s="66">
        <f t="shared" si="172"/>
        <v>0</v>
      </c>
      <c r="N269" s="66">
        <f t="shared" si="173"/>
        <v>1</v>
      </c>
      <c r="O269" s="66"/>
      <c r="P269" s="66">
        <f t="shared" si="174"/>
        <v>0</v>
      </c>
      <c r="Q269" s="66">
        <f t="shared" si="175"/>
        <v>0</v>
      </c>
      <c r="R269" s="67">
        <f t="shared" si="2"/>
        <v>1</v>
      </c>
      <c r="S269" s="5"/>
      <c r="T269" s="5"/>
      <c r="U269" s="5" t="str">
        <f t="shared" si="7"/>
        <v>คณะมนุษยศาสตร์และสังคมศาสตร์ สาขาวิชาภาษาต่างประเทศ</v>
      </c>
      <c r="V269" s="8">
        <v>1479900005893</v>
      </c>
      <c r="W269" s="5"/>
      <c r="X269" s="5"/>
      <c r="Y269" s="5"/>
      <c r="Z269" s="5"/>
    </row>
    <row r="270" spans="1:26" ht="21.75" customHeight="1">
      <c r="A270" s="1"/>
      <c r="B270" s="2">
        <v>1479900006644</v>
      </c>
      <c r="C270" s="64" t="s">
        <v>401</v>
      </c>
      <c r="D270" s="5" t="s">
        <v>331</v>
      </c>
      <c r="E270" s="5" t="s">
        <v>379</v>
      </c>
      <c r="F270" s="5" t="e">
        <f t="array" aca="1" ref="F270" ca="1">_xludf.IFNA(INDEX(อาจารย์ประจำหลักสูตรทั้งหมด!$J:$J,MATCH('เอกสารหมายเลข 1 (2)'!$V270,อาจารย์ประจำหลักสูตรทั้งหมด!$AK:$AK,0)),"")</f>
        <v>#NAME?</v>
      </c>
      <c r="G270" s="5" t="e">
        <f t="array" aca="1" ref="G270" ca="1">_xludf.IFNA(INDEX(อาจารย์ประจำหลักสูตรทั้งหมด!$C:$C,MATCH('เอกสารหมายเลข 1 (2)'!$V270,อาจารย์ประจำหลักสูตรทั้งหมด!$AK:$AK,0)),"")</f>
        <v>#NAME?</v>
      </c>
      <c r="H270" s="5" t="e">
        <f t="array" aca="1" ref="H270" ca="1">_xludf.IFNA(INDEX(อาจารย์ประจำหลักสูตรทั้งหมด!$E:$E,MATCH('เอกสารหมายเลข 1 (2)'!$V270,อาจารย์ประจำหลักสูตรทั้งหมด!$AK:$AK,0)),"")</f>
        <v>#NAME?</v>
      </c>
      <c r="I270" s="5" t="e">
        <f t="array" aca="1" ref="I270" ca="1">_xludf.IFNA(INDEX(อาจารย์ประจำหลักสูตรทั้งหมด!$L:$L,MATCH('เอกสารหมายเลข 1 (2)'!$V270,อาจารย์ประจำหลักสูตรทั้งหมด!$AK:$AK,0)),"")</f>
        <v>#NAME?</v>
      </c>
      <c r="J270" s="65" t="e">
        <f t="array" aca="1" ref="J270" ca="1">_xludf.IFNA(INDEX(อาจารย์ประจำหลักสูตรทั้งหมด!$T:$T,MATCH('เอกสารหมายเลข 1 (2)'!$V270,อาจารย์ประจำหลักสูตรทั้งหมด!$AK:$AK,0)),"")</f>
        <v>#NAME?</v>
      </c>
      <c r="K270" s="5" t="s">
        <v>6</v>
      </c>
      <c r="L270" s="5" t="s">
        <v>81</v>
      </c>
      <c r="M270" s="66">
        <f t="shared" si="172"/>
        <v>0</v>
      </c>
      <c r="N270" s="66">
        <f t="shared" si="173"/>
        <v>1</v>
      </c>
      <c r="O270" s="66"/>
      <c r="P270" s="66">
        <f t="shared" si="174"/>
        <v>0</v>
      </c>
      <c r="Q270" s="66">
        <f t="shared" si="175"/>
        <v>0</v>
      </c>
      <c r="R270" s="67">
        <f t="shared" si="2"/>
        <v>1</v>
      </c>
      <c r="S270" s="5"/>
      <c r="T270" s="5"/>
      <c r="U270" s="5" t="str">
        <f t="shared" si="7"/>
        <v>คณะมนุษยศาสตร์และสังคมศาสตร์ สาขาวิชาภาษาต่างประเทศ</v>
      </c>
      <c r="V270" s="8">
        <v>1479900006644</v>
      </c>
      <c r="W270" s="5"/>
      <c r="X270" s="5"/>
      <c r="Y270" s="5"/>
      <c r="Z270" s="5"/>
    </row>
    <row r="271" spans="1:26" ht="21.75" customHeight="1">
      <c r="A271" s="1"/>
      <c r="B271" s="2">
        <v>1479900009007</v>
      </c>
      <c r="C271" s="64" t="s">
        <v>402</v>
      </c>
      <c r="D271" s="5" t="s">
        <v>331</v>
      </c>
      <c r="E271" s="5" t="s">
        <v>379</v>
      </c>
      <c r="F271" s="5" t="e">
        <f t="array" aca="1" ref="F271" ca="1">_xludf.IFNA(INDEX(อาจารย์ประจำหลักสูตรทั้งหมด!$J:$J,MATCH('เอกสารหมายเลข 1 (2)'!$V271,อาจารย์ประจำหลักสูตรทั้งหมด!$AK:$AK,0)),"")</f>
        <v>#NAME?</v>
      </c>
      <c r="G271" s="5" t="e">
        <f t="array" aca="1" ref="G271" ca="1">_xludf.IFNA(INDEX(อาจารย์ประจำหลักสูตรทั้งหมด!$C:$C,MATCH('เอกสารหมายเลข 1 (2)'!$V271,อาจารย์ประจำหลักสูตรทั้งหมด!$AK:$AK,0)),"")</f>
        <v>#NAME?</v>
      </c>
      <c r="H271" s="5" t="e">
        <f t="array" aca="1" ref="H271" ca="1">_xludf.IFNA(INDEX(อาจารย์ประจำหลักสูตรทั้งหมด!$E:$E,MATCH('เอกสารหมายเลข 1 (2)'!$V271,อาจารย์ประจำหลักสูตรทั้งหมด!$AK:$AK,0)),"")</f>
        <v>#NAME?</v>
      </c>
      <c r="I271" s="5" t="e">
        <f t="array" aca="1" ref="I271" ca="1">_xludf.IFNA(INDEX(อาจารย์ประจำหลักสูตรทั้งหมด!$L:$L,MATCH('เอกสารหมายเลข 1 (2)'!$V271,อาจารย์ประจำหลักสูตรทั้งหมด!$AK:$AK,0)),"")</f>
        <v>#NAME?</v>
      </c>
      <c r="J271" s="65" t="e">
        <f t="array" aca="1" ref="J271" ca="1">_xludf.IFNA(INDEX(อาจารย์ประจำหลักสูตรทั้งหมด!$T:$T,MATCH('เอกสารหมายเลข 1 (2)'!$V271,อาจารย์ประจำหลักสูตรทั้งหมด!$AK:$AK,0)),"")</f>
        <v>#NAME?</v>
      </c>
      <c r="K271" s="5" t="s">
        <v>6</v>
      </c>
      <c r="L271" s="5" t="s">
        <v>81</v>
      </c>
      <c r="M271" s="66">
        <f t="shared" si="172"/>
        <v>0</v>
      </c>
      <c r="N271" s="66">
        <f t="shared" si="173"/>
        <v>1</v>
      </c>
      <c r="O271" s="66"/>
      <c r="P271" s="66">
        <f t="shared" si="174"/>
        <v>0</v>
      </c>
      <c r="Q271" s="66">
        <f t="shared" si="175"/>
        <v>0</v>
      </c>
      <c r="R271" s="67">
        <f t="shared" si="2"/>
        <v>1</v>
      </c>
      <c r="S271" s="5"/>
      <c r="T271" s="5"/>
      <c r="U271" s="5" t="str">
        <f t="shared" si="7"/>
        <v>คณะมนุษยศาสตร์และสังคมศาสตร์ สาขาวิชาภาษาต่างประเทศ</v>
      </c>
      <c r="V271" s="8">
        <v>1479900009007</v>
      </c>
      <c r="W271" s="5"/>
      <c r="X271" s="5"/>
      <c r="Y271" s="5"/>
      <c r="Z271" s="5"/>
    </row>
    <row r="272" spans="1:26" ht="21.75" customHeight="1">
      <c r="A272" s="1"/>
      <c r="B272" s="2">
        <v>1479900151334</v>
      </c>
      <c r="C272" s="64" t="s">
        <v>403</v>
      </c>
      <c r="D272" s="5" t="s">
        <v>331</v>
      </c>
      <c r="E272" s="5" t="s">
        <v>379</v>
      </c>
      <c r="F272" s="5" t="e">
        <f t="array" aca="1" ref="F272" ca="1">_xludf.IFNA(INDEX(อาจารย์ประจำหลักสูตรทั้งหมด!$J:$J,MATCH('เอกสารหมายเลข 1 (2)'!$V272,อาจารย์ประจำหลักสูตรทั้งหมด!$AK:$AK,0)),"")</f>
        <v>#NAME?</v>
      </c>
      <c r="G272" s="5" t="e">
        <f t="array" aca="1" ref="G272" ca="1">_xludf.IFNA(INDEX(อาจารย์ประจำหลักสูตรทั้งหมด!$C:$C,MATCH('เอกสารหมายเลข 1 (2)'!$V272,อาจารย์ประจำหลักสูตรทั้งหมด!$AK:$AK,0)),"")</f>
        <v>#NAME?</v>
      </c>
      <c r="H272" s="5" t="e">
        <f t="array" aca="1" ref="H272" ca="1">_xludf.IFNA(INDEX(อาจารย์ประจำหลักสูตรทั้งหมด!$E:$E,MATCH('เอกสารหมายเลข 1 (2)'!$V272,อาจารย์ประจำหลักสูตรทั้งหมด!$AK:$AK,0)),"")</f>
        <v>#NAME?</v>
      </c>
      <c r="I272" s="5" t="e">
        <f t="array" aca="1" ref="I272" ca="1">_xludf.IFNA(INDEX(อาจารย์ประจำหลักสูตรทั้งหมด!$L:$L,MATCH('เอกสารหมายเลข 1 (2)'!$V272,อาจารย์ประจำหลักสูตรทั้งหมด!$AK:$AK,0)),"")</f>
        <v>#NAME?</v>
      </c>
      <c r="J272" s="65" t="e">
        <f t="array" aca="1" ref="J272" ca="1">_xludf.IFNA(INDEX(อาจารย์ประจำหลักสูตรทั้งหมด!$T:$T,MATCH('เอกสารหมายเลข 1 (2)'!$V272,อาจารย์ประจำหลักสูตรทั้งหมด!$AK:$AK,0)),"")</f>
        <v>#NAME?</v>
      </c>
      <c r="K272" s="5" t="s">
        <v>6</v>
      </c>
      <c r="L272" s="5" t="s">
        <v>81</v>
      </c>
      <c r="M272" s="66">
        <f t="shared" si="172"/>
        <v>0</v>
      </c>
      <c r="N272" s="66">
        <f t="shared" si="173"/>
        <v>1</v>
      </c>
      <c r="O272" s="66"/>
      <c r="P272" s="66">
        <f t="shared" si="174"/>
        <v>0</v>
      </c>
      <c r="Q272" s="66">
        <f t="shared" si="175"/>
        <v>0</v>
      </c>
      <c r="R272" s="67">
        <f t="shared" si="2"/>
        <v>1</v>
      </c>
      <c r="S272" s="5"/>
      <c r="T272" s="5"/>
      <c r="U272" s="5" t="str">
        <f t="shared" si="7"/>
        <v>คณะมนุษยศาสตร์และสังคมศาสตร์ สาขาวิชาภาษาต่างประเทศ</v>
      </c>
      <c r="V272" s="8">
        <v>1479900151334</v>
      </c>
      <c r="W272" s="5"/>
      <c r="X272" s="5"/>
      <c r="Y272" s="5"/>
      <c r="Z272" s="5"/>
    </row>
    <row r="273" spans="1:26" ht="21.75" customHeight="1">
      <c r="A273" s="1"/>
      <c r="B273" s="2">
        <v>1480600007817</v>
      </c>
      <c r="C273" s="64" t="s">
        <v>404</v>
      </c>
      <c r="D273" s="5" t="s">
        <v>331</v>
      </c>
      <c r="E273" s="5" t="s">
        <v>379</v>
      </c>
      <c r="F273" s="5" t="e">
        <f t="array" aca="1" ref="F273" ca="1">_xludf.IFNA(INDEX(อาจารย์ประจำหลักสูตรทั้งหมด!$J:$J,MATCH('เอกสารหมายเลข 1 (2)'!$V273,อาจารย์ประจำหลักสูตรทั้งหมด!$AK:$AK,0)),"")</f>
        <v>#NAME?</v>
      </c>
      <c r="G273" s="5" t="e">
        <f t="array" aca="1" ref="G273" ca="1">_xludf.IFNA(INDEX(อาจารย์ประจำหลักสูตรทั้งหมด!$C:$C,MATCH('เอกสารหมายเลข 1 (2)'!$V273,อาจารย์ประจำหลักสูตรทั้งหมด!$AK:$AK,0)),"")</f>
        <v>#NAME?</v>
      </c>
      <c r="H273" s="5" t="e">
        <f t="array" aca="1" ref="H273" ca="1">_xludf.IFNA(INDEX(อาจารย์ประจำหลักสูตรทั้งหมด!$E:$E,MATCH('เอกสารหมายเลข 1 (2)'!$V273,อาจารย์ประจำหลักสูตรทั้งหมด!$AK:$AK,0)),"")</f>
        <v>#NAME?</v>
      </c>
      <c r="I273" s="5" t="e">
        <f t="array" aca="1" ref="I273" ca="1">_xludf.IFNA(INDEX(อาจารย์ประจำหลักสูตรทั้งหมด!$L:$L,MATCH('เอกสารหมายเลข 1 (2)'!$V273,อาจารย์ประจำหลักสูตรทั้งหมด!$AK:$AK,0)),"")</f>
        <v>#NAME?</v>
      </c>
      <c r="J273" s="65" t="e">
        <f t="array" aca="1" ref="J273" ca="1">_xludf.IFNA(INDEX(อาจารย์ประจำหลักสูตรทั้งหมด!$T:$T,MATCH('เอกสารหมายเลข 1 (2)'!$V273,อาจารย์ประจำหลักสูตรทั้งหมด!$AK:$AK,0)),"")</f>
        <v>#NAME?</v>
      </c>
      <c r="K273" s="5" t="s">
        <v>6</v>
      </c>
      <c r="L273" s="5" t="s">
        <v>81</v>
      </c>
      <c r="M273" s="66">
        <f t="shared" si="172"/>
        <v>0</v>
      </c>
      <c r="N273" s="66">
        <f t="shared" si="173"/>
        <v>1</v>
      </c>
      <c r="O273" s="66"/>
      <c r="P273" s="66">
        <f t="shared" si="174"/>
        <v>0</v>
      </c>
      <c r="Q273" s="66">
        <f t="shared" si="175"/>
        <v>0</v>
      </c>
      <c r="R273" s="67">
        <f t="shared" si="2"/>
        <v>1</v>
      </c>
      <c r="S273" s="5"/>
      <c r="T273" s="5"/>
      <c r="U273" s="5" t="str">
        <f t="shared" si="7"/>
        <v>คณะมนุษยศาสตร์และสังคมศาสตร์ สาขาวิชาภาษาต่างประเทศ</v>
      </c>
      <c r="V273" s="8">
        <v>1480600007817</v>
      </c>
      <c r="W273" s="5"/>
      <c r="X273" s="5"/>
      <c r="Y273" s="5"/>
      <c r="Z273" s="5"/>
    </row>
    <row r="274" spans="1:26" ht="21.75" customHeight="1">
      <c r="A274" s="1"/>
      <c r="B274" s="2">
        <v>1499900065004</v>
      </c>
      <c r="C274" s="64" t="s">
        <v>405</v>
      </c>
      <c r="D274" s="5" t="s">
        <v>331</v>
      </c>
      <c r="E274" s="5" t="s">
        <v>379</v>
      </c>
      <c r="F274" s="5" t="e">
        <f t="array" aca="1" ref="F274" ca="1">_xludf.IFNA(INDEX(อาจารย์ประจำหลักสูตรทั้งหมด!$J:$J,MATCH('เอกสารหมายเลข 1 (2)'!$V274,อาจารย์ประจำหลักสูตรทั้งหมด!$AK:$AK,0)),"")</f>
        <v>#NAME?</v>
      </c>
      <c r="G274" s="5" t="e">
        <f t="array" aca="1" ref="G274" ca="1">_xludf.IFNA(INDEX(อาจารย์ประจำหลักสูตรทั้งหมด!$C:$C,MATCH('เอกสารหมายเลข 1 (2)'!$V274,อาจารย์ประจำหลักสูตรทั้งหมด!$AK:$AK,0)),"")</f>
        <v>#NAME?</v>
      </c>
      <c r="H274" s="5" t="e">
        <f t="array" aca="1" ref="H274" ca="1">_xludf.IFNA(INDEX(อาจารย์ประจำหลักสูตรทั้งหมด!$E:$E,MATCH('เอกสารหมายเลข 1 (2)'!$V274,อาจารย์ประจำหลักสูตรทั้งหมด!$AK:$AK,0)),"")</f>
        <v>#NAME?</v>
      </c>
      <c r="I274" s="5" t="e">
        <f t="array" aca="1" ref="I274" ca="1">_xludf.IFNA(INDEX(อาจารย์ประจำหลักสูตรทั้งหมด!$L:$L,MATCH('เอกสารหมายเลข 1 (2)'!$V274,อาจารย์ประจำหลักสูตรทั้งหมด!$AK:$AK,0)),"")</f>
        <v>#NAME?</v>
      </c>
      <c r="J274" s="65" t="e">
        <f t="array" aca="1" ref="J274" ca="1">_xludf.IFNA(INDEX(อาจารย์ประจำหลักสูตรทั้งหมด!$T:$T,MATCH('เอกสารหมายเลข 1 (2)'!$V274,อาจารย์ประจำหลักสูตรทั้งหมด!$AK:$AK,0)),"")</f>
        <v>#NAME?</v>
      </c>
      <c r="K274" s="5" t="s">
        <v>6</v>
      </c>
      <c r="L274" s="5" t="s">
        <v>81</v>
      </c>
      <c r="M274" s="66">
        <f t="shared" si="172"/>
        <v>0</v>
      </c>
      <c r="N274" s="66">
        <f t="shared" si="173"/>
        <v>1</v>
      </c>
      <c r="O274" s="66"/>
      <c r="P274" s="66">
        <f t="shared" si="174"/>
        <v>0</v>
      </c>
      <c r="Q274" s="66">
        <f t="shared" si="175"/>
        <v>0</v>
      </c>
      <c r="R274" s="67">
        <f t="shared" si="2"/>
        <v>1</v>
      </c>
      <c r="S274" s="5"/>
      <c r="T274" s="5"/>
      <c r="U274" s="5" t="str">
        <f t="shared" si="7"/>
        <v>คณะมนุษยศาสตร์และสังคมศาสตร์ สาขาวิชาภาษาต่างประเทศ</v>
      </c>
      <c r="V274" s="8">
        <v>1499900065004</v>
      </c>
      <c r="W274" s="5"/>
      <c r="X274" s="5"/>
      <c r="Y274" s="5"/>
      <c r="Z274" s="5"/>
    </row>
    <row r="275" spans="1:26" ht="21.75" customHeight="1">
      <c r="A275" s="1"/>
      <c r="B275" s="2">
        <v>1559900129656</v>
      </c>
      <c r="C275" s="64" t="s">
        <v>406</v>
      </c>
      <c r="D275" s="5" t="s">
        <v>331</v>
      </c>
      <c r="E275" s="5" t="s">
        <v>379</v>
      </c>
      <c r="F275" s="5" t="e">
        <f t="array" aca="1" ref="F275" ca="1">_xludf.IFNA(INDEX(อาจารย์ประจำหลักสูตรทั้งหมด!$J:$J,MATCH('เอกสารหมายเลข 1 (2)'!$V275,อาจารย์ประจำหลักสูตรทั้งหมด!$AK:$AK,0)),"")</f>
        <v>#NAME?</v>
      </c>
      <c r="G275" s="5" t="e">
        <f t="array" aca="1" ref="G275" ca="1">_xludf.IFNA(INDEX(อาจารย์ประจำหลักสูตรทั้งหมด!$C:$C,MATCH('เอกสารหมายเลข 1 (2)'!$V275,อาจารย์ประจำหลักสูตรทั้งหมด!$AK:$AK,0)),"")</f>
        <v>#NAME?</v>
      </c>
      <c r="H275" s="5" t="e">
        <f t="array" aca="1" ref="H275" ca="1">_xludf.IFNA(INDEX(อาจารย์ประจำหลักสูตรทั้งหมด!$E:$E,MATCH('เอกสารหมายเลข 1 (2)'!$V275,อาจารย์ประจำหลักสูตรทั้งหมด!$AK:$AK,0)),"")</f>
        <v>#NAME?</v>
      </c>
      <c r="I275" s="5" t="e">
        <f t="array" aca="1" ref="I275" ca="1">_xludf.IFNA(INDEX(อาจารย์ประจำหลักสูตรทั้งหมด!$L:$L,MATCH('เอกสารหมายเลข 1 (2)'!$V275,อาจารย์ประจำหลักสูตรทั้งหมด!$AK:$AK,0)),"")</f>
        <v>#NAME?</v>
      </c>
      <c r="J275" s="65" t="e">
        <f t="array" aca="1" ref="J275" ca="1">_xludf.IFNA(INDEX(อาจารย์ประจำหลักสูตรทั้งหมด!$T:$T,MATCH('เอกสารหมายเลข 1 (2)'!$V275,อาจารย์ประจำหลักสูตรทั้งหมด!$AK:$AK,0)),"")</f>
        <v>#NAME?</v>
      </c>
      <c r="K275" s="5" t="s">
        <v>6</v>
      </c>
      <c r="L275" s="5" t="s">
        <v>81</v>
      </c>
      <c r="M275" s="66">
        <f t="shared" si="172"/>
        <v>0</v>
      </c>
      <c r="N275" s="66">
        <f t="shared" si="173"/>
        <v>1</v>
      </c>
      <c r="O275" s="66"/>
      <c r="P275" s="66">
        <f t="shared" si="174"/>
        <v>0</v>
      </c>
      <c r="Q275" s="66">
        <f t="shared" si="175"/>
        <v>0</v>
      </c>
      <c r="R275" s="67">
        <f t="shared" si="2"/>
        <v>1</v>
      </c>
      <c r="S275" s="5"/>
      <c r="T275" s="5"/>
      <c r="U275" s="5" t="str">
        <f t="shared" si="7"/>
        <v>คณะมนุษยศาสตร์และสังคมศาสตร์ สาขาวิชาภาษาต่างประเทศ</v>
      </c>
      <c r="V275" s="8">
        <v>1559900129656</v>
      </c>
      <c r="W275" s="5"/>
      <c r="X275" s="5"/>
      <c r="Y275" s="5"/>
      <c r="Z275" s="5"/>
    </row>
    <row r="276" spans="1:26" ht="21.75" customHeight="1">
      <c r="A276" s="1"/>
      <c r="B276" s="2">
        <v>1559900129656</v>
      </c>
      <c r="C276" s="64" t="s">
        <v>406</v>
      </c>
      <c r="D276" s="5" t="s">
        <v>331</v>
      </c>
      <c r="E276" s="5" t="s">
        <v>379</v>
      </c>
      <c r="F276" s="5" t="e">
        <f t="array" aca="1" ref="F276" ca="1">_xludf.IFNA(INDEX(อาจารย์ประจำหลักสูตรทั้งหมด!$J:$J,MATCH('เอกสารหมายเลข 1 (2)'!$V276,อาจารย์ประจำหลักสูตรทั้งหมด!$AK:$AK,0)),"")</f>
        <v>#NAME?</v>
      </c>
      <c r="G276" s="5" t="e">
        <f t="array" aca="1" ref="G276" ca="1">_xludf.IFNA(INDEX(อาจารย์ประจำหลักสูตรทั้งหมด!$C:$C,MATCH('เอกสารหมายเลข 1 (2)'!$V276,อาจารย์ประจำหลักสูตรทั้งหมด!$AK:$AK,0)),"")</f>
        <v>#NAME?</v>
      </c>
      <c r="H276" s="5" t="e">
        <f t="array" aca="1" ref="H276" ca="1">_xludf.IFNA(INDEX(อาจารย์ประจำหลักสูตรทั้งหมด!$E:$E,MATCH('เอกสารหมายเลข 1 (2)'!$V276,อาจารย์ประจำหลักสูตรทั้งหมด!$AK:$AK,0)),"")</f>
        <v>#NAME?</v>
      </c>
      <c r="I276" s="5" t="e">
        <f t="array" aca="1" ref="I276" ca="1">_xludf.IFNA(INDEX(อาจารย์ประจำหลักสูตรทั้งหมด!$L:$L,MATCH('เอกสารหมายเลข 1 (2)'!$V276,อาจารย์ประจำหลักสูตรทั้งหมด!$AK:$AK,0)),"")</f>
        <v>#NAME?</v>
      </c>
      <c r="J276" s="65" t="e">
        <f t="array" aca="1" ref="J276" ca="1">_xludf.IFNA(INDEX(อาจารย์ประจำหลักสูตรทั้งหมด!$T:$T,MATCH('เอกสารหมายเลข 1 (2)'!$V276,อาจารย์ประจำหลักสูตรทั้งหมด!$AK:$AK,0)),"")</f>
        <v>#NAME?</v>
      </c>
      <c r="K276" s="5" t="s">
        <v>6</v>
      </c>
      <c r="L276" s="5" t="s">
        <v>81</v>
      </c>
      <c r="M276" s="66">
        <f t="shared" si="172"/>
        <v>0</v>
      </c>
      <c r="N276" s="66">
        <f t="shared" si="173"/>
        <v>1</v>
      </c>
      <c r="O276" s="66"/>
      <c r="P276" s="66">
        <f t="shared" si="174"/>
        <v>0</v>
      </c>
      <c r="Q276" s="66">
        <f t="shared" si="175"/>
        <v>0</v>
      </c>
      <c r="R276" s="67">
        <f t="shared" si="2"/>
        <v>1</v>
      </c>
      <c r="S276" s="5"/>
      <c r="T276" s="5"/>
      <c r="U276" s="5" t="str">
        <f t="shared" si="7"/>
        <v>คณะมนุษยศาสตร์และสังคมศาสตร์ สาขาวิชาภาษาต่างประเทศ</v>
      </c>
      <c r="V276" s="8">
        <v>1559900129656</v>
      </c>
      <c r="W276" s="5"/>
      <c r="X276" s="5"/>
      <c r="Y276" s="5"/>
      <c r="Z276" s="5"/>
    </row>
    <row r="277" spans="1:26" ht="21.75" customHeight="1">
      <c r="A277" s="1"/>
      <c r="B277" s="2">
        <v>3440900203065</v>
      </c>
      <c r="C277" s="64" t="s">
        <v>408</v>
      </c>
      <c r="D277" s="5" t="s">
        <v>331</v>
      </c>
      <c r="E277" s="5" t="s">
        <v>379</v>
      </c>
      <c r="F277" s="5" t="e">
        <f t="array" aca="1" ref="F277" ca="1">_xludf.IFNA(INDEX(อาจารย์ประจำหลักสูตรทั้งหมด!$J:$J,MATCH('เอกสารหมายเลข 1 (2)'!$V277,อาจารย์ประจำหลักสูตรทั้งหมด!$AK:$AK,0)),"")</f>
        <v>#NAME?</v>
      </c>
      <c r="G277" s="5" t="e">
        <f t="array" aca="1" ref="G277" ca="1">_xludf.IFNA(INDEX(อาจารย์ประจำหลักสูตรทั้งหมด!$C:$C,MATCH('เอกสารหมายเลข 1 (2)'!$V277,อาจารย์ประจำหลักสูตรทั้งหมด!$AK:$AK,0)),"")</f>
        <v>#NAME?</v>
      </c>
      <c r="H277" s="5" t="e">
        <f t="array" aca="1" ref="H277" ca="1">_xludf.IFNA(INDEX(อาจารย์ประจำหลักสูตรทั้งหมด!$E:$E,MATCH('เอกสารหมายเลข 1 (2)'!$V277,อาจารย์ประจำหลักสูตรทั้งหมด!$AK:$AK,0)),"")</f>
        <v>#NAME?</v>
      </c>
      <c r="I277" s="5" t="e">
        <f t="array" aca="1" ref="I277" ca="1">_xludf.IFNA(INDEX(อาจารย์ประจำหลักสูตรทั้งหมด!$L:$L,MATCH('เอกสารหมายเลข 1 (2)'!$V277,อาจารย์ประจำหลักสูตรทั้งหมด!$AK:$AK,0)),"")</f>
        <v>#NAME?</v>
      </c>
      <c r="J277" s="65" t="e">
        <f t="array" aca="1" ref="J277" ca="1">_xludf.IFNA(INDEX(อาจารย์ประจำหลักสูตรทั้งหมด!$T:$T,MATCH('เอกสารหมายเลข 1 (2)'!$V277,อาจารย์ประจำหลักสูตรทั้งหมด!$AK:$AK,0)),"")</f>
        <v>#NAME?</v>
      </c>
      <c r="K277" s="5" t="s">
        <v>6</v>
      </c>
      <c r="L277" s="5" t="s">
        <v>81</v>
      </c>
      <c r="M277" s="66">
        <f t="shared" si="172"/>
        <v>0</v>
      </c>
      <c r="N277" s="66">
        <f t="shared" si="173"/>
        <v>1</v>
      </c>
      <c r="O277" s="66"/>
      <c r="P277" s="66">
        <f t="shared" si="174"/>
        <v>0</v>
      </c>
      <c r="Q277" s="66">
        <f t="shared" si="175"/>
        <v>0</v>
      </c>
      <c r="R277" s="67">
        <f t="shared" si="2"/>
        <v>1</v>
      </c>
      <c r="S277" s="5"/>
      <c r="T277" s="5"/>
      <c r="U277" s="5" t="str">
        <f t="shared" si="7"/>
        <v>คณะมนุษยศาสตร์และสังคมศาสตร์ สาขาวิชาภาษาต่างประเทศ</v>
      </c>
      <c r="V277" s="8">
        <v>3440900203065</v>
      </c>
      <c r="W277" s="5"/>
      <c r="X277" s="5"/>
      <c r="Y277" s="5"/>
      <c r="Z277" s="5"/>
    </row>
    <row r="278" spans="1:26" ht="21.75" customHeight="1">
      <c r="A278" s="1"/>
      <c r="B278" s="2">
        <v>3469900117639</v>
      </c>
      <c r="C278" s="64" t="s">
        <v>409</v>
      </c>
      <c r="D278" s="5" t="s">
        <v>331</v>
      </c>
      <c r="E278" s="5" t="s">
        <v>379</v>
      </c>
      <c r="F278" s="5" t="e">
        <f t="array" aca="1" ref="F278" ca="1">_xludf.IFNA(INDEX(อาจารย์ประจำหลักสูตรทั้งหมด!$J:$J,MATCH('เอกสารหมายเลข 1 (2)'!$V278,อาจารย์ประจำหลักสูตรทั้งหมด!$AK:$AK,0)),"")</f>
        <v>#NAME?</v>
      </c>
      <c r="G278" s="5" t="e">
        <f t="array" aca="1" ref="G278" ca="1">_xludf.IFNA(INDEX(อาจารย์ประจำหลักสูตรทั้งหมด!$C:$C,MATCH('เอกสารหมายเลข 1 (2)'!$V278,อาจารย์ประจำหลักสูตรทั้งหมด!$AK:$AK,0)),"")</f>
        <v>#NAME?</v>
      </c>
      <c r="H278" s="5" t="e">
        <f t="array" aca="1" ref="H278" ca="1">_xludf.IFNA(INDEX(อาจารย์ประจำหลักสูตรทั้งหมด!$E:$E,MATCH('เอกสารหมายเลข 1 (2)'!$V278,อาจารย์ประจำหลักสูตรทั้งหมด!$AK:$AK,0)),"")</f>
        <v>#NAME?</v>
      </c>
      <c r="I278" s="5" t="e">
        <f t="array" aca="1" ref="I278" ca="1">_xludf.IFNA(INDEX(อาจารย์ประจำหลักสูตรทั้งหมด!$L:$L,MATCH('เอกสารหมายเลข 1 (2)'!$V278,อาจารย์ประจำหลักสูตรทั้งหมด!$AK:$AK,0)),"")</f>
        <v>#NAME?</v>
      </c>
      <c r="J278" s="65" t="e">
        <f t="array" aca="1" ref="J278" ca="1">_xludf.IFNA(INDEX(อาจารย์ประจำหลักสูตรทั้งหมด!$T:$T,MATCH('เอกสารหมายเลข 1 (2)'!$V278,อาจารย์ประจำหลักสูตรทั้งหมด!$AK:$AK,0)),"")</f>
        <v>#NAME?</v>
      </c>
      <c r="K278" s="5" t="s">
        <v>6</v>
      </c>
      <c r="L278" s="5" t="s">
        <v>81</v>
      </c>
      <c r="M278" s="66">
        <f t="shared" si="172"/>
        <v>0</v>
      </c>
      <c r="N278" s="66">
        <f t="shared" si="173"/>
        <v>1</v>
      </c>
      <c r="O278" s="66"/>
      <c r="P278" s="66">
        <f t="shared" si="174"/>
        <v>0</v>
      </c>
      <c r="Q278" s="66">
        <f t="shared" si="175"/>
        <v>0</v>
      </c>
      <c r="R278" s="67">
        <f t="shared" si="2"/>
        <v>1</v>
      </c>
      <c r="S278" s="5"/>
      <c r="T278" s="5"/>
      <c r="U278" s="5" t="str">
        <f t="shared" si="7"/>
        <v>คณะมนุษยศาสตร์และสังคมศาสตร์ สาขาวิชาภาษาต่างประเทศ</v>
      </c>
      <c r="V278" s="8">
        <v>3469900117639</v>
      </c>
      <c r="W278" s="5"/>
      <c r="X278" s="5"/>
      <c r="Y278" s="5"/>
      <c r="Z278" s="5"/>
    </row>
    <row r="279" spans="1:26" ht="21.75" customHeight="1">
      <c r="A279" s="1"/>
      <c r="B279" s="2">
        <v>520842715</v>
      </c>
      <c r="C279" s="64" t="s">
        <v>410</v>
      </c>
      <c r="D279" s="5" t="s">
        <v>331</v>
      </c>
      <c r="E279" s="5" t="s">
        <v>379</v>
      </c>
      <c r="F279" s="5" t="e">
        <f t="array" aca="1" ref="F279" ca="1">_xludf.IFNA(INDEX(อาจารย์ประจำหลักสูตรทั้งหมด!$J:$J,MATCH('เอกสารหมายเลข 1 (2)'!$V279,อาจารย์ประจำหลักสูตรทั้งหมด!$AK:$AK,0)),"")</f>
        <v>#NAME?</v>
      </c>
      <c r="G279" s="5" t="e">
        <f t="array" aca="1" ref="G279" ca="1">_xludf.IFNA(INDEX(อาจารย์ประจำหลักสูตรทั้งหมด!$C:$C,MATCH('เอกสารหมายเลข 1 (2)'!$V279,อาจารย์ประจำหลักสูตรทั้งหมด!$AK:$AK,0)),"")</f>
        <v>#NAME?</v>
      </c>
      <c r="H279" s="5" t="e">
        <f t="array" aca="1" ref="H279" ca="1">_xludf.IFNA(INDEX(อาจารย์ประจำหลักสูตรทั้งหมด!$E:$E,MATCH('เอกสารหมายเลข 1 (2)'!$V279,อาจารย์ประจำหลักสูตรทั้งหมด!$AK:$AK,0)),"")</f>
        <v>#NAME?</v>
      </c>
      <c r="I279" s="5" t="e">
        <f t="array" aca="1" ref="I279" ca="1">_xludf.IFNA(INDEX(อาจารย์ประจำหลักสูตรทั้งหมด!$L:$L,MATCH('เอกสารหมายเลข 1 (2)'!$V279,อาจารย์ประจำหลักสูตรทั้งหมด!$AK:$AK,0)),"")</f>
        <v>#NAME?</v>
      </c>
      <c r="J279" s="65" t="e">
        <f t="array" aca="1" ref="J279" ca="1">_xludf.IFNA(INDEX(อาจารย์ประจำหลักสูตรทั้งหมด!$T:$T,MATCH('เอกสารหมายเลข 1 (2)'!$V279,อาจารย์ประจำหลักสูตรทั้งหมด!$AK:$AK,0)),"")</f>
        <v>#NAME?</v>
      </c>
      <c r="K279" s="5" t="s">
        <v>48</v>
      </c>
      <c r="L279" s="5" t="s">
        <v>106</v>
      </c>
      <c r="M279" s="66">
        <f t="shared" si="172"/>
        <v>0</v>
      </c>
      <c r="N279" s="66">
        <f t="shared" si="173"/>
        <v>0</v>
      </c>
      <c r="O279" s="66"/>
      <c r="P279" s="66">
        <f t="shared" si="174"/>
        <v>1</v>
      </c>
      <c r="Q279" s="66">
        <f t="shared" si="175"/>
        <v>0</v>
      </c>
      <c r="R279" s="67">
        <f t="shared" si="2"/>
        <v>1</v>
      </c>
      <c r="S279" s="5"/>
      <c r="T279" s="5"/>
      <c r="U279" s="5" t="str">
        <f t="shared" si="7"/>
        <v>คณะมนุษยศาสตร์และสังคมศาสตร์ สาขาวิชาภาษาต่างประเทศ</v>
      </c>
      <c r="V279" s="8">
        <v>520842715</v>
      </c>
      <c r="W279" s="5"/>
      <c r="X279" s="5"/>
      <c r="Y279" s="5"/>
      <c r="Z279" s="5"/>
    </row>
    <row r="280" spans="1:26" ht="21.75" customHeight="1">
      <c r="A280" s="1"/>
      <c r="B280" s="2">
        <v>548511390</v>
      </c>
      <c r="C280" s="64" t="s">
        <v>412</v>
      </c>
      <c r="D280" s="5" t="s">
        <v>331</v>
      </c>
      <c r="E280" s="5" t="s">
        <v>379</v>
      </c>
      <c r="F280" s="5" t="e">
        <f t="array" aca="1" ref="F280" ca="1">_xludf.IFNA(INDEX(อาจารย์ประจำหลักสูตรทั้งหมด!$J:$J,MATCH('เอกสารหมายเลข 1 (2)'!$V280,อาจารย์ประจำหลักสูตรทั้งหมด!$AK:$AK,0)),"")</f>
        <v>#NAME?</v>
      </c>
      <c r="G280" s="5" t="e">
        <f t="array" aca="1" ref="G280" ca="1">_xludf.IFNA(INDEX(อาจารย์ประจำหลักสูตรทั้งหมด!$C:$C,MATCH('เอกสารหมายเลข 1 (2)'!$V280,อาจารย์ประจำหลักสูตรทั้งหมด!$AK:$AK,0)),"")</f>
        <v>#NAME?</v>
      </c>
      <c r="H280" s="5" t="e">
        <f t="array" aca="1" ref="H280" ca="1">_xludf.IFNA(INDEX(อาจารย์ประจำหลักสูตรทั้งหมด!$E:$E,MATCH('เอกสารหมายเลข 1 (2)'!$V280,อาจารย์ประจำหลักสูตรทั้งหมด!$AK:$AK,0)),"")</f>
        <v>#NAME?</v>
      </c>
      <c r="I280" s="5" t="e">
        <f t="array" aca="1" ref="I280" ca="1">_xludf.IFNA(INDEX(อาจารย์ประจำหลักสูตรทั้งหมด!$L:$L,MATCH('เอกสารหมายเลข 1 (2)'!$V280,อาจารย์ประจำหลักสูตรทั้งหมด!$AK:$AK,0)),"")</f>
        <v>#NAME?</v>
      </c>
      <c r="J280" s="65" t="e">
        <f t="array" aca="1" ref="J280" ca="1">_xludf.IFNA(INDEX(อาจารย์ประจำหลักสูตรทั้งหมด!$T:$T,MATCH('เอกสารหมายเลข 1 (2)'!$V280,อาจารย์ประจำหลักสูตรทั้งหมด!$AK:$AK,0)),"")</f>
        <v>#NAME?</v>
      </c>
      <c r="K280" s="5" t="s">
        <v>48</v>
      </c>
      <c r="L280" s="5" t="s">
        <v>106</v>
      </c>
      <c r="M280" s="66">
        <f t="shared" si="172"/>
        <v>0</v>
      </c>
      <c r="N280" s="66">
        <f t="shared" si="173"/>
        <v>0</v>
      </c>
      <c r="O280" s="66"/>
      <c r="P280" s="66">
        <f t="shared" si="174"/>
        <v>1</v>
      </c>
      <c r="Q280" s="66">
        <f t="shared" si="175"/>
        <v>0</v>
      </c>
      <c r="R280" s="67">
        <f t="shared" si="2"/>
        <v>1</v>
      </c>
      <c r="S280" s="5"/>
      <c r="T280" s="5"/>
      <c r="U280" s="5" t="str">
        <f t="shared" si="7"/>
        <v>คณะมนุษยศาสตร์และสังคมศาสตร์ สาขาวิชาภาษาต่างประเทศ</v>
      </c>
      <c r="V280" s="8">
        <v>548511390</v>
      </c>
      <c r="W280" s="5"/>
      <c r="X280" s="5"/>
      <c r="Y280" s="5"/>
      <c r="Z280" s="5"/>
    </row>
    <row r="281" spans="1:26" ht="21.75" customHeight="1">
      <c r="A281" s="1"/>
      <c r="B281" s="2">
        <v>9345712</v>
      </c>
      <c r="C281" s="64" t="s">
        <v>413</v>
      </c>
      <c r="D281" s="5" t="s">
        <v>331</v>
      </c>
      <c r="E281" s="5" t="s">
        <v>379</v>
      </c>
      <c r="F281" s="5" t="e">
        <f t="array" aca="1" ref="F281" ca="1">_xludf.IFNA(INDEX(อาจารย์ประจำหลักสูตรทั้งหมด!$J:$J,MATCH('เอกสารหมายเลข 1 (2)'!$V281,อาจารย์ประจำหลักสูตรทั้งหมด!$AK:$AK,0)),"")</f>
        <v>#NAME?</v>
      </c>
      <c r="G281" s="5" t="e">
        <f t="array" aca="1" ref="G281" ca="1">_xludf.IFNA(INDEX(อาจารย์ประจำหลักสูตรทั้งหมด!$C:$C,MATCH('เอกสารหมายเลข 1 (2)'!$V281,อาจารย์ประจำหลักสูตรทั้งหมด!$AK:$AK,0)),"")</f>
        <v>#NAME?</v>
      </c>
      <c r="H281" s="5" t="e">
        <f t="array" aca="1" ref="H281" ca="1">_xludf.IFNA(INDEX(อาจารย์ประจำหลักสูตรทั้งหมด!$E:$E,MATCH('เอกสารหมายเลข 1 (2)'!$V281,อาจารย์ประจำหลักสูตรทั้งหมด!$AK:$AK,0)),"")</f>
        <v>#NAME?</v>
      </c>
      <c r="I281" s="5" t="e">
        <f t="array" aca="1" ref="I281" ca="1">_xludf.IFNA(INDEX(อาจารย์ประจำหลักสูตรทั้งหมด!$L:$L,MATCH('เอกสารหมายเลข 1 (2)'!$V281,อาจารย์ประจำหลักสูตรทั้งหมด!$AK:$AK,0)),"")</f>
        <v>#NAME?</v>
      </c>
      <c r="J281" s="65" t="e">
        <f t="array" aca="1" ref="J281" ca="1">_xludf.IFNA(INDEX(อาจารย์ประจำหลักสูตรทั้งหมด!$T:$T,MATCH('เอกสารหมายเลข 1 (2)'!$V281,อาจารย์ประจำหลักสูตรทั้งหมด!$AK:$AK,0)),"")</f>
        <v>#NAME?</v>
      </c>
      <c r="K281" s="5" t="s">
        <v>48</v>
      </c>
      <c r="L281" s="5" t="s">
        <v>106</v>
      </c>
      <c r="M281" s="66">
        <f t="shared" si="172"/>
        <v>0</v>
      </c>
      <c r="N281" s="66">
        <f t="shared" si="173"/>
        <v>0</v>
      </c>
      <c r="O281" s="66"/>
      <c r="P281" s="66">
        <f t="shared" si="174"/>
        <v>1</v>
      </c>
      <c r="Q281" s="66">
        <f t="shared" si="175"/>
        <v>0</v>
      </c>
      <c r="R281" s="67">
        <f t="shared" si="2"/>
        <v>1</v>
      </c>
      <c r="S281" s="5"/>
      <c r="T281" s="5"/>
      <c r="U281" s="5" t="str">
        <f t="shared" si="7"/>
        <v>คณะมนุษยศาสตร์และสังคมศาสตร์ สาขาวิชาภาษาต่างประเทศ</v>
      </c>
      <c r="V281" s="8">
        <v>9345712</v>
      </c>
      <c r="W281" s="5"/>
      <c r="X281" s="5"/>
      <c r="Y281" s="5"/>
      <c r="Z281" s="5"/>
    </row>
    <row r="282" spans="1:26" ht="21.75" customHeight="1">
      <c r="A282" s="1"/>
      <c r="B282" s="2" t="s">
        <v>414</v>
      </c>
      <c r="C282" s="64" t="s">
        <v>415</v>
      </c>
      <c r="D282" s="5" t="s">
        <v>331</v>
      </c>
      <c r="E282" s="5" t="s">
        <v>379</v>
      </c>
      <c r="F282" s="5" t="e">
        <f t="array" aca="1" ref="F282" ca="1">_xludf.IFNA(INDEX(อาจารย์ประจำหลักสูตรทั้งหมด!$J:$J,MATCH('เอกสารหมายเลข 1 (2)'!$V282,อาจารย์ประจำหลักสูตรทั้งหมด!$AK:$AK,0)),"")</f>
        <v>#NAME?</v>
      </c>
      <c r="G282" s="5" t="e">
        <f t="array" aca="1" ref="G282" ca="1">_xludf.IFNA(INDEX(อาจารย์ประจำหลักสูตรทั้งหมด!$C:$C,MATCH('เอกสารหมายเลข 1 (2)'!$V282,อาจารย์ประจำหลักสูตรทั้งหมด!$AK:$AK,0)),"")</f>
        <v>#NAME?</v>
      </c>
      <c r="H282" s="5" t="e">
        <f t="array" aca="1" ref="H282" ca="1">_xludf.IFNA(INDEX(อาจารย์ประจำหลักสูตรทั้งหมด!$E:$E,MATCH('เอกสารหมายเลข 1 (2)'!$V282,อาจารย์ประจำหลักสูตรทั้งหมด!$AK:$AK,0)),"")</f>
        <v>#NAME?</v>
      </c>
      <c r="I282" s="5" t="e">
        <f t="array" aca="1" ref="I282" ca="1">_xludf.IFNA(INDEX(อาจารย์ประจำหลักสูตรทั้งหมด!$L:$L,MATCH('เอกสารหมายเลข 1 (2)'!$V282,อาจารย์ประจำหลักสูตรทั้งหมด!$AK:$AK,0)),"")</f>
        <v>#NAME?</v>
      </c>
      <c r="J282" s="65" t="e">
        <f t="array" aca="1" ref="J282" ca="1">_xludf.IFNA(INDEX(อาจารย์ประจำหลักสูตรทั้งหมด!$T:$T,MATCH('เอกสารหมายเลข 1 (2)'!$V282,อาจารย์ประจำหลักสูตรทั้งหมด!$AK:$AK,0)),"")</f>
        <v>#NAME?</v>
      </c>
      <c r="K282" s="5" t="s">
        <v>48</v>
      </c>
      <c r="L282" s="5" t="s">
        <v>106</v>
      </c>
      <c r="M282" s="66">
        <f t="shared" si="172"/>
        <v>0</v>
      </c>
      <c r="N282" s="66">
        <f t="shared" si="173"/>
        <v>0</v>
      </c>
      <c r="O282" s="66"/>
      <c r="P282" s="66">
        <f t="shared" si="174"/>
        <v>1</v>
      </c>
      <c r="Q282" s="66">
        <f t="shared" si="175"/>
        <v>0</v>
      </c>
      <c r="R282" s="67">
        <f t="shared" si="2"/>
        <v>1</v>
      </c>
      <c r="S282" s="5"/>
      <c r="T282" s="5"/>
      <c r="U282" s="5" t="str">
        <f t="shared" si="7"/>
        <v>คณะมนุษยศาสตร์และสังคมศาสตร์ สาขาวิชาภาษาต่างประเทศ</v>
      </c>
      <c r="V282" s="8" t="s">
        <v>414</v>
      </c>
      <c r="W282" s="5"/>
      <c r="X282" s="5"/>
      <c r="Y282" s="5"/>
      <c r="Z282" s="5"/>
    </row>
    <row r="283" spans="1:26" ht="21.75" customHeight="1">
      <c r="A283" s="1"/>
      <c r="B283" s="2" t="s">
        <v>416</v>
      </c>
      <c r="C283" s="64" t="s">
        <v>417</v>
      </c>
      <c r="D283" s="5" t="s">
        <v>331</v>
      </c>
      <c r="E283" s="5" t="s">
        <v>379</v>
      </c>
      <c r="F283" s="5" t="e">
        <f t="array" aca="1" ref="F283" ca="1">_xludf.IFNA(INDEX(อาจารย์ประจำหลักสูตรทั้งหมด!$J:$J,MATCH('เอกสารหมายเลข 1 (2)'!$V283,อาจารย์ประจำหลักสูตรทั้งหมด!$AK:$AK,0)),"")</f>
        <v>#NAME?</v>
      </c>
      <c r="G283" s="5" t="e">
        <f t="array" aca="1" ref="G283" ca="1">_xludf.IFNA(INDEX(อาจารย์ประจำหลักสูตรทั้งหมด!$C:$C,MATCH('เอกสารหมายเลข 1 (2)'!$V283,อาจารย์ประจำหลักสูตรทั้งหมด!$AK:$AK,0)),"")</f>
        <v>#NAME?</v>
      </c>
      <c r="H283" s="5" t="e">
        <f t="array" aca="1" ref="H283" ca="1">_xludf.IFNA(INDEX(อาจารย์ประจำหลักสูตรทั้งหมด!$E:$E,MATCH('เอกสารหมายเลข 1 (2)'!$V283,อาจารย์ประจำหลักสูตรทั้งหมด!$AK:$AK,0)),"")</f>
        <v>#NAME?</v>
      </c>
      <c r="I283" s="5" t="e">
        <f t="array" aca="1" ref="I283" ca="1">_xludf.IFNA(INDEX(อาจารย์ประจำหลักสูตรทั้งหมด!$L:$L,MATCH('เอกสารหมายเลข 1 (2)'!$V283,อาจารย์ประจำหลักสูตรทั้งหมด!$AK:$AK,0)),"")</f>
        <v>#NAME?</v>
      </c>
      <c r="J283" s="65" t="e">
        <f t="array" aca="1" ref="J283" ca="1">_xludf.IFNA(INDEX(อาจารย์ประจำหลักสูตรทั้งหมด!$T:$T,MATCH('เอกสารหมายเลข 1 (2)'!$V283,อาจารย์ประจำหลักสูตรทั้งหมด!$AK:$AK,0)),"")</f>
        <v>#NAME?</v>
      </c>
      <c r="K283" s="5" t="s">
        <v>48</v>
      </c>
      <c r="L283" s="5" t="s">
        <v>106</v>
      </c>
      <c r="M283" s="66">
        <f t="shared" si="172"/>
        <v>0</v>
      </c>
      <c r="N283" s="66">
        <f t="shared" si="173"/>
        <v>0</v>
      </c>
      <c r="O283" s="66"/>
      <c r="P283" s="66">
        <f t="shared" si="174"/>
        <v>1</v>
      </c>
      <c r="Q283" s="66">
        <f t="shared" si="175"/>
        <v>0</v>
      </c>
      <c r="R283" s="67">
        <f t="shared" si="2"/>
        <v>1</v>
      </c>
      <c r="S283" s="5"/>
      <c r="T283" s="5"/>
      <c r="U283" s="5" t="str">
        <f t="shared" si="7"/>
        <v>คณะมนุษยศาสตร์และสังคมศาสตร์ สาขาวิชาภาษาต่างประเทศ</v>
      </c>
      <c r="V283" s="8" t="s">
        <v>416</v>
      </c>
      <c r="W283" s="5"/>
      <c r="X283" s="5"/>
      <c r="Y283" s="5"/>
      <c r="Z283" s="5"/>
    </row>
    <row r="284" spans="1:26" ht="21.75" customHeight="1">
      <c r="A284" s="1"/>
      <c r="B284" s="2" t="s">
        <v>418</v>
      </c>
      <c r="C284" s="64" t="s">
        <v>419</v>
      </c>
      <c r="D284" s="5" t="s">
        <v>331</v>
      </c>
      <c r="E284" s="5" t="s">
        <v>379</v>
      </c>
      <c r="F284" s="5" t="e">
        <f t="array" aca="1" ref="F284" ca="1">_xludf.IFNA(INDEX(อาจารย์ประจำหลักสูตรทั้งหมด!$J:$J,MATCH('เอกสารหมายเลข 1 (2)'!$V284,อาจารย์ประจำหลักสูตรทั้งหมด!$AK:$AK,0)),"")</f>
        <v>#NAME?</v>
      </c>
      <c r="G284" s="5" t="e">
        <f t="array" aca="1" ref="G284" ca="1">_xludf.IFNA(INDEX(อาจารย์ประจำหลักสูตรทั้งหมด!$C:$C,MATCH('เอกสารหมายเลข 1 (2)'!$V284,อาจารย์ประจำหลักสูตรทั้งหมด!$AK:$AK,0)),"")</f>
        <v>#NAME?</v>
      </c>
      <c r="H284" s="5" t="e">
        <f t="array" aca="1" ref="H284" ca="1">_xludf.IFNA(INDEX(อาจารย์ประจำหลักสูตรทั้งหมด!$E:$E,MATCH('เอกสารหมายเลข 1 (2)'!$V284,อาจารย์ประจำหลักสูตรทั้งหมด!$AK:$AK,0)),"")</f>
        <v>#NAME?</v>
      </c>
      <c r="I284" s="5" t="e">
        <f t="array" aca="1" ref="I284" ca="1">_xludf.IFNA(INDEX(อาจารย์ประจำหลักสูตรทั้งหมด!$L:$L,MATCH('เอกสารหมายเลข 1 (2)'!$V284,อาจารย์ประจำหลักสูตรทั้งหมด!$AK:$AK,0)),"")</f>
        <v>#NAME?</v>
      </c>
      <c r="J284" s="65" t="e">
        <f t="array" aca="1" ref="J284" ca="1">_xludf.IFNA(INDEX(อาจารย์ประจำหลักสูตรทั้งหมด!$T:$T,MATCH('เอกสารหมายเลข 1 (2)'!$V284,อาจารย์ประจำหลักสูตรทั้งหมด!$AK:$AK,0)),"")</f>
        <v>#NAME?</v>
      </c>
      <c r="K284" s="5" t="s">
        <v>48</v>
      </c>
      <c r="L284" s="5" t="s">
        <v>106</v>
      </c>
      <c r="M284" s="66">
        <f t="shared" si="172"/>
        <v>0</v>
      </c>
      <c r="N284" s="66">
        <f t="shared" si="173"/>
        <v>0</v>
      </c>
      <c r="O284" s="66"/>
      <c r="P284" s="66">
        <f t="shared" si="174"/>
        <v>1</v>
      </c>
      <c r="Q284" s="66">
        <f t="shared" si="175"/>
        <v>0</v>
      </c>
      <c r="R284" s="67">
        <f t="shared" si="2"/>
        <v>1</v>
      </c>
      <c r="S284" s="5"/>
      <c r="T284" s="5"/>
      <c r="U284" s="5" t="str">
        <f t="shared" si="7"/>
        <v>คณะมนุษยศาสตร์และสังคมศาสตร์ สาขาวิชาภาษาต่างประเทศ</v>
      </c>
      <c r="V284" s="8" t="s">
        <v>418</v>
      </c>
      <c r="W284" s="5"/>
      <c r="X284" s="5"/>
      <c r="Y284" s="5"/>
      <c r="Z284" s="5"/>
    </row>
    <row r="285" spans="1:26" ht="21.75" customHeight="1">
      <c r="A285" s="1"/>
      <c r="B285" s="2" t="s">
        <v>420</v>
      </c>
      <c r="C285" s="64" t="s">
        <v>421</v>
      </c>
      <c r="D285" s="5" t="s">
        <v>331</v>
      </c>
      <c r="E285" s="5" t="s">
        <v>379</v>
      </c>
      <c r="F285" s="5" t="e">
        <f t="array" aca="1" ref="F285" ca="1">_xludf.IFNA(INDEX(อาจารย์ประจำหลักสูตรทั้งหมด!$J:$J,MATCH('เอกสารหมายเลข 1 (2)'!$V285,อาจารย์ประจำหลักสูตรทั้งหมด!$AK:$AK,0)),"")</f>
        <v>#NAME?</v>
      </c>
      <c r="G285" s="5" t="e">
        <f t="array" aca="1" ref="G285" ca="1">_xludf.IFNA(INDEX(อาจารย์ประจำหลักสูตรทั้งหมด!$C:$C,MATCH('เอกสารหมายเลข 1 (2)'!$V285,อาจารย์ประจำหลักสูตรทั้งหมด!$AK:$AK,0)),"")</f>
        <v>#NAME?</v>
      </c>
      <c r="H285" s="5" t="e">
        <f t="array" aca="1" ref="H285" ca="1">_xludf.IFNA(INDEX(อาจารย์ประจำหลักสูตรทั้งหมด!$E:$E,MATCH('เอกสารหมายเลข 1 (2)'!$V285,อาจารย์ประจำหลักสูตรทั้งหมด!$AK:$AK,0)),"")</f>
        <v>#NAME?</v>
      </c>
      <c r="I285" s="5" t="e">
        <f t="array" aca="1" ref="I285" ca="1">_xludf.IFNA(INDEX(อาจารย์ประจำหลักสูตรทั้งหมด!$L:$L,MATCH('เอกสารหมายเลข 1 (2)'!$V285,อาจารย์ประจำหลักสูตรทั้งหมด!$AK:$AK,0)),"")</f>
        <v>#NAME?</v>
      </c>
      <c r="J285" s="65" t="e">
        <f t="array" aca="1" ref="J285" ca="1">_xludf.IFNA(INDEX(อาจารย์ประจำหลักสูตรทั้งหมด!$T:$T,MATCH('เอกสารหมายเลข 1 (2)'!$V285,อาจารย์ประจำหลักสูตรทั้งหมด!$AK:$AK,0)),"")</f>
        <v>#NAME?</v>
      </c>
      <c r="K285" s="5" t="s">
        <v>48</v>
      </c>
      <c r="L285" s="5" t="s">
        <v>106</v>
      </c>
      <c r="M285" s="66">
        <f t="shared" si="172"/>
        <v>0</v>
      </c>
      <c r="N285" s="66">
        <f t="shared" si="173"/>
        <v>0</v>
      </c>
      <c r="O285" s="66"/>
      <c r="P285" s="66">
        <f t="shared" si="174"/>
        <v>1</v>
      </c>
      <c r="Q285" s="66">
        <f t="shared" si="175"/>
        <v>0</v>
      </c>
      <c r="R285" s="67">
        <f t="shared" si="2"/>
        <v>1</v>
      </c>
      <c r="S285" s="5"/>
      <c r="T285" s="5"/>
      <c r="U285" s="5" t="str">
        <f t="shared" si="7"/>
        <v>คณะมนุษยศาสตร์และสังคมศาสตร์ สาขาวิชาภาษาต่างประเทศ</v>
      </c>
      <c r="V285" s="8" t="s">
        <v>420</v>
      </c>
      <c r="W285" s="5"/>
      <c r="X285" s="5"/>
      <c r="Y285" s="5"/>
      <c r="Z285" s="5"/>
    </row>
    <row r="286" spans="1:26" ht="21.75" customHeight="1">
      <c r="A286" s="1"/>
      <c r="B286" s="2" t="s">
        <v>422</v>
      </c>
      <c r="C286" s="64" t="s">
        <v>423</v>
      </c>
      <c r="D286" s="5" t="s">
        <v>331</v>
      </c>
      <c r="E286" s="5" t="s">
        <v>379</v>
      </c>
      <c r="F286" s="5" t="e">
        <f t="array" aca="1" ref="F286" ca="1">_xludf.IFNA(INDEX(อาจารย์ประจำหลักสูตรทั้งหมด!$J:$J,MATCH('เอกสารหมายเลข 1 (2)'!$V286,อาจารย์ประจำหลักสูตรทั้งหมด!$AK:$AK,0)),"")</f>
        <v>#NAME?</v>
      </c>
      <c r="G286" s="5" t="e">
        <f t="array" aca="1" ref="G286" ca="1">_xludf.IFNA(INDEX(อาจารย์ประจำหลักสูตรทั้งหมด!$C:$C,MATCH('เอกสารหมายเลข 1 (2)'!$V286,อาจารย์ประจำหลักสูตรทั้งหมด!$AK:$AK,0)),"")</f>
        <v>#NAME?</v>
      </c>
      <c r="H286" s="5" t="e">
        <f t="array" aca="1" ref="H286" ca="1">_xludf.IFNA(INDEX(อาจารย์ประจำหลักสูตรทั้งหมด!$E:$E,MATCH('เอกสารหมายเลข 1 (2)'!$V286,อาจารย์ประจำหลักสูตรทั้งหมด!$AK:$AK,0)),"")</f>
        <v>#NAME?</v>
      </c>
      <c r="I286" s="5" t="e">
        <f t="array" aca="1" ref="I286" ca="1">_xludf.IFNA(INDEX(อาจารย์ประจำหลักสูตรทั้งหมด!$L:$L,MATCH('เอกสารหมายเลข 1 (2)'!$V286,อาจารย์ประจำหลักสูตรทั้งหมด!$AK:$AK,0)),"")</f>
        <v>#NAME?</v>
      </c>
      <c r="J286" s="65" t="e">
        <f t="array" aca="1" ref="J286" ca="1">_xludf.IFNA(INDEX(อาจารย์ประจำหลักสูตรทั้งหมด!$T:$T,MATCH('เอกสารหมายเลข 1 (2)'!$V286,อาจารย์ประจำหลักสูตรทั้งหมด!$AK:$AK,0)),"")</f>
        <v>#NAME?</v>
      </c>
      <c r="K286" s="5" t="s">
        <v>48</v>
      </c>
      <c r="L286" s="5" t="s">
        <v>81</v>
      </c>
      <c r="M286" s="66">
        <f t="shared" si="172"/>
        <v>0</v>
      </c>
      <c r="N286" s="66">
        <f t="shared" si="173"/>
        <v>0</v>
      </c>
      <c r="O286" s="66"/>
      <c r="P286" s="66">
        <f t="shared" si="174"/>
        <v>1</v>
      </c>
      <c r="Q286" s="66">
        <f t="shared" si="175"/>
        <v>0</v>
      </c>
      <c r="R286" s="67">
        <f t="shared" si="2"/>
        <v>1</v>
      </c>
      <c r="S286" s="5"/>
      <c r="T286" s="5"/>
      <c r="U286" s="5" t="str">
        <f t="shared" si="7"/>
        <v>คณะมนุษยศาสตร์และสังคมศาสตร์ สาขาวิชาภาษาต่างประเทศ</v>
      </c>
      <c r="V286" s="8" t="s">
        <v>422</v>
      </c>
      <c r="W286" s="5"/>
      <c r="X286" s="5"/>
      <c r="Y286" s="5"/>
      <c r="Z286" s="5"/>
    </row>
    <row r="287" spans="1:26" ht="21.75" customHeight="1">
      <c r="A287" s="1"/>
      <c r="B287" s="2" t="s">
        <v>424</v>
      </c>
      <c r="C287" s="64" t="s">
        <v>425</v>
      </c>
      <c r="D287" s="5" t="s">
        <v>331</v>
      </c>
      <c r="E287" s="5" t="s">
        <v>379</v>
      </c>
      <c r="F287" s="5" t="e">
        <f t="array" aca="1" ref="F287" ca="1">_xludf.IFNA(INDEX(อาจารย์ประจำหลักสูตรทั้งหมด!$J:$J,MATCH('เอกสารหมายเลข 1 (2)'!$V287,อาจารย์ประจำหลักสูตรทั้งหมด!$AK:$AK,0)),"")</f>
        <v>#NAME?</v>
      </c>
      <c r="G287" s="5" t="e">
        <f t="array" aca="1" ref="G287" ca="1">_xludf.IFNA(INDEX(อาจารย์ประจำหลักสูตรทั้งหมด!$C:$C,MATCH('เอกสารหมายเลข 1 (2)'!$V287,อาจารย์ประจำหลักสูตรทั้งหมด!$AK:$AK,0)),"")</f>
        <v>#NAME?</v>
      </c>
      <c r="H287" s="5" t="e">
        <f t="array" aca="1" ref="H287" ca="1">_xludf.IFNA(INDEX(อาจารย์ประจำหลักสูตรทั้งหมด!$E:$E,MATCH('เอกสารหมายเลข 1 (2)'!$V287,อาจารย์ประจำหลักสูตรทั้งหมด!$AK:$AK,0)),"")</f>
        <v>#NAME?</v>
      </c>
      <c r="I287" s="5" t="e">
        <f t="array" aca="1" ref="I287" ca="1">_xludf.IFNA(INDEX(อาจารย์ประจำหลักสูตรทั้งหมด!$L:$L,MATCH('เอกสารหมายเลข 1 (2)'!$V287,อาจารย์ประจำหลักสูตรทั้งหมด!$AK:$AK,0)),"")</f>
        <v>#NAME?</v>
      </c>
      <c r="J287" s="65" t="e">
        <f t="array" aca="1" ref="J287" ca="1">_xludf.IFNA(INDEX(อาจารย์ประจำหลักสูตรทั้งหมด!$T:$T,MATCH('เอกสารหมายเลข 1 (2)'!$V287,อาจารย์ประจำหลักสูตรทั้งหมด!$AK:$AK,0)),"")</f>
        <v>#NAME?</v>
      </c>
      <c r="K287" s="5" t="s">
        <v>48</v>
      </c>
      <c r="L287" s="5" t="s">
        <v>81</v>
      </c>
      <c r="M287" s="66">
        <f t="shared" si="172"/>
        <v>0</v>
      </c>
      <c r="N287" s="66">
        <f t="shared" si="173"/>
        <v>0</v>
      </c>
      <c r="O287" s="66"/>
      <c r="P287" s="66">
        <f t="shared" si="174"/>
        <v>1</v>
      </c>
      <c r="Q287" s="66">
        <f t="shared" si="175"/>
        <v>0</v>
      </c>
      <c r="R287" s="67">
        <f t="shared" si="2"/>
        <v>1</v>
      </c>
      <c r="S287" s="5"/>
      <c r="T287" s="5"/>
      <c r="U287" s="5" t="str">
        <f t="shared" si="7"/>
        <v>คณะมนุษยศาสตร์และสังคมศาสตร์ สาขาวิชาภาษาต่างประเทศ</v>
      </c>
      <c r="V287" s="8" t="s">
        <v>424</v>
      </c>
      <c r="W287" s="5"/>
      <c r="X287" s="5"/>
      <c r="Y287" s="5"/>
      <c r="Z287" s="5"/>
    </row>
    <row r="288" spans="1:26" ht="21.75" customHeight="1">
      <c r="A288" s="1"/>
      <c r="B288" s="2" t="s">
        <v>426</v>
      </c>
      <c r="C288" s="64" t="s">
        <v>427</v>
      </c>
      <c r="D288" s="5" t="s">
        <v>331</v>
      </c>
      <c r="E288" s="5" t="s">
        <v>379</v>
      </c>
      <c r="F288" s="5" t="e">
        <f t="array" aca="1" ref="F288" ca="1">_xludf.IFNA(INDEX(อาจารย์ประจำหลักสูตรทั้งหมด!$J:$J,MATCH('เอกสารหมายเลข 1 (2)'!$V288,อาจารย์ประจำหลักสูตรทั้งหมด!$AK:$AK,0)),"")</f>
        <v>#NAME?</v>
      </c>
      <c r="G288" s="5" t="e">
        <f t="array" aca="1" ref="G288" ca="1">_xludf.IFNA(INDEX(อาจารย์ประจำหลักสูตรทั้งหมด!$C:$C,MATCH('เอกสารหมายเลข 1 (2)'!$V288,อาจารย์ประจำหลักสูตรทั้งหมด!$AK:$AK,0)),"")</f>
        <v>#NAME?</v>
      </c>
      <c r="H288" s="5" t="e">
        <f t="array" aca="1" ref="H288" ca="1">_xludf.IFNA(INDEX(อาจารย์ประจำหลักสูตรทั้งหมด!$E:$E,MATCH('เอกสารหมายเลข 1 (2)'!$V288,อาจารย์ประจำหลักสูตรทั้งหมด!$AK:$AK,0)),"")</f>
        <v>#NAME?</v>
      </c>
      <c r="I288" s="5" t="e">
        <f t="array" aca="1" ref="I288" ca="1">_xludf.IFNA(INDEX(อาจารย์ประจำหลักสูตรทั้งหมด!$L:$L,MATCH('เอกสารหมายเลข 1 (2)'!$V288,อาจารย์ประจำหลักสูตรทั้งหมด!$AK:$AK,0)),"")</f>
        <v>#NAME?</v>
      </c>
      <c r="J288" s="65" t="e">
        <f t="array" aca="1" ref="J288" ca="1">_xludf.IFNA(INDEX(อาจารย์ประจำหลักสูตรทั้งหมด!$T:$T,MATCH('เอกสารหมายเลข 1 (2)'!$V288,อาจารย์ประจำหลักสูตรทั้งหมด!$AK:$AK,0)),"")</f>
        <v>#NAME?</v>
      </c>
      <c r="K288" s="5" t="s">
        <v>48</v>
      </c>
      <c r="L288" s="5" t="s">
        <v>106</v>
      </c>
      <c r="M288" s="66">
        <f t="shared" si="172"/>
        <v>0</v>
      </c>
      <c r="N288" s="66">
        <f t="shared" si="173"/>
        <v>0</v>
      </c>
      <c r="O288" s="66"/>
      <c r="P288" s="66">
        <f t="shared" si="174"/>
        <v>1</v>
      </c>
      <c r="Q288" s="66">
        <f t="shared" si="175"/>
        <v>0</v>
      </c>
      <c r="R288" s="67">
        <f t="shared" si="2"/>
        <v>1</v>
      </c>
      <c r="S288" s="5"/>
      <c r="T288" s="5"/>
      <c r="U288" s="5" t="str">
        <f t="shared" si="7"/>
        <v xml:space="preserve"> </v>
      </c>
      <c r="V288" s="8" t="s">
        <v>426</v>
      </c>
      <c r="W288" s="5"/>
      <c r="X288" s="5"/>
      <c r="Y288" s="5"/>
      <c r="Z288" s="5"/>
    </row>
    <row r="289" spans="1:26" ht="21.75" customHeight="1">
      <c r="A289" s="4">
        <v>6</v>
      </c>
      <c r="B289" s="57" t="str">
        <f>E290</f>
        <v>สาขาวิชาภาษาไทย</v>
      </c>
      <c r="C289" s="58" t="str">
        <f>B289</f>
        <v>สาขาวิชาภาษาไทย</v>
      </c>
      <c r="D289" s="59"/>
      <c r="E289" s="59"/>
      <c r="F289" s="59" t="e">
        <f t="array" aca="1" ref="F289" ca="1">_xludf.IFNA(INDEX(อาจารย์ประจำหลักสูตรทั้งหมด!$J:$J,MATCH('เอกสารหมายเลข 1 (2)'!$V289,อาจารย์ประจำหลักสูตรทั้งหมด!$AK:$AK,0)),"")</f>
        <v>#NAME?</v>
      </c>
      <c r="G289" s="59" t="e">
        <f t="array" aca="1" ref="G289" ca="1">_xludf.IFNA(INDEX(อาจารย์ประจำหลักสูตรทั้งหมด!$C:$C,MATCH('เอกสารหมายเลข 1 (2)'!$V289,อาจารย์ประจำหลักสูตรทั้งหมด!$AK:$AK,0)),"")</f>
        <v>#NAME?</v>
      </c>
      <c r="H289" s="59" t="e">
        <f t="array" aca="1" ref="H289" ca="1">_xludf.IFNA(INDEX(อาจารย์ประจำหลักสูตรทั้งหมด!$E:$E,MATCH('เอกสารหมายเลข 1 (2)'!$V289,อาจารย์ประจำหลักสูตรทั้งหมด!$AK:$AK,0)),"")</f>
        <v>#NAME?</v>
      </c>
      <c r="I289" s="59" t="e">
        <f t="array" aca="1" ref="I289" ca="1">_xludf.IFNA(INDEX(อาจารย์ประจำหลักสูตรทั้งหมด!$L:$L,MATCH('เอกสารหมายเลข 1 (2)'!$V289,อาจารย์ประจำหลักสูตรทั้งหมด!$AK:$AK,0)),"")</f>
        <v>#NAME?</v>
      </c>
      <c r="J289" s="61" t="e">
        <f t="array" aca="1" ref="J289" ca="1">_xludf.IFNA(INDEX(อาจารย์ประจำหลักสูตรทั้งหมด!$T:$T,MATCH('เอกสารหมายเลข 1 (2)'!$V289,อาจารย์ประจำหลักสูตรทั้งหมด!$AK:$AK,0)),"")</f>
        <v>#NAME?</v>
      </c>
      <c r="K289" s="59"/>
      <c r="L289" s="59"/>
      <c r="M289" s="62">
        <f t="shared" ref="M289:N289" si="176">SUMIF($E:$E,$B289,M:M)</f>
        <v>0</v>
      </c>
      <c r="N289" s="62">
        <f t="shared" si="176"/>
        <v>8</v>
      </c>
      <c r="O289" s="62"/>
      <c r="P289" s="62">
        <f t="shared" ref="P289:Q289" si="177">SUMIF($E:$E,$B289,P:P)</f>
        <v>0</v>
      </c>
      <c r="Q289" s="62">
        <f t="shared" si="177"/>
        <v>3</v>
      </c>
      <c r="R289" s="63">
        <f t="shared" si="2"/>
        <v>11</v>
      </c>
      <c r="S289" s="59"/>
      <c r="T289" s="59"/>
      <c r="U289" s="5" t="str">
        <f t="shared" si="7"/>
        <v>คณะมนุษยศาสตร์และสังคมศาสตร์ สาขาวิชาภาษาไทย</v>
      </c>
      <c r="V289" s="58" t="s">
        <v>51</v>
      </c>
      <c r="W289" s="59"/>
      <c r="X289" s="59"/>
      <c r="Y289" s="59"/>
      <c r="Z289" s="59"/>
    </row>
    <row r="290" spans="1:26" ht="21.75" customHeight="1">
      <c r="A290" s="1"/>
      <c r="B290" s="2">
        <v>1239900097552</v>
      </c>
      <c r="C290" s="64" t="s">
        <v>428</v>
      </c>
      <c r="D290" s="5" t="s">
        <v>331</v>
      </c>
      <c r="E290" s="5" t="s">
        <v>429</v>
      </c>
      <c r="F290" s="5" t="e">
        <f t="array" aca="1" ref="F290" ca="1">_xludf.IFNA(INDEX(อาจารย์ประจำหลักสูตรทั้งหมด!$J:$J,MATCH('เอกสารหมายเลข 1 (2)'!$V290,อาจารย์ประจำหลักสูตรทั้งหมด!$AK:$AK,0)),"")</f>
        <v>#NAME?</v>
      </c>
      <c r="G290" s="5" t="e">
        <f t="array" aca="1" ref="G290" ca="1">_xludf.IFNA(INDEX(อาจารย์ประจำหลักสูตรทั้งหมด!$C:$C,MATCH('เอกสารหมายเลข 1 (2)'!$V290,อาจารย์ประจำหลักสูตรทั้งหมด!$AK:$AK,0)),"")</f>
        <v>#NAME?</v>
      </c>
      <c r="H290" s="5" t="e">
        <f t="array" aca="1" ref="H290" ca="1">_xludf.IFNA(INDEX(อาจารย์ประจำหลักสูตรทั้งหมด!$E:$E,MATCH('เอกสารหมายเลข 1 (2)'!$V290,อาจารย์ประจำหลักสูตรทั้งหมด!$AK:$AK,0)),"")</f>
        <v>#NAME?</v>
      </c>
      <c r="I290" s="5" t="e">
        <f t="array" aca="1" ref="I290" ca="1">_xludf.IFNA(INDEX(อาจารย์ประจำหลักสูตรทั้งหมด!$L:$L,MATCH('เอกสารหมายเลข 1 (2)'!$V290,อาจารย์ประจำหลักสูตรทั้งหมด!$AK:$AK,0)),"")</f>
        <v>#NAME?</v>
      </c>
      <c r="J290" s="65" t="e">
        <f t="array" aca="1" ref="J290" ca="1">_xludf.IFNA(INDEX(อาจารย์ประจำหลักสูตรทั้งหมด!$T:$T,MATCH('เอกสารหมายเลข 1 (2)'!$V290,อาจารย์ประจำหลักสูตรทั้งหมด!$AK:$AK,0)),"")</f>
        <v>#NAME?</v>
      </c>
      <c r="K290" s="5" t="s">
        <v>6</v>
      </c>
      <c r="L290" s="5" t="s">
        <v>81</v>
      </c>
      <c r="M290" s="66">
        <f t="shared" ref="M290:M300" si="178">IF(K290="ข้าราชการพลเรือนในสถาบันอุดมศึกษา",1,0)</f>
        <v>0</v>
      </c>
      <c r="N290" s="66">
        <f t="shared" ref="N290:N300" si="179">IF(K290="พนักงานมหาวิทยาลัย",1,0)</f>
        <v>1</v>
      </c>
      <c r="O290" s="66"/>
      <c r="P290" s="66">
        <f t="shared" ref="P290:P300" si="180">IF(K290="ลูกจ้างชั่วคราวรายเดือน",1,0)</f>
        <v>0</v>
      </c>
      <c r="Q290" s="66">
        <f t="shared" ref="Q290:Q300" si="181">IF(K290="อาจารย์พิเศษรายชั่วโมง",1,0)</f>
        <v>0</v>
      </c>
      <c r="R290" s="67">
        <f t="shared" si="2"/>
        <v>1</v>
      </c>
      <c r="S290" s="5"/>
      <c r="T290" s="5"/>
      <c r="U290" s="5" t="str">
        <f t="shared" si="7"/>
        <v>คณะมนุษยศาสตร์และสังคมศาสตร์ สาขาวิชาภาษาไทย</v>
      </c>
      <c r="V290" s="8">
        <v>1239900097552</v>
      </c>
      <c r="W290" s="5"/>
      <c r="X290" s="5"/>
      <c r="Y290" s="5"/>
      <c r="Z290" s="5"/>
    </row>
    <row r="291" spans="1:26" ht="21.75" customHeight="1">
      <c r="A291" s="1"/>
      <c r="B291" s="2">
        <v>1341600011565</v>
      </c>
      <c r="C291" s="64" t="s">
        <v>431</v>
      </c>
      <c r="D291" s="5" t="s">
        <v>331</v>
      </c>
      <c r="E291" s="5" t="s">
        <v>429</v>
      </c>
      <c r="F291" s="5" t="e">
        <f t="array" aca="1" ref="F291" ca="1">_xludf.IFNA(INDEX(อาจารย์ประจำหลักสูตรทั้งหมด!$J:$J,MATCH('เอกสารหมายเลข 1 (2)'!$V291,อาจารย์ประจำหลักสูตรทั้งหมด!$AK:$AK,0)),"")</f>
        <v>#NAME?</v>
      </c>
      <c r="G291" s="5" t="e">
        <f t="array" aca="1" ref="G291" ca="1">_xludf.IFNA(INDEX(อาจารย์ประจำหลักสูตรทั้งหมด!$C:$C,MATCH('เอกสารหมายเลข 1 (2)'!$V291,อาจารย์ประจำหลักสูตรทั้งหมด!$AK:$AK,0)),"")</f>
        <v>#NAME?</v>
      </c>
      <c r="H291" s="5" t="e">
        <f t="array" aca="1" ref="H291" ca="1">_xludf.IFNA(INDEX(อาจารย์ประจำหลักสูตรทั้งหมด!$E:$E,MATCH('เอกสารหมายเลข 1 (2)'!$V291,อาจารย์ประจำหลักสูตรทั้งหมด!$AK:$AK,0)),"")</f>
        <v>#NAME?</v>
      </c>
      <c r="I291" s="5" t="e">
        <f t="array" aca="1" ref="I291" ca="1">_xludf.IFNA(INDEX(อาจารย์ประจำหลักสูตรทั้งหมด!$L:$L,MATCH('เอกสารหมายเลข 1 (2)'!$V291,อาจารย์ประจำหลักสูตรทั้งหมด!$AK:$AK,0)),"")</f>
        <v>#NAME?</v>
      </c>
      <c r="J291" s="65" t="e">
        <f t="array" aca="1" ref="J291" ca="1">_xludf.IFNA(INDEX(อาจารย์ประจำหลักสูตรทั้งหมด!$T:$T,MATCH('เอกสารหมายเลข 1 (2)'!$V291,อาจารย์ประจำหลักสูตรทั้งหมด!$AK:$AK,0)),"")</f>
        <v>#NAME?</v>
      </c>
      <c r="K291" s="5" t="s">
        <v>6</v>
      </c>
      <c r="L291" s="5" t="s">
        <v>81</v>
      </c>
      <c r="M291" s="66">
        <f t="shared" si="178"/>
        <v>0</v>
      </c>
      <c r="N291" s="66">
        <f t="shared" si="179"/>
        <v>1</v>
      </c>
      <c r="O291" s="66"/>
      <c r="P291" s="66">
        <f t="shared" si="180"/>
        <v>0</v>
      </c>
      <c r="Q291" s="66">
        <f t="shared" si="181"/>
        <v>0</v>
      </c>
      <c r="R291" s="67">
        <f t="shared" si="2"/>
        <v>1</v>
      </c>
      <c r="S291" s="5"/>
      <c r="T291" s="5"/>
      <c r="U291" s="5" t="str">
        <f t="shared" si="7"/>
        <v>คณะมนุษยศาสตร์และสังคมศาสตร์ สาขาวิชาภาษาไทย</v>
      </c>
      <c r="V291" s="8">
        <v>1341600011565</v>
      </c>
      <c r="W291" s="5"/>
      <c r="X291" s="5"/>
      <c r="Y291" s="5"/>
      <c r="Z291" s="5"/>
    </row>
    <row r="292" spans="1:26" ht="21.75" customHeight="1">
      <c r="A292" s="1"/>
      <c r="B292" s="2">
        <v>1349900072206</v>
      </c>
      <c r="C292" s="64" t="s">
        <v>433</v>
      </c>
      <c r="D292" s="5" t="s">
        <v>331</v>
      </c>
      <c r="E292" s="5" t="s">
        <v>429</v>
      </c>
      <c r="F292" s="5" t="e">
        <f t="array" aca="1" ref="F292" ca="1">_xludf.IFNA(INDEX(อาจารย์ประจำหลักสูตรทั้งหมด!$J:$J,MATCH('เอกสารหมายเลข 1 (2)'!$V292,อาจารย์ประจำหลักสูตรทั้งหมด!$AK:$AK,0)),"")</f>
        <v>#NAME?</v>
      </c>
      <c r="G292" s="5" t="e">
        <f t="array" aca="1" ref="G292" ca="1">_xludf.IFNA(INDEX(อาจารย์ประจำหลักสูตรทั้งหมด!$C:$C,MATCH('เอกสารหมายเลข 1 (2)'!$V292,อาจารย์ประจำหลักสูตรทั้งหมด!$AK:$AK,0)),"")</f>
        <v>#NAME?</v>
      </c>
      <c r="H292" s="5" t="e">
        <f t="array" aca="1" ref="H292" ca="1">_xludf.IFNA(INDEX(อาจารย์ประจำหลักสูตรทั้งหมด!$E:$E,MATCH('เอกสารหมายเลข 1 (2)'!$V292,อาจารย์ประจำหลักสูตรทั้งหมด!$AK:$AK,0)),"")</f>
        <v>#NAME?</v>
      </c>
      <c r="I292" s="5" t="e">
        <f t="array" aca="1" ref="I292" ca="1">_xludf.IFNA(INDEX(อาจารย์ประจำหลักสูตรทั้งหมด!$L:$L,MATCH('เอกสารหมายเลข 1 (2)'!$V292,อาจารย์ประจำหลักสูตรทั้งหมด!$AK:$AK,0)),"")</f>
        <v>#NAME?</v>
      </c>
      <c r="J292" s="65" t="e">
        <f t="array" aca="1" ref="J292" ca="1">_xludf.IFNA(INDEX(อาจารย์ประจำหลักสูตรทั้งหมด!$T:$T,MATCH('เอกสารหมายเลข 1 (2)'!$V292,อาจารย์ประจำหลักสูตรทั้งหมด!$AK:$AK,0)),"")</f>
        <v>#NAME?</v>
      </c>
      <c r="K292" s="5" t="s">
        <v>6</v>
      </c>
      <c r="L292" s="5" t="s">
        <v>81</v>
      </c>
      <c r="M292" s="66">
        <f t="shared" si="178"/>
        <v>0</v>
      </c>
      <c r="N292" s="66">
        <f t="shared" si="179"/>
        <v>1</v>
      </c>
      <c r="O292" s="66"/>
      <c r="P292" s="66">
        <f t="shared" si="180"/>
        <v>0</v>
      </c>
      <c r="Q292" s="66">
        <f t="shared" si="181"/>
        <v>0</v>
      </c>
      <c r="R292" s="67">
        <f t="shared" si="2"/>
        <v>1</v>
      </c>
      <c r="S292" s="5"/>
      <c r="T292" s="5"/>
      <c r="U292" s="5" t="str">
        <f t="shared" si="7"/>
        <v>คณะมนุษยศาสตร์และสังคมศาสตร์ สาขาวิชาภาษาไทย</v>
      </c>
      <c r="V292" s="8">
        <v>1349900072206</v>
      </c>
      <c r="W292" s="5"/>
      <c r="X292" s="5"/>
      <c r="Y292" s="5"/>
      <c r="Z292" s="5"/>
    </row>
    <row r="293" spans="1:26" ht="21.75" customHeight="1">
      <c r="A293" s="1"/>
      <c r="B293" s="2">
        <v>1479900068381</v>
      </c>
      <c r="C293" s="64" t="s">
        <v>434</v>
      </c>
      <c r="D293" s="5" t="s">
        <v>331</v>
      </c>
      <c r="E293" s="5" t="s">
        <v>429</v>
      </c>
      <c r="F293" s="5" t="e">
        <f t="array" aca="1" ref="F293" ca="1">_xludf.IFNA(INDEX(อาจารย์ประจำหลักสูตรทั้งหมด!$J:$J,MATCH('เอกสารหมายเลข 1 (2)'!$V293,อาจารย์ประจำหลักสูตรทั้งหมด!$AK:$AK,0)),"")</f>
        <v>#NAME?</v>
      </c>
      <c r="G293" s="5" t="e">
        <f t="array" aca="1" ref="G293" ca="1">_xludf.IFNA(INDEX(อาจารย์ประจำหลักสูตรทั้งหมด!$C:$C,MATCH('เอกสารหมายเลข 1 (2)'!$V293,อาจารย์ประจำหลักสูตรทั้งหมด!$AK:$AK,0)),"")</f>
        <v>#NAME?</v>
      </c>
      <c r="H293" s="5" t="e">
        <f t="array" aca="1" ref="H293" ca="1">_xludf.IFNA(INDEX(อาจารย์ประจำหลักสูตรทั้งหมด!$E:$E,MATCH('เอกสารหมายเลข 1 (2)'!$V293,อาจารย์ประจำหลักสูตรทั้งหมด!$AK:$AK,0)),"")</f>
        <v>#NAME?</v>
      </c>
      <c r="I293" s="5" t="e">
        <f t="array" aca="1" ref="I293" ca="1">_xludf.IFNA(INDEX(อาจารย์ประจำหลักสูตรทั้งหมด!$L:$L,MATCH('เอกสารหมายเลข 1 (2)'!$V293,อาจารย์ประจำหลักสูตรทั้งหมด!$AK:$AK,0)),"")</f>
        <v>#NAME?</v>
      </c>
      <c r="J293" s="65" t="e">
        <f t="array" aca="1" ref="J293" ca="1">_xludf.IFNA(INDEX(อาจารย์ประจำหลักสูตรทั้งหมด!$T:$T,MATCH('เอกสารหมายเลข 1 (2)'!$V293,อาจารย์ประจำหลักสูตรทั้งหมด!$AK:$AK,0)),"")</f>
        <v>#NAME?</v>
      </c>
      <c r="K293" s="5" t="s">
        <v>6</v>
      </c>
      <c r="L293" s="5" t="s">
        <v>81</v>
      </c>
      <c r="M293" s="66">
        <f t="shared" si="178"/>
        <v>0</v>
      </c>
      <c r="N293" s="66">
        <f t="shared" si="179"/>
        <v>1</v>
      </c>
      <c r="O293" s="66"/>
      <c r="P293" s="66">
        <f t="shared" si="180"/>
        <v>0</v>
      </c>
      <c r="Q293" s="66">
        <f t="shared" si="181"/>
        <v>0</v>
      </c>
      <c r="R293" s="67">
        <f t="shared" si="2"/>
        <v>1</v>
      </c>
      <c r="S293" s="5"/>
      <c r="T293" s="5"/>
      <c r="U293" s="5" t="str">
        <f t="shared" si="7"/>
        <v>คณะมนุษยศาสตร์และสังคมศาสตร์ สาขาวิชาภาษาไทย</v>
      </c>
      <c r="V293" s="8">
        <v>1479900068381</v>
      </c>
      <c r="W293" s="5"/>
      <c r="X293" s="5"/>
      <c r="Y293" s="5"/>
      <c r="Z293" s="5"/>
    </row>
    <row r="294" spans="1:26" ht="21.75" customHeight="1">
      <c r="A294" s="1"/>
      <c r="B294" s="2">
        <v>3101100370700</v>
      </c>
      <c r="C294" s="64" t="s">
        <v>435</v>
      </c>
      <c r="D294" s="5" t="s">
        <v>331</v>
      </c>
      <c r="E294" s="5" t="s">
        <v>429</v>
      </c>
      <c r="F294" s="5" t="e">
        <f t="array" aca="1" ref="F294" ca="1">_xludf.IFNA(INDEX(อาจารย์ประจำหลักสูตรทั้งหมด!$J:$J,MATCH('เอกสารหมายเลข 1 (2)'!$V294,อาจารย์ประจำหลักสูตรทั้งหมด!$AK:$AK,0)),"")</f>
        <v>#NAME?</v>
      </c>
      <c r="G294" s="5" t="e">
        <f t="array" aca="1" ref="G294" ca="1">_xludf.IFNA(INDEX(อาจารย์ประจำหลักสูตรทั้งหมด!$C:$C,MATCH('เอกสารหมายเลข 1 (2)'!$V294,อาจารย์ประจำหลักสูตรทั้งหมด!$AK:$AK,0)),"")</f>
        <v>#NAME?</v>
      </c>
      <c r="H294" s="5" t="e">
        <f t="array" aca="1" ref="H294" ca="1">_xludf.IFNA(INDEX(อาจารย์ประจำหลักสูตรทั้งหมด!$E:$E,MATCH('เอกสารหมายเลข 1 (2)'!$V294,อาจารย์ประจำหลักสูตรทั้งหมด!$AK:$AK,0)),"")</f>
        <v>#NAME?</v>
      </c>
      <c r="I294" s="5" t="e">
        <f t="array" aca="1" ref="I294" ca="1">_xludf.IFNA(INDEX(อาจารย์ประจำหลักสูตรทั้งหมด!$L:$L,MATCH('เอกสารหมายเลข 1 (2)'!$V294,อาจารย์ประจำหลักสูตรทั้งหมด!$AK:$AK,0)),"")</f>
        <v>#NAME?</v>
      </c>
      <c r="J294" s="65" t="e">
        <f t="array" aca="1" ref="J294" ca="1">_xludf.IFNA(INDEX(อาจารย์ประจำหลักสูตรทั้งหมด!$T:$T,MATCH('เอกสารหมายเลข 1 (2)'!$V294,อาจารย์ประจำหลักสูตรทั้งหมด!$AK:$AK,0)),"")</f>
        <v>#NAME?</v>
      </c>
      <c r="K294" s="5" t="s">
        <v>6</v>
      </c>
      <c r="L294" s="5" t="s">
        <v>81</v>
      </c>
      <c r="M294" s="66">
        <f t="shared" si="178"/>
        <v>0</v>
      </c>
      <c r="N294" s="66">
        <f t="shared" si="179"/>
        <v>1</v>
      </c>
      <c r="O294" s="66"/>
      <c r="P294" s="66">
        <f t="shared" si="180"/>
        <v>0</v>
      </c>
      <c r="Q294" s="66">
        <f t="shared" si="181"/>
        <v>0</v>
      </c>
      <c r="R294" s="67">
        <f t="shared" si="2"/>
        <v>1</v>
      </c>
      <c r="S294" s="5"/>
      <c r="T294" s="5"/>
      <c r="U294" s="5" t="str">
        <f t="shared" si="7"/>
        <v>คณะมนุษยศาสตร์และสังคมศาสตร์ สาขาวิชาภาษาไทย</v>
      </c>
      <c r="V294" s="8">
        <v>3101100370700</v>
      </c>
      <c r="W294" s="5"/>
      <c r="X294" s="5"/>
      <c r="Y294" s="5"/>
      <c r="Z294" s="5"/>
    </row>
    <row r="295" spans="1:26" ht="21.75" customHeight="1">
      <c r="A295" s="1"/>
      <c r="B295" s="2">
        <v>3450100416650</v>
      </c>
      <c r="C295" s="64" t="s">
        <v>436</v>
      </c>
      <c r="D295" s="5" t="s">
        <v>331</v>
      </c>
      <c r="E295" s="5" t="s">
        <v>429</v>
      </c>
      <c r="F295" s="5" t="e">
        <f t="array" aca="1" ref="F295" ca="1">_xludf.IFNA(INDEX(อาจารย์ประจำหลักสูตรทั้งหมด!$J:$J,MATCH('เอกสารหมายเลข 1 (2)'!$V295,อาจารย์ประจำหลักสูตรทั้งหมด!$AK:$AK,0)),"")</f>
        <v>#NAME?</v>
      </c>
      <c r="G295" s="5" t="e">
        <f t="array" aca="1" ref="G295" ca="1">_xludf.IFNA(INDEX(อาจารย์ประจำหลักสูตรทั้งหมด!$C:$C,MATCH('เอกสารหมายเลข 1 (2)'!$V295,อาจารย์ประจำหลักสูตรทั้งหมด!$AK:$AK,0)),"")</f>
        <v>#NAME?</v>
      </c>
      <c r="H295" s="5" t="e">
        <f t="array" aca="1" ref="H295" ca="1">_xludf.IFNA(INDEX(อาจารย์ประจำหลักสูตรทั้งหมด!$E:$E,MATCH('เอกสารหมายเลข 1 (2)'!$V295,อาจารย์ประจำหลักสูตรทั้งหมด!$AK:$AK,0)),"")</f>
        <v>#NAME?</v>
      </c>
      <c r="I295" s="5" t="e">
        <f t="array" aca="1" ref="I295" ca="1">_xludf.IFNA(INDEX(อาจารย์ประจำหลักสูตรทั้งหมด!$L:$L,MATCH('เอกสารหมายเลข 1 (2)'!$V295,อาจารย์ประจำหลักสูตรทั้งหมด!$AK:$AK,0)),"")</f>
        <v>#NAME?</v>
      </c>
      <c r="J295" s="65" t="e">
        <f t="array" aca="1" ref="J295" ca="1">_xludf.IFNA(INDEX(อาจารย์ประจำหลักสูตรทั้งหมด!$T:$T,MATCH('เอกสารหมายเลข 1 (2)'!$V295,อาจารย์ประจำหลักสูตรทั้งหมด!$AK:$AK,0)),"")</f>
        <v>#NAME?</v>
      </c>
      <c r="K295" s="5" t="s">
        <v>6</v>
      </c>
      <c r="L295" s="5" t="s">
        <v>49</v>
      </c>
      <c r="M295" s="66">
        <f t="shared" si="178"/>
        <v>0</v>
      </c>
      <c r="N295" s="66">
        <f t="shared" si="179"/>
        <v>1</v>
      </c>
      <c r="O295" s="66"/>
      <c r="P295" s="66">
        <f t="shared" si="180"/>
        <v>0</v>
      </c>
      <c r="Q295" s="66">
        <f t="shared" si="181"/>
        <v>0</v>
      </c>
      <c r="R295" s="67">
        <f t="shared" si="2"/>
        <v>1</v>
      </c>
      <c r="S295" s="5"/>
      <c r="T295" s="5"/>
      <c r="U295" s="5" t="str">
        <f t="shared" si="7"/>
        <v>คณะมนุษยศาสตร์และสังคมศาสตร์ สาขาวิชาภาษาไทย</v>
      </c>
      <c r="V295" s="8">
        <v>3450100416650</v>
      </c>
      <c r="W295" s="5"/>
      <c r="X295" s="5"/>
      <c r="Y295" s="5"/>
      <c r="Z295" s="5"/>
    </row>
    <row r="296" spans="1:26" ht="21.75" customHeight="1">
      <c r="A296" s="1"/>
      <c r="B296" s="2">
        <v>3470400603528</v>
      </c>
      <c r="C296" s="64" t="s">
        <v>437</v>
      </c>
      <c r="D296" s="5" t="s">
        <v>331</v>
      </c>
      <c r="E296" s="5" t="s">
        <v>429</v>
      </c>
      <c r="F296" s="5" t="e">
        <f t="array" aca="1" ref="F296" ca="1">_xludf.IFNA(INDEX(อาจารย์ประจำหลักสูตรทั้งหมด!$J:$J,MATCH('เอกสารหมายเลข 1 (2)'!$V296,อาจารย์ประจำหลักสูตรทั้งหมด!$AK:$AK,0)),"")</f>
        <v>#NAME?</v>
      </c>
      <c r="G296" s="5" t="e">
        <f t="array" aca="1" ref="G296" ca="1">_xludf.IFNA(INDEX(อาจารย์ประจำหลักสูตรทั้งหมด!$C:$C,MATCH('เอกสารหมายเลข 1 (2)'!$V296,อาจารย์ประจำหลักสูตรทั้งหมด!$AK:$AK,0)),"")</f>
        <v>#NAME?</v>
      </c>
      <c r="H296" s="5" t="e">
        <f t="array" aca="1" ref="H296" ca="1">_xludf.IFNA(INDEX(อาจารย์ประจำหลักสูตรทั้งหมด!$E:$E,MATCH('เอกสารหมายเลข 1 (2)'!$V296,อาจารย์ประจำหลักสูตรทั้งหมด!$AK:$AK,0)),"")</f>
        <v>#NAME?</v>
      </c>
      <c r="I296" s="5" t="e">
        <f t="array" aca="1" ref="I296" ca="1">_xludf.IFNA(INDEX(อาจารย์ประจำหลักสูตรทั้งหมด!$L:$L,MATCH('เอกสารหมายเลข 1 (2)'!$V296,อาจารย์ประจำหลักสูตรทั้งหมด!$AK:$AK,0)),"")</f>
        <v>#NAME?</v>
      </c>
      <c r="J296" s="65" t="e">
        <f t="array" aca="1" ref="J296" ca="1">_xludf.IFNA(INDEX(อาจารย์ประจำหลักสูตรทั้งหมด!$T:$T,MATCH('เอกสารหมายเลข 1 (2)'!$V296,อาจารย์ประจำหลักสูตรทั้งหมด!$AK:$AK,0)),"")</f>
        <v>#NAME?</v>
      </c>
      <c r="K296" s="5" t="s">
        <v>6</v>
      </c>
      <c r="L296" s="5" t="s">
        <v>81</v>
      </c>
      <c r="M296" s="66">
        <f t="shared" si="178"/>
        <v>0</v>
      </c>
      <c r="N296" s="66">
        <f t="shared" si="179"/>
        <v>1</v>
      </c>
      <c r="O296" s="66"/>
      <c r="P296" s="66">
        <f t="shared" si="180"/>
        <v>0</v>
      </c>
      <c r="Q296" s="66">
        <f t="shared" si="181"/>
        <v>0</v>
      </c>
      <c r="R296" s="67">
        <f t="shared" si="2"/>
        <v>1</v>
      </c>
      <c r="S296" s="5"/>
      <c r="T296" s="5"/>
      <c r="U296" s="5" t="str">
        <f t="shared" si="7"/>
        <v>คณะมนุษยศาสตร์และสังคมศาสตร์ สาขาวิชาภาษาไทย</v>
      </c>
      <c r="V296" s="8">
        <v>3470400603528</v>
      </c>
      <c r="W296" s="5"/>
      <c r="X296" s="5"/>
      <c r="Y296" s="5"/>
      <c r="Z296" s="5"/>
    </row>
    <row r="297" spans="1:26" ht="21.75" customHeight="1">
      <c r="A297" s="1"/>
      <c r="B297" s="2">
        <v>3480100315276</v>
      </c>
      <c r="C297" s="64" t="s">
        <v>438</v>
      </c>
      <c r="D297" s="5" t="s">
        <v>331</v>
      </c>
      <c r="E297" s="5" t="s">
        <v>429</v>
      </c>
      <c r="F297" s="5" t="e">
        <f t="array" aca="1" ref="F297" ca="1">_xludf.IFNA(INDEX(อาจารย์ประจำหลักสูตรทั้งหมด!$J:$J,MATCH('เอกสารหมายเลข 1 (2)'!$V297,อาจารย์ประจำหลักสูตรทั้งหมด!$AK:$AK,0)),"")</f>
        <v>#NAME?</v>
      </c>
      <c r="G297" s="5" t="e">
        <f t="array" aca="1" ref="G297" ca="1">_xludf.IFNA(INDEX(อาจารย์ประจำหลักสูตรทั้งหมด!$C:$C,MATCH('เอกสารหมายเลข 1 (2)'!$V297,อาจารย์ประจำหลักสูตรทั้งหมด!$AK:$AK,0)),"")</f>
        <v>#NAME?</v>
      </c>
      <c r="H297" s="5" t="e">
        <f t="array" aca="1" ref="H297" ca="1">_xludf.IFNA(INDEX(อาจารย์ประจำหลักสูตรทั้งหมด!$E:$E,MATCH('เอกสารหมายเลข 1 (2)'!$V297,อาจารย์ประจำหลักสูตรทั้งหมด!$AK:$AK,0)),"")</f>
        <v>#NAME?</v>
      </c>
      <c r="I297" s="5" t="e">
        <f t="array" aca="1" ref="I297" ca="1">_xludf.IFNA(INDEX(อาจารย์ประจำหลักสูตรทั้งหมด!$L:$L,MATCH('เอกสารหมายเลข 1 (2)'!$V297,อาจารย์ประจำหลักสูตรทั้งหมด!$AK:$AK,0)),"")</f>
        <v>#NAME?</v>
      </c>
      <c r="J297" s="65" t="e">
        <f t="array" aca="1" ref="J297" ca="1">_xludf.IFNA(INDEX(อาจารย์ประจำหลักสูตรทั้งหมด!$T:$T,MATCH('เอกสารหมายเลข 1 (2)'!$V297,อาจารย์ประจำหลักสูตรทั้งหมด!$AK:$AK,0)),"")</f>
        <v>#NAME?</v>
      </c>
      <c r="K297" s="5" t="s">
        <v>6</v>
      </c>
      <c r="L297" s="5" t="s">
        <v>49</v>
      </c>
      <c r="M297" s="66">
        <f t="shared" si="178"/>
        <v>0</v>
      </c>
      <c r="N297" s="66">
        <f t="shared" si="179"/>
        <v>1</v>
      </c>
      <c r="O297" s="66"/>
      <c r="P297" s="66">
        <f t="shared" si="180"/>
        <v>0</v>
      </c>
      <c r="Q297" s="66">
        <f t="shared" si="181"/>
        <v>0</v>
      </c>
      <c r="R297" s="67">
        <f t="shared" si="2"/>
        <v>1</v>
      </c>
      <c r="S297" s="5"/>
      <c r="T297" s="5"/>
      <c r="U297" s="5" t="str">
        <f t="shared" si="7"/>
        <v>คณะมนุษยศาสตร์และสังคมศาสตร์ สาขาวิชาภาษาไทย</v>
      </c>
      <c r="V297" s="8">
        <v>3480100315276</v>
      </c>
      <c r="W297" s="5"/>
      <c r="X297" s="5"/>
      <c r="Y297" s="5"/>
      <c r="Z297" s="5"/>
    </row>
    <row r="298" spans="1:26" ht="21.75" customHeight="1">
      <c r="A298" s="1"/>
      <c r="B298" s="2">
        <v>1470400030688</v>
      </c>
      <c r="C298" s="64" t="s">
        <v>439</v>
      </c>
      <c r="D298" s="5" t="s">
        <v>331</v>
      </c>
      <c r="E298" s="5" t="s">
        <v>429</v>
      </c>
      <c r="F298" s="5" t="e">
        <f t="array" aca="1" ref="F298" ca="1">_xludf.IFNA(INDEX(อาจารย์ประจำหลักสูตรทั้งหมด!$J:$J,MATCH('เอกสารหมายเลข 1 (2)'!$V298,อาจารย์ประจำหลักสูตรทั้งหมด!$AK:$AK,0)),"")</f>
        <v>#NAME?</v>
      </c>
      <c r="G298" s="5" t="e">
        <f t="array" aca="1" ref="G298" ca="1">_xludf.IFNA(INDEX(อาจารย์ประจำหลักสูตรทั้งหมด!$C:$C,MATCH('เอกสารหมายเลข 1 (2)'!$V298,อาจารย์ประจำหลักสูตรทั้งหมด!$AK:$AK,0)),"")</f>
        <v>#NAME?</v>
      </c>
      <c r="H298" s="5" t="e">
        <f t="array" aca="1" ref="H298" ca="1">_xludf.IFNA(INDEX(อาจารย์ประจำหลักสูตรทั้งหมด!$E:$E,MATCH('เอกสารหมายเลข 1 (2)'!$V298,อาจารย์ประจำหลักสูตรทั้งหมด!$AK:$AK,0)),"")</f>
        <v>#NAME?</v>
      </c>
      <c r="I298" s="5" t="e">
        <f t="array" aca="1" ref="I298" ca="1">_xludf.IFNA(INDEX(อาจารย์ประจำหลักสูตรทั้งหมด!$L:$L,MATCH('เอกสารหมายเลข 1 (2)'!$V298,อาจารย์ประจำหลักสูตรทั้งหมด!$AK:$AK,0)),"")</f>
        <v>#NAME?</v>
      </c>
      <c r="J298" s="65" t="e">
        <f t="array" aca="1" ref="J298" ca="1">_xludf.IFNA(INDEX(อาจารย์ประจำหลักสูตรทั้งหมด!$T:$T,MATCH('เอกสารหมายเลข 1 (2)'!$V298,อาจารย์ประจำหลักสูตรทั้งหมด!$AK:$AK,0)),"")</f>
        <v>#NAME?</v>
      </c>
      <c r="K298" s="5" t="s">
        <v>93</v>
      </c>
      <c r="L298" s="5" t="s">
        <v>106</v>
      </c>
      <c r="M298" s="66">
        <f t="shared" si="178"/>
        <v>0</v>
      </c>
      <c r="N298" s="66">
        <f t="shared" si="179"/>
        <v>0</v>
      </c>
      <c r="O298" s="66"/>
      <c r="P298" s="66">
        <f t="shared" si="180"/>
        <v>0</v>
      </c>
      <c r="Q298" s="66">
        <f t="shared" si="181"/>
        <v>1</v>
      </c>
      <c r="R298" s="67">
        <f t="shared" si="2"/>
        <v>1</v>
      </c>
      <c r="S298" s="5"/>
      <c r="T298" s="5"/>
      <c r="U298" s="5" t="str">
        <f t="shared" si="7"/>
        <v>คณะมนุษยศาสตร์และสังคมศาสตร์ สาขาวิชาภาษาไทย</v>
      </c>
      <c r="V298" s="8">
        <v>1470400030688</v>
      </c>
      <c r="W298" s="5"/>
      <c r="X298" s="5"/>
      <c r="Y298" s="5"/>
      <c r="Z298" s="5"/>
    </row>
    <row r="299" spans="1:26" ht="21.75" customHeight="1">
      <c r="A299" s="1"/>
      <c r="B299" s="2">
        <v>3470100836420</v>
      </c>
      <c r="C299" s="64" t="s">
        <v>440</v>
      </c>
      <c r="D299" s="5" t="s">
        <v>331</v>
      </c>
      <c r="E299" s="5" t="s">
        <v>429</v>
      </c>
      <c r="F299" s="5" t="e">
        <f t="array" aca="1" ref="F299" ca="1">_xludf.IFNA(INDEX(อาจารย์ประจำหลักสูตรทั้งหมด!$J:$J,MATCH('เอกสารหมายเลข 1 (2)'!$V299,อาจารย์ประจำหลักสูตรทั้งหมด!$AK:$AK,0)),"")</f>
        <v>#NAME?</v>
      </c>
      <c r="G299" s="5" t="e">
        <f t="array" aca="1" ref="G299" ca="1">_xludf.IFNA(INDEX(อาจารย์ประจำหลักสูตรทั้งหมด!$C:$C,MATCH('เอกสารหมายเลข 1 (2)'!$V299,อาจารย์ประจำหลักสูตรทั้งหมด!$AK:$AK,0)),"")</f>
        <v>#NAME?</v>
      </c>
      <c r="H299" s="5" t="e">
        <f t="array" aca="1" ref="H299" ca="1">_xludf.IFNA(INDEX(อาจารย์ประจำหลักสูตรทั้งหมด!$E:$E,MATCH('เอกสารหมายเลข 1 (2)'!$V299,อาจารย์ประจำหลักสูตรทั้งหมด!$AK:$AK,0)),"")</f>
        <v>#NAME?</v>
      </c>
      <c r="I299" s="5" t="e">
        <f t="array" aca="1" ref="I299" ca="1">_xludf.IFNA(INDEX(อาจารย์ประจำหลักสูตรทั้งหมด!$L:$L,MATCH('เอกสารหมายเลข 1 (2)'!$V299,อาจารย์ประจำหลักสูตรทั้งหมด!$AK:$AK,0)),"")</f>
        <v>#NAME?</v>
      </c>
      <c r="J299" s="65" t="e">
        <f t="array" aca="1" ref="J299" ca="1">_xludf.IFNA(INDEX(อาจารย์ประจำหลักสูตรทั้งหมด!$T:$T,MATCH('เอกสารหมายเลข 1 (2)'!$V299,อาจารย์ประจำหลักสูตรทั้งหมด!$AK:$AK,0)),"")</f>
        <v>#NAME?</v>
      </c>
      <c r="K299" s="5" t="s">
        <v>93</v>
      </c>
      <c r="L299" s="5" t="s">
        <v>81</v>
      </c>
      <c r="M299" s="66">
        <f t="shared" si="178"/>
        <v>0</v>
      </c>
      <c r="N299" s="66">
        <f t="shared" si="179"/>
        <v>0</v>
      </c>
      <c r="O299" s="66"/>
      <c r="P299" s="66">
        <f t="shared" si="180"/>
        <v>0</v>
      </c>
      <c r="Q299" s="66">
        <f t="shared" si="181"/>
        <v>1</v>
      </c>
      <c r="R299" s="67">
        <f t="shared" si="2"/>
        <v>1</v>
      </c>
      <c r="S299" s="5"/>
      <c r="T299" s="5"/>
      <c r="U299" s="5" t="str">
        <f t="shared" si="7"/>
        <v>คณะมนุษยศาสตร์และสังคมศาสตร์ สาขาวิชาภาษาไทย</v>
      </c>
      <c r="V299" s="8">
        <v>3470100836420</v>
      </c>
      <c r="W299" s="5"/>
      <c r="X299" s="5"/>
      <c r="Y299" s="5"/>
      <c r="Z299" s="5"/>
    </row>
    <row r="300" spans="1:26" ht="21.75" customHeight="1">
      <c r="A300" s="1"/>
      <c r="B300" s="2">
        <v>3470101495391</v>
      </c>
      <c r="C300" s="64" t="s">
        <v>441</v>
      </c>
      <c r="D300" s="5" t="s">
        <v>331</v>
      </c>
      <c r="E300" s="5" t="s">
        <v>429</v>
      </c>
      <c r="F300" s="5" t="e">
        <f t="array" aca="1" ref="F300" ca="1">_xludf.IFNA(INDEX(อาจารย์ประจำหลักสูตรทั้งหมด!$J:$J,MATCH('เอกสารหมายเลข 1 (2)'!$V300,อาจารย์ประจำหลักสูตรทั้งหมด!$AK:$AK,0)),"")</f>
        <v>#NAME?</v>
      </c>
      <c r="G300" s="5" t="e">
        <f t="array" aca="1" ref="G300" ca="1">_xludf.IFNA(INDEX(อาจารย์ประจำหลักสูตรทั้งหมด!$C:$C,MATCH('เอกสารหมายเลข 1 (2)'!$V300,อาจารย์ประจำหลักสูตรทั้งหมด!$AK:$AK,0)),"")</f>
        <v>#NAME?</v>
      </c>
      <c r="H300" s="5" t="e">
        <f t="array" aca="1" ref="H300" ca="1">_xludf.IFNA(INDEX(อาจารย์ประจำหลักสูตรทั้งหมด!$E:$E,MATCH('เอกสารหมายเลข 1 (2)'!$V300,อาจารย์ประจำหลักสูตรทั้งหมด!$AK:$AK,0)),"")</f>
        <v>#NAME?</v>
      </c>
      <c r="I300" s="5" t="e">
        <f t="array" aca="1" ref="I300" ca="1">_xludf.IFNA(INDEX(อาจารย์ประจำหลักสูตรทั้งหมด!$L:$L,MATCH('เอกสารหมายเลข 1 (2)'!$V300,อาจารย์ประจำหลักสูตรทั้งหมด!$AK:$AK,0)),"")</f>
        <v>#NAME?</v>
      </c>
      <c r="J300" s="65" t="e">
        <f t="array" aca="1" ref="J300" ca="1">_xludf.IFNA(INDEX(อาจารย์ประจำหลักสูตรทั้งหมด!$T:$T,MATCH('เอกสารหมายเลข 1 (2)'!$V300,อาจารย์ประจำหลักสูตรทั้งหมด!$AK:$AK,0)),"")</f>
        <v>#NAME?</v>
      </c>
      <c r="K300" s="5" t="s">
        <v>93</v>
      </c>
      <c r="L300" s="5" t="s">
        <v>81</v>
      </c>
      <c r="M300" s="66">
        <f t="shared" si="178"/>
        <v>0</v>
      </c>
      <c r="N300" s="66">
        <f t="shared" si="179"/>
        <v>0</v>
      </c>
      <c r="O300" s="66"/>
      <c r="P300" s="66">
        <f t="shared" si="180"/>
        <v>0</v>
      </c>
      <c r="Q300" s="66">
        <f t="shared" si="181"/>
        <v>1</v>
      </c>
      <c r="R300" s="67">
        <f t="shared" si="2"/>
        <v>1</v>
      </c>
      <c r="S300" s="5"/>
      <c r="T300" s="5"/>
      <c r="U300" s="5" t="str">
        <f t="shared" si="7"/>
        <v xml:space="preserve"> </v>
      </c>
      <c r="V300" s="8">
        <v>3470101495391</v>
      </c>
      <c r="W300" s="5"/>
      <c r="X300" s="5"/>
      <c r="Y300" s="5"/>
      <c r="Z300" s="5"/>
    </row>
    <row r="301" spans="1:26" ht="21.75" customHeight="1">
      <c r="A301" s="4">
        <v>7</v>
      </c>
      <c r="B301" s="57" t="str">
        <f>E302</f>
        <v>สาขาวิชารัฐศาสตร์</v>
      </c>
      <c r="C301" s="58" t="str">
        <f>B301</f>
        <v>สาขาวิชารัฐศาสตร์</v>
      </c>
      <c r="D301" s="59"/>
      <c r="E301" s="59"/>
      <c r="F301" s="59" t="e">
        <f t="array" aca="1" ref="F301" ca="1">_xludf.IFNA(INDEX(อาจารย์ประจำหลักสูตรทั้งหมด!$J:$J,MATCH('เอกสารหมายเลข 1 (2)'!$V301,อาจารย์ประจำหลักสูตรทั้งหมด!$AK:$AK,0)),"")</f>
        <v>#NAME?</v>
      </c>
      <c r="G301" s="59" t="e">
        <f t="array" aca="1" ref="G301" ca="1">_xludf.IFNA(INDEX(อาจารย์ประจำหลักสูตรทั้งหมด!$C:$C,MATCH('เอกสารหมายเลข 1 (2)'!$V301,อาจารย์ประจำหลักสูตรทั้งหมด!$AK:$AK,0)),"")</f>
        <v>#NAME?</v>
      </c>
      <c r="H301" s="59" t="e">
        <f t="array" aca="1" ref="H301" ca="1">_xludf.IFNA(INDEX(อาจารย์ประจำหลักสูตรทั้งหมด!$E:$E,MATCH('เอกสารหมายเลข 1 (2)'!$V301,อาจารย์ประจำหลักสูตรทั้งหมด!$AK:$AK,0)),"")</f>
        <v>#NAME?</v>
      </c>
      <c r="I301" s="59" t="e">
        <f t="array" aca="1" ref="I301" ca="1">_xludf.IFNA(INDEX(อาจารย์ประจำหลักสูตรทั้งหมด!$L:$L,MATCH('เอกสารหมายเลข 1 (2)'!$V301,อาจารย์ประจำหลักสูตรทั้งหมด!$AK:$AK,0)),"")</f>
        <v>#NAME?</v>
      </c>
      <c r="J301" s="61" t="e">
        <f t="array" aca="1" ref="J301" ca="1">_xludf.IFNA(INDEX(อาจารย์ประจำหลักสูตรทั้งหมด!$T:$T,MATCH('เอกสารหมายเลข 1 (2)'!$V301,อาจารย์ประจำหลักสูตรทั้งหมด!$AK:$AK,0)),"")</f>
        <v>#NAME?</v>
      </c>
      <c r="K301" s="59"/>
      <c r="L301" s="59"/>
      <c r="M301" s="62">
        <f t="shared" ref="M301:N301" si="182">SUMIF($E:$E,$B301,M:M)</f>
        <v>1</v>
      </c>
      <c r="N301" s="62">
        <f t="shared" si="182"/>
        <v>4</v>
      </c>
      <c r="O301" s="62"/>
      <c r="P301" s="62">
        <f t="shared" ref="P301:Q301" si="183">SUMIF($E:$E,$B301,P:P)</f>
        <v>1</v>
      </c>
      <c r="Q301" s="62">
        <f t="shared" si="183"/>
        <v>0</v>
      </c>
      <c r="R301" s="63">
        <f t="shared" si="2"/>
        <v>6</v>
      </c>
      <c r="S301" s="59"/>
      <c r="T301" s="59"/>
      <c r="U301" s="5" t="str">
        <f t="shared" si="7"/>
        <v>คณะมนุษยศาสตร์และสังคมศาสตร์ สาขาวิชารัฐศาสตร์</v>
      </c>
      <c r="V301" s="58" t="s">
        <v>51</v>
      </c>
      <c r="W301" s="59"/>
      <c r="X301" s="59"/>
      <c r="Y301" s="59"/>
      <c r="Z301" s="59"/>
    </row>
    <row r="302" spans="1:26" ht="21.75" customHeight="1">
      <c r="A302" s="1"/>
      <c r="B302" s="2">
        <v>3609900556487</v>
      </c>
      <c r="C302" s="64" t="s">
        <v>443</v>
      </c>
      <c r="D302" s="5" t="s">
        <v>331</v>
      </c>
      <c r="E302" s="5" t="s">
        <v>444</v>
      </c>
      <c r="F302" s="5" t="e">
        <f t="array" aca="1" ref="F302" ca="1">_xludf.IFNA(INDEX(อาจารย์ประจำหลักสูตรทั้งหมด!$J:$J,MATCH('เอกสารหมายเลข 1 (2)'!$V302,อาจารย์ประจำหลักสูตรทั้งหมด!$AK:$AK,0)),"")</f>
        <v>#NAME?</v>
      </c>
      <c r="G302" s="5" t="e">
        <f t="array" aca="1" ref="G302" ca="1">_xludf.IFNA(INDEX(อาจารย์ประจำหลักสูตรทั้งหมด!$C:$C,MATCH('เอกสารหมายเลข 1 (2)'!$V302,อาจารย์ประจำหลักสูตรทั้งหมด!$AK:$AK,0)),"")</f>
        <v>#NAME?</v>
      </c>
      <c r="H302" s="5" t="e">
        <f t="array" aca="1" ref="H302" ca="1">_xludf.IFNA(INDEX(อาจารย์ประจำหลักสูตรทั้งหมด!$E:$E,MATCH('เอกสารหมายเลข 1 (2)'!$V302,อาจารย์ประจำหลักสูตรทั้งหมด!$AK:$AK,0)),"")</f>
        <v>#NAME?</v>
      </c>
      <c r="I302" s="5" t="e">
        <f t="array" aca="1" ref="I302" ca="1">_xludf.IFNA(INDEX(อาจารย์ประจำหลักสูตรทั้งหมด!$L:$L,MATCH('เอกสารหมายเลข 1 (2)'!$V302,อาจารย์ประจำหลักสูตรทั้งหมด!$AK:$AK,0)),"")</f>
        <v>#NAME?</v>
      </c>
      <c r="J302" s="65" t="e">
        <f t="array" aca="1" ref="J302" ca="1">_xludf.IFNA(INDEX(อาจารย์ประจำหลักสูตรทั้งหมด!$T:$T,MATCH('เอกสารหมายเลข 1 (2)'!$V302,อาจารย์ประจำหลักสูตรทั้งหมด!$AK:$AK,0)),"")</f>
        <v>#NAME?</v>
      </c>
      <c r="K302" s="5" t="s">
        <v>62</v>
      </c>
      <c r="L302" s="5" t="s">
        <v>81</v>
      </c>
      <c r="M302" s="66">
        <f t="shared" ref="M302:M307" si="184">IF(K302="ข้าราชการพลเรือนในสถาบันอุดมศึกษา",1,0)</f>
        <v>1</v>
      </c>
      <c r="N302" s="66">
        <f t="shared" ref="N302:N307" si="185">IF(K302="พนักงานมหาวิทยาลัย",1,0)</f>
        <v>0</v>
      </c>
      <c r="O302" s="66"/>
      <c r="P302" s="66">
        <f t="shared" ref="P302:P307" si="186">IF(K302="ลูกจ้างชั่วคราวรายเดือน",1,0)</f>
        <v>0</v>
      </c>
      <c r="Q302" s="66">
        <f t="shared" ref="Q302:Q307" si="187">IF(K302="อาจารย์พิเศษรายชั่วโมง",1,0)</f>
        <v>0</v>
      </c>
      <c r="R302" s="67">
        <f t="shared" si="2"/>
        <v>1</v>
      </c>
      <c r="S302" s="5"/>
      <c r="T302" s="5"/>
      <c r="U302" s="5" t="str">
        <f t="shared" si="7"/>
        <v>คณะมนุษยศาสตร์และสังคมศาสตร์ สาขาวิชารัฐศาสตร์</v>
      </c>
      <c r="V302" s="8">
        <v>3609900556487</v>
      </c>
      <c r="W302" s="5"/>
      <c r="X302" s="5"/>
      <c r="Y302" s="5"/>
      <c r="Z302" s="5"/>
    </row>
    <row r="303" spans="1:26" ht="21.75" customHeight="1">
      <c r="A303" s="1"/>
      <c r="B303" s="2">
        <v>3470600232370</v>
      </c>
      <c r="C303" s="64" t="s">
        <v>448</v>
      </c>
      <c r="D303" s="5" t="s">
        <v>331</v>
      </c>
      <c r="E303" s="5" t="s">
        <v>444</v>
      </c>
      <c r="F303" s="5" t="e">
        <f t="array" aca="1" ref="F303" ca="1">_xludf.IFNA(INDEX(อาจารย์ประจำหลักสูตรทั้งหมด!$J:$J,MATCH('เอกสารหมายเลข 1 (2)'!$V303,อาจารย์ประจำหลักสูตรทั้งหมด!$AK:$AK,0)),"")</f>
        <v>#NAME?</v>
      </c>
      <c r="G303" s="5" t="e">
        <f t="array" aca="1" ref="G303" ca="1">_xludf.IFNA(INDEX(อาจารย์ประจำหลักสูตรทั้งหมด!$C:$C,MATCH('เอกสารหมายเลข 1 (2)'!$V303,อาจารย์ประจำหลักสูตรทั้งหมด!$AK:$AK,0)),"")</f>
        <v>#NAME?</v>
      </c>
      <c r="H303" s="5" t="e">
        <f t="array" aca="1" ref="H303" ca="1">_xludf.IFNA(INDEX(อาจารย์ประจำหลักสูตรทั้งหมด!$E:$E,MATCH('เอกสารหมายเลข 1 (2)'!$V303,อาจารย์ประจำหลักสูตรทั้งหมด!$AK:$AK,0)),"")</f>
        <v>#NAME?</v>
      </c>
      <c r="I303" s="5" t="e">
        <f t="array" aca="1" ref="I303" ca="1">_xludf.IFNA(INDEX(อาจารย์ประจำหลักสูตรทั้งหมด!$L:$L,MATCH('เอกสารหมายเลข 1 (2)'!$V303,อาจารย์ประจำหลักสูตรทั้งหมด!$AK:$AK,0)),"")</f>
        <v>#NAME?</v>
      </c>
      <c r="J303" s="65" t="e">
        <f t="array" aca="1" ref="J303" ca="1">_xludf.IFNA(INDEX(อาจารย์ประจำหลักสูตรทั้งหมด!$T:$T,MATCH('เอกสารหมายเลข 1 (2)'!$V303,อาจารย์ประจำหลักสูตรทั้งหมด!$AK:$AK,0)),"")</f>
        <v>#NAME?</v>
      </c>
      <c r="K303" s="5" t="s">
        <v>6</v>
      </c>
      <c r="L303" s="5" t="s">
        <v>81</v>
      </c>
      <c r="M303" s="66">
        <f t="shared" si="184"/>
        <v>0</v>
      </c>
      <c r="N303" s="66">
        <f t="shared" si="185"/>
        <v>1</v>
      </c>
      <c r="O303" s="66"/>
      <c r="P303" s="66">
        <f t="shared" si="186"/>
        <v>0</v>
      </c>
      <c r="Q303" s="66">
        <f t="shared" si="187"/>
        <v>0</v>
      </c>
      <c r="R303" s="67">
        <f t="shared" si="2"/>
        <v>1</v>
      </c>
      <c r="S303" s="5"/>
      <c r="T303" s="5"/>
      <c r="U303" s="5" t="str">
        <f t="shared" si="7"/>
        <v>คณะมนุษยศาสตร์และสังคมศาสตร์ สาขาวิชารัฐศาสตร์</v>
      </c>
      <c r="V303" s="8">
        <v>3470600232370</v>
      </c>
      <c r="W303" s="5"/>
      <c r="X303" s="5"/>
      <c r="Y303" s="5"/>
      <c r="Z303" s="5"/>
    </row>
    <row r="304" spans="1:26" ht="21.75" customHeight="1">
      <c r="A304" s="1"/>
      <c r="B304" s="2">
        <v>3470600282687</v>
      </c>
      <c r="C304" s="64" t="s">
        <v>449</v>
      </c>
      <c r="D304" s="5" t="s">
        <v>331</v>
      </c>
      <c r="E304" s="5" t="s">
        <v>444</v>
      </c>
      <c r="F304" s="5" t="e">
        <f t="array" aca="1" ref="F304" ca="1">_xludf.IFNA(INDEX(อาจารย์ประจำหลักสูตรทั้งหมด!$J:$J,MATCH('เอกสารหมายเลข 1 (2)'!$V304,อาจารย์ประจำหลักสูตรทั้งหมด!$AK:$AK,0)),"")</f>
        <v>#NAME?</v>
      </c>
      <c r="G304" s="5" t="e">
        <f t="array" aca="1" ref="G304" ca="1">_xludf.IFNA(INDEX(อาจารย์ประจำหลักสูตรทั้งหมด!$C:$C,MATCH('เอกสารหมายเลข 1 (2)'!$V304,อาจารย์ประจำหลักสูตรทั้งหมด!$AK:$AK,0)),"")</f>
        <v>#NAME?</v>
      </c>
      <c r="H304" s="5" t="e">
        <f t="array" aca="1" ref="H304" ca="1">_xludf.IFNA(INDEX(อาจารย์ประจำหลักสูตรทั้งหมด!$E:$E,MATCH('เอกสารหมายเลข 1 (2)'!$V304,อาจารย์ประจำหลักสูตรทั้งหมด!$AK:$AK,0)),"")</f>
        <v>#NAME?</v>
      </c>
      <c r="I304" s="5" t="e">
        <f t="array" aca="1" ref="I304" ca="1">_xludf.IFNA(INDEX(อาจารย์ประจำหลักสูตรทั้งหมด!$L:$L,MATCH('เอกสารหมายเลข 1 (2)'!$V304,อาจารย์ประจำหลักสูตรทั้งหมด!$AK:$AK,0)),"")</f>
        <v>#NAME?</v>
      </c>
      <c r="J304" s="65" t="e">
        <f t="array" aca="1" ref="J304" ca="1">_xludf.IFNA(INDEX(อาจารย์ประจำหลักสูตรทั้งหมด!$T:$T,MATCH('เอกสารหมายเลข 1 (2)'!$V304,อาจารย์ประจำหลักสูตรทั้งหมด!$AK:$AK,0)),"")</f>
        <v>#NAME?</v>
      </c>
      <c r="K304" s="5" t="s">
        <v>6</v>
      </c>
      <c r="L304" s="5" t="s">
        <v>81</v>
      </c>
      <c r="M304" s="66">
        <f t="shared" si="184"/>
        <v>0</v>
      </c>
      <c r="N304" s="66">
        <f t="shared" si="185"/>
        <v>1</v>
      </c>
      <c r="O304" s="66"/>
      <c r="P304" s="66">
        <f t="shared" si="186"/>
        <v>0</v>
      </c>
      <c r="Q304" s="66">
        <f t="shared" si="187"/>
        <v>0</v>
      </c>
      <c r="R304" s="67">
        <f t="shared" si="2"/>
        <v>1</v>
      </c>
      <c r="S304" s="5"/>
      <c r="T304" s="5"/>
      <c r="U304" s="5" t="str">
        <f t="shared" si="7"/>
        <v>คณะมนุษยศาสตร์และสังคมศาสตร์ สาขาวิชารัฐศาสตร์</v>
      </c>
      <c r="V304" s="8">
        <v>3470600282687</v>
      </c>
      <c r="W304" s="5"/>
      <c r="X304" s="5"/>
      <c r="Y304" s="5"/>
      <c r="Z304" s="5"/>
    </row>
    <row r="305" spans="1:26" ht="21.75" customHeight="1">
      <c r="A305" s="1"/>
      <c r="B305" s="2">
        <v>3480900019931</v>
      </c>
      <c r="C305" s="64" t="s">
        <v>450</v>
      </c>
      <c r="D305" s="5" t="s">
        <v>331</v>
      </c>
      <c r="E305" s="5" t="s">
        <v>444</v>
      </c>
      <c r="F305" s="5" t="e">
        <f t="array" aca="1" ref="F305" ca="1">_xludf.IFNA(INDEX(อาจารย์ประจำหลักสูตรทั้งหมด!$J:$J,MATCH('เอกสารหมายเลข 1 (2)'!$V305,อาจารย์ประจำหลักสูตรทั้งหมด!$AK:$AK,0)),"")</f>
        <v>#NAME?</v>
      </c>
      <c r="G305" s="5" t="e">
        <f t="array" aca="1" ref="G305" ca="1">_xludf.IFNA(INDEX(อาจารย์ประจำหลักสูตรทั้งหมด!$C:$C,MATCH('เอกสารหมายเลข 1 (2)'!$V305,อาจารย์ประจำหลักสูตรทั้งหมด!$AK:$AK,0)),"")</f>
        <v>#NAME?</v>
      </c>
      <c r="H305" s="5" t="e">
        <f t="array" aca="1" ref="H305" ca="1">_xludf.IFNA(INDEX(อาจารย์ประจำหลักสูตรทั้งหมด!$E:$E,MATCH('เอกสารหมายเลข 1 (2)'!$V305,อาจารย์ประจำหลักสูตรทั้งหมด!$AK:$AK,0)),"")</f>
        <v>#NAME?</v>
      </c>
      <c r="I305" s="5" t="e">
        <f t="array" aca="1" ref="I305" ca="1">_xludf.IFNA(INDEX(อาจารย์ประจำหลักสูตรทั้งหมด!$L:$L,MATCH('เอกสารหมายเลข 1 (2)'!$V305,อาจารย์ประจำหลักสูตรทั้งหมด!$AK:$AK,0)),"")</f>
        <v>#NAME?</v>
      </c>
      <c r="J305" s="65" t="e">
        <f t="array" aca="1" ref="J305" ca="1">_xludf.IFNA(INDEX(อาจารย์ประจำหลักสูตรทั้งหมด!$T:$T,MATCH('เอกสารหมายเลข 1 (2)'!$V305,อาจารย์ประจำหลักสูตรทั้งหมด!$AK:$AK,0)),"")</f>
        <v>#NAME?</v>
      </c>
      <c r="K305" s="5" t="s">
        <v>6</v>
      </c>
      <c r="L305" s="5" t="s">
        <v>49</v>
      </c>
      <c r="M305" s="66">
        <f t="shared" si="184"/>
        <v>0</v>
      </c>
      <c r="N305" s="66">
        <f t="shared" si="185"/>
        <v>1</v>
      </c>
      <c r="O305" s="66"/>
      <c r="P305" s="66">
        <f t="shared" si="186"/>
        <v>0</v>
      </c>
      <c r="Q305" s="66">
        <f t="shared" si="187"/>
        <v>0</v>
      </c>
      <c r="R305" s="67">
        <f t="shared" si="2"/>
        <v>1</v>
      </c>
      <c r="S305" s="5"/>
      <c r="T305" s="5"/>
      <c r="U305" s="5" t="str">
        <f t="shared" si="7"/>
        <v>คณะมนุษยศาสตร์และสังคมศาสตร์ สาขาวิชารัฐศาสตร์</v>
      </c>
      <c r="V305" s="8">
        <v>3480900019931</v>
      </c>
      <c r="W305" s="5"/>
      <c r="X305" s="5"/>
      <c r="Y305" s="5"/>
      <c r="Z305" s="5"/>
    </row>
    <row r="306" spans="1:26" ht="21.75" customHeight="1">
      <c r="A306" s="1"/>
      <c r="B306" s="2">
        <v>3490100095535</v>
      </c>
      <c r="C306" s="64" t="s">
        <v>451</v>
      </c>
      <c r="D306" s="5" t="s">
        <v>331</v>
      </c>
      <c r="E306" s="5" t="s">
        <v>444</v>
      </c>
      <c r="F306" s="5" t="e">
        <f t="array" aca="1" ref="F306" ca="1">_xludf.IFNA(INDEX(อาจารย์ประจำหลักสูตรทั้งหมด!$J:$J,MATCH('เอกสารหมายเลข 1 (2)'!$V306,อาจารย์ประจำหลักสูตรทั้งหมด!$AK:$AK,0)),"")</f>
        <v>#NAME?</v>
      </c>
      <c r="G306" s="5" t="e">
        <f t="array" aca="1" ref="G306" ca="1">_xludf.IFNA(INDEX(อาจารย์ประจำหลักสูตรทั้งหมด!$C:$C,MATCH('เอกสารหมายเลข 1 (2)'!$V306,อาจารย์ประจำหลักสูตรทั้งหมด!$AK:$AK,0)),"")</f>
        <v>#NAME?</v>
      </c>
      <c r="H306" s="5" t="e">
        <f t="array" aca="1" ref="H306" ca="1">_xludf.IFNA(INDEX(อาจารย์ประจำหลักสูตรทั้งหมด!$E:$E,MATCH('เอกสารหมายเลข 1 (2)'!$V306,อาจารย์ประจำหลักสูตรทั้งหมด!$AK:$AK,0)),"")</f>
        <v>#NAME?</v>
      </c>
      <c r="I306" s="5" t="e">
        <f t="array" aca="1" ref="I306" ca="1">_xludf.IFNA(INDEX(อาจารย์ประจำหลักสูตรทั้งหมด!$L:$L,MATCH('เอกสารหมายเลข 1 (2)'!$V306,อาจารย์ประจำหลักสูตรทั้งหมด!$AK:$AK,0)),"")</f>
        <v>#NAME?</v>
      </c>
      <c r="J306" s="65" t="e">
        <f t="array" aca="1" ref="J306" ca="1">_xludf.IFNA(INDEX(อาจารย์ประจำหลักสูตรทั้งหมด!$T:$T,MATCH('เอกสารหมายเลข 1 (2)'!$V306,อาจารย์ประจำหลักสูตรทั้งหมด!$AK:$AK,0)),"")</f>
        <v>#NAME?</v>
      </c>
      <c r="K306" s="5" t="s">
        <v>6</v>
      </c>
      <c r="L306" s="5" t="s">
        <v>81</v>
      </c>
      <c r="M306" s="66">
        <f t="shared" si="184"/>
        <v>0</v>
      </c>
      <c r="N306" s="66">
        <f t="shared" si="185"/>
        <v>1</v>
      </c>
      <c r="O306" s="66"/>
      <c r="P306" s="66">
        <f t="shared" si="186"/>
        <v>0</v>
      </c>
      <c r="Q306" s="66">
        <f t="shared" si="187"/>
        <v>0</v>
      </c>
      <c r="R306" s="67">
        <f t="shared" si="2"/>
        <v>1</v>
      </c>
      <c r="S306" s="5"/>
      <c r="T306" s="5"/>
      <c r="U306" s="5" t="str">
        <f t="shared" si="7"/>
        <v>คณะมนุษยศาสตร์และสังคมศาสตร์ สาขาวิชารัฐศาสตร์</v>
      </c>
      <c r="V306" s="8">
        <v>3490100095535</v>
      </c>
      <c r="W306" s="5"/>
      <c r="X306" s="5"/>
      <c r="Y306" s="5"/>
      <c r="Z306" s="5"/>
    </row>
    <row r="307" spans="1:26" ht="21.75" customHeight="1">
      <c r="A307" s="1"/>
      <c r="B307" s="2">
        <v>3480300385146</v>
      </c>
      <c r="C307" s="64" t="s">
        <v>452</v>
      </c>
      <c r="D307" s="5" t="s">
        <v>331</v>
      </c>
      <c r="E307" s="5" t="s">
        <v>444</v>
      </c>
      <c r="F307" s="5" t="e">
        <f t="array" aca="1" ref="F307" ca="1">_xludf.IFNA(INDEX(อาจารย์ประจำหลักสูตรทั้งหมด!$J:$J,MATCH('เอกสารหมายเลข 1 (2)'!$V307,อาจารย์ประจำหลักสูตรทั้งหมด!$AK:$AK,0)),"")</f>
        <v>#NAME?</v>
      </c>
      <c r="G307" s="5" t="e">
        <f t="array" aca="1" ref="G307" ca="1">_xludf.IFNA(INDEX(อาจารย์ประจำหลักสูตรทั้งหมด!$C:$C,MATCH('เอกสารหมายเลข 1 (2)'!$V307,อาจารย์ประจำหลักสูตรทั้งหมด!$AK:$AK,0)),"")</f>
        <v>#NAME?</v>
      </c>
      <c r="H307" s="5" t="e">
        <f t="array" aca="1" ref="H307" ca="1">_xludf.IFNA(INDEX(อาจารย์ประจำหลักสูตรทั้งหมด!$E:$E,MATCH('เอกสารหมายเลข 1 (2)'!$V307,อาจารย์ประจำหลักสูตรทั้งหมด!$AK:$AK,0)),"")</f>
        <v>#NAME?</v>
      </c>
      <c r="I307" s="5" t="e">
        <f t="array" aca="1" ref="I307" ca="1">_xludf.IFNA(INDEX(อาจารย์ประจำหลักสูตรทั้งหมด!$L:$L,MATCH('เอกสารหมายเลข 1 (2)'!$V307,อาจารย์ประจำหลักสูตรทั้งหมด!$AK:$AK,0)),"")</f>
        <v>#NAME?</v>
      </c>
      <c r="J307" s="65" t="e">
        <f t="array" aca="1" ref="J307" ca="1">_xludf.IFNA(INDEX(อาจารย์ประจำหลักสูตรทั้งหมด!$T:$T,MATCH('เอกสารหมายเลข 1 (2)'!$V307,อาจารย์ประจำหลักสูตรทั้งหมด!$AK:$AK,0)),"")</f>
        <v>#NAME?</v>
      </c>
      <c r="K307" s="5" t="s">
        <v>48</v>
      </c>
      <c r="L307" s="5" t="s">
        <v>81</v>
      </c>
      <c r="M307" s="66">
        <f t="shared" si="184"/>
        <v>0</v>
      </c>
      <c r="N307" s="66">
        <f t="shared" si="185"/>
        <v>0</v>
      </c>
      <c r="O307" s="66"/>
      <c r="P307" s="66">
        <f t="shared" si="186"/>
        <v>1</v>
      </c>
      <c r="Q307" s="66">
        <f t="shared" si="187"/>
        <v>0</v>
      </c>
      <c r="R307" s="67">
        <f t="shared" si="2"/>
        <v>1</v>
      </c>
      <c r="S307" s="5"/>
      <c r="T307" s="5"/>
      <c r="U307" s="5" t="str">
        <f t="shared" si="7"/>
        <v xml:space="preserve"> </v>
      </c>
      <c r="V307" s="8">
        <v>3480300385146</v>
      </c>
      <c r="W307" s="5"/>
      <c r="X307" s="5"/>
      <c r="Y307" s="5"/>
      <c r="Z307" s="5"/>
    </row>
    <row r="308" spans="1:26" ht="21.75" customHeight="1">
      <c r="A308" s="4">
        <v>8</v>
      </c>
      <c r="B308" s="57" t="str">
        <f>E309</f>
        <v>สาขาวิชาศิลปกรรม</v>
      </c>
      <c r="C308" s="58" t="str">
        <f>B308</f>
        <v>สาขาวิชาศิลปกรรม</v>
      </c>
      <c r="D308" s="59"/>
      <c r="E308" s="59"/>
      <c r="F308" s="59" t="e">
        <f t="array" aca="1" ref="F308" ca="1">_xludf.IFNA(INDEX(อาจารย์ประจำหลักสูตรทั้งหมด!$J:$J,MATCH('เอกสารหมายเลข 1 (2)'!$V308,อาจารย์ประจำหลักสูตรทั้งหมด!$AK:$AK,0)),"")</f>
        <v>#NAME?</v>
      </c>
      <c r="G308" s="59" t="e">
        <f t="array" aca="1" ref="G308" ca="1">_xludf.IFNA(INDEX(อาจารย์ประจำหลักสูตรทั้งหมด!$C:$C,MATCH('เอกสารหมายเลข 1 (2)'!$V308,อาจารย์ประจำหลักสูตรทั้งหมด!$AK:$AK,0)),"")</f>
        <v>#NAME?</v>
      </c>
      <c r="H308" s="59" t="e">
        <f t="array" aca="1" ref="H308" ca="1">_xludf.IFNA(INDEX(อาจารย์ประจำหลักสูตรทั้งหมด!$E:$E,MATCH('เอกสารหมายเลข 1 (2)'!$V308,อาจารย์ประจำหลักสูตรทั้งหมด!$AK:$AK,0)),"")</f>
        <v>#NAME?</v>
      </c>
      <c r="I308" s="59" t="e">
        <f t="array" aca="1" ref="I308" ca="1">_xludf.IFNA(INDEX(อาจารย์ประจำหลักสูตรทั้งหมด!$L:$L,MATCH('เอกสารหมายเลข 1 (2)'!$V308,อาจารย์ประจำหลักสูตรทั้งหมด!$AK:$AK,0)),"")</f>
        <v>#NAME?</v>
      </c>
      <c r="J308" s="61" t="e">
        <f t="array" aca="1" ref="J308" ca="1">_xludf.IFNA(INDEX(อาจารย์ประจำหลักสูตรทั้งหมด!$T:$T,MATCH('เอกสารหมายเลข 1 (2)'!$V308,อาจารย์ประจำหลักสูตรทั้งหมด!$AK:$AK,0)),"")</f>
        <v>#NAME?</v>
      </c>
      <c r="K308" s="59"/>
      <c r="L308" s="59"/>
      <c r="M308" s="62">
        <f t="shared" ref="M308:N308" si="188">SUMIF($E:$E,$B308,M:M)</f>
        <v>1</v>
      </c>
      <c r="N308" s="62">
        <f t="shared" si="188"/>
        <v>4</v>
      </c>
      <c r="O308" s="62"/>
      <c r="P308" s="62">
        <f t="shared" ref="P308:Q308" si="189">SUMIF($E:$E,$B308,P:P)</f>
        <v>2</v>
      </c>
      <c r="Q308" s="62">
        <f t="shared" si="189"/>
        <v>0</v>
      </c>
      <c r="R308" s="63">
        <f t="shared" si="2"/>
        <v>7</v>
      </c>
      <c r="S308" s="59"/>
      <c r="T308" s="59"/>
      <c r="U308" s="5" t="str">
        <f t="shared" si="7"/>
        <v>คณะมนุษยศาสตร์และสังคมศาสตร์ สาขาวิชาศิลปกรรม</v>
      </c>
      <c r="V308" s="58" t="s">
        <v>51</v>
      </c>
      <c r="W308" s="59"/>
      <c r="X308" s="59"/>
      <c r="Y308" s="59"/>
      <c r="Z308" s="59"/>
    </row>
    <row r="309" spans="1:26" ht="21.75" customHeight="1">
      <c r="A309" s="1"/>
      <c r="B309" s="2">
        <v>3470400551315</v>
      </c>
      <c r="C309" s="64" t="s">
        <v>454</v>
      </c>
      <c r="D309" s="5" t="s">
        <v>331</v>
      </c>
      <c r="E309" s="5" t="s">
        <v>455</v>
      </c>
      <c r="F309" s="5" t="e">
        <f t="array" aca="1" ref="F309" ca="1">_xludf.IFNA(INDEX(อาจารย์ประจำหลักสูตรทั้งหมด!$J:$J,MATCH('เอกสารหมายเลข 1 (2)'!$V309,อาจารย์ประจำหลักสูตรทั้งหมด!$AK:$AK,0)),"")</f>
        <v>#NAME?</v>
      </c>
      <c r="G309" s="5" t="e">
        <f t="array" aca="1" ref="G309" ca="1">_xludf.IFNA(INDEX(อาจารย์ประจำหลักสูตรทั้งหมด!$C:$C,MATCH('เอกสารหมายเลข 1 (2)'!$V309,อาจารย์ประจำหลักสูตรทั้งหมด!$AK:$AK,0)),"")</f>
        <v>#NAME?</v>
      </c>
      <c r="H309" s="5" t="e">
        <f t="array" aca="1" ref="H309" ca="1">_xludf.IFNA(INDEX(อาจารย์ประจำหลักสูตรทั้งหมด!$E:$E,MATCH('เอกสารหมายเลข 1 (2)'!$V309,อาจารย์ประจำหลักสูตรทั้งหมด!$AK:$AK,0)),"")</f>
        <v>#NAME?</v>
      </c>
      <c r="I309" s="5" t="e">
        <f t="array" aca="1" ref="I309" ca="1">_xludf.IFNA(INDEX(อาจารย์ประจำหลักสูตรทั้งหมด!$L:$L,MATCH('เอกสารหมายเลข 1 (2)'!$V309,อาจารย์ประจำหลักสูตรทั้งหมด!$AK:$AK,0)),"")</f>
        <v>#NAME?</v>
      </c>
      <c r="J309" s="65" t="e">
        <f t="array" aca="1" ref="J309" ca="1">_xludf.IFNA(INDEX(อาจารย์ประจำหลักสูตรทั้งหมด!$T:$T,MATCH('เอกสารหมายเลข 1 (2)'!$V309,อาจารย์ประจำหลักสูตรทั้งหมด!$AK:$AK,0)),"")</f>
        <v>#NAME?</v>
      </c>
      <c r="K309" s="5" t="s">
        <v>62</v>
      </c>
      <c r="L309" s="5" t="s">
        <v>106</v>
      </c>
      <c r="M309" s="66">
        <f t="shared" ref="M309:M315" si="190">IF(K309="ข้าราชการพลเรือนในสถาบันอุดมศึกษา",1,0)</f>
        <v>1</v>
      </c>
      <c r="N309" s="66">
        <f t="shared" ref="N309:N315" si="191">IF(K309="พนักงานมหาวิทยาลัย",1,0)</f>
        <v>0</v>
      </c>
      <c r="O309" s="66"/>
      <c r="P309" s="66">
        <f t="shared" ref="P309:P315" si="192">IF(K309="ลูกจ้างชั่วคราวรายเดือน",1,0)</f>
        <v>0</v>
      </c>
      <c r="Q309" s="66">
        <f t="shared" ref="Q309:Q315" si="193">IF(K309="อาจารย์พิเศษรายชั่วโมง",1,0)</f>
        <v>0</v>
      </c>
      <c r="R309" s="67">
        <f t="shared" si="2"/>
        <v>1</v>
      </c>
      <c r="S309" s="5"/>
      <c r="T309" s="5"/>
      <c r="U309" s="5" t="str">
        <f t="shared" si="7"/>
        <v>คณะมนุษยศาสตร์และสังคมศาสตร์ สาขาวิชาศิลปกรรม</v>
      </c>
      <c r="V309" s="8">
        <v>3470400551315</v>
      </c>
      <c r="W309" s="5"/>
      <c r="X309" s="5"/>
      <c r="Y309" s="5"/>
      <c r="Z309" s="5"/>
    </row>
    <row r="310" spans="1:26" ht="21.75" customHeight="1">
      <c r="A310" s="1"/>
      <c r="B310" s="2">
        <v>3460600045880</v>
      </c>
      <c r="C310" s="64" t="s">
        <v>456</v>
      </c>
      <c r="D310" s="5" t="s">
        <v>331</v>
      </c>
      <c r="E310" s="5" t="s">
        <v>455</v>
      </c>
      <c r="F310" s="5" t="e">
        <f t="array" aca="1" ref="F310" ca="1">_xludf.IFNA(INDEX(อาจารย์ประจำหลักสูตรทั้งหมด!$J:$J,MATCH('เอกสารหมายเลข 1 (2)'!$V310,อาจารย์ประจำหลักสูตรทั้งหมด!$AK:$AK,0)),"")</f>
        <v>#NAME?</v>
      </c>
      <c r="G310" s="5" t="e">
        <f t="array" aca="1" ref="G310" ca="1">_xludf.IFNA(INDEX(อาจารย์ประจำหลักสูตรทั้งหมด!$C:$C,MATCH('เอกสารหมายเลข 1 (2)'!$V310,อาจารย์ประจำหลักสูตรทั้งหมด!$AK:$AK,0)),"")</f>
        <v>#NAME?</v>
      </c>
      <c r="H310" s="5" t="e">
        <f t="array" aca="1" ref="H310" ca="1">_xludf.IFNA(INDEX(อาจารย์ประจำหลักสูตรทั้งหมด!$E:$E,MATCH('เอกสารหมายเลข 1 (2)'!$V310,อาจารย์ประจำหลักสูตรทั้งหมด!$AK:$AK,0)),"")</f>
        <v>#NAME?</v>
      </c>
      <c r="I310" s="5" t="e">
        <f t="array" aca="1" ref="I310" ca="1">_xludf.IFNA(INDEX(อาจารย์ประจำหลักสูตรทั้งหมด!$L:$L,MATCH('เอกสารหมายเลข 1 (2)'!$V310,อาจารย์ประจำหลักสูตรทั้งหมด!$AK:$AK,0)),"")</f>
        <v>#NAME?</v>
      </c>
      <c r="J310" s="65" t="e">
        <f t="array" aca="1" ref="J310" ca="1">_xludf.IFNA(INDEX(อาจารย์ประจำหลักสูตรทั้งหมด!$T:$T,MATCH('เอกสารหมายเลข 1 (2)'!$V310,อาจารย์ประจำหลักสูตรทั้งหมด!$AK:$AK,0)),"")</f>
        <v>#NAME?</v>
      </c>
      <c r="K310" s="5" t="s">
        <v>6</v>
      </c>
      <c r="L310" s="5" t="s">
        <v>81</v>
      </c>
      <c r="M310" s="66">
        <f t="shared" si="190"/>
        <v>0</v>
      </c>
      <c r="N310" s="66">
        <f t="shared" si="191"/>
        <v>1</v>
      </c>
      <c r="O310" s="66"/>
      <c r="P310" s="66">
        <f t="shared" si="192"/>
        <v>0</v>
      </c>
      <c r="Q310" s="66">
        <f t="shared" si="193"/>
        <v>0</v>
      </c>
      <c r="R310" s="67">
        <f t="shared" si="2"/>
        <v>1</v>
      </c>
      <c r="S310" s="5"/>
      <c r="T310" s="5"/>
      <c r="U310" s="5" t="str">
        <f t="shared" si="7"/>
        <v>คณะมนุษยศาสตร์และสังคมศาสตร์ สาขาวิชาศิลปกรรม</v>
      </c>
      <c r="V310" s="8">
        <v>3460600045880</v>
      </c>
      <c r="W310" s="5"/>
      <c r="X310" s="5"/>
      <c r="Y310" s="5"/>
      <c r="Z310" s="5"/>
    </row>
    <row r="311" spans="1:26" ht="21.75" customHeight="1">
      <c r="A311" s="1"/>
      <c r="B311" s="2">
        <v>3470500037991</v>
      </c>
      <c r="C311" s="64" t="s">
        <v>458</v>
      </c>
      <c r="D311" s="5" t="s">
        <v>331</v>
      </c>
      <c r="E311" s="5" t="s">
        <v>455</v>
      </c>
      <c r="F311" s="5" t="e">
        <f t="array" aca="1" ref="F311" ca="1">_xludf.IFNA(INDEX(อาจารย์ประจำหลักสูตรทั้งหมด!$J:$J,MATCH('เอกสารหมายเลข 1 (2)'!$V311,อาจารย์ประจำหลักสูตรทั้งหมด!$AK:$AK,0)),"")</f>
        <v>#NAME?</v>
      </c>
      <c r="G311" s="5" t="e">
        <f t="array" aca="1" ref="G311" ca="1">_xludf.IFNA(INDEX(อาจารย์ประจำหลักสูตรทั้งหมด!$C:$C,MATCH('เอกสารหมายเลข 1 (2)'!$V311,อาจารย์ประจำหลักสูตรทั้งหมด!$AK:$AK,0)),"")</f>
        <v>#NAME?</v>
      </c>
      <c r="H311" s="5" t="e">
        <f t="array" aca="1" ref="H311" ca="1">_xludf.IFNA(INDEX(อาจารย์ประจำหลักสูตรทั้งหมด!$E:$E,MATCH('เอกสารหมายเลข 1 (2)'!$V311,อาจารย์ประจำหลักสูตรทั้งหมด!$AK:$AK,0)),"")</f>
        <v>#NAME?</v>
      </c>
      <c r="I311" s="5" t="e">
        <f t="array" aca="1" ref="I311" ca="1">_xludf.IFNA(INDEX(อาจารย์ประจำหลักสูตรทั้งหมด!$L:$L,MATCH('เอกสารหมายเลข 1 (2)'!$V311,อาจารย์ประจำหลักสูตรทั้งหมด!$AK:$AK,0)),"")</f>
        <v>#NAME?</v>
      </c>
      <c r="J311" s="65" t="e">
        <f t="array" aca="1" ref="J311" ca="1">_xludf.IFNA(INDEX(อาจารย์ประจำหลักสูตรทั้งหมด!$T:$T,MATCH('เอกสารหมายเลข 1 (2)'!$V311,อาจารย์ประจำหลักสูตรทั้งหมด!$AK:$AK,0)),"")</f>
        <v>#NAME?</v>
      </c>
      <c r="K311" s="5" t="s">
        <v>6</v>
      </c>
      <c r="L311" s="5" t="s">
        <v>81</v>
      </c>
      <c r="M311" s="66">
        <f t="shared" si="190"/>
        <v>0</v>
      </c>
      <c r="N311" s="66">
        <f t="shared" si="191"/>
        <v>1</v>
      </c>
      <c r="O311" s="66"/>
      <c r="P311" s="66">
        <f t="shared" si="192"/>
        <v>0</v>
      </c>
      <c r="Q311" s="66">
        <f t="shared" si="193"/>
        <v>0</v>
      </c>
      <c r="R311" s="67">
        <f t="shared" si="2"/>
        <v>1</v>
      </c>
      <c r="S311" s="5"/>
      <c r="T311" s="5"/>
      <c r="U311" s="5" t="str">
        <f t="shared" si="7"/>
        <v>คณะมนุษยศาสตร์และสังคมศาสตร์ สาขาวิชาศิลปกรรม</v>
      </c>
      <c r="V311" s="8">
        <v>3470500037991</v>
      </c>
      <c r="W311" s="5"/>
      <c r="X311" s="5"/>
      <c r="Y311" s="5"/>
      <c r="Z311" s="5"/>
    </row>
    <row r="312" spans="1:26" ht="21.75" customHeight="1">
      <c r="A312" s="1"/>
      <c r="B312" s="2">
        <v>3480900090295</v>
      </c>
      <c r="C312" s="64" t="s">
        <v>459</v>
      </c>
      <c r="D312" s="5" t="s">
        <v>331</v>
      </c>
      <c r="E312" s="5" t="s">
        <v>455</v>
      </c>
      <c r="F312" s="5" t="e">
        <f t="array" aca="1" ref="F312" ca="1">_xludf.IFNA(INDEX(อาจารย์ประจำหลักสูตรทั้งหมด!$J:$J,MATCH('เอกสารหมายเลข 1 (2)'!$V312,อาจารย์ประจำหลักสูตรทั้งหมด!$AK:$AK,0)),"")</f>
        <v>#NAME?</v>
      </c>
      <c r="G312" s="5" t="e">
        <f t="array" aca="1" ref="G312" ca="1">_xludf.IFNA(INDEX(อาจารย์ประจำหลักสูตรทั้งหมด!$C:$C,MATCH('เอกสารหมายเลข 1 (2)'!$V312,อาจารย์ประจำหลักสูตรทั้งหมด!$AK:$AK,0)),"")</f>
        <v>#NAME?</v>
      </c>
      <c r="H312" s="5" t="e">
        <f t="array" aca="1" ref="H312" ca="1">_xludf.IFNA(INDEX(อาจารย์ประจำหลักสูตรทั้งหมด!$E:$E,MATCH('เอกสารหมายเลข 1 (2)'!$V312,อาจารย์ประจำหลักสูตรทั้งหมด!$AK:$AK,0)),"")</f>
        <v>#NAME?</v>
      </c>
      <c r="I312" s="5" t="e">
        <f t="array" aca="1" ref="I312" ca="1">_xludf.IFNA(INDEX(อาจารย์ประจำหลักสูตรทั้งหมด!$L:$L,MATCH('เอกสารหมายเลข 1 (2)'!$V312,อาจารย์ประจำหลักสูตรทั้งหมด!$AK:$AK,0)),"")</f>
        <v>#NAME?</v>
      </c>
      <c r="J312" s="65" t="e">
        <f t="array" aca="1" ref="J312" ca="1">_xludf.IFNA(INDEX(อาจารย์ประจำหลักสูตรทั้งหมด!$T:$T,MATCH('เอกสารหมายเลข 1 (2)'!$V312,อาจารย์ประจำหลักสูตรทั้งหมด!$AK:$AK,0)),"")</f>
        <v>#NAME?</v>
      </c>
      <c r="K312" s="5" t="s">
        <v>6</v>
      </c>
      <c r="L312" s="5" t="s">
        <v>81</v>
      </c>
      <c r="M312" s="66">
        <f t="shared" si="190"/>
        <v>0</v>
      </c>
      <c r="N312" s="66">
        <f t="shared" si="191"/>
        <v>1</v>
      </c>
      <c r="O312" s="66"/>
      <c r="P312" s="66">
        <f t="shared" si="192"/>
        <v>0</v>
      </c>
      <c r="Q312" s="66">
        <f t="shared" si="193"/>
        <v>0</v>
      </c>
      <c r="R312" s="67">
        <f t="shared" si="2"/>
        <v>1</v>
      </c>
      <c r="S312" s="5"/>
      <c r="T312" s="5"/>
      <c r="U312" s="5" t="str">
        <f t="shared" si="7"/>
        <v>คณะมนุษยศาสตร์และสังคมศาสตร์ สาขาวิชาศิลปกรรม</v>
      </c>
      <c r="V312" s="8">
        <v>3480900090295</v>
      </c>
      <c r="W312" s="5"/>
      <c r="X312" s="5"/>
      <c r="Y312" s="5"/>
      <c r="Z312" s="5"/>
    </row>
    <row r="313" spans="1:26" ht="21.75" customHeight="1">
      <c r="A313" s="1"/>
      <c r="B313" s="2">
        <v>5320100135810</v>
      </c>
      <c r="C313" s="64" t="s">
        <v>461</v>
      </c>
      <c r="D313" s="5" t="s">
        <v>331</v>
      </c>
      <c r="E313" s="5" t="s">
        <v>455</v>
      </c>
      <c r="F313" s="5" t="e">
        <f t="array" aca="1" ref="F313" ca="1">_xludf.IFNA(INDEX(อาจารย์ประจำหลักสูตรทั้งหมด!$J:$J,MATCH('เอกสารหมายเลข 1 (2)'!$V313,อาจารย์ประจำหลักสูตรทั้งหมด!$AK:$AK,0)),"")</f>
        <v>#NAME?</v>
      </c>
      <c r="G313" s="5" t="e">
        <f t="array" aca="1" ref="G313" ca="1">_xludf.IFNA(INDEX(อาจารย์ประจำหลักสูตรทั้งหมด!$C:$C,MATCH('เอกสารหมายเลข 1 (2)'!$V313,อาจารย์ประจำหลักสูตรทั้งหมด!$AK:$AK,0)),"")</f>
        <v>#NAME?</v>
      </c>
      <c r="H313" s="5" t="e">
        <f t="array" aca="1" ref="H313" ca="1">_xludf.IFNA(INDEX(อาจารย์ประจำหลักสูตรทั้งหมด!$E:$E,MATCH('เอกสารหมายเลข 1 (2)'!$V313,อาจารย์ประจำหลักสูตรทั้งหมด!$AK:$AK,0)),"")</f>
        <v>#NAME?</v>
      </c>
      <c r="I313" s="5" t="e">
        <f t="array" aca="1" ref="I313" ca="1">_xludf.IFNA(INDEX(อาจารย์ประจำหลักสูตรทั้งหมด!$L:$L,MATCH('เอกสารหมายเลข 1 (2)'!$V313,อาจารย์ประจำหลักสูตรทั้งหมด!$AK:$AK,0)),"")</f>
        <v>#NAME?</v>
      </c>
      <c r="J313" s="65" t="e">
        <f t="array" aca="1" ref="J313" ca="1">_xludf.IFNA(INDEX(อาจารย์ประจำหลักสูตรทั้งหมด!$T:$T,MATCH('เอกสารหมายเลข 1 (2)'!$V313,อาจารย์ประจำหลักสูตรทั้งหมด!$AK:$AK,0)),"")</f>
        <v>#NAME?</v>
      </c>
      <c r="K313" s="5" t="s">
        <v>6</v>
      </c>
      <c r="L313" s="5" t="s">
        <v>81</v>
      </c>
      <c r="M313" s="66">
        <f t="shared" si="190"/>
        <v>0</v>
      </c>
      <c r="N313" s="66">
        <f t="shared" si="191"/>
        <v>1</v>
      </c>
      <c r="O313" s="66"/>
      <c r="P313" s="66">
        <f t="shared" si="192"/>
        <v>0</v>
      </c>
      <c r="Q313" s="66">
        <f t="shared" si="193"/>
        <v>0</v>
      </c>
      <c r="R313" s="67">
        <f t="shared" si="2"/>
        <v>1</v>
      </c>
      <c r="S313" s="5"/>
      <c r="T313" s="5"/>
      <c r="U313" s="5" t="str">
        <f t="shared" si="7"/>
        <v>คณะมนุษยศาสตร์และสังคมศาสตร์ สาขาวิชาศิลปกรรม</v>
      </c>
      <c r="V313" s="8">
        <v>5320100135810</v>
      </c>
      <c r="W313" s="5"/>
      <c r="X313" s="5"/>
      <c r="Y313" s="5"/>
      <c r="Z313" s="5"/>
    </row>
    <row r="314" spans="1:26" ht="21.75" customHeight="1">
      <c r="A314" s="1"/>
      <c r="B314" s="2">
        <v>1409900370923</v>
      </c>
      <c r="C314" s="64" t="s">
        <v>462</v>
      </c>
      <c r="D314" s="5" t="s">
        <v>331</v>
      </c>
      <c r="E314" s="5" t="s">
        <v>455</v>
      </c>
      <c r="F314" s="5" t="e">
        <f t="array" aca="1" ref="F314" ca="1">_xludf.IFNA(INDEX(อาจารย์ประจำหลักสูตรทั้งหมด!$J:$J,MATCH('เอกสารหมายเลข 1 (2)'!$V314,อาจารย์ประจำหลักสูตรทั้งหมด!$AK:$AK,0)),"")</f>
        <v>#NAME?</v>
      </c>
      <c r="G314" s="5" t="e">
        <f t="array" aca="1" ref="G314" ca="1">_xludf.IFNA(INDEX(อาจารย์ประจำหลักสูตรทั้งหมด!$C:$C,MATCH('เอกสารหมายเลข 1 (2)'!$V314,อาจารย์ประจำหลักสูตรทั้งหมด!$AK:$AK,0)),"")</f>
        <v>#NAME?</v>
      </c>
      <c r="H314" s="5" t="e">
        <f t="array" aca="1" ref="H314" ca="1">_xludf.IFNA(INDEX(อาจารย์ประจำหลักสูตรทั้งหมด!$E:$E,MATCH('เอกสารหมายเลข 1 (2)'!$V314,อาจารย์ประจำหลักสูตรทั้งหมด!$AK:$AK,0)),"")</f>
        <v>#NAME?</v>
      </c>
      <c r="I314" s="5" t="e">
        <f t="array" aca="1" ref="I314" ca="1">_xludf.IFNA(INDEX(อาจารย์ประจำหลักสูตรทั้งหมด!$L:$L,MATCH('เอกสารหมายเลข 1 (2)'!$V314,อาจารย์ประจำหลักสูตรทั้งหมด!$AK:$AK,0)),"")</f>
        <v>#NAME?</v>
      </c>
      <c r="J314" s="65" t="e">
        <f t="array" aca="1" ref="J314" ca="1">_xludf.IFNA(INDEX(อาจารย์ประจำหลักสูตรทั้งหมด!$T:$T,MATCH('เอกสารหมายเลข 1 (2)'!$V314,อาจารย์ประจำหลักสูตรทั้งหมด!$AK:$AK,0)),"")</f>
        <v>#NAME?</v>
      </c>
      <c r="K314" s="5" t="s">
        <v>48</v>
      </c>
      <c r="L314" s="5" t="s">
        <v>81</v>
      </c>
      <c r="M314" s="66">
        <f t="shared" si="190"/>
        <v>0</v>
      </c>
      <c r="N314" s="66">
        <f t="shared" si="191"/>
        <v>0</v>
      </c>
      <c r="O314" s="66"/>
      <c r="P314" s="66">
        <f t="shared" si="192"/>
        <v>1</v>
      </c>
      <c r="Q314" s="66">
        <f t="shared" si="193"/>
        <v>0</v>
      </c>
      <c r="R314" s="67">
        <f t="shared" si="2"/>
        <v>1</v>
      </c>
      <c r="S314" s="5"/>
      <c r="T314" s="5"/>
      <c r="U314" s="5" t="str">
        <f t="shared" si="7"/>
        <v>คณะมนุษยศาสตร์และสังคมศาสตร์ สาขาวิชาศิลปกรรม</v>
      </c>
      <c r="V314" s="8">
        <v>1409900370923</v>
      </c>
      <c r="W314" s="5"/>
      <c r="X314" s="5"/>
      <c r="Y314" s="5"/>
      <c r="Z314" s="5"/>
    </row>
    <row r="315" spans="1:26" ht="21.75" customHeight="1">
      <c r="A315" s="1"/>
      <c r="B315" s="2">
        <v>3409901093610</v>
      </c>
      <c r="C315" s="64" t="s">
        <v>463</v>
      </c>
      <c r="D315" s="5" t="s">
        <v>331</v>
      </c>
      <c r="E315" s="5" t="s">
        <v>455</v>
      </c>
      <c r="F315" s="5" t="e">
        <f t="array" aca="1" ref="F315" ca="1">_xludf.IFNA(INDEX(อาจารย์ประจำหลักสูตรทั้งหมด!$J:$J,MATCH('เอกสารหมายเลข 1 (2)'!$V315,อาจารย์ประจำหลักสูตรทั้งหมด!$AK:$AK,0)),"")</f>
        <v>#NAME?</v>
      </c>
      <c r="G315" s="5" t="e">
        <f t="array" aca="1" ref="G315" ca="1">_xludf.IFNA(INDEX(อาจารย์ประจำหลักสูตรทั้งหมด!$C:$C,MATCH('เอกสารหมายเลข 1 (2)'!$V315,อาจารย์ประจำหลักสูตรทั้งหมด!$AK:$AK,0)),"")</f>
        <v>#NAME?</v>
      </c>
      <c r="H315" s="5" t="e">
        <f t="array" aca="1" ref="H315" ca="1">_xludf.IFNA(INDEX(อาจารย์ประจำหลักสูตรทั้งหมด!$E:$E,MATCH('เอกสารหมายเลข 1 (2)'!$V315,อาจารย์ประจำหลักสูตรทั้งหมด!$AK:$AK,0)),"")</f>
        <v>#NAME?</v>
      </c>
      <c r="I315" s="5" t="e">
        <f t="array" aca="1" ref="I315" ca="1">_xludf.IFNA(INDEX(อาจารย์ประจำหลักสูตรทั้งหมด!$L:$L,MATCH('เอกสารหมายเลข 1 (2)'!$V315,อาจารย์ประจำหลักสูตรทั้งหมด!$AK:$AK,0)),"")</f>
        <v>#NAME?</v>
      </c>
      <c r="J315" s="65" t="e">
        <f t="array" aca="1" ref="J315" ca="1">_xludf.IFNA(INDEX(อาจารย์ประจำหลักสูตรทั้งหมด!$T:$T,MATCH('เอกสารหมายเลข 1 (2)'!$V315,อาจารย์ประจำหลักสูตรทั้งหมด!$AK:$AK,0)),"")</f>
        <v>#NAME?</v>
      </c>
      <c r="K315" s="5" t="s">
        <v>48</v>
      </c>
      <c r="L315" s="5" t="s">
        <v>81</v>
      </c>
      <c r="M315" s="66">
        <f t="shared" si="190"/>
        <v>0</v>
      </c>
      <c r="N315" s="66">
        <f t="shared" si="191"/>
        <v>0</v>
      </c>
      <c r="O315" s="66"/>
      <c r="P315" s="66">
        <f t="shared" si="192"/>
        <v>1</v>
      </c>
      <c r="Q315" s="66">
        <f t="shared" si="193"/>
        <v>0</v>
      </c>
      <c r="R315" s="67">
        <f t="shared" si="2"/>
        <v>1</v>
      </c>
      <c r="S315" s="5"/>
      <c r="T315" s="5"/>
      <c r="U315" s="5" t="str">
        <f t="shared" si="7"/>
        <v xml:space="preserve"> </v>
      </c>
      <c r="V315" s="8">
        <v>3409901093610</v>
      </c>
      <c r="W315" s="5"/>
      <c r="X315" s="5"/>
      <c r="Y315" s="5"/>
      <c r="Z315" s="5"/>
    </row>
    <row r="316" spans="1:26" ht="21.75" customHeight="1">
      <c r="A316" s="4">
        <v>9</v>
      </c>
      <c r="B316" s="57" t="str">
        <f>E317</f>
        <v>สาขาวิชาสังคมศาสตร์</v>
      </c>
      <c r="C316" s="58" t="str">
        <f>B316</f>
        <v>สาขาวิชาสังคมศาสตร์</v>
      </c>
      <c r="D316" s="59"/>
      <c r="E316" s="59"/>
      <c r="F316" s="59" t="e">
        <f t="array" aca="1" ref="F316" ca="1">_xludf.IFNA(INDEX(อาจารย์ประจำหลักสูตรทั้งหมด!$J:$J,MATCH('เอกสารหมายเลข 1 (2)'!$V316,อาจารย์ประจำหลักสูตรทั้งหมด!$AK:$AK,0)),"")</f>
        <v>#NAME?</v>
      </c>
      <c r="G316" s="59" t="e">
        <f t="array" aca="1" ref="G316" ca="1">_xludf.IFNA(INDEX(อาจารย์ประจำหลักสูตรทั้งหมด!$C:$C,MATCH('เอกสารหมายเลข 1 (2)'!$V316,อาจารย์ประจำหลักสูตรทั้งหมด!$AK:$AK,0)),"")</f>
        <v>#NAME?</v>
      </c>
      <c r="H316" s="59" t="e">
        <f t="array" aca="1" ref="H316" ca="1">_xludf.IFNA(INDEX(อาจารย์ประจำหลักสูตรทั้งหมด!$E:$E,MATCH('เอกสารหมายเลข 1 (2)'!$V316,อาจารย์ประจำหลักสูตรทั้งหมด!$AK:$AK,0)),"")</f>
        <v>#NAME?</v>
      </c>
      <c r="I316" s="59" t="e">
        <f t="array" aca="1" ref="I316" ca="1">_xludf.IFNA(INDEX(อาจารย์ประจำหลักสูตรทั้งหมด!$L:$L,MATCH('เอกสารหมายเลข 1 (2)'!$V316,อาจารย์ประจำหลักสูตรทั้งหมด!$AK:$AK,0)),"")</f>
        <v>#NAME?</v>
      </c>
      <c r="J316" s="61" t="e">
        <f t="array" aca="1" ref="J316" ca="1">_xludf.IFNA(INDEX(อาจารย์ประจำหลักสูตรทั้งหมด!$T:$T,MATCH('เอกสารหมายเลข 1 (2)'!$V316,อาจารย์ประจำหลักสูตรทั้งหมด!$AK:$AK,0)),"")</f>
        <v>#NAME?</v>
      </c>
      <c r="K316" s="59"/>
      <c r="L316" s="59"/>
      <c r="M316" s="62">
        <f t="shared" ref="M316:N316" si="194">SUMIF($E:$E,$B316,M:M)</f>
        <v>1</v>
      </c>
      <c r="N316" s="62">
        <f t="shared" si="194"/>
        <v>10</v>
      </c>
      <c r="O316" s="62"/>
      <c r="P316" s="62">
        <f t="shared" ref="P316:Q316" si="195">SUMIF($E:$E,$B316,P:P)</f>
        <v>2</v>
      </c>
      <c r="Q316" s="62">
        <f t="shared" si="195"/>
        <v>0</v>
      </c>
      <c r="R316" s="63">
        <f t="shared" si="2"/>
        <v>13</v>
      </c>
      <c r="S316" s="59"/>
      <c r="T316" s="59"/>
      <c r="U316" s="5" t="str">
        <f t="shared" si="7"/>
        <v>คณะมนุษยศาสตร์และสังคมศาสตร์ สาขาวิชาสังคมศาสตร์</v>
      </c>
      <c r="V316" s="58" t="s">
        <v>51</v>
      </c>
      <c r="W316" s="59"/>
      <c r="X316" s="59"/>
      <c r="Y316" s="59"/>
      <c r="Z316" s="59"/>
    </row>
    <row r="317" spans="1:26" ht="21.75" customHeight="1">
      <c r="A317" s="1"/>
      <c r="B317" s="2">
        <v>3471100003135</v>
      </c>
      <c r="C317" s="64" t="s">
        <v>464</v>
      </c>
      <c r="D317" s="5" t="s">
        <v>331</v>
      </c>
      <c r="E317" s="5" t="s">
        <v>465</v>
      </c>
      <c r="F317" s="5" t="e">
        <f t="array" aca="1" ref="F317" ca="1">_xludf.IFNA(INDEX(อาจารย์ประจำหลักสูตรทั้งหมด!$J:$J,MATCH('เอกสารหมายเลข 1 (2)'!$V317,อาจารย์ประจำหลักสูตรทั้งหมด!$AK:$AK,0)),"")</f>
        <v>#NAME?</v>
      </c>
      <c r="G317" s="5" t="e">
        <f t="array" aca="1" ref="G317" ca="1">_xludf.IFNA(INDEX(อาจารย์ประจำหลักสูตรทั้งหมด!$C:$C,MATCH('เอกสารหมายเลข 1 (2)'!$V317,อาจารย์ประจำหลักสูตรทั้งหมด!$AK:$AK,0)),"")</f>
        <v>#NAME?</v>
      </c>
      <c r="H317" s="5" t="e">
        <f t="array" aca="1" ref="H317" ca="1">_xludf.IFNA(INDEX(อาจารย์ประจำหลักสูตรทั้งหมด!$E:$E,MATCH('เอกสารหมายเลข 1 (2)'!$V317,อาจารย์ประจำหลักสูตรทั้งหมด!$AK:$AK,0)),"")</f>
        <v>#NAME?</v>
      </c>
      <c r="I317" s="5" t="e">
        <f t="array" aca="1" ref="I317" ca="1">_xludf.IFNA(INDEX(อาจารย์ประจำหลักสูตรทั้งหมด!$L:$L,MATCH('เอกสารหมายเลข 1 (2)'!$V317,อาจารย์ประจำหลักสูตรทั้งหมด!$AK:$AK,0)),"")</f>
        <v>#NAME?</v>
      </c>
      <c r="J317" s="65" t="e">
        <f t="array" aca="1" ref="J317" ca="1">_xludf.IFNA(INDEX(อาจารย์ประจำหลักสูตรทั้งหมด!$T:$T,MATCH('เอกสารหมายเลข 1 (2)'!$V317,อาจารย์ประจำหลักสูตรทั้งหมด!$AK:$AK,0)),"")</f>
        <v>#NAME?</v>
      </c>
      <c r="K317" s="5" t="s">
        <v>62</v>
      </c>
      <c r="L317" s="5" t="s">
        <v>81</v>
      </c>
      <c r="M317" s="66">
        <f t="shared" ref="M317:M329" si="196">IF(K317="ข้าราชการพลเรือนในสถาบันอุดมศึกษา",1,0)</f>
        <v>1</v>
      </c>
      <c r="N317" s="66">
        <f t="shared" ref="N317:N329" si="197">IF(K317="พนักงานมหาวิทยาลัย",1,0)</f>
        <v>0</v>
      </c>
      <c r="O317" s="66"/>
      <c r="P317" s="66">
        <f t="shared" ref="P317:P329" si="198">IF(K317="ลูกจ้างชั่วคราวรายเดือน",1,0)</f>
        <v>0</v>
      </c>
      <c r="Q317" s="66">
        <f t="shared" ref="Q317:Q329" si="199">IF(K317="อาจารย์พิเศษรายชั่วโมง",1,0)</f>
        <v>0</v>
      </c>
      <c r="R317" s="67">
        <f t="shared" si="2"/>
        <v>1</v>
      </c>
      <c r="S317" s="5"/>
      <c r="T317" s="5"/>
      <c r="U317" s="5" t="str">
        <f t="shared" si="7"/>
        <v>คณะมนุษยศาสตร์และสังคมศาสตร์ สาขาวิชาสังคมศาสตร์</v>
      </c>
      <c r="V317" s="8">
        <v>3471100003135</v>
      </c>
      <c r="W317" s="5"/>
      <c r="X317" s="5"/>
      <c r="Y317" s="5"/>
      <c r="Z317" s="5"/>
    </row>
    <row r="318" spans="1:26" ht="21.75" customHeight="1">
      <c r="A318" s="1"/>
      <c r="B318" s="2">
        <v>1471100002523</v>
      </c>
      <c r="C318" s="64" t="s">
        <v>466</v>
      </c>
      <c r="D318" s="5" t="s">
        <v>331</v>
      </c>
      <c r="E318" s="5" t="s">
        <v>465</v>
      </c>
      <c r="F318" s="5" t="e">
        <f t="array" aca="1" ref="F318" ca="1">_xludf.IFNA(INDEX(อาจารย์ประจำหลักสูตรทั้งหมด!$J:$J,MATCH('เอกสารหมายเลข 1 (2)'!$V318,อาจารย์ประจำหลักสูตรทั้งหมด!$AK:$AK,0)),"")</f>
        <v>#NAME?</v>
      </c>
      <c r="G318" s="5" t="e">
        <f t="array" aca="1" ref="G318" ca="1">_xludf.IFNA(INDEX(อาจารย์ประจำหลักสูตรทั้งหมด!$C:$C,MATCH('เอกสารหมายเลข 1 (2)'!$V318,อาจารย์ประจำหลักสูตรทั้งหมด!$AK:$AK,0)),"")</f>
        <v>#NAME?</v>
      </c>
      <c r="H318" s="5" t="e">
        <f t="array" aca="1" ref="H318" ca="1">_xludf.IFNA(INDEX(อาจารย์ประจำหลักสูตรทั้งหมด!$E:$E,MATCH('เอกสารหมายเลข 1 (2)'!$V318,อาจารย์ประจำหลักสูตรทั้งหมด!$AK:$AK,0)),"")</f>
        <v>#NAME?</v>
      </c>
      <c r="I318" s="5" t="e">
        <f t="array" aca="1" ref="I318" ca="1">_xludf.IFNA(INDEX(อาจารย์ประจำหลักสูตรทั้งหมด!$L:$L,MATCH('เอกสารหมายเลข 1 (2)'!$V318,อาจารย์ประจำหลักสูตรทั้งหมด!$AK:$AK,0)),"")</f>
        <v>#NAME?</v>
      </c>
      <c r="J318" s="65" t="e">
        <f t="array" aca="1" ref="J318" ca="1">_xludf.IFNA(INDEX(อาจารย์ประจำหลักสูตรทั้งหมด!$T:$T,MATCH('เอกสารหมายเลข 1 (2)'!$V318,อาจารย์ประจำหลักสูตรทั้งหมด!$AK:$AK,0)),"")</f>
        <v>#NAME?</v>
      </c>
      <c r="K318" s="5" t="s">
        <v>6</v>
      </c>
      <c r="L318" s="5" t="s">
        <v>81</v>
      </c>
      <c r="M318" s="66">
        <f t="shared" si="196"/>
        <v>0</v>
      </c>
      <c r="N318" s="66">
        <f t="shared" si="197"/>
        <v>1</v>
      </c>
      <c r="O318" s="66"/>
      <c r="P318" s="66">
        <f t="shared" si="198"/>
        <v>0</v>
      </c>
      <c r="Q318" s="66">
        <f t="shared" si="199"/>
        <v>0</v>
      </c>
      <c r="R318" s="67">
        <f t="shared" si="2"/>
        <v>1</v>
      </c>
      <c r="S318" s="5"/>
      <c r="T318" s="5"/>
      <c r="U318" s="5" t="str">
        <f t="shared" si="7"/>
        <v>คณะมนุษยศาสตร์และสังคมศาสตร์ สาขาวิชาสังคมศาสตร์</v>
      </c>
      <c r="V318" s="8">
        <v>1471100002523</v>
      </c>
      <c r="W318" s="5"/>
      <c r="X318" s="5"/>
      <c r="Y318" s="5"/>
      <c r="Z318" s="5"/>
    </row>
    <row r="319" spans="1:26" ht="21.75" customHeight="1">
      <c r="A319" s="1"/>
      <c r="B319" s="2">
        <v>3100202634110</v>
      </c>
      <c r="C319" s="64" t="s">
        <v>467</v>
      </c>
      <c r="D319" s="5" t="s">
        <v>331</v>
      </c>
      <c r="E319" s="5" t="s">
        <v>465</v>
      </c>
      <c r="F319" s="5" t="e">
        <f t="array" aca="1" ref="F319" ca="1">_xludf.IFNA(INDEX(อาจารย์ประจำหลักสูตรทั้งหมด!$J:$J,MATCH('เอกสารหมายเลข 1 (2)'!$V319,อาจารย์ประจำหลักสูตรทั้งหมด!$AK:$AK,0)),"")</f>
        <v>#NAME?</v>
      </c>
      <c r="G319" s="5" t="e">
        <f t="array" aca="1" ref="G319" ca="1">_xludf.IFNA(INDEX(อาจารย์ประจำหลักสูตรทั้งหมด!$C:$C,MATCH('เอกสารหมายเลข 1 (2)'!$V319,อาจารย์ประจำหลักสูตรทั้งหมด!$AK:$AK,0)),"")</f>
        <v>#NAME?</v>
      </c>
      <c r="H319" s="5" t="e">
        <f t="array" aca="1" ref="H319" ca="1">_xludf.IFNA(INDEX(อาจารย์ประจำหลักสูตรทั้งหมด!$E:$E,MATCH('เอกสารหมายเลข 1 (2)'!$V319,อาจารย์ประจำหลักสูตรทั้งหมด!$AK:$AK,0)),"")</f>
        <v>#NAME?</v>
      </c>
      <c r="I319" s="5" t="e">
        <f t="array" aca="1" ref="I319" ca="1">_xludf.IFNA(INDEX(อาจารย์ประจำหลักสูตรทั้งหมด!$L:$L,MATCH('เอกสารหมายเลข 1 (2)'!$V319,อาจารย์ประจำหลักสูตรทั้งหมด!$AK:$AK,0)),"")</f>
        <v>#NAME?</v>
      </c>
      <c r="J319" s="65" t="e">
        <f t="array" aca="1" ref="J319" ca="1">_xludf.IFNA(INDEX(อาจารย์ประจำหลักสูตรทั้งหมด!$T:$T,MATCH('เอกสารหมายเลข 1 (2)'!$V319,อาจารย์ประจำหลักสูตรทั้งหมด!$AK:$AK,0)),"")</f>
        <v>#NAME?</v>
      </c>
      <c r="K319" s="5" t="s">
        <v>6</v>
      </c>
      <c r="L319" s="5" t="s">
        <v>81</v>
      </c>
      <c r="M319" s="66">
        <f t="shared" si="196"/>
        <v>0</v>
      </c>
      <c r="N319" s="66">
        <f t="shared" si="197"/>
        <v>1</v>
      </c>
      <c r="O319" s="66"/>
      <c r="P319" s="66">
        <f t="shared" si="198"/>
        <v>0</v>
      </c>
      <c r="Q319" s="66">
        <f t="shared" si="199"/>
        <v>0</v>
      </c>
      <c r="R319" s="67">
        <f t="shared" si="2"/>
        <v>1</v>
      </c>
      <c r="S319" s="5"/>
      <c r="T319" s="5"/>
      <c r="U319" s="5" t="str">
        <f t="shared" si="7"/>
        <v>คณะมนุษยศาสตร์และสังคมศาสตร์ สาขาวิชาสังคมศาสตร์</v>
      </c>
      <c r="V319" s="8">
        <v>3100202634110</v>
      </c>
      <c r="W319" s="5"/>
      <c r="X319" s="5"/>
      <c r="Y319" s="5"/>
      <c r="Z319" s="5"/>
    </row>
    <row r="320" spans="1:26" ht="21.75" customHeight="1">
      <c r="A320" s="1"/>
      <c r="B320" s="2">
        <v>3102001868450</v>
      </c>
      <c r="C320" s="64" t="s">
        <v>470</v>
      </c>
      <c r="D320" s="5" t="s">
        <v>331</v>
      </c>
      <c r="E320" s="5" t="s">
        <v>465</v>
      </c>
      <c r="F320" s="5" t="e">
        <f t="array" aca="1" ref="F320" ca="1">_xludf.IFNA(INDEX(อาจารย์ประจำหลักสูตรทั้งหมด!$J:$J,MATCH('เอกสารหมายเลข 1 (2)'!$V320,อาจารย์ประจำหลักสูตรทั้งหมด!$AK:$AK,0)),"")</f>
        <v>#NAME?</v>
      </c>
      <c r="G320" s="5" t="e">
        <f t="array" aca="1" ref="G320" ca="1">_xludf.IFNA(INDEX(อาจารย์ประจำหลักสูตรทั้งหมด!$C:$C,MATCH('เอกสารหมายเลข 1 (2)'!$V320,อาจารย์ประจำหลักสูตรทั้งหมด!$AK:$AK,0)),"")</f>
        <v>#NAME?</v>
      </c>
      <c r="H320" s="5" t="e">
        <f t="array" aca="1" ref="H320" ca="1">_xludf.IFNA(INDEX(อาจารย์ประจำหลักสูตรทั้งหมด!$E:$E,MATCH('เอกสารหมายเลข 1 (2)'!$V320,อาจารย์ประจำหลักสูตรทั้งหมด!$AK:$AK,0)),"")</f>
        <v>#NAME?</v>
      </c>
      <c r="I320" s="5" t="e">
        <f t="array" aca="1" ref="I320" ca="1">_xludf.IFNA(INDEX(อาจารย์ประจำหลักสูตรทั้งหมด!$L:$L,MATCH('เอกสารหมายเลข 1 (2)'!$V320,อาจารย์ประจำหลักสูตรทั้งหมด!$AK:$AK,0)),"")</f>
        <v>#NAME?</v>
      </c>
      <c r="J320" s="65" t="e">
        <f t="array" aca="1" ref="J320" ca="1">_xludf.IFNA(INDEX(อาจารย์ประจำหลักสูตรทั้งหมด!$T:$T,MATCH('เอกสารหมายเลข 1 (2)'!$V320,อาจารย์ประจำหลักสูตรทั้งหมด!$AK:$AK,0)),"")</f>
        <v>#NAME?</v>
      </c>
      <c r="K320" s="5" t="s">
        <v>6</v>
      </c>
      <c r="L320" s="5" t="s">
        <v>81</v>
      </c>
      <c r="M320" s="66">
        <f t="shared" si="196"/>
        <v>0</v>
      </c>
      <c r="N320" s="66">
        <f t="shared" si="197"/>
        <v>1</v>
      </c>
      <c r="O320" s="66"/>
      <c r="P320" s="66">
        <f t="shared" si="198"/>
        <v>0</v>
      </c>
      <c r="Q320" s="66">
        <f t="shared" si="199"/>
        <v>0</v>
      </c>
      <c r="R320" s="67">
        <f t="shared" si="2"/>
        <v>1</v>
      </c>
      <c r="S320" s="5"/>
      <c r="T320" s="5"/>
      <c r="U320" s="5" t="str">
        <f t="shared" si="7"/>
        <v>คณะมนุษยศาสตร์และสังคมศาสตร์ สาขาวิชาสังคมศาสตร์</v>
      </c>
      <c r="V320" s="8">
        <v>3102001868450</v>
      </c>
      <c r="W320" s="5"/>
      <c r="X320" s="5"/>
      <c r="Y320" s="5"/>
      <c r="Z320" s="5"/>
    </row>
    <row r="321" spans="1:26" ht="21.75" customHeight="1">
      <c r="A321" s="1"/>
      <c r="B321" s="2">
        <v>3411000267416</v>
      </c>
      <c r="C321" s="64" t="s">
        <v>471</v>
      </c>
      <c r="D321" s="5" t="s">
        <v>331</v>
      </c>
      <c r="E321" s="5" t="s">
        <v>465</v>
      </c>
      <c r="F321" s="5" t="e">
        <f t="array" aca="1" ref="F321" ca="1">_xludf.IFNA(INDEX(อาจารย์ประจำหลักสูตรทั้งหมด!$J:$J,MATCH('เอกสารหมายเลข 1 (2)'!$V321,อาจารย์ประจำหลักสูตรทั้งหมด!$AK:$AK,0)),"")</f>
        <v>#NAME?</v>
      </c>
      <c r="G321" s="5" t="e">
        <f t="array" aca="1" ref="G321" ca="1">_xludf.IFNA(INDEX(อาจารย์ประจำหลักสูตรทั้งหมด!$C:$C,MATCH('เอกสารหมายเลข 1 (2)'!$V321,อาจารย์ประจำหลักสูตรทั้งหมด!$AK:$AK,0)),"")</f>
        <v>#NAME?</v>
      </c>
      <c r="H321" s="5" t="e">
        <f t="array" aca="1" ref="H321" ca="1">_xludf.IFNA(INDEX(อาจารย์ประจำหลักสูตรทั้งหมด!$E:$E,MATCH('เอกสารหมายเลข 1 (2)'!$V321,อาจารย์ประจำหลักสูตรทั้งหมด!$AK:$AK,0)),"")</f>
        <v>#NAME?</v>
      </c>
      <c r="I321" s="5" t="e">
        <f t="array" aca="1" ref="I321" ca="1">_xludf.IFNA(INDEX(อาจารย์ประจำหลักสูตรทั้งหมด!$L:$L,MATCH('เอกสารหมายเลข 1 (2)'!$V321,อาจารย์ประจำหลักสูตรทั้งหมด!$AK:$AK,0)),"")</f>
        <v>#NAME?</v>
      </c>
      <c r="J321" s="65" t="e">
        <f t="array" aca="1" ref="J321" ca="1">_xludf.IFNA(INDEX(อาจารย์ประจำหลักสูตรทั้งหมด!$T:$T,MATCH('เอกสารหมายเลข 1 (2)'!$V321,อาจารย์ประจำหลักสูตรทั้งหมด!$AK:$AK,0)),"")</f>
        <v>#NAME?</v>
      </c>
      <c r="K321" s="5" t="s">
        <v>6</v>
      </c>
      <c r="L321" s="5" t="s">
        <v>81</v>
      </c>
      <c r="M321" s="66">
        <f t="shared" si="196"/>
        <v>0</v>
      </c>
      <c r="N321" s="66">
        <f t="shared" si="197"/>
        <v>1</v>
      </c>
      <c r="O321" s="66"/>
      <c r="P321" s="66">
        <f t="shared" si="198"/>
        <v>0</v>
      </c>
      <c r="Q321" s="66">
        <f t="shared" si="199"/>
        <v>0</v>
      </c>
      <c r="R321" s="67">
        <f t="shared" si="2"/>
        <v>1</v>
      </c>
      <c r="S321" s="5"/>
      <c r="T321" s="5"/>
      <c r="U321" s="5" t="str">
        <f t="shared" si="7"/>
        <v>คณะมนุษยศาสตร์และสังคมศาสตร์ สาขาวิชาสังคมศาสตร์</v>
      </c>
      <c r="V321" s="8">
        <v>3411000267416</v>
      </c>
      <c r="W321" s="5"/>
      <c r="X321" s="5"/>
      <c r="Y321" s="5"/>
      <c r="Z321" s="5"/>
    </row>
    <row r="322" spans="1:26" ht="21.75" customHeight="1">
      <c r="A322" s="1"/>
      <c r="B322" s="2">
        <v>3470100838490</v>
      </c>
      <c r="C322" s="64" t="s">
        <v>472</v>
      </c>
      <c r="D322" s="5" t="s">
        <v>331</v>
      </c>
      <c r="E322" s="5" t="s">
        <v>465</v>
      </c>
      <c r="F322" s="5" t="e">
        <f t="array" aca="1" ref="F322" ca="1">_xludf.IFNA(INDEX(อาจารย์ประจำหลักสูตรทั้งหมด!$J:$J,MATCH('เอกสารหมายเลข 1 (2)'!$V322,อาจารย์ประจำหลักสูตรทั้งหมด!$AK:$AK,0)),"")</f>
        <v>#NAME?</v>
      </c>
      <c r="G322" s="5" t="e">
        <f t="array" aca="1" ref="G322" ca="1">_xludf.IFNA(INDEX(อาจารย์ประจำหลักสูตรทั้งหมด!$C:$C,MATCH('เอกสารหมายเลข 1 (2)'!$V322,อาจารย์ประจำหลักสูตรทั้งหมด!$AK:$AK,0)),"")</f>
        <v>#NAME?</v>
      </c>
      <c r="H322" s="5" t="e">
        <f t="array" aca="1" ref="H322" ca="1">_xludf.IFNA(INDEX(อาจารย์ประจำหลักสูตรทั้งหมด!$E:$E,MATCH('เอกสารหมายเลข 1 (2)'!$V322,อาจารย์ประจำหลักสูตรทั้งหมด!$AK:$AK,0)),"")</f>
        <v>#NAME?</v>
      </c>
      <c r="I322" s="5" t="e">
        <f t="array" aca="1" ref="I322" ca="1">_xludf.IFNA(INDEX(อาจารย์ประจำหลักสูตรทั้งหมด!$L:$L,MATCH('เอกสารหมายเลข 1 (2)'!$V322,อาจารย์ประจำหลักสูตรทั้งหมด!$AK:$AK,0)),"")</f>
        <v>#NAME?</v>
      </c>
      <c r="J322" s="65" t="e">
        <f t="array" aca="1" ref="J322" ca="1">_xludf.IFNA(INDEX(อาจารย์ประจำหลักสูตรทั้งหมด!$T:$T,MATCH('เอกสารหมายเลข 1 (2)'!$V322,อาจารย์ประจำหลักสูตรทั้งหมด!$AK:$AK,0)),"")</f>
        <v>#NAME?</v>
      </c>
      <c r="K322" s="5" t="s">
        <v>6</v>
      </c>
      <c r="L322" s="5" t="s">
        <v>81</v>
      </c>
      <c r="M322" s="66">
        <f t="shared" si="196"/>
        <v>0</v>
      </c>
      <c r="N322" s="66">
        <f t="shared" si="197"/>
        <v>1</v>
      </c>
      <c r="O322" s="66"/>
      <c r="P322" s="66">
        <f t="shared" si="198"/>
        <v>0</v>
      </c>
      <c r="Q322" s="66">
        <f t="shared" si="199"/>
        <v>0</v>
      </c>
      <c r="R322" s="67">
        <f t="shared" si="2"/>
        <v>1</v>
      </c>
      <c r="S322" s="5"/>
      <c r="T322" s="5"/>
      <c r="U322" s="5" t="str">
        <f t="shared" si="7"/>
        <v>คณะมนุษยศาสตร์และสังคมศาสตร์ สาขาวิชาสังคมศาสตร์</v>
      </c>
      <c r="V322" s="8">
        <v>3470100838490</v>
      </c>
      <c r="W322" s="5"/>
      <c r="X322" s="5"/>
      <c r="Y322" s="5"/>
      <c r="Z322" s="5"/>
    </row>
    <row r="323" spans="1:26" ht="21.75" customHeight="1">
      <c r="A323" s="1"/>
      <c r="B323" s="2">
        <v>3470101407832</v>
      </c>
      <c r="C323" s="64" t="s">
        <v>473</v>
      </c>
      <c r="D323" s="5" t="s">
        <v>331</v>
      </c>
      <c r="E323" s="5" t="s">
        <v>465</v>
      </c>
      <c r="F323" s="5" t="e">
        <f t="array" aca="1" ref="F323" ca="1">_xludf.IFNA(INDEX(อาจารย์ประจำหลักสูตรทั้งหมด!$J:$J,MATCH('เอกสารหมายเลข 1 (2)'!$V323,อาจารย์ประจำหลักสูตรทั้งหมด!$AK:$AK,0)),"")</f>
        <v>#NAME?</v>
      </c>
      <c r="G323" s="5" t="e">
        <f t="array" aca="1" ref="G323" ca="1">_xludf.IFNA(INDEX(อาจารย์ประจำหลักสูตรทั้งหมด!$C:$C,MATCH('เอกสารหมายเลข 1 (2)'!$V323,อาจารย์ประจำหลักสูตรทั้งหมด!$AK:$AK,0)),"")</f>
        <v>#NAME?</v>
      </c>
      <c r="H323" s="5" t="e">
        <f t="array" aca="1" ref="H323" ca="1">_xludf.IFNA(INDEX(อาจารย์ประจำหลักสูตรทั้งหมด!$E:$E,MATCH('เอกสารหมายเลข 1 (2)'!$V323,อาจารย์ประจำหลักสูตรทั้งหมด!$AK:$AK,0)),"")</f>
        <v>#NAME?</v>
      </c>
      <c r="I323" s="5" t="e">
        <f t="array" aca="1" ref="I323" ca="1">_xludf.IFNA(INDEX(อาจารย์ประจำหลักสูตรทั้งหมด!$L:$L,MATCH('เอกสารหมายเลข 1 (2)'!$V323,อาจารย์ประจำหลักสูตรทั้งหมด!$AK:$AK,0)),"")</f>
        <v>#NAME?</v>
      </c>
      <c r="J323" s="65" t="e">
        <f t="array" aca="1" ref="J323" ca="1">_xludf.IFNA(INDEX(อาจารย์ประจำหลักสูตรทั้งหมด!$T:$T,MATCH('เอกสารหมายเลข 1 (2)'!$V323,อาจารย์ประจำหลักสูตรทั้งหมด!$AK:$AK,0)),"")</f>
        <v>#NAME?</v>
      </c>
      <c r="K323" s="5" t="s">
        <v>6</v>
      </c>
      <c r="L323" s="5" t="s">
        <v>81</v>
      </c>
      <c r="M323" s="66">
        <f t="shared" si="196"/>
        <v>0</v>
      </c>
      <c r="N323" s="66">
        <f t="shared" si="197"/>
        <v>1</v>
      </c>
      <c r="O323" s="66"/>
      <c r="P323" s="66">
        <f t="shared" si="198"/>
        <v>0</v>
      </c>
      <c r="Q323" s="66">
        <f t="shared" si="199"/>
        <v>0</v>
      </c>
      <c r="R323" s="67">
        <f t="shared" si="2"/>
        <v>1</v>
      </c>
      <c r="S323" s="5"/>
      <c r="T323" s="5"/>
      <c r="U323" s="5" t="str">
        <f t="shared" si="7"/>
        <v>คณะมนุษยศาสตร์และสังคมศาสตร์ สาขาวิชาสังคมศาสตร์</v>
      </c>
      <c r="V323" s="8">
        <v>3470101407832</v>
      </c>
      <c r="W323" s="5"/>
      <c r="X323" s="5"/>
      <c r="Y323" s="5"/>
      <c r="Z323" s="5"/>
    </row>
    <row r="324" spans="1:26" ht="21.75" customHeight="1">
      <c r="A324" s="1"/>
      <c r="B324" s="2">
        <v>3470300472821</v>
      </c>
      <c r="C324" s="64" t="s">
        <v>474</v>
      </c>
      <c r="D324" s="5" t="s">
        <v>331</v>
      </c>
      <c r="E324" s="5" t="s">
        <v>465</v>
      </c>
      <c r="F324" s="5" t="e">
        <f t="array" aca="1" ref="F324" ca="1">_xludf.IFNA(INDEX(อาจารย์ประจำหลักสูตรทั้งหมด!$J:$J,MATCH('เอกสารหมายเลข 1 (2)'!$V324,อาจารย์ประจำหลักสูตรทั้งหมด!$AK:$AK,0)),"")</f>
        <v>#NAME?</v>
      </c>
      <c r="G324" s="5" t="e">
        <f t="array" aca="1" ref="G324" ca="1">_xludf.IFNA(INDEX(อาจารย์ประจำหลักสูตรทั้งหมด!$C:$C,MATCH('เอกสารหมายเลข 1 (2)'!$V324,อาจารย์ประจำหลักสูตรทั้งหมด!$AK:$AK,0)),"")</f>
        <v>#NAME?</v>
      </c>
      <c r="H324" s="5" t="e">
        <f t="array" aca="1" ref="H324" ca="1">_xludf.IFNA(INDEX(อาจารย์ประจำหลักสูตรทั้งหมด!$E:$E,MATCH('เอกสารหมายเลข 1 (2)'!$V324,อาจารย์ประจำหลักสูตรทั้งหมด!$AK:$AK,0)),"")</f>
        <v>#NAME?</v>
      </c>
      <c r="I324" s="5" t="e">
        <f t="array" aca="1" ref="I324" ca="1">_xludf.IFNA(INDEX(อาจารย์ประจำหลักสูตรทั้งหมด!$L:$L,MATCH('เอกสารหมายเลข 1 (2)'!$V324,อาจารย์ประจำหลักสูตรทั้งหมด!$AK:$AK,0)),"")</f>
        <v>#NAME?</v>
      </c>
      <c r="J324" s="65" t="e">
        <f t="array" aca="1" ref="J324" ca="1">_xludf.IFNA(INDEX(อาจารย์ประจำหลักสูตรทั้งหมด!$T:$T,MATCH('เอกสารหมายเลข 1 (2)'!$V324,อาจารย์ประจำหลักสูตรทั้งหมด!$AK:$AK,0)),"")</f>
        <v>#NAME?</v>
      </c>
      <c r="K324" s="5" t="s">
        <v>6</v>
      </c>
      <c r="L324" s="5" t="s">
        <v>81</v>
      </c>
      <c r="M324" s="66">
        <f t="shared" si="196"/>
        <v>0</v>
      </c>
      <c r="N324" s="66">
        <f t="shared" si="197"/>
        <v>1</v>
      </c>
      <c r="O324" s="66"/>
      <c r="P324" s="66">
        <f t="shared" si="198"/>
        <v>0</v>
      </c>
      <c r="Q324" s="66">
        <f t="shared" si="199"/>
        <v>0</v>
      </c>
      <c r="R324" s="67">
        <f t="shared" si="2"/>
        <v>1</v>
      </c>
      <c r="S324" s="5"/>
      <c r="T324" s="5"/>
      <c r="U324" s="5" t="str">
        <f t="shared" si="7"/>
        <v>คณะมนุษยศาสตร์และสังคมศาสตร์ สาขาวิชาสังคมศาสตร์</v>
      </c>
      <c r="V324" s="8">
        <v>3470300472821</v>
      </c>
      <c r="W324" s="5"/>
      <c r="X324" s="5"/>
      <c r="Y324" s="5"/>
      <c r="Z324" s="5"/>
    </row>
    <row r="325" spans="1:26" ht="21.75" customHeight="1">
      <c r="A325" s="1"/>
      <c r="B325" s="2">
        <v>3471000346791</v>
      </c>
      <c r="C325" s="64" t="s">
        <v>476</v>
      </c>
      <c r="D325" s="5" t="s">
        <v>331</v>
      </c>
      <c r="E325" s="5" t="s">
        <v>465</v>
      </c>
      <c r="F325" s="5" t="e">
        <f t="array" aca="1" ref="F325" ca="1">_xludf.IFNA(INDEX(อาจารย์ประจำหลักสูตรทั้งหมด!$J:$J,MATCH('เอกสารหมายเลข 1 (2)'!$V325,อาจารย์ประจำหลักสูตรทั้งหมด!$AK:$AK,0)),"")</f>
        <v>#NAME?</v>
      </c>
      <c r="G325" s="5" t="e">
        <f t="array" aca="1" ref="G325" ca="1">_xludf.IFNA(INDEX(อาจารย์ประจำหลักสูตรทั้งหมด!$C:$C,MATCH('เอกสารหมายเลข 1 (2)'!$V325,อาจารย์ประจำหลักสูตรทั้งหมด!$AK:$AK,0)),"")</f>
        <v>#NAME?</v>
      </c>
      <c r="H325" s="5" t="e">
        <f t="array" aca="1" ref="H325" ca="1">_xludf.IFNA(INDEX(อาจารย์ประจำหลักสูตรทั้งหมด!$E:$E,MATCH('เอกสารหมายเลข 1 (2)'!$V325,อาจารย์ประจำหลักสูตรทั้งหมด!$AK:$AK,0)),"")</f>
        <v>#NAME?</v>
      </c>
      <c r="I325" s="5" t="e">
        <f t="array" aca="1" ref="I325" ca="1">_xludf.IFNA(INDEX(อาจารย์ประจำหลักสูตรทั้งหมด!$L:$L,MATCH('เอกสารหมายเลข 1 (2)'!$V325,อาจารย์ประจำหลักสูตรทั้งหมด!$AK:$AK,0)),"")</f>
        <v>#NAME?</v>
      </c>
      <c r="J325" s="65" t="e">
        <f t="array" aca="1" ref="J325" ca="1">_xludf.IFNA(INDEX(อาจารย์ประจำหลักสูตรทั้งหมด!$T:$T,MATCH('เอกสารหมายเลข 1 (2)'!$V325,อาจารย์ประจำหลักสูตรทั้งหมด!$AK:$AK,0)),"")</f>
        <v>#NAME?</v>
      </c>
      <c r="K325" s="5" t="s">
        <v>6</v>
      </c>
      <c r="L325" s="5" t="s">
        <v>81</v>
      </c>
      <c r="M325" s="66">
        <f t="shared" si="196"/>
        <v>0</v>
      </c>
      <c r="N325" s="66">
        <f t="shared" si="197"/>
        <v>1</v>
      </c>
      <c r="O325" s="66"/>
      <c r="P325" s="66">
        <f t="shared" si="198"/>
        <v>0</v>
      </c>
      <c r="Q325" s="66">
        <f t="shared" si="199"/>
        <v>0</v>
      </c>
      <c r="R325" s="67">
        <f t="shared" si="2"/>
        <v>1</v>
      </c>
      <c r="S325" s="5"/>
      <c r="T325" s="5"/>
      <c r="U325" s="5" t="str">
        <f t="shared" si="7"/>
        <v>คณะมนุษยศาสตร์และสังคมศาสตร์ สาขาวิชาสังคมศาสตร์</v>
      </c>
      <c r="V325" s="8">
        <v>3471000346791</v>
      </c>
      <c r="W325" s="5"/>
      <c r="X325" s="5"/>
      <c r="Y325" s="5"/>
      <c r="Z325" s="5"/>
    </row>
    <row r="326" spans="1:26" ht="21.75" customHeight="1">
      <c r="A326" s="1"/>
      <c r="B326" s="2">
        <v>3479900112483</v>
      </c>
      <c r="C326" s="64" t="s">
        <v>479</v>
      </c>
      <c r="D326" s="5" t="s">
        <v>331</v>
      </c>
      <c r="E326" s="5" t="s">
        <v>465</v>
      </c>
      <c r="F326" s="5" t="e">
        <f t="array" aca="1" ref="F326" ca="1">_xludf.IFNA(INDEX(อาจารย์ประจำหลักสูตรทั้งหมด!$J:$J,MATCH('เอกสารหมายเลข 1 (2)'!$V326,อาจารย์ประจำหลักสูตรทั้งหมด!$AK:$AK,0)),"")</f>
        <v>#NAME?</v>
      </c>
      <c r="G326" s="5" t="e">
        <f t="array" aca="1" ref="G326" ca="1">_xludf.IFNA(INDEX(อาจารย์ประจำหลักสูตรทั้งหมด!$C:$C,MATCH('เอกสารหมายเลข 1 (2)'!$V326,อาจารย์ประจำหลักสูตรทั้งหมด!$AK:$AK,0)),"")</f>
        <v>#NAME?</v>
      </c>
      <c r="H326" s="5" t="e">
        <f t="array" aca="1" ref="H326" ca="1">_xludf.IFNA(INDEX(อาจารย์ประจำหลักสูตรทั้งหมด!$E:$E,MATCH('เอกสารหมายเลข 1 (2)'!$V326,อาจารย์ประจำหลักสูตรทั้งหมด!$AK:$AK,0)),"")</f>
        <v>#NAME?</v>
      </c>
      <c r="I326" s="5" t="e">
        <f t="array" aca="1" ref="I326" ca="1">_xludf.IFNA(INDEX(อาจารย์ประจำหลักสูตรทั้งหมด!$L:$L,MATCH('เอกสารหมายเลข 1 (2)'!$V326,อาจารย์ประจำหลักสูตรทั้งหมด!$AK:$AK,0)),"")</f>
        <v>#NAME?</v>
      </c>
      <c r="J326" s="65" t="e">
        <f t="array" aca="1" ref="J326" ca="1">_xludf.IFNA(INDEX(อาจารย์ประจำหลักสูตรทั้งหมด!$T:$T,MATCH('เอกสารหมายเลข 1 (2)'!$V326,อาจารย์ประจำหลักสูตรทั้งหมด!$AK:$AK,0)),"")</f>
        <v>#NAME?</v>
      </c>
      <c r="K326" s="5" t="s">
        <v>6</v>
      </c>
      <c r="L326" s="5" t="s">
        <v>81</v>
      </c>
      <c r="M326" s="66">
        <f t="shared" si="196"/>
        <v>0</v>
      </c>
      <c r="N326" s="66">
        <f t="shared" si="197"/>
        <v>1</v>
      </c>
      <c r="O326" s="66"/>
      <c r="P326" s="66">
        <f t="shared" si="198"/>
        <v>0</v>
      </c>
      <c r="Q326" s="66">
        <f t="shared" si="199"/>
        <v>0</v>
      </c>
      <c r="R326" s="67">
        <f t="shared" si="2"/>
        <v>1</v>
      </c>
      <c r="S326" s="5"/>
      <c r="T326" s="5"/>
      <c r="U326" s="5" t="str">
        <f t="shared" si="7"/>
        <v>คณะมนุษยศาสตร์และสังคมศาสตร์ สาขาวิชาสังคมศาสตร์</v>
      </c>
      <c r="V326" s="8">
        <v>3479900112483</v>
      </c>
      <c r="W326" s="5"/>
      <c r="X326" s="5"/>
      <c r="Y326" s="5"/>
      <c r="Z326" s="5"/>
    </row>
    <row r="327" spans="1:26" ht="21.75" customHeight="1">
      <c r="A327" s="1"/>
      <c r="B327" s="2">
        <v>3500400239051</v>
      </c>
      <c r="C327" s="64" t="s">
        <v>480</v>
      </c>
      <c r="D327" s="5" t="s">
        <v>331</v>
      </c>
      <c r="E327" s="5" t="s">
        <v>465</v>
      </c>
      <c r="F327" s="5" t="e">
        <f t="array" aca="1" ref="F327" ca="1">_xludf.IFNA(INDEX(อาจารย์ประจำหลักสูตรทั้งหมด!$J:$J,MATCH('เอกสารหมายเลข 1 (2)'!$V327,อาจารย์ประจำหลักสูตรทั้งหมด!$AK:$AK,0)),"")</f>
        <v>#NAME?</v>
      </c>
      <c r="G327" s="5" t="e">
        <f t="array" aca="1" ref="G327" ca="1">_xludf.IFNA(INDEX(อาจารย์ประจำหลักสูตรทั้งหมด!$C:$C,MATCH('เอกสารหมายเลข 1 (2)'!$V327,อาจารย์ประจำหลักสูตรทั้งหมด!$AK:$AK,0)),"")</f>
        <v>#NAME?</v>
      </c>
      <c r="H327" s="5" t="e">
        <f t="array" aca="1" ref="H327" ca="1">_xludf.IFNA(INDEX(อาจารย์ประจำหลักสูตรทั้งหมด!$E:$E,MATCH('เอกสารหมายเลข 1 (2)'!$V327,อาจารย์ประจำหลักสูตรทั้งหมด!$AK:$AK,0)),"")</f>
        <v>#NAME?</v>
      </c>
      <c r="I327" s="5" t="e">
        <f t="array" aca="1" ref="I327" ca="1">_xludf.IFNA(INDEX(อาจารย์ประจำหลักสูตรทั้งหมด!$L:$L,MATCH('เอกสารหมายเลข 1 (2)'!$V327,อาจารย์ประจำหลักสูตรทั้งหมด!$AK:$AK,0)),"")</f>
        <v>#NAME?</v>
      </c>
      <c r="J327" s="65" t="e">
        <f t="array" aca="1" ref="J327" ca="1">_xludf.IFNA(INDEX(อาจารย์ประจำหลักสูตรทั้งหมด!$T:$T,MATCH('เอกสารหมายเลข 1 (2)'!$V327,อาจารย์ประจำหลักสูตรทั้งหมด!$AK:$AK,0)),"")</f>
        <v>#NAME?</v>
      </c>
      <c r="K327" s="5" t="s">
        <v>6</v>
      </c>
      <c r="L327" s="5" t="s">
        <v>81</v>
      </c>
      <c r="M327" s="66">
        <f t="shared" si="196"/>
        <v>0</v>
      </c>
      <c r="N327" s="66">
        <f t="shared" si="197"/>
        <v>1</v>
      </c>
      <c r="O327" s="66"/>
      <c r="P327" s="66">
        <f t="shared" si="198"/>
        <v>0</v>
      </c>
      <c r="Q327" s="66">
        <f t="shared" si="199"/>
        <v>0</v>
      </c>
      <c r="R327" s="67">
        <f t="shared" si="2"/>
        <v>1</v>
      </c>
      <c r="S327" s="5"/>
      <c r="T327" s="5"/>
      <c r="U327" s="5" t="str">
        <f t="shared" si="7"/>
        <v>คณะมนุษยศาสตร์และสังคมศาสตร์ สาขาวิชาสังคมศาสตร์</v>
      </c>
      <c r="V327" s="8">
        <v>3500400239051</v>
      </c>
      <c r="W327" s="5"/>
      <c r="X327" s="5"/>
      <c r="Y327" s="5"/>
      <c r="Z327" s="5"/>
    </row>
    <row r="328" spans="1:26" ht="21.75" customHeight="1">
      <c r="A328" s="1"/>
      <c r="B328" s="2">
        <v>3479900033711</v>
      </c>
      <c r="C328" s="64" t="s">
        <v>481</v>
      </c>
      <c r="D328" s="5" t="s">
        <v>331</v>
      </c>
      <c r="E328" s="5" t="s">
        <v>465</v>
      </c>
      <c r="F328" s="5" t="e">
        <f t="array" aca="1" ref="F328" ca="1">_xludf.IFNA(INDEX(อาจารย์ประจำหลักสูตรทั้งหมด!$J:$J,MATCH('เอกสารหมายเลข 1 (2)'!$V328,อาจารย์ประจำหลักสูตรทั้งหมด!$AK:$AK,0)),"")</f>
        <v>#NAME?</v>
      </c>
      <c r="G328" s="5" t="e">
        <f t="array" aca="1" ref="G328" ca="1">_xludf.IFNA(INDEX(อาจารย์ประจำหลักสูตรทั้งหมด!$C:$C,MATCH('เอกสารหมายเลข 1 (2)'!$V328,อาจารย์ประจำหลักสูตรทั้งหมด!$AK:$AK,0)),"")</f>
        <v>#NAME?</v>
      </c>
      <c r="H328" s="5" t="e">
        <f t="array" aca="1" ref="H328" ca="1">_xludf.IFNA(INDEX(อาจารย์ประจำหลักสูตรทั้งหมด!$E:$E,MATCH('เอกสารหมายเลข 1 (2)'!$V328,อาจารย์ประจำหลักสูตรทั้งหมด!$AK:$AK,0)),"")</f>
        <v>#NAME?</v>
      </c>
      <c r="I328" s="5" t="e">
        <f t="array" aca="1" ref="I328" ca="1">_xludf.IFNA(INDEX(อาจารย์ประจำหลักสูตรทั้งหมด!$L:$L,MATCH('เอกสารหมายเลข 1 (2)'!$V328,อาจารย์ประจำหลักสูตรทั้งหมด!$AK:$AK,0)),"")</f>
        <v>#NAME?</v>
      </c>
      <c r="J328" s="65" t="e">
        <f t="array" aca="1" ref="J328" ca="1">_xludf.IFNA(INDEX(อาจารย์ประจำหลักสูตรทั้งหมด!$T:$T,MATCH('เอกสารหมายเลข 1 (2)'!$V328,อาจารย์ประจำหลักสูตรทั้งหมด!$AK:$AK,0)),"")</f>
        <v>#NAME?</v>
      </c>
      <c r="K328" s="5" t="s">
        <v>48</v>
      </c>
      <c r="L328" s="5" t="s">
        <v>49</v>
      </c>
      <c r="M328" s="66">
        <f t="shared" si="196"/>
        <v>0</v>
      </c>
      <c r="N328" s="66">
        <f t="shared" si="197"/>
        <v>0</v>
      </c>
      <c r="O328" s="66"/>
      <c r="P328" s="66">
        <f t="shared" si="198"/>
        <v>1</v>
      </c>
      <c r="Q328" s="66">
        <f t="shared" si="199"/>
        <v>0</v>
      </c>
      <c r="R328" s="67">
        <f t="shared" si="2"/>
        <v>1</v>
      </c>
      <c r="S328" s="5"/>
      <c r="T328" s="5"/>
      <c r="U328" s="5" t="str">
        <f t="shared" si="7"/>
        <v>คณะมนุษยศาสตร์และสังคมศาสตร์ สาขาวิชาสังคมศาสตร์</v>
      </c>
      <c r="V328" s="8">
        <v>3479900033711</v>
      </c>
      <c r="W328" s="5"/>
      <c r="X328" s="5"/>
      <c r="Y328" s="5"/>
      <c r="Z328" s="5"/>
    </row>
    <row r="329" spans="1:26" ht="21.75" customHeight="1">
      <c r="A329" s="1"/>
      <c r="B329" s="2" t="s">
        <v>482</v>
      </c>
      <c r="C329" s="64" t="s">
        <v>483</v>
      </c>
      <c r="D329" s="5" t="s">
        <v>331</v>
      </c>
      <c r="E329" s="5" t="s">
        <v>465</v>
      </c>
      <c r="F329" s="5" t="e">
        <f t="array" aca="1" ref="F329" ca="1">_xludf.IFNA(INDEX(อาจารย์ประจำหลักสูตรทั้งหมด!$J:$J,MATCH('เอกสารหมายเลข 1 (2)'!$V329,อาจารย์ประจำหลักสูตรทั้งหมด!$AK:$AK,0)),"")</f>
        <v>#NAME?</v>
      </c>
      <c r="G329" s="5" t="e">
        <f t="array" aca="1" ref="G329" ca="1">_xludf.IFNA(INDEX(อาจารย์ประจำหลักสูตรทั้งหมด!$C:$C,MATCH('เอกสารหมายเลข 1 (2)'!$V329,อาจารย์ประจำหลักสูตรทั้งหมด!$AK:$AK,0)),"")</f>
        <v>#NAME?</v>
      </c>
      <c r="H329" s="5" t="e">
        <f t="array" aca="1" ref="H329" ca="1">_xludf.IFNA(INDEX(อาจารย์ประจำหลักสูตรทั้งหมด!$E:$E,MATCH('เอกสารหมายเลข 1 (2)'!$V329,อาจารย์ประจำหลักสูตรทั้งหมด!$AK:$AK,0)),"")</f>
        <v>#NAME?</v>
      </c>
      <c r="I329" s="5" t="e">
        <f t="array" aca="1" ref="I329" ca="1">_xludf.IFNA(INDEX(อาจารย์ประจำหลักสูตรทั้งหมด!$L:$L,MATCH('เอกสารหมายเลข 1 (2)'!$V329,อาจารย์ประจำหลักสูตรทั้งหมด!$AK:$AK,0)),"")</f>
        <v>#NAME?</v>
      </c>
      <c r="J329" s="65" t="e">
        <f t="array" aca="1" ref="J329" ca="1">_xludf.IFNA(INDEX(อาจารย์ประจำหลักสูตรทั้งหมด!$T:$T,MATCH('เอกสารหมายเลข 1 (2)'!$V329,อาจารย์ประจำหลักสูตรทั้งหมด!$AK:$AK,0)),"")</f>
        <v>#NAME?</v>
      </c>
      <c r="K329" s="5" t="s">
        <v>48</v>
      </c>
      <c r="L329" s="5" t="s">
        <v>106</v>
      </c>
      <c r="M329" s="66">
        <f t="shared" si="196"/>
        <v>0</v>
      </c>
      <c r="N329" s="66">
        <f t="shared" si="197"/>
        <v>0</v>
      </c>
      <c r="O329" s="66"/>
      <c r="P329" s="66">
        <f t="shared" si="198"/>
        <v>1</v>
      </c>
      <c r="Q329" s="66">
        <f t="shared" si="199"/>
        <v>0</v>
      </c>
      <c r="R329" s="67">
        <f t="shared" si="2"/>
        <v>1</v>
      </c>
      <c r="S329" s="5"/>
      <c r="T329" s="5"/>
      <c r="U329" s="5" t="str">
        <f t="shared" si="7"/>
        <v xml:space="preserve"> </v>
      </c>
      <c r="V329" s="8" t="s">
        <v>482</v>
      </c>
      <c r="W329" s="5"/>
      <c r="X329" s="5"/>
      <c r="Y329" s="5"/>
      <c r="Z329" s="5"/>
    </row>
    <row r="330" spans="1:26" ht="21.75" customHeight="1">
      <c r="A330" s="4">
        <v>10</v>
      </c>
      <c r="B330" s="57" t="str">
        <f>E331</f>
        <v>สาขาวิชาสารสนเทศศาสตร์</v>
      </c>
      <c r="C330" s="60" t="s">
        <v>484</v>
      </c>
      <c r="D330" s="59"/>
      <c r="E330" s="59"/>
      <c r="F330" s="59" t="e">
        <f t="array" aca="1" ref="F330" ca="1">_xludf.IFNA(INDEX(อาจารย์ประจำหลักสูตรทั้งหมด!$J:$J,MATCH('เอกสารหมายเลข 1 (2)'!$V330,อาจารย์ประจำหลักสูตรทั้งหมด!$AK:$AK,0)),"")</f>
        <v>#NAME?</v>
      </c>
      <c r="G330" s="59" t="e">
        <f t="array" aca="1" ref="G330" ca="1">_xludf.IFNA(INDEX(อาจารย์ประจำหลักสูตรทั้งหมด!$C:$C,MATCH('เอกสารหมายเลข 1 (2)'!$V330,อาจารย์ประจำหลักสูตรทั้งหมด!$AK:$AK,0)),"")</f>
        <v>#NAME?</v>
      </c>
      <c r="H330" s="59" t="e">
        <f t="array" aca="1" ref="H330" ca="1">_xludf.IFNA(INDEX(อาจารย์ประจำหลักสูตรทั้งหมด!$E:$E,MATCH('เอกสารหมายเลข 1 (2)'!$V330,อาจารย์ประจำหลักสูตรทั้งหมด!$AK:$AK,0)),"")</f>
        <v>#NAME?</v>
      </c>
      <c r="I330" s="59" t="e">
        <f t="array" aca="1" ref="I330" ca="1">_xludf.IFNA(INDEX(อาจารย์ประจำหลักสูตรทั้งหมด!$L:$L,MATCH('เอกสารหมายเลข 1 (2)'!$V330,อาจารย์ประจำหลักสูตรทั้งหมด!$AK:$AK,0)),"")</f>
        <v>#NAME?</v>
      </c>
      <c r="J330" s="61" t="e">
        <f t="array" aca="1" ref="J330" ca="1">_xludf.IFNA(INDEX(อาจารย์ประจำหลักสูตรทั้งหมด!$T:$T,MATCH('เอกสารหมายเลข 1 (2)'!$V330,อาจารย์ประจำหลักสูตรทั้งหมด!$AK:$AK,0)),"")</f>
        <v>#NAME?</v>
      </c>
      <c r="K330" s="59"/>
      <c r="L330" s="59"/>
      <c r="M330" s="62">
        <f t="shared" ref="M330:N330" si="200">SUMIF($E:$E,$B330,M:M)</f>
        <v>4</v>
      </c>
      <c r="N330" s="62">
        <f t="shared" si="200"/>
        <v>3</v>
      </c>
      <c r="O330" s="62"/>
      <c r="P330" s="62">
        <f t="shared" ref="P330:Q330" si="201">SUMIF($E:$E,$B330,P:P)</f>
        <v>0</v>
      </c>
      <c r="Q330" s="62">
        <f t="shared" si="201"/>
        <v>0</v>
      </c>
      <c r="R330" s="63">
        <f t="shared" si="2"/>
        <v>7</v>
      </c>
      <c r="S330" s="59"/>
      <c r="T330" s="59"/>
      <c r="U330" s="5" t="str">
        <f t="shared" si="7"/>
        <v>คณะมนุษยศาสตร์และสังคมศาสตร์ สาขาวิชาสารสนเทศศาสตร์</v>
      </c>
      <c r="V330" s="58" t="s">
        <v>51</v>
      </c>
      <c r="W330" s="59"/>
      <c r="X330" s="59"/>
      <c r="Y330" s="59"/>
      <c r="Z330" s="59"/>
    </row>
    <row r="331" spans="1:26" ht="21.75" customHeight="1">
      <c r="A331" s="1"/>
      <c r="B331" s="2">
        <v>3341600362046</v>
      </c>
      <c r="C331" s="64" t="s">
        <v>485</v>
      </c>
      <c r="D331" s="5" t="s">
        <v>331</v>
      </c>
      <c r="E331" s="5" t="s">
        <v>484</v>
      </c>
      <c r="F331" s="5" t="e">
        <f t="array" aca="1" ref="F331" ca="1">_xludf.IFNA(INDEX(อาจารย์ประจำหลักสูตรทั้งหมด!$J:$J,MATCH('เอกสารหมายเลข 1 (2)'!$V331,อาจารย์ประจำหลักสูตรทั้งหมด!$AK:$AK,0)),"")</f>
        <v>#NAME?</v>
      </c>
      <c r="G331" s="5" t="e">
        <f t="array" aca="1" ref="G331" ca="1">_xludf.IFNA(INDEX(อาจารย์ประจำหลักสูตรทั้งหมด!$C:$C,MATCH('เอกสารหมายเลข 1 (2)'!$V331,อาจารย์ประจำหลักสูตรทั้งหมด!$AK:$AK,0)),"")</f>
        <v>#NAME?</v>
      </c>
      <c r="H331" s="5" t="e">
        <f t="array" aca="1" ref="H331" ca="1">_xludf.IFNA(INDEX(อาจารย์ประจำหลักสูตรทั้งหมด!$E:$E,MATCH('เอกสารหมายเลข 1 (2)'!$V331,อาจารย์ประจำหลักสูตรทั้งหมด!$AK:$AK,0)),"")</f>
        <v>#NAME?</v>
      </c>
      <c r="I331" s="5" t="e">
        <f t="array" aca="1" ref="I331" ca="1">_xludf.IFNA(INDEX(อาจารย์ประจำหลักสูตรทั้งหมด!$L:$L,MATCH('เอกสารหมายเลข 1 (2)'!$V331,อาจารย์ประจำหลักสูตรทั้งหมด!$AK:$AK,0)),"")</f>
        <v>#NAME?</v>
      </c>
      <c r="J331" s="65" t="e">
        <f t="array" aca="1" ref="J331" ca="1">_xludf.IFNA(INDEX(อาจารย์ประจำหลักสูตรทั้งหมด!$T:$T,MATCH('เอกสารหมายเลข 1 (2)'!$V331,อาจารย์ประจำหลักสูตรทั้งหมด!$AK:$AK,0)),"")</f>
        <v>#NAME?</v>
      </c>
      <c r="K331" s="5" t="s">
        <v>62</v>
      </c>
      <c r="L331" s="5" t="s">
        <v>49</v>
      </c>
      <c r="M331" s="66">
        <f t="shared" ref="M331:M337" si="202">IF(K331="ข้าราชการพลเรือนในสถาบันอุดมศึกษา",1,0)</f>
        <v>1</v>
      </c>
      <c r="N331" s="66">
        <f t="shared" ref="N331:N337" si="203">IF(K331="พนักงานมหาวิทยาลัย",1,0)</f>
        <v>0</v>
      </c>
      <c r="O331" s="66"/>
      <c r="P331" s="66">
        <f t="shared" ref="P331:P337" si="204">IF(K331="ลูกจ้างชั่วคราวรายเดือน",1,0)</f>
        <v>0</v>
      </c>
      <c r="Q331" s="66">
        <f t="shared" ref="Q331:Q337" si="205">IF(K331="อาจารย์พิเศษรายชั่วโมง",1,0)</f>
        <v>0</v>
      </c>
      <c r="R331" s="67">
        <f t="shared" si="2"/>
        <v>1</v>
      </c>
      <c r="S331" s="5"/>
      <c r="T331" s="5"/>
      <c r="U331" s="5" t="str">
        <f t="shared" si="7"/>
        <v>คณะมนุษยศาสตร์และสังคมศาสตร์ สาขาวิชาสารสนเทศศาสตร์</v>
      </c>
      <c r="V331" s="8">
        <v>3341600362046</v>
      </c>
      <c r="W331" s="5"/>
      <c r="X331" s="5"/>
      <c r="Y331" s="5"/>
      <c r="Z331" s="5"/>
    </row>
    <row r="332" spans="1:26" ht="21.75" customHeight="1">
      <c r="A332" s="1"/>
      <c r="B332" s="2">
        <v>3460100363971</v>
      </c>
      <c r="C332" s="64" t="s">
        <v>489</v>
      </c>
      <c r="D332" s="5" t="s">
        <v>331</v>
      </c>
      <c r="E332" s="5" t="s">
        <v>484</v>
      </c>
      <c r="F332" s="5" t="e">
        <f t="array" aca="1" ref="F332" ca="1">_xludf.IFNA(INDEX(อาจารย์ประจำหลักสูตรทั้งหมด!$J:$J,MATCH('เอกสารหมายเลข 1 (2)'!$V332,อาจารย์ประจำหลักสูตรทั้งหมด!$AK:$AK,0)),"")</f>
        <v>#NAME?</v>
      </c>
      <c r="G332" s="5" t="e">
        <f t="array" aca="1" ref="G332" ca="1">_xludf.IFNA(INDEX(อาจารย์ประจำหลักสูตรทั้งหมด!$C:$C,MATCH('เอกสารหมายเลข 1 (2)'!$V332,อาจารย์ประจำหลักสูตรทั้งหมด!$AK:$AK,0)),"")</f>
        <v>#NAME?</v>
      </c>
      <c r="H332" s="5" t="e">
        <f t="array" aca="1" ref="H332" ca="1">_xludf.IFNA(INDEX(อาจารย์ประจำหลักสูตรทั้งหมด!$E:$E,MATCH('เอกสารหมายเลข 1 (2)'!$V332,อาจารย์ประจำหลักสูตรทั้งหมด!$AK:$AK,0)),"")</f>
        <v>#NAME?</v>
      </c>
      <c r="I332" s="5" t="e">
        <f t="array" aca="1" ref="I332" ca="1">_xludf.IFNA(INDEX(อาจารย์ประจำหลักสูตรทั้งหมด!$L:$L,MATCH('เอกสารหมายเลข 1 (2)'!$V332,อาจารย์ประจำหลักสูตรทั้งหมด!$AK:$AK,0)),"")</f>
        <v>#NAME?</v>
      </c>
      <c r="J332" s="65" t="e">
        <f t="array" aca="1" ref="J332" ca="1">_xludf.IFNA(INDEX(อาจารย์ประจำหลักสูตรทั้งหมด!$T:$T,MATCH('เอกสารหมายเลข 1 (2)'!$V332,อาจารย์ประจำหลักสูตรทั้งหมด!$AK:$AK,0)),"")</f>
        <v>#NAME?</v>
      </c>
      <c r="K332" s="5" t="s">
        <v>62</v>
      </c>
      <c r="L332" s="5" t="s">
        <v>49</v>
      </c>
      <c r="M332" s="66">
        <f t="shared" si="202"/>
        <v>1</v>
      </c>
      <c r="N332" s="66">
        <f t="shared" si="203"/>
        <v>0</v>
      </c>
      <c r="O332" s="66"/>
      <c r="P332" s="66">
        <f t="shared" si="204"/>
        <v>0</v>
      </c>
      <c r="Q332" s="66">
        <f t="shared" si="205"/>
        <v>0</v>
      </c>
      <c r="R332" s="67">
        <f t="shared" si="2"/>
        <v>1</v>
      </c>
      <c r="S332" s="5"/>
      <c r="T332" s="5"/>
      <c r="U332" s="5" t="str">
        <f t="shared" si="7"/>
        <v>คณะมนุษยศาสตร์และสังคมศาสตร์ สาขาวิชาสารสนเทศศาสตร์</v>
      </c>
      <c r="V332" s="8">
        <v>3460100363971</v>
      </c>
      <c r="W332" s="5"/>
      <c r="X332" s="5"/>
      <c r="Y332" s="5"/>
      <c r="Z332" s="5"/>
    </row>
    <row r="333" spans="1:26" ht="21.75" customHeight="1">
      <c r="A333" s="1"/>
      <c r="B333" s="2">
        <v>3479900180977</v>
      </c>
      <c r="C333" s="64" t="s">
        <v>492</v>
      </c>
      <c r="D333" s="5" t="s">
        <v>331</v>
      </c>
      <c r="E333" s="5" t="s">
        <v>484</v>
      </c>
      <c r="F333" s="5" t="e">
        <f t="array" aca="1" ref="F333" ca="1">_xludf.IFNA(INDEX(อาจารย์ประจำหลักสูตรทั้งหมด!$J:$J,MATCH('เอกสารหมายเลข 1 (2)'!$V333,อาจารย์ประจำหลักสูตรทั้งหมด!$AK:$AK,0)),"")</f>
        <v>#NAME?</v>
      </c>
      <c r="G333" s="5" t="e">
        <f t="array" aca="1" ref="G333" ca="1">_xludf.IFNA(INDEX(อาจารย์ประจำหลักสูตรทั้งหมด!$C:$C,MATCH('เอกสารหมายเลข 1 (2)'!$V333,อาจารย์ประจำหลักสูตรทั้งหมด!$AK:$AK,0)),"")</f>
        <v>#NAME?</v>
      </c>
      <c r="H333" s="5" t="e">
        <f t="array" aca="1" ref="H333" ca="1">_xludf.IFNA(INDEX(อาจารย์ประจำหลักสูตรทั้งหมด!$E:$E,MATCH('เอกสารหมายเลข 1 (2)'!$V333,อาจารย์ประจำหลักสูตรทั้งหมด!$AK:$AK,0)),"")</f>
        <v>#NAME?</v>
      </c>
      <c r="I333" s="5" t="e">
        <f t="array" aca="1" ref="I333" ca="1">_xludf.IFNA(INDEX(อาจารย์ประจำหลักสูตรทั้งหมด!$L:$L,MATCH('เอกสารหมายเลข 1 (2)'!$V333,อาจารย์ประจำหลักสูตรทั้งหมด!$AK:$AK,0)),"")</f>
        <v>#NAME?</v>
      </c>
      <c r="J333" s="65" t="e">
        <f t="array" aca="1" ref="J333" ca="1">_xludf.IFNA(INDEX(อาจารย์ประจำหลักสูตรทั้งหมด!$T:$T,MATCH('เอกสารหมายเลข 1 (2)'!$V333,อาจารย์ประจำหลักสูตรทั้งหมด!$AK:$AK,0)),"")</f>
        <v>#NAME?</v>
      </c>
      <c r="K333" s="5" t="s">
        <v>62</v>
      </c>
      <c r="L333" s="5" t="s">
        <v>81</v>
      </c>
      <c r="M333" s="66">
        <f t="shared" si="202"/>
        <v>1</v>
      </c>
      <c r="N333" s="66">
        <f t="shared" si="203"/>
        <v>0</v>
      </c>
      <c r="O333" s="66"/>
      <c r="P333" s="66">
        <f t="shared" si="204"/>
        <v>0</v>
      </c>
      <c r="Q333" s="66">
        <f t="shared" si="205"/>
        <v>0</v>
      </c>
      <c r="R333" s="67">
        <f t="shared" si="2"/>
        <v>1</v>
      </c>
      <c r="S333" s="5"/>
      <c r="T333" s="5"/>
      <c r="U333" s="5" t="str">
        <f t="shared" si="7"/>
        <v>คณะมนุษยศาสตร์และสังคมศาสตร์ สาขาวิชาสารสนเทศศาสตร์</v>
      </c>
      <c r="V333" s="8">
        <v>3479900180977</v>
      </c>
      <c r="W333" s="5"/>
      <c r="X333" s="5"/>
      <c r="Y333" s="5"/>
      <c r="Z333" s="5"/>
    </row>
    <row r="334" spans="1:26" ht="21.75" customHeight="1">
      <c r="A334" s="1"/>
      <c r="B334" s="2">
        <v>3480700155601</v>
      </c>
      <c r="C334" s="64" t="s">
        <v>493</v>
      </c>
      <c r="D334" s="5" t="s">
        <v>331</v>
      </c>
      <c r="E334" s="5" t="s">
        <v>484</v>
      </c>
      <c r="F334" s="5" t="e">
        <f t="array" aca="1" ref="F334" ca="1">_xludf.IFNA(INDEX(อาจารย์ประจำหลักสูตรทั้งหมด!$J:$J,MATCH('เอกสารหมายเลข 1 (2)'!$V334,อาจารย์ประจำหลักสูตรทั้งหมด!$AK:$AK,0)),"")</f>
        <v>#NAME?</v>
      </c>
      <c r="G334" s="5" t="e">
        <f t="array" aca="1" ref="G334" ca="1">_xludf.IFNA(INDEX(อาจารย์ประจำหลักสูตรทั้งหมด!$C:$C,MATCH('เอกสารหมายเลข 1 (2)'!$V334,อาจารย์ประจำหลักสูตรทั้งหมด!$AK:$AK,0)),"")</f>
        <v>#NAME?</v>
      </c>
      <c r="H334" s="5" t="e">
        <f t="array" aca="1" ref="H334" ca="1">_xludf.IFNA(INDEX(อาจารย์ประจำหลักสูตรทั้งหมด!$E:$E,MATCH('เอกสารหมายเลข 1 (2)'!$V334,อาจารย์ประจำหลักสูตรทั้งหมด!$AK:$AK,0)),"")</f>
        <v>#NAME?</v>
      </c>
      <c r="I334" s="5" t="e">
        <f t="array" aca="1" ref="I334" ca="1">_xludf.IFNA(INDEX(อาจารย์ประจำหลักสูตรทั้งหมด!$L:$L,MATCH('เอกสารหมายเลข 1 (2)'!$V334,อาจารย์ประจำหลักสูตรทั้งหมด!$AK:$AK,0)),"")</f>
        <v>#NAME?</v>
      </c>
      <c r="J334" s="65" t="e">
        <f t="array" aca="1" ref="J334" ca="1">_xludf.IFNA(INDEX(อาจารย์ประจำหลักสูตรทั้งหมด!$T:$T,MATCH('เอกสารหมายเลข 1 (2)'!$V334,อาจารย์ประจำหลักสูตรทั้งหมด!$AK:$AK,0)),"")</f>
        <v>#NAME?</v>
      </c>
      <c r="K334" s="5" t="s">
        <v>62</v>
      </c>
      <c r="L334" s="5" t="s">
        <v>49</v>
      </c>
      <c r="M334" s="66">
        <f t="shared" si="202"/>
        <v>1</v>
      </c>
      <c r="N334" s="66">
        <f t="shared" si="203"/>
        <v>0</v>
      </c>
      <c r="O334" s="66"/>
      <c r="P334" s="66">
        <f t="shared" si="204"/>
        <v>0</v>
      </c>
      <c r="Q334" s="66">
        <f t="shared" si="205"/>
        <v>0</v>
      </c>
      <c r="R334" s="67">
        <f t="shared" si="2"/>
        <v>1</v>
      </c>
      <c r="S334" s="5"/>
      <c r="T334" s="5"/>
      <c r="U334" s="5" t="str">
        <f t="shared" si="7"/>
        <v>คณะมนุษยศาสตร์และสังคมศาสตร์ สาขาวิชาสารสนเทศศาสตร์</v>
      </c>
      <c r="V334" s="8">
        <v>3480700155601</v>
      </c>
      <c r="W334" s="5"/>
      <c r="X334" s="5"/>
      <c r="Y334" s="5"/>
      <c r="Z334" s="5"/>
    </row>
    <row r="335" spans="1:26" ht="21.75" customHeight="1">
      <c r="A335" s="1"/>
      <c r="B335" s="2">
        <v>1479900003343</v>
      </c>
      <c r="C335" s="64" t="s">
        <v>497</v>
      </c>
      <c r="D335" s="5" t="s">
        <v>331</v>
      </c>
      <c r="E335" s="5" t="s">
        <v>484</v>
      </c>
      <c r="F335" s="5" t="e">
        <f t="array" aca="1" ref="F335" ca="1">_xludf.IFNA(INDEX(อาจารย์ประจำหลักสูตรทั้งหมด!$J:$J,MATCH('เอกสารหมายเลข 1 (2)'!$V335,อาจารย์ประจำหลักสูตรทั้งหมด!$AK:$AK,0)),"")</f>
        <v>#NAME?</v>
      </c>
      <c r="G335" s="5" t="e">
        <f t="array" aca="1" ref="G335" ca="1">_xludf.IFNA(INDEX(อาจารย์ประจำหลักสูตรทั้งหมด!$C:$C,MATCH('เอกสารหมายเลข 1 (2)'!$V335,อาจารย์ประจำหลักสูตรทั้งหมด!$AK:$AK,0)),"")</f>
        <v>#NAME?</v>
      </c>
      <c r="H335" s="5" t="e">
        <f t="array" aca="1" ref="H335" ca="1">_xludf.IFNA(INDEX(อาจารย์ประจำหลักสูตรทั้งหมด!$E:$E,MATCH('เอกสารหมายเลข 1 (2)'!$V335,อาจารย์ประจำหลักสูตรทั้งหมด!$AK:$AK,0)),"")</f>
        <v>#NAME?</v>
      </c>
      <c r="I335" s="5" t="e">
        <f t="array" aca="1" ref="I335" ca="1">_xludf.IFNA(INDEX(อาจารย์ประจำหลักสูตรทั้งหมด!$L:$L,MATCH('เอกสารหมายเลข 1 (2)'!$V335,อาจารย์ประจำหลักสูตรทั้งหมด!$AK:$AK,0)),"")</f>
        <v>#NAME?</v>
      </c>
      <c r="J335" s="65" t="e">
        <f t="array" aca="1" ref="J335" ca="1">_xludf.IFNA(INDEX(อาจารย์ประจำหลักสูตรทั้งหมด!$T:$T,MATCH('เอกสารหมายเลข 1 (2)'!$V335,อาจารย์ประจำหลักสูตรทั้งหมด!$AK:$AK,0)),"")</f>
        <v>#NAME?</v>
      </c>
      <c r="K335" s="5" t="s">
        <v>6</v>
      </c>
      <c r="L335" s="5" t="s">
        <v>81</v>
      </c>
      <c r="M335" s="66">
        <f t="shared" si="202"/>
        <v>0</v>
      </c>
      <c r="N335" s="66">
        <f t="shared" si="203"/>
        <v>1</v>
      </c>
      <c r="O335" s="66"/>
      <c r="P335" s="66">
        <f t="shared" si="204"/>
        <v>0</v>
      </c>
      <c r="Q335" s="66">
        <f t="shared" si="205"/>
        <v>0</v>
      </c>
      <c r="R335" s="67">
        <f t="shared" si="2"/>
        <v>1</v>
      </c>
      <c r="S335" s="5"/>
      <c r="T335" s="5"/>
      <c r="U335" s="5" t="str">
        <f t="shared" si="7"/>
        <v>คณะมนุษยศาสตร์และสังคมศาสตร์ สาขาวิชาสารสนเทศศาสตร์</v>
      </c>
      <c r="V335" s="8">
        <v>1479900003343</v>
      </c>
      <c r="W335" s="5"/>
      <c r="X335" s="5"/>
      <c r="Y335" s="5"/>
      <c r="Z335" s="5"/>
    </row>
    <row r="336" spans="1:26" ht="21.75" customHeight="1">
      <c r="A336" s="1"/>
      <c r="B336" s="2">
        <v>3439900168331</v>
      </c>
      <c r="C336" s="64" t="s">
        <v>499</v>
      </c>
      <c r="D336" s="5" t="s">
        <v>331</v>
      </c>
      <c r="E336" s="5" t="s">
        <v>484</v>
      </c>
      <c r="F336" s="5" t="e">
        <f t="array" aca="1" ref="F336" ca="1">_xludf.IFNA(INDEX(อาจารย์ประจำหลักสูตรทั้งหมด!$J:$J,MATCH('เอกสารหมายเลข 1 (2)'!$V336,อาจารย์ประจำหลักสูตรทั้งหมด!$AK:$AK,0)),"")</f>
        <v>#NAME?</v>
      </c>
      <c r="G336" s="5" t="e">
        <f t="array" aca="1" ref="G336" ca="1">_xludf.IFNA(INDEX(อาจารย์ประจำหลักสูตรทั้งหมด!$C:$C,MATCH('เอกสารหมายเลข 1 (2)'!$V336,อาจารย์ประจำหลักสูตรทั้งหมด!$AK:$AK,0)),"")</f>
        <v>#NAME?</v>
      </c>
      <c r="H336" s="5" t="e">
        <f t="array" aca="1" ref="H336" ca="1">_xludf.IFNA(INDEX(อาจารย์ประจำหลักสูตรทั้งหมด!$E:$E,MATCH('เอกสารหมายเลข 1 (2)'!$V336,อาจารย์ประจำหลักสูตรทั้งหมด!$AK:$AK,0)),"")</f>
        <v>#NAME?</v>
      </c>
      <c r="I336" s="5" t="e">
        <f t="array" aca="1" ref="I336" ca="1">_xludf.IFNA(INDEX(อาจารย์ประจำหลักสูตรทั้งหมด!$L:$L,MATCH('เอกสารหมายเลข 1 (2)'!$V336,อาจารย์ประจำหลักสูตรทั้งหมด!$AK:$AK,0)),"")</f>
        <v>#NAME?</v>
      </c>
      <c r="J336" s="65" t="e">
        <f t="array" aca="1" ref="J336" ca="1">_xludf.IFNA(INDEX(อาจารย์ประจำหลักสูตรทั้งหมด!$T:$T,MATCH('เอกสารหมายเลข 1 (2)'!$V336,อาจารย์ประจำหลักสูตรทั้งหมด!$AK:$AK,0)),"")</f>
        <v>#NAME?</v>
      </c>
      <c r="K336" s="5" t="s">
        <v>6</v>
      </c>
      <c r="L336" s="5" t="s">
        <v>81</v>
      </c>
      <c r="M336" s="66">
        <f t="shared" si="202"/>
        <v>0</v>
      </c>
      <c r="N336" s="66">
        <f t="shared" si="203"/>
        <v>1</v>
      </c>
      <c r="O336" s="66"/>
      <c r="P336" s="66">
        <f t="shared" si="204"/>
        <v>0</v>
      </c>
      <c r="Q336" s="66">
        <f t="shared" si="205"/>
        <v>0</v>
      </c>
      <c r="R336" s="67">
        <f t="shared" si="2"/>
        <v>1</v>
      </c>
      <c r="S336" s="5"/>
      <c r="T336" s="5"/>
      <c r="U336" s="5" t="str">
        <f t="shared" si="7"/>
        <v>คณะมนุษยศาสตร์และสังคมศาสตร์ สาขาวิชาสารสนเทศศาสตร์</v>
      </c>
      <c r="V336" s="8">
        <v>3439900168331</v>
      </c>
      <c r="W336" s="5"/>
      <c r="X336" s="5"/>
      <c r="Y336" s="5"/>
      <c r="Z336" s="5"/>
    </row>
    <row r="337" spans="1:26" ht="21.75" customHeight="1">
      <c r="A337" s="1"/>
      <c r="B337" s="2">
        <v>5461300004654</v>
      </c>
      <c r="C337" s="64" t="s">
        <v>500</v>
      </c>
      <c r="D337" s="5" t="s">
        <v>331</v>
      </c>
      <c r="E337" s="5" t="s">
        <v>484</v>
      </c>
      <c r="F337" s="5" t="e">
        <f t="array" aca="1" ref="F337" ca="1">_xludf.IFNA(INDEX(อาจารย์ประจำหลักสูตรทั้งหมด!$J:$J,MATCH('เอกสารหมายเลข 1 (2)'!$V337,อาจารย์ประจำหลักสูตรทั้งหมด!$AK:$AK,0)),"")</f>
        <v>#NAME?</v>
      </c>
      <c r="G337" s="5" t="e">
        <f t="array" aca="1" ref="G337" ca="1">_xludf.IFNA(INDEX(อาจารย์ประจำหลักสูตรทั้งหมด!$C:$C,MATCH('เอกสารหมายเลข 1 (2)'!$V337,อาจารย์ประจำหลักสูตรทั้งหมด!$AK:$AK,0)),"")</f>
        <v>#NAME?</v>
      </c>
      <c r="H337" s="5" t="e">
        <f t="array" aca="1" ref="H337" ca="1">_xludf.IFNA(INDEX(อาจารย์ประจำหลักสูตรทั้งหมด!$E:$E,MATCH('เอกสารหมายเลข 1 (2)'!$V337,อาจารย์ประจำหลักสูตรทั้งหมด!$AK:$AK,0)),"")</f>
        <v>#NAME?</v>
      </c>
      <c r="I337" s="5" t="e">
        <f t="array" aca="1" ref="I337" ca="1">_xludf.IFNA(INDEX(อาจารย์ประจำหลักสูตรทั้งหมด!$L:$L,MATCH('เอกสารหมายเลข 1 (2)'!$V337,อาจารย์ประจำหลักสูตรทั้งหมด!$AK:$AK,0)),"")</f>
        <v>#NAME?</v>
      </c>
      <c r="J337" s="65" t="e">
        <f t="array" aca="1" ref="J337" ca="1">_xludf.IFNA(INDEX(อาจารย์ประจำหลักสูตรทั้งหมด!$T:$T,MATCH('เอกสารหมายเลข 1 (2)'!$V337,อาจารย์ประจำหลักสูตรทั้งหมด!$AK:$AK,0)),"")</f>
        <v>#NAME?</v>
      </c>
      <c r="K337" s="5" t="s">
        <v>6</v>
      </c>
      <c r="L337" s="5" t="s">
        <v>81</v>
      </c>
      <c r="M337" s="66">
        <f t="shared" si="202"/>
        <v>0</v>
      </c>
      <c r="N337" s="66">
        <f t="shared" si="203"/>
        <v>1</v>
      </c>
      <c r="O337" s="66"/>
      <c r="P337" s="66">
        <f t="shared" si="204"/>
        <v>0</v>
      </c>
      <c r="Q337" s="66">
        <f t="shared" si="205"/>
        <v>0</v>
      </c>
      <c r="R337" s="67">
        <f t="shared" si="2"/>
        <v>1</v>
      </c>
      <c r="S337" s="5"/>
      <c r="T337" s="5"/>
      <c r="U337" s="5" t="str">
        <f t="shared" si="7"/>
        <v xml:space="preserve"> </v>
      </c>
      <c r="V337" s="8">
        <v>5461300004654</v>
      </c>
      <c r="W337" s="5"/>
      <c r="X337" s="5"/>
      <c r="Y337" s="5"/>
      <c r="Z337" s="5"/>
    </row>
    <row r="338" spans="1:26" ht="21.75" customHeight="1">
      <c r="A338" s="636" t="s">
        <v>373</v>
      </c>
      <c r="B338" s="650"/>
      <c r="C338" s="637"/>
      <c r="D338" s="48"/>
      <c r="E338" s="48"/>
      <c r="F338" s="48" t="e">
        <f t="array" aca="1" ref="F338" ca="1">_xludf.IFNA(INDEX(อาจารย์ประจำหลักสูตรทั้งหมด!$J:$J,MATCH('เอกสารหมายเลข 1 (2)'!$V338,อาจารย์ประจำหลักสูตรทั้งหมด!$AK:$AK,0)),"")</f>
        <v>#NAME?</v>
      </c>
      <c r="G338" s="48" t="e">
        <f t="array" aca="1" ref="G338" ca="1">_xludf.IFNA(INDEX(อาจารย์ประจำหลักสูตรทั้งหมด!$C:$C,MATCH('เอกสารหมายเลข 1 (2)'!$V338,อาจารย์ประจำหลักสูตรทั้งหมด!$AK:$AK,0)),"")</f>
        <v>#NAME?</v>
      </c>
      <c r="H338" s="48" t="e">
        <f t="array" aca="1" ref="H338" ca="1">_xludf.IFNA(INDEX(อาจารย์ประจำหลักสูตรทั้งหมด!$E:$E,MATCH('เอกสารหมายเลข 1 (2)'!$V338,อาจารย์ประจำหลักสูตรทั้งหมด!$AK:$AK,0)),"")</f>
        <v>#NAME?</v>
      </c>
      <c r="I338" s="48" t="e">
        <f t="array" aca="1" ref="I338" ca="1">_xludf.IFNA(INDEX(อาจารย์ประจำหลักสูตรทั้งหมด!$L:$L,MATCH('เอกสารหมายเลข 1 (2)'!$V338,อาจารย์ประจำหลักสูตรทั้งหมด!$AK:$AK,0)),"")</f>
        <v>#NAME?</v>
      </c>
      <c r="J338" s="50" t="e">
        <f t="array" aca="1" ref="J338" ca="1">_xludf.IFNA(INDEX(อาจารย์ประจำหลักสูตรทั้งหมด!$T:$T,MATCH('เอกสารหมายเลข 1 (2)'!$V338,อาจารย์ประจำหลักสูตรทั้งหมด!$AK:$AK,0)),"")</f>
        <v>#NAME?</v>
      </c>
      <c r="K338" s="48"/>
      <c r="L338" s="48"/>
      <c r="M338" s="101">
        <f t="shared" ref="M338:N338" si="206">SUMIF($D:$D,$A338,M:M)</f>
        <v>20</v>
      </c>
      <c r="N338" s="53">
        <f t="shared" si="206"/>
        <v>39</v>
      </c>
      <c r="O338" s="53"/>
      <c r="P338" s="53">
        <f t="shared" ref="P338:Q338" si="207">SUMIF($D:$D,$A338,P:P)</f>
        <v>3</v>
      </c>
      <c r="Q338" s="55">
        <f t="shared" si="207"/>
        <v>4</v>
      </c>
      <c r="R338" s="55">
        <f t="shared" si="2"/>
        <v>66</v>
      </c>
      <c r="S338" s="28"/>
      <c r="T338" s="28"/>
      <c r="U338" s="27" t="str">
        <f t="shared" si="7"/>
        <v>คณะวิทยาการจัดการ งานบริหารทั่วไป</v>
      </c>
      <c r="V338" s="102" t="s">
        <v>51</v>
      </c>
      <c r="W338" s="5"/>
      <c r="X338" s="5"/>
      <c r="Y338" s="5"/>
      <c r="Z338" s="5"/>
    </row>
    <row r="339" spans="1:26" ht="21.75" customHeight="1">
      <c r="A339" s="1"/>
      <c r="B339" s="2">
        <v>472849671</v>
      </c>
      <c r="C339" s="64" t="s">
        <v>502</v>
      </c>
      <c r="D339" s="5" t="s">
        <v>373</v>
      </c>
      <c r="E339" s="5" t="s">
        <v>263</v>
      </c>
      <c r="F339" s="5" t="e">
        <f t="array" aca="1" ref="F339" ca="1">_xludf.IFNA(INDEX(อาจารย์ประจำหลักสูตรทั้งหมด!$J:$J,MATCH('เอกสารหมายเลข 1 (2)'!$V339,อาจารย์ประจำหลักสูตรทั้งหมด!$AK:$AK,0)),"")</f>
        <v>#NAME?</v>
      </c>
      <c r="G339" s="5" t="e">
        <f t="array" aca="1" ref="G339" ca="1">_xludf.IFNA(INDEX(อาจารย์ประจำหลักสูตรทั้งหมด!$C:$C,MATCH('เอกสารหมายเลข 1 (2)'!$V339,อาจารย์ประจำหลักสูตรทั้งหมด!$AK:$AK,0)),"")</f>
        <v>#NAME?</v>
      </c>
      <c r="H339" s="5" t="e">
        <f t="array" aca="1" ref="H339" ca="1">_xludf.IFNA(INDEX(อาจารย์ประจำหลักสูตรทั้งหมด!$E:$E,MATCH('เอกสารหมายเลข 1 (2)'!$V339,อาจารย์ประจำหลักสูตรทั้งหมด!$AK:$AK,0)),"")</f>
        <v>#NAME?</v>
      </c>
      <c r="I339" s="5" t="e">
        <f t="array" aca="1" ref="I339" ca="1">_xludf.IFNA(INDEX(อาจารย์ประจำหลักสูตรทั้งหมด!$L:$L,MATCH('เอกสารหมายเลข 1 (2)'!$V339,อาจารย์ประจำหลักสูตรทั้งหมด!$AK:$AK,0)),"")</f>
        <v>#NAME?</v>
      </c>
      <c r="J339" s="65" t="e">
        <f t="array" aca="1" ref="J339" ca="1">_xludf.IFNA(INDEX(อาจารย์ประจำหลักสูตรทั้งหมด!$T:$T,MATCH('เอกสารหมายเลข 1 (2)'!$V339,อาจารย์ประจำหลักสูตรทั้งหมด!$AK:$AK,0)),"")</f>
        <v>#NAME?</v>
      </c>
      <c r="K339" s="5" t="s">
        <v>48</v>
      </c>
      <c r="L339" s="5" t="s">
        <v>106</v>
      </c>
      <c r="M339" s="66">
        <f>IF(K339="ข้าราชการพลเรือนในสถาบันอุดมศึกษา",1,0)</f>
        <v>0</v>
      </c>
      <c r="N339" s="66">
        <f>IF(K339="พนักงานมหาวิทยาลัย",1,0)</f>
        <v>0</v>
      </c>
      <c r="O339" s="66"/>
      <c r="P339" s="66">
        <f>IF(K339="ลูกจ้างชั่วคราวรายเดือน",1,0)</f>
        <v>1</v>
      </c>
      <c r="Q339" s="66">
        <f>IF(K339="อาจารย์พิเศษรายชั่วโมง",1,0)</f>
        <v>0</v>
      </c>
      <c r="R339" s="67">
        <f t="shared" si="2"/>
        <v>1</v>
      </c>
      <c r="S339" s="5"/>
      <c r="T339" s="5"/>
      <c r="U339" s="5" t="str">
        <f t="shared" si="7"/>
        <v xml:space="preserve"> </v>
      </c>
      <c r="V339" s="8">
        <v>472849671</v>
      </c>
      <c r="W339" s="5"/>
      <c r="X339" s="5"/>
      <c r="Y339" s="5"/>
      <c r="Z339" s="5"/>
    </row>
    <row r="340" spans="1:26" ht="21.75" customHeight="1">
      <c r="A340" s="4">
        <v>1</v>
      </c>
      <c r="B340" s="57" t="str">
        <f>E341</f>
        <v>สาขาวิชาการเงินการธนาคาร</v>
      </c>
      <c r="C340" s="58" t="str">
        <f>B340</f>
        <v>สาขาวิชาการเงินการธนาคาร</v>
      </c>
      <c r="D340" s="59"/>
      <c r="E340" s="59"/>
      <c r="F340" s="59" t="e">
        <f t="array" aca="1" ref="F340" ca="1">_xludf.IFNA(INDEX(อาจารย์ประจำหลักสูตรทั้งหมด!$J:$J,MATCH('เอกสารหมายเลข 1 (2)'!$V340,อาจารย์ประจำหลักสูตรทั้งหมด!$AK:$AK,0)),"")</f>
        <v>#NAME?</v>
      </c>
      <c r="G340" s="59" t="e">
        <f t="array" aca="1" ref="G340" ca="1">_xludf.IFNA(INDEX(อาจารย์ประจำหลักสูตรทั้งหมด!$C:$C,MATCH('เอกสารหมายเลข 1 (2)'!$V340,อาจารย์ประจำหลักสูตรทั้งหมด!$AK:$AK,0)),"")</f>
        <v>#NAME?</v>
      </c>
      <c r="H340" s="59" t="e">
        <f t="array" aca="1" ref="H340" ca="1">_xludf.IFNA(INDEX(อาจารย์ประจำหลักสูตรทั้งหมด!$E:$E,MATCH('เอกสารหมายเลข 1 (2)'!$V340,อาจารย์ประจำหลักสูตรทั้งหมด!$AK:$AK,0)),"")</f>
        <v>#NAME?</v>
      </c>
      <c r="I340" s="59" t="e">
        <f t="array" aca="1" ref="I340" ca="1">_xludf.IFNA(INDEX(อาจารย์ประจำหลักสูตรทั้งหมด!$L:$L,MATCH('เอกสารหมายเลข 1 (2)'!$V340,อาจารย์ประจำหลักสูตรทั้งหมด!$AK:$AK,0)),"")</f>
        <v>#NAME?</v>
      </c>
      <c r="J340" s="61" t="e">
        <f t="array" aca="1" ref="J340" ca="1">_xludf.IFNA(INDEX(อาจารย์ประจำหลักสูตรทั้งหมด!$T:$T,MATCH('เอกสารหมายเลข 1 (2)'!$V340,อาจารย์ประจำหลักสูตรทั้งหมด!$AK:$AK,0)),"")</f>
        <v>#NAME?</v>
      </c>
      <c r="K340" s="59"/>
      <c r="L340" s="59"/>
      <c r="M340" s="62">
        <f t="shared" ref="M340:N340" si="208">SUMIF($E:$E,$B340,M:M)</f>
        <v>2</v>
      </c>
      <c r="N340" s="62">
        <f t="shared" si="208"/>
        <v>3</v>
      </c>
      <c r="O340" s="62"/>
      <c r="P340" s="62">
        <f t="shared" ref="P340:Q340" si="209">SUMIF($E:$E,$B340,P:P)</f>
        <v>0</v>
      </c>
      <c r="Q340" s="62">
        <f t="shared" si="209"/>
        <v>1</v>
      </c>
      <c r="R340" s="63">
        <f t="shared" si="2"/>
        <v>6</v>
      </c>
      <c r="S340" s="59"/>
      <c r="T340" s="59"/>
      <c r="U340" s="5" t="str">
        <f t="shared" si="7"/>
        <v>คณะวิทยาการจัดการ สาขาวิชาการเงินการธนาคาร</v>
      </c>
      <c r="V340" s="58" t="s">
        <v>51</v>
      </c>
      <c r="W340" s="59"/>
      <c r="X340" s="59"/>
      <c r="Y340" s="59"/>
      <c r="Z340" s="59"/>
    </row>
    <row r="341" spans="1:26" ht="21.75" customHeight="1">
      <c r="A341" s="1"/>
      <c r="B341" s="2">
        <v>3100602030033</v>
      </c>
      <c r="C341" s="64" t="s">
        <v>504</v>
      </c>
      <c r="D341" s="5" t="s">
        <v>373</v>
      </c>
      <c r="E341" s="5" t="s">
        <v>505</v>
      </c>
      <c r="F341" s="5" t="e">
        <f t="array" aca="1" ref="F341" ca="1">_xludf.IFNA(INDEX(อาจารย์ประจำหลักสูตรทั้งหมด!$J:$J,MATCH('เอกสารหมายเลข 1 (2)'!$V341,อาจารย์ประจำหลักสูตรทั้งหมด!$AK:$AK,0)),"")</f>
        <v>#NAME?</v>
      </c>
      <c r="G341" s="5" t="e">
        <f t="array" aca="1" ref="G341" ca="1">_xludf.IFNA(INDEX(อาจารย์ประจำหลักสูตรทั้งหมด!$C:$C,MATCH('เอกสารหมายเลข 1 (2)'!$V341,อาจารย์ประจำหลักสูตรทั้งหมด!$AK:$AK,0)),"")</f>
        <v>#NAME?</v>
      </c>
      <c r="H341" s="5" t="e">
        <f t="array" aca="1" ref="H341" ca="1">_xludf.IFNA(INDEX(อาจารย์ประจำหลักสูตรทั้งหมด!$E:$E,MATCH('เอกสารหมายเลข 1 (2)'!$V341,อาจารย์ประจำหลักสูตรทั้งหมด!$AK:$AK,0)),"")</f>
        <v>#NAME?</v>
      </c>
      <c r="I341" s="5" t="e">
        <f t="array" aca="1" ref="I341" ca="1">_xludf.IFNA(INDEX(อาจารย์ประจำหลักสูตรทั้งหมด!$L:$L,MATCH('เอกสารหมายเลข 1 (2)'!$V341,อาจารย์ประจำหลักสูตรทั้งหมด!$AK:$AK,0)),"")</f>
        <v>#NAME?</v>
      </c>
      <c r="J341" s="65" t="e">
        <f t="array" aca="1" ref="J341" ca="1">_xludf.IFNA(INDEX(อาจารย์ประจำหลักสูตรทั้งหมด!$T:$T,MATCH('เอกสารหมายเลข 1 (2)'!$V341,อาจารย์ประจำหลักสูตรทั้งหมด!$AK:$AK,0)),"")</f>
        <v>#NAME?</v>
      </c>
      <c r="K341" s="5" t="s">
        <v>62</v>
      </c>
      <c r="L341" s="5" t="s">
        <v>81</v>
      </c>
      <c r="M341" s="66">
        <f t="shared" ref="M341:M346" si="210">IF(K341="ข้าราชการพลเรือนในสถาบันอุดมศึกษา",1,0)</f>
        <v>1</v>
      </c>
      <c r="N341" s="66">
        <f t="shared" ref="N341:N346" si="211">IF(K341="พนักงานมหาวิทยาลัย",1,0)</f>
        <v>0</v>
      </c>
      <c r="O341" s="66"/>
      <c r="P341" s="66">
        <f t="shared" ref="P341:P346" si="212">IF(K341="ลูกจ้างชั่วคราวรายเดือน",1,0)</f>
        <v>0</v>
      </c>
      <c r="Q341" s="66">
        <f t="shared" ref="Q341:Q346" si="213">IF(K341="อาจารย์พิเศษรายชั่วโมง",1,0)</f>
        <v>0</v>
      </c>
      <c r="R341" s="67">
        <f t="shared" si="2"/>
        <v>1</v>
      </c>
      <c r="S341" s="5"/>
      <c r="T341" s="5"/>
      <c r="U341" s="5" t="str">
        <f t="shared" si="7"/>
        <v>คณะวิทยาการจัดการ สาขาวิชาการเงินการธนาคาร</v>
      </c>
      <c r="V341" s="8">
        <v>3100602030033</v>
      </c>
      <c r="W341" s="5"/>
      <c r="X341" s="5"/>
      <c r="Y341" s="5"/>
      <c r="Z341" s="5"/>
    </row>
    <row r="342" spans="1:26" ht="21.75" customHeight="1">
      <c r="A342" s="1"/>
      <c r="B342" s="2">
        <v>3301200179601</v>
      </c>
      <c r="C342" s="64" t="s">
        <v>508</v>
      </c>
      <c r="D342" s="5" t="s">
        <v>373</v>
      </c>
      <c r="E342" s="5" t="s">
        <v>505</v>
      </c>
      <c r="F342" s="5" t="e">
        <f t="array" aca="1" ref="F342" ca="1">_xludf.IFNA(INDEX(อาจารย์ประจำหลักสูตรทั้งหมด!$J:$J,MATCH('เอกสารหมายเลข 1 (2)'!$V342,อาจารย์ประจำหลักสูตรทั้งหมด!$AK:$AK,0)),"")</f>
        <v>#NAME?</v>
      </c>
      <c r="G342" s="5" t="e">
        <f t="array" aca="1" ref="G342" ca="1">_xludf.IFNA(INDEX(อาจารย์ประจำหลักสูตรทั้งหมด!$C:$C,MATCH('เอกสารหมายเลข 1 (2)'!$V342,อาจารย์ประจำหลักสูตรทั้งหมด!$AK:$AK,0)),"")</f>
        <v>#NAME?</v>
      </c>
      <c r="H342" s="5" t="e">
        <f t="array" aca="1" ref="H342" ca="1">_xludf.IFNA(INDEX(อาจารย์ประจำหลักสูตรทั้งหมด!$E:$E,MATCH('เอกสารหมายเลข 1 (2)'!$V342,อาจารย์ประจำหลักสูตรทั้งหมด!$AK:$AK,0)),"")</f>
        <v>#NAME?</v>
      </c>
      <c r="I342" s="5" t="e">
        <f t="array" aca="1" ref="I342" ca="1">_xludf.IFNA(INDEX(อาจารย์ประจำหลักสูตรทั้งหมด!$L:$L,MATCH('เอกสารหมายเลข 1 (2)'!$V342,อาจารย์ประจำหลักสูตรทั้งหมด!$AK:$AK,0)),"")</f>
        <v>#NAME?</v>
      </c>
      <c r="J342" s="65" t="e">
        <f t="array" aca="1" ref="J342" ca="1">_xludf.IFNA(INDEX(อาจารย์ประจำหลักสูตรทั้งหมด!$T:$T,MATCH('เอกสารหมายเลข 1 (2)'!$V342,อาจารย์ประจำหลักสูตรทั้งหมด!$AK:$AK,0)),"")</f>
        <v>#NAME?</v>
      </c>
      <c r="K342" s="5" t="s">
        <v>62</v>
      </c>
      <c r="L342" s="5" t="s">
        <v>49</v>
      </c>
      <c r="M342" s="66">
        <f t="shared" si="210"/>
        <v>1</v>
      </c>
      <c r="N342" s="66">
        <f t="shared" si="211"/>
        <v>0</v>
      </c>
      <c r="O342" s="66"/>
      <c r="P342" s="66">
        <f t="shared" si="212"/>
        <v>0</v>
      </c>
      <c r="Q342" s="66">
        <f t="shared" si="213"/>
        <v>0</v>
      </c>
      <c r="R342" s="67">
        <f t="shared" si="2"/>
        <v>1</v>
      </c>
      <c r="S342" s="5"/>
      <c r="T342" s="5"/>
      <c r="U342" s="5" t="str">
        <f t="shared" si="7"/>
        <v>คณะวิทยาการจัดการ สาขาวิชาการเงินการธนาคาร</v>
      </c>
      <c r="V342" s="8">
        <v>3301200179601</v>
      </c>
      <c r="W342" s="5"/>
      <c r="X342" s="5"/>
      <c r="Y342" s="5"/>
      <c r="Z342" s="5"/>
    </row>
    <row r="343" spans="1:26" ht="21.75" customHeight="1">
      <c r="A343" s="1"/>
      <c r="B343" s="2">
        <v>3409901147850</v>
      </c>
      <c r="C343" s="64" t="s">
        <v>509</v>
      </c>
      <c r="D343" s="5" t="s">
        <v>373</v>
      </c>
      <c r="E343" s="5" t="s">
        <v>505</v>
      </c>
      <c r="F343" s="5" t="e">
        <f t="array" aca="1" ref="F343" ca="1">_xludf.IFNA(INDEX(อาจารย์ประจำหลักสูตรทั้งหมด!$J:$J,MATCH('เอกสารหมายเลข 1 (2)'!$V343,อาจารย์ประจำหลักสูตรทั้งหมด!$AK:$AK,0)),"")</f>
        <v>#NAME?</v>
      </c>
      <c r="G343" s="5" t="e">
        <f t="array" aca="1" ref="G343" ca="1">_xludf.IFNA(INDEX(อาจารย์ประจำหลักสูตรทั้งหมด!$C:$C,MATCH('เอกสารหมายเลข 1 (2)'!$V343,อาจารย์ประจำหลักสูตรทั้งหมด!$AK:$AK,0)),"")</f>
        <v>#NAME?</v>
      </c>
      <c r="H343" s="5" t="e">
        <f t="array" aca="1" ref="H343" ca="1">_xludf.IFNA(INDEX(อาจารย์ประจำหลักสูตรทั้งหมด!$E:$E,MATCH('เอกสารหมายเลข 1 (2)'!$V343,อาจารย์ประจำหลักสูตรทั้งหมด!$AK:$AK,0)),"")</f>
        <v>#NAME?</v>
      </c>
      <c r="I343" s="5" t="e">
        <f t="array" aca="1" ref="I343" ca="1">_xludf.IFNA(INDEX(อาจารย์ประจำหลักสูตรทั้งหมด!$L:$L,MATCH('เอกสารหมายเลข 1 (2)'!$V343,อาจารย์ประจำหลักสูตรทั้งหมด!$AK:$AK,0)),"")</f>
        <v>#NAME?</v>
      </c>
      <c r="J343" s="65" t="e">
        <f t="array" aca="1" ref="J343" ca="1">_xludf.IFNA(INDEX(อาจารย์ประจำหลักสูตรทั้งหมด!$T:$T,MATCH('เอกสารหมายเลข 1 (2)'!$V343,อาจารย์ประจำหลักสูตรทั้งหมด!$AK:$AK,0)),"")</f>
        <v>#NAME?</v>
      </c>
      <c r="K343" s="5" t="s">
        <v>6</v>
      </c>
      <c r="L343" s="5" t="s">
        <v>81</v>
      </c>
      <c r="M343" s="66">
        <f t="shared" si="210"/>
        <v>0</v>
      </c>
      <c r="N343" s="66">
        <f t="shared" si="211"/>
        <v>1</v>
      </c>
      <c r="O343" s="66"/>
      <c r="P343" s="66">
        <f t="shared" si="212"/>
        <v>0</v>
      </c>
      <c r="Q343" s="66">
        <f t="shared" si="213"/>
        <v>0</v>
      </c>
      <c r="R343" s="67">
        <f t="shared" si="2"/>
        <v>1</v>
      </c>
      <c r="S343" s="5"/>
      <c r="T343" s="5"/>
      <c r="U343" s="5" t="str">
        <f t="shared" si="7"/>
        <v>คณะวิทยาการจัดการ สาขาวิชาการเงินการธนาคาร</v>
      </c>
      <c r="V343" s="8">
        <v>3409901147850</v>
      </c>
      <c r="W343" s="5"/>
      <c r="X343" s="5"/>
      <c r="Y343" s="5"/>
      <c r="Z343" s="5"/>
    </row>
    <row r="344" spans="1:26" ht="21.75" customHeight="1">
      <c r="A344" s="1"/>
      <c r="B344" s="2">
        <v>3470101516569</v>
      </c>
      <c r="C344" s="64" t="s">
        <v>511</v>
      </c>
      <c r="D344" s="5" t="s">
        <v>373</v>
      </c>
      <c r="E344" s="5" t="s">
        <v>505</v>
      </c>
      <c r="F344" s="5" t="e">
        <f t="array" aca="1" ref="F344" ca="1">_xludf.IFNA(INDEX(อาจารย์ประจำหลักสูตรทั้งหมด!$J:$J,MATCH('เอกสารหมายเลข 1 (2)'!$V344,อาจารย์ประจำหลักสูตรทั้งหมด!$AK:$AK,0)),"")</f>
        <v>#NAME?</v>
      </c>
      <c r="G344" s="5" t="e">
        <f t="array" aca="1" ref="G344" ca="1">_xludf.IFNA(INDEX(อาจารย์ประจำหลักสูตรทั้งหมด!$C:$C,MATCH('เอกสารหมายเลข 1 (2)'!$V344,อาจารย์ประจำหลักสูตรทั้งหมด!$AK:$AK,0)),"")</f>
        <v>#NAME?</v>
      </c>
      <c r="H344" s="5" t="e">
        <f t="array" aca="1" ref="H344" ca="1">_xludf.IFNA(INDEX(อาจารย์ประจำหลักสูตรทั้งหมด!$E:$E,MATCH('เอกสารหมายเลข 1 (2)'!$V344,อาจารย์ประจำหลักสูตรทั้งหมด!$AK:$AK,0)),"")</f>
        <v>#NAME?</v>
      </c>
      <c r="I344" s="5" t="e">
        <f t="array" aca="1" ref="I344" ca="1">_xludf.IFNA(INDEX(อาจารย์ประจำหลักสูตรทั้งหมด!$L:$L,MATCH('เอกสารหมายเลข 1 (2)'!$V344,อาจารย์ประจำหลักสูตรทั้งหมด!$AK:$AK,0)),"")</f>
        <v>#NAME?</v>
      </c>
      <c r="J344" s="65" t="e">
        <f t="array" aca="1" ref="J344" ca="1">_xludf.IFNA(INDEX(อาจารย์ประจำหลักสูตรทั้งหมด!$T:$T,MATCH('เอกสารหมายเลข 1 (2)'!$V344,อาจารย์ประจำหลักสูตรทั้งหมด!$AK:$AK,0)),"")</f>
        <v>#NAME?</v>
      </c>
      <c r="K344" s="5" t="s">
        <v>6</v>
      </c>
      <c r="L344" s="5" t="s">
        <v>81</v>
      </c>
      <c r="M344" s="66">
        <f t="shared" si="210"/>
        <v>0</v>
      </c>
      <c r="N344" s="66">
        <f t="shared" si="211"/>
        <v>1</v>
      </c>
      <c r="O344" s="66"/>
      <c r="P344" s="66">
        <f t="shared" si="212"/>
        <v>0</v>
      </c>
      <c r="Q344" s="66">
        <f t="shared" si="213"/>
        <v>0</v>
      </c>
      <c r="R344" s="67">
        <f t="shared" si="2"/>
        <v>1</v>
      </c>
      <c r="S344" s="5"/>
      <c r="T344" s="5"/>
      <c r="U344" s="5" t="str">
        <f t="shared" si="7"/>
        <v>คณะวิทยาการจัดการ สาขาวิชาการเงินการธนาคาร</v>
      </c>
      <c r="V344" s="8">
        <v>3470101516569</v>
      </c>
      <c r="W344" s="5"/>
      <c r="X344" s="5"/>
      <c r="Y344" s="5"/>
      <c r="Z344" s="5"/>
    </row>
    <row r="345" spans="1:26" ht="21.75" customHeight="1">
      <c r="A345" s="1"/>
      <c r="B345" s="2">
        <v>5470800034152</v>
      </c>
      <c r="C345" s="64" t="s">
        <v>512</v>
      </c>
      <c r="D345" s="5" t="s">
        <v>373</v>
      </c>
      <c r="E345" s="5" t="s">
        <v>505</v>
      </c>
      <c r="F345" s="5" t="e">
        <f t="array" aca="1" ref="F345" ca="1">_xludf.IFNA(INDEX(อาจารย์ประจำหลักสูตรทั้งหมด!$J:$J,MATCH('เอกสารหมายเลข 1 (2)'!$V345,อาจารย์ประจำหลักสูตรทั้งหมด!$AK:$AK,0)),"")</f>
        <v>#NAME?</v>
      </c>
      <c r="G345" s="5" t="e">
        <f t="array" aca="1" ref="G345" ca="1">_xludf.IFNA(INDEX(อาจารย์ประจำหลักสูตรทั้งหมด!$C:$C,MATCH('เอกสารหมายเลข 1 (2)'!$V345,อาจารย์ประจำหลักสูตรทั้งหมด!$AK:$AK,0)),"")</f>
        <v>#NAME?</v>
      </c>
      <c r="H345" s="5" t="e">
        <f t="array" aca="1" ref="H345" ca="1">_xludf.IFNA(INDEX(อาจารย์ประจำหลักสูตรทั้งหมด!$E:$E,MATCH('เอกสารหมายเลข 1 (2)'!$V345,อาจารย์ประจำหลักสูตรทั้งหมด!$AK:$AK,0)),"")</f>
        <v>#NAME?</v>
      </c>
      <c r="I345" s="5" t="e">
        <f t="array" aca="1" ref="I345" ca="1">_xludf.IFNA(INDEX(อาจารย์ประจำหลักสูตรทั้งหมด!$L:$L,MATCH('เอกสารหมายเลข 1 (2)'!$V345,อาจารย์ประจำหลักสูตรทั้งหมด!$AK:$AK,0)),"")</f>
        <v>#NAME?</v>
      </c>
      <c r="J345" s="65" t="e">
        <f t="array" aca="1" ref="J345" ca="1">_xludf.IFNA(INDEX(อาจารย์ประจำหลักสูตรทั้งหมด!$T:$T,MATCH('เอกสารหมายเลข 1 (2)'!$V345,อาจารย์ประจำหลักสูตรทั้งหมด!$AK:$AK,0)),"")</f>
        <v>#NAME?</v>
      </c>
      <c r="K345" s="5" t="s">
        <v>6</v>
      </c>
      <c r="L345" s="5" t="s">
        <v>81</v>
      </c>
      <c r="M345" s="66">
        <f t="shared" si="210"/>
        <v>0</v>
      </c>
      <c r="N345" s="66">
        <f t="shared" si="211"/>
        <v>1</v>
      </c>
      <c r="O345" s="66"/>
      <c r="P345" s="66">
        <f t="shared" si="212"/>
        <v>0</v>
      </c>
      <c r="Q345" s="66">
        <f t="shared" si="213"/>
        <v>0</v>
      </c>
      <c r="R345" s="67">
        <f t="shared" si="2"/>
        <v>1</v>
      </c>
      <c r="S345" s="5"/>
      <c r="T345" s="5"/>
      <c r="U345" s="5" t="str">
        <f t="shared" si="7"/>
        <v>คณะวิทยาการจัดการ สาขาวิชาการเงินการธนาคาร</v>
      </c>
      <c r="V345" s="8">
        <v>5470800034152</v>
      </c>
      <c r="W345" s="5"/>
      <c r="X345" s="5"/>
      <c r="Y345" s="5"/>
      <c r="Z345" s="5"/>
    </row>
    <row r="346" spans="1:26" ht="21.75" customHeight="1">
      <c r="A346" s="1"/>
      <c r="B346" s="2">
        <v>1479900164355</v>
      </c>
      <c r="C346" s="64" t="s">
        <v>515</v>
      </c>
      <c r="D346" s="5" t="s">
        <v>373</v>
      </c>
      <c r="E346" s="5" t="s">
        <v>505</v>
      </c>
      <c r="F346" s="5" t="e">
        <f t="array" aca="1" ref="F346" ca="1">_xludf.IFNA(INDEX(อาจารย์ประจำหลักสูตรทั้งหมด!$J:$J,MATCH('เอกสารหมายเลข 1 (2)'!$V346,อาจารย์ประจำหลักสูตรทั้งหมด!$AK:$AK,0)),"")</f>
        <v>#NAME?</v>
      </c>
      <c r="G346" s="5" t="e">
        <f t="array" aca="1" ref="G346" ca="1">_xludf.IFNA(INDEX(อาจารย์ประจำหลักสูตรทั้งหมด!$C:$C,MATCH('เอกสารหมายเลข 1 (2)'!$V346,อาจารย์ประจำหลักสูตรทั้งหมด!$AK:$AK,0)),"")</f>
        <v>#NAME?</v>
      </c>
      <c r="H346" s="5" t="e">
        <f t="array" aca="1" ref="H346" ca="1">_xludf.IFNA(INDEX(อาจารย์ประจำหลักสูตรทั้งหมด!$E:$E,MATCH('เอกสารหมายเลข 1 (2)'!$V346,อาจารย์ประจำหลักสูตรทั้งหมด!$AK:$AK,0)),"")</f>
        <v>#NAME?</v>
      </c>
      <c r="I346" s="5" t="e">
        <f t="array" aca="1" ref="I346" ca="1">_xludf.IFNA(INDEX(อาจารย์ประจำหลักสูตรทั้งหมด!$L:$L,MATCH('เอกสารหมายเลข 1 (2)'!$V346,อาจารย์ประจำหลักสูตรทั้งหมด!$AK:$AK,0)),"")</f>
        <v>#NAME?</v>
      </c>
      <c r="J346" s="65" t="e">
        <f t="array" aca="1" ref="J346" ca="1">_xludf.IFNA(INDEX(อาจารย์ประจำหลักสูตรทั้งหมด!$T:$T,MATCH('เอกสารหมายเลข 1 (2)'!$V346,อาจารย์ประจำหลักสูตรทั้งหมด!$AK:$AK,0)),"")</f>
        <v>#NAME?</v>
      </c>
      <c r="K346" s="5" t="s">
        <v>93</v>
      </c>
      <c r="L346" s="5"/>
      <c r="M346" s="66">
        <f t="shared" si="210"/>
        <v>0</v>
      </c>
      <c r="N346" s="66">
        <f t="shared" si="211"/>
        <v>0</v>
      </c>
      <c r="O346" s="66"/>
      <c r="P346" s="66">
        <f t="shared" si="212"/>
        <v>0</v>
      </c>
      <c r="Q346" s="66">
        <f t="shared" si="213"/>
        <v>1</v>
      </c>
      <c r="R346" s="67">
        <f t="shared" si="2"/>
        <v>1</v>
      </c>
      <c r="S346" s="5"/>
      <c r="T346" s="5"/>
      <c r="U346" s="5" t="str">
        <f t="shared" si="7"/>
        <v xml:space="preserve"> </v>
      </c>
      <c r="V346" s="8">
        <v>1479900164355</v>
      </c>
      <c r="W346" s="5"/>
      <c r="X346" s="5"/>
      <c r="Y346" s="5"/>
      <c r="Z346" s="5"/>
    </row>
    <row r="347" spans="1:26" ht="21.75" customHeight="1">
      <c r="A347" s="4">
        <v>2</v>
      </c>
      <c r="B347" s="57" t="str">
        <f>E348</f>
        <v>สาขาวิชาการตลาด การจัดการโลจิสติกส์และการค้าปลีก</v>
      </c>
      <c r="C347" s="58" t="str">
        <f>B347</f>
        <v>สาขาวิชาการตลาด การจัดการโลจิสติกส์และการค้าปลีก</v>
      </c>
      <c r="D347" s="59"/>
      <c r="E347" s="59"/>
      <c r="F347" s="59" t="e">
        <f t="array" aca="1" ref="F347" ca="1">_xludf.IFNA(INDEX(อาจารย์ประจำหลักสูตรทั้งหมด!$J:$J,MATCH('เอกสารหมายเลข 1 (2)'!$V347,อาจารย์ประจำหลักสูตรทั้งหมด!$AK:$AK,0)),"")</f>
        <v>#NAME?</v>
      </c>
      <c r="G347" s="59" t="e">
        <f t="array" aca="1" ref="G347" ca="1">_xludf.IFNA(INDEX(อาจารย์ประจำหลักสูตรทั้งหมด!$C:$C,MATCH('เอกสารหมายเลข 1 (2)'!$V347,อาจารย์ประจำหลักสูตรทั้งหมด!$AK:$AK,0)),"")</f>
        <v>#NAME?</v>
      </c>
      <c r="H347" s="59" t="e">
        <f t="array" aca="1" ref="H347" ca="1">_xludf.IFNA(INDEX(อาจารย์ประจำหลักสูตรทั้งหมด!$E:$E,MATCH('เอกสารหมายเลข 1 (2)'!$V347,อาจารย์ประจำหลักสูตรทั้งหมด!$AK:$AK,0)),"")</f>
        <v>#NAME?</v>
      </c>
      <c r="I347" s="59" t="e">
        <f t="array" aca="1" ref="I347" ca="1">_xludf.IFNA(INDEX(อาจารย์ประจำหลักสูตรทั้งหมด!$L:$L,MATCH('เอกสารหมายเลข 1 (2)'!$V347,อาจารย์ประจำหลักสูตรทั้งหมด!$AK:$AK,0)),"")</f>
        <v>#NAME?</v>
      </c>
      <c r="J347" s="61" t="e">
        <f t="array" aca="1" ref="J347" ca="1">_xludf.IFNA(INDEX(อาจารย์ประจำหลักสูตรทั้งหมด!$T:$T,MATCH('เอกสารหมายเลข 1 (2)'!$V347,อาจารย์ประจำหลักสูตรทั้งหมด!$AK:$AK,0)),"")</f>
        <v>#NAME?</v>
      </c>
      <c r="K347" s="59"/>
      <c r="L347" s="59"/>
      <c r="M347" s="62">
        <f t="shared" ref="M347:N347" si="214">SUMIF($E:$E,$B347,M:M)</f>
        <v>3</v>
      </c>
      <c r="N347" s="62">
        <f t="shared" si="214"/>
        <v>5</v>
      </c>
      <c r="O347" s="62"/>
      <c r="P347" s="62">
        <f t="shared" ref="P347:Q347" si="215">SUMIF($E:$E,$B347,P:P)</f>
        <v>0</v>
      </c>
      <c r="Q347" s="62">
        <f t="shared" si="215"/>
        <v>0</v>
      </c>
      <c r="R347" s="63">
        <f t="shared" si="2"/>
        <v>8</v>
      </c>
      <c r="S347" s="59"/>
      <c r="T347" s="59"/>
      <c r="U347" s="5" t="str">
        <f t="shared" si="7"/>
        <v>คณะวิทยาการจัดการ สาขาวิชาการตลาด การจัดการโลจิสติกส์และการค้าปลีก</v>
      </c>
      <c r="V347" s="58" t="s">
        <v>51</v>
      </c>
      <c r="W347" s="59"/>
      <c r="X347" s="59"/>
      <c r="Y347" s="59"/>
      <c r="Z347" s="59"/>
    </row>
    <row r="348" spans="1:26" ht="21.75" customHeight="1">
      <c r="A348" s="1"/>
      <c r="B348" s="2">
        <v>3102001055599</v>
      </c>
      <c r="C348" s="64" t="s">
        <v>518</v>
      </c>
      <c r="D348" s="5" t="s">
        <v>373</v>
      </c>
      <c r="E348" s="5" t="s">
        <v>519</v>
      </c>
      <c r="F348" s="5" t="e">
        <f t="array" aca="1" ref="F348" ca="1">_xludf.IFNA(INDEX(อาจารย์ประจำหลักสูตรทั้งหมด!$J:$J,MATCH('เอกสารหมายเลข 1 (2)'!$V348,อาจารย์ประจำหลักสูตรทั้งหมด!$AK:$AK,0)),"")</f>
        <v>#NAME?</v>
      </c>
      <c r="G348" s="5" t="e">
        <f t="array" aca="1" ref="G348" ca="1">_xludf.IFNA(INDEX(อาจารย์ประจำหลักสูตรทั้งหมด!$C:$C,MATCH('เอกสารหมายเลข 1 (2)'!$V348,อาจารย์ประจำหลักสูตรทั้งหมด!$AK:$AK,0)),"")</f>
        <v>#NAME?</v>
      </c>
      <c r="H348" s="5" t="e">
        <f t="array" aca="1" ref="H348" ca="1">_xludf.IFNA(INDEX(อาจารย์ประจำหลักสูตรทั้งหมด!$E:$E,MATCH('เอกสารหมายเลข 1 (2)'!$V348,อาจารย์ประจำหลักสูตรทั้งหมด!$AK:$AK,0)),"")</f>
        <v>#NAME?</v>
      </c>
      <c r="I348" s="5" t="e">
        <f t="array" aca="1" ref="I348" ca="1">_xludf.IFNA(INDEX(อาจารย์ประจำหลักสูตรทั้งหมด!$L:$L,MATCH('เอกสารหมายเลข 1 (2)'!$V348,อาจารย์ประจำหลักสูตรทั้งหมด!$AK:$AK,0)),"")</f>
        <v>#NAME?</v>
      </c>
      <c r="J348" s="65" t="e">
        <f t="array" aca="1" ref="J348" ca="1">_xludf.IFNA(INDEX(อาจารย์ประจำหลักสูตรทั้งหมด!$T:$T,MATCH('เอกสารหมายเลข 1 (2)'!$V348,อาจารย์ประจำหลักสูตรทั้งหมด!$AK:$AK,0)),"")</f>
        <v>#NAME?</v>
      </c>
      <c r="K348" s="5" t="s">
        <v>62</v>
      </c>
      <c r="L348" s="5" t="s">
        <v>81</v>
      </c>
      <c r="M348" s="66">
        <f t="shared" ref="M348:M355" si="216">IF(K348="ข้าราชการพลเรือนในสถาบันอุดมศึกษา",1,0)</f>
        <v>1</v>
      </c>
      <c r="N348" s="66">
        <f t="shared" ref="N348:N355" si="217">IF(K348="พนักงานมหาวิทยาลัย",1,0)</f>
        <v>0</v>
      </c>
      <c r="O348" s="66"/>
      <c r="P348" s="66">
        <f t="shared" ref="P348:P355" si="218">IF(K348="ลูกจ้างชั่วคราวรายเดือน",1,0)</f>
        <v>0</v>
      </c>
      <c r="Q348" s="66">
        <f t="shared" ref="Q348:Q355" si="219">IF(K348="อาจารย์พิเศษรายชั่วโมง",1,0)</f>
        <v>0</v>
      </c>
      <c r="R348" s="67">
        <f t="shared" si="2"/>
        <v>1</v>
      </c>
      <c r="S348" s="5"/>
      <c r="T348" s="5"/>
      <c r="U348" s="5" t="str">
        <f t="shared" si="7"/>
        <v>คณะวิทยาการจัดการ สาขาวิชาการตลาด การจัดการโลจิสติกส์และการค้าปลีก</v>
      </c>
      <c r="V348" s="8">
        <v>3102001055599</v>
      </c>
      <c r="W348" s="5"/>
      <c r="X348" s="5"/>
      <c r="Y348" s="5"/>
      <c r="Z348" s="5"/>
    </row>
    <row r="349" spans="1:26" ht="21.75" customHeight="1">
      <c r="A349" s="1"/>
      <c r="B349" s="2">
        <v>3449900128932</v>
      </c>
      <c r="C349" s="64" t="s">
        <v>522</v>
      </c>
      <c r="D349" s="5" t="s">
        <v>373</v>
      </c>
      <c r="E349" s="5" t="s">
        <v>519</v>
      </c>
      <c r="F349" s="5" t="e">
        <f t="array" aca="1" ref="F349" ca="1">_xludf.IFNA(INDEX(อาจารย์ประจำหลักสูตรทั้งหมด!$J:$J,MATCH('เอกสารหมายเลข 1 (2)'!$V349,อาจารย์ประจำหลักสูตรทั้งหมด!$AK:$AK,0)),"")</f>
        <v>#NAME?</v>
      </c>
      <c r="G349" s="5" t="e">
        <f t="array" aca="1" ref="G349" ca="1">_xludf.IFNA(INDEX(อาจารย์ประจำหลักสูตรทั้งหมด!$C:$C,MATCH('เอกสารหมายเลข 1 (2)'!$V349,อาจารย์ประจำหลักสูตรทั้งหมด!$AK:$AK,0)),"")</f>
        <v>#NAME?</v>
      </c>
      <c r="H349" s="5" t="e">
        <f t="array" aca="1" ref="H349" ca="1">_xludf.IFNA(INDEX(อาจารย์ประจำหลักสูตรทั้งหมด!$E:$E,MATCH('เอกสารหมายเลข 1 (2)'!$V349,อาจารย์ประจำหลักสูตรทั้งหมด!$AK:$AK,0)),"")</f>
        <v>#NAME?</v>
      </c>
      <c r="I349" s="5" t="e">
        <f t="array" aca="1" ref="I349" ca="1">_xludf.IFNA(INDEX(อาจารย์ประจำหลักสูตรทั้งหมด!$L:$L,MATCH('เอกสารหมายเลข 1 (2)'!$V349,อาจารย์ประจำหลักสูตรทั้งหมด!$AK:$AK,0)),"")</f>
        <v>#NAME?</v>
      </c>
      <c r="J349" s="65" t="e">
        <f t="array" aca="1" ref="J349" ca="1">_xludf.IFNA(INDEX(อาจารย์ประจำหลักสูตรทั้งหมด!$T:$T,MATCH('เอกสารหมายเลข 1 (2)'!$V349,อาจารย์ประจำหลักสูตรทั้งหมด!$AK:$AK,0)),"")</f>
        <v>#NAME?</v>
      </c>
      <c r="K349" s="5" t="s">
        <v>62</v>
      </c>
      <c r="L349" s="5" t="s">
        <v>49</v>
      </c>
      <c r="M349" s="66">
        <f t="shared" si="216"/>
        <v>1</v>
      </c>
      <c r="N349" s="66">
        <f t="shared" si="217"/>
        <v>0</v>
      </c>
      <c r="O349" s="66"/>
      <c r="P349" s="66">
        <f t="shared" si="218"/>
        <v>0</v>
      </c>
      <c r="Q349" s="66">
        <f t="shared" si="219"/>
        <v>0</v>
      </c>
      <c r="R349" s="67">
        <f t="shared" si="2"/>
        <v>1</v>
      </c>
      <c r="S349" s="5"/>
      <c r="T349" s="5"/>
      <c r="U349" s="5" t="str">
        <f t="shared" si="7"/>
        <v>คณะวิทยาการจัดการ สาขาวิชาการตลาด การจัดการโลจิสติกส์และการค้าปลีก</v>
      </c>
      <c r="V349" s="8">
        <v>3449900128932</v>
      </c>
      <c r="W349" s="5"/>
      <c r="X349" s="5"/>
      <c r="Y349" s="5"/>
      <c r="Z349" s="5"/>
    </row>
    <row r="350" spans="1:26" ht="21.75" customHeight="1">
      <c r="A350" s="1"/>
      <c r="B350" s="2">
        <v>3730101331825</v>
      </c>
      <c r="C350" s="64" t="s">
        <v>523</v>
      </c>
      <c r="D350" s="5" t="s">
        <v>373</v>
      </c>
      <c r="E350" s="5" t="s">
        <v>519</v>
      </c>
      <c r="F350" s="5" t="e">
        <f t="array" aca="1" ref="F350" ca="1">_xludf.IFNA(INDEX(อาจารย์ประจำหลักสูตรทั้งหมด!$J:$J,MATCH('เอกสารหมายเลข 1 (2)'!$V350,อาจารย์ประจำหลักสูตรทั้งหมด!$AK:$AK,0)),"")</f>
        <v>#NAME?</v>
      </c>
      <c r="G350" s="5" t="e">
        <f t="array" aca="1" ref="G350" ca="1">_xludf.IFNA(INDEX(อาจารย์ประจำหลักสูตรทั้งหมด!$C:$C,MATCH('เอกสารหมายเลข 1 (2)'!$V350,อาจารย์ประจำหลักสูตรทั้งหมด!$AK:$AK,0)),"")</f>
        <v>#NAME?</v>
      </c>
      <c r="H350" s="5" t="e">
        <f t="array" aca="1" ref="H350" ca="1">_xludf.IFNA(INDEX(อาจารย์ประจำหลักสูตรทั้งหมด!$E:$E,MATCH('เอกสารหมายเลข 1 (2)'!$V350,อาจารย์ประจำหลักสูตรทั้งหมด!$AK:$AK,0)),"")</f>
        <v>#NAME?</v>
      </c>
      <c r="I350" s="5" t="e">
        <f t="array" aca="1" ref="I350" ca="1">_xludf.IFNA(INDEX(อาจารย์ประจำหลักสูตรทั้งหมด!$L:$L,MATCH('เอกสารหมายเลข 1 (2)'!$V350,อาจารย์ประจำหลักสูตรทั้งหมด!$AK:$AK,0)),"")</f>
        <v>#NAME?</v>
      </c>
      <c r="J350" s="65" t="e">
        <f t="array" aca="1" ref="J350" ca="1">_xludf.IFNA(INDEX(อาจารย์ประจำหลักสูตรทั้งหมด!$T:$T,MATCH('เอกสารหมายเลข 1 (2)'!$V350,อาจารย์ประจำหลักสูตรทั้งหมด!$AK:$AK,0)),"")</f>
        <v>#NAME?</v>
      </c>
      <c r="K350" s="5" t="s">
        <v>62</v>
      </c>
      <c r="L350" s="5" t="s">
        <v>81</v>
      </c>
      <c r="M350" s="66">
        <f t="shared" si="216"/>
        <v>1</v>
      </c>
      <c r="N350" s="66">
        <f t="shared" si="217"/>
        <v>0</v>
      </c>
      <c r="O350" s="66"/>
      <c r="P350" s="66">
        <f t="shared" si="218"/>
        <v>0</v>
      </c>
      <c r="Q350" s="66">
        <f t="shared" si="219"/>
        <v>0</v>
      </c>
      <c r="R350" s="67">
        <f t="shared" si="2"/>
        <v>1</v>
      </c>
      <c r="S350" s="5"/>
      <c r="T350" s="5"/>
      <c r="U350" s="5" t="str">
        <f t="shared" si="7"/>
        <v>คณะวิทยาการจัดการ สาขาวิชาการตลาด การจัดการโลจิสติกส์และการค้าปลีก</v>
      </c>
      <c r="V350" s="8">
        <v>3730101331825</v>
      </c>
      <c r="W350" s="5"/>
      <c r="X350" s="5"/>
      <c r="Y350" s="5"/>
      <c r="Z350" s="5"/>
    </row>
    <row r="351" spans="1:26" ht="21.75" customHeight="1">
      <c r="A351" s="1"/>
      <c r="B351" s="2">
        <v>1479900019487</v>
      </c>
      <c r="C351" s="64" t="s">
        <v>524</v>
      </c>
      <c r="D351" s="5" t="s">
        <v>373</v>
      </c>
      <c r="E351" s="5" t="s">
        <v>519</v>
      </c>
      <c r="F351" s="5" t="e">
        <f t="array" aca="1" ref="F351" ca="1">_xludf.IFNA(INDEX(อาจารย์ประจำหลักสูตรทั้งหมด!$J:$J,MATCH('เอกสารหมายเลข 1 (2)'!$V351,อาจารย์ประจำหลักสูตรทั้งหมด!$AK:$AK,0)),"")</f>
        <v>#NAME?</v>
      </c>
      <c r="G351" s="5" t="e">
        <f t="array" aca="1" ref="G351" ca="1">_xludf.IFNA(INDEX(อาจารย์ประจำหลักสูตรทั้งหมด!$C:$C,MATCH('เอกสารหมายเลข 1 (2)'!$V351,อาจารย์ประจำหลักสูตรทั้งหมด!$AK:$AK,0)),"")</f>
        <v>#NAME?</v>
      </c>
      <c r="H351" s="5" t="e">
        <f t="array" aca="1" ref="H351" ca="1">_xludf.IFNA(INDEX(อาจารย์ประจำหลักสูตรทั้งหมด!$E:$E,MATCH('เอกสารหมายเลข 1 (2)'!$V351,อาจารย์ประจำหลักสูตรทั้งหมด!$AK:$AK,0)),"")</f>
        <v>#NAME?</v>
      </c>
      <c r="I351" s="5" t="e">
        <f t="array" aca="1" ref="I351" ca="1">_xludf.IFNA(INDEX(อาจารย์ประจำหลักสูตรทั้งหมด!$L:$L,MATCH('เอกสารหมายเลข 1 (2)'!$V351,อาจารย์ประจำหลักสูตรทั้งหมด!$AK:$AK,0)),"")</f>
        <v>#NAME?</v>
      </c>
      <c r="J351" s="65" t="e">
        <f t="array" aca="1" ref="J351" ca="1">_xludf.IFNA(INDEX(อาจารย์ประจำหลักสูตรทั้งหมด!$T:$T,MATCH('เอกสารหมายเลข 1 (2)'!$V351,อาจารย์ประจำหลักสูตรทั้งหมด!$AK:$AK,0)),"")</f>
        <v>#NAME?</v>
      </c>
      <c r="K351" s="5" t="s">
        <v>6</v>
      </c>
      <c r="L351" s="5" t="s">
        <v>81</v>
      </c>
      <c r="M351" s="66">
        <f t="shared" si="216"/>
        <v>0</v>
      </c>
      <c r="N351" s="66">
        <f t="shared" si="217"/>
        <v>1</v>
      </c>
      <c r="O351" s="66"/>
      <c r="P351" s="66">
        <f t="shared" si="218"/>
        <v>0</v>
      </c>
      <c r="Q351" s="66">
        <f t="shared" si="219"/>
        <v>0</v>
      </c>
      <c r="R351" s="67">
        <f t="shared" si="2"/>
        <v>1</v>
      </c>
      <c r="S351" s="5"/>
      <c r="T351" s="5"/>
      <c r="U351" s="5" t="str">
        <f t="shared" si="7"/>
        <v>คณะวิทยาการจัดการ สาขาวิชาการตลาด การจัดการโลจิสติกส์และการค้าปลีก</v>
      </c>
      <c r="V351" s="8">
        <v>1479900019487</v>
      </c>
      <c r="W351" s="5"/>
      <c r="X351" s="5"/>
      <c r="Y351" s="5"/>
      <c r="Z351" s="5"/>
    </row>
    <row r="352" spans="1:26" ht="21.75" customHeight="1">
      <c r="A352" s="1"/>
      <c r="B352" s="2">
        <v>3461300275422</v>
      </c>
      <c r="C352" s="64" t="s">
        <v>525</v>
      </c>
      <c r="D352" s="5" t="s">
        <v>373</v>
      </c>
      <c r="E352" s="5" t="s">
        <v>519</v>
      </c>
      <c r="F352" s="5" t="e">
        <f t="array" aca="1" ref="F352" ca="1">_xludf.IFNA(INDEX(อาจารย์ประจำหลักสูตรทั้งหมด!$J:$J,MATCH('เอกสารหมายเลข 1 (2)'!$V352,อาจารย์ประจำหลักสูตรทั้งหมด!$AK:$AK,0)),"")</f>
        <v>#NAME?</v>
      </c>
      <c r="G352" s="5" t="e">
        <f t="array" aca="1" ref="G352" ca="1">_xludf.IFNA(INDEX(อาจารย์ประจำหลักสูตรทั้งหมด!$C:$C,MATCH('เอกสารหมายเลข 1 (2)'!$V352,อาจารย์ประจำหลักสูตรทั้งหมด!$AK:$AK,0)),"")</f>
        <v>#NAME?</v>
      </c>
      <c r="H352" s="5" t="e">
        <f t="array" aca="1" ref="H352" ca="1">_xludf.IFNA(INDEX(อาจารย์ประจำหลักสูตรทั้งหมด!$E:$E,MATCH('เอกสารหมายเลข 1 (2)'!$V352,อาจารย์ประจำหลักสูตรทั้งหมด!$AK:$AK,0)),"")</f>
        <v>#NAME?</v>
      </c>
      <c r="I352" s="5" t="e">
        <f t="array" aca="1" ref="I352" ca="1">_xludf.IFNA(INDEX(อาจารย์ประจำหลักสูตรทั้งหมด!$L:$L,MATCH('เอกสารหมายเลข 1 (2)'!$V352,อาจารย์ประจำหลักสูตรทั้งหมด!$AK:$AK,0)),"")</f>
        <v>#NAME?</v>
      </c>
      <c r="J352" s="65" t="e">
        <f t="array" aca="1" ref="J352" ca="1">_xludf.IFNA(INDEX(อาจารย์ประจำหลักสูตรทั้งหมด!$T:$T,MATCH('เอกสารหมายเลข 1 (2)'!$V352,อาจารย์ประจำหลักสูตรทั้งหมด!$AK:$AK,0)),"")</f>
        <v>#NAME?</v>
      </c>
      <c r="K352" s="5" t="s">
        <v>6</v>
      </c>
      <c r="L352" s="5" t="s">
        <v>81</v>
      </c>
      <c r="M352" s="66">
        <f t="shared" si="216"/>
        <v>0</v>
      </c>
      <c r="N352" s="66">
        <f t="shared" si="217"/>
        <v>1</v>
      </c>
      <c r="O352" s="66"/>
      <c r="P352" s="66">
        <f t="shared" si="218"/>
        <v>0</v>
      </c>
      <c r="Q352" s="66">
        <f t="shared" si="219"/>
        <v>0</v>
      </c>
      <c r="R352" s="67">
        <f t="shared" si="2"/>
        <v>1</v>
      </c>
      <c r="S352" s="5"/>
      <c r="T352" s="5"/>
      <c r="U352" s="5" t="str">
        <f t="shared" si="7"/>
        <v>คณะวิทยาการจัดการ สาขาวิชาการตลาด การจัดการโลจิสติกส์และการค้าปลีก</v>
      </c>
      <c r="V352" s="8">
        <v>3461300275422</v>
      </c>
      <c r="W352" s="5"/>
      <c r="X352" s="5"/>
      <c r="Y352" s="5"/>
      <c r="Z352" s="5"/>
    </row>
    <row r="353" spans="1:26" ht="21.75" customHeight="1">
      <c r="A353" s="1"/>
      <c r="B353" s="2">
        <v>3470100295917</v>
      </c>
      <c r="C353" s="64" t="s">
        <v>526</v>
      </c>
      <c r="D353" s="5" t="s">
        <v>373</v>
      </c>
      <c r="E353" s="5" t="s">
        <v>519</v>
      </c>
      <c r="F353" s="5" t="e">
        <f t="array" aca="1" ref="F353" ca="1">_xludf.IFNA(INDEX(อาจารย์ประจำหลักสูตรทั้งหมด!$J:$J,MATCH('เอกสารหมายเลข 1 (2)'!$V353,อาจารย์ประจำหลักสูตรทั้งหมด!$AK:$AK,0)),"")</f>
        <v>#NAME?</v>
      </c>
      <c r="G353" s="5" t="e">
        <f t="array" aca="1" ref="G353" ca="1">_xludf.IFNA(INDEX(อาจารย์ประจำหลักสูตรทั้งหมด!$C:$C,MATCH('เอกสารหมายเลข 1 (2)'!$V353,อาจารย์ประจำหลักสูตรทั้งหมด!$AK:$AK,0)),"")</f>
        <v>#NAME?</v>
      </c>
      <c r="H353" s="5" t="e">
        <f t="array" aca="1" ref="H353" ca="1">_xludf.IFNA(INDEX(อาจารย์ประจำหลักสูตรทั้งหมด!$E:$E,MATCH('เอกสารหมายเลข 1 (2)'!$V353,อาจารย์ประจำหลักสูตรทั้งหมด!$AK:$AK,0)),"")</f>
        <v>#NAME?</v>
      </c>
      <c r="I353" s="5" t="e">
        <f t="array" aca="1" ref="I353" ca="1">_xludf.IFNA(INDEX(อาจารย์ประจำหลักสูตรทั้งหมด!$L:$L,MATCH('เอกสารหมายเลข 1 (2)'!$V353,อาจารย์ประจำหลักสูตรทั้งหมด!$AK:$AK,0)),"")</f>
        <v>#NAME?</v>
      </c>
      <c r="J353" s="65" t="e">
        <f t="array" aca="1" ref="J353" ca="1">_xludf.IFNA(INDEX(อาจารย์ประจำหลักสูตรทั้งหมด!$T:$T,MATCH('เอกสารหมายเลข 1 (2)'!$V353,อาจารย์ประจำหลักสูตรทั้งหมด!$AK:$AK,0)),"")</f>
        <v>#NAME?</v>
      </c>
      <c r="K353" s="5" t="s">
        <v>6</v>
      </c>
      <c r="L353" s="5" t="s">
        <v>81</v>
      </c>
      <c r="M353" s="66">
        <f t="shared" si="216"/>
        <v>0</v>
      </c>
      <c r="N353" s="66">
        <f t="shared" si="217"/>
        <v>1</v>
      </c>
      <c r="O353" s="66"/>
      <c r="P353" s="66">
        <f t="shared" si="218"/>
        <v>0</v>
      </c>
      <c r="Q353" s="66">
        <f t="shared" si="219"/>
        <v>0</v>
      </c>
      <c r="R353" s="67">
        <f t="shared" si="2"/>
        <v>1</v>
      </c>
      <c r="S353" s="5"/>
      <c r="T353" s="5"/>
      <c r="U353" s="5" t="str">
        <f t="shared" si="7"/>
        <v>คณะวิทยาการจัดการ สาขาวิชาการตลาด การจัดการโลจิสติกส์และการค้าปลีก</v>
      </c>
      <c r="V353" s="8">
        <v>3470100295917</v>
      </c>
      <c r="W353" s="5"/>
      <c r="X353" s="5"/>
      <c r="Y353" s="5"/>
      <c r="Z353" s="5"/>
    </row>
    <row r="354" spans="1:26" ht="21.75" customHeight="1">
      <c r="A354" s="1"/>
      <c r="B354" s="2">
        <v>3479900187599</v>
      </c>
      <c r="C354" s="64" t="s">
        <v>527</v>
      </c>
      <c r="D354" s="5" t="s">
        <v>373</v>
      </c>
      <c r="E354" s="5" t="s">
        <v>519</v>
      </c>
      <c r="F354" s="5" t="e">
        <f t="array" aca="1" ref="F354" ca="1">_xludf.IFNA(INDEX(อาจารย์ประจำหลักสูตรทั้งหมด!$J:$J,MATCH('เอกสารหมายเลข 1 (2)'!$V354,อาจารย์ประจำหลักสูตรทั้งหมด!$AK:$AK,0)),"")</f>
        <v>#NAME?</v>
      </c>
      <c r="G354" s="5" t="e">
        <f t="array" aca="1" ref="G354" ca="1">_xludf.IFNA(INDEX(อาจารย์ประจำหลักสูตรทั้งหมด!$C:$C,MATCH('เอกสารหมายเลข 1 (2)'!$V354,อาจารย์ประจำหลักสูตรทั้งหมด!$AK:$AK,0)),"")</f>
        <v>#NAME?</v>
      </c>
      <c r="H354" s="5" t="e">
        <f t="array" aca="1" ref="H354" ca="1">_xludf.IFNA(INDEX(อาจารย์ประจำหลักสูตรทั้งหมด!$E:$E,MATCH('เอกสารหมายเลข 1 (2)'!$V354,อาจารย์ประจำหลักสูตรทั้งหมด!$AK:$AK,0)),"")</f>
        <v>#NAME?</v>
      </c>
      <c r="I354" s="5" t="e">
        <f t="array" aca="1" ref="I354" ca="1">_xludf.IFNA(INDEX(อาจารย์ประจำหลักสูตรทั้งหมด!$L:$L,MATCH('เอกสารหมายเลข 1 (2)'!$V354,อาจารย์ประจำหลักสูตรทั้งหมด!$AK:$AK,0)),"")</f>
        <v>#NAME?</v>
      </c>
      <c r="J354" s="65" t="e">
        <f t="array" aca="1" ref="J354" ca="1">_xludf.IFNA(INDEX(อาจารย์ประจำหลักสูตรทั้งหมด!$T:$T,MATCH('เอกสารหมายเลข 1 (2)'!$V354,อาจารย์ประจำหลักสูตรทั้งหมด!$AK:$AK,0)),"")</f>
        <v>#NAME?</v>
      </c>
      <c r="K354" s="5" t="s">
        <v>6</v>
      </c>
      <c r="L354" s="5" t="s">
        <v>81</v>
      </c>
      <c r="M354" s="66">
        <f t="shared" si="216"/>
        <v>0</v>
      </c>
      <c r="N354" s="66">
        <f t="shared" si="217"/>
        <v>1</v>
      </c>
      <c r="O354" s="66"/>
      <c r="P354" s="66">
        <f t="shared" si="218"/>
        <v>0</v>
      </c>
      <c r="Q354" s="66">
        <f t="shared" si="219"/>
        <v>0</v>
      </c>
      <c r="R354" s="67">
        <f t="shared" si="2"/>
        <v>1</v>
      </c>
      <c r="S354" s="5"/>
      <c r="T354" s="5"/>
      <c r="U354" s="5" t="str">
        <f t="shared" si="7"/>
        <v>คณะวิทยาการจัดการ สาขาวิชาการตลาด การจัดการโลจิสติกส์และการค้าปลีก</v>
      </c>
      <c r="V354" s="8">
        <v>3479900187599</v>
      </c>
      <c r="W354" s="5"/>
      <c r="X354" s="5"/>
      <c r="Y354" s="5"/>
      <c r="Z354" s="5"/>
    </row>
    <row r="355" spans="1:26" ht="21.75" customHeight="1">
      <c r="A355" s="1"/>
      <c r="B355" s="2">
        <v>5470100064512</v>
      </c>
      <c r="C355" s="64" t="s">
        <v>528</v>
      </c>
      <c r="D355" s="5" t="s">
        <v>373</v>
      </c>
      <c r="E355" s="5" t="s">
        <v>519</v>
      </c>
      <c r="F355" s="5" t="e">
        <f t="array" aca="1" ref="F355" ca="1">_xludf.IFNA(INDEX(อาจารย์ประจำหลักสูตรทั้งหมด!$J:$J,MATCH('เอกสารหมายเลข 1 (2)'!$V355,อาจารย์ประจำหลักสูตรทั้งหมด!$AK:$AK,0)),"")</f>
        <v>#NAME?</v>
      </c>
      <c r="G355" s="5" t="e">
        <f t="array" aca="1" ref="G355" ca="1">_xludf.IFNA(INDEX(อาจารย์ประจำหลักสูตรทั้งหมด!$C:$C,MATCH('เอกสารหมายเลข 1 (2)'!$V355,อาจารย์ประจำหลักสูตรทั้งหมด!$AK:$AK,0)),"")</f>
        <v>#NAME?</v>
      </c>
      <c r="H355" s="5" t="e">
        <f t="array" aca="1" ref="H355" ca="1">_xludf.IFNA(INDEX(อาจารย์ประจำหลักสูตรทั้งหมด!$E:$E,MATCH('เอกสารหมายเลข 1 (2)'!$V355,อาจารย์ประจำหลักสูตรทั้งหมด!$AK:$AK,0)),"")</f>
        <v>#NAME?</v>
      </c>
      <c r="I355" s="5" t="e">
        <f t="array" aca="1" ref="I355" ca="1">_xludf.IFNA(INDEX(อาจารย์ประจำหลักสูตรทั้งหมด!$L:$L,MATCH('เอกสารหมายเลข 1 (2)'!$V355,อาจารย์ประจำหลักสูตรทั้งหมด!$AK:$AK,0)),"")</f>
        <v>#NAME?</v>
      </c>
      <c r="J355" s="65" t="e">
        <f t="array" aca="1" ref="J355" ca="1">_xludf.IFNA(INDEX(อาจารย์ประจำหลักสูตรทั้งหมด!$T:$T,MATCH('เอกสารหมายเลข 1 (2)'!$V355,อาจารย์ประจำหลักสูตรทั้งหมด!$AK:$AK,0)),"")</f>
        <v>#NAME?</v>
      </c>
      <c r="K355" s="5" t="s">
        <v>6</v>
      </c>
      <c r="L355" s="5" t="s">
        <v>49</v>
      </c>
      <c r="M355" s="66">
        <f t="shared" si="216"/>
        <v>0</v>
      </c>
      <c r="N355" s="66">
        <f t="shared" si="217"/>
        <v>1</v>
      </c>
      <c r="O355" s="66"/>
      <c r="P355" s="66">
        <f t="shared" si="218"/>
        <v>0</v>
      </c>
      <c r="Q355" s="66">
        <f t="shared" si="219"/>
        <v>0</v>
      </c>
      <c r="R355" s="67">
        <f t="shared" si="2"/>
        <v>1</v>
      </c>
      <c r="S355" s="5"/>
      <c r="T355" s="5"/>
      <c r="U355" s="5" t="str">
        <f t="shared" si="7"/>
        <v xml:space="preserve"> </v>
      </c>
      <c r="V355" s="8">
        <v>5470100064512</v>
      </c>
      <c r="W355" s="5"/>
      <c r="X355" s="5"/>
      <c r="Y355" s="5"/>
      <c r="Z355" s="5"/>
    </row>
    <row r="356" spans="1:26" ht="21.75" customHeight="1">
      <c r="A356" s="4">
        <v>3</v>
      </c>
      <c r="B356" s="57" t="str">
        <f>E357</f>
        <v>สาขาวิชาการบริหารการพัฒนา (ปริญญาเอก)</v>
      </c>
      <c r="C356" s="58" t="str">
        <f>B356</f>
        <v>สาขาวิชาการบริหารการพัฒนา (ปริญญาเอก)</v>
      </c>
      <c r="D356" s="59"/>
      <c r="E356" s="59"/>
      <c r="F356" s="59" t="e">
        <f t="array" aca="1" ref="F356" ca="1">_xludf.IFNA(INDEX(อาจารย์ประจำหลักสูตรทั้งหมด!$J:$J,MATCH('เอกสารหมายเลข 1 (2)'!$V356,อาจารย์ประจำหลักสูตรทั้งหมด!$AK:$AK,0)),"")</f>
        <v>#NAME?</v>
      </c>
      <c r="G356" s="59" t="e">
        <f t="array" aca="1" ref="G356" ca="1">_xludf.IFNA(INDEX(อาจารย์ประจำหลักสูตรทั้งหมด!$C:$C,MATCH('เอกสารหมายเลข 1 (2)'!$V356,อาจารย์ประจำหลักสูตรทั้งหมด!$AK:$AK,0)),"")</f>
        <v>#NAME?</v>
      </c>
      <c r="H356" s="59" t="e">
        <f t="array" aca="1" ref="H356" ca="1">_xludf.IFNA(INDEX(อาจารย์ประจำหลักสูตรทั้งหมด!$E:$E,MATCH('เอกสารหมายเลข 1 (2)'!$V356,อาจารย์ประจำหลักสูตรทั้งหมด!$AK:$AK,0)),"")</f>
        <v>#NAME?</v>
      </c>
      <c r="I356" s="59" t="e">
        <f t="array" aca="1" ref="I356" ca="1">_xludf.IFNA(INDEX(อาจารย์ประจำหลักสูตรทั้งหมด!$L:$L,MATCH('เอกสารหมายเลข 1 (2)'!$V356,อาจารย์ประจำหลักสูตรทั้งหมด!$AK:$AK,0)),"")</f>
        <v>#NAME?</v>
      </c>
      <c r="J356" s="61" t="e">
        <f t="array" aca="1" ref="J356" ca="1">_xludf.IFNA(INDEX(อาจารย์ประจำหลักสูตรทั้งหมด!$T:$T,MATCH('เอกสารหมายเลข 1 (2)'!$V356,อาจารย์ประจำหลักสูตรทั้งหมด!$AK:$AK,0)),"")</f>
        <v>#NAME?</v>
      </c>
      <c r="K356" s="59"/>
      <c r="L356" s="59"/>
      <c r="M356" s="62">
        <f t="shared" ref="M356:N356" si="220">SUMIF($E:$E,$B356,M:M)</f>
        <v>0</v>
      </c>
      <c r="N356" s="62">
        <f t="shared" si="220"/>
        <v>1</v>
      </c>
      <c r="O356" s="62"/>
      <c r="P356" s="62">
        <f t="shared" ref="P356:Q356" si="221">SUMIF($E:$E,$B356,P:P)</f>
        <v>0</v>
      </c>
      <c r="Q356" s="62">
        <f t="shared" si="221"/>
        <v>0</v>
      </c>
      <c r="R356" s="63">
        <f t="shared" si="2"/>
        <v>1</v>
      </c>
      <c r="S356" s="59"/>
      <c r="T356" s="59"/>
      <c r="U356" s="5" t="str">
        <f t="shared" si="7"/>
        <v>คณะวิทยาการจัดการ สาขาวิชาการบริหารการพัฒนา (ปริญญาเอก)</v>
      </c>
      <c r="V356" s="58" t="s">
        <v>51</v>
      </c>
      <c r="W356" s="59"/>
      <c r="X356" s="59"/>
      <c r="Y356" s="59"/>
      <c r="Z356" s="59"/>
    </row>
    <row r="357" spans="1:26" ht="21.75" customHeight="1">
      <c r="A357" s="1"/>
      <c r="B357" s="2">
        <v>3340701601061</v>
      </c>
      <c r="C357" s="64" t="s">
        <v>529</v>
      </c>
      <c r="D357" s="5" t="s">
        <v>373</v>
      </c>
      <c r="E357" s="5" t="s">
        <v>530</v>
      </c>
      <c r="F357" s="5" t="e">
        <f t="array" aca="1" ref="F357" ca="1">_xludf.IFNA(INDEX(อาจารย์ประจำหลักสูตรทั้งหมด!$J:$J,MATCH('เอกสารหมายเลข 1 (2)'!$V357,อาจารย์ประจำหลักสูตรทั้งหมด!$AK:$AK,0)),"")</f>
        <v>#NAME?</v>
      </c>
      <c r="G357" s="5" t="e">
        <f t="array" aca="1" ref="G357" ca="1">_xludf.IFNA(INDEX(อาจารย์ประจำหลักสูตรทั้งหมด!$C:$C,MATCH('เอกสารหมายเลข 1 (2)'!$V357,อาจารย์ประจำหลักสูตรทั้งหมด!$AK:$AK,0)),"")</f>
        <v>#NAME?</v>
      </c>
      <c r="H357" s="5" t="e">
        <f t="array" aca="1" ref="H357" ca="1">_xludf.IFNA(INDEX(อาจารย์ประจำหลักสูตรทั้งหมด!$E:$E,MATCH('เอกสารหมายเลข 1 (2)'!$V357,อาจารย์ประจำหลักสูตรทั้งหมด!$AK:$AK,0)),"")</f>
        <v>#NAME?</v>
      </c>
      <c r="I357" s="5" t="e">
        <f t="array" aca="1" ref="I357" ca="1">_xludf.IFNA(INDEX(อาจารย์ประจำหลักสูตรทั้งหมด!$L:$L,MATCH('เอกสารหมายเลข 1 (2)'!$V357,อาจารย์ประจำหลักสูตรทั้งหมด!$AK:$AK,0)),"")</f>
        <v>#NAME?</v>
      </c>
      <c r="J357" s="65" t="e">
        <f t="array" aca="1" ref="J357" ca="1">_xludf.IFNA(INDEX(อาจารย์ประจำหลักสูตรทั้งหมด!$T:$T,MATCH('เอกสารหมายเลข 1 (2)'!$V357,อาจารย์ประจำหลักสูตรทั้งหมด!$AK:$AK,0)),"")</f>
        <v>#NAME?</v>
      </c>
      <c r="K357" s="5" t="s">
        <v>6</v>
      </c>
      <c r="L357" s="5" t="s">
        <v>49</v>
      </c>
      <c r="M357" s="66">
        <f>IF(K357="ข้าราชการพลเรือนในสถาบันอุดมศึกษา",1,0)</f>
        <v>0</v>
      </c>
      <c r="N357" s="66">
        <f>IF(K357="พนักงานมหาวิทยาลัย",1,0)</f>
        <v>1</v>
      </c>
      <c r="O357" s="66"/>
      <c r="P357" s="66">
        <f>IF(K357="ลูกจ้างชั่วคราวรายเดือน",1,0)</f>
        <v>0</v>
      </c>
      <c r="Q357" s="66">
        <f>IF(K357="อาจารย์พิเศษรายชั่วโมง",1,0)</f>
        <v>0</v>
      </c>
      <c r="R357" s="67">
        <f t="shared" si="2"/>
        <v>1</v>
      </c>
      <c r="S357" s="5"/>
      <c r="T357" s="5"/>
      <c r="U357" s="5" t="str">
        <f t="shared" si="7"/>
        <v xml:space="preserve"> </v>
      </c>
      <c r="V357" s="8">
        <v>3340701601061</v>
      </c>
      <c r="W357" s="5"/>
      <c r="X357" s="5"/>
      <c r="Y357" s="5"/>
      <c r="Z357" s="5"/>
    </row>
    <row r="358" spans="1:26" ht="21.75" customHeight="1">
      <c r="A358" s="4">
        <v>4</v>
      </c>
      <c r="B358" s="57" t="str">
        <f>E359</f>
        <v>สาขาวิชาการบริหารทรัพยากรมนุษย์</v>
      </c>
      <c r="C358" s="58" t="str">
        <f>B358</f>
        <v>สาขาวิชาการบริหารทรัพยากรมนุษย์</v>
      </c>
      <c r="D358" s="59"/>
      <c r="E358" s="59"/>
      <c r="F358" s="59" t="e">
        <f t="array" aca="1" ref="F358" ca="1">_xludf.IFNA(INDEX(อาจารย์ประจำหลักสูตรทั้งหมด!$J:$J,MATCH('เอกสารหมายเลข 1 (2)'!$V358,อาจารย์ประจำหลักสูตรทั้งหมด!$AK:$AK,0)),"")</f>
        <v>#NAME?</v>
      </c>
      <c r="G358" s="59" t="e">
        <f t="array" aca="1" ref="G358" ca="1">_xludf.IFNA(INDEX(อาจารย์ประจำหลักสูตรทั้งหมด!$C:$C,MATCH('เอกสารหมายเลข 1 (2)'!$V358,อาจารย์ประจำหลักสูตรทั้งหมด!$AK:$AK,0)),"")</f>
        <v>#NAME?</v>
      </c>
      <c r="H358" s="59" t="e">
        <f t="array" aca="1" ref="H358" ca="1">_xludf.IFNA(INDEX(อาจารย์ประจำหลักสูตรทั้งหมด!$E:$E,MATCH('เอกสารหมายเลข 1 (2)'!$V358,อาจารย์ประจำหลักสูตรทั้งหมด!$AK:$AK,0)),"")</f>
        <v>#NAME?</v>
      </c>
      <c r="I358" s="59" t="e">
        <f t="array" aca="1" ref="I358" ca="1">_xludf.IFNA(INDEX(อาจารย์ประจำหลักสูตรทั้งหมด!$L:$L,MATCH('เอกสารหมายเลข 1 (2)'!$V358,อาจารย์ประจำหลักสูตรทั้งหมด!$AK:$AK,0)),"")</f>
        <v>#NAME?</v>
      </c>
      <c r="J358" s="61" t="e">
        <f t="array" aca="1" ref="J358" ca="1">_xludf.IFNA(INDEX(อาจารย์ประจำหลักสูตรทั้งหมด!$T:$T,MATCH('เอกสารหมายเลข 1 (2)'!$V358,อาจารย์ประจำหลักสูตรทั้งหมด!$AK:$AK,0)),"")</f>
        <v>#NAME?</v>
      </c>
      <c r="K358" s="59"/>
      <c r="L358" s="59"/>
      <c r="M358" s="62">
        <f t="shared" ref="M358:N358" si="222">SUMIF($E:$E,$B358,M:M)</f>
        <v>0</v>
      </c>
      <c r="N358" s="62">
        <f t="shared" si="222"/>
        <v>1</v>
      </c>
      <c r="O358" s="62"/>
      <c r="P358" s="62">
        <f t="shared" ref="P358:Q358" si="223">SUMIF($E:$E,$B358,P:P)</f>
        <v>0</v>
      </c>
      <c r="Q358" s="62">
        <f t="shared" si="223"/>
        <v>0</v>
      </c>
      <c r="R358" s="63">
        <f t="shared" si="2"/>
        <v>1</v>
      </c>
      <c r="S358" s="59"/>
      <c r="T358" s="59"/>
      <c r="U358" s="5" t="str">
        <f t="shared" si="7"/>
        <v>คณะวิทยาการจัดการ สาขาวิชาการบริหารทรัพยากรมนุษย์</v>
      </c>
      <c r="V358" s="58" t="s">
        <v>51</v>
      </c>
      <c r="W358" s="59"/>
      <c r="X358" s="59"/>
      <c r="Y358" s="59"/>
      <c r="Z358" s="59"/>
    </row>
    <row r="359" spans="1:26" ht="21.75" customHeight="1">
      <c r="A359" s="1"/>
      <c r="B359" s="2">
        <v>1449900006181</v>
      </c>
      <c r="C359" s="64" t="s">
        <v>531</v>
      </c>
      <c r="D359" s="5" t="s">
        <v>373</v>
      </c>
      <c r="E359" s="5" t="s">
        <v>532</v>
      </c>
      <c r="F359" s="5" t="e">
        <f t="array" aca="1" ref="F359" ca="1">_xludf.IFNA(INDEX(อาจารย์ประจำหลักสูตรทั้งหมด!$J:$J,MATCH('เอกสารหมายเลข 1 (2)'!$V359,อาจารย์ประจำหลักสูตรทั้งหมด!$AK:$AK,0)),"")</f>
        <v>#NAME?</v>
      </c>
      <c r="G359" s="5" t="e">
        <f t="array" aca="1" ref="G359" ca="1">_xludf.IFNA(INDEX(อาจารย์ประจำหลักสูตรทั้งหมด!$C:$C,MATCH('เอกสารหมายเลข 1 (2)'!$V359,อาจารย์ประจำหลักสูตรทั้งหมด!$AK:$AK,0)),"")</f>
        <v>#NAME?</v>
      </c>
      <c r="H359" s="5" t="e">
        <f t="array" aca="1" ref="H359" ca="1">_xludf.IFNA(INDEX(อาจารย์ประจำหลักสูตรทั้งหมด!$E:$E,MATCH('เอกสารหมายเลข 1 (2)'!$V359,อาจารย์ประจำหลักสูตรทั้งหมด!$AK:$AK,0)),"")</f>
        <v>#NAME?</v>
      </c>
      <c r="I359" s="5" t="e">
        <f t="array" aca="1" ref="I359" ca="1">_xludf.IFNA(INDEX(อาจารย์ประจำหลักสูตรทั้งหมด!$L:$L,MATCH('เอกสารหมายเลข 1 (2)'!$V359,อาจารย์ประจำหลักสูตรทั้งหมด!$AK:$AK,0)),"")</f>
        <v>#NAME?</v>
      </c>
      <c r="J359" s="65" t="e">
        <f t="array" aca="1" ref="J359" ca="1">_xludf.IFNA(INDEX(อาจารย์ประจำหลักสูตรทั้งหมด!$T:$T,MATCH('เอกสารหมายเลข 1 (2)'!$V359,อาจารย์ประจำหลักสูตรทั้งหมด!$AK:$AK,0)),"")</f>
        <v>#NAME?</v>
      </c>
      <c r="K359" s="5" t="s">
        <v>6</v>
      </c>
      <c r="L359" s="5" t="s">
        <v>81</v>
      </c>
      <c r="M359" s="66">
        <f>IF(K359="ข้าราชการพลเรือนในสถาบันอุดมศึกษา",1,0)</f>
        <v>0</v>
      </c>
      <c r="N359" s="66">
        <f>IF(K359="พนักงานมหาวิทยาลัย",1,0)</f>
        <v>1</v>
      </c>
      <c r="O359" s="66"/>
      <c r="P359" s="66">
        <f>IF(K359="ลูกจ้างชั่วคราวรายเดือน",1,0)</f>
        <v>0</v>
      </c>
      <c r="Q359" s="66">
        <f>IF(K359="อาจารย์พิเศษรายชั่วโมง",1,0)</f>
        <v>0</v>
      </c>
      <c r="R359" s="67">
        <f t="shared" si="2"/>
        <v>1</v>
      </c>
      <c r="S359" s="5"/>
      <c r="T359" s="5"/>
      <c r="U359" s="5" t="str">
        <f t="shared" si="7"/>
        <v xml:space="preserve"> </v>
      </c>
      <c r="V359" s="8">
        <v>1449900006181</v>
      </c>
      <c r="W359" s="5"/>
      <c r="X359" s="5"/>
      <c r="Y359" s="5"/>
      <c r="Z359" s="5"/>
    </row>
    <row r="360" spans="1:26" ht="21.75" customHeight="1">
      <c r="A360" s="4">
        <v>5</v>
      </c>
      <c r="B360" s="57" t="str">
        <f>E361</f>
        <v>สาขาวิชาการบริหารทรัพยากรมนุษย์ และการจัดการทั่วไป</v>
      </c>
      <c r="C360" s="58" t="str">
        <f>B360</f>
        <v>สาขาวิชาการบริหารทรัพยากรมนุษย์ และการจัดการทั่วไป</v>
      </c>
      <c r="D360" s="59"/>
      <c r="E360" s="59"/>
      <c r="F360" s="59" t="e">
        <f t="array" aca="1" ref="F360" ca="1">_xludf.IFNA(INDEX(อาจารย์ประจำหลักสูตรทั้งหมด!$J:$J,MATCH('เอกสารหมายเลข 1 (2)'!$V360,อาจารย์ประจำหลักสูตรทั้งหมด!$AK:$AK,0)),"")</f>
        <v>#NAME?</v>
      </c>
      <c r="G360" s="59" t="e">
        <f t="array" aca="1" ref="G360" ca="1">_xludf.IFNA(INDEX(อาจารย์ประจำหลักสูตรทั้งหมด!$C:$C,MATCH('เอกสารหมายเลข 1 (2)'!$V360,อาจารย์ประจำหลักสูตรทั้งหมด!$AK:$AK,0)),"")</f>
        <v>#NAME?</v>
      </c>
      <c r="H360" s="59" t="e">
        <f t="array" aca="1" ref="H360" ca="1">_xludf.IFNA(INDEX(อาจารย์ประจำหลักสูตรทั้งหมด!$E:$E,MATCH('เอกสารหมายเลข 1 (2)'!$V360,อาจารย์ประจำหลักสูตรทั้งหมด!$AK:$AK,0)),"")</f>
        <v>#NAME?</v>
      </c>
      <c r="I360" s="59" t="e">
        <f t="array" aca="1" ref="I360" ca="1">_xludf.IFNA(INDEX(อาจารย์ประจำหลักสูตรทั้งหมด!$L:$L,MATCH('เอกสารหมายเลข 1 (2)'!$V360,อาจารย์ประจำหลักสูตรทั้งหมด!$AK:$AK,0)),"")</f>
        <v>#NAME?</v>
      </c>
      <c r="J360" s="61" t="e">
        <f t="array" aca="1" ref="J360" ca="1">_xludf.IFNA(INDEX(อาจารย์ประจำหลักสูตรทั้งหมด!$T:$T,MATCH('เอกสารหมายเลข 1 (2)'!$V360,อาจารย์ประจำหลักสูตรทั้งหมด!$AK:$AK,0)),"")</f>
        <v>#NAME?</v>
      </c>
      <c r="K360" s="59"/>
      <c r="L360" s="59"/>
      <c r="M360" s="62">
        <f t="shared" ref="M360:N360" si="224">SUMIF($E:$E,$B360,M:M)</f>
        <v>5</v>
      </c>
      <c r="N360" s="62">
        <f t="shared" si="224"/>
        <v>4</v>
      </c>
      <c r="O360" s="62"/>
      <c r="P360" s="62">
        <f t="shared" ref="P360:Q360" si="225">SUMIF($E:$E,$B360,P:P)</f>
        <v>0</v>
      </c>
      <c r="Q360" s="62">
        <f t="shared" si="225"/>
        <v>0</v>
      </c>
      <c r="R360" s="63">
        <f t="shared" si="2"/>
        <v>9</v>
      </c>
      <c r="S360" s="59"/>
      <c r="T360" s="59"/>
      <c r="U360" s="5" t="str">
        <f t="shared" si="7"/>
        <v>คณะวิทยาการจัดการ สาขาวิชาการบริหารทรัพยากรมนุษย์ และการจัดการทั่วไป</v>
      </c>
      <c r="V360" s="58" t="s">
        <v>51</v>
      </c>
      <c r="W360" s="59"/>
      <c r="X360" s="59"/>
      <c r="Y360" s="59"/>
      <c r="Z360" s="59"/>
    </row>
    <row r="361" spans="1:26" ht="21.75" customHeight="1">
      <c r="A361" s="1"/>
      <c r="B361" s="2">
        <v>3400101728361</v>
      </c>
      <c r="C361" s="64" t="s">
        <v>533</v>
      </c>
      <c r="D361" s="5" t="s">
        <v>373</v>
      </c>
      <c r="E361" s="5" t="s">
        <v>534</v>
      </c>
      <c r="F361" s="5" t="e">
        <f t="array" aca="1" ref="F361" ca="1">_xludf.IFNA(INDEX(อาจารย์ประจำหลักสูตรทั้งหมด!$J:$J,MATCH('เอกสารหมายเลข 1 (2)'!$V361,อาจารย์ประจำหลักสูตรทั้งหมด!$AK:$AK,0)),"")</f>
        <v>#NAME?</v>
      </c>
      <c r="G361" s="5" t="e">
        <f t="array" aca="1" ref="G361" ca="1">_xludf.IFNA(INDEX(อาจารย์ประจำหลักสูตรทั้งหมด!$C:$C,MATCH('เอกสารหมายเลข 1 (2)'!$V361,อาจารย์ประจำหลักสูตรทั้งหมด!$AK:$AK,0)),"")</f>
        <v>#NAME?</v>
      </c>
      <c r="H361" s="5" t="e">
        <f t="array" aca="1" ref="H361" ca="1">_xludf.IFNA(INDEX(อาจารย์ประจำหลักสูตรทั้งหมด!$E:$E,MATCH('เอกสารหมายเลข 1 (2)'!$V361,อาจารย์ประจำหลักสูตรทั้งหมด!$AK:$AK,0)),"")</f>
        <v>#NAME?</v>
      </c>
      <c r="I361" s="5" t="e">
        <f t="array" aca="1" ref="I361" ca="1">_xludf.IFNA(INDEX(อาจารย์ประจำหลักสูตรทั้งหมด!$L:$L,MATCH('เอกสารหมายเลข 1 (2)'!$V361,อาจารย์ประจำหลักสูตรทั้งหมด!$AK:$AK,0)),"")</f>
        <v>#NAME?</v>
      </c>
      <c r="J361" s="65" t="e">
        <f t="array" aca="1" ref="J361" ca="1">_xludf.IFNA(INDEX(อาจารย์ประจำหลักสูตรทั้งหมด!$T:$T,MATCH('เอกสารหมายเลข 1 (2)'!$V361,อาจารย์ประจำหลักสูตรทั้งหมด!$AK:$AK,0)),"")</f>
        <v>#NAME?</v>
      </c>
      <c r="K361" s="5" t="s">
        <v>62</v>
      </c>
      <c r="L361" s="5" t="s">
        <v>81</v>
      </c>
      <c r="M361" s="66">
        <f t="shared" ref="M361:M369" si="226">IF(K361="ข้าราชการพลเรือนในสถาบันอุดมศึกษา",1,0)</f>
        <v>1</v>
      </c>
      <c r="N361" s="66">
        <f t="shared" ref="N361:N369" si="227">IF(K361="พนักงานมหาวิทยาลัย",1,0)</f>
        <v>0</v>
      </c>
      <c r="O361" s="66"/>
      <c r="P361" s="66">
        <f t="shared" ref="P361:P369" si="228">IF(K361="ลูกจ้างชั่วคราวรายเดือน",1,0)</f>
        <v>0</v>
      </c>
      <c r="Q361" s="66">
        <f t="shared" ref="Q361:Q369" si="229">IF(K361="อาจารย์พิเศษรายชั่วโมง",1,0)</f>
        <v>0</v>
      </c>
      <c r="R361" s="67">
        <f t="shared" si="2"/>
        <v>1</v>
      </c>
      <c r="S361" s="5"/>
      <c r="T361" s="5"/>
      <c r="U361" s="5" t="str">
        <f t="shared" si="7"/>
        <v>คณะวิทยาการจัดการ สาขาวิชาการบริหารทรัพยากรมนุษย์ และการจัดการทั่วไป</v>
      </c>
      <c r="V361" s="8">
        <v>3400101728361</v>
      </c>
      <c r="W361" s="5"/>
      <c r="X361" s="5"/>
      <c r="Y361" s="5"/>
      <c r="Z361" s="5"/>
    </row>
    <row r="362" spans="1:26" ht="21.75" customHeight="1">
      <c r="A362" s="1"/>
      <c r="B362" s="2">
        <v>3479900086075</v>
      </c>
      <c r="C362" s="64" t="s">
        <v>535</v>
      </c>
      <c r="D362" s="5" t="s">
        <v>373</v>
      </c>
      <c r="E362" s="5" t="s">
        <v>534</v>
      </c>
      <c r="F362" s="5" t="e">
        <f t="array" aca="1" ref="F362" ca="1">_xludf.IFNA(INDEX(อาจารย์ประจำหลักสูตรทั้งหมด!$J:$J,MATCH('เอกสารหมายเลข 1 (2)'!$V362,อาจารย์ประจำหลักสูตรทั้งหมด!$AK:$AK,0)),"")</f>
        <v>#NAME?</v>
      </c>
      <c r="G362" s="5" t="e">
        <f t="array" aca="1" ref="G362" ca="1">_xludf.IFNA(INDEX(อาจารย์ประจำหลักสูตรทั้งหมด!$C:$C,MATCH('เอกสารหมายเลข 1 (2)'!$V362,อาจารย์ประจำหลักสูตรทั้งหมด!$AK:$AK,0)),"")</f>
        <v>#NAME?</v>
      </c>
      <c r="H362" s="5" t="e">
        <f t="array" aca="1" ref="H362" ca="1">_xludf.IFNA(INDEX(อาจารย์ประจำหลักสูตรทั้งหมด!$E:$E,MATCH('เอกสารหมายเลข 1 (2)'!$V362,อาจารย์ประจำหลักสูตรทั้งหมด!$AK:$AK,0)),"")</f>
        <v>#NAME?</v>
      </c>
      <c r="I362" s="5" t="e">
        <f t="array" aca="1" ref="I362" ca="1">_xludf.IFNA(INDEX(อาจารย์ประจำหลักสูตรทั้งหมด!$L:$L,MATCH('เอกสารหมายเลข 1 (2)'!$V362,อาจารย์ประจำหลักสูตรทั้งหมด!$AK:$AK,0)),"")</f>
        <v>#NAME?</v>
      </c>
      <c r="J362" s="65" t="e">
        <f t="array" aca="1" ref="J362" ca="1">_xludf.IFNA(INDEX(อาจารย์ประจำหลักสูตรทั้งหมด!$T:$T,MATCH('เอกสารหมายเลข 1 (2)'!$V362,อาจารย์ประจำหลักสูตรทั้งหมด!$AK:$AK,0)),"")</f>
        <v>#NAME?</v>
      </c>
      <c r="K362" s="5" t="s">
        <v>62</v>
      </c>
      <c r="L362" s="5" t="s">
        <v>49</v>
      </c>
      <c r="M362" s="66">
        <f t="shared" si="226"/>
        <v>1</v>
      </c>
      <c r="N362" s="66">
        <f t="shared" si="227"/>
        <v>0</v>
      </c>
      <c r="O362" s="66"/>
      <c r="P362" s="66">
        <f t="shared" si="228"/>
        <v>0</v>
      </c>
      <c r="Q362" s="66">
        <f t="shared" si="229"/>
        <v>0</v>
      </c>
      <c r="R362" s="67">
        <f t="shared" si="2"/>
        <v>1</v>
      </c>
      <c r="S362" s="5"/>
      <c r="T362" s="5"/>
      <c r="U362" s="5" t="str">
        <f t="shared" si="7"/>
        <v>คณะวิทยาการจัดการ สาขาวิชาการบริหารทรัพยากรมนุษย์ และการจัดการทั่วไป</v>
      </c>
      <c r="V362" s="8">
        <v>3479900086075</v>
      </c>
      <c r="W362" s="5"/>
      <c r="X362" s="5"/>
      <c r="Y362" s="5"/>
      <c r="Z362" s="5"/>
    </row>
    <row r="363" spans="1:26" ht="21.75" customHeight="1">
      <c r="A363" s="1"/>
      <c r="B363" s="2">
        <v>3540100344895</v>
      </c>
      <c r="C363" s="64" t="s">
        <v>537</v>
      </c>
      <c r="D363" s="5" t="s">
        <v>373</v>
      </c>
      <c r="E363" s="5" t="s">
        <v>534</v>
      </c>
      <c r="F363" s="5" t="e">
        <f t="array" aca="1" ref="F363" ca="1">_xludf.IFNA(INDEX(อาจารย์ประจำหลักสูตรทั้งหมด!$J:$J,MATCH('เอกสารหมายเลข 1 (2)'!$V363,อาจารย์ประจำหลักสูตรทั้งหมด!$AK:$AK,0)),"")</f>
        <v>#NAME?</v>
      </c>
      <c r="G363" s="5" t="e">
        <f t="array" aca="1" ref="G363" ca="1">_xludf.IFNA(INDEX(อาจารย์ประจำหลักสูตรทั้งหมด!$C:$C,MATCH('เอกสารหมายเลข 1 (2)'!$V363,อาจารย์ประจำหลักสูตรทั้งหมด!$AK:$AK,0)),"")</f>
        <v>#NAME?</v>
      </c>
      <c r="H363" s="5" t="e">
        <f t="array" aca="1" ref="H363" ca="1">_xludf.IFNA(INDEX(อาจารย์ประจำหลักสูตรทั้งหมด!$E:$E,MATCH('เอกสารหมายเลข 1 (2)'!$V363,อาจารย์ประจำหลักสูตรทั้งหมด!$AK:$AK,0)),"")</f>
        <v>#NAME?</v>
      </c>
      <c r="I363" s="5" t="e">
        <f t="array" aca="1" ref="I363" ca="1">_xludf.IFNA(INDEX(อาจารย์ประจำหลักสูตรทั้งหมด!$L:$L,MATCH('เอกสารหมายเลข 1 (2)'!$V363,อาจารย์ประจำหลักสูตรทั้งหมด!$AK:$AK,0)),"")</f>
        <v>#NAME?</v>
      </c>
      <c r="J363" s="65" t="e">
        <f t="array" aca="1" ref="J363" ca="1">_xludf.IFNA(INDEX(อาจารย์ประจำหลักสูตรทั้งหมด!$T:$T,MATCH('เอกสารหมายเลข 1 (2)'!$V363,อาจารย์ประจำหลักสูตรทั้งหมด!$AK:$AK,0)),"")</f>
        <v>#NAME?</v>
      </c>
      <c r="K363" s="5" t="s">
        <v>62</v>
      </c>
      <c r="L363" s="5" t="s">
        <v>81</v>
      </c>
      <c r="M363" s="66">
        <f t="shared" si="226"/>
        <v>1</v>
      </c>
      <c r="N363" s="66">
        <f t="shared" si="227"/>
        <v>0</v>
      </c>
      <c r="O363" s="66"/>
      <c r="P363" s="66">
        <f t="shared" si="228"/>
        <v>0</v>
      </c>
      <c r="Q363" s="66">
        <f t="shared" si="229"/>
        <v>0</v>
      </c>
      <c r="R363" s="67">
        <f t="shared" si="2"/>
        <v>1</v>
      </c>
      <c r="S363" s="5"/>
      <c r="T363" s="5"/>
      <c r="U363" s="5" t="str">
        <f t="shared" si="7"/>
        <v>คณะวิทยาการจัดการ สาขาวิชาการบริหารทรัพยากรมนุษย์ และการจัดการทั่วไป</v>
      </c>
      <c r="V363" s="8">
        <v>3540100344895</v>
      </c>
      <c r="W363" s="5"/>
      <c r="X363" s="5"/>
      <c r="Y363" s="5"/>
      <c r="Z363" s="5"/>
    </row>
    <row r="364" spans="1:26" ht="21.75" customHeight="1">
      <c r="A364" s="1"/>
      <c r="B364" s="2">
        <v>3580400137399</v>
      </c>
      <c r="C364" s="64" t="s">
        <v>538</v>
      </c>
      <c r="D364" s="5" t="s">
        <v>373</v>
      </c>
      <c r="E364" s="5" t="s">
        <v>534</v>
      </c>
      <c r="F364" s="5" t="e">
        <f t="array" aca="1" ref="F364" ca="1">_xludf.IFNA(INDEX(อาจารย์ประจำหลักสูตรทั้งหมด!$J:$J,MATCH('เอกสารหมายเลข 1 (2)'!$V364,อาจารย์ประจำหลักสูตรทั้งหมด!$AK:$AK,0)),"")</f>
        <v>#NAME?</v>
      </c>
      <c r="G364" s="5" t="e">
        <f t="array" aca="1" ref="G364" ca="1">_xludf.IFNA(INDEX(อาจารย์ประจำหลักสูตรทั้งหมด!$C:$C,MATCH('เอกสารหมายเลข 1 (2)'!$V364,อาจารย์ประจำหลักสูตรทั้งหมด!$AK:$AK,0)),"")</f>
        <v>#NAME?</v>
      </c>
      <c r="H364" s="5" t="e">
        <f t="array" aca="1" ref="H364" ca="1">_xludf.IFNA(INDEX(อาจารย์ประจำหลักสูตรทั้งหมด!$E:$E,MATCH('เอกสารหมายเลข 1 (2)'!$V364,อาจารย์ประจำหลักสูตรทั้งหมด!$AK:$AK,0)),"")</f>
        <v>#NAME?</v>
      </c>
      <c r="I364" s="5" t="e">
        <f t="array" aca="1" ref="I364" ca="1">_xludf.IFNA(INDEX(อาจารย์ประจำหลักสูตรทั้งหมด!$L:$L,MATCH('เอกสารหมายเลข 1 (2)'!$V364,อาจารย์ประจำหลักสูตรทั้งหมด!$AK:$AK,0)),"")</f>
        <v>#NAME?</v>
      </c>
      <c r="J364" s="65" t="e">
        <f t="array" aca="1" ref="J364" ca="1">_xludf.IFNA(INDEX(อาจารย์ประจำหลักสูตรทั้งหมด!$T:$T,MATCH('เอกสารหมายเลข 1 (2)'!$V364,อาจารย์ประจำหลักสูตรทั้งหมด!$AK:$AK,0)),"")</f>
        <v>#NAME?</v>
      </c>
      <c r="K364" s="5" t="s">
        <v>62</v>
      </c>
      <c r="L364" s="5" t="s">
        <v>81</v>
      </c>
      <c r="M364" s="66">
        <f t="shared" si="226"/>
        <v>1</v>
      </c>
      <c r="N364" s="66">
        <f t="shared" si="227"/>
        <v>0</v>
      </c>
      <c r="O364" s="66"/>
      <c r="P364" s="66">
        <f t="shared" si="228"/>
        <v>0</v>
      </c>
      <c r="Q364" s="66">
        <f t="shared" si="229"/>
        <v>0</v>
      </c>
      <c r="R364" s="67">
        <f t="shared" si="2"/>
        <v>1</v>
      </c>
      <c r="S364" s="5"/>
      <c r="T364" s="5"/>
      <c r="U364" s="5" t="str">
        <f t="shared" si="7"/>
        <v>คณะวิทยาการจัดการ สาขาวิชาการบริหารทรัพยากรมนุษย์ และการจัดการทั่วไป</v>
      </c>
      <c r="V364" s="8">
        <v>3580400137399</v>
      </c>
      <c r="W364" s="5"/>
      <c r="X364" s="5"/>
      <c r="Y364" s="5"/>
      <c r="Z364" s="5"/>
    </row>
    <row r="365" spans="1:26" ht="21.75" customHeight="1">
      <c r="A365" s="1"/>
      <c r="B365" s="2">
        <v>3670200023232</v>
      </c>
      <c r="C365" s="64" t="s">
        <v>540</v>
      </c>
      <c r="D365" s="5" t="s">
        <v>373</v>
      </c>
      <c r="E365" s="5" t="s">
        <v>534</v>
      </c>
      <c r="F365" s="5" t="e">
        <f t="array" aca="1" ref="F365" ca="1">_xludf.IFNA(INDEX(อาจารย์ประจำหลักสูตรทั้งหมด!$J:$J,MATCH('เอกสารหมายเลข 1 (2)'!$V365,อาจารย์ประจำหลักสูตรทั้งหมด!$AK:$AK,0)),"")</f>
        <v>#NAME?</v>
      </c>
      <c r="G365" s="5" t="e">
        <f t="array" aca="1" ref="G365" ca="1">_xludf.IFNA(INDEX(อาจารย์ประจำหลักสูตรทั้งหมด!$C:$C,MATCH('เอกสารหมายเลข 1 (2)'!$V365,อาจารย์ประจำหลักสูตรทั้งหมด!$AK:$AK,0)),"")</f>
        <v>#NAME?</v>
      </c>
      <c r="H365" s="5" t="e">
        <f t="array" aca="1" ref="H365" ca="1">_xludf.IFNA(INDEX(อาจารย์ประจำหลักสูตรทั้งหมด!$E:$E,MATCH('เอกสารหมายเลข 1 (2)'!$V365,อาจารย์ประจำหลักสูตรทั้งหมด!$AK:$AK,0)),"")</f>
        <v>#NAME?</v>
      </c>
      <c r="I365" s="5" t="e">
        <f t="array" aca="1" ref="I365" ca="1">_xludf.IFNA(INDEX(อาจารย์ประจำหลักสูตรทั้งหมด!$L:$L,MATCH('เอกสารหมายเลข 1 (2)'!$V365,อาจารย์ประจำหลักสูตรทั้งหมด!$AK:$AK,0)),"")</f>
        <v>#NAME?</v>
      </c>
      <c r="J365" s="65" t="e">
        <f t="array" aca="1" ref="J365" ca="1">_xludf.IFNA(INDEX(อาจารย์ประจำหลักสูตรทั้งหมด!$T:$T,MATCH('เอกสารหมายเลข 1 (2)'!$V365,อาจารย์ประจำหลักสูตรทั้งหมด!$AK:$AK,0)),"")</f>
        <v>#NAME?</v>
      </c>
      <c r="K365" s="5" t="s">
        <v>62</v>
      </c>
      <c r="L365" s="5" t="s">
        <v>81</v>
      </c>
      <c r="M365" s="66">
        <f t="shared" si="226"/>
        <v>1</v>
      </c>
      <c r="N365" s="66">
        <f t="shared" si="227"/>
        <v>0</v>
      </c>
      <c r="O365" s="66"/>
      <c r="P365" s="66">
        <f t="shared" si="228"/>
        <v>0</v>
      </c>
      <c r="Q365" s="66">
        <f t="shared" si="229"/>
        <v>0</v>
      </c>
      <c r="R365" s="67">
        <f t="shared" si="2"/>
        <v>1</v>
      </c>
      <c r="S365" s="5"/>
      <c r="T365" s="5"/>
      <c r="U365" s="5" t="str">
        <f t="shared" si="7"/>
        <v>คณะวิทยาการจัดการ สาขาวิชาการบริหารทรัพยากรมนุษย์ และการจัดการทั่วไป</v>
      </c>
      <c r="V365" s="8">
        <v>3670200023232</v>
      </c>
      <c r="W365" s="5"/>
      <c r="X365" s="5"/>
      <c r="Y365" s="5"/>
      <c r="Z365" s="5"/>
    </row>
    <row r="366" spans="1:26" ht="21.75" customHeight="1">
      <c r="A366" s="1"/>
      <c r="B366" s="2">
        <v>3100902391341</v>
      </c>
      <c r="C366" s="64" t="s">
        <v>541</v>
      </c>
      <c r="D366" s="5" t="s">
        <v>373</v>
      </c>
      <c r="E366" s="5" t="s">
        <v>534</v>
      </c>
      <c r="F366" s="5" t="e">
        <f t="array" aca="1" ref="F366" ca="1">_xludf.IFNA(INDEX(อาจารย์ประจำหลักสูตรทั้งหมด!$J:$J,MATCH('เอกสารหมายเลข 1 (2)'!$V366,อาจารย์ประจำหลักสูตรทั้งหมด!$AK:$AK,0)),"")</f>
        <v>#NAME?</v>
      </c>
      <c r="G366" s="5" t="e">
        <f t="array" aca="1" ref="G366" ca="1">_xludf.IFNA(INDEX(อาจารย์ประจำหลักสูตรทั้งหมด!$C:$C,MATCH('เอกสารหมายเลข 1 (2)'!$V366,อาจารย์ประจำหลักสูตรทั้งหมด!$AK:$AK,0)),"")</f>
        <v>#NAME?</v>
      </c>
      <c r="H366" s="5" t="e">
        <f t="array" aca="1" ref="H366" ca="1">_xludf.IFNA(INDEX(อาจารย์ประจำหลักสูตรทั้งหมด!$E:$E,MATCH('เอกสารหมายเลข 1 (2)'!$V366,อาจารย์ประจำหลักสูตรทั้งหมด!$AK:$AK,0)),"")</f>
        <v>#NAME?</v>
      </c>
      <c r="I366" s="5" t="e">
        <f t="array" aca="1" ref="I366" ca="1">_xludf.IFNA(INDEX(อาจารย์ประจำหลักสูตรทั้งหมด!$L:$L,MATCH('เอกสารหมายเลข 1 (2)'!$V366,อาจารย์ประจำหลักสูตรทั้งหมด!$AK:$AK,0)),"")</f>
        <v>#NAME?</v>
      </c>
      <c r="J366" s="65" t="e">
        <f t="array" aca="1" ref="J366" ca="1">_xludf.IFNA(INDEX(อาจารย์ประจำหลักสูตรทั้งหมด!$T:$T,MATCH('เอกสารหมายเลข 1 (2)'!$V366,อาจารย์ประจำหลักสูตรทั้งหมด!$AK:$AK,0)),"")</f>
        <v>#NAME?</v>
      </c>
      <c r="K366" s="5" t="s">
        <v>6</v>
      </c>
      <c r="L366" s="5" t="s">
        <v>81</v>
      </c>
      <c r="M366" s="66">
        <f t="shared" si="226"/>
        <v>0</v>
      </c>
      <c r="N366" s="66">
        <f t="shared" si="227"/>
        <v>1</v>
      </c>
      <c r="O366" s="66"/>
      <c r="P366" s="66">
        <f t="shared" si="228"/>
        <v>0</v>
      </c>
      <c r="Q366" s="66">
        <f t="shared" si="229"/>
        <v>0</v>
      </c>
      <c r="R366" s="67">
        <f t="shared" si="2"/>
        <v>1</v>
      </c>
      <c r="S366" s="5"/>
      <c r="T366" s="5"/>
      <c r="U366" s="5" t="str">
        <f t="shared" si="7"/>
        <v>คณะวิทยาการจัดการ สาขาวิชาการบริหารทรัพยากรมนุษย์ และการจัดการทั่วไป</v>
      </c>
      <c r="V366" s="8">
        <v>3100902391341</v>
      </c>
      <c r="W366" s="5"/>
      <c r="X366" s="5"/>
      <c r="Y366" s="5"/>
      <c r="Z366" s="5"/>
    </row>
    <row r="367" spans="1:26" ht="21.75" customHeight="1">
      <c r="A367" s="1"/>
      <c r="B367" s="2">
        <v>3479900203551</v>
      </c>
      <c r="C367" s="64" t="s">
        <v>542</v>
      </c>
      <c r="D367" s="5" t="s">
        <v>373</v>
      </c>
      <c r="E367" s="5" t="s">
        <v>534</v>
      </c>
      <c r="F367" s="5" t="e">
        <f t="array" aca="1" ref="F367" ca="1">_xludf.IFNA(INDEX(อาจารย์ประจำหลักสูตรทั้งหมด!$J:$J,MATCH('เอกสารหมายเลข 1 (2)'!$V367,อาจารย์ประจำหลักสูตรทั้งหมด!$AK:$AK,0)),"")</f>
        <v>#NAME?</v>
      </c>
      <c r="G367" s="5" t="e">
        <f t="array" aca="1" ref="G367" ca="1">_xludf.IFNA(INDEX(อาจารย์ประจำหลักสูตรทั้งหมด!$C:$C,MATCH('เอกสารหมายเลข 1 (2)'!$V367,อาจารย์ประจำหลักสูตรทั้งหมด!$AK:$AK,0)),"")</f>
        <v>#NAME?</v>
      </c>
      <c r="H367" s="5" t="e">
        <f t="array" aca="1" ref="H367" ca="1">_xludf.IFNA(INDEX(อาจารย์ประจำหลักสูตรทั้งหมด!$E:$E,MATCH('เอกสารหมายเลข 1 (2)'!$V367,อาจารย์ประจำหลักสูตรทั้งหมด!$AK:$AK,0)),"")</f>
        <v>#NAME?</v>
      </c>
      <c r="I367" s="5" t="e">
        <f t="array" aca="1" ref="I367" ca="1">_xludf.IFNA(INDEX(อาจารย์ประจำหลักสูตรทั้งหมด!$L:$L,MATCH('เอกสารหมายเลข 1 (2)'!$V367,อาจารย์ประจำหลักสูตรทั้งหมด!$AK:$AK,0)),"")</f>
        <v>#NAME?</v>
      </c>
      <c r="J367" s="65" t="e">
        <f t="array" aca="1" ref="J367" ca="1">_xludf.IFNA(INDEX(อาจารย์ประจำหลักสูตรทั้งหมด!$T:$T,MATCH('เอกสารหมายเลข 1 (2)'!$V367,อาจารย์ประจำหลักสูตรทั้งหมด!$AK:$AK,0)),"")</f>
        <v>#NAME?</v>
      </c>
      <c r="K367" s="5" t="s">
        <v>6</v>
      </c>
      <c r="L367" s="5" t="s">
        <v>81</v>
      </c>
      <c r="M367" s="66">
        <f t="shared" si="226"/>
        <v>0</v>
      </c>
      <c r="N367" s="66">
        <f t="shared" si="227"/>
        <v>1</v>
      </c>
      <c r="O367" s="66"/>
      <c r="P367" s="66">
        <f t="shared" si="228"/>
        <v>0</v>
      </c>
      <c r="Q367" s="66">
        <f t="shared" si="229"/>
        <v>0</v>
      </c>
      <c r="R367" s="67">
        <f t="shared" si="2"/>
        <v>1</v>
      </c>
      <c r="S367" s="5"/>
      <c r="T367" s="5"/>
      <c r="U367" s="5" t="str">
        <f t="shared" si="7"/>
        <v>คณะวิทยาการจัดการ สาขาวิชาการบริหารทรัพยากรมนุษย์ และการจัดการทั่วไป</v>
      </c>
      <c r="V367" s="8">
        <v>3479900203551</v>
      </c>
      <c r="W367" s="5"/>
      <c r="X367" s="5"/>
      <c r="Y367" s="5"/>
      <c r="Z367" s="5"/>
    </row>
    <row r="368" spans="1:26" ht="21.75" customHeight="1">
      <c r="A368" s="1"/>
      <c r="B368" s="2">
        <v>3480600187951</v>
      </c>
      <c r="C368" s="64" t="s">
        <v>543</v>
      </c>
      <c r="D368" s="5" t="s">
        <v>373</v>
      </c>
      <c r="E368" s="5" t="s">
        <v>534</v>
      </c>
      <c r="F368" s="5" t="e">
        <f t="array" aca="1" ref="F368" ca="1">_xludf.IFNA(INDEX(อาจารย์ประจำหลักสูตรทั้งหมด!$J:$J,MATCH('เอกสารหมายเลข 1 (2)'!$V368,อาจารย์ประจำหลักสูตรทั้งหมด!$AK:$AK,0)),"")</f>
        <v>#NAME?</v>
      </c>
      <c r="G368" s="5" t="e">
        <f t="array" aca="1" ref="G368" ca="1">_xludf.IFNA(INDEX(อาจารย์ประจำหลักสูตรทั้งหมด!$C:$C,MATCH('เอกสารหมายเลข 1 (2)'!$V368,อาจารย์ประจำหลักสูตรทั้งหมด!$AK:$AK,0)),"")</f>
        <v>#NAME?</v>
      </c>
      <c r="H368" s="5" t="e">
        <f t="array" aca="1" ref="H368" ca="1">_xludf.IFNA(INDEX(อาจารย์ประจำหลักสูตรทั้งหมด!$E:$E,MATCH('เอกสารหมายเลข 1 (2)'!$V368,อาจารย์ประจำหลักสูตรทั้งหมด!$AK:$AK,0)),"")</f>
        <v>#NAME?</v>
      </c>
      <c r="I368" s="5" t="e">
        <f t="array" aca="1" ref="I368" ca="1">_xludf.IFNA(INDEX(อาจารย์ประจำหลักสูตรทั้งหมด!$L:$L,MATCH('เอกสารหมายเลข 1 (2)'!$V368,อาจารย์ประจำหลักสูตรทั้งหมด!$AK:$AK,0)),"")</f>
        <v>#NAME?</v>
      </c>
      <c r="J368" s="65" t="e">
        <f t="array" aca="1" ref="J368" ca="1">_xludf.IFNA(INDEX(อาจารย์ประจำหลักสูตรทั้งหมด!$T:$T,MATCH('เอกสารหมายเลข 1 (2)'!$V368,อาจารย์ประจำหลักสูตรทั้งหมด!$AK:$AK,0)),"")</f>
        <v>#NAME?</v>
      </c>
      <c r="K368" s="5" t="s">
        <v>6</v>
      </c>
      <c r="L368" s="5" t="s">
        <v>81</v>
      </c>
      <c r="M368" s="66">
        <f t="shared" si="226"/>
        <v>0</v>
      </c>
      <c r="N368" s="66">
        <f t="shared" si="227"/>
        <v>1</v>
      </c>
      <c r="O368" s="66"/>
      <c r="P368" s="66">
        <f t="shared" si="228"/>
        <v>0</v>
      </c>
      <c r="Q368" s="66">
        <f t="shared" si="229"/>
        <v>0</v>
      </c>
      <c r="R368" s="67">
        <f t="shared" si="2"/>
        <v>1</v>
      </c>
      <c r="S368" s="5"/>
      <c r="T368" s="5"/>
      <c r="U368" s="5" t="str">
        <f t="shared" si="7"/>
        <v>คณะวิทยาการจัดการ สาขาวิชาการบริหารทรัพยากรมนุษย์ และการจัดการทั่วไป</v>
      </c>
      <c r="V368" s="8">
        <v>3480600187951</v>
      </c>
      <c r="W368" s="5"/>
      <c r="X368" s="5"/>
      <c r="Y368" s="5"/>
      <c r="Z368" s="5"/>
    </row>
    <row r="369" spans="1:26" ht="21.75" customHeight="1">
      <c r="A369" s="1"/>
      <c r="B369" s="2">
        <v>3841400009127</v>
      </c>
      <c r="C369" s="64" t="s">
        <v>544</v>
      </c>
      <c r="D369" s="5" t="s">
        <v>373</v>
      </c>
      <c r="E369" s="5" t="s">
        <v>534</v>
      </c>
      <c r="F369" s="5" t="e">
        <f t="array" aca="1" ref="F369" ca="1">_xludf.IFNA(INDEX(อาจารย์ประจำหลักสูตรทั้งหมด!$J:$J,MATCH('เอกสารหมายเลข 1 (2)'!$V369,อาจารย์ประจำหลักสูตรทั้งหมด!$AK:$AK,0)),"")</f>
        <v>#NAME?</v>
      </c>
      <c r="G369" s="5" t="e">
        <f t="array" aca="1" ref="G369" ca="1">_xludf.IFNA(INDEX(อาจารย์ประจำหลักสูตรทั้งหมด!$C:$C,MATCH('เอกสารหมายเลข 1 (2)'!$V369,อาจารย์ประจำหลักสูตรทั้งหมด!$AK:$AK,0)),"")</f>
        <v>#NAME?</v>
      </c>
      <c r="H369" s="5" t="e">
        <f t="array" aca="1" ref="H369" ca="1">_xludf.IFNA(INDEX(อาจารย์ประจำหลักสูตรทั้งหมด!$E:$E,MATCH('เอกสารหมายเลข 1 (2)'!$V369,อาจารย์ประจำหลักสูตรทั้งหมด!$AK:$AK,0)),"")</f>
        <v>#NAME?</v>
      </c>
      <c r="I369" s="5" t="e">
        <f t="array" aca="1" ref="I369" ca="1">_xludf.IFNA(INDEX(อาจารย์ประจำหลักสูตรทั้งหมด!$L:$L,MATCH('เอกสารหมายเลข 1 (2)'!$V369,อาจารย์ประจำหลักสูตรทั้งหมด!$AK:$AK,0)),"")</f>
        <v>#NAME?</v>
      </c>
      <c r="J369" s="65" t="e">
        <f t="array" aca="1" ref="J369" ca="1">_xludf.IFNA(INDEX(อาจารย์ประจำหลักสูตรทั้งหมด!$T:$T,MATCH('เอกสารหมายเลข 1 (2)'!$V369,อาจารย์ประจำหลักสูตรทั้งหมด!$AK:$AK,0)),"")</f>
        <v>#NAME?</v>
      </c>
      <c r="K369" s="5" t="s">
        <v>6</v>
      </c>
      <c r="L369" s="5" t="s">
        <v>49</v>
      </c>
      <c r="M369" s="66">
        <f t="shared" si="226"/>
        <v>0</v>
      </c>
      <c r="N369" s="66">
        <f t="shared" si="227"/>
        <v>1</v>
      </c>
      <c r="O369" s="66"/>
      <c r="P369" s="66">
        <f t="shared" si="228"/>
        <v>0</v>
      </c>
      <c r="Q369" s="66">
        <f t="shared" si="229"/>
        <v>0</v>
      </c>
      <c r="R369" s="67">
        <f t="shared" si="2"/>
        <v>1</v>
      </c>
      <c r="S369" s="5"/>
      <c r="T369" s="5"/>
      <c r="U369" s="5" t="str">
        <f t="shared" si="7"/>
        <v xml:space="preserve"> </v>
      </c>
      <c r="V369" s="8">
        <v>3841400009127</v>
      </c>
      <c r="W369" s="5"/>
      <c r="X369" s="5"/>
      <c r="Y369" s="5"/>
      <c r="Z369" s="5"/>
    </row>
    <row r="370" spans="1:26" ht="21.75" customHeight="1">
      <c r="A370" s="4">
        <v>6</v>
      </c>
      <c r="B370" s="57" t="str">
        <f>E371</f>
        <v>สาขาวิชาการบัญชี</v>
      </c>
      <c r="C370" s="58" t="str">
        <f>B370</f>
        <v>สาขาวิชาการบัญชี</v>
      </c>
      <c r="D370" s="59"/>
      <c r="E370" s="59"/>
      <c r="F370" s="59" t="e">
        <f t="array" aca="1" ref="F370" ca="1">_xludf.IFNA(INDEX(อาจารย์ประจำหลักสูตรทั้งหมด!$J:$J,MATCH('เอกสารหมายเลข 1 (2)'!$V370,อาจารย์ประจำหลักสูตรทั้งหมด!$AK:$AK,0)),"")</f>
        <v>#NAME?</v>
      </c>
      <c r="G370" s="59" t="e">
        <f t="array" aca="1" ref="G370" ca="1">_xludf.IFNA(INDEX(อาจารย์ประจำหลักสูตรทั้งหมด!$C:$C,MATCH('เอกสารหมายเลข 1 (2)'!$V370,อาจารย์ประจำหลักสูตรทั้งหมด!$AK:$AK,0)),"")</f>
        <v>#NAME?</v>
      </c>
      <c r="H370" s="59" t="e">
        <f t="array" aca="1" ref="H370" ca="1">_xludf.IFNA(INDEX(อาจารย์ประจำหลักสูตรทั้งหมด!$E:$E,MATCH('เอกสารหมายเลข 1 (2)'!$V370,อาจารย์ประจำหลักสูตรทั้งหมด!$AK:$AK,0)),"")</f>
        <v>#NAME?</v>
      </c>
      <c r="I370" s="59" t="e">
        <f t="array" aca="1" ref="I370" ca="1">_xludf.IFNA(INDEX(อาจารย์ประจำหลักสูตรทั้งหมด!$L:$L,MATCH('เอกสารหมายเลข 1 (2)'!$V370,อาจารย์ประจำหลักสูตรทั้งหมด!$AK:$AK,0)),"")</f>
        <v>#NAME?</v>
      </c>
      <c r="J370" s="61" t="e">
        <f t="array" aca="1" ref="J370" ca="1">_xludf.IFNA(INDEX(อาจารย์ประจำหลักสูตรทั้งหมด!$T:$T,MATCH('เอกสารหมายเลข 1 (2)'!$V370,อาจารย์ประจำหลักสูตรทั้งหมด!$AK:$AK,0)),"")</f>
        <v>#NAME?</v>
      </c>
      <c r="K370" s="59"/>
      <c r="L370" s="59"/>
      <c r="M370" s="62">
        <f t="shared" ref="M370:N370" si="230">SUMIF($E:$E,$B370,M:M)</f>
        <v>4</v>
      </c>
      <c r="N370" s="62">
        <f t="shared" si="230"/>
        <v>4</v>
      </c>
      <c r="O370" s="62"/>
      <c r="P370" s="62">
        <f t="shared" ref="P370:Q370" si="231">SUMIF($E:$E,$B370,P:P)</f>
        <v>0</v>
      </c>
      <c r="Q370" s="62">
        <f t="shared" si="231"/>
        <v>1</v>
      </c>
      <c r="R370" s="63">
        <f t="shared" si="2"/>
        <v>9</v>
      </c>
      <c r="S370" s="59"/>
      <c r="T370" s="59"/>
      <c r="U370" s="5" t="str">
        <f t="shared" si="7"/>
        <v>คณะวิทยาการจัดการ สาขาวิชาการบัญชี</v>
      </c>
      <c r="V370" s="58" t="s">
        <v>51</v>
      </c>
      <c r="W370" s="59"/>
      <c r="X370" s="59"/>
      <c r="Y370" s="59"/>
      <c r="Z370" s="59"/>
    </row>
    <row r="371" spans="1:26" ht="21.75" customHeight="1">
      <c r="A371" s="1"/>
      <c r="B371" s="2">
        <v>3101702089294</v>
      </c>
      <c r="C371" s="64" t="s">
        <v>546</v>
      </c>
      <c r="D371" s="5" t="s">
        <v>373</v>
      </c>
      <c r="E371" s="5" t="s">
        <v>547</v>
      </c>
      <c r="F371" s="5" t="e">
        <f t="array" aca="1" ref="F371" ca="1">_xludf.IFNA(INDEX(อาจารย์ประจำหลักสูตรทั้งหมด!$J:$J,MATCH('เอกสารหมายเลข 1 (2)'!$V371,อาจารย์ประจำหลักสูตรทั้งหมด!$AK:$AK,0)),"")</f>
        <v>#NAME?</v>
      </c>
      <c r="G371" s="5" t="e">
        <f t="array" aca="1" ref="G371" ca="1">_xludf.IFNA(INDEX(อาจารย์ประจำหลักสูตรทั้งหมด!$C:$C,MATCH('เอกสารหมายเลข 1 (2)'!$V371,อาจารย์ประจำหลักสูตรทั้งหมด!$AK:$AK,0)),"")</f>
        <v>#NAME?</v>
      </c>
      <c r="H371" s="5" t="e">
        <f t="array" aca="1" ref="H371" ca="1">_xludf.IFNA(INDEX(อาจารย์ประจำหลักสูตรทั้งหมด!$E:$E,MATCH('เอกสารหมายเลข 1 (2)'!$V371,อาจารย์ประจำหลักสูตรทั้งหมด!$AK:$AK,0)),"")</f>
        <v>#NAME?</v>
      </c>
      <c r="I371" s="5" t="e">
        <f t="array" aca="1" ref="I371" ca="1">_xludf.IFNA(INDEX(อาจารย์ประจำหลักสูตรทั้งหมด!$L:$L,MATCH('เอกสารหมายเลข 1 (2)'!$V371,อาจารย์ประจำหลักสูตรทั้งหมด!$AK:$AK,0)),"")</f>
        <v>#NAME?</v>
      </c>
      <c r="J371" s="65" t="e">
        <f t="array" aca="1" ref="J371" ca="1">_xludf.IFNA(INDEX(อาจารย์ประจำหลักสูตรทั้งหมด!$T:$T,MATCH('เอกสารหมายเลข 1 (2)'!$V371,อาจารย์ประจำหลักสูตรทั้งหมด!$AK:$AK,0)),"")</f>
        <v>#NAME?</v>
      </c>
      <c r="K371" s="5" t="s">
        <v>62</v>
      </c>
      <c r="L371" s="5" t="s">
        <v>81</v>
      </c>
      <c r="M371" s="66">
        <f t="shared" ref="M371:M379" si="232">IF(K371="ข้าราชการพลเรือนในสถาบันอุดมศึกษา",1,0)</f>
        <v>1</v>
      </c>
      <c r="N371" s="66">
        <f t="shared" ref="N371:N379" si="233">IF(K371="พนักงานมหาวิทยาลัย",1,0)</f>
        <v>0</v>
      </c>
      <c r="O371" s="66"/>
      <c r="P371" s="66">
        <f t="shared" ref="P371:P379" si="234">IF(K371="ลูกจ้างชั่วคราวรายเดือน",1,0)</f>
        <v>0</v>
      </c>
      <c r="Q371" s="66">
        <f t="shared" ref="Q371:Q379" si="235">IF(K371="อาจารย์พิเศษรายชั่วโมง",1,0)</f>
        <v>0</v>
      </c>
      <c r="R371" s="67">
        <f t="shared" si="2"/>
        <v>1</v>
      </c>
      <c r="S371" s="5"/>
      <c r="T371" s="5"/>
      <c r="U371" s="5" t="str">
        <f t="shared" si="7"/>
        <v>คณะวิทยาการจัดการ สาขาวิชาการบัญชี</v>
      </c>
      <c r="V371" s="8">
        <v>3101702089294</v>
      </c>
      <c r="W371" s="5"/>
      <c r="X371" s="5"/>
      <c r="Y371" s="5"/>
      <c r="Z371" s="5"/>
    </row>
    <row r="372" spans="1:26" ht="21.75" customHeight="1">
      <c r="A372" s="1"/>
      <c r="B372" s="2">
        <v>3141400317669</v>
      </c>
      <c r="C372" s="64" t="s">
        <v>551</v>
      </c>
      <c r="D372" s="5" t="s">
        <v>373</v>
      </c>
      <c r="E372" s="5" t="s">
        <v>547</v>
      </c>
      <c r="F372" s="5" t="e">
        <f t="array" aca="1" ref="F372" ca="1">_xludf.IFNA(INDEX(อาจารย์ประจำหลักสูตรทั้งหมด!$J:$J,MATCH('เอกสารหมายเลข 1 (2)'!$V372,อาจารย์ประจำหลักสูตรทั้งหมด!$AK:$AK,0)),"")</f>
        <v>#NAME?</v>
      </c>
      <c r="G372" s="5" t="e">
        <f t="array" aca="1" ref="G372" ca="1">_xludf.IFNA(INDEX(อาจารย์ประจำหลักสูตรทั้งหมด!$C:$C,MATCH('เอกสารหมายเลข 1 (2)'!$V372,อาจารย์ประจำหลักสูตรทั้งหมด!$AK:$AK,0)),"")</f>
        <v>#NAME?</v>
      </c>
      <c r="H372" s="5" t="e">
        <f t="array" aca="1" ref="H372" ca="1">_xludf.IFNA(INDEX(อาจารย์ประจำหลักสูตรทั้งหมด!$E:$E,MATCH('เอกสารหมายเลข 1 (2)'!$V372,อาจารย์ประจำหลักสูตรทั้งหมด!$AK:$AK,0)),"")</f>
        <v>#NAME?</v>
      </c>
      <c r="I372" s="5" t="e">
        <f t="array" aca="1" ref="I372" ca="1">_xludf.IFNA(INDEX(อาจารย์ประจำหลักสูตรทั้งหมด!$L:$L,MATCH('เอกสารหมายเลข 1 (2)'!$V372,อาจารย์ประจำหลักสูตรทั้งหมด!$AK:$AK,0)),"")</f>
        <v>#NAME?</v>
      </c>
      <c r="J372" s="65" t="e">
        <f t="array" aca="1" ref="J372" ca="1">_xludf.IFNA(INDEX(อาจารย์ประจำหลักสูตรทั้งหมด!$T:$T,MATCH('เอกสารหมายเลข 1 (2)'!$V372,อาจารย์ประจำหลักสูตรทั้งหมด!$AK:$AK,0)),"")</f>
        <v>#NAME?</v>
      </c>
      <c r="K372" s="5" t="s">
        <v>62</v>
      </c>
      <c r="L372" s="5" t="s">
        <v>81</v>
      </c>
      <c r="M372" s="66">
        <f t="shared" si="232"/>
        <v>1</v>
      </c>
      <c r="N372" s="66">
        <f t="shared" si="233"/>
        <v>0</v>
      </c>
      <c r="O372" s="66"/>
      <c r="P372" s="66">
        <f t="shared" si="234"/>
        <v>0</v>
      </c>
      <c r="Q372" s="66">
        <f t="shared" si="235"/>
        <v>0</v>
      </c>
      <c r="R372" s="67">
        <f t="shared" si="2"/>
        <v>1</v>
      </c>
      <c r="S372" s="5"/>
      <c r="T372" s="5"/>
      <c r="U372" s="5" t="str">
        <f t="shared" si="7"/>
        <v>คณะวิทยาการจัดการ สาขาวิชาการบัญชี</v>
      </c>
      <c r="V372" s="8">
        <v>3141400317669</v>
      </c>
      <c r="W372" s="5"/>
      <c r="X372" s="5"/>
      <c r="Y372" s="5"/>
      <c r="Z372" s="5"/>
    </row>
    <row r="373" spans="1:26" ht="21.75" customHeight="1">
      <c r="A373" s="1"/>
      <c r="B373" s="2">
        <v>3470101113138</v>
      </c>
      <c r="C373" s="64" t="s">
        <v>552</v>
      </c>
      <c r="D373" s="5" t="s">
        <v>373</v>
      </c>
      <c r="E373" s="5" t="s">
        <v>547</v>
      </c>
      <c r="F373" s="5" t="e">
        <f t="array" aca="1" ref="F373" ca="1">_xludf.IFNA(INDEX(อาจารย์ประจำหลักสูตรทั้งหมด!$J:$J,MATCH('เอกสารหมายเลข 1 (2)'!$V373,อาจารย์ประจำหลักสูตรทั้งหมด!$AK:$AK,0)),"")</f>
        <v>#NAME?</v>
      </c>
      <c r="G373" s="5" t="e">
        <f t="array" aca="1" ref="G373" ca="1">_xludf.IFNA(INDEX(อาจารย์ประจำหลักสูตรทั้งหมด!$C:$C,MATCH('เอกสารหมายเลข 1 (2)'!$V373,อาจารย์ประจำหลักสูตรทั้งหมด!$AK:$AK,0)),"")</f>
        <v>#NAME?</v>
      </c>
      <c r="H373" s="5" t="e">
        <f t="array" aca="1" ref="H373" ca="1">_xludf.IFNA(INDEX(อาจารย์ประจำหลักสูตรทั้งหมด!$E:$E,MATCH('เอกสารหมายเลข 1 (2)'!$V373,อาจารย์ประจำหลักสูตรทั้งหมด!$AK:$AK,0)),"")</f>
        <v>#NAME?</v>
      </c>
      <c r="I373" s="5" t="e">
        <f t="array" aca="1" ref="I373" ca="1">_xludf.IFNA(INDEX(อาจารย์ประจำหลักสูตรทั้งหมด!$L:$L,MATCH('เอกสารหมายเลข 1 (2)'!$V373,อาจารย์ประจำหลักสูตรทั้งหมด!$AK:$AK,0)),"")</f>
        <v>#NAME?</v>
      </c>
      <c r="J373" s="65" t="e">
        <f t="array" aca="1" ref="J373" ca="1">_xludf.IFNA(INDEX(อาจารย์ประจำหลักสูตรทั้งหมด!$T:$T,MATCH('เอกสารหมายเลข 1 (2)'!$V373,อาจารย์ประจำหลักสูตรทั้งหมด!$AK:$AK,0)),"")</f>
        <v>#NAME?</v>
      </c>
      <c r="K373" s="5" t="s">
        <v>62</v>
      </c>
      <c r="L373" s="5" t="s">
        <v>81</v>
      </c>
      <c r="M373" s="66">
        <f t="shared" si="232"/>
        <v>1</v>
      </c>
      <c r="N373" s="66">
        <f t="shared" si="233"/>
        <v>0</v>
      </c>
      <c r="O373" s="66"/>
      <c r="P373" s="66">
        <f t="shared" si="234"/>
        <v>0</v>
      </c>
      <c r="Q373" s="66">
        <f t="shared" si="235"/>
        <v>0</v>
      </c>
      <c r="R373" s="67">
        <f t="shared" si="2"/>
        <v>1</v>
      </c>
      <c r="S373" s="5"/>
      <c r="T373" s="5"/>
      <c r="U373" s="5" t="str">
        <f t="shared" si="7"/>
        <v>คณะวิทยาการจัดการ สาขาวิชาการบัญชี</v>
      </c>
      <c r="V373" s="8">
        <v>3470101113138</v>
      </c>
      <c r="W373" s="5"/>
      <c r="X373" s="5"/>
      <c r="Y373" s="5"/>
      <c r="Z373" s="5"/>
    </row>
    <row r="374" spans="1:26" ht="21.75" customHeight="1">
      <c r="A374" s="1"/>
      <c r="B374" s="2">
        <v>3470101403829</v>
      </c>
      <c r="C374" s="64" t="s">
        <v>553</v>
      </c>
      <c r="D374" s="5" t="s">
        <v>373</v>
      </c>
      <c r="E374" s="5" t="s">
        <v>547</v>
      </c>
      <c r="F374" s="5" t="e">
        <f t="array" aca="1" ref="F374" ca="1">_xludf.IFNA(INDEX(อาจารย์ประจำหลักสูตรทั้งหมด!$J:$J,MATCH('เอกสารหมายเลข 1 (2)'!$V374,อาจารย์ประจำหลักสูตรทั้งหมด!$AK:$AK,0)),"")</f>
        <v>#NAME?</v>
      </c>
      <c r="G374" s="5" t="e">
        <f t="array" aca="1" ref="G374" ca="1">_xludf.IFNA(INDEX(อาจารย์ประจำหลักสูตรทั้งหมด!$C:$C,MATCH('เอกสารหมายเลข 1 (2)'!$V374,อาจารย์ประจำหลักสูตรทั้งหมด!$AK:$AK,0)),"")</f>
        <v>#NAME?</v>
      </c>
      <c r="H374" s="5" t="e">
        <f t="array" aca="1" ref="H374" ca="1">_xludf.IFNA(INDEX(อาจารย์ประจำหลักสูตรทั้งหมด!$E:$E,MATCH('เอกสารหมายเลข 1 (2)'!$V374,อาจารย์ประจำหลักสูตรทั้งหมด!$AK:$AK,0)),"")</f>
        <v>#NAME?</v>
      </c>
      <c r="I374" s="5" t="e">
        <f t="array" aca="1" ref="I374" ca="1">_xludf.IFNA(INDEX(อาจารย์ประจำหลักสูตรทั้งหมด!$L:$L,MATCH('เอกสารหมายเลข 1 (2)'!$V374,อาจารย์ประจำหลักสูตรทั้งหมด!$AK:$AK,0)),"")</f>
        <v>#NAME?</v>
      </c>
      <c r="J374" s="65" t="e">
        <f t="array" aca="1" ref="J374" ca="1">_xludf.IFNA(INDEX(อาจารย์ประจำหลักสูตรทั้งหมด!$T:$T,MATCH('เอกสารหมายเลข 1 (2)'!$V374,อาจารย์ประจำหลักสูตรทั้งหมด!$AK:$AK,0)),"")</f>
        <v>#NAME?</v>
      </c>
      <c r="K374" s="5" t="s">
        <v>62</v>
      </c>
      <c r="L374" s="5" t="s">
        <v>81</v>
      </c>
      <c r="M374" s="66">
        <f t="shared" si="232"/>
        <v>1</v>
      </c>
      <c r="N374" s="66">
        <f t="shared" si="233"/>
        <v>0</v>
      </c>
      <c r="O374" s="66"/>
      <c r="P374" s="66">
        <f t="shared" si="234"/>
        <v>0</v>
      </c>
      <c r="Q374" s="66">
        <f t="shared" si="235"/>
        <v>0</v>
      </c>
      <c r="R374" s="67">
        <f t="shared" si="2"/>
        <v>1</v>
      </c>
      <c r="S374" s="5"/>
      <c r="T374" s="5"/>
      <c r="U374" s="5" t="str">
        <f t="shared" si="7"/>
        <v>คณะวิทยาการจัดการ สาขาวิชาการบัญชี</v>
      </c>
      <c r="V374" s="8">
        <v>3470101403829</v>
      </c>
      <c r="W374" s="5"/>
      <c r="X374" s="5"/>
      <c r="Y374" s="5"/>
      <c r="Z374" s="5"/>
    </row>
    <row r="375" spans="1:26" ht="21.75" customHeight="1">
      <c r="A375" s="1"/>
      <c r="B375" s="2">
        <v>1489900070121</v>
      </c>
      <c r="C375" s="64" t="s">
        <v>554</v>
      </c>
      <c r="D375" s="5" t="s">
        <v>373</v>
      </c>
      <c r="E375" s="5" t="s">
        <v>547</v>
      </c>
      <c r="F375" s="5" t="e">
        <f t="array" aca="1" ref="F375" ca="1">_xludf.IFNA(INDEX(อาจารย์ประจำหลักสูตรทั้งหมด!$J:$J,MATCH('เอกสารหมายเลข 1 (2)'!$V375,อาจารย์ประจำหลักสูตรทั้งหมด!$AK:$AK,0)),"")</f>
        <v>#NAME?</v>
      </c>
      <c r="G375" s="5" t="e">
        <f t="array" aca="1" ref="G375" ca="1">_xludf.IFNA(INDEX(อาจารย์ประจำหลักสูตรทั้งหมด!$C:$C,MATCH('เอกสารหมายเลข 1 (2)'!$V375,อาจารย์ประจำหลักสูตรทั้งหมด!$AK:$AK,0)),"")</f>
        <v>#NAME?</v>
      </c>
      <c r="H375" s="5" t="e">
        <f t="array" aca="1" ref="H375" ca="1">_xludf.IFNA(INDEX(อาจารย์ประจำหลักสูตรทั้งหมด!$E:$E,MATCH('เอกสารหมายเลข 1 (2)'!$V375,อาจารย์ประจำหลักสูตรทั้งหมด!$AK:$AK,0)),"")</f>
        <v>#NAME?</v>
      </c>
      <c r="I375" s="5" t="e">
        <f t="array" aca="1" ref="I375" ca="1">_xludf.IFNA(INDEX(อาจารย์ประจำหลักสูตรทั้งหมด!$L:$L,MATCH('เอกสารหมายเลข 1 (2)'!$V375,อาจารย์ประจำหลักสูตรทั้งหมด!$AK:$AK,0)),"")</f>
        <v>#NAME?</v>
      </c>
      <c r="J375" s="65" t="e">
        <f t="array" aca="1" ref="J375" ca="1">_xludf.IFNA(INDEX(อาจารย์ประจำหลักสูตรทั้งหมด!$T:$T,MATCH('เอกสารหมายเลข 1 (2)'!$V375,อาจารย์ประจำหลักสูตรทั้งหมด!$AK:$AK,0)),"")</f>
        <v>#NAME?</v>
      </c>
      <c r="K375" s="5" t="s">
        <v>6</v>
      </c>
      <c r="L375" s="5" t="s">
        <v>81</v>
      </c>
      <c r="M375" s="66">
        <f t="shared" si="232"/>
        <v>0</v>
      </c>
      <c r="N375" s="66">
        <f t="shared" si="233"/>
        <v>1</v>
      </c>
      <c r="O375" s="66"/>
      <c r="P375" s="66">
        <f t="shared" si="234"/>
        <v>0</v>
      </c>
      <c r="Q375" s="66">
        <f t="shared" si="235"/>
        <v>0</v>
      </c>
      <c r="R375" s="67">
        <f t="shared" si="2"/>
        <v>1</v>
      </c>
      <c r="S375" s="5"/>
      <c r="T375" s="5"/>
      <c r="U375" s="5" t="str">
        <f t="shared" si="7"/>
        <v>คณะวิทยาการจัดการ สาขาวิชาการบัญชี</v>
      </c>
      <c r="V375" s="8">
        <v>1489900070121</v>
      </c>
      <c r="W375" s="5"/>
      <c r="X375" s="5"/>
      <c r="Y375" s="5"/>
      <c r="Z375" s="5"/>
    </row>
    <row r="376" spans="1:26" ht="21.75" customHeight="1">
      <c r="A376" s="1"/>
      <c r="B376" s="2">
        <v>3419900674066</v>
      </c>
      <c r="C376" s="64" t="s">
        <v>555</v>
      </c>
      <c r="D376" s="5" t="s">
        <v>373</v>
      </c>
      <c r="E376" s="5" t="s">
        <v>547</v>
      </c>
      <c r="F376" s="5" t="e">
        <f t="array" aca="1" ref="F376" ca="1">_xludf.IFNA(INDEX(อาจารย์ประจำหลักสูตรทั้งหมด!$J:$J,MATCH('เอกสารหมายเลข 1 (2)'!$V376,อาจารย์ประจำหลักสูตรทั้งหมด!$AK:$AK,0)),"")</f>
        <v>#NAME?</v>
      </c>
      <c r="G376" s="5" t="e">
        <f t="array" aca="1" ref="G376" ca="1">_xludf.IFNA(INDEX(อาจารย์ประจำหลักสูตรทั้งหมด!$C:$C,MATCH('เอกสารหมายเลข 1 (2)'!$V376,อาจารย์ประจำหลักสูตรทั้งหมด!$AK:$AK,0)),"")</f>
        <v>#NAME?</v>
      </c>
      <c r="H376" s="5" t="e">
        <f t="array" aca="1" ref="H376" ca="1">_xludf.IFNA(INDEX(อาจารย์ประจำหลักสูตรทั้งหมด!$E:$E,MATCH('เอกสารหมายเลข 1 (2)'!$V376,อาจารย์ประจำหลักสูตรทั้งหมด!$AK:$AK,0)),"")</f>
        <v>#NAME?</v>
      </c>
      <c r="I376" s="5" t="e">
        <f t="array" aca="1" ref="I376" ca="1">_xludf.IFNA(INDEX(อาจารย์ประจำหลักสูตรทั้งหมด!$L:$L,MATCH('เอกสารหมายเลข 1 (2)'!$V376,อาจารย์ประจำหลักสูตรทั้งหมด!$AK:$AK,0)),"")</f>
        <v>#NAME?</v>
      </c>
      <c r="J376" s="65" t="e">
        <f t="array" aca="1" ref="J376" ca="1">_xludf.IFNA(INDEX(อาจารย์ประจำหลักสูตรทั้งหมด!$T:$T,MATCH('เอกสารหมายเลข 1 (2)'!$V376,อาจารย์ประจำหลักสูตรทั้งหมด!$AK:$AK,0)),"")</f>
        <v>#NAME?</v>
      </c>
      <c r="K376" s="5" t="s">
        <v>6</v>
      </c>
      <c r="L376" s="5" t="s">
        <v>81</v>
      </c>
      <c r="M376" s="66">
        <f t="shared" si="232"/>
        <v>0</v>
      </c>
      <c r="N376" s="66">
        <f t="shared" si="233"/>
        <v>1</v>
      </c>
      <c r="O376" s="66"/>
      <c r="P376" s="66">
        <f t="shared" si="234"/>
        <v>0</v>
      </c>
      <c r="Q376" s="66">
        <f t="shared" si="235"/>
        <v>0</v>
      </c>
      <c r="R376" s="67">
        <f t="shared" si="2"/>
        <v>1</v>
      </c>
      <c r="S376" s="5"/>
      <c r="T376" s="5"/>
      <c r="U376" s="5" t="str">
        <f t="shared" si="7"/>
        <v>คณะวิทยาการจัดการ สาขาวิชาการบัญชี</v>
      </c>
      <c r="V376" s="8">
        <v>3419900674066</v>
      </c>
      <c r="W376" s="5"/>
      <c r="X376" s="5"/>
      <c r="Y376" s="5"/>
      <c r="Z376" s="5"/>
    </row>
    <row r="377" spans="1:26" ht="21.75" customHeight="1">
      <c r="A377" s="1"/>
      <c r="B377" s="2">
        <v>3470101097426</v>
      </c>
      <c r="C377" s="64" t="s">
        <v>556</v>
      </c>
      <c r="D377" s="5" t="s">
        <v>373</v>
      </c>
      <c r="E377" s="5" t="s">
        <v>547</v>
      </c>
      <c r="F377" s="5" t="e">
        <f t="array" aca="1" ref="F377" ca="1">_xludf.IFNA(INDEX(อาจารย์ประจำหลักสูตรทั้งหมด!$J:$J,MATCH('เอกสารหมายเลข 1 (2)'!$V377,อาจารย์ประจำหลักสูตรทั้งหมด!$AK:$AK,0)),"")</f>
        <v>#NAME?</v>
      </c>
      <c r="G377" s="5" t="e">
        <f t="array" aca="1" ref="G377" ca="1">_xludf.IFNA(INDEX(อาจารย์ประจำหลักสูตรทั้งหมด!$C:$C,MATCH('เอกสารหมายเลข 1 (2)'!$V377,อาจารย์ประจำหลักสูตรทั้งหมด!$AK:$AK,0)),"")</f>
        <v>#NAME?</v>
      </c>
      <c r="H377" s="5" t="e">
        <f t="array" aca="1" ref="H377" ca="1">_xludf.IFNA(INDEX(อาจารย์ประจำหลักสูตรทั้งหมด!$E:$E,MATCH('เอกสารหมายเลข 1 (2)'!$V377,อาจารย์ประจำหลักสูตรทั้งหมด!$AK:$AK,0)),"")</f>
        <v>#NAME?</v>
      </c>
      <c r="I377" s="5" t="e">
        <f t="array" aca="1" ref="I377" ca="1">_xludf.IFNA(INDEX(อาจารย์ประจำหลักสูตรทั้งหมด!$L:$L,MATCH('เอกสารหมายเลข 1 (2)'!$V377,อาจารย์ประจำหลักสูตรทั้งหมด!$AK:$AK,0)),"")</f>
        <v>#NAME?</v>
      </c>
      <c r="J377" s="65" t="e">
        <f t="array" aca="1" ref="J377" ca="1">_xludf.IFNA(INDEX(อาจารย์ประจำหลักสูตรทั้งหมด!$T:$T,MATCH('เอกสารหมายเลข 1 (2)'!$V377,อาจารย์ประจำหลักสูตรทั้งหมด!$AK:$AK,0)),"")</f>
        <v>#NAME?</v>
      </c>
      <c r="K377" s="5" t="s">
        <v>6</v>
      </c>
      <c r="L377" s="5" t="s">
        <v>81</v>
      </c>
      <c r="M377" s="66">
        <f t="shared" si="232"/>
        <v>0</v>
      </c>
      <c r="N377" s="66">
        <f t="shared" si="233"/>
        <v>1</v>
      </c>
      <c r="O377" s="66"/>
      <c r="P377" s="66">
        <f t="shared" si="234"/>
        <v>0</v>
      </c>
      <c r="Q377" s="66">
        <f t="shared" si="235"/>
        <v>0</v>
      </c>
      <c r="R377" s="67">
        <f t="shared" si="2"/>
        <v>1</v>
      </c>
      <c r="S377" s="5"/>
      <c r="T377" s="5"/>
      <c r="U377" s="5" t="str">
        <f t="shared" si="7"/>
        <v>คณะวิทยาการจัดการ สาขาวิชาการบัญชี</v>
      </c>
      <c r="V377" s="8">
        <v>3470101097426</v>
      </c>
      <c r="W377" s="5"/>
      <c r="X377" s="5"/>
      <c r="Y377" s="5"/>
      <c r="Z377" s="5"/>
    </row>
    <row r="378" spans="1:26" ht="21.75" customHeight="1">
      <c r="A378" s="1"/>
      <c r="B378" s="2">
        <v>3480700577603</v>
      </c>
      <c r="C378" s="64" t="s">
        <v>557</v>
      </c>
      <c r="D378" s="5" t="s">
        <v>373</v>
      </c>
      <c r="E378" s="5" t="s">
        <v>547</v>
      </c>
      <c r="F378" s="5" t="e">
        <f t="array" aca="1" ref="F378" ca="1">_xludf.IFNA(INDEX(อาจารย์ประจำหลักสูตรทั้งหมด!$J:$J,MATCH('เอกสารหมายเลข 1 (2)'!$V378,อาจารย์ประจำหลักสูตรทั้งหมด!$AK:$AK,0)),"")</f>
        <v>#NAME?</v>
      </c>
      <c r="G378" s="5" t="e">
        <f t="array" aca="1" ref="G378" ca="1">_xludf.IFNA(INDEX(อาจารย์ประจำหลักสูตรทั้งหมด!$C:$C,MATCH('เอกสารหมายเลข 1 (2)'!$V378,อาจารย์ประจำหลักสูตรทั้งหมด!$AK:$AK,0)),"")</f>
        <v>#NAME?</v>
      </c>
      <c r="H378" s="5" t="e">
        <f t="array" aca="1" ref="H378" ca="1">_xludf.IFNA(INDEX(อาจารย์ประจำหลักสูตรทั้งหมด!$E:$E,MATCH('เอกสารหมายเลข 1 (2)'!$V378,อาจารย์ประจำหลักสูตรทั้งหมด!$AK:$AK,0)),"")</f>
        <v>#NAME?</v>
      </c>
      <c r="I378" s="5" t="e">
        <f t="array" aca="1" ref="I378" ca="1">_xludf.IFNA(INDEX(อาจารย์ประจำหลักสูตรทั้งหมด!$L:$L,MATCH('เอกสารหมายเลข 1 (2)'!$V378,อาจารย์ประจำหลักสูตรทั้งหมด!$AK:$AK,0)),"")</f>
        <v>#NAME?</v>
      </c>
      <c r="J378" s="65" t="e">
        <f t="array" aca="1" ref="J378" ca="1">_xludf.IFNA(INDEX(อาจารย์ประจำหลักสูตรทั้งหมด!$T:$T,MATCH('เอกสารหมายเลข 1 (2)'!$V378,อาจารย์ประจำหลักสูตรทั้งหมด!$AK:$AK,0)),"")</f>
        <v>#NAME?</v>
      </c>
      <c r="K378" s="5" t="s">
        <v>6</v>
      </c>
      <c r="L378" s="5" t="s">
        <v>81</v>
      </c>
      <c r="M378" s="66">
        <f t="shared" si="232"/>
        <v>0</v>
      </c>
      <c r="N378" s="66">
        <f t="shared" si="233"/>
        <v>1</v>
      </c>
      <c r="O378" s="66"/>
      <c r="P378" s="66">
        <f t="shared" si="234"/>
        <v>0</v>
      </c>
      <c r="Q378" s="66">
        <f t="shared" si="235"/>
        <v>0</v>
      </c>
      <c r="R378" s="67">
        <f t="shared" si="2"/>
        <v>1</v>
      </c>
      <c r="S378" s="5"/>
      <c r="T378" s="5"/>
      <c r="U378" s="5" t="str">
        <f t="shared" si="7"/>
        <v>คณะวิทยาการจัดการ สาขาวิชาการบัญชี</v>
      </c>
      <c r="V378" s="8">
        <v>3480700577603</v>
      </c>
      <c r="W378" s="5"/>
      <c r="X378" s="5"/>
      <c r="Y378" s="5"/>
      <c r="Z378" s="5"/>
    </row>
    <row r="379" spans="1:26" ht="21.75" customHeight="1">
      <c r="A379" s="1"/>
      <c r="B379" s="2">
        <v>3409700043895</v>
      </c>
      <c r="C379" s="64" t="s">
        <v>558</v>
      </c>
      <c r="D379" s="5" t="s">
        <v>373</v>
      </c>
      <c r="E379" s="5" t="s">
        <v>547</v>
      </c>
      <c r="F379" s="5" t="e">
        <f t="array" aca="1" ref="F379" ca="1">_xludf.IFNA(INDEX(อาจารย์ประจำหลักสูตรทั้งหมด!$J:$J,MATCH('เอกสารหมายเลข 1 (2)'!$V379,อาจารย์ประจำหลักสูตรทั้งหมด!$AK:$AK,0)),"")</f>
        <v>#NAME?</v>
      </c>
      <c r="G379" s="5" t="e">
        <f t="array" aca="1" ref="G379" ca="1">_xludf.IFNA(INDEX(อาจารย์ประจำหลักสูตรทั้งหมด!$C:$C,MATCH('เอกสารหมายเลข 1 (2)'!$V379,อาจารย์ประจำหลักสูตรทั้งหมด!$AK:$AK,0)),"")</f>
        <v>#NAME?</v>
      </c>
      <c r="H379" s="5" t="e">
        <f t="array" aca="1" ref="H379" ca="1">_xludf.IFNA(INDEX(อาจารย์ประจำหลักสูตรทั้งหมด!$E:$E,MATCH('เอกสารหมายเลข 1 (2)'!$V379,อาจารย์ประจำหลักสูตรทั้งหมด!$AK:$AK,0)),"")</f>
        <v>#NAME?</v>
      </c>
      <c r="I379" s="5" t="e">
        <f t="array" aca="1" ref="I379" ca="1">_xludf.IFNA(INDEX(อาจารย์ประจำหลักสูตรทั้งหมด!$L:$L,MATCH('เอกสารหมายเลข 1 (2)'!$V379,อาจารย์ประจำหลักสูตรทั้งหมด!$AK:$AK,0)),"")</f>
        <v>#NAME?</v>
      </c>
      <c r="J379" s="65" t="e">
        <f t="array" aca="1" ref="J379" ca="1">_xludf.IFNA(INDEX(อาจารย์ประจำหลักสูตรทั้งหมด!$T:$T,MATCH('เอกสารหมายเลข 1 (2)'!$V379,อาจารย์ประจำหลักสูตรทั้งหมด!$AK:$AK,0)),"")</f>
        <v>#NAME?</v>
      </c>
      <c r="K379" s="5" t="s">
        <v>93</v>
      </c>
      <c r="L379" s="5" t="s">
        <v>49</v>
      </c>
      <c r="M379" s="66">
        <f t="shared" si="232"/>
        <v>0</v>
      </c>
      <c r="N379" s="66">
        <f t="shared" si="233"/>
        <v>0</v>
      </c>
      <c r="O379" s="66"/>
      <c r="P379" s="66">
        <f t="shared" si="234"/>
        <v>0</v>
      </c>
      <c r="Q379" s="66">
        <f t="shared" si="235"/>
        <v>1</v>
      </c>
      <c r="R379" s="67">
        <f t="shared" si="2"/>
        <v>1</v>
      </c>
      <c r="S379" s="5"/>
      <c r="T379" s="5"/>
      <c r="U379" s="5" t="str">
        <f t="shared" si="7"/>
        <v xml:space="preserve"> </v>
      </c>
      <c r="V379" s="8">
        <v>3409700043895</v>
      </c>
      <c r="W379" s="5"/>
      <c r="X379" s="5"/>
      <c r="Y379" s="5"/>
      <c r="Z379" s="5"/>
    </row>
    <row r="380" spans="1:26" ht="21.75" customHeight="1">
      <c r="A380" s="4">
        <v>7</v>
      </c>
      <c r="B380" s="57" t="str">
        <f>E381</f>
        <v>สาขาวิชาคอมพิวเตอร์ธุรกิจ</v>
      </c>
      <c r="C380" s="58" t="str">
        <f>B380</f>
        <v>สาขาวิชาคอมพิวเตอร์ธุรกิจ</v>
      </c>
      <c r="D380" s="59"/>
      <c r="E380" s="59"/>
      <c r="F380" s="59" t="e">
        <f t="array" aca="1" ref="F380" ca="1">_xludf.IFNA(INDEX(อาจารย์ประจำหลักสูตรทั้งหมด!$J:$J,MATCH('เอกสารหมายเลข 1 (2)'!$V380,อาจารย์ประจำหลักสูตรทั้งหมด!$AK:$AK,0)),"")</f>
        <v>#NAME?</v>
      </c>
      <c r="G380" s="59" t="e">
        <f t="array" aca="1" ref="G380" ca="1">_xludf.IFNA(INDEX(อาจารย์ประจำหลักสูตรทั้งหมด!$C:$C,MATCH('เอกสารหมายเลข 1 (2)'!$V380,อาจารย์ประจำหลักสูตรทั้งหมด!$AK:$AK,0)),"")</f>
        <v>#NAME?</v>
      </c>
      <c r="H380" s="59" t="e">
        <f t="array" aca="1" ref="H380" ca="1">_xludf.IFNA(INDEX(อาจารย์ประจำหลักสูตรทั้งหมด!$E:$E,MATCH('เอกสารหมายเลข 1 (2)'!$V380,อาจารย์ประจำหลักสูตรทั้งหมด!$AK:$AK,0)),"")</f>
        <v>#NAME?</v>
      </c>
      <c r="I380" s="59" t="e">
        <f t="array" aca="1" ref="I380" ca="1">_xludf.IFNA(INDEX(อาจารย์ประจำหลักสูตรทั้งหมด!$L:$L,MATCH('เอกสารหมายเลข 1 (2)'!$V380,อาจารย์ประจำหลักสูตรทั้งหมด!$AK:$AK,0)),"")</f>
        <v>#NAME?</v>
      </c>
      <c r="J380" s="61" t="e">
        <f t="array" aca="1" ref="J380" ca="1">_xludf.IFNA(INDEX(อาจารย์ประจำหลักสูตรทั้งหมด!$T:$T,MATCH('เอกสารหมายเลข 1 (2)'!$V380,อาจารย์ประจำหลักสูตรทั้งหมด!$AK:$AK,0)),"")</f>
        <v>#NAME?</v>
      </c>
      <c r="K380" s="59"/>
      <c r="L380" s="59"/>
      <c r="M380" s="62">
        <f t="shared" ref="M380:N380" si="236">SUMIF($E:$E,$B380,M:M)</f>
        <v>2</v>
      </c>
      <c r="N380" s="62">
        <f t="shared" si="236"/>
        <v>7</v>
      </c>
      <c r="O380" s="62"/>
      <c r="P380" s="62">
        <f t="shared" ref="P380:Q380" si="237">SUMIF($E:$E,$B380,P:P)</f>
        <v>0</v>
      </c>
      <c r="Q380" s="62">
        <f t="shared" si="237"/>
        <v>1</v>
      </c>
      <c r="R380" s="63">
        <f t="shared" si="2"/>
        <v>10</v>
      </c>
      <c r="S380" s="59"/>
      <c r="T380" s="59"/>
      <c r="U380" s="5" t="str">
        <f t="shared" si="7"/>
        <v>คณะวิทยาการจัดการ สาขาวิชาคอมพิวเตอร์ธุรกิจ</v>
      </c>
      <c r="V380" s="58" t="s">
        <v>51</v>
      </c>
      <c r="W380" s="59"/>
      <c r="X380" s="59"/>
      <c r="Y380" s="59"/>
      <c r="Z380" s="59"/>
    </row>
    <row r="381" spans="1:26" ht="21.75" customHeight="1">
      <c r="A381" s="1"/>
      <c r="B381" s="2">
        <v>3350800776196</v>
      </c>
      <c r="C381" s="64" t="s">
        <v>559</v>
      </c>
      <c r="D381" s="5" t="s">
        <v>373</v>
      </c>
      <c r="E381" s="5" t="s">
        <v>560</v>
      </c>
      <c r="F381" s="5" t="e">
        <f t="array" aca="1" ref="F381" ca="1">_xludf.IFNA(INDEX(อาจารย์ประจำหลักสูตรทั้งหมด!$J:$J,MATCH('เอกสารหมายเลข 1 (2)'!$V381,อาจารย์ประจำหลักสูตรทั้งหมด!$AK:$AK,0)),"")</f>
        <v>#NAME?</v>
      </c>
      <c r="G381" s="5" t="e">
        <f t="array" aca="1" ref="G381" ca="1">_xludf.IFNA(INDEX(อาจารย์ประจำหลักสูตรทั้งหมด!$C:$C,MATCH('เอกสารหมายเลข 1 (2)'!$V381,อาจารย์ประจำหลักสูตรทั้งหมด!$AK:$AK,0)),"")</f>
        <v>#NAME?</v>
      </c>
      <c r="H381" s="5" t="e">
        <f t="array" aca="1" ref="H381" ca="1">_xludf.IFNA(INDEX(อาจารย์ประจำหลักสูตรทั้งหมด!$E:$E,MATCH('เอกสารหมายเลข 1 (2)'!$V381,อาจารย์ประจำหลักสูตรทั้งหมด!$AK:$AK,0)),"")</f>
        <v>#NAME?</v>
      </c>
      <c r="I381" s="5" t="e">
        <f t="array" aca="1" ref="I381" ca="1">_xludf.IFNA(INDEX(อาจารย์ประจำหลักสูตรทั้งหมด!$L:$L,MATCH('เอกสารหมายเลข 1 (2)'!$V381,อาจารย์ประจำหลักสูตรทั้งหมด!$AK:$AK,0)),"")</f>
        <v>#NAME?</v>
      </c>
      <c r="J381" s="65" t="e">
        <f t="array" aca="1" ref="J381" ca="1">_xludf.IFNA(INDEX(อาจารย์ประจำหลักสูตรทั้งหมด!$T:$T,MATCH('เอกสารหมายเลข 1 (2)'!$V381,อาจารย์ประจำหลักสูตรทั้งหมด!$AK:$AK,0)),"")</f>
        <v>#NAME?</v>
      </c>
      <c r="K381" s="5" t="s">
        <v>62</v>
      </c>
      <c r="L381" s="5" t="s">
        <v>81</v>
      </c>
      <c r="M381" s="66">
        <f t="shared" ref="M381:M390" si="238">IF(K381="ข้าราชการพลเรือนในสถาบันอุดมศึกษา",1,0)</f>
        <v>1</v>
      </c>
      <c r="N381" s="66">
        <f t="shared" ref="N381:N390" si="239">IF(K381="พนักงานมหาวิทยาลัย",1,0)</f>
        <v>0</v>
      </c>
      <c r="O381" s="66"/>
      <c r="P381" s="66">
        <f t="shared" ref="P381:P390" si="240">IF(K381="ลูกจ้างชั่วคราวรายเดือน",1,0)</f>
        <v>0</v>
      </c>
      <c r="Q381" s="66">
        <f t="shared" ref="Q381:Q390" si="241">IF(K381="อาจารย์พิเศษรายชั่วโมง",1,0)</f>
        <v>0</v>
      </c>
      <c r="R381" s="67">
        <f t="shared" si="2"/>
        <v>1</v>
      </c>
      <c r="S381" s="5"/>
      <c r="T381" s="5"/>
      <c r="U381" s="5" t="str">
        <f t="shared" si="7"/>
        <v>คณะวิทยาการจัดการ สาขาวิชาคอมพิวเตอร์ธุรกิจ</v>
      </c>
      <c r="V381" s="8">
        <v>3350800776196</v>
      </c>
      <c r="W381" s="5"/>
      <c r="X381" s="5"/>
      <c r="Y381" s="5"/>
      <c r="Z381" s="5"/>
    </row>
    <row r="382" spans="1:26" ht="21.75" customHeight="1">
      <c r="A382" s="1"/>
      <c r="B382" s="2">
        <v>3470600340989</v>
      </c>
      <c r="C382" s="64" t="s">
        <v>562</v>
      </c>
      <c r="D382" s="5" t="s">
        <v>373</v>
      </c>
      <c r="E382" s="5" t="s">
        <v>560</v>
      </c>
      <c r="F382" s="5" t="e">
        <f t="array" aca="1" ref="F382" ca="1">_xludf.IFNA(INDEX(อาจารย์ประจำหลักสูตรทั้งหมด!$J:$J,MATCH('เอกสารหมายเลข 1 (2)'!$V382,อาจารย์ประจำหลักสูตรทั้งหมด!$AK:$AK,0)),"")</f>
        <v>#NAME?</v>
      </c>
      <c r="G382" s="5" t="e">
        <f t="array" aca="1" ref="G382" ca="1">_xludf.IFNA(INDEX(อาจารย์ประจำหลักสูตรทั้งหมด!$C:$C,MATCH('เอกสารหมายเลข 1 (2)'!$V382,อาจารย์ประจำหลักสูตรทั้งหมด!$AK:$AK,0)),"")</f>
        <v>#NAME?</v>
      </c>
      <c r="H382" s="5" t="e">
        <f t="array" aca="1" ref="H382" ca="1">_xludf.IFNA(INDEX(อาจารย์ประจำหลักสูตรทั้งหมด!$E:$E,MATCH('เอกสารหมายเลข 1 (2)'!$V382,อาจารย์ประจำหลักสูตรทั้งหมด!$AK:$AK,0)),"")</f>
        <v>#NAME?</v>
      </c>
      <c r="I382" s="5" t="e">
        <f t="array" aca="1" ref="I382" ca="1">_xludf.IFNA(INDEX(อาจารย์ประจำหลักสูตรทั้งหมด!$L:$L,MATCH('เอกสารหมายเลข 1 (2)'!$V382,อาจารย์ประจำหลักสูตรทั้งหมด!$AK:$AK,0)),"")</f>
        <v>#NAME?</v>
      </c>
      <c r="J382" s="65" t="e">
        <f t="array" aca="1" ref="J382" ca="1">_xludf.IFNA(INDEX(อาจารย์ประจำหลักสูตรทั้งหมด!$T:$T,MATCH('เอกสารหมายเลข 1 (2)'!$V382,อาจารย์ประจำหลักสูตรทั้งหมด!$AK:$AK,0)),"")</f>
        <v>#NAME?</v>
      </c>
      <c r="K382" s="5" t="s">
        <v>62</v>
      </c>
      <c r="L382" s="5" t="s">
        <v>81</v>
      </c>
      <c r="M382" s="66">
        <f t="shared" si="238"/>
        <v>1</v>
      </c>
      <c r="N382" s="66">
        <f t="shared" si="239"/>
        <v>0</v>
      </c>
      <c r="O382" s="66"/>
      <c r="P382" s="66">
        <f t="shared" si="240"/>
        <v>0</v>
      </c>
      <c r="Q382" s="66">
        <f t="shared" si="241"/>
        <v>0</v>
      </c>
      <c r="R382" s="67">
        <f t="shared" si="2"/>
        <v>1</v>
      </c>
      <c r="S382" s="5"/>
      <c r="T382" s="5"/>
      <c r="U382" s="5" t="str">
        <f t="shared" si="7"/>
        <v>คณะวิทยาการจัดการ สาขาวิชาคอมพิวเตอร์ธุรกิจ</v>
      </c>
      <c r="V382" s="8">
        <v>3470600340989</v>
      </c>
      <c r="W382" s="5"/>
      <c r="X382" s="5"/>
      <c r="Y382" s="5"/>
      <c r="Z382" s="5"/>
    </row>
    <row r="383" spans="1:26" ht="21.75" customHeight="1">
      <c r="A383" s="1"/>
      <c r="B383" s="2">
        <v>1409900198519</v>
      </c>
      <c r="C383" s="64" t="s">
        <v>564</v>
      </c>
      <c r="D383" s="5" t="s">
        <v>373</v>
      </c>
      <c r="E383" s="5" t="s">
        <v>560</v>
      </c>
      <c r="F383" s="5" t="e">
        <f t="array" aca="1" ref="F383" ca="1">_xludf.IFNA(INDEX(อาจารย์ประจำหลักสูตรทั้งหมด!$J:$J,MATCH('เอกสารหมายเลข 1 (2)'!$V383,อาจารย์ประจำหลักสูตรทั้งหมด!$AK:$AK,0)),"")</f>
        <v>#NAME?</v>
      </c>
      <c r="G383" s="5" t="e">
        <f t="array" aca="1" ref="G383" ca="1">_xludf.IFNA(INDEX(อาจารย์ประจำหลักสูตรทั้งหมด!$C:$C,MATCH('เอกสารหมายเลข 1 (2)'!$V383,อาจารย์ประจำหลักสูตรทั้งหมด!$AK:$AK,0)),"")</f>
        <v>#NAME?</v>
      </c>
      <c r="H383" s="5" t="e">
        <f t="array" aca="1" ref="H383" ca="1">_xludf.IFNA(INDEX(อาจารย์ประจำหลักสูตรทั้งหมด!$E:$E,MATCH('เอกสารหมายเลข 1 (2)'!$V383,อาจารย์ประจำหลักสูตรทั้งหมด!$AK:$AK,0)),"")</f>
        <v>#NAME?</v>
      </c>
      <c r="I383" s="5" t="e">
        <f t="array" aca="1" ref="I383" ca="1">_xludf.IFNA(INDEX(อาจารย์ประจำหลักสูตรทั้งหมด!$L:$L,MATCH('เอกสารหมายเลข 1 (2)'!$V383,อาจารย์ประจำหลักสูตรทั้งหมด!$AK:$AK,0)),"")</f>
        <v>#NAME?</v>
      </c>
      <c r="J383" s="65" t="e">
        <f t="array" aca="1" ref="J383" ca="1">_xludf.IFNA(INDEX(อาจารย์ประจำหลักสูตรทั้งหมด!$T:$T,MATCH('เอกสารหมายเลข 1 (2)'!$V383,อาจารย์ประจำหลักสูตรทั้งหมด!$AK:$AK,0)),"")</f>
        <v>#NAME?</v>
      </c>
      <c r="K383" s="5" t="s">
        <v>6</v>
      </c>
      <c r="L383" s="5" t="s">
        <v>81</v>
      </c>
      <c r="M383" s="66">
        <f t="shared" si="238"/>
        <v>0</v>
      </c>
      <c r="N383" s="66">
        <f t="shared" si="239"/>
        <v>1</v>
      </c>
      <c r="O383" s="66"/>
      <c r="P383" s="66">
        <f t="shared" si="240"/>
        <v>0</v>
      </c>
      <c r="Q383" s="66">
        <f t="shared" si="241"/>
        <v>0</v>
      </c>
      <c r="R383" s="67">
        <f t="shared" si="2"/>
        <v>1</v>
      </c>
      <c r="S383" s="5"/>
      <c r="T383" s="5"/>
      <c r="U383" s="5" t="str">
        <f t="shared" si="7"/>
        <v>คณะวิทยาการจัดการ สาขาวิชาคอมพิวเตอร์ธุรกิจ</v>
      </c>
      <c r="V383" s="8">
        <v>1409900198519</v>
      </c>
      <c r="W383" s="5"/>
      <c r="X383" s="5"/>
      <c r="Y383" s="5"/>
      <c r="Z383" s="5"/>
    </row>
    <row r="384" spans="1:26" ht="21.75" customHeight="1">
      <c r="A384" s="1"/>
      <c r="B384" s="2">
        <v>3309901154741</v>
      </c>
      <c r="C384" s="64" t="s">
        <v>566</v>
      </c>
      <c r="D384" s="5" t="s">
        <v>373</v>
      </c>
      <c r="E384" s="5" t="s">
        <v>560</v>
      </c>
      <c r="F384" s="5" t="e">
        <f t="array" aca="1" ref="F384" ca="1">_xludf.IFNA(INDEX(อาจารย์ประจำหลักสูตรทั้งหมด!$J:$J,MATCH('เอกสารหมายเลข 1 (2)'!$V384,อาจารย์ประจำหลักสูตรทั้งหมด!$AK:$AK,0)),"")</f>
        <v>#NAME?</v>
      </c>
      <c r="G384" s="5" t="e">
        <f t="array" aca="1" ref="G384" ca="1">_xludf.IFNA(INDEX(อาจารย์ประจำหลักสูตรทั้งหมด!$C:$C,MATCH('เอกสารหมายเลข 1 (2)'!$V384,อาจารย์ประจำหลักสูตรทั้งหมด!$AK:$AK,0)),"")</f>
        <v>#NAME?</v>
      </c>
      <c r="H384" s="5" t="e">
        <f t="array" aca="1" ref="H384" ca="1">_xludf.IFNA(INDEX(อาจารย์ประจำหลักสูตรทั้งหมด!$E:$E,MATCH('เอกสารหมายเลข 1 (2)'!$V384,อาจารย์ประจำหลักสูตรทั้งหมด!$AK:$AK,0)),"")</f>
        <v>#NAME?</v>
      </c>
      <c r="I384" s="5" t="e">
        <f t="array" aca="1" ref="I384" ca="1">_xludf.IFNA(INDEX(อาจารย์ประจำหลักสูตรทั้งหมด!$L:$L,MATCH('เอกสารหมายเลข 1 (2)'!$V384,อาจารย์ประจำหลักสูตรทั้งหมด!$AK:$AK,0)),"")</f>
        <v>#NAME?</v>
      </c>
      <c r="J384" s="65" t="e">
        <f t="array" aca="1" ref="J384" ca="1">_xludf.IFNA(INDEX(อาจารย์ประจำหลักสูตรทั้งหมด!$T:$T,MATCH('เอกสารหมายเลข 1 (2)'!$V384,อาจารย์ประจำหลักสูตรทั้งหมด!$AK:$AK,0)),"")</f>
        <v>#NAME?</v>
      </c>
      <c r="K384" s="5" t="s">
        <v>6</v>
      </c>
      <c r="L384" s="5" t="s">
        <v>81</v>
      </c>
      <c r="M384" s="66">
        <f t="shared" si="238"/>
        <v>0</v>
      </c>
      <c r="N384" s="66">
        <f t="shared" si="239"/>
        <v>1</v>
      </c>
      <c r="O384" s="66"/>
      <c r="P384" s="66">
        <f t="shared" si="240"/>
        <v>0</v>
      </c>
      <c r="Q384" s="66">
        <f t="shared" si="241"/>
        <v>0</v>
      </c>
      <c r="R384" s="67">
        <f t="shared" si="2"/>
        <v>1</v>
      </c>
      <c r="S384" s="5"/>
      <c r="T384" s="5"/>
      <c r="U384" s="5" t="str">
        <f t="shared" si="7"/>
        <v>คณะวิทยาการจัดการ สาขาวิชาคอมพิวเตอร์ธุรกิจ</v>
      </c>
      <c r="V384" s="8">
        <v>3309901154741</v>
      </c>
      <c r="W384" s="5"/>
      <c r="X384" s="5"/>
      <c r="Y384" s="5"/>
      <c r="Z384" s="5"/>
    </row>
    <row r="385" spans="1:26" ht="21.75" customHeight="1">
      <c r="A385" s="1"/>
      <c r="B385" s="2">
        <v>3349900533111</v>
      </c>
      <c r="C385" s="64" t="s">
        <v>567</v>
      </c>
      <c r="D385" s="5" t="s">
        <v>373</v>
      </c>
      <c r="E385" s="5" t="s">
        <v>560</v>
      </c>
      <c r="F385" s="5" t="e">
        <f t="array" aca="1" ref="F385" ca="1">_xludf.IFNA(INDEX(อาจารย์ประจำหลักสูตรทั้งหมด!$J:$J,MATCH('เอกสารหมายเลข 1 (2)'!$V385,อาจารย์ประจำหลักสูตรทั้งหมด!$AK:$AK,0)),"")</f>
        <v>#NAME?</v>
      </c>
      <c r="G385" s="5" t="e">
        <f t="array" aca="1" ref="G385" ca="1">_xludf.IFNA(INDEX(อาจารย์ประจำหลักสูตรทั้งหมด!$C:$C,MATCH('เอกสารหมายเลข 1 (2)'!$V385,อาจารย์ประจำหลักสูตรทั้งหมด!$AK:$AK,0)),"")</f>
        <v>#NAME?</v>
      </c>
      <c r="H385" s="5" t="e">
        <f t="array" aca="1" ref="H385" ca="1">_xludf.IFNA(INDEX(อาจารย์ประจำหลักสูตรทั้งหมด!$E:$E,MATCH('เอกสารหมายเลข 1 (2)'!$V385,อาจารย์ประจำหลักสูตรทั้งหมด!$AK:$AK,0)),"")</f>
        <v>#NAME?</v>
      </c>
      <c r="I385" s="5" t="e">
        <f t="array" aca="1" ref="I385" ca="1">_xludf.IFNA(INDEX(อาจารย์ประจำหลักสูตรทั้งหมด!$L:$L,MATCH('เอกสารหมายเลข 1 (2)'!$V385,อาจารย์ประจำหลักสูตรทั้งหมด!$AK:$AK,0)),"")</f>
        <v>#NAME?</v>
      </c>
      <c r="J385" s="65" t="e">
        <f t="array" aca="1" ref="J385" ca="1">_xludf.IFNA(INDEX(อาจารย์ประจำหลักสูตรทั้งหมด!$T:$T,MATCH('เอกสารหมายเลข 1 (2)'!$V385,อาจารย์ประจำหลักสูตรทั้งหมด!$AK:$AK,0)),"")</f>
        <v>#NAME?</v>
      </c>
      <c r="K385" s="5" t="s">
        <v>6</v>
      </c>
      <c r="L385" s="5" t="s">
        <v>49</v>
      </c>
      <c r="M385" s="66">
        <f t="shared" si="238"/>
        <v>0</v>
      </c>
      <c r="N385" s="66">
        <f t="shared" si="239"/>
        <v>1</v>
      </c>
      <c r="O385" s="66"/>
      <c r="P385" s="66">
        <f t="shared" si="240"/>
        <v>0</v>
      </c>
      <c r="Q385" s="66">
        <f t="shared" si="241"/>
        <v>0</v>
      </c>
      <c r="R385" s="67">
        <f t="shared" si="2"/>
        <v>1</v>
      </c>
      <c r="S385" s="5"/>
      <c r="T385" s="5"/>
      <c r="U385" s="5" t="str">
        <f t="shared" si="7"/>
        <v>คณะวิทยาการจัดการ สาขาวิชาคอมพิวเตอร์ธุรกิจ</v>
      </c>
      <c r="V385" s="8">
        <v>3349900533111</v>
      </c>
      <c r="W385" s="5"/>
      <c r="X385" s="5"/>
      <c r="Y385" s="5"/>
      <c r="Z385" s="5"/>
    </row>
    <row r="386" spans="1:26" ht="21.75" customHeight="1">
      <c r="A386" s="1"/>
      <c r="B386" s="2">
        <v>3470101494875</v>
      </c>
      <c r="C386" s="64" t="s">
        <v>568</v>
      </c>
      <c r="D386" s="5" t="s">
        <v>373</v>
      </c>
      <c r="E386" s="5" t="s">
        <v>560</v>
      </c>
      <c r="F386" s="5" t="e">
        <f t="array" aca="1" ref="F386" ca="1">_xludf.IFNA(INDEX(อาจารย์ประจำหลักสูตรทั้งหมด!$J:$J,MATCH('เอกสารหมายเลข 1 (2)'!$V386,อาจารย์ประจำหลักสูตรทั้งหมด!$AK:$AK,0)),"")</f>
        <v>#NAME?</v>
      </c>
      <c r="G386" s="5" t="e">
        <f t="array" aca="1" ref="G386" ca="1">_xludf.IFNA(INDEX(อาจารย์ประจำหลักสูตรทั้งหมด!$C:$C,MATCH('เอกสารหมายเลข 1 (2)'!$V386,อาจารย์ประจำหลักสูตรทั้งหมด!$AK:$AK,0)),"")</f>
        <v>#NAME?</v>
      </c>
      <c r="H386" s="5" t="e">
        <f t="array" aca="1" ref="H386" ca="1">_xludf.IFNA(INDEX(อาจารย์ประจำหลักสูตรทั้งหมด!$E:$E,MATCH('เอกสารหมายเลข 1 (2)'!$V386,อาจารย์ประจำหลักสูตรทั้งหมด!$AK:$AK,0)),"")</f>
        <v>#NAME?</v>
      </c>
      <c r="I386" s="5" t="e">
        <f t="array" aca="1" ref="I386" ca="1">_xludf.IFNA(INDEX(อาจารย์ประจำหลักสูตรทั้งหมด!$L:$L,MATCH('เอกสารหมายเลข 1 (2)'!$V386,อาจารย์ประจำหลักสูตรทั้งหมด!$AK:$AK,0)),"")</f>
        <v>#NAME?</v>
      </c>
      <c r="J386" s="65" t="e">
        <f t="array" aca="1" ref="J386" ca="1">_xludf.IFNA(INDEX(อาจารย์ประจำหลักสูตรทั้งหมด!$T:$T,MATCH('เอกสารหมายเลข 1 (2)'!$V386,อาจารย์ประจำหลักสูตรทั้งหมด!$AK:$AK,0)),"")</f>
        <v>#NAME?</v>
      </c>
      <c r="K386" s="5" t="s">
        <v>6</v>
      </c>
      <c r="L386" s="5" t="s">
        <v>81</v>
      </c>
      <c r="M386" s="66">
        <f t="shared" si="238"/>
        <v>0</v>
      </c>
      <c r="N386" s="66">
        <f t="shared" si="239"/>
        <v>1</v>
      </c>
      <c r="O386" s="66"/>
      <c r="P386" s="66">
        <f t="shared" si="240"/>
        <v>0</v>
      </c>
      <c r="Q386" s="66">
        <f t="shared" si="241"/>
        <v>0</v>
      </c>
      <c r="R386" s="67">
        <f t="shared" si="2"/>
        <v>1</v>
      </c>
      <c r="S386" s="5"/>
      <c r="T386" s="5"/>
      <c r="U386" s="5" t="str">
        <f t="shared" si="7"/>
        <v>คณะวิทยาการจัดการ สาขาวิชาคอมพิวเตอร์ธุรกิจ</v>
      </c>
      <c r="V386" s="8">
        <v>3470101494875</v>
      </c>
      <c r="W386" s="5"/>
      <c r="X386" s="5"/>
      <c r="Y386" s="5"/>
      <c r="Z386" s="5"/>
    </row>
    <row r="387" spans="1:26" ht="21.75" customHeight="1">
      <c r="A387" s="1"/>
      <c r="B387" s="2">
        <v>3470600176496</v>
      </c>
      <c r="C387" s="64" t="s">
        <v>569</v>
      </c>
      <c r="D387" s="5" t="s">
        <v>373</v>
      </c>
      <c r="E387" s="5" t="s">
        <v>560</v>
      </c>
      <c r="F387" s="5" t="e">
        <f t="array" aca="1" ref="F387" ca="1">_xludf.IFNA(INDEX(อาจารย์ประจำหลักสูตรทั้งหมด!$J:$J,MATCH('เอกสารหมายเลข 1 (2)'!$V387,อาจารย์ประจำหลักสูตรทั้งหมด!$AK:$AK,0)),"")</f>
        <v>#NAME?</v>
      </c>
      <c r="G387" s="5" t="e">
        <f t="array" aca="1" ref="G387" ca="1">_xludf.IFNA(INDEX(อาจารย์ประจำหลักสูตรทั้งหมด!$C:$C,MATCH('เอกสารหมายเลข 1 (2)'!$V387,อาจารย์ประจำหลักสูตรทั้งหมด!$AK:$AK,0)),"")</f>
        <v>#NAME?</v>
      </c>
      <c r="H387" s="5" t="e">
        <f t="array" aca="1" ref="H387" ca="1">_xludf.IFNA(INDEX(อาจารย์ประจำหลักสูตรทั้งหมด!$E:$E,MATCH('เอกสารหมายเลข 1 (2)'!$V387,อาจารย์ประจำหลักสูตรทั้งหมด!$AK:$AK,0)),"")</f>
        <v>#NAME?</v>
      </c>
      <c r="I387" s="5" t="e">
        <f t="array" aca="1" ref="I387" ca="1">_xludf.IFNA(INDEX(อาจารย์ประจำหลักสูตรทั้งหมด!$L:$L,MATCH('เอกสารหมายเลข 1 (2)'!$V387,อาจารย์ประจำหลักสูตรทั้งหมด!$AK:$AK,0)),"")</f>
        <v>#NAME?</v>
      </c>
      <c r="J387" s="65" t="e">
        <f t="array" aca="1" ref="J387" ca="1">_xludf.IFNA(INDEX(อาจารย์ประจำหลักสูตรทั้งหมด!$T:$T,MATCH('เอกสารหมายเลข 1 (2)'!$V387,อาจารย์ประจำหลักสูตรทั้งหมด!$AK:$AK,0)),"")</f>
        <v>#NAME?</v>
      </c>
      <c r="K387" s="5" t="s">
        <v>6</v>
      </c>
      <c r="L387" s="5" t="s">
        <v>81</v>
      </c>
      <c r="M387" s="66">
        <f t="shared" si="238"/>
        <v>0</v>
      </c>
      <c r="N387" s="66">
        <f t="shared" si="239"/>
        <v>1</v>
      </c>
      <c r="O387" s="66"/>
      <c r="P387" s="66">
        <f t="shared" si="240"/>
        <v>0</v>
      </c>
      <c r="Q387" s="66">
        <f t="shared" si="241"/>
        <v>0</v>
      </c>
      <c r="R387" s="67">
        <f t="shared" si="2"/>
        <v>1</v>
      </c>
      <c r="S387" s="5"/>
      <c r="T387" s="5"/>
      <c r="U387" s="5" t="str">
        <f t="shared" si="7"/>
        <v>คณะวิทยาการจัดการ สาขาวิชาคอมพิวเตอร์ธุรกิจ</v>
      </c>
      <c r="V387" s="8">
        <v>3470600176496</v>
      </c>
      <c r="W387" s="5"/>
      <c r="X387" s="5"/>
      <c r="Y387" s="5"/>
      <c r="Z387" s="5"/>
    </row>
    <row r="388" spans="1:26" ht="21.75" customHeight="1">
      <c r="A388" s="1"/>
      <c r="B388" s="2">
        <v>3480600276695</v>
      </c>
      <c r="C388" s="64" t="s">
        <v>570</v>
      </c>
      <c r="D388" s="5" t="s">
        <v>373</v>
      </c>
      <c r="E388" s="5" t="s">
        <v>560</v>
      </c>
      <c r="F388" s="5" t="e">
        <f t="array" aca="1" ref="F388" ca="1">_xludf.IFNA(INDEX(อาจารย์ประจำหลักสูตรทั้งหมด!$J:$J,MATCH('เอกสารหมายเลข 1 (2)'!$V388,อาจารย์ประจำหลักสูตรทั้งหมด!$AK:$AK,0)),"")</f>
        <v>#NAME?</v>
      </c>
      <c r="G388" s="5" t="e">
        <f t="array" aca="1" ref="G388" ca="1">_xludf.IFNA(INDEX(อาจารย์ประจำหลักสูตรทั้งหมด!$C:$C,MATCH('เอกสารหมายเลข 1 (2)'!$V388,อาจารย์ประจำหลักสูตรทั้งหมด!$AK:$AK,0)),"")</f>
        <v>#NAME?</v>
      </c>
      <c r="H388" s="5" t="e">
        <f t="array" aca="1" ref="H388" ca="1">_xludf.IFNA(INDEX(อาจารย์ประจำหลักสูตรทั้งหมด!$E:$E,MATCH('เอกสารหมายเลข 1 (2)'!$V388,อาจารย์ประจำหลักสูตรทั้งหมด!$AK:$AK,0)),"")</f>
        <v>#NAME?</v>
      </c>
      <c r="I388" s="5" t="e">
        <f t="array" aca="1" ref="I388" ca="1">_xludf.IFNA(INDEX(อาจารย์ประจำหลักสูตรทั้งหมด!$L:$L,MATCH('เอกสารหมายเลข 1 (2)'!$V388,อาจารย์ประจำหลักสูตรทั้งหมด!$AK:$AK,0)),"")</f>
        <v>#NAME?</v>
      </c>
      <c r="J388" s="65" t="e">
        <f t="array" aca="1" ref="J388" ca="1">_xludf.IFNA(INDEX(อาจารย์ประจำหลักสูตรทั้งหมด!$T:$T,MATCH('เอกสารหมายเลข 1 (2)'!$V388,อาจารย์ประจำหลักสูตรทั้งหมด!$AK:$AK,0)),"")</f>
        <v>#NAME?</v>
      </c>
      <c r="K388" s="5" t="s">
        <v>6</v>
      </c>
      <c r="L388" s="5" t="s">
        <v>81</v>
      </c>
      <c r="M388" s="66">
        <f t="shared" si="238"/>
        <v>0</v>
      </c>
      <c r="N388" s="66">
        <f t="shared" si="239"/>
        <v>1</v>
      </c>
      <c r="O388" s="66"/>
      <c r="P388" s="66">
        <f t="shared" si="240"/>
        <v>0</v>
      </c>
      <c r="Q388" s="66">
        <f t="shared" si="241"/>
        <v>0</v>
      </c>
      <c r="R388" s="67">
        <f t="shared" si="2"/>
        <v>1</v>
      </c>
      <c r="S388" s="5"/>
      <c r="T388" s="5"/>
      <c r="U388" s="5" t="str">
        <f t="shared" si="7"/>
        <v>คณะวิทยาการจัดการ สาขาวิชาคอมพิวเตอร์ธุรกิจ</v>
      </c>
      <c r="V388" s="8">
        <v>3480600276695</v>
      </c>
      <c r="W388" s="5"/>
      <c r="X388" s="5"/>
      <c r="Y388" s="5"/>
      <c r="Z388" s="5"/>
    </row>
    <row r="389" spans="1:26" ht="21.75" customHeight="1">
      <c r="A389" s="1"/>
      <c r="B389" s="2">
        <v>3490200025946</v>
      </c>
      <c r="C389" s="64" t="s">
        <v>571</v>
      </c>
      <c r="D389" s="5" t="s">
        <v>373</v>
      </c>
      <c r="E389" s="5" t="s">
        <v>560</v>
      </c>
      <c r="F389" s="5" t="e">
        <f t="array" aca="1" ref="F389" ca="1">_xludf.IFNA(INDEX(อาจารย์ประจำหลักสูตรทั้งหมด!$J:$J,MATCH('เอกสารหมายเลข 1 (2)'!$V389,อาจารย์ประจำหลักสูตรทั้งหมด!$AK:$AK,0)),"")</f>
        <v>#NAME?</v>
      </c>
      <c r="G389" s="5" t="e">
        <f t="array" aca="1" ref="G389" ca="1">_xludf.IFNA(INDEX(อาจารย์ประจำหลักสูตรทั้งหมด!$C:$C,MATCH('เอกสารหมายเลข 1 (2)'!$V389,อาจารย์ประจำหลักสูตรทั้งหมด!$AK:$AK,0)),"")</f>
        <v>#NAME?</v>
      </c>
      <c r="H389" s="5" t="e">
        <f t="array" aca="1" ref="H389" ca="1">_xludf.IFNA(INDEX(อาจารย์ประจำหลักสูตรทั้งหมด!$E:$E,MATCH('เอกสารหมายเลข 1 (2)'!$V389,อาจารย์ประจำหลักสูตรทั้งหมด!$AK:$AK,0)),"")</f>
        <v>#NAME?</v>
      </c>
      <c r="I389" s="5" t="e">
        <f t="array" aca="1" ref="I389" ca="1">_xludf.IFNA(INDEX(อาจารย์ประจำหลักสูตรทั้งหมด!$L:$L,MATCH('เอกสารหมายเลข 1 (2)'!$V389,อาจารย์ประจำหลักสูตรทั้งหมด!$AK:$AK,0)),"")</f>
        <v>#NAME?</v>
      </c>
      <c r="J389" s="65" t="e">
        <f t="array" aca="1" ref="J389" ca="1">_xludf.IFNA(INDEX(อาจารย์ประจำหลักสูตรทั้งหมด!$T:$T,MATCH('เอกสารหมายเลข 1 (2)'!$V389,อาจารย์ประจำหลักสูตรทั้งหมด!$AK:$AK,0)),"")</f>
        <v>#NAME?</v>
      </c>
      <c r="K389" s="5" t="s">
        <v>6</v>
      </c>
      <c r="L389" s="5" t="s">
        <v>49</v>
      </c>
      <c r="M389" s="66">
        <f t="shared" si="238"/>
        <v>0</v>
      </c>
      <c r="N389" s="66">
        <f t="shared" si="239"/>
        <v>1</v>
      </c>
      <c r="O389" s="66"/>
      <c r="P389" s="66">
        <f t="shared" si="240"/>
        <v>0</v>
      </c>
      <c r="Q389" s="66">
        <f t="shared" si="241"/>
        <v>0</v>
      </c>
      <c r="R389" s="67">
        <f t="shared" si="2"/>
        <v>1</v>
      </c>
      <c r="S389" s="5"/>
      <c r="T389" s="5"/>
      <c r="U389" s="5" t="str">
        <f t="shared" si="7"/>
        <v>คณะวิทยาการจัดการ สาขาวิชาคอมพิวเตอร์ธุรกิจ</v>
      </c>
      <c r="V389" s="8">
        <v>3490200025946</v>
      </c>
      <c r="W389" s="5"/>
      <c r="X389" s="5"/>
      <c r="Y389" s="5"/>
      <c r="Z389" s="5"/>
    </row>
    <row r="390" spans="1:26" ht="21.75" customHeight="1">
      <c r="A390" s="1"/>
      <c r="B390" s="2">
        <v>1471100054931</v>
      </c>
      <c r="C390" s="64" t="s">
        <v>572</v>
      </c>
      <c r="D390" s="5" t="s">
        <v>373</v>
      </c>
      <c r="E390" s="5" t="s">
        <v>560</v>
      </c>
      <c r="F390" s="5" t="e">
        <f t="array" aca="1" ref="F390" ca="1">_xludf.IFNA(INDEX(อาจารย์ประจำหลักสูตรทั้งหมด!$J:$J,MATCH('เอกสารหมายเลข 1 (2)'!$V390,อาจารย์ประจำหลักสูตรทั้งหมด!$AK:$AK,0)),"")</f>
        <v>#NAME?</v>
      </c>
      <c r="G390" s="5" t="e">
        <f t="array" aca="1" ref="G390" ca="1">_xludf.IFNA(INDEX(อาจารย์ประจำหลักสูตรทั้งหมด!$C:$C,MATCH('เอกสารหมายเลข 1 (2)'!$V390,อาจารย์ประจำหลักสูตรทั้งหมด!$AK:$AK,0)),"")</f>
        <v>#NAME?</v>
      </c>
      <c r="H390" s="5" t="e">
        <f t="array" aca="1" ref="H390" ca="1">_xludf.IFNA(INDEX(อาจารย์ประจำหลักสูตรทั้งหมด!$E:$E,MATCH('เอกสารหมายเลข 1 (2)'!$V390,อาจารย์ประจำหลักสูตรทั้งหมด!$AK:$AK,0)),"")</f>
        <v>#NAME?</v>
      </c>
      <c r="I390" s="5" t="e">
        <f t="array" aca="1" ref="I390" ca="1">_xludf.IFNA(INDEX(อาจารย์ประจำหลักสูตรทั้งหมด!$L:$L,MATCH('เอกสารหมายเลข 1 (2)'!$V390,อาจารย์ประจำหลักสูตรทั้งหมด!$AK:$AK,0)),"")</f>
        <v>#NAME?</v>
      </c>
      <c r="J390" s="65" t="e">
        <f t="array" aca="1" ref="J390" ca="1">_xludf.IFNA(INDEX(อาจารย์ประจำหลักสูตรทั้งหมด!$T:$T,MATCH('เอกสารหมายเลข 1 (2)'!$V390,อาจารย์ประจำหลักสูตรทั้งหมด!$AK:$AK,0)),"")</f>
        <v>#NAME?</v>
      </c>
      <c r="K390" s="5" t="s">
        <v>93</v>
      </c>
      <c r="L390" s="5" t="s">
        <v>106</v>
      </c>
      <c r="M390" s="66">
        <f t="shared" si="238"/>
        <v>0</v>
      </c>
      <c r="N390" s="66">
        <f t="shared" si="239"/>
        <v>0</v>
      </c>
      <c r="O390" s="66"/>
      <c r="P390" s="66">
        <f t="shared" si="240"/>
        <v>0</v>
      </c>
      <c r="Q390" s="66">
        <f t="shared" si="241"/>
        <v>1</v>
      </c>
      <c r="R390" s="67">
        <f t="shared" si="2"/>
        <v>1</v>
      </c>
      <c r="S390" s="5"/>
      <c r="T390" s="5"/>
      <c r="U390" s="5" t="str">
        <f t="shared" si="7"/>
        <v xml:space="preserve"> </v>
      </c>
      <c r="V390" s="8">
        <v>1471100054931</v>
      </c>
      <c r="W390" s="5"/>
      <c r="X390" s="5"/>
      <c r="Y390" s="5"/>
      <c r="Z390" s="5"/>
    </row>
    <row r="391" spans="1:26" ht="21.75" customHeight="1">
      <c r="A391" s="4">
        <v>8</v>
      </c>
      <c r="B391" s="57" t="str">
        <f>E392</f>
        <v>สาขาวิชานิเทศศาสตร์</v>
      </c>
      <c r="C391" s="58" t="str">
        <f>B391</f>
        <v>สาขาวิชานิเทศศาสตร์</v>
      </c>
      <c r="D391" s="59"/>
      <c r="E391" s="59"/>
      <c r="F391" s="59" t="e">
        <f t="array" aca="1" ref="F391" ca="1">_xludf.IFNA(INDEX(อาจารย์ประจำหลักสูตรทั้งหมด!$J:$J,MATCH('เอกสารหมายเลข 1 (2)'!$V391,อาจารย์ประจำหลักสูตรทั้งหมด!$AK:$AK,0)),"")</f>
        <v>#NAME?</v>
      </c>
      <c r="G391" s="59" t="e">
        <f t="array" aca="1" ref="G391" ca="1">_xludf.IFNA(INDEX(อาจารย์ประจำหลักสูตรทั้งหมด!$C:$C,MATCH('เอกสารหมายเลข 1 (2)'!$V391,อาจารย์ประจำหลักสูตรทั้งหมด!$AK:$AK,0)),"")</f>
        <v>#NAME?</v>
      </c>
      <c r="H391" s="59" t="e">
        <f t="array" aca="1" ref="H391" ca="1">_xludf.IFNA(INDEX(อาจารย์ประจำหลักสูตรทั้งหมด!$E:$E,MATCH('เอกสารหมายเลข 1 (2)'!$V391,อาจารย์ประจำหลักสูตรทั้งหมด!$AK:$AK,0)),"")</f>
        <v>#NAME?</v>
      </c>
      <c r="I391" s="59" t="e">
        <f t="array" aca="1" ref="I391" ca="1">_xludf.IFNA(INDEX(อาจารย์ประจำหลักสูตรทั้งหมด!$L:$L,MATCH('เอกสารหมายเลข 1 (2)'!$V391,อาจารย์ประจำหลักสูตรทั้งหมด!$AK:$AK,0)),"")</f>
        <v>#NAME?</v>
      </c>
      <c r="J391" s="61" t="e">
        <f t="array" aca="1" ref="J391" ca="1">_xludf.IFNA(INDEX(อาจารย์ประจำหลักสูตรทั้งหมด!$T:$T,MATCH('เอกสารหมายเลข 1 (2)'!$V391,อาจารย์ประจำหลักสูตรทั้งหมด!$AK:$AK,0)),"")</f>
        <v>#NAME?</v>
      </c>
      <c r="K391" s="59"/>
      <c r="L391" s="59"/>
      <c r="M391" s="62">
        <f t="shared" ref="M391:N391" si="242">SUMIF($E:$E,$B391,M:M)</f>
        <v>0</v>
      </c>
      <c r="N391" s="62">
        <f t="shared" si="242"/>
        <v>5</v>
      </c>
      <c r="O391" s="62"/>
      <c r="P391" s="62">
        <f t="shared" ref="P391:Q391" si="243">SUMIF($E:$E,$B391,P:P)</f>
        <v>0</v>
      </c>
      <c r="Q391" s="62">
        <f t="shared" si="243"/>
        <v>0</v>
      </c>
      <c r="R391" s="63">
        <f t="shared" si="2"/>
        <v>5</v>
      </c>
      <c r="S391" s="59"/>
      <c r="T391" s="59"/>
      <c r="U391" s="5" t="str">
        <f t="shared" si="7"/>
        <v>คณะวิทยาการจัดการ สาขาวิชานิเทศศาสตร์</v>
      </c>
      <c r="V391" s="58" t="s">
        <v>51</v>
      </c>
      <c r="W391" s="59"/>
      <c r="X391" s="59"/>
      <c r="Y391" s="59"/>
      <c r="Z391" s="59"/>
    </row>
    <row r="392" spans="1:26" ht="21.75" customHeight="1">
      <c r="A392" s="1"/>
      <c r="B392" s="2">
        <v>1471200023930</v>
      </c>
      <c r="C392" s="64" t="s">
        <v>573</v>
      </c>
      <c r="D392" s="5" t="s">
        <v>373</v>
      </c>
      <c r="E392" s="5" t="s">
        <v>574</v>
      </c>
      <c r="F392" s="5" t="e">
        <f t="array" aca="1" ref="F392" ca="1">_xludf.IFNA(INDEX(อาจารย์ประจำหลักสูตรทั้งหมด!$J:$J,MATCH('เอกสารหมายเลข 1 (2)'!$V392,อาจารย์ประจำหลักสูตรทั้งหมด!$AK:$AK,0)),"")</f>
        <v>#NAME?</v>
      </c>
      <c r="G392" s="5" t="e">
        <f t="array" aca="1" ref="G392" ca="1">_xludf.IFNA(INDEX(อาจารย์ประจำหลักสูตรทั้งหมด!$C:$C,MATCH('เอกสารหมายเลข 1 (2)'!$V392,อาจารย์ประจำหลักสูตรทั้งหมด!$AK:$AK,0)),"")</f>
        <v>#NAME?</v>
      </c>
      <c r="H392" s="5" t="e">
        <f t="array" aca="1" ref="H392" ca="1">_xludf.IFNA(INDEX(อาจารย์ประจำหลักสูตรทั้งหมด!$E:$E,MATCH('เอกสารหมายเลข 1 (2)'!$V392,อาจารย์ประจำหลักสูตรทั้งหมด!$AK:$AK,0)),"")</f>
        <v>#NAME?</v>
      </c>
      <c r="I392" s="5" t="e">
        <f t="array" aca="1" ref="I392" ca="1">_xludf.IFNA(INDEX(อาจารย์ประจำหลักสูตรทั้งหมด!$L:$L,MATCH('เอกสารหมายเลข 1 (2)'!$V392,อาจารย์ประจำหลักสูตรทั้งหมด!$AK:$AK,0)),"")</f>
        <v>#NAME?</v>
      </c>
      <c r="J392" s="65" t="e">
        <f t="array" aca="1" ref="J392" ca="1">_xludf.IFNA(INDEX(อาจารย์ประจำหลักสูตรทั้งหมด!$T:$T,MATCH('เอกสารหมายเลข 1 (2)'!$V392,อาจารย์ประจำหลักสูตรทั้งหมด!$AK:$AK,0)),"")</f>
        <v>#NAME?</v>
      </c>
      <c r="K392" s="5" t="s">
        <v>6</v>
      </c>
      <c r="L392" s="5" t="s">
        <v>81</v>
      </c>
      <c r="M392" s="66">
        <f t="shared" ref="M392:M396" si="244">IF(K392="ข้าราชการพลเรือนในสถาบันอุดมศึกษา",1,0)</f>
        <v>0</v>
      </c>
      <c r="N392" s="66">
        <f t="shared" ref="N392:N396" si="245">IF(K392="พนักงานมหาวิทยาลัย",1,0)</f>
        <v>1</v>
      </c>
      <c r="O392" s="66"/>
      <c r="P392" s="66">
        <f t="shared" ref="P392:P396" si="246">IF(K392="ลูกจ้างชั่วคราวรายเดือน",1,0)</f>
        <v>0</v>
      </c>
      <c r="Q392" s="66">
        <f t="shared" ref="Q392:Q396" si="247">IF(K392="อาจารย์พิเศษรายชั่วโมง",1,0)</f>
        <v>0</v>
      </c>
      <c r="R392" s="67">
        <f t="shared" si="2"/>
        <v>1</v>
      </c>
      <c r="S392" s="5"/>
      <c r="T392" s="5"/>
      <c r="U392" s="5" t="str">
        <f t="shared" si="7"/>
        <v>คณะวิทยาการจัดการ สาขาวิชานิเทศศาสตร์</v>
      </c>
      <c r="V392" s="8">
        <v>1471200023930</v>
      </c>
      <c r="W392" s="5"/>
      <c r="X392" s="5"/>
      <c r="Y392" s="5"/>
      <c r="Z392" s="5"/>
    </row>
    <row r="393" spans="1:26" ht="21.75" customHeight="1">
      <c r="A393" s="1"/>
      <c r="B393" s="2">
        <v>3479900027184</v>
      </c>
      <c r="C393" s="64" t="s">
        <v>577</v>
      </c>
      <c r="D393" s="5" t="s">
        <v>373</v>
      </c>
      <c r="E393" s="5" t="s">
        <v>574</v>
      </c>
      <c r="F393" s="5" t="e">
        <f t="array" aca="1" ref="F393" ca="1">_xludf.IFNA(INDEX(อาจารย์ประจำหลักสูตรทั้งหมด!$J:$J,MATCH('เอกสารหมายเลข 1 (2)'!$V393,อาจารย์ประจำหลักสูตรทั้งหมด!$AK:$AK,0)),"")</f>
        <v>#NAME?</v>
      </c>
      <c r="G393" s="5" t="e">
        <f t="array" aca="1" ref="G393" ca="1">_xludf.IFNA(INDEX(อาจารย์ประจำหลักสูตรทั้งหมด!$C:$C,MATCH('เอกสารหมายเลข 1 (2)'!$V393,อาจารย์ประจำหลักสูตรทั้งหมด!$AK:$AK,0)),"")</f>
        <v>#NAME?</v>
      </c>
      <c r="H393" s="5" t="e">
        <f t="array" aca="1" ref="H393" ca="1">_xludf.IFNA(INDEX(อาจารย์ประจำหลักสูตรทั้งหมด!$E:$E,MATCH('เอกสารหมายเลข 1 (2)'!$V393,อาจารย์ประจำหลักสูตรทั้งหมด!$AK:$AK,0)),"")</f>
        <v>#NAME?</v>
      </c>
      <c r="I393" s="5" t="e">
        <f t="array" aca="1" ref="I393" ca="1">_xludf.IFNA(INDEX(อาจารย์ประจำหลักสูตรทั้งหมด!$L:$L,MATCH('เอกสารหมายเลข 1 (2)'!$V393,อาจารย์ประจำหลักสูตรทั้งหมด!$AK:$AK,0)),"")</f>
        <v>#NAME?</v>
      </c>
      <c r="J393" s="65" t="e">
        <f t="array" aca="1" ref="J393" ca="1">_xludf.IFNA(INDEX(อาจารย์ประจำหลักสูตรทั้งหมด!$T:$T,MATCH('เอกสารหมายเลข 1 (2)'!$V393,อาจารย์ประจำหลักสูตรทั้งหมด!$AK:$AK,0)),"")</f>
        <v>#NAME?</v>
      </c>
      <c r="K393" s="5" t="s">
        <v>6</v>
      </c>
      <c r="L393" s="5" t="s">
        <v>81</v>
      </c>
      <c r="M393" s="66">
        <f t="shared" si="244"/>
        <v>0</v>
      </c>
      <c r="N393" s="66">
        <f t="shared" si="245"/>
        <v>1</v>
      </c>
      <c r="O393" s="66"/>
      <c r="P393" s="66">
        <f t="shared" si="246"/>
        <v>0</v>
      </c>
      <c r="Q393" s="66">
        <f t="shared" si="247"/>
        <v>0</v>
      </c>
      <c r="R393" s="67">
        <f t="shared" si="2"/>
        <v>1</v>
      </c>
      <c r="S393" s="5"/>
      <c r="T393" s="5"/>
      <c r="U393" s="5" t="str">
        <f t="shared" si="7"/>
        <v>คณะวิทยาการจัดการ สาขาวิชานิเทศศาสตร์</v>
      </c>
      <c r="V393" s="8">
        <v>3479900027184</v>
      </c>
      <c r="W393" s="5"/>
      <c r="X393" s="5"/>
      <c r="Y393" s="5"/>
      <c r="Z393" s="5"/>
    </row>
    <row r="394" spans="1:26" ht="21.75" customHeight="1">
      <c r="A394" s="1"/>
      <c r="B394" s="2">
        <v>3479900230346</v>
      </c>
      <c r="C394" s="64" t="s">
        <v>578</v>
      </c>
      <c r="D394" s="5" t="s">
        <v>373</v>
      </c>
      <c r="E394" s="5" t="s">
        <v>574</v>
      </c>
      <c r="F394" s="5" t="e">
        <f t="array" aca="1" ref="F394" ca="1">_xludf.IFNA(INDEX(อาจารย์ประจำหลักสูตรทั้งหมด!$J:$J,MATCH('เอกสารหมายเลข 1 (2)'!$V394,อาจารย์ประจำหลักสูตรทั้งหมด!$AK:$AK,0)),"")</f>
        <v>#NAME?</v>
      </c>
      <c r="G394" s="5" t="e">
        <f t="array" aca="1" ref="G394" ca="1">_xludf.IFNA(INDEX(อาจารย์ประจำหลักสูตรทั้งหมด!$C:$C,MATCH('เอกสารหมายเลข 1 (2)'!$V394,อาจารย์ประจำหลักสูตรทั้งหมด!$AK:$AK,0)),"")</f>
        <v>#NAME?</v>
      </c>
      <c r="H394" s="5" t="e">
        <f t="array" aca="1" ref="H394" ca="1">_xludf.IFNA(INDEX(อาจารย์ประจำหลักสูตรทั้งหมด!$E:$E,MATCH('เอกสารหมายเลข 1 (2)'!$V394,อาจารย์ประจำหลักสูตรทั้งหมด!$AK:$AK,0)),"")</f>
        <v>#NAME?</v>
      </c>
      <c r="I394" s="5" t="e">
        <f t="array" aca="1" ref="I394" ca="1">_xludf.IFNA(INDEX(อาจารย์ประจำหลักสูตรทั้งหมด!$L:$L,MATCH('เอกสารหมายเลข 1 (2)'!$V394,อาจารย์ประจำหลักสูตรทั้งหมด!$AK:$AK,0)),"")</f>
        <v>#NAME?</v>
      </c>
      <c r="J394" s="65" t="e">
        <f t="array" aca="1" ref="J394" ca="1">_xludf.IFNA(INDEX(อาจารย์ประจำหลักสูตรทั้งหมด!$T:$T,MATCH('เอกสารหมายเลข 1 (2)'!$V394,อาจารย์ประจำหลักสูตรทั้งหมด!$AK:$AK,0)),"")</f>
        <v>#NAME?</v>
      </c>
      <c r="K394" s="5" t="s">
        <v>6</v>
      </c>
      <c r="L394" s="5" t="s">
        <v>81</v>
      </c>
      <c r="M394" s="66">
        <f t="shared" si="244"/>
        <v>0</v>
      </c>
      <c r="N394" s="66">
        <f t="shared" si="245"/>
        <v>1</v>
      </c>
      <c r="O394" s="66"/>
      <c r="P394" s="66">
        <f t="shared" si="246"/>
        <v>0</v>
      </c>
      <c r="Q394" s="66">
        <f t="shared" si="247"/>
        <v>0</v>
      </c>
      <c r="R394" s="67">
        <f t="shared" si="2"/>
        <v>1</v>
      </c>
      <c r="S394" s="5"/>
      <c r="T394" s="5"/>
      <c r="U394" s="5" t="str">
        <f t="shared" si="7"/>
        <v>คณะวิทยาการจัดการ สาขาวิชานิเทศศาสตร์</v>
      </c>
      <c r="V394" s="8">
        <v>3479900230346</v>
      </c>
      <c r="W394" s="5"/>
      <c r="X394" s="5"/>
      <c r="Y394" s="5"/>
      <c r="Z394" s="5"/>
    </row>
    <row r="395" spans="1:26" ht="21.75" customHeight="1">
      <c r="A395" s="1"/>
      <c r="B395" s="2">
        <v>5410800002234</v>
      </c>
      <c r="C395" s="64" t="s">
        <v>579</v>
      </c>
      <c r="D395" s="5" t="s">
        <v>373</v>
      </c>
      <c r="E395" s="5" t="s">
        <v>574</v>
      </c>
      <c r="F395" s="5" t="e">
        <f t="array" aca="1" ref="F395" ca="1">_xludf.IFNA(INDEX(อาจารย์ประจำหลักสูตรทั้งหมด!$J:$J,MATCH('เอกสารหมายเลข 1 (2)'!$V395,อาจารย์ประจำหลักสูตรทั้งหมด!$AK:$AK,0)),"")</f>
        <v>#NAME?</v>
      </c>
      <c r="G395" s="5" t="e">
        <f t="array" aca="1" ref="G395" ca="1">_xludf.IFNA(INDEX(อาจารย์ประจำหลักสูตรทั้งหมด!$C:$C,MATCH('เอกสารหมายเลข 1 (2)'!$V395,อาจารย์ประจำหลักสูตรทั้งหมด!$AK:$AK,0)),"")</f>
        <v>#NAME?</v>
      </c>
      <c r="H395" s="5" t="e">
        <f t="array" aca="1" ref="H395" ca="1">_xludf.IFNA(INDEX(อาจารย์ประจำหลักสูตรทั้งหมด!$E:$E,MATCH('เอกสารหมายเลข 1 (2)'!$V395,อาจารย์ประจำหลักสูตรทั้งหมด!$AK:$AK,0)),"")</f>
        <v>#NAME?</v>
      </c>
      <c r="I395" s="5" t="e">
        <f t="array" aca="1" ref="I395" ca="1">_xludf.IFNA(INDEX(อาจารย์ประจำหลักสูตรทั้งหมด!$L:$L,MATCH('เอกสารหมายเลข 1 (2)'!$V395,อาจารย์ประจำหลักสูตรทั้งหมด!$AK:$AK,0)),"")</f>
        <v>#NAME?</v>
      </c>
      <c r="J395" s="65" t="e">
        <f t="array" aca="1" ref="J395" ca="1">_xludf.IFNA(INDEX(อาจารย์ประจำหลักสูตรทั้งหมด!$T:$T,MATCH('เอกสารหมายเลข 1 (2)'!$V395,อาจารย์ประจำหลักสูตรทั้งหมด!$AK:$AK,0)),"")</f>
        <v>#NAME?</v>
      </c>
      <c r="K395" s="5" t="s">
        <v>6</v>
      </c>
      <c r="L395" s="5" t="s">
        <v>81</v>
      </c>
      <c r="M395" s="66">
        <f t="shared" si="244"/>
        <v>0</v>
      </c>
      <c r="N395" s="66">
        <f t="shared" si="245"/>
        <v>1</v>
      </c>
      <c r="O395" s="66"/>
      <c r="P395" s="66">
        <f t="shared" si="246"/>
        <v>0</v>
      </c>
      <c r="Q395" s="66">
        <f t="shared" si="247"/>
        <v>0</v>
      </c>
      <c r="R395" s="67">
        <f t="shared" si="2"/>
        <v>1</v>
      </c>
      <c r="S395" s="5"/>
      <c r="T395" s="5"/>
      <c r="U395" s="5" t="str">
        <f t="shared" si="7"/>
        <v>คณะวิทยาการจัดการ สาขาวิชานิเทศศาสตร์</v>
      </c>
      <c r="V395" s="8">
        <v>5410800002234</v>
      </c>
      <c r="W395" s="5"/>
      <c r="X395" s="5"/>
      <c r="Y395" s="5"/>
      <c r="Z395" s="5"/>
    </row>
    <row r="396" spans="1:26" ht="21.75" customHeight="1">
      <c r="A396" s="1"/>
      <c r="B396" s="2">
        <v>5479900023606</v>
      </c>
      <c r="C396" s="64" t="s">
        <v>580</v>
      </c>
      <c r="D396" s="5" t="s">
        <v>373</v>
      </c>
      <c r="E396" s="5" t="s">
        <v>574</v>
      </c>
      <c r="F396" s="5" t="e">
        <f t="array" aca="1" ref="F396" ca="1">_xludf.IFNA(INDEX(อาจารย์ประจำหลักสูตรทั้งหมด!$J:$J,MATCH('เอกสารหมายเลข 1 (2)'!$V396,อาจารย์ประจำหลักสูตรทั้งหมด!$AK:$AK,0)),"")</f>
        <v>#NAME?</v>
      </c>
      <c r="G396" s="5" t="e">
        <f t="array" aca="1" ref="G396" ca="1">_xludf.IFNA(INDEX(อาจารย์ประจำหลักสูตรทั้งหมด!$C:$C,MATCH('เอกสารหมายเลข 1 (2)'!$V396,อาจารย์ประจำหลักสูตรทั้งหมด!$AK:$AK,0)),"")</f>
        <v>#NAME?</v>
      </c>
      <c r="H396" s="5" t="e">
        <f t="array" aca="1" ref="H396" ca="1">_xludf.IFNA(INDEX(อาจารย์ประจำหลักสูตรทั้งหมด!$E:$E,MATCH('เอกสารหมายเลข 1 (2)'!$V396,อาจารย์ประจำหลักสูตรทั้งหมด!$AK:$AK,0)),"")</f>
        <v>#NAME?</v>
      </c>
      <c r="I396" s="5" t="e">
        <f t="array" aca="1" ref="I396" ca="1">_xludf.IFNA(INDEX(อาจารย์ประจำหลักสูตรทั้งหมด!$L:$L,MATCH('เอกสารหมายเลข 1 (2)'!$V396,อาจารย์ประจำหลักสูตรทั้งหมด!$AK:$AK,0)),"")</f>
        <v>#NAME?</v>
      </c>
      <c r="J396" s="65" t="e">
        <f t="array" aca="1" ref="J396" ca="1">_xludf.IFNA(INDEX(อาจารย์ประจำหลักสูตรทั้งหมด!$T:$T,MATCH('เอกสารหมายเลข 1 (2)'!$V396,อาจารย์ประจำหลักสูตรทั้งหมด!$AK:$AK,0)),"")</f>
        <v>#NAME?</v>
      </c>
      <c r="K396" s="5" t="s">
        <v>6</v>
      </c>
      <c r="L396" s="5" t="s">
        <v>81</v>
      </c>
      <c r="M396" s="66">
        <f t="shared" si="244"/>
        <v>0</v>
      </c>
      <c r="N396" s="66">
        <f t="shared" si="245"/>
        <v>1</v>
      </c>
      <c r="O396" s="66"/>
      <c r="P396" s="66">
        <f t="shared" si="246"/>
        <v>0</v>
      </c>
      <c r="Q396" s="66">
        <f t="shared" si="247"/>
        <v>0</v>
      </c>
      <c r="R396" s="67">
        <f t="shared" si="2"/>
        <v>1</v>
      </c>
      <c r="S396" s="5"/>
      <c r="T396" s="5"/>
      <c r="U396" s="5" t="str">
        <f t="shared" si="7"/>
        <v xml:space="preserve"> </v>
      </c>
      <c r="V396" s="8">
        <v>5479900023606</v>
      </c>
      <c r="W396" s="5"/>
      <c r="X396" s="5"/>
      <c r="Y396" s="5"/>
      <c r="Z396" s="5"/>
    </row>
    <row r="397" spans="1:26" ht="21.75" customHeight="1">
      <c r="A397" s="4">
        <v>9</v>
      </c>
      <c r="B397" s="57" t="str">
        <f>E398</f>
        <v>สาขาวิชารัฐประศาสนศาสตร์</v>
      </c>
      <c r="C397" s="58" t="str">
        <f>B397</f>
        <v>สาขาวิชารัฐประศาสนศาสตร์</v>
      </c>
      <c r="D397" s="59"/>
      <c r="E397" s="59"/>
      <c r="F397" s="59" t="e">
        <f t="array" aca="1" ref="F397" ca="1">_xludf.IFNA(INDEX(อาจารย์ประจำหลักสูตรทั้งหมด!$J:$J,MATCH('เอกสารหมายเลข 1 (2)'!$V397,อาจารย์ประจำหลักสูตรทั้งหมด!$AK:$AK,0)),"")</f>
        <v>#NAME?</v>
      </c>
      <c r="G397" s="59" t="e">
        <f t="array" aca="1" ref="G397" ca="1">_xludf.IFNA(INDEX(อาจารย์ประจำหลักสูตรทั้งหมด!$C:$C,MATCH('เอกสารหมายเลข 1 (2)'!$V397,อาจารย์ประจำหลักสูตรทั้งหมด!$AK:$AK,0)),"")</f>
        <v>#NAME?</v>
      </c>
      <c r="H397" s="59" t="e">
        <f t="array" aca="1" ref="H397" ca="1">_xludf.IFNA(INDEX(อาจารย์ประจำหลักสูตรทั้งหมด!$E:$E,MATCH('เอกสารหมายเลข 1 (2)'!$V397,อาจารย์ประจำหลักสูตรทั้งหมด!$AK:$AK,0)),"")</f>
        <v>#NAME?</v>
      </c>
      <c r="I397" s="59" t="e">
        <f t="array" aca="1" ref="I397" ca="1">_xludf.IFNA(INDEX(อาจารย์ประจำหลักสูตรทั้งหมด!$L:$L,MATCH('เอกสารหมายเลข 1 (2)'!$V397,อาจารย์ประจำหลักสูตรทั้งหมด!$AK:$AK,0)),"")</f>
        <v>#NAME?</v>
      </c>
      <c r="J397" s="61" t="e">
        <f t="array" aca="1" ref="J397" ca="1">_xludf.IFNA(INDEX(อาจารย์ประจำหลักสูตรทั้งหมด!$T:$T,MATCH('เอกสารหมายเลข 1 (2)'!$V397,อาจารย์ประจำหลักสูตรทั้งหมด!$AK:$AK,0)),"")</f>
        <v>#NAME?</v>
      </c>
      <c r="K397" s="59"/>
      <c r="L397" s="59"/>
      <c r="M397" s="62">
        <f t="shared" ref="M397:N397" si="248">SUMIF($E:$E,$B397,M:M)</f>
        <v>1</v>
      </c>
      <c r="N397" s="62">
        <f t="shared" si="248"/>
        <v>5</v>
      </c>
      <c r="O397" s="62"/>
      <c r="P397" s="62">
        <f t="shared" ref="P397:Q397" si="249">SUMIF($E:$E,$B397,P:P)</f>
        <v>0</v>
      </c>
      <c r="Q397" s="62">
        <f t="shared" si="249"/>
        <v>1</v>
      </c>
      <c r="R397" s="63">
        <f t="shared" si="2"/>
        <v>7</v>
      </c>
      <c r="S397" s="59"/>
      <c r="T397" s="59"/>
      <c r="U397" s="5" t="str">
        <f t="shared" si="7"/>
        <v>คณะวิทยาการจัดการ สาขาวิชารัฐประศาสนศาสตร์</v>
      </c>
      <c r="V397" s="58" t="s">
        <v>51</v>
      </c>
      <c r="W397" s="59"/>
      <c r="X397" s="59"/>
      <c r="Y397" s="59"/>
      <c r="Z397" s="59"/>
    </row>
    <row r="398" spans="1:26" ht="21.75" customHeight="1">
      <c r="A398" s="1"/>
      <c r="B398" s="2">
        <v>3479900003188</v>
      </c>
      <c r="C398" s="64" t="s">
        <v>581</v>
      </c>
      <c r="D398" s="5" t="s">
        <v>373</v>
      </c>
      <c r="E398" s="5" t="s">
        <v>582</v>
      </c>
      <c r="F398" s="5" t="e">
        <f t="array" aca="1" ref="F398" ca="1">_xludf.IFNA(INDEX(อาจารย์ประจำหลักสูตรทั้งหมด!$J:$J,MATCH('เอกสารหมายเลข 1 (2)'!$V398,อาจารย์ประจำหลักสูตรทั้งหมด!$AK:$AK,0)),"")</f>
        <v>#NAME?</v>
      </c>
      <c r="G398" s="5" t="e">
        <f t="array" aca="1" ref="G398" ca="1">_xludf.IFNA(INDEX(อาจารย์ประจำหลักสูตรทั้งหมด!$C:$C,MATCH('เอกสารหมายเลข 1 (2)'!$V398,อาจารย์ประจำหลักสูตรทั้งหมด!$AK:$AK,0)),"")</f>
        <v>#NAME?</v>
      </c>
      <c r="H398" s="5" t="e">
        <f t="array" aca="1" ref="H398" ca="1">_xludf.IFNA(INDEX(อาจารย์ประจำหลักสูตรทั้งหมด!$E:$E,MATCH('เอกสารหมายเลข 1 (2)'!$V398,อาจารย์ประจำหลักสูตรทั้งหมด!$AK:$AK,0)),"")</f>
        <v>#NAME?</v>
      </c>
      <c r="I398" s="5" t="e">
        <f t="array" aca="1" ref="I398" ca="1">_xludf.IFNA(INDEX(อาจารย์ประจำหลักสูตรทั้งหมด!$L:$L,MATCH('เอกสารหมายเลข 1 (2)'!$V398,อาจารย์ประจำหลักสูตรทั้งหมด!$AK:$AK,0)),"")</f>
        <v>#NAME?</v>
      </c>
      <c r="J398" s="65" t="e">
        <f t="array" aca="1" ref="J398" ca="1">_xludf.IFNA(INDEX(อาจารย์ประจำหลักสูตรทั้งหมด!$T:$T,MATCH('เอกสารหมายเลข 1 (2)'!$V398,อาจารย์ประจำหลักสูตรทั้งหมด!$AK:$AK,0)),"")</f>
        <v>#NAME?</v>
      </c>
      <c r="K398" s="5" t="s">
        <v>62</v>
      </c>
      <c r="L398" s="5" t="s">
        <v>81</v>
      </c>
      <c r="M398" s="66">
        <f t="shared" ref="M398:M404" si="250">IF(K398="ข้าราชการพลเรือนในสถาบันอุดมศึกษา",1,0)</f>
        <v>1</v>
      </c>
      <c r="N398" s="66">
        <f t="shared" ref="N398:N404" si="251">IF(K398="พนักงานมหาวิทยาลัย",1,0)</f>
        <v>0</v>
      </c>
      <c r="O398" s="66"/>
      <c r="P398" s="66">
        <f t="shared" ref="P398:P404" si="252">IF(K398="ลูกจ้างชั่วคราวรายเดือน",1,0)</f>
        <v>0</v>
      </c>
      <c r="Q398" s="66">
        <f t="shared" ref="Q398:Q404" si="253">IF(K398="อาจารย์พิเศษรายชั่วโมง",1,0)</f>
        <v>0</v>
      </c>
      <c r="R398" s="67">
        <f t="shared" si="2"/>
        <v>1</v>
      </c>
      <c r="S398" s="5"/>
      <c r="T398" s="5"/>
      <c r="U398" s="5" t="str">
        <f t="shared" si="7"/>
        <v>คณะวิทยาการจัดการ สาขาวิชารัฐประศาสนศาสตร์</v>
      </c>
      <c r="V398" s="8">
        <v>3479900003188</v>
      </c>
      <c r="W398" s="5"/>
      <c r="X398" s="5"/>
      <c r="Y398" s="5"/>
      <c r="Z398" s="5"/>
    </row>
    <row r="399" spans="1:26" ht="21.75" customHeight="1">
      <c r="A399" s="1"/>
      <c r="B399" s="2">
        <v>1470100159651</v>
      </c>
      <c r="C399" s="64" t="s">
        <v>583</v>
      </c>
      <c r="D399" s="5" t="s">
        <v>373</v>
      </c>
      <c r="E399" s="5" t="s">
        <v>582</v>
      </c>
      <c r="F399" s="5" t="e">
        <f t="array" aca="1" ref="F399" ca="1">_xludf.IFNA(INDEX(อาจารย์ประจำหลักสูตรทั้งหมด!$J:$J,MATCH('เอกสารหมายเลข 1 (2)'!$V399,อาจารย์ประจำหลักสูตรทั้งหมด!$AK:$AK,0)),"")</f>
        <v>#NAME?</v>
      </c>
      <c r="G399" s="5" t="e">
        <f t="array" aca="1" ref="G399" ca="1">_xludf.IFNA(INDEX(อาจารย์ประจำหลักสูตรทั้งหมด!$C:$C,MATCH('เอกสารหมายเลข 1 (2)'!$V399,อาจารย์ประจำหลักสูตรทั้งหมด!$AK:$AK,0)),"")</f>
        <v>#NAME?</v>
      </c>
      <c r="H399" s="5" t="e">
        <f t="array" aca="1" ref="H399" ca="1">_xludf.IFNA(INDEX(อาจารย์ประจำหลักสูตรทั้งหมด!$E:$E,MATCH('เอกสารหมายเลข 1 (2)'!$V399,อาจารย์ประจำหลักสูตรทั้งหมด!$AK:$AK,0)),"")</f>
        <v>#NAME?</v>
      </c>
      <c r="I399" s="5" t="e">
        <f t="array" aca="1" ref="I399" ca="1">_xludf.IFNA(INDEX(อาจารย์ประจำหลักสูตรทั้งหมด!$L:$L,MATCH('เอกสารหมายเลข 1 (2)'!$V399,อาจารย์ประจำหลักสูตรทั้งหมด!$AK:$AK,0)),"")</f>
        <v>#NAME?</v>
      </c>
      <c r="J399" s="65" t="e">
        <f t="array" aca="1" ref="J399" ca="1">_xludf.IFNA(INDEX(อาจารย์ประจำหลักสูตรทั้งหมด!$T:$T,MATCH('เอกสารหมายเลข 1 (2)'!$V399,อาจารย์ประจำหลักสูตรทั้งหมด!$AK:$AK,0)),"")</f>
        <v>#NAME?</v>
      </c>
      <c r="K399" s="5" t="s">
        <v>6</v>
      </c>
      <c r="L399" s="5" t="s">
        <v>81</v>
      </c>
      <c r="M399" s="66">
        <f t="shared" si="250"/>
        <v>0</v>
      </c>
      <c r="N399" s="66">
        <f t="shared" si="251"/>
        <v>1</v>
      </c>
      <c r="O399" s="66"/>
      <c r="P399" s="66">
        <f t="shared" si="252"/>
        <v>0</v>
      </c>
      <c r="Q399" s="66">
        <f t="shared" si="253"/>
        <v>0</v>
      </c>
      <c r="R399" s="67">
        <f t="shared" si="2"/>
        <v>1</v>
      </c>
      <c r="S399" s="5"/>
      <c r="T399" s="5"/>
      <c r="U399" s="5" t="str">
        <f t="shared" si="7"/>
        <v>คณะวิทยาการจัดการ สาขาวิชารัฐประศาสนศาสตร์</v>
      </c>
      <c r="V399" s="8">
        <v>1470100159651</v>
      </c>
      <c r="W399" s="5"/>
      <c r="X399" s="5"/>
      <c r="Y399" s="5"/>
      <c r="Z399" s="5"/>
    </row>
    <row r="400" spans="1:26" ht="21.75" customHeight="1">
      <c r="A400" s="1"/>
      <c r="B400" s="2">
        <v>1580400021572</v>
      </c>
      <c r="C400" s="64" t="s">
        <v>584</v>
      </c>
      <c r="D400" s="5" t="s">
        <v>373</v>
      </c>
      <c r="E400" s="5" t="s">
        <v>582</v>
      </c>
      <c r="F400" s="5" t="e">
        <f t="array" aca="1" ref="F400" ca="1">_xludf.IFNA(INDEX(อาจารย์ประจำหลักสูตรทั้งหมด!$J:$J,MATCH('เอกสารหมายเลข 1 (2)'!$V400,อาจารย์ประจำหลักสูตรทั้งหมด!$AK:$AK,0)),"")</f>
        <v>#NAME?</v>
      </c>
      <c r="G400" s="5" t="e">
        <f t="array" aca="1" ref="G400" ca="1">_xludf.IFNA(INDEX(อาจารย์ประจำหลักสูตรทั้งหมด!$C:$C,MATCH('เอกสารหมายเลข 1 (2)'!$V400,อาจารย์ประจำหลักสูตรทั้งหมด!$AK:$AK,0)),"")</f>
        <v>#NAME?</v>
      </c>
      <c r="H400" s="5" t="e">
        <f t="array" aca="1" ref="H400" ca="1">_xludf.IFNA(INDEX(อาจารย์ประจำหลักสูตรทั้งหมด!$E:$E,MATCH('เอกสารหมายเลข 1 (2)'!$V400,อาจารย์ประจำหลักสูตรทั้งหมด!$AK:$AK,0)),"")</f>
        <v>#NAME?</v>
      </c>
      <c r="I400" s="5" t="e">
        <f t="array" aca="1" ref="I400" ca="1">_xludf.IFNA(INDEX(อาจารย์ประจำหลักสูตรทั้งหมด!$L:$L,MATCH('เอกสารหมายเลข 1 (2)'!$V400,อาจารย์ประจำหลักสูตรทั้งหมด!$AK:$AK,0)),"")</f>
        <v>#NAME?</v>
      </c>
      <c r="J400" s="65" t="e">
        <f t="array" aca="1" ref="J400" ca="1">_xludf.IFNA(INDEX(อาจารย์ประจำหลักสูตรทั้งหมด!$T:$T,MATCH('เอกสารหมายเลข 1 (2)'!$V400,อาจารย์ประจำหลักสูตรทั้งหมด!$AK:$AK,0)),"")</f>
        <v>#NAME?</v>
      </c>
      <c r="K400" s="5" t="s">
        <v>6</v>
      </c>
      <c r="L400" s="5" t="s">
        <v>49</v>
      </c>
      <c r="M400" s="66">
        <f t="shared" si="250"/>
        <v>0</v>
      </c>
      <c r="N400" s="66">
        <f t="shared" si="251"/>
        <v>1</v>
      </c>
      <c r="O400" s="66"/>
      <c r="P400" s="66">
        <f t="shared" si="252"/>
        <v>0</v>
      </c>
      <c r="Q400" s="66">
        <f t="shared" si="253"/>
        <v>0</v>
      </c>
      <c r="R400" s="67">
        <f t="shared" si="2"/>
        <v>1</v>
      </c>
      <c r="S400" s="5"/>
      <c r="T400" s="5"/>
      <c r="U400" s="5" t="str">
        <f t="shared" si="7"/>
        <v>คณะวิทยาการจัดการ สาขาวิชารัฐประศาสนศาสตร์</v>
      </c>
      <c r="V400" s="8">
        <v>1580400021572</v>
      </c>
      <c r="W400" s="5"/>
      <c r="X400" s="5"/>
      <c r="Y400" s="5"/>
      <c r="Z400" s="5"/>
    </row>
    <row r="401" spans="1:26" ht="21.75" customHeight="1">
      <c r="A401" s="1"/>
      <c r="B401" s="2">
        <v>3310900016533</v>
      </c>
      <c r="C401" s="64" t="s">
        <v>585</v>
      </c>
      <c r="D401" s="5" t="s">
        <v>373</v>
      </c>
      <c r="E401" s="5" t="s">
        <v>582</v>
      </c>
      <c r="F401" s="5" t="e">
        <f t="array" aca="1" ref="F401" ca="1">_xludf.IFNA(INDEX(อาจารย์ประจำหลักสูตรทั้งหมด!$J:$J,MATCH('เอกสารหมายเลข 1 (2)'!$V401,อาจารย์ประจำหลักสูตรทั้งหมด!$AK:$AK,0)),"")</f>
        <v>#NAME?</v>
      </c>
      <c r="G401" s="5" t="e">
        <f t="array" aca="1" ref="G401" ca="1">_xludf.IFNA(INDEX(อาจารย์ประจำหลักสูตรทั้งหมด!$C:$C,MATCH('เอกสารหมายเลข 1 (2)'!$V401,อาจารย์ประจำหลักสูตรทั้งหมด!$AK:$AK,0)),"")</f>
        <v>#NAME?</v>
      </c>
      <c r="H401" s="5" t="e">
        <f t="array" aca="1" ref="H401" ca="1">_xludf.IFNA(INDEX(อาจารย์ประจำหลักสูตรทั้งหมด!$E:$E,MATCH('เอกสารหมายเลข 1 (2)'!$V401,อาจารย์ประจำหลักสูตรทั้งหมด!$AK:$AK,0)),"")</f>
        <v>#NAME?</v>
      </c>
      <c r="I401" s="5" t="e">
        <f t="array" aca="1" ref="I401" ca="1">_xludf.IFNA(INDEX(อาจารย์ประจำหลักสูตรทั้งหมด!$L:$L,MATCH('เอกสารหมายเลข 1 (2)'!$V401,อาจารย์ประจำหลักสูตรทั้งหมด!$AK:$AK,0)),"")</f>
        <v>#NAME?</v>
      </c>
      <c r="J401" s="65" t="e">
        <f t="array" aca="1" ref="J401" ca="1">_xludf.IFNA(INDEX(อาจารย์ประจำหลักสูตรทั้งหมด!$T:$T,MATCH('เอกสารหมายเลข 1 (2)'!$V401,อาจารย์ประจำหลักสูตรทั้งหมด!$AK:$AK,0)),"")</f>
        <v>#NAME?</v>
      </c>
      <c r="K401" s="5" t="s">
        <v>6</v>
      </c>
      <c r="L401" s="5" t="s">
        <v>49</v>
      </c>
      <c r="M401" s="66">
        <f t="shared" si="250"/>
        <v>0</v>
      </c>
      <c r="N401" s="66">
        <f t="shared" si="251"/>
        <v>1</v>
      </c>
      <c r="O401" s="66"/>
      <c r="P401" s="66">
        <f t="shared" si="252"/>
        <v>0</v>
      </c>
      <c r="Q401" s="66">
        <f t="shared" si="253"/>
        <v>0</v>
      </c>
      <c r="R401" s="67">
        <f t="shared" si="2"/>
        <v>1</v>
      </c>
      <c r="S401" s="5"/>
      <c r="T401" s="5"/>
      <c r="U401" s="5" t="str">
        <f t="shared" si="7"/>
        <v>คณะวิทยาการจัดการ สาขาวิชารัฐประศาสนศาสตร์</v>
      </c>
      <c r="V401" s="8">
        <v>3310900016533</v>
      </c>
      <c r="W401" s="5"/>
      <c r="X401" s="5"/>
      <c r="Y401" s="5"/>
      <c r="Z401" s="5"/>
    </row>
    <row r="402" spans="1:26" ht="21.75" customHeight="1">
      <c r="A402" s="1"/>
      <c r="B402" s="2">
        <v>3479900045140</v>
      </c>
      <c r="C402" s="64" t="s">
        <v>586</v>
      </c>
      <c r="D402" s="5" t="s">
        <v>373</v>
      </c>
      <c r="E402" s="5" t="s">
        <v>582</v>
      </c>
      <c r="F402" s="5" t="e">
        <f t="array" aca="1" ref="F402" ca="1">_xludf.IFNA(INDEX(อาจารย์ประจำหลักสูตรทั้งหมด!$J:$J,MATCH('เอกสารหมายเลข 1 (2)'!$V402,อาจารย์ประจำหลักสูตรทั้งหมด!$AK:$AK,0)),"")</f>
        <v>#NAME?</v>
      </c>
      <c r="G402" s="5" t="e">
        <f t="array" aca="1" ref="G402" ca="1">_xludf.IFNA(INDEX(อาจารย์ประจำหลักสูตรทั้งหมด!$C:$C,MATCH('เอกสารหมายเลข 1 (2)'!$V402,อาจารย์ประจำหลักสูตรทั้งหมด!$AK:$AK,0)),"")</f>
        <v>#NAME?</v>
      </c>
      <c r="H402" s="5" t="e">
        <f t="array" aca="1" ref="H402" ca="1">_xludf.IFNA(INDEX(อาจารย์ประจำหลักสูตรทั้งหมด!$E:$E,MATCH('เอกสารหมายเลข 1 (2)'!$V402,อาจารย์ประจำหลักสูตรทั้งหมด!$AK:$AK,0)),"")</f>
        <v>#NAME?</v>
      </c>
      <c r="I402" s="5" t="e">
        <f t="array" aca="1" ref="I402" ca="1">_xludf.IFNA(INDEX(อาจารย์ประจำหลักสูตรทั้งหมด!$L:$L,MATCH('เอกสารหมายเลข 1 (2)'!$V402,อาจารย์ประจำหลักสูตรทั้งหมด!$AK:$AK,0)),"")</f>
        <v>#NAME?</v>
      </c>
      <c r="J402" s="65" t="e">
        <f t="array" aca="1" ref="J402" ca="1">_xludf.IFNA(INDEX(อาจารย์ประจำหลักสูตรทั้งหมด!$T:$T,MATCH('เอกสารหมายเลข 1 (2)'!$V402,อาจารย์ประจำหลักสูตรทั้งหมด!$AK:$AK,0)),"")</f>
        <v>#NAME?</v>
      </c>
      <c r="K402" s="5" t="s">
        <v>6</v>
      </c>
      <c r="L402" s="5" t="s">
        <v>81</v>
      </c>
      <c r="M402" s="66">
        <f t="shared" si="250"/>
        <v>0</v>
      </c>
      <c r="N402" s="66">
        <f t="shared" si="251"/>
        <v>1</v>
      </c>
      <c r="O402" s="66"/>
      <c r="P402" s="66">
        <f t="shared" si="252"/>
        <v>0</v>
      </c>
      <c r="Q402" s="66">
        <f t="shared" si="253"/>
        <v>0</v>
      </c>
      <c r="R402" s="67">
        <f t="shared" si="2"/>
        <v>1</v>
      </c>
      <c r="S402" s="5"/>
      <c r="T402" s="5"/>
      <c r="U402" s="5" t="str">
        <f t="shared" si="7"/>
        <v>คณะวิทยาการจัดการ สาขาวิชารัฐประศาสนศาสตร์</v>
      </c>
      <c r="V402" s="8">
        <v>3479900045140</v>
      </c>
      <c r="W402" s="5"/>
      <c r="X402" s="5"/>
      <c r="Y402" s="5"/>
      <c r="Z402" s="5"/>
    </row>
    <row r="403" spans="1:26" ht="21.75" customHeight="1">
      <c r="A403" s="1"/>
      <c r="B403" s="2">
        <v>3700400896026</v>
      </c>
      <c r="C403" s="64" t="s">
        <v>587</v>
      </c>
      <c r="D403" s="5" t="s">
        <v>373</v>
      </c>
      <c r="E403" s="5" t="s">
        <v>582</v>
      </c>
      <c r="F403" s="5" t="e">
        <f t="array" aca="1" ref="F403" ca="1">_xludf.IFNA(INDEX(อาจารย์ประจำหลักสูตรทั้งหมด!$J:$J,MATCH('เอกสารหมายเลข 1 (2)'!$V403,อาจารย์ประจำหลักสูตรทั้งหมด!$AK:$AK,0)),"")</f>
        <v>#NAME?</v>
      </c>
      <c r="G403" s="5" t="e">
        <f t="array" aca="1" ref="G403" ca="1">_xludf.IFNA(INDEX(อาจารย์ประจำหลักสูตรทั้งหมด!$C:$C,MATCH('เอกสารหมายเลข 1 (2)'!$V403,อาจารย์ประจำหลักสูตรทั้งหมด!$AK:$AK,0)),"")</f>
        <v>#NAME?</v>
      </c>
      <c r="H403" s="5" t="e">
        <f t="array" aca="1" ref="H403" ca="1">_xludf.IFNA(INDEX(อาจารย์ประจำหลักสูตรทั้งหมด!$E:$E,MATCH('เอกสารหมายเลข 1 (2)'!$V403,อาจารย์ประจำหลักสูตรทั้งหมด!$AK:$AK,0)),"")</f>
        <v>#NAME?</v>
      </c>
      <c r="I403" s="5" t="e">
        <f t="array" aca="1" ref="I403" ca="1">_xludf.IFNA(INDEX(อาจารย์ประจำหลักสูตรทั้งหมด!$L:$L,MATCH('เอกสารหมายเลข 1 (2)'!$V403,อาจารย์ประจำหลักสูตรทั้งหมด!$AK:$AK,0)),"")</f>
        <v>#NAME?</v>
      </c>
      <c r="J403" s="65" t="e">
        <f t="array" aca="1" ref="J403" ca="1">_xludf.IFNA(INDEX(อาจารย์ประจำหลักสูตรทั้งหมด!$T:$T,MATCH('เอกสารหมายเลข 1 (2)'!$V403,อาจารย์ประจำหลักสูตรทั้งหมด!$AK:$AK,0)),"")</f>
        <v>#NAME?</v>
      </c>
      <c r="K403" s="5" t="s">
        <v>6</v>
      </c>
      <c r="L403" s="5" t="s">
        <v>49</v>
      </c>
      <c r="M403" s="66">
        <f t="shared" si="250"/>
        <v>0</v>
      </c>
      <c r="N403" s="66">
        <f t="shared" si="251"/>
        <v>1</v>
      </c>
      <c r="O403" s="66"/>
      <c r="P403" s="66">
        <f t="shared" si="252"/>
        <v>0</v>
      </c>
      <c r="Q403" s="66">
        <f t="shared" si="253"/>
        <v>0</v>
      </c>
      <c r="R403" s="67">
        <f t="shared" si="2"/>
        <v>1</v>
      </c>
      <c r="S403" s="5"/>
      <c r="T403" s="5"/>
      <c r="U403" s="5" t="str">
        <f t="shared" si="7"/>
        <v>คณะวิทยาการจัดการ สาขาวิชารัฐประศาสนศาสตร์</v>
      </c>
      <c r="V403" s="8">
        <v>3700400896026</v>
      </c>
      <c r="W403" s="5"/>
      <c r="X403" s="5"/>
      <c r="Y403" s="5"/>
      <c r="Z403" s="5"/>
    </row>
    <row r="404" spans="1:26" ht="21.75" customHeight="1">
      <c r="A404" s="1"/>
      <c r="B404" s="2">
        <v>3100502532231</v>
      </c>
      <c r="C404" s="64" t="s">
        <v>588</v>
      </c>
      <c r="D404" s="5" t="s">
        <v>373</v>
      </c>
      <c r="E404" s="5" t="s">
        <v>582</v>
      </c>
      <c r="F404" s="5" t="e">
        <f t="array" aca="1" ref="F404" ca="1">_xludf.IFNA(INDEX(อาจารย์ประจำหลักสูตรทั้งหมด!$J:$J,MATCH('เอกสารหมายเลข 1 (2)'!$V404,อาจารย์ประจำหลักสูตรทั้งหมด!$AK:$AK,0)),"")</f>
        <v>#NAME?</v>
      </c>
      <c r="G404" s="5" t="e">
        <f t="array" aca="1" ref="G404" ca="1">_xludf.IFNA(INDEX(อาจารย์ประจำหลักสูตรทั้งหมด!$C:$C,MATCH('เอกสารหมายเลข 1 (2)'!$V404,อาจารย์ประจำหลักสูตรทั้งหมด!$AK:$AK,0)),"")</f>
        <v>#NAME?</v>
      </c>
      <c r="H404" s="5" t="e">
        <f t="array" aca="1" ref="H404" ca="1">_xludf.IFNA(INDEX(อาจารย์ประจำหลักสูตรทั้งหมด!$E:$E,MATCH('เอกสารหมายเลข 1 (2)'!$V404,อาจารย์ประจำหลักสูตรทั้งหมด!$AK:$AK,0)),"")</f>
        <v>#NAME?</v>
      </c>
      <c r="I404" s="5" t="e">
        <f t="array" aca="1" ref="I404" ca="1">_xludf.IFNA(INDEX(อาจารย์ประจำหลักสูตรทั้งหมด!$L:$L,MATCH('เอกสารหมายเลข 1 (2)'!$V404,อาจารย์ประจำหลักสูตรทั้งหมด!$AK:$AK,0)),"")</f>
        <v>#NAME?</v>
      </c>
      <c r="J404" s="65" t="e">
        <f t="array" aca="1" ref="J404" ca="1">_xludf.IFNA(INDEX(อาจารย์ประจำหลักสูตรทั้งหมด!$T:$T,MATCH('เอกสารหมายเลข 1 (2)'!$V404,อาจารย์ประจำหลักสูตรทั้งหมด!$AK:$AK,0)),"")</f>
        <v>#NAME?</v>
      </c>
      <c r="K404" s="5" t="s">
        <v>93</v>
      </c>
      <c r="L404" s="5" t="s">
        <v>81</v>
      </c>
      <c r="M404" s="66">
        <f t="shared" si="250"/>
        <v>0</v>
      </c>
      <c r="N404" s="66">
        <f t="shared" si="251"/>
        <v>0</v>
      </c>
      <c r="O404" s="66"/>
      <c r="P404" s="66">
        <f t="shared" si="252"/>
        <v>0</v>
      </c>
      <c r="Q404" s="66">
        <f t="shared" si="253"/>
        <v>1</v>
      </c>
      <c r="R404" s="67">
        <f t="shared" si="2"/>
        <v>1</v>
      </c>
      <c r="S404" s="5"/>
      <c r="T404" s="5"/>
      <c r="U404" s="5" t="str">
        <f t="shared" si="7"/>
        <v xml:space="preserve"> </v>
      </c>
      <c r="V404" s="8">
        <v>3100502532231</v>
      </c>
      <c r="W404" s="5"/>
      <c r="X404" s="5"/>
      <c r="Y404" s="5"/>
      <c r="Z404" s="5"/>
    </row>
    <row r="405" spans="1:26" ht="21.75" customHeight="1">
      <c r="A405" s="4">
        <v>10</v>
      </c>
      <c r="B405" s="57" t="str">
        <f>E406</f>
        <v>สาขาวิชาโลจิสติกส์</v>
      </c>
      <c r="C405" s="58" t="str">
        <f>B405</f>
        <v>สาขาวิชาโลจิสติกส์</v>
      </c>
      <c r="D405" s="59"/>
      <c r="E405" s="59"/>
      <c r="F405" s="59" t="e">
        <f t="array" aca="1" ref="F405" ca="1">_xludf.IFNA(INDEX(อาจารย์ประจำหลักสูตรทั้งหมด!$J:$J,MATCH('เอกสารหมายเลข 1 (2)'!$V405,อาจารย์ประจำหลักสูตรทั้งหมด!$AK:$AK,0)),"")</f>
        <v>#NAME?</v>
      </c>
      <c r="G405" s="59" t="e">
        <f t="array" aca="1" ref="G405" ca="1">_xludf.IFNA(INDEX(อาจารย์ประจำหลักสูตรทั้งหมด!$C:$C,MATCH('เอกสารหมายเลข 1 (2)'!$V405,อาจารย์ประจำหลักสูตรทั้งหมด!$AK:$AK,0)),"")</f>
        <v>#NAME?</v>
      </c>
      <c r="H405" s="59" t="e">
        <f t="array" aca="1" ref="H405" ca="1">_xludf.IFNA(INDEX(อาจารย์ประจำหลักสูตรทั้งหมด!$E:$E,MATCH('เอกสารหมายเลข 1 (2)'!$V405,อาจารย์ประจำหลักสูตรทั้งหมด!$AK:$AK,0)),"")</f>
        <v>#NAME?</v>
      </c>
      <c r="I405" s="59" t="e">
        <f t="array" aca="1" ref="I405" ca="1">_xludf.IFNA(INDEX(อาจารย์ประจำหลักสูตรทั้งหมด!$L:$L,MATCH('เอกสารหมายเลข 1 (2)'!$V405,อาจารย์ประจำหลักสูตรทั้งหมด!$AK:$AK,0)),"")</f>
        <v>#NAME?</v>
      </c>
      <c r="J405" s="61" t="e">
        <f t="array" aca="1" ref="J405" ca="1">_xludf.IFNA(INDEX(อาจารย์ประจำหลักสูตรทั้งหมด!$T:$T,MATCH('เอกสารหมายเลข 1 (2)'!$V405,อาจารย์ประจำหลักสูตรทั้งหมด!$AK:$AK,0)),"")</f>
        <v>#NAME?</v>
      </c>
      <c r="K405" s="59"/>
      <c r="L405" s="59"/>
      <c r="M405" s="62">
        <f t="shared" ref="M405:N405" si="254">SUMIF($E:$E,$B405,M:M)</f>
        <v>0</v>
      </c>
      <c r="N405" s="62">
        <f t="shared" si="254"/>
        <v>1</v>
      </c>
      <c r="O405" s="62"/>
      <c r="P405" s="62">
        <f t="shared" ref="P405:Q405" si="255">SUMIF($E:$E,$B405,P:P)</f>
        <v>1</v>
      </c>
      <c r="Q405" s="62">
        <f t="shared" si="255"/>
        <v>0</v>
      </c>
      <c r="R405" s="63">
        <f t="shared" si="2"/>
        <v>2</v>
      </c>
      <c r="S405" s="59"/>
      <c r="T405" s="59"/>
      <c r="U405" s="5" t="str">
        <f t="shared" si="7"/>
        <v>คณะวิทยาการจัดการ สาขาวิชาโลจิสติกส์</v>
      </c>
      <c r="V405" s="58" t="s">
        <v>51</v>
      </c>
      <c r="W405" s="59"/>
      <c r="X405" s="59"/>
      <c r="Y405" s="59"/>
      <c r="Z405" s="59"/>
    </row>
    <row r="406" spans="1:26" ht="21.75" customHeight="1">
      <c r="A406" s="1"/>
      <c r="B406" s="2">
        <v>3102201325051</v>
      </c>
      <c r="C406" s="64" t="s">
        <v>589</v>
      </c>
      <c r="D406" s="5" t="s">
        <v>373</v>
      </c>
      <c r="E406" s="5" t="s">
        <v>590</v>
      </c>
      <c r="F406" s="5" t="e">
        <f t="array" aca="1" ref="F406" ca="1">_xludf.IFNA(INDEX(อาจารย์ประจำหลักสูตรทั้งหมด!$J:$J,MATCH('เอกสารหมายเลข 1 (2)'!$V406,อาจารย์ประจำหลักสูตรทั้งหมด!$AK:$AK,0)),"")</f>
        <v>#NAME?</v>
      </c>
      <c r="G406" s="5" t="e">
        <f t="array" aca="1" ref="G406" ca="1">_xludf.IFNA(INDEX(อาจารย์ประจำหลักสูตรทั้งหมด!$C:$C,MATCH('เอกสารหมายเลข 1 (2)'!$V406,อาจารย์ประจำหลักสูตรทั้งหมด!$AK:$AK,0)),"")</f>
        <v>#NAME?</v>
      </c>
      <c r="H406" s="5" t="e">
        <f t="array" aca="1" ref="H406" ca="1">_xludf.IFNA(INDEX(อาจารย์ประจำหลักสูตรทั้งหมด!$E:$E,MATCH('เอกสารหมายเลข 1 (2)'!$V406,อาจารย์ประจำหลักสูตรทั้งหมด!$AK:$AK,0)),"")</f>
        <v>#NAME?</v>
      </c>
      <c r="I406" s="5" t="e">
        <f t="array" aca="1" ref="I406" ca="1">_xludf.IFNA(INDEX(อาจารย์ประจำหลักสูตรทั้งหมด!$L:$L,MATCH('เอกสารหมายเลข 1 (2)'!$V406,อาจารย์ประจำหลักสูตรทั้งหมด!$AK:$AK,0)),"")</f>
        <v>#NAME?</v>
      </c>
      <c r="J406" s="65" t="e">
        <f t="array" aca="1" ref="J406" ca="1">_xludf.IFNA(INDEX(อาจารย์ประจำหลักสูตรทั้งหมด!$T:$T,MATCH('เอกสารหมายเลข 1 (2)'!$V406,อาจารย์ประจำหลักสูตรทั้งหมด!$AK:$AK,0)),"")</f>
        <v>#NAME?</v>
      </c>
      <c r="K406" s="5" t="s">
        <v>6</v>
      </c>
      <c r="L406" s="5" t="s">
        <v>49</v>
      </c>
      <c r="M406" s="66">
        <f t="shared" ref="M406:M407" si="256">IF(K406="ข้าราชการพลเรือนในสถาบันอุดมศึกษา",1,0)</f>
        <v>0</v>
      </c>
      <c r="N406" s="66">
        <f t="shared" ref="N406:N407" si="257">IF(K406="พนักงานมหาวิทยาลัย",1,0)</f>
        <v>1</v>
      </c>
      <c r="O406" s="66"/>
      <c r="P406" s="66">
        <f t="shared" ref="P406:P407" si="258">IF(K406="ลูกจ้างชั่วคราวรายเดือน",1,0)</f>
        <v>0</v>
      </c>
      <c r="Q406" s="66">
        <f t="shared" ref="Q406:Q407" si="259">IF(K406="อาจารย์พิเศษรายชั่วโมง",1,0)</f>
        <v>0</v>
      </c>
      <c r="R406" s="67">
        <f t="shared" si="2"/>
        <v>1</v>
      </c>
      <c r="S406" s="5"/>
      <c r="T406" s="5"/>
      <c r="U406" s="5" t="str">
        <f t="shared" si="7"/>
        <v>คณะวิทยาการจัดการ สาขาวิชาโลจิสติกส์</v>
      </c>
      <c r="V406" s="8">
        <v>3102201325051</v>
      </c>
      <c r="W406" s="5"/>
      <c r="X406" s="5"/>
      <c r="Y406" s="5"/>
      <c r="Z406" s="5"/>
    </row>
    <row r="407" spans="1:26" ht="21.75" customHeight="1">
      <c r="A407" s="1"/>
      <c r="B407" s="2">
        <v>1470100065117</v>
      </c>
      <c r="C407" s="64" t="s">
        <v>591</v>
      </c>
      <c r="D407" s="5" t="s">
        <v>373</v>
      </c>
      <c r="E407" s="5" t="s">
        <v>590</v>
      </c>
      <c r="F407" s="5" t="e">
        <f t="array" aca="1" ref="F407" ca="1">_xludf.IFNA(INDEX(อาจารย์ประจำหลักสูตรทั้งหมด!$J:$J,MATCH('เอกสารหมายเลข 1 (2)'!$V407,อาจารย์ประจำหลักสูตรทั้งหมด!$AK:$AK,0)),"")</f>
        <v>#NAME?</v>
      </c>
      <c r="G407" s="5" t="e">
        <f t="array" aca="1" ref="G407" ca="1">_xludf.IFNA(INDEX(อาจารย์ประจำหลักสูตรทั้งหมด!$C:$C,MATCH('เอกสารหมายเลข 1 (2)'!$V407,อาจารย์ประจำหลักสูตรทั้งหมด!$AK:$AK,0)),"")</f>
        <v>#NAME?</v>
      </c>
      <c r="H407" s="5" t="e">
        <f t="array" aca="1" ref="H407" ca="1">_xludf.IFNA(INDEX(อาจารย์ประจำหลักสูตรทั้งหมด!$E:$E,MATCH('เอกสารหมายเลข 1 (2)'!$V407,อาจารย์ประจำหลักสูตรทั้งหมด!$AK:$AK,0)),"")</f>
        <v>#NAME?</v>
      </c>
      <c r="I407" s="5" t="e">
        <f t="array" aca="1" ref="I407" ca="1">_xludf.IFNA(INDEX(อาจารย์ประจำหลักสูตรทั้งหมด!$L:$L,MATCH('เอกสารหมายเลข 1 (2)'!$V407,อาจารย์ประจำหลักสูตรทั้งหมด!$AK:$AK,0)),"")</f>
        <v>#NAME?</v>
      </c>
      <c r="J407" s="65" t="e">
        <f t="array" aca="1" ref="J407" ca="1">_xludf.IFNA(INDEX(อาจารย์ประจำหลักสูตรทั้งหมด!$T:$T,MATCH('เอกสารหมายเลข 1 (2)'!$V407,อาจารย์ประจำหลักสูตรทั้งหมด!$AK:$AK,0)),"")</f>
        <v>#NAME?</v>
      </c>
      <c r="K407" s="5" t="s">
        <v>48</v>
      </c>
      <c r="L407" s="5" t="s">
        <v>81</v>
      </c>
      <c r="M407" s="66">
        <f t="shared" si="256"/>
        <v>0</v>
      </c>
      <c r="N407" s="66">
        <f t="shared" si="257"/>
        <v>0</v>
      </c>
      <c r="O407" s="66"/>
      <c r="P407" s="66">
        <f t="shared" si="258"/>
        <v>1</v>
      </c>
      <c r="Q407" s="66">
        <f t="shared" si="259"/>
        <v>0</v>
      </c>
      <c r="R407" s="67">
        <f t="shared" si="2"/>
        <v>1</v>
      </c>
      <c r="S407" s="5"/>
      <c r="T407" s="5"/>
      <c r="U407" s="5" t="str">
        <f t="shared" si="7"/>
        <v xml:space="preserve"> </v>
      </c>
      <c r="V407" s="8">
        <v>1470100065117</v>
      </c>
      <c r="W407" s="5"/>
      <c r="X407" s="5"/>
      <c r="Y407" s="5"/>
      <c r="Z407" s="5"/>
    </row>
    <row r="408" spans="1:26" ht="21.75" customHeight="1">
      <c r="A408" s="4">
        <v>11</v>
      </c>
      <c r="B408" s="57" t="str">
        <f>E409</f>
        <v>สาขาวิชาเศรษฐศาสตร์</v>
      </c>
      <c r="C408" s="58" t="str">
        <f>B408</f>
        <v>สาขาวิชาเศรษฐศาสตร์</v>
      </c>
      <c r="D408" s="59"/>
      <c r="E408" s="59"/>
      <c r="F408" s="59" t="e">
        <f t="array" aca="1" ref="F408" ca="1">_xludf.IFNA(INDEX(อาจารย์ประจำหลักสูตรทั้งหมด!$J:$J,MATCH('เอกสารหมายเลข 1 (2)'!$V408,อาจารย์ประจำหลักสูตรทั้งหมด!$AK:$AK,0)),"")</f>
        <v>#NAME?</v>
      </c>
      <c r="G408" s="59" t="e">
        <f t="array" aca="1" ref="G408" ca="1">_xludf.IFNA(INDEX(อาจารย์ประจำหลักสูตรทั้งหมด!$C:$C,MATCH('เอกสารหมายเลข 1 (2)'!$V408,อาจารย์ประจำหลักสูตรทั้งหมด!$AK:$AK,0)),"")</f>
        <v>#NAME?</v>
      </c>
      <c r="H408" s="59" t="e">
        <f t="array" aca="1" ref="H408" ca="1">_xludf.IFNA(INDEX(อาจารย์ประจำหลักสูตรทั้งหมด!$E:$E,MATCH('เอกสารหมายเลข 1 (2)'!$V408,อาจารย์ประจำหลักสูตรทั้งหมด!$AK:$AK,0)),"")</f>
        <v>#NAME?</v>
      </c>
      <c r="I408" s="59" t="e">
        <f t="array" aca="1" ref="I408" ca="1">_xludf.IFNA(INDEX(อาจารย์ประจำหลักสูตรทั้งหมด!$L:$L,MATCH('เอกสารหมายเลข 1 (2)'!$V408,อาจารย์ประจำหลักสูตรทั้งหมด!$AK:$AK,0)),"")</f>
        <v>#NAME?</v>
      </c>
      <c r="J408" s="61" t="e">
        <f t="array" aca="1" ref="J408" ca="1">_xludf.IFNA(INDEX(อาจารย์ประจำหลักสูตรทั้งหมด!$T:$T,MATCH('เอกสารหมายเลข 1 (2)'!$V408,อาจารย์ประจำหลักสูตรทั้งหมด!$AK:$AK,0)),"")</f>
        <v>#NAME?</v>
      </c>
      <c r="K408" s="59"/>
      <c r="L408" s="59"/>
      <c r="M408" s="62">
        <f t="shared" ref="M408:N408" si="260">SUMIF($E:$E,$B408,M:M)</f>
        <v>3</v>
      </c>
      <c r="N408" s="62">
        <f t="shared" si="260"/>
        <v>3</v>
      </c>
      <c r="O408" s="62"/>
      <c r="P408" s="62">
        <f t="shared" ref="P408:Q408" si="261">SUMIF($E:$E,$B408,P:P)</f>
        <v>1</v>
      </c>
      <c r="Q408" s="62">
        <f t="shared" si="261"/>
        <v>0</v>
      </c>
      <c r="R408" s="63">
        <f t="shared" si="2"/>
        <v>7</v>
      </c>
      <c r="S408" s="59"/>
      <c r="T408" s="59"/>
      <c r="U408" s="5" t="str">
        <f t="shared" si="7"/>
        <v>คณะวิทยาการจัดการ สาขาวิชาเศรษฐศาสตร์</v>
      </c>
      <c r="V408" s="58" t="s">
        <v>51</v>
      </c>
      <c r="W408" s="59"/>
      <c r="X408" s="59"/>
      <c r="Y408" s="59"/>
      <c r="Z408" s="59"/>
    </row>
    <row r="409" spans="1:26" ht="21.75" customHeight="1">
      <c r="A409" s="1"/>
      <c r="B409" s="2">
        <v>3100603302401</v>
      </c>
      <c r="C409" s="64" t="s">
        <v>593</v>
      </c>
      <c r="D409" s="5" t="s">
        <v>373</v>
      </c>
      <c r="E409" s="5" t="s">
        <v>594</v>
      </c>
      <c r="F409" s="5" t="e">
        <f t="array" aca="1" ref="F409" ca="1">_xludf.IFNA(INDEX(อาจารย์ประจำหลักสูตรทั้งหมด!$J:$J,MATCH('เอกสารหมายเลข 1 (2)'!$V409,อาจารย์ประจำหลักสูตรทั้งหมด!$AK:$AK,0)),"")</f>
        <v>#NAME?</v>
      </c>
      <c r="G409" s="5" t="e">
        <f t="array" aca="1" ref="G409" ca="1">_xludf.IFNA(INDEX(อาจารย์ประจำหลักสูตรทั้งหมด!$C:$C,MATCH('เอกสารหมายเลข 1 (2)'!$V409,อาจารย์ประจำหลักสูตรทั้งหมด!$AK:$AK,0)),"")</f>
        <v>#NAME?</v>
      </c>
      <c r="H409" s="5" t="e">
        <f t="array" aca="1" ref="H409" ca="1">_xludf.IFNA(INDEX(อาจารย์ประจำหลักสูตรทั้งหมด!$E:$E,MATCH('เอกสารหมายเลข 1 (2)'!$V409,อาจารย์ประจำหลักสูตรทั้งหมด!$AK:$AK,0)),"")</f>
        <v>#NAME?</v>
      </c>
      <c r="I409" s="5" t="e">
        <f t="array" aca="1" ref="I409" ca="1">_xludf.IFNA(INDEX(อาจารย์ประจำหลักสูตรทั้งหมด!$L:$L,MATCH('เอกสารหมายเลข 1 (2)'!$V409,อาจารย์ประจำหลักสูตรทั้งหมด!$AK:$AK,0)),"")</f>
        <v>#NAME?</v>
      </c>
      <c r="J409" s="65" t="e">
        <f t="array" aca="1" ref="J409" ca="1">_xludf.IFNA(INDEX(อาจารย์ประจำหลักสูตรทั้งหมด!$T:$T,MATCH('เอกสารหมายเลข 1 (2)'!$V409,อาจารย์ประจำหลักสูตรทั้งหมด!$AK:$AK,0)),"")</f>
        <v>#NAME?</v>
      </c>
      <c r="K409" s="5" t="s">
        <v>62</v>
      </c>
      <c r="L409" s="5" t="s">
        <v>49</v>
      </c>
      <c r="M409" s="66">
        <f t="shared" ref="M409:M415" si="262">IF(K409="ข้าราชการพลเรือนในสถาบันอุดมศึกษา",1,0)</f>
        <v>1</v>
      </c>
      <c r="N409" s="66">
        <f t="shared" ref="N409:N415" si="263">IF(K409="พนักงานมหาวิทยาลัย",1,0)</f>
        <v>0</v>
      </c>
      <c r="O409" s="66"/>
      <c r="P409" s="66">
        <f t="shared" ref="P409:P415" si="264">IF(K409="ลูกจ้างชั่วคราวรายเดือน",1,0)</f>
        <v>0</v>
      </c>
      <c r="Q409" s="66">
        <f t="shared" ref="Q409:Q415" si="265">IF(K409="อาจารย์พิเศษรายชั่วโมง",1,0)</f>
        <v>0</v>
      </c>
      <c r="R409" s="67">
        <f t="shared" si="2"/>
        <v>1</v>
      </c>
      <c r="S409" s="5"/>
      <c r="T409" s="5"/>
      <c r="U409" s="5" t="str">
        <f t="shared" si="7"/>
        <v>คณะวิทยาการจัดการ สาขาวิชาเศรษฐศาสตร์</v>
      </c>
      <c r="V409" s="8">
        <v>3100603302401</v>
      </c>
      <c r="W409" s="5"/>
      <c r="X409" s="5"/>
      <c r="Y409" s="5"/>
      <c r="Z409" s="5"/>
    </row>
    <row r="410" spans="1:26" ht="21.75" customHeight="1">
      <c r="A410" s="1"/>
      <c r="B410" s="2">
        <v>3130600090292</v>
      </c>
      <c r="C410" s="64" t="s">
        <v>595</v>
      </c>
      <c r="D410" s="5" t="s">
        <v>373</v>
      </c>
      <c r="E410" s="5" t="s">
        <v>594</v>
      </c>
      <c r="F410" s="5" t="e">
        <f t="array" aca="1" ref="F410" ca="1">_xludf.IFNA(INDEX(อาจารย์ประจำหลักสูตรทั้งหมด!$J:$J,MATCH('เอกสารหมายเลข 1 (2)'!$V410,อาจารย์ประจำหลักสูตรทั้งหมด!$AK:$AK,0)),"")</f>
        <v>#NAME?</v>
      </c>
      <c r="G410" s="5" t="e">
        <f t="array" aca="1" ref="G410" ca="1">_xludf.IFNA(INDEX(อาจารย์ประจำหลักสูตรทั้งหมด!$C:$C,MATCH('เอกสารหมายเลข 1 (2)'!$V410,อาจารย์ประจำหลักสูตรทั้งหมด!$AK:$AK,0)),"")</f>
        <v>#NAME?</v>
      </c>
      <c r="H410" s="5" t="e">
        <f t="array" aca="1" ref="H410" ca="1">_xludf.IFNA(INDEX(อาจารย์ประจำหลักสูตรทั้งหมด!$E:$E,MATCH('เอกสารหมายเลข 1 (2)'!$V410,อาจารย์ประจำหลักสูตรทั้งหมด!$AK:$AK,0)),"")</f>
        <v>#NAME?</v>
      </c>
      <c r="I410" s="5" t="e">
        <f t="array" aca="1" ref="I410" ca="1">_xludf.IFNA(INDEX(อาจารย์ประจำหลักสูตรทั้งหมด!$L:$L,MATCH('เอกสารหมายเลข 1 (2)'!$V410,อาจารย์ประจำหลักสูตรทั้งหมด!$AK:$AK,0)),"")</f>
        <v>#NAME?</v>
      </c>
      <c r="J410" s="65" t="e">
        <f t="array" aca="1" ref="J410" ca="1">_xludf.IFNA(INDEX(อาจารย์ประจำหลักสูตรทั้งหมด!$T:$T,MATCH('เอกสารหมายเลข 1 (2)'!$V410,อาจารย์ประจำหลักสูตรทั้งหมด!$AK:$AK,0)),"")</f>
        <v>#NAME?</v>
      </c>
      <c r="K410" s="5" t="s">
        <v>62</v>
      </c>
      <c r="L410" s="5" t="s">
        <v>81</v>
      </c>
      <c r="M410" s="66">
        <f t="shared" si="262"/>
        <v>1</v>
      </c>
      <c r="N410" s="66">
        <f t="shared" si="263"/>
        <v>0</v>
      </c>
      <c r="O410" s="66"/>
      <c r="P410" s="66">
        <f t="shared" si="264"/>
        <v>0</v>
      </c>
      <c r="Q410" s="66">
        <f t="shared" si="265"/>
        <v>0</v>
      </c>
      <c r="R410" s="67">
        <f t="shared" si="2"/>
        <v>1</v>
      </c>
      <c r="S410" s="5"/>
      <c r="T410" s="5"/>
      <c r="U410" s="5" t="str">
        <f t="shared" si="7"/>
        <v>คณะวิทยาการจัดการ สาขาวิชาเศรษฐศาสตร์</v>
      </c>
      <c r="V410" s="8">
        <v>3130600090292</v>
      </c>
      <c r="W410" s="5"/>
      <c r="X410" s="5"/>
      <c r="Y410" s="5"/>
      <c r="Z410" s="5"/>
    </row>
    <row r="411" spans="1:26" ht="21.75" customHeight="1">
      <c r="A411" s="1"/>
      <c r="B411" s="2">
        <v>3479900234759</v>
      </c>
      <c r="C411" s="64" t="s">
        <v>596</v>
      </c>
      <c r="D411" s="5" t="s">
        <v>373</v>
      </c>
      <c r="E411" s="5" t="s">
        <v>594</v>
      </c>
      <c r="F411" s="5" t="e">
        <f t="array" aca="1" ref="F411" ca="1">_xludf.IFNA(INDEX(อาจารย์ประจำหลักสูตรทั้งหมด!$J:$J,MATCH('เอกสารหมายเลข 1 (2)'!$V411,อาจารย์ประจำหลักสูตรทั้งหมด!$AK:$AK,0)),"")</f>
        <v>#NAME?</v>
      </c>
      <c r="G411" s="5" t="e">
        <f t="array" aca="1" ref="G411" ca="1">_xludf.IFNA(INDEX(อาจารย์ประจำหลักสูตรทั้งหมด!$C:$C,MATCH('เอกสารหมายเลข 1 (2)'!$V411,อาจารย์ประจำหลักสูตรทั้งหมด!$AK:$AK,0)),"")</f>
        <v>#NAME?</v>
      </c>
      <c r="H411" s="5" t="e">
        <f t="array" aca="1" ref="H411" ca="1">_xludf.IFNA(INDEX(อาจารย์ประจำหลักสูตรทั้งหมด!$E:$E,MATCH('เอกสารหมายเลข 1 (2)'!$V411,อาจารย์ประจำหลักสูตรทั้งหมด!$AK:$AK,0)),"")</f>
        <v>#NAME?</v>
      </c>
      <c r="I411" s="5" t="e">
        <f t="array" aca="1" ref="I411" ca="1">_xludf.IFNA(INDEX(อาจารย์ประจำหลักสูตรทั้งหมด!$L:$L,MATCH('เอกสารหมายเลข 1 (2)'!$V411,อาจารย์ประจำหลักสูตรทั้งหมด!$AK:$AK,0)),"")</f>
        <v>#NAME?</v>
      </c>
      <c r="J411" s="65" t="e">
        <f t="array" aca="1" ref="J411" ca="1">_xludf.IFNA(INDEX(อาจารย์ประจำหลักสูตรทั้งหมด!$T:$T,MATCH('เอกสารหมายเลข 1 (2)'!$V411,อาจารย์ประจำหลักสูตรทั้งหมด!$AK:$AK,0)),"")</f>
        <v>#NAME?</v>
      </c>
      <c r="K411" s="5" t="s">
        <v>62</v>
      </c>
      <c r="L411" s="5" t="s">
        <v>49</v>
      </c>
      <c r="M411" s="66">
        <f t="shared" si="262"/>
        <v>1</v>
      </c>
      <c r="N411" s="66">
        <f t="shared" si="263"/>
        <v>0</v>
      </c>
      <c r="O411" s="66"/>
      <c r="P411" s="66">
        <f t="shared" si="264"/>
        <v>0</v>
      </c>
      <c r="Q411" s="66">
        <f t="shared" si="265"/>
        <v>0</v>
      </c>
      <c r="R411" s="67">
        <f t="shared" si="2"/>
        <v>1</v>
      </c>
      <c r="S411" s="5"/>
      <c r="T411" s="5"/>
      <c r="U411" s="5" t="str">
        <f t="shared" si="7"/>
        <v>คณะวิทยาการจัดการ สาขาวิชาเศรษฐศาสตร์</v>
      </c>
      <c r="V411" s="8">
        <v>3479900234759</v>
      </c>
      <c r="W411" s="5"/>
      <c r="X411" s="5"/>
      <c r="Y411" s="5"/>
      <c r="Z411" s="5"/>
    </row>
    <row r="412" spans="1:26" ht="21.75" customHeight="1">
      <c r="A412" s="1"/>
      <c r="B412" s="2">
        <v>3479900089465</v>
      </c>
      <c r="C412" s="64" t="s">
        <v>597</v>
      </c>
      <c r="D412" s="5" t="s">
        <v>373</v>
      </c>
      <c r="E412" s="5" t="s">
        <v>594</v>
      </c>
      <c r="F412" s="5" t="e">
        <f t="array" aca="1" ref="F412" ca="1">_xludf.IFNA(INDEX(อาจารย์ประจำหลักสูตรทั้งหมด!$J:$J,MATCH('เอกสารหมายเลข 1 (2)'!$V412,อาจารย์ประจำหลักสูตรทั้งหมด!$AK:$AK,0)),"")</f>
        <v>#NAME?</v>
      </c>
      <c r="G412" s="5" t="e">
        <f t="array" aca="1" ref="G412" ca="1">_xludf.IFNA(INDEX(อาจารย์ประจำหลักสูตรทั้งหมด!$C:$C,MATCH('เอกสารหมายเลข 1 (2)'!$V412,อาจารย์ประจำหลักสูตรทั้งหมด!$AK:$AK,0)),"")</f>
        <v>#NAME?</v>
      </c>
      <c r="H412" s="5" t="e">
        <f t="array" aca="1" ref="H412" ca="1">_xludf.IFNA(INDEX(อาจารย์ประจำหลักสูตรทั้งหมด!$E:$E,MATCH('เอกสารหมายเลข 1 (2)'!$V412,อาจารย์ประจำหลักสูตรทั้งหมด!$AK:$AK,0)),"")</f>
        <v>#NAME?</v>
      </c>
      <c r="I412" s="5" t="e">
        <f t="array" aca="1" ref="I412" ca="1">_xludf.IFNA(INDEX(อาจารย์ประจำหลักสูตรทั้งหมด!$L:$L,MATCH('เอกสารหมายเลข 1 (2)'!$V412,อาจารย์ประจำหลักสูตรทั้งหมด!$AK:$AK,0)),"")</f>
        <v>#NAME?</v>
      </c>
      <c r="J412" s="65" t="e">
        <f t="array" aca="1" ref="J412" ca="1">_xludf.IFNA(INDEX(อาจารย์ประจำหลักสูตรทั้งหมด!$T:$T,MATCH('เอกสารหมายเลข 1 (2)'!$V412,อาจารย์ประจำหลักสูตรทั้งหมด!$AK:$AK,0)),"")</f>
        <v>#NAME?</v>
      </c>
      <c r="K412" s="5" t="s">
        <v>6</v>
      </c>
      <c r="L412" s="5" t="s">
        <v>81</v>
      </c>
      <c r="M412" s="66">
        <f t="shared" si="262"/>
        <v>0</v>
      </c>
      <c r="N412" s="66">
        <f t="shared" si="263"/>
        <v>1</v>
      </c>
      <c r="O412" s="66"/>
      <c r="P412" s="66">
        <f t="shared" si="264"/>
        <v>0</v>
      </c>
      <c r="Q412" s="66">
        <f t="shared" si="265"/>
        <v>0</v>
      </c>
      <c r="R412" s="67">
        <f t="shared" si="2"/>
        <v>1</v>
      </c>
      <c r="S412" s="5"/>
      <c r="T412" s="5"/>
      <c r="U412" s="5" t="str">
        <f t="shared" si="7"/>
        <v>คณะวิทยาการจัดการ สาขาวิชาเศรษฐศาสตร์</v>
      </c>
      <c r="V412" s="8">
        <v>3479900089465</v>
      </c>
      <c r="W412" s="5"/>
      <c r="X412" s="5"/>
      <c r="Y412" s="5"/>
      <c r="Z412" s="5"/>
    </row>
    <row r="413" spans="1:26" ht="21.75" customHeight="1">
      <c r="A413" s="1"/>
      <c r="B413" s="2">
        <v>3549900074572</v>
      </c>
      <c r="C413" s="64" t="s">
        <v>599</v>
      </c>
      <c r="D413" s="5" t="s">
        <v>373</v>
      </c>
      <c r="E413" s="5" t="s">
        <v>594</v>
      </c>
      <c r="F413" s="5" t="e">
        <f t="array" aca="1" ref="F413" ca="1">_xludf.IFNA(INDEX(อาจารย์ประจำหลักสูตรทั้งหมด!$J:$J,MATCH('เอกสารหมายเลข 1 (2)'!$V413,อาจารย์ประจำหลักสูตรทั้งหมด!$AK:$AK,0)),"")</f>
        <v>#NAME?</v>
      </c>
      <c r="G413" s="5" t="e">
        <f t="array" aca="1" ref="G413" ca="1">_xludf.IFNA(INDEX(อาจารย์ประจำหลักสูตรทั้งหมด!$C:$C,MATCH('เอกสารหมายเลข 1 (2)'!$V413,อาจารย์ประจำหลักสูตรทั้งหมด!$AK:$AK,0)),"")</f>
        <v>#NAME?</v>
      </c>
      <c r="H413" s="5" t="e">
        <f t="array" aca="1" ref="H413" ca="1">_xludf.IFNA(INDEX(อาจารย์ประจำหลักสูตรทั้งหมด!$E:$E,MATCH('เอกสารหมายเลข 1 (2)'!$V413,อาจารย์ประจำหลักสูตรทั้งหมด!$AK:$AK,0)),"")</f>
        <v>#NAME?</v>
      </c>
      <c r="I413" s="5" t="e">
        <f t="array" aca="1" ref="I413" ca="1">_xludf.IFNA(INDEX(อาจารย์ประจำหลักสูตรทั้งหมด!$L:$L,MATCH('เอกสารหมายเลข 1 (2)'!$V413,อาจารย์ประจำหลักสูตรทั้งหมด!$AK:$AK,0)),"")</f>
        <v>#NAME?</v>
      </c>
      <c r="J413" s="65" t="e">
        <f t="array" aca="1" ref="J413" ca="1">_xludf.IFNA(INDEX(อาจารย์ประจำหลักสูตรทั้งหมด!$T:$T,MATCH('เอกสารหมายเลข 1 (2)'!$V413,อาจารย์ประจำหลักสูตรทั้งหมด!$AK:$AK,0)),"")</f>
        <v>#NAME?</v>
      </c>
      <c r="K413" s="5" t="s">
        <v>6</v>
      </c>
      <c r="L413" s="5" t="s">
        <v>81</v>
      </c>
      <c r="M413" s="66">
        <f t="shared" si="262"/>
        <v>0</v>
      </c>
      <c r="N413" s="66">
        <f t="shared" si="263"/>
        <v>1</v>
      </c>
      <c r="O413" s="66"/>
      <c r="P413" s="66">
        <f t="shared" si="264"/>
        <v>0</v>
      </c>
      <c r="Q413" s="66">
        <f t="shared" si="265"/>
        <v>0</v>
      </c>
      <c r="R413" s="67">
        <f t="shared" si="2"/>
        <v>1</v>
      </c>
      <c r="S413" s="5"/>
      <c r="T413" s="5"/>
      <c r="U413" s="5" t="str">
        <f t="shared" si="7"/>
        <v>คณะวิทยาการจัดการ สาขาวิชาเศรษฐศาสตร์</v>
      </c>
      <c r="V413" s="8">
        <v>3549900074572</v>
      </c>
      <c r="W413" s="5"/>
      <c r="X413" s="5"/>
      <c r="Y413" s="5"/>
      <c r="Z413" s="5"/>
    </row>
    <row r="414" spans="1:26" ht="21.75" customHeight="1">
      <c r="A414" s="1"/>
      <c r="B414" s="2">
        <v>3569900204255</v>
      </c>
      <c r="C414" s="64" t="s">
        <v>600</v>
      </c>
      <c r="D414" s="5" t="s">
        <v>373</v>
      </c>
      <c r="E414" s="5" t="s">
        <v>594</v>
      </c>
      <c r="F414" s="5" t="e">
        <f t="array" aca="1" ref="F414" ca="1">_xludf.IFNA(INDEX(อาจารย์ประจำหลักสูตรทั้งหมด!$J:$J,MATCH('เอกสารหมายเลข 1 (2)'!$V414,อาจารย์ประจำหลักสูตรทั้งหมด!$AK:$AK,0)),"")</f>
        <v>#NAME?</v>
      </c>
      <c r="G414" s="5" t="e">
        <f t="array" aca="1" ref="G414" ca="1">_xludf.IFNA(INDEX(อาจารย์ประจำหลักสูตรทั้งหมด!$C:$C,MATCH('เอกสารหมายเลข 1 (2)'!$V414,อาจารย์ประจำหลักสูตรทั้งหมด!$AK:$AK,0)),"")</f>
        <v>#NAME?</v>
      </c>
      <c r="H414" s="5" t="e">
        <f t="array" aca="1" ref="H414" ca="1">_xludf.IFNA(INDEX(อาจารย์ประจำหลักสูตรทั้งหมด!$E:$E,MATCH('เอกสารหมายเลข 1 (2)'!$V414,อาจารย์ประจำหลักสูตรทั้งหมด!$AK:$AK,0)),"")</f>
        <v>#NAME?</v>
      </c>
      <c r="I414" s="5" t="e">
        <f t="array" aca="1" ref="I414" ca="1">_xludf.IFNA(INDEX(อาจารย์ประจำหลักสูตรทั้งหมด!$L:$L,MATCH('เอกสารหมายเลข 1 (2)'!$V414,อาจารย์ประจำหลักสูตรทั้งหมด!$AK:$AK,0)),"")</f>
        <v>#NAME?</v>
      </c>
      <c r="J414" s="65" t="e">
        <f t="array" aca="1" ref="J414" ca="1">_xludf.IFNA(INDEX(อาจารย์ประจำหลักสูตรทั้งหมด!$T:$T,MATCH('เอกสารหมายเลข 1 (2)'!$V414,อาจารย์ประจำหลักสูตรทั้งหมด!$AK:$AK,0)),"")</f>
        <v>#NAME?</v>
      </c>
      <c r="K414" s="5" t="s">
        <v>6</v>
      </c>
      <c r="L414" s="5" t="s">
        <v>81</v>
      </c>
      <c r="M414" s="66">
        <f t="shared" si="262"/>
        <v>0</v>
      </c>
      <c r="N414" s="66">
        <f t="shared" si="263"/>
        <v>1</v>
      </c>
      <c r="O414" s="66"/>
      <c r="P414" s="66">
        <f t="shared" si="264"/>
        <v>0</v>
      </c>
      <c r="Q414" s="66">
        <f t="shared" si="265"/>
        <v>0</v>
      </c>
      <c r="R414" s="67">
        <f t="shared" si="2"/>
        <v>1</v>
      </c>
      <c r="S414" s="5"/>
      <c r="T414" s="5"/>
      <c r="U414" s="5" t="str">
        <f t="shared" si="7"/>
        <v>คณะวิทยาการจัดการ สาขาวิชาเศรษฐศาสตร์</v>
      </c>
      <c r="V414" s="8">
        <v>3569900204255</v>
      </c>
      <c r="W414" s="5"/>
      <c r="X414" s="5"/>
      <c r="Y414" s="5"/>
      <c r="Z414" s="5"/>
    </row>
    <row r="415" spans="1:26" ht="21.75" customHeight="1">
      <c r="A415" s="1"/>
      <c r="B415" s="2">
        <v>3419900542780</v>
      </c>
      <c r="C415" s="64" t="s">
        <v>601</v>
      </c>
      <c r="D415" s="5" t="s">
        <v>373</v>
      </c>
      <c r="E415" s="5" t="s">
        <v>594</v>
      </c>
      <c r="F415" s="5" t="e">
        <f t="array" aca="1" ref="F415" ca="1">_xludf.IFNA(INDEX(อาจารย์ประจำหลักสูตรทั้งหมด!$J:$J,MATCH('เอกสารหมายเลข 1 (2)'!$V415,อาจารย์ประจำหลักสูตรทั้งหมด!$AK:$AK,0)),"")</f>
        <v>#NAME?</v>
      </c>
      <c r="G415" s="5" t="e">
        <f t="array" aca="1" ref="G415" ca="1">_xludf.IFNA(INDEX(อาจารย์ประจำหลักสูตรทั้งหมด!$C:$C,MATCH('เอกสารหมายเลข 1 (2)'!$V415,อาจารย์ประจำหลักสูตรทั้งหมด!$AK:$AK,0)),"")</f>
        <v>#NAME?</v>
      </c>
      <c r="H415" s="5" t="e">
        <f t="array" aca="1" ref="H415" ca="1">_xludf.IFNA(INDEX(อาจารย์ประจำหลักสูตรทั้งหมด!$E:$E,MATCH('เอกสารหมายเลข 1 (2)'!$V415,อาจารย์ประจำหลักสูตรทั้งหมด!$AK:$AK,0)),"")</f>
        <v>#NAME?</v>
      </c>
      <c r="I415" s="5" t="e">
        <f t="array" aca="1" ref="I415" ca="1">_xludf.IFNA(INDEX(อาจารย์ประจำหลักสูตรทั้งหมด!$L:$L,MATCH('เอกสารหมายเลข 1 (2)'!$V415,อาจารย์ประจำหลักสูตรทั้งหมด!$AK:$AK,0)),"")</f>
        <v>#NAME?</v>
      </c>
      <c r="J415" s="65" t="e">
        <f t="array" aca="1" ref="J415" ca="1">_xludf.IFNA(INDEX(อาจารย์ประจำหลักสูตรทั้งหมด!$T:$T,MATCH('เอกสารหมายเลข 1 (2)'!$V415,อาจารย์ประจำหลักสูตรทั้งหมด!$AK:$AK,0)),"")</f>
        <v>#NAME?</v>
      </c>
      <c r="K415" s="5" t="s">
        <v>48</v>
      </c>
      <c r="L415" s="5" t="s">
        <v>81</v>
      </c>
      <c r="M415" s="66">
        <f t="shared" si="262"/>
        <v>0</v>
      </c>
      <c r="N415" s="66">
        <f t="shared" si="263"/>
        <v>0</v>
      </c>
      <c r="O415" s="66"/>
      <c r="P415" s="66">
        <f t="shared" si="264"/>
        <v>1</v>
      </c>
      <c r="Q415" s="66">
        <f t="shared" si="265"/>
        <v>0</v>
      </c>
      <c r="R415" s="67">
        <f t="shared" si="2"/>
        <v>1</v>
      </c>
      <c r="S415" s="5"/>
      <c r="T415" s="5"/>
      <c r="U415" s="5" t="str">
        <f t="shared" si="7"/>
        <v xml:space="preserve"> </v>
      </c>
      <c r="V415" s="8">
        <v>3419900542780</v>
      </c>
      <c r="W415" s="5"/>
      <c r="X415" s="5"/>
      <c r="Y415" s="5"/>
      <c r="Z415" s="5"/>
    </row>
    <row r="416" spans="1:26" ht="21.75" customHeight="1">
      <c r="A416" s="636" t="s">
        <v>496</v>
      </c>
      <c r="B416" s="650"/>
      <c r="C416" s="637"/>
      <c r="D416" s="48"/>
      <c r="E416" s="48"/>
      <c r="F416" s="48" t="e">
        <f t="array" aca="1" ref="F416" ca="1">_xludf.IFNA(INDEX(อาจารย์ประจำหลักสูตรทั้งหมด!$J:$J,MATCH('เอกสารหมายเลข 1 (2)'!$V416,อาจารย์ประจำหลักสูตรทั้งหมด!$AK:$AK,0)),"")</f>
        <v>#NAME?</v>
      </c>
      <c r="G416" s="48" t="e">
        <f t="array" aca="1" ref="G416" ca="1">_xludf.IFNA(INDEX(อาจารย์ประจำหลักสูตรทั้งหมด!$C:$C,MATCH('เอกสารหมายเลข 1 (2)'!$V416,อาจารย์ประจำหลักสูตรทั้งหมด!$AK:$AK,0)),"")</f>
        <v>#NAME?</v>
      </c>
      <c r="H416" s="48" t="e">
        <f t="array" aca="1" ref="H416" ca="1">_xludf.IFNA(INDEX(อาจารย์ประจำหลักสูตรทั้งหมด!$E:$E,MATCH('เอกสารหมายเลข 1 (2)'!$V416,อาจารย์ประจำหลักสูตรทั้งหมด!$AK:$AK,0)),"")</f>
        <v>#NAME?</v>
      </c>
      <c r="I416" s="48" t="e">
        <f t="array" aca="1" ref="I416" ca="1">_xludf.IFNA(INDEX(อาจารย์ประจำหลักสูตรทั้งหมด!$L:$L,MATCH('เอกสารหมายเลข 1 (2)'!$V416,อาจารย์ประจำหลักสูตรทั้งหมด!$AK:$AK,0)),"")</f>
        <v>#NAME?</v>
      </c>
      <c r="J416" s="50" t="e">
        <f t="array" aca="1" ref="J416" ca="1">_xludf.IFNA(INDEX(อาจารย์ประจำหลักสูตรทั้งหมด!$T:$T,MATCH('เอกสารหมายเลข 1 (2)'!$V416,อาจารย์ประจำหลักสูตรทั้งหมด!$AK:$AK,0)),"")</f>
        <v>#NAME?</v>
      </c>
      <c r="K416" s="48"/>
      <c r="L416" s="48"/>
      <c r="M416" s="101">
        <f t="shared" ref="M416:N416" si="266">SUMIF($D:$D,$A416,M:M)</f>
        <v>31</v>
      </c>
      <c r="N416" s="53">
        <f t="shared" si="266"/>
        <v>52</v>
      </c>
      <c r="O416" s="53"/>
      <c r="P416" s="53">
        <f t="shared" ref="P416:Q416" si="267">SUMIF($D:$D,$A416,P:P)</f>
        <v>1</v>
      </c>
      <c r="Q416" s="55">
        <f t="shared" si="267"/>
        <v>4</v>
      </c>
      <c r="R416" s="55">
        <f t="shared" si="2"/>
        <v>88</v>
      </c>
      <c r="S416" s="28"/>
      <c r="T416" s="28"/>
      <c r="U416" s="27" t="str">
        <f t="shared" si="7"/>
        <v xml:space="preserve"> </v>
      </c>
      <c r="V416" s="102" t="s">
        <v>51</v>
      </c>
      <c r="W416" s="5"/>
      <c r="X416" s="5"/>
      <c r="Y416" s="5"/>
      <c r="Z416" s="5"/>
    </row>
    <row r="417" spans="1:26" ht="21.75" customHeight="1">
      <c r="A417" s="4">
        <v>1</v>
      </c>
      <c r="B417" s="57" t="str">
        <f>E418</f>
        <v>สาขาวิชาคณิตศาสตร์และสถิติ</v>
      </c>
      <c r="C417" s="58" t="str">
        <f>B417</f>
        <v>สาขาวิชาคณิตศาสตร์และสถิติ</v>
      </c>
      <c r="D417" s="59"/>
      <c r="E417" s="59"/>
      <c r="F417" s="59" t="e">
        <f t="array" aca="1" ref="F417" ca="1">_xludf.IFNA(INDEX(อาจารย์ประจำหลักสูตรทั้งหมด!$J:$J,MATCH('เอกสารหมายเลข 1 (2)'!$V417,อาจารย์ประจำหลักสูตรทั้งหมด!$AK:$AK,0)),"")</f>
        <v>#NAME?</v>
      </c>
      <c r="G417" s="59" t="e">
        <f t="array" aca="1" ref="G417" ca="1">_xludf.IFNA(INDEX(อาจารย์ประจำหลักสูตรทั้งหมด!$C:$C,MATCH('เอกสารหมายเลข 1 (2)'!$V417,อาจารย์ประจำหลักสูตรทั้งหมด!$AK:$AK,0)),"")</f>
        <v>#NAME?</v>
      </c>
      <c r="H417" s="59" t="e">
        <f t="array" aca="1" ref="H417" ca="1">_xludf.IFNA(INDEX(อาจารย์ประจำหลักสูตรทั้งหมด!$E:$E,MATCH('เอกสารหมายเลข 1 (2)'!$V417,อาจารย์ประจำหลักสูตรทั้งหมด!$AK:$AK,0)),"")</f>
        <v>#NAME?</v>
      </c>
      <c r="I417" s="59" t="e">
        <f t="array" aca="1" ref="I417" ca="1">_xludf.IFNA(INDEX(อาจารย์ประจำหลักสูตรทั้งหมด!$L:$L,MATCH('เอกสารหมายเลข 1 (2)'!$V417,อาจารย์ประจำหลักสูตรทั้งหมด!$AK:$AK,0)),"")</f>
        <v>#NAME?</v>
      </c>
      <c r="J417" s="61" t="e">
        <f t="array" aca="1" ref="J417" ca="1">_xludf.IFNA(INDEX(อาจารย์ประจำหลักสูตรทั้งหมด!$T:$T,MATCH('เอกสารหมายเลข 1 (2)'!$V417,อาจารย์ประจำหลักสูตรทั้งหมด!$AK:$AK,0)),"")</f>
        <v>#NAME?</v>
      </c>
      <c r="K417" s="59"/>
      <c r="L417" s="59"/>
      <c r="M417" s="62">
        <f t="shared" ref="M417:N417" si="268">SUMIF($E:$E,$B417,M:M)</f>
        <v>6</v>
      </c>
      <c r="N417" s="62">
        <f t="shared" si="268"/>
        <v>7</v>
      </c>
      <c r="O417" s="62"/>
      <c r="P417" s="62">
        <f t="shared" ref="P417:Q417" si="269">SUMIF($E:$E,$B417,P:P)</f>
        <v>0</v>
      </c>
      <c r="Q417" s="62">
        <f t="shared" si="269"/>
        <v>0</v>
      </c>
      <c r="R417" s="63">
        <f t="shared" si="2"/>
        <v>13</v>
      </c>
      <c r="S417" s="59"/>
      <c r="T417" s="59"/>
      <c r="U417" s="5" t="str">
        <f t="shared" si="7"/>
        <v>คณะวิทยาศาสตร์และเทคโนโลยี สาขาวิชาคณิตศาสตร์และสถิติ</v>
      </c>
      <c r="V417" s="58" t="s">
        <v>51</v>
      </c>
      <c r="W417" s="59"/>
      <c r="X417" s="59"/>
      <c r="Y417" s="59"/>
      <c r="Z417" s="59"/>
    </row>
    <row r="418" spans="1:26" ht="21.75" customHeight="1">
      <c r="A418" s="1"/>
      <c r="B418" s="2">
        <v>3100700115360</v>
      </c>
      <c r="C418" s="64" t="s">
        <v>603</v>
      </c>
      <c r="D418" s="5" t="s">
        <v>496</v>
      </c>
      <c r="E418" s="5" t="s">
        <v>604</v>
      </c>
      <c r="F418" s="5" t="e">
        <f t="array" aca="1" ref="F418" ca="1">_xludf.IFNA(INDEX(อาจารย์ประจำหลักสูตรทั้งหมด!$J:$J,MATCH('เอกสารหมายเลข 1 (2)'!$V418,อาจารย์ประจำหลักสูตรทั้งหมด!$AK:$AK,0)),"")</f>
        <v>#NAME?</v>
      </c>
      <c r="G418" s="5" t="e">
        <f t="array" aca="1" ref="G418" ca="1">_xludf.IFNA(INDEX(อาจารย์ประจำหลักสูตรทั้งหมด!$C:$C,MATCH('เอกสารหมายเลข 1 (2)'!$V418,อาจารย์ประจำหลักสูตรทั้งหมด!$AK:$AK,0)),"")</f>
        <v>#NAME?</v>
      </c>
      <c r="H418" s="5" t="e">
        <f t="array" aca="1" ref="H418" ca="1">_xludf.IFNA(INDEX(อาจารย์ประจำหลักสูตรทั้งหมด!$E:$E,MATCH('เอกสารหมายเลข 1 (2)'!$V418,อาจารย์ประจำหลักสูตรทั้งหมด!$AK:$AK,0)),"")</f>
        <v>#NAME?</v>
      </c>
      <c r="I418" s="5" t="e">
        <f t="array" aca="1" ref="I418" ca="1">_xludf.IFNA(INDEX(อาจารย์ประจำหลักสูตรทั้งหมด!$L:$L,MATCH('เอกสารหมายเลข 1 (2)'!$V418,อาจารย์ประจำหลักสูตรทั้งหมด!$AK:$AK,0)),"")</f>
        <v>#NAME?</v>
      </c>
      <c r="J418" s="65" t="e">
        <f t="array" aca="1" ref="J418" ca="1">_xludf.IFNA(INDEX(อาจารย์ประจำหลักสูตรทั้งหมด!$T:$T,MATCH('เอกสารหมายเลข 1 (2)'!$V418,อาจารย์ประจำหลักสูตรทั้งหมด!$AK:$AK,0)),"")</f>
        <v>#NAME?</v>
      </c>
      <c r="K418" s="5" t="s">
        <v>62</v>
      </c>
      <c r="L418" s="5" t="s">
        <v>81</v>
      </c>
      <c r="M418" s="66">
        <f t="shared" ref="M418:M430" si="270">IF(K418="ข้าราชการพลเรือนในสถาบันอุดมศึกษา",1,0)</f>
        <v>1</v>
      </c>
      <c r="N418" s="66">
        <f t="shared" ref="N418:N430" si="271">IF(K418="พนักงานมหาวิทยาลัย",1,0)</f>
        <v>0</v>
      </c>
      <c r="O418" s="66"/>
      <c r="P418" s="66">
        <f t="shared" ref="P418:P430" si="272">IF(K418="ลูกจ้างชั่วคราวรายเดือน",1,0)</f>
        <v>0</v>
      </c>
      <c r="Q418" s="66">
        <f t="shared" ref="Q418:Q430" si="273">IF(K418="อาจารย์พิเศษรายชั่วโมง",1,0)</f>
        <v>0</v>
      </c>
      <c r="R418" s="67">
        <f t="shared" si="2"/>
        <v>1</v>
      </c>
      <c r="S418" s="5"/>
      <c r="T418" s="5"/>
      <c r="U418" s="5" t="str">
        <f t="shared" si="7"/>
        <v>คณะวิทยาศาสตร์และเทคโนโลยี สาขาวิชาคณิตศาสตร์และสถิติ</v>
      </c>
      <c r="V418" s="8">
        <v>3100700115360</v>
      </c>
      <c r="W418" s="5"/>
      <c r="X418" s="5"/>
      <c r="Y418" s="5"/>
      <c r="Z418" s="5"/>
    </row>
    <row r="419" spans="1:26" ht="21.75" customHeight="1">
      <c r="A419" s="1"/>
      <c r="B419" s="2">
        <v>3101700531933</v>
      </c>
      <c r="C419" s="64" t="s">
        <v>442</v>
      </c>
      <c r="D419" s="5" t="s">
        <v>496</v>
      </c>
      <c r="E419" s="5" t="s">
        <v>604</v>
      </c>
      <c r="F419" s="5" t="e">
        <f t="array" aca="1" ref="F419" ca="1">_xludf.IFNA(INDEX(อาจารย์ประจำหลักสูตรทั้งหมด!$J:$J,MATCH('เอกสารหมายเลข 1 (2)'!$V419,อาจารย์ประจำหลักสูตรทั้งหมด!$AK:$AK,0)),"")</f>
        <v>#NAME?</v>
      </c>
      <c r="G419" s="5" t="e">
        <f t="array" aca="1" ref="G419" ca="1">_xludf.IFNA(INDEX(อาจารย์ประจำหลักสูตรทั้งหมด!$C:$C,MATCH('เอกสารหมายเลข 1 (2)'!$V419,อาจารย์ประจำหลักสูตรทั้งหมด!$AK:$AK,0)),"")</f>
        <v>#NAME?</v>
      </c>
      <c r="H419" s="5" t="e">
        <f t="array" aca="1" ref="H419" ca="1">_xludf.IFNA(INDEX(อาจารย์ประจำหลักสูตรทั้งหมด!$E:$E,MATCH('เอกสารหมายเลข 1 (2)'!$V419,อาจารย์ประจำหลักสูตรทั้งหมด!$AK:$AK,0)),"")</f>
        <v>#NAME?</v>
      </c>
      <c r="I419" s="5" t="e">
        <f t="array" aca="1" ref="I419" ca="1">_xludf.IFNA(INDEX(อาจารย์ประจำหลักสูตรทั้งหมด!$L:$L,MATCH('เอกสารหมายเลข 1 (2)'!$V419,อาจารย์ประจำหลักสูตรทั้งหมด!$AK:$AK,0)),"")</f>
        <v>#NAME?</v>
      </c>
      <c r="J419" s="65" t="e">
        <f t="array" aca="1" ref="J419" ca="1">_xludf.IFNA(INDEX(อาจารย์ประจำหลักสูตรทั้งหมด!$T:$T,MATCH('เอกสารหมายเลข 1 (2)'!$V419,อาจารย์ประจำหลักสูตรทั้งหมด!$AK:$AK,0)),"")</f>
        <v>#NAME?</v>
      </c>
      <c r="K419" s="5" t="s">
        <v>62</v>
      </c>
      <c r="L419" s="5" t="s">
        <v>49</v>
      </c>
      <c r="M419" s="66">
        <f t="shared" si="270"/>
        <v>1</v>
      </c>
      <c r="N419" s="66">
        <f t="shared" si="271"/>
        <v>0</v>
      </c>
      <c r="O419" s="66"/>
      <c r="P419" s="66">
        <f t="shared" si="272"/>
        <v>0</v>
      </c>
      <c r="Q419" s="66">
        <f t="shared" si="273"/>
        <v>0</v>
      </c>
      <c r="R419" s="67">
        <f t="shared" si="2"/>
        <v>1</v>
      </c>
      <c r="S419" s="5"/>
      <c r="T419" s="5"/>
      <c r="U419" s="5" t="str">
        <f t="shared" si="7"/>
        <v>คณะวิทยาศาสตร์และเทคโนโลยี สาขาวิชาคณิตศาสตร์และสถิติ</v>
      </c>
      <c r="V419" s="8">
        <v>3101700531933</v>
      </c>
      <c r="W419" s="5"/>
      <c r="X419" s="5"/>
      <c r="Y419" s="5"/>
      <c r="Z419" s="5"/>
    </row>
    <row r="420" spans="1:26" ht="21.75" customHeight="1">
      <c r="A420" s="1"/>
      <c r="B420" s="2">
        <v>3341601232511</v>
      </c>
      <c r="C420" s="64" t="s">
        <v>605</v>
      </c>
      <c r="D420" s="5" t="s">
        <v>496</v>
      </c>
      <c r="E420" s="5" t="s">
        <v>604</v>
      </c>
      <c r="F420" s="5" t="e">
        <f t="array" aca="1" ref="F420" ca="1">_xludf.IFNA(INDEX(อาจารย์ประจำหลักสูตรทั้งหมด!$J:$J,MATCH('เอกสารหมายเลข 1 (2)'!$V420,อาจารย์ประจำหลักสูตรทั้งหมด!$AK:$AK,0)),"")</f>
        <v>#NAME?</v>
      </c>
      <c r="G420" s="5" t="e">
        <f t="array" aca="1" ref="G420" ca="1">_xludf.IFNA(INDEX(อาจารย์ประจำหลักสูตรทั้งหมด!$C:$C,MATCH('เอกสารหมายเลข 1 (2)'!$V420,อาจารย์ประจำหลักสูตรทั้งหมด!$AK:$AK,0)),"")</f>
        <v>#NAME?</v>
      </c>
      <c r="H420" s="5" t="e">
        <f t="array" aca="1" ref="H420" ca="1">_xludf.IFNA(INDEX(อาจารย์ประจำหลักสูตรทั้งหมด!$E:$E,MATCH('เอกสารหมายเลข 1 (2)'!$V420,อาจารย์ประจำหลักสูตรทั้งหมด!$AK:$AK,0)),"")</f>
        <v>#NAME?</v>
      </c>
      <c r="I420" s="5" t="e">
        <f t="array" aca="1" ref="I420" ca="1">_xludf.IFNA(INDEX(อาจารย์ประจำหลักสูตรทั้งหมด!$L:$L,MATCH('เอกสารหมายเลข 1 (2)'!$V420,อาจารย์ประจำหลักสูตรทั้งหมด!$AK:$AK,0)),"")</f>
        <v>#NAME?</v>
      </c>
      <c r="J420" s="65" t="e">
        <f t="array" aca="1" ref="J420" ca="1">_xludf.IFNA(INDEX(อาจารย์ประจำหลักสูตรทั้งหมด!$T:$T,MATCH('เอกสารหมายเลข 1 (2)'!$V420,อาจารย์ประจำหลักสูตรทั้งหมด!$AK:$AK,0)),"")</f>
        <v>#NAME?</v>
      </c>
      <c r="K420" s="5" t="s">
        <v>62</v>
      </c>
      <c r="L420" s="5" t="s">
        <v>81</v>
      </c>
      <c r="M420" s="66">
        <f t="shared" si="270"/>
        <v>1</v>
      </c>
      <c r="N420" s="66">
        <f t="shared" si="271"/>
        <v>0</v>
      </c>
      <c r="O420" s="66"/>
      <c r="P420" s="66">
        <f t="shared" si="272"/>
        <v>0</v>
      </c>
      <c r="Q420" s="66">
        <f t="shared" si="273"/>
        <v>0</v>
      </c>
      <c r="R420" s="67">
        <f t="shared" si="2"/>
        <v>1</v>
      </c>
      <c r="S420" s="5"/>
      <c r="T420" s="5"/>
      <c r="U420" s="5" t="str">
        <f t="shared" si="7"/>
        <v>คณะวิทยาศาสตร์และเทคโนโลยี สาขาวิชาคณิตศาสตร์และสถิติ</v>
      </c>
      <c r="V420" s="8">
        <v>3341601232511</v>
      </c>
      <c r="W420" s="5"/>
      <c r="X420" s="5"/>
      <c r="Y420" s="5"/>
      <c r="Z420" s="5"/>
    </row>
    <row r="421" spans="1:26" ht="21.75" customHeight="1">
      <c r="A421" s="1"/>
      <c r="B421" s="2">
        <v>3349900809728</v>
      </c>
      <c r="C421" s="64" t="s">
        <v>447</v>
      </c>
      <c r="D421" s="5" t="s">
        <v>496</v>
      </c>
      <c r="E421" s="5" t="s">
        <v>604</v>
      </c>
      <c r="F421" s="5" t="e">
        <f t="array" aca="1" ref="F421" ca="1">_xludf.IFNA(INDEX(อาจารย์ประจำหลักสูตรทั้งหมด!$J:$J,MATCH('เอกสารหมายเลข 1 (2)'!$V421,อาจารย์ประจำหลักสูตรทั้งหมด!$AK:$AK,0)),"")</f>
        <v>#NAME?</v>
      </c>
      <c r="G421" s="5" t="e">
        <f t="array" aca="1" ref="G421" ca="1">_xludf.IFNA(INDEX(อาจารย์ประจำหลักสูตรทั้งหมด!$C:$C,MATCH('เอกสารหมายเลข 1 (2)'!$V421,อาจารย์ประจำหลักสูตรทั้งหมด!$AK:$AK,0)),"")</f>
        <v>#NAME?</v>
      </c>
      <c r="H421" s="5" t="e">
        <f t="array" aca="1" ref="H421" ca="1">_xludf.IFNA(INDEX(อาจารย์ประจำหลักสูตรทั้งหมด!$E:$E,MATCH('เอกสารหมายเลข 1 (2)'!$V421,อาจารย์ประจำหลักสูตรทั้งหมด!$AK:$AK,0)),"")</f>
        <v>#NAME?</v>
      </c>
      <c r="I421" s="5" t="e">
        <f t="array" aca="1" ref="I421" ca="1">_xludf.IFNA(INDEX(อาจารย์ประจำหลักสูตรทั้งหมด!$L:$L,MATCH('เอกสารหมายเลข 1 (2)'!$V421,อาจารย์ประจำหลักสูตรทั้งหมด!$AK:$AK,0)),"")</f>
        <v>#NAME?</v>
      </c>
      <c r="J421" s="65" t="e">
        <f t="array" aca="1" ref="J421" ca="1">_xludf.IFNA(INDEX(อาจารย์ประจำหลักสูตรทั้งหมด!$T:$T,MATCH('เอกสารหมายเลข 1 (2)'!$V421,อาจารย์ประจำหลักสูตรทั้งหมด!$AK:$AK,0)),"")</f>
        <v>#NAME?</v>
      </c>
      <c r="K421" s="5" t="s">
        <v>62</v>
      </c>
      <c r="L421" s="5" t="s">
        <v>49</v>
      </c>
      <c r="M421" s="66">
        <f t="shared" si="270"/>
        <v>1</v>
      </c>
      <c r="N421" s="66">
        <f t="shared" si="271"/>
        <v>0</v>
      </c>
      <c r="O421" s="66"/>
      <c r="P421" s="66">
        <f t="shared" si="272"/>
        <v>0</v>
      </c>
      <c r="Q421" s="66">
        <f t="shared" si="273"/>
        <v>0</v>
      </c>
      <c r="R421" s="67">
        <f t="shared" si="2"/>
        <v>1</v>
      </c>
      <c r="S421" s="5"/>
      <c r="T421" s="5"/>
      <c r="U421" s="5" t="str">
        <f t="shared" si="7"/>
        <v>คณะวิทยาศาสตร์และเทคโนโลยี สาขาวิชาคณิตศาสตร์และสถิติ</v>
      </c>
      <c r="V421" s="8">
        <v>3349900809728</v>
      </c>
      <c r="W421" s="5"/>
      <c r="X421" s="5"/>
      <c r="Y421" s="5"/>
      <c r="Z421" s="5"/>
    </row>
    <row r="422" spans="1:26" ht="21.75" customHeight="1">
      <c r="A422" s="1"/>
      <c r="B422" s="2">
        <v>3430200257626</v>
      </c>
      <c r="C422" s="64" t="s">
        <v>606</v>
      </c>
      <c r="D422" s="5" t="s">
        <v>496</v>
      </c>
      <c r="E422" s="5" t="s">
        <v>604</v>
      </c>
      <c r="F422" s="5" t="e">
        <f t="array" aca="1" ref="F422" ca="1">_xludf.IFNA(INDEX(อาจารย์ประจำหลักสูตรทั้งหมด!$J:$J,MATCH('เอกสารหมายเลข 1 (2)'!$V422,อาจารย์ประจำหลักสูตรทั้งหมด!$AK:$AK,0)),"")</f>
        <v>#NAME?</v>
      </c>
      <c r="G422" s="5" t="e">
        <f t="array" aca="1" ref="G422" ca="1">_xludf.IFNA(INDEX(อาจารย์ประจำหลักสูตรทั้งหมด!$C:$C,MATCH('เอกสารหมายเลข 1 (2)'!$V422,อาจารย์ประจำหลักสูตรทั้งหมด!$AK:$AK,0)),"")</f>
        <v>#NAME?</v>
      </c>
      <c r="H422" s="5" t="e">
        <f t="array" aca="1" ref="H422" ca="1">_xludf.IFNA(INDEX(อาจารย์ประจำหลักสูตรทั้งหมด!$E:$E,MATCH('เอกสารหมายเลข 1 (2)'!$V422,อาจารย์ประจำหลักสูตรทั้งหมด!$AK:$AK,0)),"")</f>
        <v>#NAME?</v>
      </c>
      <c r="I422" s="5" t="e">
        <f t="array" aca="1" ref="I422" ca="1">_xludf.IFNA(INDEX(อาจารย์ประจำหลักสูตรทั้งหมด!$L:$L,MATCH('เอกสารหมายเลข 1 (2)'!$V422,อาจารย์ประจำหลักสูตรทั้งหมด!$AK:$AK,0)),"")</f>
        <v>#NAME?</v>
      </c>
      <c r="J422" s="65" t="e">
        <f t="array" aca="1" ref="J422" ca="1">_xludf.IFNA(INDEX(อาจารย์ประจำหลักสูตรทั้งหมด!$T:$T,MATCH('เอกสารหมายเลข 1 (2)'!$V422,อาจารย์ประจำหลักสูตรทั้งหมด!$AK:$AK,0)),"")</f>
        <v>#NAME?</v>
      </c>
      <c r="K422" s="5" t="s">
        <v>62</v>
      </c>
      <c r="L422" s="5" t="s">
        <v>49</v>
      </c>
      <c r="M422" s="66">
        <f t="shared" si="270"/>
        <v>1</v>
      </c>
      <c r="N422" s="66">
        <f t="shared" si="271"/>
        <v>0</v>
      </c>
      <c r="O422" s="66"/>
      <c r="P422" s="66">
        <f t="shared" si="272"/>
        <v>0</v>
      </c>
      <c r="Q422" s="66">
        <f t="shared" si="273"/>
        <v>0</v>
      </c>
      <c r="R422" s="67">
        <f t="shared" si="2"/>
        <v>1</v>
      </c>
      <c r="S422" s="5"/>
      <c r="T422" s="5"/>
      <c r="U422" s="5" t="str">
        <f t="shared" si="7"/>
        <v>คณะวิทยาศาสตร์และเทคโนโลยี สาขาวิชาคณิตศาสตร์และสถิติ</v>
      </c>
      <c r="V422" s="8">
        <v>3430200257626</v>
      </c>
      <c r="W422" s="5"/>
      <c r="X422" s="5"/>
      <c r="Y422" s="5"/>
      <c r="Z422" s="5"/>
    </row>
    <row r="423" spans="1:26" ht="21.75" customHeight="1">
      <c r="A423" s="1"/>
      <c r="B423" s="2">
        <v>3460900261260</v>
      </c>
      <c r="C423" s="64" t="s">
        <v>607</v>
      </c>
      <c r="D423" s="5" t="s">
        <v>496</v>
      </c>
      <c r="E423" s="5" t="s">
        <v>604</v>
      </c>
      <c r="F423" s="5" t="e">
        <f t="array" aca="1" ref="F423" ca="1">_xludf.IFNA(INDEX(อาจารย์ประจำหลักสูตรทั้งหมด!$J:$J,MATCH('เอกสารหมายเลข 1 (2)'!$V423,อาจารย์ประจำหลักสูตรทั้งหมด!$AK:$AK,0)),"")</f>
        <v>#NAME?</v>
      </c>
      <c r="G423" s="5" t="e">
        <f t="array" aca="1" ref="G423" ca="1">_xludf.IFNA(INDEX(อาจารย์ประจำหลักสูตรทั้งหมด!$C:$C,MATCH('เอกสารหมายเลข 1 (2)'!$V423,อาจารย์ประจำหลักสูตรทั้งหมด!$AK:$AK,0)),"")</f>
        <v>#NAME?</v>
      </c>
      <c r="H423" s="5" t="e">
        <f t="array" aca="1" ref="H423" ca="1">_xludf.IFNA(INDEX(อาจารย์ประจำหลักสูตรทั้งหมด!$E:$E,MATCH('เอกสารหมายเลข 1 (2)'!$V423,อาจารย์ประจำหลักสูตรทั้งหมด!$AK:$AK,0)),"")</f>
        <v>#NAME?</v>
      </c>
      <c r="I423" s="5" t="e">
        <f t="array" aca="1" ref="I423" ca="1">_xludf.IFNA(INDEX(อาจารย์ประจำหลักสูตรทั้งหมด!$L:$L,MATCH('เอกสารหมายเลข 1 (2)'!$V423,อาจารย์ประจำหลักสูตรทั้งหมด!$AK:$AK,0)),"")</f>
        <v>#NAME?</v>
      </c>
      <c r="J423" s="65" t="e">
        <f t="array" aca="1" ref="J423" ca="1">_xludf.IFNA(INDEX(อาจารย์ประจำหลักสูตรทั้งหมด!$T:$T,MATCH('เอกสารหมายเลข 1 (2)'!$V423,อาจารย์ประจำหลักสูตรทั้งหมด!$AK:$AK,0)),"")</f>
        <v>#NAME?</v>
      </c>
      <c r="K423" s="5" t="s">
        <v>62</v>
      </c>
      <c r="L423" s="5" t="s">
        <v>49</v>
      </c>
      <c r="M423" s="66">
        <f t="shared" si="270"/>
        <v>1</v>
      </c>
      <c r="N423" s="66">
        <f t="shared" si="271"/>
        <v>0</v>
      </c>
      <c r="O423" s="66"/>
      <c r="P423" s="66">
        <f t="shared" si="272"/>
        <v>0</v>
      </c>
      <c r="Q423" s="66">
        <f t="shared" si="273"/>
        <v>0</v>
      </c>
      <c r="R423" s="67">
        <f t="shared" si="2"/>
        <v>1</v>
      </c>
      <c r="S423" s="5"/>
      <c r="T423" s="5"/>
      <c r="U423" s="5" t="str">
        <f t="shared" si="7"/>
        <v>คณะวิทยาศาสตร์และเทคโนโลยี สาขาวิชาคณิตศาสตร์และสถิติ</v>
      </c>
      <c r="V423" s="8">
        <v>3460900261260</v>
      </c>
      <c r="W423" s="5"/>
      <c r="X423" s="5"/>
      <c r="Y423" s="5"/>
      <c r="Z423" s="5"/>
    </row>
    <row r="424" spans="1:26" ht="21.75" customHeight="1">
      <c r="A424" s="1"/>
      <c r="B424" s="2">
        <v>1341800041956</v>
      </c>
      <c r="C424" s="64" t="s">
        <v>608</v>
      </c>
      <c r="D424" s="5" t="s">
        <v>496</v>
      </c>
      <c r="E424" s="5" t="s">
        <v>604</v>
      </c>
      <c r="F424" s="5" t="e">
        <f t="array" aca="1" ref="F424" ca="1">_xludf.IFNA(INDEX(อาจารย์ประจำหลักสูตรทั้งหมด!$J:$J,MATCH('เอกสารหมายเลข 1 (2)'!$V424,อาจารย์ประจำหลักสูตรทั้งหมด!$AK:$AK,0)),"")</f>
        <v>#NAME?</v>
      </c>
      <c r="G424" s="5" t="e">
        <f t="array" aca="1" ref="G424" ca="1">_xludf.IFNA(INDEX(อาจารย์ประจำหลักสูตรทั้งหมด!$C:$C,MATCH('เอกสารหมายเลข 1 (2)'!$V424,อาจารย์ประจำหลักสูตรทั้งหมด!$AK:$AK,0)),"")</f>
        <v>#NAME?</v>
      </c>
      <c r="H424" s="5" t="e">
        <f t="array" aca="1" ref="H424" ca="1">_xludf.IFNA(INDEX(อาจารย์ประจำหลักสูตรทั้งหมด!$E:$E,MATCH('เอกสารหมายเลข 1 (2)'!$V424,อาจารย์ประจำหลักสูตรทั้งหมด!$AK:$AK,0)),"")</f>
        <v>#NAME?</v>
      </c>
      <c r="I424" s="5" t="e">
        <f t="array" aca="1" ref="I424" ca="1">_xludf.IFNA(INDEX(อาจารย์ประจำหลักสูตรทั้งหมด!$L:$L,MATCH('เอกสารหมายเลข 1 (2)'!$V424,อาจารย์ประจำหลักสูตรทั้งหมด!$AK:$AK,0)),"")</f>
        <v>#NAME?</v>
      </c>
      <c r="J424" s="65" t="e">
        <f t="array" aca="1" ref="J424" ca="1">_xludf.IFNA(INDEX(อาจารย์ประจำหลักสูตรทั้งหมด!$T:$T,MATCH('เอกสารหมายเลข 1 (2)'!$V424,อาจารย์ประจำหลักสูตรทั้งหมด!$AK:$AK,0)),"")</f>
        <v>#NAME?</v>
      </c>
      <c r="K424" s="5" t="s">
        <v>6</v>
      </c>
      <c r="L424" s="5" t="s">
        <v>81</v>
      </c>
      <c r="M424" s="66">
        <f t="shared" si="270"/>
        <v>0</v>
      </c>
      <c r="N424" s="66">
        <f t="shared" si="271"/>
        <v>1</v>
      </c>
      <c r="O424" s="66"/>
      <c r="P424" s="66">
        <f t="shared" si="272"/>
        <v>0</v>
      </c>
      <c r="Q424" s="66">
        <f t="shared" si="273"/>
        <v>0</v>
      </c>
      <c r="R424" s="67">
        <f t="shared" si="2"/>
        <v>1</v>
      </c>
      <c r="S424" s="5"/>
      <c r="T424" s="5"/>
      <c r="U424" s="5" t="str">
        <f t="shared" si="7"/>
        <v>คณะวิทยาศาสตร์และเทคโนโลยี สาขาวิชาคณิตศาสตร์และสถิติ</v>
      </c>
      <c r="V424" s="8">
        <v>1341800041956</v>
      </c>
      <c r="W424" s="5"/>
      <c r="X424" s="5"/>
      <c r="Y424" s="5"/>
      <c r="Z424" s="5"/>
    </row>
    <row r="425" spans="1:26" ht="21.75" customHeight="1">
      <c r="A425" s="1"/>
      <c r="B425" s="2">
        <v>1350100225158</v>
      </c>
      <c r="C425" s="64" t="s">
        <v>609</v>
      </c>
      <c r="D425" s="5" t="s">
        <v>496</v>
      </c>
      <c r="E425" s="5" t="s">
        <v>604</v>
      </c>
      <c r="F425" s="5" t="e">
        <f t="array" aca="1" ref="F425" ca="1">_xludf.IFNA(INDEX(อาจารย์ประจำหลักสูตรทั้งหมด!$J:$J,MATCH('เอกสารหมายเลข 1 (2)'!$V425,อาจารย์ประจำหลักสูตรทั้งหมด!$AK:$AK,0)),"")</f>
        <v>#NAME?</v>
      </c>
      <c r="G425" s="5" t="e">
        <f t="array" aca="1" ref="G425" ca="1">_xludf.IFNA(INDEX(อาจารย์ประจำหลักสูตรทั้งหมด!$C:$C,MATCH('เอกสารหมายเลข 1 (2)'!$V425,อาจารย์ประจำหลักสูตรทั้งหมด!$AK:$AK,0)),"")</f>
        <v>#NAME?</v>
      </c>
      <c r="H425" s="5" t="e">
        <f t="array" aca="1" ref="H425" ca="1">_xludf.IFNA(INDEX(อาจารย์ประจำหลักสูตรทั้งหมด!$E:$E,MATCH('เอกสารหมายเลข 1 (2)'!$V425,อาจารย์ประจำหลักสูตรทั้งหมด!$AK:$AK,0)),"")</f>
        <v>#NAME?</v>
      </c>
      <c r="I425" s="5" t="e">
        <f t="array" aca="1" ref="I425" ca="1">_xludf.IFNA(INDEX(อาจารย์ประจำหลักสูตรทั้งหมด!$L:$L,MATCH('เอกสารหมายเลข 1 (2)'!$V425,อาจารย์ประจำหลักสูตรทั้งหมด!$AK:$AK,0)),"")</f>
        <v>#NAME?</v>
      </c>
      <c r="J425" s="65" t="e">
        <f t="array" aca="1" ref="J425" ca="1">_xludf.IFNA(INDEX(อาจารย์ประจำหลักสูตรทั้งหมด!$T:$T,MATCH('เอกสารหมายเลข 1 (2)'!$V425,อาจารย์ประจำหลักสูตรทั้งหมด!$AK:$AK,0)),"")</f>
        <v>#NAME?</v>
      </c>
      <c r="K425" s="5" t="s">
        <v>6</v>
      </c>
      <c r="L425" s="5" t="s">
        <v>81</v>
      </c>
      <c r="M425" s="66">
        <f t="shared" si="270"/>
        <v>0</v>
      </c>
      <c r="N425" s="66">
        <f t="shared" si="271"/>
        <v>1</v>
      </c>
      <c r="O425" s="66"/>
      <c r="P425" s="66">
        <f t="shared" si="272"/>
        <v>0</v>
      </c>
      <c r="Q425" s="66">
        <f t="shared" si="273"/>
        <v>0</v>
      </c>
      <c r="R425" s="67">
        <f t="shared" si="2"/>
        <v>1</v>
      </c>
      <c r="S425" s="5"/>
      <c r="T425" s="5"/>
      <c r="U425" s="5" t="str">
        <f t="shared" si="7"/>
        <v>คณะวิทยาศาสตร์และเทคโนโลยี สาขาวิชาคณิตศาสตร์และสถิติ</v>
      </c>
      <c r="V425" s="8">
        <v>1350100225158</v>
      </c>
      <c r="W425" s="5"/>
      <c r="X425" s="5"/>
      <c r="Y425" s="5"/>
      <c r="Z425" s="5"/>
    </row>
    <row r="426" spans="1:26" ht="21.75" customHeight="1">
      <c r="A426" s="1"/>
      <c r="B426" s="2">
        <v>1459900363374</v>
      </c>
      <c r="C426" s="64" t="s">
        <v>610</v>
      </c>
      <c r="D426" s="5" t="s">
        <v>496</v>
      </c>
      <c r="E426" s="5" t="s">
        <v>604</v>
      </c>
      <c r="F426" s="5" t="e">
        <f t="array" aca="1" ref="F426" ca="1">_xludf.IFNA(INDEX(อาจารย์ประจำหลักสูตรทั้งหมด!$J:$J,MATCH('เอกสารหมายเลข 1 (2)'!$V426,อาจารย์ประจำหลักสูตรทั้งหมด!$AK:$AK,0)),"")</f>
        <v>#NAME?</v>
      </c>
      <c r="G426" s="5" t="e">
        <f t="array" aca="1" ref="G426" ca="1">_xludf.IFNA(INDEX(อาจารย์ประจำหลักสูตรทั้งหมด!$C:$C,MATCH('เอกสารหมายเลข 1 (2)'!$V426,อาจารย์ประจำหลักสูตรทั้งหมด!$AK:$AK,0)),"")</f>
        <v>#NAME?</v>
      </c>
      <c r="H426" s="5" t="e">
        <f t="array" aca="1" ref="H426" ca="1">_xludf.IFNA(INDEX(อาจารย์ประจำหลักสูตรทั้งหมด!$E:$E,MATCH('เอกสารหมายเลข 1 (2)'!$V426,อาจารย์ประจำหลักสูตรทั้งหมด!$AK:$AK,0)),"")</f>
        <v>#NAME?</v>
      </c>
      <c r="I426" s="5" t="e">
        <f t="array" aca="1" ref="I426" ca="1">_xludf.IFNA(INDEX(อาจารย์ประจำหลักสูตรทั้งหมด!$L:$L,MATCH('เอกสารหมายเลข 1 (2)'!$V426,อาจารย์ประจำหลักสูตรทั้งหมด!$AK:$AK,0)),"")</f>
        <v>#NAME?</v>
      </c>
      <c r="J426" s="65" t="e">
        <f t="array" aca="1" ref="J426" ca="1">_xludf.IFNA(INDEX(อาจารย์ประจำหลักสูตรทั้งหมด!$T:$T,MATCH('เอกสารหมายเลข 1 (2)'!$V426,อาจารย์ประจำหลักสูตรทั้งหมด!$AK:$AK,0)),"")</f>
        <v>#NAME?</v>
      </c>
      <c r="K426" s="5" t="s">
        <v>6</v>
      </c>
      <c r="L426" s="5" t="s">
        <v>81</v>
      </c>
      <c r="M426" s="66">
        <f t="shared" si="270"/>
        <v>0</v>
      </c>
      <c r="N426" s="66">
        <f t="shared" si="271"/>
        <v>1</v>
      </c>
      <c r="O426" s="66"/>
      <c r="P426" s="66">
        <f t="shared" si="272"/>
        <v>0</v>
      </c>
      <c r="Q426" s="66">
        <f t="shared" si="273"/>
        <v>0</v>
      </c>
      <c r="R426" s="67">
        <f t="shared" si="2"/>
        <v>1</v>
      </c>
      <c r="S426" s="5"/>
      <c r="T426" s="5"/>
      <c r="U426" s="5" t="str">
        <f t="shared" si="7"/>
        <v>คณะวิทยาศาสตร์และเทคโนโลยี สาขาวิชาคณิตศาสตร์และสถิติ</v>
      </c>
      <c r="V426" s="8">
        <v>1459900363374</v>
      </c>
      <c r="W426" s="5"/>
      <c r="X426" s="5"/>
      <c r="Y426" s="5"/>
      <c r="Z426" s="5"/>
    </row>
    <row r="427" spans="1:26" ht="21.75" customHeight="1">
      <c r="A427" s="1"/>
      <c r="B427" s="2">
        <v>1480800041318</v>
      </c>
      <c r="C427" s="64" t="s">
        <v>611</v>
      </c>
      <c r="D427" s="5" t="s">
        <v>496</v>
      </c>
      <c r="E427" s="5" t="s">
        <v>604</v>
      </c>
      <c r="F427" s="5" t="e">
        <f t="array" aca="1" ref="F427" ca="1">_xludf.IFNA(INDEX(อาจารย์ประจำหลักสูตรทั้งหมด!$J:$J,MATCH('เอกสารหมายเลข 1 (2)'!$V427,อาจารย์ประจำหลักสูตรทั้งหมด!$AK:$AK,0)),"")</f>
        <v>#NAME?</v>
      </c>
      <c r="G427" s="5" t="e">
        <f t="array" aca="1" ref="G427" ca="1">_xludf.IFNA(INDEX(อาจารย์ประจำหลักสูตรทั้งหมด!$C:$C,MATCH('เอกสารหมายเลข 1 (2)'!$V427,อาจารย์ประจำหลักสูตรทั้งหมด!$AK:$AK,0)),"")</f>
        <v>#NAME?</v>
      </c>
      <c r="H427" s="5" t="e">
        <f t="array" aca="1" ref="H427" ca="1">_xludf.IFNA(INDEX(อาจารย์ประจำหลักสูตรทั้งหมด!$E:$E,MATCH('เอกสารหมายเลข 1 (2)'!$V427,อาจารย์ประจำหลักสูตรทั้งหมด!$AK:$AK,0)),"")</f>
        <v>#NAME?</v>
      </c>
      <c r="I427" s="5" t="e">
        <f t="array" aca="1" ref="I427" ca="1">_xludf.IFNA(INDEX(อาจารย์ประจำหลักสูตรทั้งหมด!$L:$L,MATCH('เอกสารหมายเลข 1 (2)'!$V427,อาจารย์ประจำหลักสูตรทั้งหมด!$AK:$AK,0)),"")</f>
        <v>#NAME?</v>
      </c>
      <c r="J427" s="65" t="e">
        <f t="array" aca="1" ref="J427" ca="1">_xludf.IFNA(INDEX(อาจารย์ประจำหลักสูตรทั้งหมด!$T:$T,MATCH('เอกสารหมายเลข 1 (2)'!$V427,อาจารย์ประจำหลักสูตรทั้งหมด!$AK:$AK,0)),"")</f>
        <v>#NAME?</v>
      </c>
      <c r="K427" s="5" t="s">
        <v>6</v>
      </c>
      <c r="L427" s="5" t="s">
        <v>81</v>
      </c>
      <c r="M427" s="66">
        <f t="shared" si="270"/>
        <v>0</v>
      </c>
      <c r="N427" s="66">
        <f t="shared" si="271"/>
        <v>1</v>
      </c>
      <c r="O427" s="66"/>
      <c r="P427" s="66">
        <f t="shared" si="272"/>
        <v>0</v>
      </c>
      <c r="Q427" s="66">
        <f t="shared" si="273"/>
        <v>0</v>
      </c>
      <c r="R427" s="67">
        <f t="shared" si="2"/>
        <v>1</v>
      </c>
      <c r="S427" s="5"/>
      <c r="T427" s="5"/>
      <c r="U427" s="5" t="str">
        <f t="shared" si="7"/>
        <v>คณะวิทยาศาสตร์และเทคโนโลยี สาขาวิชาคณิตศาสตร์และสถิติ</v>
      </c>
      <c r="V427" s="8">
        <v>1480800041318</v>
      </c>
      <c r="W427" s="5"/>
      <c r="X427" s="5"/>
      <c r="Y427" s="5"/>
      <c r="Z427" s="5"/>
    </row>
    <row r="428" spans="1:26" ht="21.75" customHeight="1">
      <c r="A428" s="1"/>
      <c r="B428" s="2">
        <v>3100500426884</v>
      </c>
      <c r="C428" s="64" t="s">
        <v>612</v>
      </c>
      <c r="D428" s="5" t="s">
        <v>496</v>
      </c>
      <c r="E428" s="5" t="s">
        <v>604</v>
      </c>
      <c r="F428" s="5" t="e">
        <f t="array" aca="1" ref="F428" ca="1">_xludf.IFNA(INDEX(อาจารย์ประจำหลักสูตรทั้งหมด!$J:$J,MATCH('เอกสารหมายเลข 1 (2)'!$V428,อาจารย์ประจำหลักสูตรทั้งหมด!$AK:$AK,0)),"")</f>
        <v>#NAME?</v>
      </c>
      <c r="G428" s="5" t="e">
        <f t="array" aca="1" ref="G428" ca="1">_xludf.IFNA(INDEX(อาจารย์ประจำหลักสูตรทั้งหมด!$C:$C,MATCH('เอกสารหมายเลข 1 (2)'!$V428,อาจารย์ประจำหลักสูตรทั้งหมด!$AK:$AK,0)),"")</f>
        <v>#NAME?</v>
      </c>
      <c r="H428" s="5" t="e">
        <f t="array" aca="1" ref="H428" ca="1">_xludf.IFNA(INDEX(อาจารย์ประจำหลักสูตรทั้งหมด!$E:$E,MATCH('เอกสารหมายเลข 1 (2)'!$V428,อาจารย์ประจำหลักสูตรทั้งหมด!$AK:$AK,0)),"")</f>
        <v>#NAME?</v>
      </c>
      <c r="I428" s="5" t="e">
        <f t="array" aca="1" ref="I428" ca="1">_xludf.IFNA(INDEX(อาจารย์ประจำหลักสูตรทั้งหมด!$L:$L,MATCH('เอกสารหมายเลข 1 (2)'!$V428,อาจารย์ประจำหลักสูตรทั้งหมด!$AK:$AK,0)),"")</f>
        <v>#NAME?</v>
      </c>
      <c r="J428" s="65" t="e">
        <f t="array" aca="1" ref="J428" ca="1">_xludf.IFNA(INDEX(อาจารย์ประจำหลักสูตรทั้งหมด!$T:$T,MATCH('เอกสารหมายเลข 1 (2)'!$V428,อาจารย์ประจำหลักสูตรทั้งหมด!$AK:$AK,0)),"")</f>
        <v>#NAME?</v>
      </c>
      <c r="K428" s="5" t="s">
        <v>6</v>
      </c>
      <c r="L428" s="5" t="s">
        <v>81</v>
      </c>
      <c r="M428" s="66">
        <f t="shared" si="270"/>
        <v>0</v>
      </c>
      <c r="N428" s="66">
        <f t="shared" si="271"/>
        <v>1</v>
      </c>
      <c r="O428" s="66"/>
      <c r="P428" s="66">
        <f t="shared" si="272"/>
        <v>0</v>
      </c>
      <c r="Q428" s="66">
        <f t="shared" si="273"/>
        <v>0</v>
      </c>
      <c r="R428" s="67">
        <f t="shared" si="2"/>
        <v>1</v>
      </c>
      <c r="S428" s="5"/>
      <c r="T428" s="5"/>
      <c r="U428" s="5" t="str">
        <f t="shared" si="7"/>
        <v>คณะวิทยาศาสตร์และเทคโนโลยี สาขาวิชาคณิตศาสตร์และสถิติ</v>
      </c>
      <c r="V428" s="8">
        <v>3100500426884</v>
      </c>
      <c r="W428" s="5"/>
      <c r="X428" s="5"/>
      <c r="Y428" s="5"/>
      <c r="Z428" s="5"/>
    </row>
    <row r="429" spans="1:26" ht="21.75" customHeight="1">
      <c r="A429" s="1"/>
      <c r="B429" s="2">
        <v>3449900259310</v>
      </c>
      <c r="C429" s="64" t="s">
        <v>613</v>
      </c>
      <c r="D429" s="5" t="s">
        <v>496</v>
      </c>
      <c r="E429" s="5" t="s">
        <v>604</v>
      </c>
      <c r="F429" s="5" t="e">
        <f t="array" aca="1" ref="F429" ca="1">_xludf.IFNA(INDEX(อาจารย์ประจำหลักสูตรทั้งหมด!$J:$J,MATCH('เอกสารหมายเลข 1 (2)'!$V429,อาจารย์ประจำหลักสูตรทั้งหมด!$AK:$AK,0)),"")</f>
        <v>#NAME?</v>
      </c>
      <c r="G429" s="5" t="e">
        <f t="array" aca="1" ref="G429" ca="1">_xludf.IFNA(INDEX(อาจารย์ประจำหลักสูตรทั้งหมด!$C:$C,MATCH('เอกสารหมายเลข 1 (2)'!$V429,อาจารย์ประจำหลักสูตรทั้งหมด!$AK:$AK,0)),"")</f>
        <v>#NAME?</v>
      </c>
      <c r="H429" s="5" t="e">
        <f t="array" aca="1" ref="H429" ca="1">_xludf.IFNA(INDEX(อาจารย์ประจำหลักสูตรทั้งหมด!$E:$E,MATCH('เอกสารหมายเลข 1 (2)'!$V429,อาจารย์ประจำหลักสูตรทั้งหมด!$AK:$AK,0)),"")</f>
        <v>#NAME?</v>
      </c>
      <c r="I429" s="5" t="e">
        <f t="array" aca="1" ref="I429" ca="1">_xludf.IFNA(INDEX(อาจารย์ประจำหลักสูตรทั้งหมด!$L:$L,MATCH('เอกสารหมายเลข 1 (2)'!$V429,อาจารย์ประจำหลักสูตรทั้งหมด!$AK:$AK,0)),"")</f>
        <v>#NAME?</v>
      </c>
      <c r="J429" s="65" t="e">
        <f t="array" aca="1" ref="J429" ca="1">_xludf.IFNA(INDEX(อาจารย์ประจำหลักสูตรทั้งหมด!$T:$T,MATCH('เอกสารหมายเลข 1 (2)'!$V429,อาจารย์ประจำหลักสูตรทั้งหมด!$AK:$AK,0)),"")</f>
        <v>#NAME?</v>
      </c>
      <c r="K429" s="5" t="s">
        <v>6</v>
      </c>
      <c r="L429" s="5" t="s">
        <v>49</v>
      </c>
      <c r="M429" s="66">
        <f t="shared" si="270"/>
        <v>0</v>
      </c>
      <c r="N429" s="66">
        <f t="shared" si="271"/>
        <v>1</v>
      </c>
      <c r="O429" s="66"/>
      <c r="P429" s="66">
        <f t="shared" si="272"/>
        <v>0</v>
      </c>
      <c r="Q429" s="66">
        <f t="shared" si="273"/>
        <v>0</v>
      </c>
      <c r="R429" s="67">
        <f t="shared" si="2"/>
        <v>1</v>
      </c>
      <c r="S429" s="5"/>
      <c r="T429" s="5"/>
      <c r="U429" s="5" t="str">
        <f t="shared" si="7"/>
        <v>คณะวิทยาศาสตร์และเทคโนโลยี สาขาวิชาคณิตศาสตร์และสถิติ</v>
      </c>
      <c r="V429" s="8">
        <v>3449900259310</v>
      </c>
      <c r="W429" s="5"/>
      <c r="X429" s="5"/>
      <c r="Y429" s="5"/>
      <c r="Z429" s="5"/>
    </row>
    <row r="430" spans="1:26" ht="21.75" customHeight="1">
      <c r="A430" s="1"/>
      <c r="B430" s="2">
        <v>3480300158204</v>
      </c>
      <c r="C430" s="64" t="s">
        <v>614</v>
      </c>
      <c r="D430" s="5" t="s">
        <v>496</v>
      </c>
      <c r="E430" s="5" t="s">
        <v>604</v>
      </c>
      <c r="F430" s="5" t="e">
        <f t="array" aca="1" ref="F430" ca="1">_xludf.IFNA(INDEX(อาจารย์ประจำหลักสูตรทั้งหมด!$J:$J,MATCH('เอกสารหมายเลข 1 (2)'!$V430,อาจารย์ประจำหลักสูตรทั้งหมด!$AK:$AK,0)),"")</f>
        <v>#NAME?</v>
      </c>
      <c r="G430" s="5" t="e">
        <f t="array" aca="1" ref="G430" ca="1">_xludf.IFNA(INDEX(อาจารย์ประจำหลักสูตรทั้งหมด!$C:$C,MATCH('เอกสารหมายเลข 1 (2)'!$V430,อาจารย์ประจำหลักสูตรทั้งหมด!$AK:$AK,0)),"")</f>
        <v>#NAME?</v>
      </c>
      <c r="H430" s="5" t="e">
        <f t="array" aca="1" ref="H430" ca="1">_xludf.IFNA(INDEX(อาจารย์ประจำหลักสูตรทั้งหมด!$E:$E,MATCH('เอกสารหมายเลข 1 (2)'!$V430,อาจารย์ประจำหลักสูตรทั้งหมด!$AK:$AK,0)),"")</f>
        <v>#NAME?</v>
      </c>
      <c r="I430" s="5" t="e">
        <f t="array" aca="1" ref="I430" ca="1">_xludf.IFNA(INDEX(อาจารย์ประจำหลักสูตรทั้งหมด!$L:$L,MATCH('เอกสารหมายเลข 1 (2)'!$V430,อาจารย์ประจำหลักสูตรทั้งหมด!$AK:$AK,0)),"")</f>
        <v>#NAME?</v>
      </c>
      <c r="J430" s="65" t="e">
        <f t="array" aca="1" ref="J430" ca="1">_xludf.IFNA(INDEX(อาจารย์ประจำหลักสูตรทั้งหมด!$T:$T,MATCH('เอกสารหมายเลข 1 (2)'!$V430,อาจารย์ประจำหลักสูตรทั้งหมด!$AK:$AK,0)),"")</f>
        <v>#NAME?</v>
      </c>
      <c r="K430" s="5" t="s">
        <v>6</v>
      </c>
      <c r="L430" s="5" t="s">
        <v>49</v>
      </c>
      <c r="M430" s="66">
        <f t="shared" si="270"/>
        <v>0</v>
      </c>
      <c r="N430" s="66">
        <f t="shared" si="271"/>
        <v>1</v>
      </c>
      <c r="O430" s="66"/>
      <c r="P430" s="66">
        <f t="shared" si="272"/>
        <v>0</v>
      </c>
      <c r="Q430" s="66">
        <f t="shared" si="273"/>
        <v>0</v>
      </c>
      <c r="R430" s="67">
        <f t="shared" si="2"/>
        <v>1</v>
      </c>
      <c r="S430" s="5"/>
      <c r="T430" s="5"/>
      <c r="U430" s="5" t="str">
        <f t="shared" si="7"/>
        <v xml:space="preserve"> </v>
      </c>
      <c r="V430" s="8">
        <v>3480300158204</v>
      </c>
      <c r="W430" s="5"/>
      <c r="X430" s="5"/>
      <c r="Y430" s="5"/>
      <c r="Z430" s="5"/>
    </row>
    <row r="431" spans="1:26" ht="21.75" customHeight="1">
      <c r="A431" s="4">
        <v>2</v>
      </c>
      <c r="B431" s="57" t="str">
        <f>E432</f>
        <v>สาขาวิชาคอมพิวเตอร์</v>
      </c>
      <c r="C431" s="58" t="str">
        <f>B431</f>
        <v>สาขาวิชาคอมพิวเตอร์</v>
      </c>
      <c r="D431" s="59"/>
      <c r="E431" s="59"/>
      <c r="F431" s="59" t="e">
        <f t="array" aca="1" ref="F431" ca="1">_xludf.IFNA(INDEX(อาจารย์ประจำหลักสูตรทั้งหมด!$J:$J,MATCH('เอกสารหมายเลข 1 (2)'!$V431,อาจารย์ประจำหลักสูตรทั้งหมด!$AK:$AK,0)),"")</f>
        <v>#NAME?</v>
      </c>
      <c r="G431" s="59" t="e">
        <f t="array" aca="1" ref="G431" ca="1">_xludf.IFNA(INDEX(อาจารย์ประจำหลักสูตรทั้งหมด!$C:$C,MATCH('เอกสารหมายเลข 1 (2)'!$V431,อาจารย์ประจำหลักสูตรทั้งหมด!$AK:$AK,0)),"")</f>
        <v>#NAME?</v>
      </c>
      <c r="H431" s="59" t="e">
        <f t="array" aca="1" ref="H431" ca="1">_xludf.IFNA(INDEX(อาจารย์ประจำหลักสูตรทั้งหมด!$E:$E,MATCH('เอกสารหมายเลข 1 (2)'!$V431,อาจารย์ประจำหลักสูตรทั้งหมด!$AK:$AK,0)),"")</f>
        <v>#NAME?</v>
      </c>
      <c r="I431" s="59" t="e">
        <f t="array" aca="1" ref="I431" ca="1">_xludf.IFNA(INDEX(อาจารย์ประจำหลักสูตรทั้งหมด!$L:$L,MATCH('เอกสารหมายเลข 1 (2)'!$V431,อาจารย์ประจำหลักสูตรทั้งหมด!$AK:$AK,0)),"")</f>
        <v>#NAME?</v>
      </c>
      <c r="J431" s="61" t="e">
        <f t="array" aca="1" ref="J431" ca="1">_xludf.IFNA(INDEX(อาจารย์ประจำหลักสูตรทั้งหมด!$T:$T,MATCH('เอกสารหมายเลข 1 (2)'!$V431,อาจารย์ประจำหลักสูตรทั้งหมด!$AK:$AK,0)),"")</f>
        <v>#NAME?</v>
      </c>
      <c r="K431" s="59"/>
      <c r="L431" s="59"/>
      <c r="M431" s="62">
        <f t="shared" ref="M431:N431" si="274">SUMIF($E:$E,$B431,M:M)</f>
        <v>12</v>
      </c>
      <c r="N431" s="62">
        <f t="shared" si="274"/>
        <v>11</v>
      </c>
      <c r="O431" s="62"/>
      <c r="P431" s="62">
        <f t="shared" ref="P431:Q431" si="275">SUMIF($E:$E,$B431,P:P)</f>
        <v>0</v>
      </c>
      <c r="Q431" s="62">
        <f t="shared" si="275"/>
        <v>0</v>
      </c>
      <c r="R431" s="63">
        <f t="shared" si="2"/>
        <v>23</v>
      </c>
      <c r="S431" s="59"/>
      <c r="T431" s="59"/>
      <c r="U431" s="5" t="str">
        <f t="shared" si="7"/>
        <v>คณะวิทยาศาสตร์และเทคโนโลยี สาขาวิชาคอมพิวเตอร์</v>
      </c>
      <c r="V431" s="58" t="s">
        <v>51</v>
      </c>
      <c r="W431" s="59"/>
      <c r="X431" s="59"/>
      <c r="Y431" s="59"/>
      <c r="Z431" s="59"/>
    </row>
    <row r="432" spans="1:26" ht="21.75" customHeight="1">
      <c r="A432" s="1"/>
      <c r="B432" s="2">
        <v>3100500571540</v>
      </c>
      <c r="C432" s="64" t="s">
        <v>615</v>
      </c>
      <c r="D432" s="5" t="s">
        <v>496</v>
      </c>
      <c r="E432" s="5" t="s">
        <v>616</v>
      </c>
      <c r="F432" s="5" t="e">
        <f t="array" aca="1" ref="F432" ca="1">_xludf.IFNA(INDEX(อาจารย์ประจำหลักสูตรทั้งหมด!$J:$J,MATCH('เอกสารหมายเลข 1 (2)'!$V432,อาจารย์ประจำหลักสูตรทั้งหมด!$AK:$AK,0)),"")</f>
        <v>#NAME?</v>
      </c>
      <c r="G432" s="5" t="e">
        <f t="array" aca="1" ref="G432" ca="1">_xludf.IFNA(INDEX(อาจารย์ประจำหลักสูตรทั้งหมด!$C:$C,MATCH('เอกสารหมายเลข 1 (2)'!$V432,อาจารย์ประจำหลักสูตรทั้งหมด!$AK:$AK,0)),"")</f>
        <v>#NAME?</v>
      </c>
      <c r="H432" s="5" t="e">
        <f t="array" aca="1" ref="H432" ca="1">_xludf.IFNA(INDEX(อาจารย์ประจำหลักสูตรทั้งหมด!$E:$E,MATCH('เอกสารหมายเลข 1 (2)'!$V432,อาจารย์ประจำหลักสูตรทั้งหมด!$AK:$AK,0)),"")</f>
        <v>#NAME?</v>
      </c>
      <c r="I432" s="5" t="e">
        <f t="array" aca="1" ref="I432" ca="1">_xludf.IFNA(INDEX(อาจารย์ประจำหลักสูตรทั้งหมด!$L:$L,MATCH('เอกสารหมายเลข 1 (2)'!$V432,อาจารย์ประจำหลักสูตรทั้งหมด!$AK:$AK,0)),"")</f>
        <v>#NAME?</v>
      </c>
      <c r="J432" s="65" t="e">
        <f t="array" aca="1" ref="J432" ca="1">_xludf.IFNA(INDEX(อาจารย์ประจำหลักสูตรทั้งหมด!$T:$T,MATCH('เอกสารหมายเลข 1 (2)'!$V432,อาจารย์ประจำหลักสูตรทั้งหมด!$AK:$AK,0)),"")</f>
        <v>#NAME?</v>
      </c>
      <c r="K432" s="5" t="s">
        <v>62</v>
      </c>
      <c r="L432" s="5" t="s">
        <v>49</v>
      </c>
      <c r="M432" s="66">
        <f t="shared" ref="M432:M454" si="276">IF(K432="ข้าราชการพลเรือนในสถาบันอุดมศึกษา",1,0)</f>
        <v>1</v>
      </c>
      <c r="N432" s="66">
        <f t="shared" ref="N432:N454" si="277">IF(K432="พนักงานมหาวิทยาลัย",1,0)</f>
        <v>0</v>
      </c>
      <c r="O432" s="66"/>
      <c r="P432" s="66">
        <f t="shared" ref="P432:P454" si="278">IF(K432="ลูกจ้างชั่วคราวรายเดือน",1,0)</f>
        <v>0</v>
      </c>
      <c r="Q432" s="66">
        <f t="shared" ref="Q432:Q454" si="279">IF(K432="อาจารย์พิเศษรายชั่วโมง",1,0)</f>
        <v>0</v>
      </c>
      <c r="R432" s="67">
        <f t="shared" si="2"/>
        <v>1</v>
      </c>
      <c r="S432" s="5"/>
      <c r="T432" s="5"/>
      <c r="U432" s="5" t="str">
        <f t="shared" si="7"/>
        <v>คณะวิทยาศาสตร์และเทคโนโลยี สาขาวิชาคอมพิวเตอร์</v>
      </c>
      <c r="V432" s="8">
        <v>3100500571540</v>
      </c>
      <c r="W432" s="5"/>
      <c r="X432" s="5"/>
      <c r="Y432" s="5"/>
      <c r="Z432" s="5"/>
    </row>
    <row r="433" spans="1:26" ht="21.75" customHeight="1">
      <c r="A433" s="1"/>
      <c r="B433" s="2">
        <v>3101403181245</v>
      </c>
      <c r="C433" s="64" t="s">
        <v>617</v>
      </c>
      <c r="D433" s="5" t="s">
        <v>496</v>
      </c>
      <c r="E433" s="5" t="s">
        <v>616</v>
      </c>
      <c r="F433" s="5" t="e">
        <f t="array" aca="1" ref="F433" ca="1">_xludf.IFNA(INDEX(อาจารย์ประจำหลักสูตรทั้งหมด!$J:$J,MATCH('เอกสารหมายเลข 1 (2)'!$V433,อาจารย์ประจำหลักสูตรทั้งหมด!$AK:$AK,0)),"")</f>
        <v>#NAME?</v>
      </c>
      <c r="G433" s="5" t="e">
        <f t="array" aca="1" ref="G433" ca="1">_xludf.IFNA(INDEX(อาจารย์ประจำหลักสูตรทั้งหมด!$C:$C,MATCH('เอกสารหมายเลข 1 (2)'!$V433,อาจารย์ประจำหลักสูตรทั้งหมด!$AK:$AK,0)),"")</f>
        <v>#NAME?</v>
      </c>
      <c r="H433" s="5" t="e">
        <f t="array" aca="1" ref="H433" ca="1">_xludf.IFNA(INDEX(อาจารย์ประจำหลักสูตรทั้งหมด!$E:$E,MATCH('เอกสารหมายเลข 1 (2)'!$V433,อาจารย์ประจำหลักสูตรทั้งหมด!$AK:$AK,0)),"")</f>
        <v>#NAME?</v>
      </c>
      <c r="I433" s="5" t="e">
        <f t="array" aca="1" ref="I433" ca="1">_xludf.IFNA(INDEX(อาจารย์ประจำหลักสูตรทั้งหมด!$L:$L,MATCH('เอกสารหมายเลข 1 (2)'!$V433,อาจารย์ประจำหลักสูตรทั้งหมด!$AK:$AK,0)),"")</f>
        <v>#NAME?</v>
      </c>
      <c r="J433" s="65" t="e">
        <f t="array" aca="1" ref="J433" ca="1">_xludf.IFNA(INDEX(อาจารย์ประจำหลักสูตรทั้งหมด!$T:$T,MATCH('เอกสารหมายเลข 1 (2)'!$V433,อาจารย์ประจำหลักสูตรทั้งหมด!$AK:$AK,0)),"")</f>
        <v>#NAME?</v>
      </c>
      <c r="K433" s="5" t="s">
        <v>62</v>
      </c>
      <c r="L433" s="5" t="s">
        <v>81</v>
      </c>
      <c r="M433" s="66">
        <f t="shared" si="276"/>
        <v>1</v>
      </c>
      <c r="N433" s="66">
        <f t="shared" si="277"/>
        <v>0</v>
      </c>
      <c r="O433" s="66"/>
      <c r="P433" s="66">
        <f t="shared" si="278"/>
        <v>0</v>
      </c>
      <c r="Q433" s="66">
        <f t="shared" si="279"/>
        <v>0</v>
      </c>
      <c r="R433" s="67">
        <f t="shared" si="2"/>
        <v>1</v>
      </c>
      <c r="S433" s="5"/>
      <c r="T433" s="5"/>
      <c r="U433" s="5" t="str">
        <f t="shared" si="7"/>
        <v>คณะวิทยาศาสตร์และเทคโนโลยี สาขาวิชาคอมพิวเตอร์</v>
      </c>
      <c r="V433" s="8">
        <v>3101403181245</v>
      </c>
      <c r="W433" s="5"/>
      <c r="X433" s="5"/>
      <c r="Y433" s="5"/>
      <c r="Z433" s="5"/>
    </row>
    <row r="434" spans="1:26" ht="21.75" customHeight="1">
      <c r="A434" s="1"/>
      <c r="B434" s="2">
        <v>3309901823112</v>
      </c>
      <c r="C434" s="64" t="s">
        <v>618</v>
      </c>
      <c r="D434" s="5" t="s">
        <v>496</v>
      </c>
      <c r="E434" s="5" t="s">
        <v>616</v>
      </c>
      <c r="F434" s="5" t="e">
        <f t="array" aca="1" ref="F434" ca="1">_xludf.IFNA(INDEX(อาจารย์ประจำหลักสูตรทั้งหมด!$J:$J,MATCH('เอกสารหมายเลข 1 (2)'!$V434,อาจารย์ประจำหลักสูตรทั้งหมด!$AK:$AK,0)),"")</f>
        <v>#NAME?</v>
      </c>
      <c r="G434" s="5" t="e">
        <f t="array" aca="1" ref="G434" ca="1">_xludf.IFNA(INDEX(อาจารย์ประจำหลักสูตรทั้งหมด!$C:$C,MATCH('เอกสารหมายเลข 1 (2)'!$V434,อาจารย์ประจำหลักสูตรทั้งหมด!$AK:$AK,0)),"")</f>
        <v>#NAME?</v>
      </c>
      <c r="H434" s="5" t="e">
        <f t="array" aca="1" ref="H434" ca="1">_xludf.IFNA(INDEX(อาจารย์ประจำหลักสูตรทั้งหมด!$E:$E,MATCH('เอกสารหมายเลข 1 (2)'!$V434,อาจารย์ประจำหลักสูตรทั้งหมด!$AK:$AK,0)),"")</f>
        <v>#NAME?</v>
      </c>
      <c r="I434" s="5" t="e">
        <f t="array" aca="1" ref="I434" ca="1">_xludf.IFNA(INDEX(อาจารย์ประจำหลักสูตรทั้งหมด!$L:$L,MATCH('เอกสารหมายเลข 1 (2)'!$V434,อาจารย์ประจำหลักสูตรทั้งหมด!$AK:$AK,0)),"")</f>
        <v>#NAME?</v>
      </c>
      <c r="J434" s="65" t="e">
        <f t="array" aca="1" ref="J434" ca="1">_xludf.IFNA(INDEX(อาจารย์ประจำหลักสูตรทั้งหมด!$T:$T,MATCH('เอกสารหมายเลข 1 (2)'!$V434,อาจารย์ประจำหลักสูตรทั้งหมด!$AK:$AK,0)),"")</f>
        <v>#NAME?</v>
      </c>
      <c r="K434" s="5" t="s">
        <v>62</v>
      </c>
      <c r="L434" s="5" t="s">
        <v>49</v>
      </c>
      <c r="M434" s="66">
        <f t="shared" si="276"/>
        <v>1</v>
      </c>
      <c r="N434" s="66">
        <f t="shared" si="277"/>
        <v>0</v>
      </c>
      <c r="O434" s="66"/>
      <c r="P434" s="66">
        <f t="shared" si="278"/>
        <v>0</v>
      </c>
      <c r="Q434" s="66">
        <f t="shared" si="279"/>
        <v>0</v>
      </c>
      <c r="R434" s="67">
        <f t="shared" si="2"/>
        <v>1</v>
      </c>
      <c r="S434" s="5"/>
      <c r="T434" s="5"/>
      <c r="U434" s="5" t="str">
        <f t="shared" si="7"/>
        <v>คณะวิทยาศาสตร์และเทคโนโลยี สาขาวิชาคอมพิวเตอร์</v>
      </c>
      <c r="V434" s="8">
        <v>3309901823112</v>
      </c>
      <c r="W434" s="5"/>
      <c r="X434" s="5"/>
      <c r="Y434" s="5"/>
      <c r="Z434" s="5"/>
    </row>
    <row r="435" spans="1:26" ht="21.75" customHeight="1">
      <c r="A435" s="1"/>
      <c r="B435" s="2">
        <v>3349900631678</v>
      </c>
      <c r="C435" s="64" t="s">
        <v>619</v>
      </c>
      <c r="D435" s="5" t="s">
        <v>496</v>
      </c>
      <c r="E435" s="5" t="s">
        <v>616</v>
      </c>
      <c r="F435" s="5" t="e">
        <f t="array" aca="1" ref="F435" ca="1">_xludf.IFNA(INDEX(อาจารย์ประจำหลักสูตรทั้งหมด!$J:$J,MATCH('เอกสารหมายเลข 1 (2)'!$V435,อาจารย์ประจำหลักสูตรทั้งหมด!$AK:$AK,0)),"")</f>
        <v>#NAME?</v>
      </c>
      <c r="G435" s="5" t="e">
        <f t="array" aca="1" ref="G435" ca="1">_xludf.IFNA(INDEX(อาจารย์ประจำหลักสูตรทั้งหมด!$C:$C,MATCH('เอกสารหมายเลข 1 (2)'!$V435,อาจารย์ประจำหลักสูตรทั้งหมด!$AK:$AK,0)),"")</f>
        <v>#NAME?</v>
      </c>
      <c r="H435" s="5" t="e">
        <f t="array" aca="1" ref="H435" ca="1">_xludf.IFNA(INDEX(อาจารย์ประจำหลักสูตรทั้งหมด!$E:$E,MATCH('เอกสารหมายเลข 1 (2)'!$V435,อาจารย์ประจำหลักสูตรทั้งหมด!$AK:$AK,0)),"")</f>
        <v>#NAME?</v>
      </c>
      <c r="I435" s="5" t="e">
        <f t="array" aca="1" ref="I435" ca="1">_xludf.IFNA(INDEX(อาจารย์ประจำหลักสูตรทั้งหมด!$L:$L,MATCH('เอกสารหมายเลข 1 (2)'!$V435,อาจารย์ประจำหลักสูตรทั้งหมด!$AK:$AK,0)),"")</f>
        <v>#NAME?</v>
      </c>
      <c r="J435" s="65" t="e">
        <f t="array" aca="1" ref="J435" ca="1">_xludf.IFNA(INDEX(อาจารย์ประจำหลักสูตรทั้งหมด!$T:$T,MATCH('เอกสารหมายเลข 1 (2)'!$V435,อาจารย์ประจำหลักสูตรทั้งหมด!$AK:$AK,0)),"")</f>
        <v>#NAME?</v>
      </c>
      <c r="K435" s="5" t="s">
        <v>62</v>
      </c>
      <c r="L435" s="5" t="s">
        <v>49</v>
      </c>
      <c r="M435" s="66">
        <f t="shared" si="276"/>
        <v>1</v>
      </c>
      <c r="N435" s="66">
        <f t="shared" si="277"/>
        <v>0</v>
      </c>
      <c r="O435" s="66"/>
      <c r="P435" s="66">
        <f t="shared" si="278"/>
        <v>0</v>
      </c>
      <c r="Q435" s="66">
        <f t="shared" si="279"/>
        <v>0</v>
      </c>
      <c r="R435" s="67">
        <f t="shared" si="2"/>
        <v>1</v>
      </c>
      <c r="S435" s="5"/>
      <c r="T435" s="5"/>
      <c r="U435" s="5" t="str">
        <f t="shared" si="7"/>
        <v>คณะวิทยาศาสตร์และเทคโนโลยี สาขาวิชาคอมพิวเตอร์</v>
      </c>
      <c r="V435" s="8">
        <v>3349900631678</v>
      </c>
      <c r="W435" s="5"/>
      <c r="X435" s="5"/>
      <c r="Y435" s="5"/>
      <c r="Z435" s="5"/>
    </row>
    <row r="436" spans="1:26" ht="21.75" customHeight="1">
      <c r="A436" s="1"/>
      <c r="B436" s="2">
        <v>3410100749594</v>
      </c>
      <c r="C436" s="64" t="s">
        <v>620</v>
      </c>
      <c r="D436" s="5" t="s">
        <v>496</v>
      </c>
      <c r="E436" s="5" t="s">
        <v>616</v>
      </c>
      <c r="F436" s="5" t="e">
        <f t="array" aca="1" ref="F436" ca="1">_xludf.IFNA(INDEX(อาจารย์ประจำหลักสูตรทั้งหมด!$J:$J,MATCH('เอกสารหมายเลข 1 (2)'!$V436,อาจารย์ประจำหลักสูตรทั้งหมด!$AK:$AK,0)),"")</f>
        <v>#NAME?</v>
      </c>
      <c r="G436" s="5" t="e">
        <f t="array" aca="1" ref="G436" ca="1">_xludf.IFNA(INDEX(อาจารย์ประจำหลักสูตรทั้งหมด!$C:$C,MATCH('เอกสารหมายเลข 1 (2)'!$V436,อาจารย์ประจำหลักสูตรทั้งหมด!$AK:$AK,0)),"")</f>
        <v>#NAME?</v>
      </c>
      <c r="H436" s="5" t="e">
        <f t="array" aca="1" ref="H436" ca="1">_xludf.IFNA(INDEX(อาจารย์ประจำหลักสูตรทั้งหมด!$E:$E,MATCH('เอกสารหมายเลข 1 (2)'!$V436,อาจารย์ประจำหลักสูตรทั้งหมด!$AK:$AK,0)),"")</f>
        <v>#NAME?</v>
      </c>
      <c r="I436" s="5" t="e">
        <f t="array" aca="1" ref="I436" ca="1">_xludf.IFNA(INDEX(อาจารย์ประจำหลักสูตรทั้งหมด!$L:$L,MATCH('เอกสารหมายเลข 1 (2)'!$V436,อาจารย์ประจำหลักสูตรทั้งหมด!$AK:$AK,0)),"")</f>
        <v>#NAME?</v>
      </c>
      <c r="J436" s="65" t="e">
        <f t="array" aca="1" ref="J436" ca="1">_xludf.IFNA(INDEX(อาจารย์ประจำหลักสูตรทั้งหมด!$T:$T,MATCH('เอกสารหมายเลข 1 (2)'!$V436,อาจารย์ประจำหลักสูตรทั้งหมด!$AK:$AK,0)),"")</f>
        <v>#NAME?</v>
      </c>
      <c r="K436" s="5" t="s">
        <v>62</v>
      </c>
      <c r="L436" s="5" t="s">
        <v>106</v>
      </c>
      <c r="M436" s="66">
        <f t="shared" si="276"/>
        <v>1</v>
      </c>
      <c r="N436" s="66">
        <f t="shared" si="277"/>
        <v>0</v>
      </c>
      <c r="O436" s="66"/>
      <c r="P436" s="66">
        <f t="shared" si="278"/>
        <v>0</v>
      </c>
      <c r="Q436" s="66">
        <f t="shared" si="279"/>
        <v>0</v>
      </c>
      <c r="R436" s="67">
        <f t="shared" si="2"/>
        <v>1</v>
      </c>
      <c r="S436" s="5"/>
      <c r="T436" s="5"/>
      <c r="U436" s="5" t="str">
        <f t="shared" si="7"/>
        <v>คณะวิทยาศาสตร์และเทคโนโลยี สาขาวิชาคอมพิวเตอร์</v>
      </c>
      <c r="V436" s="8">
        <v>3410100749594</v>
      </c>
      <c r="W436" s="5"/>
      <c r="X436" s="5"/>
      <c r="Y436" s="5"/>
      <c r="Z436" s="5"/>
    </row>
    <row r="437" spans="1:26" ht="21.75" customHeight="1">
      <c r="A437" s="1"/>
      <c r="B437" s="2">
        <v>3440600645577</v>
      </c>
      <c r="C437" s="64" t="s">
        <v>621</v>
      </c>
      <c r="D437" s="5" t="s">
        <v>496</v>
      </c>
      <c r="E437" s="5" t="s">
        <v>616</v>
      </c>
      <c r="F437" s="5" t="e">
        <f t="array" aca="1" ref="F437" ca="1">_xludf.IFNA(INDEX(อาจารย์ประจำหลักสูตรทั้งหมด!$J:$J,MATCH('เอกสารหมายเลข 1 (2)'!$V437,อาจารย์ประจำหลักสูตรทั้งหมด!$AK:$AK,0)),"")</f>
        <v>#NAME?</v>
      </c>
      <c r="G437" s="5" t="e">
        <f t="array" aca="1" ref="G437" ca="1">_xludf.IFNA(INDEX(อาจารย์ประจำหลักสูตรทั้งหมด!$C:$C,MATCH('เอกสารหมายเลข 1 (2)'!$V437,อาจารย์ประจำหลักสูตรทั้งหมด!$AK:$AK,0)),"")</f>
        <v>#NAME?</v>
      </c>
      <c r="H437" s="5" t="e">
        <f t="array" aca="1" ref="H437" ca="1">_xludf.IFNA(INDEX(อาจารย์ประจำหลักสูตรทั้งหมด!$E:$E,MATCH('เอกสารหมายเลข 1 (2)'!$V437,อาจารย์ประจำหลักสูตรทั้งหมด!$AK:$AK,0)),"")</f>
        <v>#NAME?</v>
      </c>
      <c r="I437" s="5" t="e">
        <f t="array" aca="1" ref="I437" ca="1">_xludf.IFNA(INDEX(อาจารย์ประจำหลักสูตรทั้งหมด!$L:$L,MATCH('เอกสารหมายเลข 1 (2)'!$V437,อาจารย์ประจำหลักสูตรทั้งหมด!$AK:$AK,0)),"")</f>
        <v>#NAME?</v>
      </c>
      <c r="J437" s="65" t="e">
        <f t="array" aca="1" ref="J437" ca="1">_xludf.IFNA(INDEX(อาจารย์ประจำหลักสูตรทั้งหมด!$T:$T,MATCH('เอกสารหมายเลข 1 (2)'!$V437,อาจารย์ประจำหลักสูตรทั้งหมด!$AK:$AK,0)),"")</f>
        <v>#NAME?</v>
      </c>
      <c r="K437" s="5" t="s">
        <v>62</v>
      </c>
      <c r="L437" s="5" t="s">
        <v>81</v>
      </c>
      <c r="M437" s="66">
        <f t="shared" si="276"/>
        <v>1</v>
      </c>
      <c r="N437" s="66">
        <f t="shared" si="277"/>
        <v>0</v>
      </c>
      <c r="O437" s="66"/>
      <c r="P437" s="66">
        <f t="shared" si="278"/>
        <v>0</v>
      </c>
      <c r="Q437" s="66">
        <f t="shared" si="279"/>
        <v>0</v>
      </c>
      <c r="R437" s="67">
        <f t="shared" si="2"/>
        <v>1</v>
      </c>
      <c r="S437" s="5"/>
      <c r="T437" s="5"/>
      <c r="U437" s="5" t="str">
        <f t="shared" si="7"/>
        <v>คณะวิทยาศาสตร์และเทคโนโลยี สาขาวิชาคอมพิวเตอร์</v>
      </c>
      <c r="V437" s="8">
        <v>3440600645577</v>
      </c>
      <c r="W437" s="5"/>
      <c r="X437" s="5"/>
      <c r="Y437" s="5"/>
      <c r="Z437" s="5"/>
    </row>
    <row r="438" spans="1:26" ht="21.75" customHeight="1">
      <c r="A438" s="1"/>
      <c r="B438" s="2">
        <v>3460600091342</v>
      </c>
      <c r="C438" s="64" t="s">
        <v>623</v>
      </c>
      <c r="D438" s="5" t="s">
        <v>496</v>
      </c>
      <c r="E438" s="5" t="s">
        <v>616</v>
      </c>
      <c r="F438" s="5" t="e">
        <f t="array" aca="1" ref="F438" ca="1">_xludf.IFNA(INDEX(อาจารย์ประจำหลักสูตรทั้งหมด!$J:$J,MATCH('เอกสารหมายเลข 1 (2)'!$V438,อาจารย์ประจำหลักสูตรทั้งหมด!$AK:$AK,0)),"")</f>
        <v>#NAME?</v>
      </c>
      <c r="G438" s="5" t="e">
        <f t="array" aca="1" ref="G438" ca="1">_xludf.IFNA(INDEX(อาจารย์ประจำหลักสูตรทั้งหมด!$C:$C,MATCH('เอกสารหมายเลข 1 (2)'!$V438,อาจารย์ประจำหลักสูตรทั้งหมด!$AK:$AK,0)),"")</f>
        <v>#NAME?</v>
      </c>
      <c r="H438" s="5" t="e">
        <f t="array" aca="1" ref="H438" ca="1">_xludf.IFNA(INDEX(อาจารย์ประจำหลักสูตรทั้งหมด!$E:$E,MATCH('เอกสารหมายเลข 1 (2)'!$V438,อาจารย์ประจำหลักสูตรทั้งหมด!$AK:$AK,0)),"")</f>
        <v>#NAME?</v>
      </c>
      <c r="I438" s="5" t="e">
        <f t="array" aca="1" ref="I438" ca="1">_xludf.IFNA(INDEX(อาจารย์ประจำหลักสูตรทั้งหมด!$L:$L,MATCH('เอกสารหมายเลข 1 (2)'!$V438,อาจารย์ประจำหลักสูตรทั้งหมด!$AK:$AK,0)),"")</f>
        <v>#NAME?</v>
      </c>
      <c r="J438" s="65" t="e">
        <f t="array" aca="1" ref="J438" ca="1">_xludf.IFNA(INDEX(อาจารย์ประจำหลักสูตรทั้งหมด!$T:$T,MATCH('เอกสารหมายเลข 1 (2)'!$V438,อาจารย์ประจำหลักสูตรทั้งหมด!$AK:$AK,0)),"")</f>
        <v>#NAME?</v>
      </c>
      <c r="K438" s="5" t="s">
        <v>62</v>
      </c>
      <c r="L438" s="5" t="s">
        <v>49</v>
      </c>
      <c r="M438" s="66">
        <f t="shared" si="276"/>
        <v>1</v>
      </c>
      <c r="N438" s="66">
        <f t="shared" si="277"/>
        <v>0</v>
      </c>
      <c r="O438" s="66"/>
      <c r="P438" s="66">
        <f t="shared" si="278"/>
        <v>0</v>
      </c>
      <c r="Q438" s="66">
        <f t="shared" si="279"/>
        <v>0</v>
      </c>
      <c r="R438" s="67">
        <f t="shared" si="2"/>
        <v>1</v>
      </c>
      <c r="S438" s="5"/>
      <c r="T438" s="5"/>
      <c r="U438" s="5" t="str">
        <f t="shared" si="7"/>
        <v>คณะวิทยาศาสตร์และเทคโนโลยี สาขาวิชาคอมพิวเตอร์</v>
      </c>
      <c r="V438" s="8">
        <v>3460600091342</v>
      </c>
      <c r="W438" s="5"/>
      <c r="X438" s="5"/>
      <c r="Y438" s="5"/>
      <c r="Z438" s="5"/>
    </row>
    <row r="439" spans="1:26" ht="21.75" customHeight="1">
      <c r="A439" s="1"/>
      <c r="B439" s="2">
        <v>3470100356932</v>
      </c>
      <c r="C439" s="64" t="s">
        <v>624</v>
      </c>
      <c r="D439" s="5" t="s">
        <v>496</v>
      </c>
      <c r="E439" s="5" t="s">
        <v>616</v>
      </c>
      <c r="F439" s="5" t="e">
        <f t="array" aca="1" ref="F439" ca="1">_xludf.IFNA(INDEX(อาจารย์ประจำหลักสูตรทั้งหมด!$J:$J,MATCH('เอกสารหมายเลข 1 (2)'!$V439,อาจารย์ประจำหลักสูตรทั้งหมด!$AK:$AK,0)),"")</f>
        <v>#NAME?</v>
      </c>
      <c r="G439" s="5" t="e">
        <f t="array" aca="1" ref="G439" ca="1">_xludf.IFNA(INDEX(อาจารย์ประจำหลักสูตรทั้งหมด!$C:$C,MATCH('เอกสารหมายเลข 1 (2)'!$V439,อาจารย์ประจำหลักสูตรทั้งหมด!$AK:$AK,0)),"")</f>
        <v>#NAME?</v>
      </c>
      <c r="H439" s="5" t="e">
        <f t="array" aca="1" ref="H439" ca="1">_xludf.IFNA(INDEX(อาจารย์ประจำหลักสูตรทั้งหมด!$E:$E,MATCH('เอกสารหมายเลข 1 (2)'!$V439,อาจารย์ประจำหลักสูตรทั้งหมด!$AK:$AK,0)),"")</f>
        <v>#NAME?</v>
      </c>
      <c r="I439" s="5" t="e">
        <f t="array" aca="1" ref="I439" ca="1">_xludf.IFNA(INDEX(อาจารย์ประจำหลักสูตรทั้งหมด!$L:$L,MATCH('เอกสารหมายเลข 1 (2)'!$V439,อาจารย์ประจำหลักสูตรทั้งหมด!$AK:$AK,0)),"")</f>
        <v>#NAME?</v>
      </c>
      <c r="J439" s="65" t="e">
        <f t="array" aca="1" ref="J439" ca="1">_xludf.IFNA(INDEX(อาจารย์ประจำหลักสูตรทั้งหมด!$T:$T,MATCH('เอกสารหมายเลข 1 (2)'!$V439,อาจารย์ประจำหลักสูตรทั้งหมด!$AK:$AK,0)),"")</f>
        <v>#NAME?</v>
      </c>
      <c r="K439" s="5" t="s">
        <v>62</v>
      </c>
      <c r="L439" s="5" t="s">
        <v>81</v>
      </c>
      <c r="M439" s="66">
        <f t="shared" si="276"/>
        <v>1</v>
      </c>
      <c r="N439" s="66">
        <f t="shared" si="277"/>
        <v>0</v>
      </c>
      <c r="O439" s="66"/>
      <c r="P439" s="66">
        <f t="shared" si="278"/>
        <v>0</v>
      </c>
      <c r="Q439" s="66">
        <f t="shared" si="279"/>
        <v>0</v>
      </c>
      <c r="R439" s="67">
        <f t="shared" si="2"/>
        <v>1</v>
      </c>
      <c r="S439" s="5"/>
      <c r="T439" s="5"/>
      <c r="U439" s="5" t="str">
        <f t="shared" si="7"/>
        <v>คณะวิทยาศาสตร์และเทคโนโลยี สาขาวิชาคอมพิวเตอร์</v>
      </c>
      <c r="V439" s="8">
        <v>3470100356932</v>
      </c>
      <c r="W439" s="5"/>
      <c r="X439" s="5"/>
      <c r="Y439" s="5"/>
      <c r="Z439" s="5"/>
    </row>
    <row r="440" spans="1:26" ht="21.75" customHeight="1">
      <c r="A440" s="1"/>
      <c r="B440" s="2">
        <v>3470400531047</v>
      </c>
      <c r="C440" s="64" t="s">
        <v>625</v>
      </c>
      <c r="D440" s="5" t="s">
        <v>496</v>
      </c>
      <c r="E440" s="5" t="s">
        <v>616</v>
      </c>
      <c r="F440" s="5" t="e">
        <f t="array" aca="1" ref="F440" ca="1">_xludf.IFNA(INDEX(อาจารย์ประจำหลักสูตรทั้งหมด!$J:$J,MATCH('เอกสารหมายเลข 1 (2)'!$V440,อาจารย์ประจำหลักสูตรทั้งหมด!$AK:$AK,0)),"")</f>
        <v>#NAME?</v>
      </c>
      <c r="G440" s="5" t="e">
        <f t="array" aca="1" ref="G440" ca="1">_xludf.IFNA(INDEX(อาจารย์ประจำหลักสูตรทั้งหมด!$C:$C,MATCH('เอกสารหมายเลข 1 (2)'!$V440,อาจารย์ประจำหลักสูตรทั้งหมด!$AK:$AK,0)),"")</f>
        <v>#NAME?</v>
      </c>
      <c r="H440" s="5" t="e">
        <f t="array" aca="1" ref="H440" ca="1">_xludf.IFNA(INDEX(อาจารย์ประจำหลักสูตรทั้งหมด!$E:$E,MATCH('เอกสารหมายเลข 1 (2)'!$V440,อาจารย์ประจำหลักสูตรทั้งหมด!$AK:$AK,0)),"")</f>
        <v>#NAME?</v>
      </c>
      <c r="I440" s="5" t="e">
        <f t="array" aca="1" ref="I440" ca="1">_xludf.IFNA(INDEX(อาจารย์ประจำหลักสูตรทั้งหมด!$L:$L,MATCH('เอกสารหมายเลข 1 (2)'!$V440,อาจารย์ประจำหลักสูตรทั้งหมด!$AK:$AK,0)),"")</f>
        <v>#NAME?</v>
      </c>
      <c r="J440" s="65" t="e">
        <f t="array" aca="1" ref="J440" ca="1">_xludf.IFNA(INDEX(อาจารย์ประจำหลักสูตรทั้งหมด!$T:$T,MATCH('เอกสารหมายเลข 1 (2)'!$V440,อาจารย์ประจำหลักสูตรทั้งหมด!$AK:$AK,0)),"")</f>
        <v>#NAME?</v>
      </c>
      <c r="K440" s="5" t="s">
        <v>62</v>
      </c>
      <c r="L440" s="5" t="s">
        <v>81</v>
      </c>
      <c r="M440" s="66">
        <f t="shared" si="276"/>
        <v>1</v>
      </c>
      <c r="N440" s="66">
        <f t="shared" si="277"/>
        <v>0</v>
      </c>
      <c r="O440" s="66"/>
      <c r="P440" s="66">
        <f t="shared" si="278"/>
        <v>0</v>
      </c>
      <c r="Q440" s="66">
        <f t="shared" si="279"/>
        <v>0</v>
      </c>
      <c r="R440" s="67">
        <f t="shared" si="2"/>
        <v>1</v>
      </c>
      <c r="S440" s="5"/>
      <c r="T440" s="5"/>
      <c r="U440" s="5" t="str">
        <f t="shared" si="7"/>
        <v>คณะวิทยาศาสตร์และเทคโนโลยี สาขาวิชาคอมพิวเตอร์</v>
      </c>
      <c r="V440" s="8">
        <v>3470400531047</v>
      </c>
      <c r="W440" s="5"/>
      <c r="X440" s="5"/>
      <c r="Y440" s="5"/>
      <c r="Z440" s="5"/>
    </row>
    <row r="441" spans="1:26" ht="21.75" customHeight="1">
      <c r="A441" s="1"/>
      <c r="B441" s="2">
        <v>3479900011288</v>
      </c>
      <c r="C441" s="64" t="s">
        <v>626</v>
      </c>
      <c r="D441" s="5" t="s">
        <v>496</v>
      </c>
      <c r="E441" s="5" t="s">
        <v>616</v>
      </c>
      <c r="F441" s="5" t="e">
        <f t="array" aca="1" ref="F441" ca="1">_xludf.IFNA(INDEX(อาจารย์ประจำหลักสูตรทั้งหมด!$J:$J,MATCH('เอกสารหมายเลข 1 (2)'!$V441,อาจารย์ประจำหลักสูตรทั้งหมด!$AK:$AK,0)),"")</f>
        <v>#NAME?</v>
      </c>
      <c r="G441" s="5" t="e">
        <f t="array" aca="1" ref="G441" ca="1">_xludf.IFNA(INDEX(อาจารย์ประจำหลักสูตรทั้งหมด!$C:$C,MATCH('เอกสารหมายเลข 1 (2)'!$V441,อาจารย์ประจำหลักสูตรทั้งหมด!$AK:$AK,0)),"")</f>
        <v>#NAME?</v>
      </c>
      <c r="H441" s="5" t="e">
        <f t="array" aca="1" ref="H441" ca="1">_xludf.IFNA(INDEX(อาจารย์ประจำหลักสูตรทั้งหมด!$E:$E,MATCH('เอกสารหมายเลข 1 (2)'!$V441,อาจารย์ประจำหลักสูตรทั้งหมด!$AK:$AK,0)),"")</f>
        <v>#NAME?</v>
      </c>
      <c r="I441" s="5" t="e">
        <f t="array" aca="1" ref="I441" ca="1">_xludf.IFNA(INDEX(อาจารย์ประจำหลักสูตรทั้งหมด!$L:$L,MATCH('เอกสารหมายเลข 1 (2)'!$V441,อาจารย์ประจำหลักสูตรทั้งหมด!$AK:$AK,0)),"")</f>
        <v>#NAME?</v>
      </c>
      <c r="J441" s="65" t="e">
        <f t="array" aca="1" ref="J441" ca="1">_xludf.IFNA(INDEX(อาจารย์ประจำหลักสูตรทั้งหมด!$T:$T,MATCH('เอกสารหมายเลข 1 (2)'!$V441,อาจารย์ประจำหลักสูตรทั้งหมด!$AK:$AK,0)),"")</f>
        <v>#NAME?</v>
      </c>
      <c r="K441" s="5" t="s">
        <v>62</v>
      </c>
      <c r="L441" s="5" t="s">
        <v>49</v>
      </c>
      <c r="M441" s="66">
        <f t="shared" si="276"/>
        <v>1</v>
      </c>
      <c r="N441" s="66">
        <f t="shared" si="277"/>
        <v>0</v>
      </c>
      <c r="O441" s="66"/>
      <c r="P441" s="66">
        <f t="shared" si="278"/>
        <v>0</v>
      </c>
      <c r="Q441" s="66">
        <f t="shared" si="279"/>
        <v>0</v>
      </c>
      <c r="R441" s="67">
        <f t="shared" si="2"/>
        <v>1</v>
      </c>
      <c r="S441" s="5"/>
      <c r="T441" s="5"/>
      <c r="U441" s="5" t="str">
        <f t="shared" si="7"/>
        <v>คณะวิทยาศาสตร์และเทคโนโลยี สาขาวิชาคอมพิวเตอร์</v>
      </c>
      <c r="V441" s="8">
        <v>3479900011288</v>
      </c>
      <c r="W441" s="5"/>
      <c r="X441" s="5"/>
      <c r="Y441" s="5"/>
      <c r="Z441" s="5"/>
    </row>
    <row r="442" spans="1:26" ht="21.75" customHeight="1">
      <c r="A442" s="1"/>
      <c r="B442" s="2">
        <v>3480400352517</v>
      </c>
      <c r="C442" s="64" t="s">
        <v>627</v>
      </c>
      <c r="D442" s="5" t="s">
        <v>496</v>
      </c>
      <c r="E442" s="5" t="s">
        <v>616</v>
      </c>
      <c r="F442" s="5" t="e">
        <f t="array" aca="1" ref="F442" ca="1">_xludf.IFNA(INDEX(อาจารย์ประจำหลักสูตรทั้งหมด!$J:$J,MATCH('เอกสารหมายเลข 1 (2)'!$V442,อาจารย์ประจำหลักสูตรทั้งหมด!$AK:$AK,0)),"")</f>
        <v>#NAME?</v>
      </c>
      <c r="G442" s="5" t="e">
        <f t="array" aca="1" ref="G442" ca="1">_xludf.IFNA(INDEX(อาจารย์ประจำหลักสูตรทั้งหมด!$C:$C,MATCH('เอกสารหมายเลข 1 (2)'!$V442,อาจารย์ประจำหลักสูตรทั้งหมด!$AK:$AK,0)),"")</f>
        <v>#NAME?</v>
      </c>
      <c r="H442" s="5" t="e">
        <f t="array" aca="1" ref="H442" ca="1">_xludf.IFNA(INDEX(อาจารย์ประจำหลักสูตรทั้งหมด!$E:$E,MATCH('เอกสารหมายเลข 1 (2)'!$V442,อาจารย์ประจำหลักสูตรทั้งหมด!$AK:$AK,0)),"")</f>
        <v>#NAME?</v>
      </c>
      <c r="I442" s="5" t="e">
        <f t="array" aca="1" ref="I442" ca="1">_xludf.IFNA(INDEX(อาจารย์ประจำหลักสูตรทั้งหมด!$L:$L,MATCH('เอกสารหมายเลข 1 (2)'!$V442,อาจารย์ประจำหลักสูตรทั้งหมด!$AK:$AK,0)),"")</f>
        <v>#NAME?</v>
      </c>
      <c r="J442" s="65" t="e">
        <f t="array" aca="1" ref="J442" ca="1">_xludf.IFNA(INDEX(อาจารย์ประจำหลักสูตรทั้งหมด!$T:$T,MATCH('เอกสารหมายเลข 1 (2)'!$V442,อาจารย์ประจำหลักสูตรทั้งหมด!$AK:$AK,0)),"")</f>
        <v>#NAME?</v>
      </c>
      <c r="K442" s="5" t="s">
        <v>62</v>
      </c>
      <c r="L442" s="5" t="s">
        <v>81</v>
      </c>
      <c r="M442" s="66">
        <f t="shared" si="276"/>
        <v>1</v>
      </c>
      <c r="N442" s="66">
        <f t="shared" si="277"/>
        <v>0</v>
      </c>
      <c r="O442" s="66"/>
      <c r="P442" s="66">
        <f t="shared" si="278"/>
        <v>0</v>
      </c>
      <c r="Q442" s="66">
        <f t="shared" si="279"/>
        <v>0</v>
      </c>
      <c r="R442" s="67">
        <f t="shared" si="2"/>
        <v>1</v>
      </c>
      <c r="S442" s="5"/>
      <c r="T442" s="5"/>
      <c r="U442" s="5" t="str">
        <f t="shared" si="7"/>
        <v>คณะวิทยาศาสตร์และเทคโนโลยี สาขาวิชาคอมพิวเตอร์</v>
      </c>
      <c r="V442" s="8">
        <v>3480400352517</v>
      </c>
      <c r="W442" s="5"/>
      <c r="X442" s="5"/>
      <c r="Y442" s="5"/>
      <c r="Z442" s="5"/>
    </row>
    <row r="443" spans="1:26" ht="21.75" customHeight="1">
      <c r="A443" s="1"/>
      <c r="B443" s="2">
        <v>3480500371084</v>
      </c>
      <c r="C443" s="64" t="s">
        <v>629</v>
      </c>
      <c r="D443" s="5" t="s">
        <v>496</v>
      </c>
      <c r="E443" s="5" t="s">
        <v>616</v>
      </c>
      <c r="F443" s="5" t="e">
        <f t="array" aca="1" ref="F443" ca="1">_xludf.IFNA(INDEX(อาจารย์ประจำหลักสูตรทั้งหมด!$J:$J,MATCH('เอกสารหมายเลข 1 (2)'!$V443,อาจารย์ประจำหลักสูตรทั้งหมด!$AK:$AK,0)),"")</f>
        <v>#NAME?</v>
      </c>
      <c r="G443" s="5" t="e">
        <f t="array" aca="1" ref="G443" ca="1">_xludf.IFNA(INDEX(อาจารย์ประจำหลักสูตรทั้งหมด!$C:$C,MATCH('เอกสารหมายเลข 1 (2)'!$V443,อาจารย์ประจำหลักสูตรทั้งหมด!$AK:$AK,0)),"")</f>
        <v>#NAME?</v>
      </c>
      <c r="H443" s="5" t="e">
        <f t="array" aca="1" ref="H443" ca="1">_xludf.IFNA(INDEX(อาจารย์ประจำหลักสูตรทั้งหมด!$E:$E,MATCH('เอกสารหมายเลข 1 (2)'!$V443,อาจารย์ประจำหลักสูตรทั้งหมด!$AK:$AK,0)),"")</f>
        <v>#NAME?</v>
      </c>
      <c r="I443" s="5" t="e">
        <f t="array" aca="1" ref="I443" ca="1">_xludf.IFNA(INDEX(อาจารย์ประจำหลักสูตรทั้งหมด!$L:$L,MATCH('เอกสารหมายเลข 1 (2)'!$V443,อาจารย์ประจำหลักสูตรทั้งหมด!$AK:$AK,0)),"")</f>
        <v>#NAME?</v>
      </c>
      <c r="J443" s="65" t="e">
        <f t="array" aca="1" ref="J443" ca="1">_xludf.IFNA(INDEX(อาจารย์ประจำหลักสูตรทั้งหมด!$T:$T,MATCH('เอกสารหมายเลข 1 (2)'!$V443,อาจารย์ประจำหลักสูตรทั้งหมด!$AK:$AK,0)),"")</f>
        <v>#NAME?</v>
      </c>
      <c r="K443" s="5" t="s">
        <v>62</v>
      </c>
      <c r="L443" s="5" t="s">
        <v>106</v>
      </c>
      <c r="M443" s="66">
        <f t="shared" si="276"/>
        <v>1</v>
      </c>
      <c r="N443" s="66">
        <f t="shared" si="277"/>
        <v>0</v>
      </c>
      <c r="O443" s="66"/>
      <c r="P443" s="66">
        <f t="shared" si="278"/>
        <v>0</v>
      </c>
      <c r="Q443" s="66">
        <f t="shared" si="279"/>
        <v>0</v>
      </c>
      <c r="R443" s="67">
        <f t="shared" si="2"/>
        <v>1</v>
      </c>
      <c r="S443" s="5"/>
      <c r="T443" s="5"/>
      <c r="U443" s="5" t="str">
        <f t="shared" si="7"/>
        <v>คณะวิทยาศาสตร์และเทคโนโลยี สาขาวิชาคอมพิวเตอร์</v>
      </c>
      <c r="V443" s="8">
        <v>3480500371084</v>
      </c>
      <c r="W443" s="5"/>
      <c r="X443" s="5"/>
      <c r="Y443" s="5"/>
      <c r="Z443" s="5"/>
    </row>
    <row r="444" spans="1:26" ht="21.75" customHeight="1">
      <c r="A444" s="1"/>
      <c r="B444" s="2">
        <v>1410400019692</v>
      </c>
      <c r="C444" s="64" t="s">
        <v>630</v>
      </c>
      <c r="D444" s="5" t="s">
        <v>496</v>
      </c>
      <c r="E444" s="5" t="s">
        <v>616</v>
      </c>
      <c r="F444" s="5" t="e">
        <f t="array" aca="1" ref="F444" ca="1">_xludf.IFNA(INDEX(อาจารย์ประจำหลักสูตรทั้งหมด!$J:$J,MATCH('เอกสารหมายเลข 1 (2)'!$V444,อาจารย์ประจำหลักสูตรทั้งหมด!$AK:$AK,0)),"")</f>
        <v>#NAME?</v>
      </c>
      <c r="G444" s="5" t="e">
        <f t="array" aca="1" ref="G444" ca="1">_xludf.IFNA(INDEX(อาจารย์ประจำหลักสูตรทั้งหมด!$C:$C,MATCH('เอกสารหมายเลข 1 (2)'!$V444,อาจารย์ประจำหลักสูตรทั้งหมด!$AK:$AK,0)),"")</f>
        <v>#NAME?</v>
      </c>
      <c r="H444" s="5" t="e">
        <f t="array" aca="1" ref="H444" ca="1">_xludf.IFNA(INDEX(อาจารย์ประจำหลักสูตรทั้งหมด!$E:$E,MATCH('เอกสารหมายเลข 1 (2)'!$V444,อาจารย์ประจำหลักสูตรทั้งหมด!$AK:$AK,0)),"")</f>
        <v>#NAME?</v>
      </c>
      <c r="I444" s="5" t="e">
        <f t="array" aca="1" ref="I444" ca="1">_xludf.IFNA(INDEX(อาจารย์ประจำหลักสูตรทั้งหมด!$L:$L,MATCH('เอกสารหมายเลข 1 (2)'!$V444,อาจารย์ประจำหลักสูตรทั้งหมด!$AK:$AK,0)),"")</f>
        <v>#NAME?</v>
      </c>
      <c r="J444" s="65" t="e">
        <f t="array" aca="1" ref="J444" ca="1">_xludf.IFNA(INDEX(อาจารย์ประจำหลักสูตรทั้งหมด!$T:$T,MATCH('เอกสารหมายเลข 1 (2)'!$V444,อาจารย์ประจำหลักสูตรทั้งหมด!$AK:$AK,0)),"")</f>
        <v>#NAME?</v>
      </c>
      <c r="K444" s="5" t="s">
        <v>6</v>
      </c>
      <c r="L444" s="5" t="s">
        <v>81</v>
      </c>
      <c r="M444" s="66">
        <f t="shared" si="276"/>
        <v>0</v>
      </c>
      <c r="N444" s="66">
        <f t="shared" si="277"/>
        <v>1</v>
      </c>
      <c r="O444" s="66"/>
      <c r="P444" s="66">
        <f t="shared" si="278"/>
        <v>0</v>
      </c>
      <c r="Q444" s="66">
        <f t="shared" si="279"/>
        <v>0</v>
      </c>
      <c r="R444" s="67">
        <f t="shared" si="2"/>
        <v>1</v>
      </c>
      <c r="S444" s="5"/>
      <c r="T444" s="5"/>
      <c r="U444" s="5" t="str">
        <f t="shared" si="7"/>
        <v>คณะวิทยาศาสตร์และเทคโนโลยี สาขาวิชาคอมพิวเตอร์</v>
      </c>
      <c r="V444" s="8">
        <v>1410400019692</v>
      </c>
      <c r="W444" s="5"/>
      <c r="X444" s="5"/>
      <c r="Y444" s="5"/>
      <c r="Z444" s="5"/>
    </row>
    <row r="445" spans="1:26" ht="21.75" customHeight="1">
      <c r="A445" s="1"/>
      <c r="B445" s="2">
        <v>1479900014256</v>
      </c>
      <c r="C445" s="64" t="s">
        <v>521</v>
      </c>
      <c r="D445" s="5" t="s">
        <v>496</v>
      </c>
      <c r="E445" s="5" t="s">
        <v>616</v>
      </c>
      <c r="F445" s="5" t="e">
        <f t="array" aca="1" ref="F445" ca="1">_xludf.IFNA(INDEX(อาจารย์ประจำหลักสูตรทั้งหมด!$J:$J,MATCH('เอกสารหมายเลข 1 (2)'!$V445,อาจารย์ประจำหลักสูตรทั้งหมด!$AK:$AK,0)),"")</f>
        <v>#NAME?</v>
      </c>
      <c r="G445" s="5" t="e">
        <f t="array" aca="1" ref="G445" ca="1">_xludf.IFNA(INDEX(อาจารย์ประจำหลักสูตรทั้งหมด!$C:$C,MATCH('เอกสารหมายเลข 1 (2)'!$V445,อาจารย์ประจำหลักสูตรทั้งหมด!$AK:$AK,0)),"")</f>
        <v>#NAME?</v>
      </c>
      <c r="H445" s="5" t="e">
        <f t="array" aca="1" ref="H445" ca="1">_xludf.IFNA(INDEX(อาจารย์ประจำหลักสูตรทั้งหมด!$E:$E,MATCH('เอกสารหมายเลข 1 (2)'!$V445,อาจารย์ประจำหลักสูตรทั้งหมด!$AK:$AK,0)),"")</f>
        <v>#NAME?</v>
      </c>
      <c r="I445" s="5" t="e">
        <f t="array" aca="1" ref="I445" ca="1">_xludf.IFNA(INDEX(อาจารย์ประจำหลักสูตรทั้งหมด!$L:$L,MATCH('เอกสารหมายเลข 1 (2)'!$V445,อาจารย์ประจำหลักสูตรทั้งหมด!$AK:$AK,0)),"")</f>
        <v>#NAME?</v>
      </c>
      <c r="J445" s="65" t="e">
        <f t="array" aca="1" ref="J445" ca="1">_xludf.IFNA(INDEX(อาจารย์ประจำหลักสูตรทั้งหมด!$T:$T,MATCH('เอกสารหมายเลข 1 (2)'!$V445,อาจารย์ประจำหลักสูตรทั้งหมด!$AK:$AK,0)),"")</f>
        <v>#NAME?</v>
      </c>
      <c r="K445" s="5" t="s">
        <v>6</v>
      </c>
      <c r="L445" s="5" t="s">
        <v>81</v>
      </c>
      <c r="M445" s="66">
        <f t="shared" si="276"/>
        <v>0</v>
      </c>
      <c r="N445" s="66">
        <f t="shared" si="277"/>
        <v>1</v>
      </c>
      <c r="O445" s="66"/>
      <c r="P445" s="66">
        <f t="shared" si="278"/>
        <v>0</v>
      </c>
      <c r="Q445" s="66">
        <f t="shared" si="279"/>
        <v>0</v>
      </c>
      <c r="R445" s="67">
        <f t="shared" si="2"/>
        <v>1</v>
      </c>
      <c r="S445" s="5"/>
      <c r="T445" s="5"/>
      <c r="U445" s="5" t="str">
        <f t="shared" si="7"/>
        <v>คณะวิทยาศาสตร์และเทคโนโลยี สาขาวิชาคอมพิวเตอร์</v>
      </c>
      <c r="V445" s="8">
        <v>1479900014256</v>
      </c>
      <c r="W445" s="5"/>
      <c r="X445" s="5"/>
      <c r="Y445" s="5"/>
      <c r="Z445" s="5"/>
    </row>
    <row r="446" spans="1:26" ht="21.75" customHeight="1">
      <c r="A446" s="1"/>
      <c r="B446" s="2">
        <v>3199900380740</v>
      </c>
      <c r="C446" s="64" t="s">
        <v>631</v>
      </c>
      <c r="D446" s="5" t="s">
        <v>496</v>
      </c>
      <c r="E446" s="5" t="s">
        <v>616</v>
      </c>
      <c r="F446" s="5" t="e">
        <f t="array" aca="1" ref="F446" ca="1">_xludf.IFNA(INDEX(อาจารย์ประจำหลักสูตรทั้งหมด!$J:$J,MATCH('เอกสารหมายเลข 1 (2)'!$V446,อาจารย์ประจำหลักสูตรทั้งหมด!$AK:$AK,0)),"")</f>
        <v>#NAME?</v>
      </c>
      <c r="G446" s="5" t="e">
        <f t="array" aca="1" ref="G446" ca="1">_xludf.IFNA(INDEX(อาจารย์ประจำหลักสูตรทั้งหมด!$C:$C,MATCH('เอกสารหมายเลข 1 (2)'!$V446,อาจารย์ประจำหลักสูตรทั้งหมด!$AK:$AK,0)),"")</f>
        <v>#NAME?</v>
      </c>
      <c r="H446" s="5" t="e">
        <f t="array" aca="1" ref="H446" ca="1">_xludf.IFNA(INDEX(อาจารย์ประจำหลักสูตรทั้งหมด!$E:$E,MATCH('เอกสารหมายเลข 1 (2)'!$V446,อาจารย์ประจำหลักสูตรทั้งหมด!$AK:$AK,0)),"")</f>
        <v>#NAME?</v>
      </c>
      <c r="I446" s="5" t="e">
        <f t="array" aca="1" ref="I446" ca="1">_xludf.IFNA(INDEX(อาจารย์ประจำหลักสูตรทั้งหมด!$L:$L,MATCH('เอกสารหมายเลข 1 (2)'!$V446,อาจารย์ประจำหลักสูตรทั้งหมด!$AK:$AK,0)),"")</f>
        <v>#NAME?</v>
      </c>
      <c r="J446" s="65" t="e">
        <f t="array" aca="1" ref="J446" ca="1">_xludf.IFNA(INDEX(อาจารย์ประจำหลักสูตรทั้งหมด!$T:$T,MATCH('เอกสารหมายเลข 1 (2)'!$V446,อาจารย์ประจำหลักสูตรทั้งหมด!$AK:$AK,0)),"")</f>
        <v>#NAME?</v>
      </c>
      <c r="K446" s="5" t="s">
        <v>6</v>
      </c>
      <c r="L446" s="5" t="s">
        <v>81</v>
      </c>
      <c r="M446" s="66">
        <f t="shared" si="276"/>
        <v>0</v>
      </c>
      <c r="N446" s="66">
        <f t="shared" si="277"/>
        <v>1</v>
      </c>
      <c r="O446" s="66"/>
      <c r="P446" s="66">
        <f t="shared" si="278"/>
        <v>0</v>
      </c>
      <c r="Q446" s="66">
        <f t="shared" si="279"/>
        <v>0</v>
      </c>
      <c r="R446" s="67">
        <f t="shared" si="2"/>
        <v>1</v>
      </c>
      <c r="S446" s="5"/>
      <c r="T446" s="5"/>
      <c r="U446" s="5" t="str">
        <f t="shared" si="7"/>
        <v>คณะวิทยาศาสตร์และเทคโนโลยี สาขาวิชาคอมพิวเตอร์</v>
      </c>
      <c r="V446" s="8">
        <v>3199900380740</v>
      </c>
      <c r="W446" s="5"/>
      <c r="X446" s="5"/>
      <c r="Y446" s="5"/>
      <c r="Z446" s="5"/>
    </row>
    <row r="447" spans="1:26" ht="21.75" customHeight="1">
      <c r="A447" s="1"/>
      <c r="B447" s="2">
        <v>3470100441107</v>
      </c>
      <c r="C447" s="64" t="s">
        <v>632</v>
      </c>
      <c r="D447" s="5" t="s">
        <v>496</v>
      </c>
      <c r="E447" s="5" t="s">
        <v>616</v>
      </c>
      <c r="F447" s="5" t="e">
        <f t="array" aca="1" ref="F447" ca="1">_xludf.IFNA(INDEX(อาจารย์ประจำหลักสูตรทั้งหมด!$J:$J,MATCH('เอกสารหมายเลข 1 (2)'!$V447,อาจารย์ประจำหลักสูตรทั้งหมด!$AK:$AK,0)),"")</f>
        <v>#NAME?</v>
      </c>
      <c r="G447" s="5" t="e">
        <f t="array" aca="1" ref="G447" ca="1">_xludf.IFNA(INDEX(อาจารย์ประจำหลักสูตรทั้งหมด!$C:$C,MATCH('เอกสารหมายเลข 1 (2)'!$V447,อาจารย์ประจำหลักสูตรทั้งหมด!$AK:$AK,0)),"")</f>
        <v>#NAME?</v>
      </c>
      <c r="H447" s="5" t="e">
        <f t="array" aca="1" ref="H447" ca="1">_xludf.IFNA(INDEX(อาจารย์ประจำหลักสูตรทั้งหมด!$E:$E,MATCH('เอกสารหมายเลข 1 (2)'!$V447,อาจารย์ประจำหลักสูตรทั้งหมด!$AK:$AK,0)),"")</f>
        <v>#NAME?</v>
      </c>
      <c r="I447" s="5" t="e">
        <f t="array" aca="1" ref="I447" ca="1">_xludf.IFNA(INDEX(อาจารย์ประจำหลักสูตรทั้งหมด!$L:$L,MATCH('เอกสารหมายเลข 1 (2)'!$V447,อาจารย์ประจำหลักสูตรทั้งหมด!$AK:$AK,0)),"")</f>
        <v>#NAME?</v>
      </c>
      <c r="J447" s="65" t="e">
        <f t="array" aca="1" ref="J447" ca="1">_xludf.IFNA(INDEX(อาจารย์ประจำหลักสูตรทั้งหมด!$T:$T,MATCH('เอกสารหมายเลข 1 (2)'!$V447,อาจารย์ประจำหลักสูตรทั้งหมด!$AK:$AK,0)),"")</f>
        <v>#NAME?</v>
      </c>
      <c r="K447" s="5" t="s">
        <v>6</v>
      </c>
      <c r="L447" s="5" t="s">
        <v>81</v>
      </c>
      <c r="M447" s="66">
        <f t="shared" si="276"/>
        <v>0</v>
      </c>
      <c r="N447" s="66">
        <f t="shared" si="277"/>
        <v>1</v>
      </c>
      <c r="O447" s="66"/>
      <c r="P447" s="66">
        <f t="shared" si="278"/>
        <v>0</v>
      </c>
      <c r="Q447" s="66">
        <f t="shared" si="279"/>
        <v>0</v>
      </c>
      <c r="R447" s="67">
        <f t="shared" si="2"/>
        <v>1</v>
      </c>
      <c r="S447" s="5"/>
      <c r="T447" s="5"/>
      <c r="U447" s="5" t="str">
        <f t="shared" si="7"/>
        <v>คณะวิทยาศาสตร์และเทคโนโลยี สาขาวิชาคอมพิวเตอร์</v>
      </c>
      <c r="V447" s="8">
        <v>3470100441107</v>
      </c>
      <c r="W447" s="5"/>
      <c r="X447" s="5"/>
      <c r="Y447" s="5"/>
      <c r="Z447" s="5"/>
    </row>
    <row r="448" spans="1:26" ht="21.75" customHeight="1">
      <c r="A448" s="1"/>
      <c r="B448" s="2">
        <v>3471201441481</v>
      </c>
      <c r="C448" s="64" t="s">
        <v>633</v>
      </c>
      <c r="D448" s="5" t="s">
        <v>496</v>
      </c>
      <c r="E448" s="5" t="s">
        <v>616</v>
      </c>
      <c r="F448" s="5" t="e">
        <f t="array" aca="1" ref="F448" ca="1">_xludf.IFNA(INDEX(อาจารย์ประจำหลักสูตรทั้งหมด!$J:$J,MATCH('เอกสารหมายเลข 1 (2)'!$V448,อาจารย์ประจำหลักสูตรทั้งหมด!$AK:$AK,0)),"")</f>
        <v>#NAME?</v>
      </c>
      <c r="G448" s="5" t="e">
        <f t="array" aca="1" ref="G448" ca="1">_xludf.IFNA(INDEX(อาจารย์ประจำหลักสูตรทั้งหมด!$C:$C,MATCH('เอกสารหมายเลข 1 (2)'!$V448,อาจารย์ประจำหลักสูตรทั้งหมด!$AK:$AK,0)),"")</f>
        <v>#NAME?</v>
      </c>
      <c r="H448" s="5" t="e">
        <f t="array" aca="1" ref="H448" ca="1">_xludf.IFNA(INDEX(อาจารย์ประจำหลักสูตรทั้งหมด!$E:$E,MATCH('เอกสารหมายเลข 1 (2)'!$V448,อาจารย์ประจำหลักสูตรทั้งหมด!$AK:$AK,0)),"")</f>
        <v>#NAME?</v>
      </c>
      <c r="I448" s="5" t="e">
        <f t="array" aca="1" ref="I448" ca="1">_xludf.IFNA(INDEX(อาจารย์ประจำหลักสูตรทั้งหมด!$L:$L,MATCH('เอกสารหมายเลข 1 (2)'!$V448,อาจารย์ประจำหลักสูตรทั้งหมด!$AK:$AK,0)),"")</f>
        <v>#NAME?</v>
      </c>
      <c r="J448" s="65" t="e">
        <f t="array" aca="1" ref="J448" ca="1">_xludf.IFNA(INDEX(อาจารย์ประจำหลักสูตรทั้งหมด!$T:$T,MATCH('เอกสารหมายเลข 1 (2)'!$V448,อาจารย์ประจำหลักสูตรทั้งหมด!$AK:$AK,0)),"")</f>
        <v>#NAME?</v>
      </c>
      <c r="K448" s="5" t="s">
        <v>6</v>
      </c>
      <c r="L448" s="5" t="s">
        <v>49</v>
      </c>
      <c r="M448" s="66">
        <f t="shared" si="276"/>
        <v>0</v>
      </c>
      <c r="N448" s="66">
        <f t="shared" si="277"/>
        <v>1</v>
      </c>
      <c r="O448" s="66"/>
      <c r="P448" s="66">
        <f t="shared" si="278"/>
        <v>0</v>
      </c>
      <c r="Q448" s="66">
        <f t="shared" si="279"/>
        <v>0</v>
      </c>
      <c r="R448" s="67">
        <f t="shared" si="2"/>
        <v>1</v>
      </c>
      <c r="S448" s="5"/>
      <c r="T448" s="5"/>
      <c r="U448" s="5" t="str">
        <f t="shared" si="7"/>
        <v>คณะวิทยาศาสตร์และเทคโนโลยี สาขาวิชาคอมพิวเตอร์</v>
      </c>
      <c r="V448" s="8">
        <v>3471201441481</v>
      </c>
      <c r="W448" s="5"/>
      <c r="X448" s="5"/>
      <c r="Y448" s="5"/>
      <c r="Z448" s="5"/>
    </row>
    <row r="449" spans="1:26" ht="21.75" customHeight="1">
      <c r="A449" s="1"/>
      <c r="B449" s="2">
        <v>3479900141891</v>
      </c>
      <c r="C449" s="64" t="s">
        <v>634</v>
      </c>
      <c r="D449" s="5" t="s">
        <v>496</v>
      </c>
      <c r="E449" s="5" t="s">
        <v>616</v>
      </c>
      <c r="F449" s="5" t="e">
        <f t="array" aca="1" ref="F449" ca="1">_xludf.IFNA(INDEX(อาจารย์ประจำหลักสูตรทั้งหมด!$J:$J,MATCH('เอกสารหมายเลข 1 (2)'!$V449,อาจารย์ประจำหลักสูตรทั้งหมด!$AK:$AK,0)),"")</f>
        <v>#NAME?</v>
      </c>
      <c r="G449" s="5" t="e">
        <f t="array" aca="1" ref="G449" ca="1">_xludf.IFNA(INDEX(อาจารย์ประจำหลักสูตรทั้งหมด!$C:$C,MATCH('เอกสารหมายเลข 1 (2)'!$V449,อาจารย์ประจำหลักสูตรทั้งหมด!$AK:$AK,0)),"")</f>
        <v>#NAME?</v>
      </c>
      <c r="H449" s="5" t="e">
        <f t="array" aca="1" ref="H449" ca="1">_xludf.IFNA(INDEX(อาจารย์ประจำหลักสูตรทั้งหมด!$E:$E,MATCH('เอกสารหมายเลข 1 (2)'!$V449,อาจารย์ประจำหลักสูตรทั้งหมด!$AK:$AK,0)),"")</f>
        <v>#NAME?</v>
      </c>
      <c r="I449" s="5" t="e">
        <f t="array" aca="1" ref="I449" ca="1">_xludf.IFNA(INDEX(อาจารย์ประจำหลักสูตรทั้งหมด!$L:$L,MATCH('เอกสารหมายเลข 1 (2)'!$V449,อาจารย์ประจำหลักสูตรทั้งหมด!$AK:$AK,0)),"")</f>
        <v>#NAME?</v>
      </c>
      <c r="J449" s="65" t="e">
        <f t="array" aca="1" ref="J449" ca="1">_xludf.IFNA(INDEX(อาจารย์ประจำหลักสูตรทั้งหมด!$T:$T,MATCH('เอกสารหมายเลข 1 (2)'!$V449,อาจารย์ประจำหลักสูตรทั้งหมด!$AK:$AK,0)),"")</f>
        <v>#NAME?</v>
      </c>
      <c r="K449" s="5" t="s">
        <v>6</v>
      </c>
      <c r="L449" s="5" t="s">
        <v>49</v>
      </c>
      <c r="M449" s="66">
        <f t="shared" si="276"/>
        <v>0</v>
      </c>
      <c r="N449" s="66">
        <f t="shared" si="277"/>
        <v>1</v>
      </c>
      <c r="O449" s="66"/>
      <c r="P449" s="66">
        <f t="shared" si="278"/>
        <v>0</v>
      </c>
      <c r="Q449" s="66">
        <f t="shared" si="279"/>
        <v>0</v>
      </c>
      <c r="R449" s="67">
        <f t="shared" si="2"/>
        <v>1</v>
      </c>
      <c r="S449" s="5"/>
      <c r="T449" s="5"/>
      <c r="U449" s="5" t="str">
        <f t="shared" si="7"/>
        <v>คณะวิทยาศาสตร์และเทคโนโลยี สาขาวิชาคอมพิวเตอร์</v>
      </c>
      <c r="V449" s="8">
        <v>3479900141891</v>
      </c>
      <c r="W449" s="5"/>
      <c r="X449" s="5"/>
      <c r="Y449" s="5"/>
      <c r="Z449" s="5"/>
    </row>
    <row r="450" spans="1:26" ht="21.75" customHeight="1">
      <c r="A450" s="1"/>
      <c r="B450" s="2">
        <v>3499900034547</v>
      </c>
      <c r="C450" s="64" t="s">
        <v>517</v>
      </c>
      <c r="D450" s="5" t="s">
        <v>496</v>
      </c>
      <c r="E450" s="5" t="s">
        <v>616</v>
      </c>
      <c r="F450" s="5" t="e">
        <f t="array" aca="1" ref="F450" ca="1">_xludf.IFNA(INDEX(อาจารย์ประจำหลักสูตรทั้งหมด!$J:$J,MATCH('เอกสารหมายเลข 1 (2)'!$V450,อาจารย์ประจำหลักสูตรทั้งหมด!$AK:$AK,0)),"")</f>
        <v>#NAME?</v>
      </c>
      <c r="G450" s="5" t="e">
        <f t="array" aca="1" ref="G450" ca="1">_xludf.IFNA(INDEX(อาจารย์ประจำหลักสูตรทั้งหมด!$C:$C,MATCH('เอกสารหมายเลข 1 (2)'!$V450,อาจารย์ประจำหลักสูตรทั้งหมด!$AK:$AK,0)),"")</f>
        <v>#NAME?</v>
      </c>
      <c r="H450" s="5" t="e">
        <f t="array" aca="1" ref="H450" ca="1">_xludf.IFNA(INDEX(อาจารย์ประจำหลักสูตรทั้งหมด!$E:$E,MATCH('เอกสารหมายเลข 1 (2)'!$V450,อาจารย์ประจำหลักสูตรทั้งหมด!$AK:$AK,0)),"")</f>
        <v>#NAME?</v>
      </c>
      <c r="I450" s="5" t="e">
        <f t="array" aca="1" ref="I450" ca="1">_xludf.IFNA(INDEX(อาจารย์ประจำหลักสูตรทั้งหมด!$L:$L,MATCH('เอกสารหมายเลข 1 (2)'!$V450,อาจารย์ประจำหลักสูตรทั้งหมด!$AK:$AK,0)),"")</f>
        <v>#NAME?</v>
      </c>
      <c r="J450" s="65" t="e">
        <f t="array" aca="1" ref="J450" ca="1">_xludf.IFNA(INDEX(อาจารย์ประจำหลักสูตรทั้งหมด!$T:$T,MATCH('เอกสารหมายเลข 1 (2)'!$V450,อาจารย์ประจำหลักสูตรทั้งหมด!$AK:$AK,0)),"")</f>
        <v>#NAME?</v>
      </c>
      <c r="K450" s="5" t="s">
        <v>6</v>
      </c>
      <c r="L450" s="5" t="s">
        <v>81</v>
      </c>
      <c r="M450" s="66">
        <f t="shared" si="276"/>
        <v>0</v>
      </c>
      <c r="N450" s="66">
        <f t="shared" si="277"/>
        <v>1</v>
      </c>
      <c r="O450" s="66"/>
      <c r="P450" s="66">
        <f t="shared" si="278"/>
        <v>0</v>
      </c>
      <c r="Q450" s="66">
        <f t="shared" si="279"/>
        <v>0</v>
      </c>
      <c r="R450" s="67">
        <f t="shared" si="2"/>
        <v>1</v>
      </c>
      <c r="S450" s="5"/>
      <c r="T450" s="5"/>
      <c r="U450" s="5" t="str">
        <f t="shared" si="7"/>
        <v>คณะวิทยาศาสตร์และเทคโนโลยี สาขาวิชาคอมพิวเตอร์</v>
      </c>
      <c r="V450" s="8">
        <v>3499900034547</v>
      </c>
      <c r="W450" s="5"/>
      <c r="X450" s="5"/>
      <c r="Y450" s="5"/>
      <c r="Z450" s="5"/>
    </row>
    <row r="451" spans="1:26" ht="21.75" customHeight="1">
      <c r="A451" s="1"/>
      <c r="B451" s="2">
        <v>5410100140413</v>
      </c>
      <c r="C451" s="64" t="s">
        <v>635</v>
      </c>
      <c r="D451" s="5" t="s">
        <v>496</v>
      </c>
      <c r="E451" s="5" t="s">
        <v>616</v>
      </c>
      <c r="F451" s="5" t="e">
        <f t="array" aca="1" ref="F451" ca="1">_xludf.IFNA(INDEX(อาจารย์ประจำหลักสูตรทั้งหมด!$J:$J,MATCH('เอกสารหมายเลข 1 (2)'!$V451,อาจารย์ประจำหลักสูตรทั้งหมด!$AK:$AK,0)),"")</f>
        <v>#NAME?</v>
      </c>
      <c r="G451" s="5" t="e">
        <f t="array" aca="1" ref="G451" ca="1">_xludf.IFNA(INDEX(อาจารย์ประจำหลักสูตรทั้งหมด!$C:$C,MATCH('เอกสารหมายเลข 1 (2)'!$V451,อาจารย์ประจำหลักสูตรทั้งหมด!$AK:$AK,0)),"")</f>
        <v>#NAME?</v>
      </c>
      <c r="H451" s="5" t="e">
        <f t="array" aca="1" ref="H451" ca="1">_xludf.IFNA(INDEX(อาจารย์ประจำหลักสูตรทั้งหมด!$E:$E,MATCH('เอกสารหมายเลข 1 (2)'!$V451,อาจารย์ประจำหลักสูตรทั้งหมด!$AK:$AK,0)),"")</f>
        <v>#NAME?</v>
      </c>
      <c r="I451" s="5" t="e">
        <f t="array" aca="1" ref="I451" ca="1">_xludf.IFNA(INDEX(อาจารย์ประจำหลักสูตรทั้งหมด!$L:$L,MATCH('เอกสารหมายเลข 1 (2)'!$V451,อาจารย์ประจำหลักสูตรทั้งหมด!$AK:$AK,0)),"")</f>
        <v>#NAME?</v>
      </c>
      <c r="J451" s="65" t="e">
        <f t="array" aca="1" ref="J451" ca="1">_xludf.IFNA(INDEX(อาจารย์ประจำหลักสูตรทั้งหมด!$T:$T,MATCH('เอกสารหมายเลข 1 (2)'!$V451,อาจารย์ประจำหลักสูตรทั้งหมด!$AK:$AK,0)),"")</f>
        <v>#NAME?</v>
      </c>
      <c r="K451" s="5" t="s">
        <v>6</v>
      </c>
      <c r="L451" s="5" t="s">
        <v>81</v>
      </c>
      <c r="M451" s="66">
        <f t="shared" si="276"/>
        <v>0</v>
      </c>
      <c r="N451" s="66">
        <f t="shared" si="277"/>
        <v>1</v>
      </c>
      <c r="O451" s="66"/>
      <c r="P451" s="66">
        <f t="shared" si="278"/>
        <v>0</v>
      </c>
      <c r="Q451" s="66">
        <f t="shared" si="279"/>
        <v>0</v>
      </c>
      <c r="R451" s="67">
        <f t="shared" si="2"/>
        <v>1</v>
      </c>
      <c r="S451" s="5"/>
      <c r="T451" s="5"/>
      <c r="U451" s="5" t="str">
        <f t="shared" si="7"/>
        <v>คณะวิทยาศาสตร์และเทคโนโลยี สาขาวิชาคอมพิวเตอร์</v>
      </c>
      <c r="V451" s="8">
        <v>5410100140413</v>
      </c>
      <c r="W451" s="5"/>
      <c r="X451" s="5"/>
      <c r="Y451" s="5"/>
      <c r="Z451" s="5"/>
    </row>
    <row r="452" spans="1:26" ht="21.75" customHeight="1">
      <c r="A452" s="1"/>
      <c r="B452" s="2">
        <v>5470100007535</v>
      </c>
      <c r="C452" s="64" t="s">
        <v>636</v>
      </c>
      <c r="D452" s="5" t="s">
        <v>496</v>
      </c>
      <c r="E452" s="5" t="s">
        <v>616</v>
      </c>
      <c r="F452" s="5" t="e">
        <f t="array" aca="1" ref="F452" ca="1">_xludf.IFNA(INDEX(อาจารย์ประจำหลักสูตรทั้งหมด!$J:$J,MATCH('เอกสารหมายเลข 1 (2)'!$V452,อาจารย์ประจำหลักสูตรทั้งหมด!$AK:$AK,0)),"")</f>
        <v>#NAME?</v>
      </c>
      <c r="G452" s="5" t="e">
        <f t="array" aca="1" ref="G452" ca="1">_xludf.IFNA(INDEX(อาจารย์ประจำหลักสูตรทั้งหมด!$C:$C,MATCH('เอกสารหมายเลข 1 (2)'!$V452,อาจารย์ประจำหลักสูตรทั้งหมด!$AK:$AK,0)),"")</f>
        <v>#NAME?</v>
      </c>
      <c r="H452" s="5" t="e">
        <f t="array" aca="1" ref="H452" ca="1">_xludf.IFNA(INDEX(อาจารย์ประจำหลักสูตรทั้งหมด!$E:$E,MATCH('เอกสารหมายเลข 1 (2)'!$V452,อาจารย์ประจำหลักสูตรทั้งหมด!$AK:$AK,0)),"")</f>
        <v>#NAME?</v>
      </c>
      <c r="I452" s="5" t="e">
        <f t="array" aca="1" ref="I452" ca="1">_xludf.IFNA(INDEX(อาจารย์ประจำหลักสูตรทั้งหมด!$L:$L,MATCH('เอกสารหมายเลข 1 (2)'!$V452,อาจารย์ประจำหลักสูตรทั้งหมด!$AK:$AK,0)),"")</f>
        <v>#NAME?</v>
      </c>
      <c r="J452" s="65" t="e">
        <f t="array" aca="1" ref="J452" ca="1">_xludf.IFNA(INDEX(อาจารย์ประจำหลักสูตรทั้งหมด!$T:$T,MATCH('เอกสารหมายเลข 1 (2)'!$V452,อาจารย์ประจำหลักสูตรทั้งหมด!$AK:$AK,0)),"")</f>
        <v>#NAME?</v>
      </c>
      <c r="K452" s="5" t="s">
        <v>6</v>
      </c>
      <c r="L452" s="5" t="s">
        <v>81</v>
      </c>
      <c r="M452" s="66">
        <f t="shared" si="276"/>
        <v>0</v>
      </c>
      <c r="N452" s="66">
        <f t="shared" si="277"/>
        <v>1</v>
      </c>
      <c r="O452" s="66"/>
      <c r="P452" s="66">
        <f t="shared" si="278"/>
        <v>0</v>
      </c>
      <c r="Q452" s="66">
        <f t="shared" si="279"/>
        <v>0</v>
      </c>
      <c r="R452" s="67">
        <f t="shared" si="2"/>
        <v>1</v>
      </c>
      <c r="S452" s="5"/>
      <c r="T452" s="5"/>
      <c r="U452" s="5" t="str">
        <f t="shared" si="7"/>
        <v>คณะวิทยาศาสตร์และเทคโนโลยี สาขาวิชาคอมพิวเตอร์</v>
      </c>
      <c r="V452" s="8">
        <v>5470100007535</v>
      </c>
      <c r="W452" s="5"/>
      <c r="X452" s="5"/>
      <c r="Y452" s="5"/>
      <c r="Z452" s="5"/>
    </row>
    <row r="453" spans="1:26" ht="21.75" customHeight="1">
      <c r="A453" s="1"/>
      <c r="B453" s="2">
        <v>5470300023402</v>
      </c>
      <c r="C453" s="64" t="s">
        <v>637</v>
      </c>
      <c r="D453" s="5" t="s">
        <v>496</v>
      </c>
      <c r="E453" s="5" t="s">
        <v>616</v>
      </c>
      <c r="F453" s="5" t="e">
        <f t="array" aca="1" ref="F453" ca="1">_xludf.IFNA(INDEX(อาจารย์ประจำหลักสูตรทั้งหมด!$J:$J,MATCH('เอกสารหมายเลข 1 (2)'!$V453,อาจารย์ประจำหลักสูตรทั้งหมด!$AK:$AK,0)),"")</f>
        <v>#NAME?</v>
      </c>
      <c r="G453" s="5" t="e">
        <f t="array" aca="1" ref="G453" ca="1">_xludf.IFNA(INDEX(อาจารย์ประจำหลักสูตรทั้งหมด!$C:$C,MATCH('เอกสารหมายเลข 1 (2)'!$V453,อาจารย์ประจำหลักสูตรทั้งหมด!$AK:$AK,0)),"")</f>
        <v>#NAME?</v>
      </c>
      <c r="H453" s="5" t="e">
        <f t="array" aca="1" ref="H453" ca="1">_xludf.IFNA(INDEX(อาจารย์ประจำหลักสูตรทั้งหมด!$E:$E,MATCH('เอกสารหมายเลข 1 (2)'!$V453,อาจารย์ประจำหลักสูตรทั้งหมด!$AK:$AK,0)),"")</f>
        <v>#NAME?</v>
      </c>
      <c r="I453" s="5" t="e">
        <f t="array" aca="1" ref="I453" ca="1">_xludf.IFNA(INDEX(อาจารย์ประจำหลักสูตรทั้งหมด!$L:$L,MATCH('เอกสารหมายเลข 1 (2)'!$V453,อาจารย์ประจำหลักสูตรทั้งหมด!$AK:$AK,0)),"")</f>
        <v>#NAME?</v>
      </c>
      <c r="J453" s="65" t="e">
        <f t="array" aca="1" ref="J453" ca="1">_xludf.IFNA(INDEX(อาจารย์ประจำหลักสูตรทั้งหมด!$T:$T,MATCH('เอกสารหมายเลข 1 (2)'!$V453,อาจารย์ประจำหลักสูตรทั้งหมด!$AK:$AK,0)),"")</f>
        <v>#NAME?</v>
      </c>
      <c r="K453" s="5" t="s">
        <v>6</v>
      </c>
      <c r="L453" s="5" t="s">
        <v>81</v>
      </c>
      <c r="M453" s="66">
        <f t="shared" si="276"/>
        <v>0</v>
      </c>
      <c r="N453" s="66">
        <f t="shared" si="277"/>
        <v>1</v>
      </c>
      <c r="O453" s="66"/>
      <c r="P453" s="66">
        <f t="shared" si="278"/>
        <v>0</v>
      </c>
      <c r="Q453" s="66">
        <f t="shared" si="279"/>
        <v>0</v>
      </c>
      <c r="R453" s="67">
        <f t="shared" si="2"/>
        <v>1</v>
      </c>
      <c r="S453" s="5"/>
      <c r="T453" s="5"/>
      <c r="U453" s="5" t="str">
        <f t="shared" si="7"/>
        <v>คณะวิทยาศาสตร์และเทคโนโลยี สาขาวิชาคอมพิวเตอร์</v>
      </c>
      <c r="V453" s="8">
        <v>5470300023402</v>
      </c>
      <c r="W453" s="5"/>
      <c r="X453" s="5"/>
      <c r="Y453" s="5"/>
      <c r="Z453" s="5"/>
    </row>
    <row r="454" spans="1:26" ht="21.75" customHeight="1">
      <c r="A454" s="1"/>
      <c r="B454" s="2">
        <v>5471200075711</v>
      </c>
      <c r="C454" s="64" t="s">
        <v>638</v>
      </c>
      <c r="D454" s="5" t="s">
        <v>496</v>
      </c>
      <c r="E454" s="5" t="s">
        <v>616</v>
      </c>
      <c r="F454" s="5" t="e">
        <f t="array" aca="1" ref="F454" ca="1">_xludf.IFNA(INDEX(อาจารย์ประจำหลักสูตรทั้งหมด!$J:$J,MATCH('เอกสารหมายเลข 1 (2)'!$V454,อาจารย์ประจำหลักสูตรทั้งหมด!$AK:$AK,0)),"")</f>
        <v>#NAME?</v>
      </c>
      <c r="G454" s="5" t="e">
        <f t="array" aca="1" ref="G454" ca="1">_xludf.IFNA(INDEX(อาจารย์ประจำหลักสูตรทั้งหมด!$C:$C,MATCH('เอกสารหมายเลข 1 (2)'!$V454,อาจารย์ประจำหลักสูตรทั้งหมด!$AK:$AK,0)),"")</f>
        <v>#NAME?</v>
      </c>
      <c r="H454" s="5" t="e">
        <f t="array" aca="1" ref="H454" ca="1">_xludf.IFNA(INDEX(อาจารย์ประจำหลักสูตรทั้งหมด!$E:$E,MATCH('เอกสารหมายเลข 1 (2)'!$V454,อาจารย์ประจำหลักสูตรทั้งหมด!$AK:$AK,0)),"")</f>
        <v>#NAME?</v>
      </c>
      <c r="I454" s="5" t="e">
        <f t="array" aca="1" ref="I454" ca="1">_xludf.IFNA(INDEX(อาจารย์ประจำหลักสูตรทั้งหมด!$L:$L,MATCH('เอกสารหมายเลข 1 (2)'!$V454,อาจารย์ประจำหลักสูตรทั้งหมด!$AK:$AK,0)),"")</f>
        <v>#NAME?</v>
      </c>
      <c r="J454" s="65" t="e">
        <f t="array" aca="1" ref="J454" ca="1">_xludf.IFNA(INDEX(อาจารย์ประจำหลักสูตรทั้งหมด!$T:$T,MATCH('เอกสารหมายเลข 1 (2)'!$V454,อาจารย์ประจำหลักสูตรทั้งหมด!$AK:$AK,0)),"")</f>
        <v>#NAME?</v>
      </c>
      <c r="K454" s="5" t="s">
        <v>6</v>
      </c>
      <c r="L454" s="5" t="s">
        <v>81</v>
      </c>
      <c r="M454" s="66">
        <f t="shared" si="276"/>
        <v>0</v>
      </c>
      <c r="N454" s="66">
        <f t="shared" si="277"/>
        <v>1</v>
      </c>
      <c r="O454" s="66"/>
      <c r="P454" s="66">
        <f t="shared" si="278"/>
        <v>0</v>
      </c>
      <c r="Q454" s="66">
        <f t="shared" si="279"/>
        <v>0</v>
      </c>
      <c r="R454" s="67">
        <f t="shared" si="2"/>
        <v>1</v>
      </c>
      <c r="S454" s="5"/>
      <c r="T454" s="5"/>
      <c r="U454" s="5" t="str">
        <f t="shared" si="7"/>
        <v xml:space="preserve"> </v>
      </c>
      <c r="V454" s="8">
        <v>5471200075711</v>
      </c>
      <c r="W454" s="5"/>
      <c r="X454" s="5"/>
      <c r="Y454" s="5"/>
      <c r="Z454" s="5"/>
    </row>
    <row r="455" spans="1:26" ht="21.75" customHeight="1">
      <c r="A455" s="4">
        <v>3</v>
      </c>
      <c r="B455" s="57" t="str">
        <f>E456</f>
        <v>สาขาวิชาเคมี</v>
      </c>
      <c r="C455" s="58" t="str">
        <f>B455</f>
        <v>สาขาวิชาเคมี</v>
      </c>
      <c r="D455" s="59"/>
      <c r="E455" s="59"/>
      <c r="F455" s="59" t="e">
        <f t="array" aca="1" ref="F455" ca="1">_xludf.IFNA(INDEX(อาจารย์ประจำหลักสูตรทั้งหมด!$J:$J,MATCH('เอกสารหมายเลข 1 (2)'!$V455,อาจารย์ประจำหลักสูตรทั้งหมด!$AK:$AK,0)),"")</f>
        <v>#NAME?</v>
      </c>
      <c r="G455" s="59" t="e">
        <f t="array" aca="1" ref="G455" ca="1">_xludf.IFNA(INDEX(อาจารย์ประจำหลักสูตรทั้งหมด!$C:$C,MATCH('เอกสารหมายเลข 1 (2)'!$V455,อาจารย์ประจำหลักสูตรทั้งหมด!$AK:$AK,0)),"")</f>
        <v>#NAME?</v>
      </c>
      <c r="H455" s="59" t="e">
        <f t="array" aca="1" ref="H455" ca="1">_xludf.IFNA(INDEX(อาจารย์ประจำหลักสูตรทั้งหมด!$E:$E,MATCH('เอกสารหมายเลข 1 (2)'!$V455,อาจารย์ประจำหลักสูตรทั้งหมด!$AK:$AK,0)),"")</f>
        <v>#NAME?</v>
      </c>
      <c r="I455" s="59" t="e">
        <f t="array" aca="1" ref="I455" ca="1">_xludf.IFNA(INDEX(อาจารย์ประจำหลักสูตรทั้งหมด!$L:$L,MATCH('เอกสารหมายเลข 1 (2)'!$V455,อาจารย์ประจำหลักสูตรทั้งหมด!$AK:$AK,0)),"")</f>
        <v>#NAME?</v>
      </c>
      <c r="J455" s="61" t="e">
        <f t="array" aca="1" ref="J455" ca="1">_xludf.IFNA(INDEX(อาจารย์ประจำหลักสูตรทั้งหมด!$T:$T,MATCH('เอกสารหมายเลข 1 (2)'!$V455,อาจารย์ประจำหลักสูตรทั้งหมด!$AK:$AK,0)),"")</f>
        <v>#NAME?</v>
      </c>
      <c r="K455" s="59"/>
      <c r="L455" s="59"/>
      <c r="M455" s="62">
        <f t="shared" ref="M455:N455" si="280">SUMIF($E:$E,$B455,M:M)</f>
        <v>3</v>
      </c>
      <c r="N455" s="62">
        <f t="shared" si="280"/>
        <v>7</v>
      </c>
      <c r="O455" s="62"/>
      <c r="P455" s="62">
        <f t="shared" ref="P455:Q455" si="281">SUMIF($E:$E,$B455,P:P)</f>
        <v>0</v>
      </c>
      <c r="Q455" s="62">
        <f t="shared" si="281"/>
        <v>0</v>
      </c>
      <c r="R455" s="63">
        <f t="shared" si="2"/>
        <v>10</v>
      </c>
      <c r="S455" s="59"/>
      <c r="T455" s="59"/>
      <c r="U455" s="5" t="str">
        <f t="shared" si="7"/>
        <v>คณะวิทยาศาสตร์และเทคโนโลยี สาขาวิชาเคมี</v>
      </c>
      <c r="V455" s="58" t="s">
        <v>51</v>
      </c>
      <c r="W455" s="59"/>
      <c r="X455" s="59"/>
      <c r="Y455" s="59"/>
      <c r="Z455" s="59"/>
    </row>
    <row r="456" spans="1:26" ht="21.75" customHeight="1">
      <c r="A456" s="1"/>
      <c r="B456" s="2">
        <v>3361300180511</v>
      </c>
      <c r="C456" s="64" t="s">
        <v>639</v>
      </c>
      <c r="D456" s="5" t="s">
        <v>496</v>
      </c>
      <c r="E456" s="5" t="s">
        <v>640</v>
      </c>
      <c r="F456" s="5" t="e">
        <f t="array" aca="1" ref="F456" ca="1">_xludf.IFNA(INDEX(อาจารย์ประจำหลักสูตรทั้งหมด!$J:$J,MATCH('เอกสารหมายเลข 1 (2)'!$V456,อาจารย์ประจำหลักสูตรทั้งหมด!$AK:$AK,0)),"")</f>
        <v>#NAME?</v>
      </c>
      <c r="G456" s="5" t="e">
        <f t="array" aca="1" ref="G456" ca="1">_xludf.IFNA(INDEX(อาจารย์ประจำหลักสูตรทั้งหมด!$C:$C,MATCH('เอกสารหมายเลข 1 (2)'!$V456,อาจารย์ประจำหลักสูตรทั้งหมด!$AK:$AK,0)),"")</f>
        <v>#NAME?</v>
      </c>
      <c r="H456" s="5" t="e">
        <f t="array" aca="1" ref="H456" ca="1">_xludf.IFNA(INDEX(อาจารย์ประจำหลักสูตรทั้งหมด!$E:$E,MATCH('เอกสารหมายเลข 1 (2)'!$V456,อาจารย์ประจำหลักสูตรทั้งหมด!$AK:$AK,0)),"")</f>
        <v>#NAME?</v>
      </c>
      <c r="I456" s="5" t="e">
        <f t="array" aca="1" ref="I456" ca="1">_xludf.IFNA(INDEX(อาจารย์ประจำหลักสูตรทั้งหมด!$L:$L,MATCH('เอกสารหมายเลข 1 (2)'!$V456,อาจารย์ประจำหลักสูตรทั้งหมด!$AK:$AK,0)),"")</f>
        <v>#NAME?</v>
      </c>
      <c r="J456" s="65" t="e">
        <f t="array" aca="1" ref="J456" ca="1">_xludf.IFNA(INDEX(อาจารย์ประจำหลักสูตรทั้งหมด!$T:$T,MATCH('เอกสารหมายเลข 1 (2)'!$V456,อาจารย์ประจำหลักสูตรทั้งหมด!$AK:$AK,0)),"")</f>
        <v>#NAME?</v>
      </c>
      <c r="K456" s="5" t="s">
        <v>62</v>
      </c>
      <c r="L456" s="5" t="s">
        <v>81</v>
      </c>
      <c r="M456" s="66">
        <f t="shared" ref="M456:M465" si="282">IF(K456="ข้าราชการพลเรือนในสถาบันอุดมศึกษา",1,0)</f>
        <v>1</v>
      </c>
      <c r="N456" s="66">
        <f t="shared" ref="N456:N465" si="283">IF(K456="พนักงานมหาวิทยาลัย",1,0)</f>
        <v>0</v>
      </c>
      <c r="O456" s="66"/>
      <c r="P456" s="66">
        <f t="shared" ref="P456:P465" si="284">IF(K456="ลูกจ้างชั่วคราวรายเดือน",1,0)</f>
        <v>0</v>
      </c>
      <c r="Q456" s="66">
        <f t="shared" ref="Q456:Q465" si="285">IF(K456="อาจารย์พิเศษรายชั่วโมง",1,0)</f>
        <v>0</v>
      </c>
      <c r="R456" s="67">
        <f t="shared" si="2"/>
        <v>1</v>
      </c>
      <c r="S456" s="5"/>
      <c r="T456" s="5"/>
      <c r="U456" s="5" t="str">
        <f t="shared" si="7"/>
        <v>คณะวิทยาศาสตร์และเทคโนโลยี สาขาวิชาเคมี</v>
      </c>
      <c r="V456" s="8">
        <v>3361300180511</v>
      </c>
      <c r="W456" s="5"/>
      <c r="X456" s="5"/>
      <c r="Y456" s="5"/>
      <c r="Z456" s="5"/>
    </row>
    <row r="457" spans="1:26" ht="21.75" customHeight="1">
      <c r="A457" s="1"/>
      <c r="B457" s="2">
        <v>3411400041300</v>
      </c>
      <c r="C457" s="64" t="s">
        <v>641</v>
      </c>
      <c r="D457" s="5" t="s">
        <v>496</v>
      </c>
      <c r="E457" s="5" t="s">
        <v>640</v>
      </c>
      <c r="F457" s="5" t="e">
        <f t="array" aca="1" ref="F457" ca="1">_xludf.IFNA(INDEX(อาจารย์ประจำหลักสูตรทั้งหมด!$J:$J,MATCH('เอกสารหมายเลข 1 (2)'!$V457,อาจารย์ประจำหลักสูตรทั้งหมด!$AK:$AK,0)),"")</f>
        <v>#NAME?</v>
      </c>
      <c r="G457" s="5" t="e">
        <f t="array" aca="1" ref="G457" ca="1">_xludf.IFNA(INDEX(อาจารย์ประจำหลักสูตรทั้งหมด!$C:$C,MATCH('เอกสารหมายเลข 1 (2)'!$V457,อาจารย์ประจำหลักสูตรทั้งหมด!$AK:$AK,0)),"")</f>
        <v>#NAME?</v>
      </c>
      <c r="H457" s="5" t="e">
        <f t="array" aca="1" ref="H457" ca="1">_xludf.IFNA(INDEX(อาจารย์ประจำหลักสูตรทั้งหมด!$E:$E,MATCH('เอกสารหมายเลข 1 (2)'!$V457,อาจารย์ประจำหลักสูตรทั้งหมด!$AK:$AK,0)),"")</f>
        <v>#NAME?</v>
      </c>
      <c r="I457" s="5" t="e">
        <f t="array" aca="1" ref="I457" ca="1">_xludf.IFNA(INDEX(อาจารย์ประจำหลักสูตรทั้งหมด!$L:$L,MATCH('เอกสารหมายเลข 1 (2)'!$V457,อาจารย์ประจำหลักสูตรทั้งหมด!$AK:$AK,0)),"")</f>
        <v>#NAME?</v>
      </c>
      <c r="J457" s="65" t="e">
        <f t="array" aca="1" ref="J457" ca="1">_xludf.IFNA(INDEX(อาจารย์ประจำหลักสูตรทั้งหมด!$T:$T,MATCH('เอกสารหมายเลข 1 (2)'!$V457,อาจารย์ประจำหลักสูตรทั้งหมด!$AK:$AK,0)),"")</f>
        <v>#NAME?</v>
      </c>
      <c r="K457" s="5" t="s">
        <v>62</v>
      </c>
      <c r="L457" s="5" t="s">
        <v>49</v>
      </c>
      <c r="M457" s="66">
        <f t="shared" si="282"/>
        <v>1</v>
      </c>
      <c r="N457" s="66">
        <f t="shared" si="283"/>
        <v>0</v>
      </c>
      <c r="O457" s="66"/>
      <c r="P457" s="66">
        <f t="shared" si="284"/>
        <v>0</v>
      </c>
      <c r="Q457" s="66">
        <f t="shared" si="285"/>
        <v>0</v>
      </c>
      <c r="R457" s="67">
        <f t="shared" si="2"/>
        <v>1</v>
      </c>
      <c r="S457" s="5"/>
      <c r="T457" s="5"/>
      <c r="U457" s="5" t="str">
        <f t="shared" si="7"/>
        <v>คณะวิทยาศาสตร์และเทคโนโลยี สาขาวิชาเคมี</v>
      </c>
      <c r="V457" s="8">
        <v>3411400041300</v>
      </c>
      <c r="W457" s="5"/>
      <c r="X457" s="5"/>
      <c r="Y457" s="5"/>
      <c r="Z457" s="5"/>
    </row>
    <row r="458" spans="1:26" ht="21.75" customHeight="1">
      <c r="A458" s="1"/>
      <c r="B458" s="2">
        <v>3800800755038</v>
      </c>
      <c r="C458" s="64" t="s">
        <v>642</v>
      </c>
      <c r="D458" s="5" t="s">
        <v>496</v>
      </c>
      <c r="E458" s="5" t="s">
        <v>640</v>
      </c>
      <c r="F458" s="5" t="e">
        <f t="array" aca="1" ref="F458" ca="1">_xludf.IFNA(INDEX(อาจารย์ประจำหลักสูตรทั้งหมด!$J:$J,MATCH('เอกสารหมายเลข 1 (2)'!$V458,อาจารย์ประจำหลักสูตรทั้งหมด!$AK:$AK,0)),"")</f>
        <v>#NAME?</v>
      </c>
      <c r="G458" s="5" t="e">
        <f t="array" aca="1" ref="G458" ca="1">_xludf.IFNA(INDEX(อาจารย์ประจำหลักสูตรทั้งหมด!$C:$C,MATCH('เอกสารหมายเลข 1 (2)'!$V458,อาจารย์ประจำหลักสูตรทั้งหมด!$AK:$AK,0)),"")</f>
        <v>#NAME?</v>
      </c>
      <c r="H458" s="5" t="e">
        <f t="array" aca="1" ref="H458" ca="1">_xludf.IFNA(INDEX(อาจารย์ประจำหลักสูตรทั้งหมด!$E:$E,MATCH('เอกสารหมายเลข 1 (2)'!$V458,อาจารย์ประจำหลักสูตรทั้งหมด!$AK:$AK,0)),"")</f>
        <v>#NAME?</v>
      </c>
      <c r="I458" s="5" t="e">
        <f t="array" aca="1" ref="I458" ca="1">_xludf.IFNA(INDEX(อาจารย์ประจำหลักสูตรทั้งหมด!$L:$L,MATCH('เอกสารหมายเลข 1 (2)'!$V458,อาจารย์ประจำหลักสูตรทั้งหมด!$AK:$AK,0)),"")</f>
        <v>#NAME?</v>
      </c>
      <c r="J458" s="65" t="e">
        <f t="array" aca="1" ref="J458" ca="1">_xludf.IFNA(INDEX(อาจารย์ประจำหลักสูตรทั้งหมด!$T:$T,MATCH('เอกสารหมายเลข 1 (2)'!$V458,อาจารย์ประจำหลักสูตรทั้งหมด!$AK:$AK,0)),"")</f>
        <v>#NAME?</v>
      </c>
      <c r="K458" s="5" t="s">
        <v>62</v>
      </c>
      <c r="L458" s="5" t="s">
        <v>49</v>
      </c>
      <c r="M458" s="66">
        <f t="shared" si="282"/>
        <v>1</v>
      </c>
      <c r="N458" s="66">
        <f t="shared" si="283"/>
        <v>0</v>
      </c>
      <c r="O458" s="66"/>
      <c r="P458" s="66">
        <f t="shared" si="284"/>
        <v>0</v>
      </c>
      <c r="Q458" s="66">
        <f t="shared" si="285"/>
        <v>0</v>
      </c>
      <c r="R458" s="67">
        <f t="shared" si="2"/>
        <v>1</v>
      </c>
      <c r="S458" s="5"/>
      <c r="T458" s="5"/>
      <c r="U458" s="5" t="str">
        <f t="shared" si="7"/>
        <v>คณะวิทยาศาสตร์และเทคโนโลยี สาขาวิชาเคมี</v>
      </c>
      <c r="V458" s="8">
        <v>3800800755038</v>
      </c>
      <c r="W458" s="5"/>
      <c r="X458" s="5"/>
      <c r="Y458" s="5"/>
      <c r="Z458" s="5"/>
    </row>
    <row r="459" spans="1:26" ht="21.75" customHeight="1">
      <c r="A459" s="1"/>
      <c r="B459" s="2">
        <v>1301700006261</v>
      </c>
      <c r="C459" s="64" t="s">
        <v>643</v>
      </c>
      <c r="D459" s="5" t="s">
        <v>496</v>
      </c>
      <c r="E459" s="5" t="s">
        <v>640</v>
      </c>
      <c r="F459" s="5" t="e">
        <f t="array" aca="1" ref="F459" ca="1">_xludf.IFNA(INDEX(อาจารย์ประจำหลักสูตรทั้งหมด!$J:$J,MATCH('เอกสารหมายเลข 1 (2)'!$V459,อาจารย์ประจำหลักสูตรทั้งหมด!$AK:$AK,0)),"")</f>
        <v>#NAME?</v>
      </c>
      <c r="G459" s="5" t="e">
        <f t="array" aca="1" ref="G459" ca="1">_xludf.IFNA(INDEX(อาจารย์ประจำหลักสูตรทั้งหมด!$C:$C,MATCH('เอกสารหมายเลข 1 (2)'!$V459,อาจารย์ประจำหลักสูตรทั้งหมด!$AK:$AK,0)),"")</f>
        <v>#NAME?</v>
      </c>
      <c r="H459" s="5" t="e">
        <f t="array" aca="1" ref="H459" ca="1">_xludf.IFNA(INDEX(อาจารย์ประจำหลักสูตรทั้งหมด!$E:$E,MATCH('เอกสารหมายเลข 1 (2)'!$V459,อาจารย์ประจำหลักสูตรทั้งหมด!$AK:$AK,0)),"")</f>
        <v>#NAME?</v>
      </c>
      <c r="I459" s="5" t="e">
        <f t="array" aca="1" ref="I459" ca="1">_xludf.IFNA(INDEX(อาจารย์ประจำหลักสูตรทั้งหมด!$L:$L,MATCH('เอกสารหมายเลข 1 (2)'!$V459,อาจารย์ประจำหลักสูตรทั้งหมด!$AK:$AK,0)),"")</f>
        <v>#NAME?</v>
      </c>
      <c r="J459" s="65" t="e">
        <f t="array" aca="1" ref="J459" ca="1">_xludf.IFNA(INDEX(อาจารย์ประจำหลักสูตรทั้งหมด!$T:$T,MATCH('เอกสารหมายเลข 1 (2)'!$V459,อาจารย์ประจำหลักสูตรทั้งหมด!$AK:$AK,0)),"")</f>
        <v>#NAME?</v>
      </c>
      <c r="K459" s="5" t="s">
        <v>6</v>
      </c>
      <c r="L459" s="5" t="s">
        <v>49</v>
      </c>
      <c r="M459" s="66">
        <f t="shared" si="282"/>
        <v>0</v>
      </c>
      <c r="N459" s="66">
        <f t="shared" si="283"/>
        <v>1</v>
      </c>
      <c r="O459" s="66"/>
      <c r="P459" s="66">
        <f t="shared" si="284"/>
        <v>0</v>
      </c>
      <c r="Q459" s="66">
        <f t="shared" si="285"/>
        <v>0</v>
      </c>
      <c r="R459" s="67">
        <f t="shared" si="2"/>
        <v>1</v>
      </c>
      <c r="S459" s="5"/>
      <c r="T459" s="5"/>
      <c r="U459" s="5" t="str">
        <f t="shared" si="7"/>
        <v>คณะวิทยาศาสตร์และเทคโนโลยี สาขาวิชาเคมี</v>
      </c>
      <c r="V459" s="8">
        <v>1301700006261</v>
      </c>
      <c r="W459" s="5"/>
      <c r="X459" s="5"/>
      <c r="Y459" s="5"/>
      <c r="Z459" s="5"/>
    </row>
    <row r="460" spans="1:26" ht="21.75" customHeight="1">
      <c r="A460" s="1"/>
      <c r="B460" s="2">
        <v>1330700096685</v>
      </c>
      <c r="C460" s="64" t="s">
        <v>644</v>
      </c>
      <c r="D460" s="5" t="s">
        <v>496</v>
      </c>
      <c r="E460" s="5" t="s">
        <v>640</v>
      </c>
      <c r="F460" s="5" t="e">
        <f t="array" aca="1" ref="F460" ca="1">_xludf.IFNA(INDEX(อาจารย์ประจำหลักสูตรทั้งหมด!$J:$J,MATCH('เอกสารหมายเลข 1 (2)'!$V460,อาจารย์ประจำหลักสูตรทั้งหมด!$AK:$AK,0)),"")</f>
        <v>#NAME?</v>
      </c>
      <c r="G460" s="5" t="e">
        <f t="array" aca="1" ref="G460" ca="1">_xludf.IFNA(INDEX(อาจารย์ประจำหลักสูตรทั้งหมด!$C:$C,MATCH('เอกสารหมายเลข 1 (2)'!$V460,อาจารย์ประจำหลักสูตรทั้งหมด!$AK:$AK,0)),"")</f>
        <v>#NAME?</v>
      </c>
      <c r="H460" s="5" t="e">
        <f t="array" aca="1" ref="H460" ca="1">_xludf.IFNA(INDEX(อาจารย์ประจำหลักสูตรทั้งหมด!$E:$E,MATCH('เอกสารหมายเลข 1 (2)'!$V460,อาจารย์ประจำหลักสูตรทั้งหมด!$AK:$AK,0)),"")</f>
        <v>#NAME?</v>
      </c>
      <c r="I460" s="5" t="e">
        <f t="array" aca="1" ref="I460" ca="1">_xludf.IFNA(INDEX(อาจารย์ประจำหลักสูตรทั้งหมด!$L:$L,MATCH('เอกสารหมายเลข 1 (2)'!$V460,อาจารย์ประจำหลักสูตรทั้งหมด!$AK:$AK,0)),"")</f>
        <v>#NAME?</v>
      </c>
      <c r="J460" s="65" t="e">
        <f t="array" aca="1" ref="J460" ca="1">_xludf.IFNA(INDEX(อาจารย์ประจำหลักสูตรทั้งหมด!$T:$T,MATCH('เอกสารหมายเลข 1 (2)'!$V460,อาจารย์ประจำหลักสูตรทั้งหมด!$AK:$AK,0)),"")</f>
        <v>#NAME?</v>
      </c>
      <c r="K460" s="5" t="s">
        <v>6</v>
      </c>
      <c r="L460" s="5" t="s">
        <v>49</v>
      </c>
      <c r="M460" s="66">
        <f t="shared" si="282"/>
        <v>0</v>
      </c>
      <c r="N460" s="66">
        <f t="shared" si="283"/>
        <v>1</v>
      </c>
      <c r="O460" s="66"/>
      <c r="P460" s="66">
        <f t="shared" si="284"/>
        <v>0</v>
      </c>
      <c r="Q460" s="66">
        <f t="shared" si="285"/>
        <v>0</v>
      </c>
      <c r="R460" s="67">
        <f t="shared" si="2"/>
        <v>1</v>
      </c>
      <c r="S460" s="5"/>
      <c r="T460" s="5"/>
      <c r="U460" s="5" t="str">
        <f t="shared" si="7"/>
        <v>คณะวิทยาศาสตร์และเทคโนโลยี สาขาวิชาเคมี</v>
      </c>
      <c r="V460" s="8">
        <v>1330700096685</v>
      </c>
      <c r="W460" s="5"/>
      <c r="X460" s="5"/>
      <c r="Y460" s="5"/>
      <c r="Z460" s="5"/>
    </row>
    <row r="461" spans="1:26" ht="21.75" customHeight="1">
      <c r="A461" s="1"/>
      <c r="B461" s="2">
        <v>1410300041491</v>
      </c>
      <c r="C461" s="64" t="s">
        <v>488</v>
      </c>
      <c r="D461" s="5" t="s">
        <v>496</v>
      </c>
      <c r="E461" s="5" t="s">
        <v>640</v>
      </c>
      <c r="F461" s="5" t="e">
        <f t="array" aca="1" ref="F461" ca="1">_xludf.IFNA(INDEX(อาจารย์ประจำหลักสูตรทั้งหมด!$J:$J,MATCH('เอกสารหมายเลข 1 (2)'!$V461,อาจารย์ประจำหลักสูตรทั้งหมด!$AK:$AK,0)),"")</f>
        <v>#NAME?</v>
      </c>
      <c r="G461" s="5" t="e">
        <f t="array" aca="1" ref="G461" ca="1">_xludf.IFNA(INDEX(อาจารย์ประจำหลักสูตรทั้งหมด!$C:$C,MATCH('เอกสารหมายเลข 1 (2)'!$V461,อาจารย์ประจำหลักสูตรทั้งหมด!$AK:$AK,0)),"")</f>
        <v>#NAME?</v>
      </c>
      <c r="H461" s="5" t="e">
        <f t="array" aca="1" ref="H461" ca="1">_xludf.IFNA(INDEX(อาจารย์ประจำหลักสูตรทั้งหมด!$E:$E,MATCH('เอกสารหมายเลข 1 (2)'!$V461,อาจารย์ประจำหลักสูตรทั้งหมด!$AK:$AK,0)),"")</f>
        <v>#NAME?</v>
      </c>
      <c r="I461" s="5" t="e">
        <f t="array" aca="1" ref="I461" ca="1">_xludf.IFNA(INDEX(อาจารย์ประจำหลักสูตรทั้งหมด!$L:$L,MATCH('เอกสารหมายเลข 1 (2)'!$V461,อาจารย์ประจำหลักสูตรทั้งหมด!$AK:$AK,0)),"")</f>
        <v>#NAME?</v>
      </c>
      <c r="J461" s="65" t="e">
        <f t="array" aca="1" ref="J461" ca="1">_xludf.IFNA(INDEX(อาจารย์ประจำหลักสูตรทั้งหมด!$T:$T,MATCH('เอกสารหมายเลข 1 (2)'!$V461,อาจารย์ประจำหลักสูตรทั้งหมด!$AK:$AK,0)),"")</f>
        <v>#NAME?</v>
      </c>
      <c r="K461" s="5" t="s">
        <v>6</v>
      </c>
      <c r="L461" s="5" t="s">
        <v>81</v>
      </c>
      <c r="M461" s="66">
        <f t="shared" si="282"/>
        <v>0</v>
      </c>
      <c r="N461" s="66">
        <f t="shared" si="283"/>
        <v>1</v>
      </c>
      <c r="O461" s="66"/>
      <c r="P461" s="66">
        <f t="shared" si="284"/>
        <v>0</v>
      </c>
      <c r="Q461" s="66">
        <f t="shared" si="285"/>
        <v>0</v>
      </c>
      <c r="R461" s="67">
        <f t="shared" si="2"/>
        <v>1</v>
      </c>
      <c r="S461" s="5"/>
      <c r="T461" s="5"/>
      <c r="U461" s="5" t="str">
        <f t="shared" si="7"/>
        <v>คณะวิทยาศาสตร์และเทคโนโลยี สาขาวิชาเคมี</v>
      </c>
      <c r="V461" s="8">
        <v>1410300041491</v>
      </c>
      <c r="W461" s="5"/>
      <c r="X461" s="5"/>
      <c r="Y461" s="5"/>
      <c r="Z461" s="5"/>
    </row>
    <row r="462" spans="1:26" ht="21.75" customHeight="1">
      <c r="A462" s="1"/>
      <c r="B462" s="2">
        <v>1410600018517</v>
      </c>
      <c r="C462" s="64" t="s">
        <v>645</v>
      </c>
      <c r="D462" s="5" t="s">
        <v>496</v>
      </c>
      <c r="E462" s="5" t="s">
        <v>640</v>
      </c>
      <c r="F462" s="5" t="e">
        <f t="array" aca="1" ref="F462" ca="1">_xludf.IFNA(INDEX(อาจารย์ประจำหลักสูตรทั้งหมด!$J:$J,MATCH('เอกสารหมายเลข 1 (2)'!$V462,อาจารย์ประจำหลักสูตรทั้งหมด!$AK:$AK,0)),"")</f>
        <v>#NAME?</v>
      </c>
      <c r="G462" s="5" t="e">
        <f t="array" aca="1" ref="G462" ca="1">_xludf.IFNA(INDEX(อาจารย์ประจำหลักสูตรทั้งหมด!$C:$C,MATCH('เอกสารหมายเลข 1 (2)'!$V462,อาจารย์ประจำหลักสูตรทั้งหมด!$AK:$AK,0)),"")</f>
        <v>#NAME?</v>
      </c>
      <c r="H462" s="5" t="e">
        <f t="array" aca="1" ref="H462" ca="1">_xludf.IFNA(INDEX(อาจารย์ประจำหลักสูตรทั้งหมด!$E:$E,MATCH('เอกสารหมายเลข 1 (2)'!$V462,อาจารย์ประจำหลักสูตรทั้งหมด!$AK:$AK,0)),"")</f>
        <v>#NAME?</v>
      </c>
      <c r="I462" s="5" t="e">
        <f t="array" aca="1" ref="I462" ca="1">_xludf.IFNA(INDEX(อาจารย์ประจำหลักสูตรทั้งหมด!$L:$L,MATCH('เอกสารหมายเลข 1 (2)'!$V462,อาจารย์ประจำหลักสูตรทั้งหมด!$AK:$AK,0)),"")</f>
        <v>#NAME?</v>
      </c>
      <c r="J462" s="65" t="e">
        <f t="array" aca="1" ref="J462" ca="1">_xludf.IFNA(INDEX(อาจารย์ประจำหลักสูตรทั้งหมด!$T:$T,MATCH('เอกสารหมายเลข 1 (2)'!$V462,อาจารย์ประจำหลักสูตรทั้งหมด!$AK:$AK,0)),"")</f>
        <v>#NAME?</v>
      </c>
      <c r="K462" s="5" t="s">
        <v>6</v>
      </c>
      <c r="L462" s="5" t="s">
        <v>49</v>
      </c>
      <c r="M462" s="66">
        <f t="shared" si="282"/>
        <v>0</v>
      </c>
      <c r="N462" s="66">
        <f t="shared" si="283"/>
        <v>1</v>
      </c>
      <c r="O462" s="66"/>
      <c r="P462" s="66">
        <f t="shared" si="284"/>
        <v>0</v>
      </c>
      <c r="Q462" s="66">
        <f t="shared" si="285"/>
        <v>0</v>
      </c>
      <c r="R462" s="67">
        <f t="shared" si="2"/>
        <v>1</v>
      </c>
      <c r="S462" s="5"/>
      <c r="T462" s="5"/>
      <c r="U462" s="5" t="str">
        <f t="shared" si="7"/>
        <v>คณะวิทยาศาสตร์และเทคโนโลยี สาขาวิชาเคมี</v>
      </c>
      <c r="V462" s="8">
        <v>1410600018517</v>
      </c>
      <c r="W462" s="5"/>
      <c r="X462" s="5"/>
      <c r="Y462" s="5"/>
      <c r="Z462" s="5"/>
    </row>
    <row r="463" spans="1:26" ht="21.75" customHeight="1">
      <c r="A463" s="1"/>
      <c r="B463" s="2">
        <v>3450900055007</v>
      </c>
      <c r="C463" s="64" t="s">
        <v>646</v>
      </c>
      <c r="D463" s="5" t="s">
        <v>496</v>
      </c>
      <c r="E463" s="5" t="s">
        <v>640</v>
      </c>
      <c r="F463" s="5" t="e">
        <f t="array" aca="1" ref="F463" ca="1">_xludf.IFNA(INDEX(อาจารย์ประจำหลักสูตรทั้งหมด!$J:$J,MATCH('เอกสารหมายเลข 1 (2)'!$V463,อาจารย์ประจำหลักสูตรทั้งหมด!$AK:$AK,0)),"")</f>
        <v>#NAME?</v>
      </c>
      <c r="G463" s="5" t="e">
        <f t="array" aca="1" ref="G463" ca="1">_xludf.IFNA(INDEX(อาจารย์ประจำหลักสูตรทั้งหมด!$C:$C,MATCH('เอกสารหมายเลข 1 (2)'!$V463,อาจารย์ประจำหลักสูตรทั้งหมด!$AK:$AK,0)),"")</f>
        <v>#NAME?</v>
      </c>
      <c r="H463" s="5" t="e">
        <f t="array" aca="1" ref="H463" ca="1">_xludf.IFNA(INDEX(อาจารย์ประจำหลักสูตรทั้งหมด!$E:$E,MATCH('เอกสารหมายเลข 1 (2)'!$V463,อาจารย์ประจำหลักสูตรทั้งหมด!$AK:$AK,0)),"")</f>
        <v>#NAME?</v>
      </c>
      <c r="I463" s="5" t="e">
        <f t="array" aca="1" ref="I463" ca="1">_xludf.IFNA(INDEX(อาจารย์ประจำหลักสูตรทั้งหมด!$L:$L,MATCH('เอกสารหมายเลข 1 (2)'!$V463,อาจารย์ประจำหลักสูตรทั้งหมด!$AK:$AK,0)),"")</f>
        <v>#NAME?</v>
      </c>
      <c r="J463" s="65" t="e">
        <f t="array" aca="1" ref="J463" ca="1">_xludf.IFNA(INDEX(อาจารย์ประจำหลักสูตรทั้งหมด!$T:$T,MATCH('เอกสารหมายเลข 1 (2)'!$V463,อาจารย์ประจำหลักสูตรทั้งหมด!$AK:$AK,0)),"")</f>
        <v>#NAME?</v>
      </c>
      <c r="K463" s="5" t="s">
        <v>6</v>
      </c>
      <c r="L463" s="5" t="s">
        <v>81</v>
      </c>
      <c r="M463" s="66">
        <f t="shared" si="282"/>
        <v>0</v>
      </c>
      <c r="N463" s="66">
        <f t="shared" si="283"/>
        <v>1</v>
      </c>
      <c r="O463" s="66"/>
      <c r="P463" s="66">
        <f t="shared" si="284"/>
        <v>0</v>
      </c>
      <c r="Q463" s="66">
        <f t="shared" si="285"/>
        <v>0</v>
      </c>
      <c r="R463" s="67">
        <f t="shared" si="2"/>
        <v>1</v>
      </c>
      <c r="S463" s="5"/>
      <c r="T463" s="5"/>
      <c r="U463" s="5" t="str">
        <f t="shared" si="7"/>
        <v>คณะวิทยาศาสตร์และเทคโนโลยี สาขาวิชาเคมี</v>
      </c>
      <c r="V463" s="8">
        <v>3450900055007</v>
      </c>
      <c r="W463" s="5"/>
      <c r="X463" s="5"/>
      <c r="Y463" s="5"/>
      <c r="Z463" s="5"/>
    </row>
    <row r="464" spans="1:26" ht="21.75" customHeight="1">
      <c r="A464" s="1"/>
      <c r="B464" s="2">
        <v>3459900159439</v>
      </c>
      <c r="C464" s="64" t="s">
        <v>491</v>
      </c>
      <c r="D464" s="5" t="s">
        <v>496</v>
      </c>
      <c r="E464" s="5" t="s">
        <v>640</v>
      </c>
      <c r="F464" s="5" t="e">
        <f t="array" aca="1" ref="F464" ca="1">_xludf.IFNA(INDEX(อาจารย์ประจำหลักสูตรทั้งหมด!$J:$J,MATCH('เอกสารหมายเลข 1 (2)'!$V464,อาจารย์ประจำหลักสูตรทั้งหมด!$AK:$AK,0)),"")</f>
        <v>#NAME?</v>
      </c>
      <c r="G464" s="5" t="e">
        <f t="array" aca="1" ref="G464" ca="1">_xludf.IFNA(INDEX(อาจารย์ประจำหลักสูตรทั้งหมด!$C:$C,MATCH('เอกสารหมายเลข 1 (2)'!$V464,อาจารย์ประจำหลักสูตรทั้งหมด!$AK:$AK,0)),"")</f>
        <v>#NAME?</v>
      </c>
      <c r="H464" s="5" t="e">
        <f t="array" aca="1" ref="H464" ca="1">_xludf.IFNA(INDEX(อาจารย์ประจำหลักสูตรทั้งหมด!$E:$E,MATCH('เอกสารหมายเลข 1 (2)'!$V464,อาจารย์ประจำหลักสูตรทั้งหมด!$AK:$AK,0)),"")</f>
        <v>#NAME?</v>
      </c>
      <c r="I464" s="5" t="e">
        <f t="array" aca="1" ref="I464" ca="1">_xludf.IFNA(INDEX(อาจารย์ประจำหลักสูตรทั้งหมด!$L:$L,MATCH('เอกสารหมายเลข 1 (2)'!$V464,อาจารย์ประจำหลักสูตรทั้งหมด!$AK:$AK,0)),"")</f>
        <v>#NAME?</v>
      </c>
      <c r="J464" s="65" t="e">
        <f t="array" aca="1" ref="J464" ca="1">_xludf.IFNA(INDEX(อาจารย์ประจำหลักสูตรทั้งหมด!$T:$T,MATCH('เอกสารหมายเลข 1 (2)'!$V464,อาจารย์ประจำหลักสูตรทั้งหมด!$AK:$AK,0)),"")</f>
        <v>#NAME?</v>
      </c>
      <c r="K464" s="5" t="s">
        <v>6</v>
      </c>
      <c r="L464" s="5" t="s">
        <v>49</v>
      </c>
      <c r="M464" s="66">
        <f t="shared" si="282"/>
        <v>0</v>
      </c>
      <c r="N464" s="66">
        <f t="shared" si="283"/>
        <v>1</v>
      </c>
      <c r="O464" s="66"/>
      <c r="P464" s="66">
        <f t="shared" si="284"/>
        <v>0</v>
      </c>
      <c r="Q464" s="66">
        <f t="shared" si="285"/>
        <v>0</v>
      </c>
      <c r="R464" s="67">
        <f t="shared" si="2"/>
        <v>1</v>
      </c>
      <c r="S464" s="5"/>
      <c r="T464" s="5"/>
      <c r="U464" s="5" t="str">
        <f t="shared" si="7"/>
        <v>คณะวิทยาศาสตร์และเทคโนโลยี สาขาวิชาเคมี</v>
      </c>
      <c r="V464" s="8">
        <v>3459900159439</v>
      </c>
      <c r="W464" s="5"/>
      <c r="X464" s="5"/>
      <c r="Y464" s="5"/>
      <c r="Z464" s="5"/>
    </row>
    <row r="465" spans="1:26" ht="21.75" customHeight="1">
      <c r="A465" s="1"/>
      <c r="B465" s="2">
        <v>3479900079591</v>
      </c>
      <c r="C465" s="64" t="s">
        <v>501</v>
      </c>
      <c r="D465" s="5" t="s">
        <v>496</v>
      </c>
      <c r="E465" s="5" t="s">
        <v>640</v>
      </c>
      <c r="F465" s="5" t="e">
        <f t="array" aca="1" ref="F465" ca="1">_xludf.IFNA(INDEX(อาจารย์ประจำหลักสูตรทั้งหมด!$J:$J,MATCH('เอกสารหมายเลข 1 (2)'!$V465,อาจารย์ประจำหลักสูตรทั้งหมด!$AK:$AK,0)),"")</f>
        <v>#NAME?</v>
      </c>
      <c r="G465" s="5" t="e">
        <f t="array" aca="1" ref="G465" ca="1">_xludf.IFNA(INDEX(อาจารย์ประจำหลักสูตรทั้งหมด!$C:$C,MATCH('เอกสารหมายเลข 1 (2)'!$V465,อาจารย์ประจำหลักสูตรทั้งหมด!$AK:$AK,0)),"")</f>
        <v>#NAME?</v>
      </c>
      <c r="H465" s="5" t="e">
        <f t="array" aca="1" ref="H465" ca="1">_xludf.IFNA(INDEX(อาจารย์ประจำหลักสูตรทั้งหมด!$E:$E,MATCH('เอกสารหมายเลข 1 (2)'!$V465,อาจารย์ประจำหลักสูตรทั้งหมด!$AK:$AK,0)),"")</f>
        <v>#NAME?</v>
      </c>
      <c r="I465" s="5" t="e">
        <f t="array" aca="1" ref="I465" ca="1">_xludf.IFNA(INDEX(อาจารย์ประจำหลักสูตรทั้งหมด!$L:$L,MATCH('เอกสารหมายเลข 1 (2)'!$V465,อาจารย์ประจำหลักสูตรทั้งหมด!$AK:$AK,0)),"")</f>
        <v>#NAME?</v>
      </c>
      <c r="J465" s="65" t="e">
        <f t="array" aca="1" ref="J465" ca="1">_xludf.IFNA(INDEX(อาจารย์ประจำหลักสูตรทั้งหมด!$T:$T,MATCH('เอกสารหมายเลข 1 (2)'!$V465,อาจารย์ประจำหลักสูตรทั้งหมด!$AK:$AK,0)),"")</f>
        <v>#NAME?</v>
      </c>
      <c r="K465" s="5" t="s">
        <v>6</v>
      </c>
      <c r="L465" s="5" t="s">
        <v>81</v>
      </c>
      <c r="M465" s="66">
        <f t="shared" si="282"/>
        <v>0</v>
      </c>
      <c r="N465" s="66">
        <f t="shared" si="283"/>
        <v>1</v>
      </c>
      <c r="O465" s="66"/>
      <c r="P465" s="66">
        <f t="shared" si="284"/>
        <v>0</v>
      </c>
      <c r="Q465" s="66">
        <f t="shared" si="285"/>
        <v>0</v>
      </c>
      <c r="R465" s="67">
        <f t="shared" si="2"/>
        <v>1</v>
      </c>
      <c r="S465" s="5"/>
      <c r="T465" s="5"/>
      <c r="U465" s="5" t="str">
        <f t="shared" si="7"/>
        <v xml:space="preserve"> </v>
      </c>
      <c r="V465" s="8">
        <v>3479900079591</v>
      </c>
      <c r="W465" s="5"/>
      <c r="X465" s="5"/>
      <c r="Y465" s="5"/>
      <c r="Z465" s="5"/>
    </row>
    <row r="466" spans="1:26" ht="21.75" customHeight="1">
      <c r="A466" s="4">
        <v>4</v>
      </c>
      <c r="B466" s="57" t="str">
        <f>E467</f>
        <v>สาขาวิชาชีววิทยา</v>
      </c>
      <c r="C466" s="58" t="str">
        <f>B466</f>
        <v>สาขาวิชาชีววิทยา</v>
      </c>
      <c r="D466" s="59"/>
      <c r="E466" s="59"/>
      <c r="F466" s="59" t="e">
        <f t="array" aca="1" ref="F466" ca="1">_xludf.IFNA(INDEX(อาจารย์ประจำหลักสูตรทั้งหมด!$J:$J,MATCH('เอกสารหมายเลข 1 (2)'!$V466,อาจารย์ประจำหลักสูตรทั้งหมด!$AK:$AK,0)),"")</f>
        <v>#NAME?</v>
      </c>
      <c r="G466" s="59" t="e">
        <f t="array" aca="1" ref="G466" ca="1">_xludf.IFNA(INDEX(อาจารย์ประจำหลักสูตรทั้งหมด!$C:$C,MATCH('เอกสารหมายเลข 1 (2)'!$V466,อาจารย์ประจำหลักสูตรทั้งหมด!$AK:$AK,0)),"")</f>
        <v>#NAME?</v>
      </c>
      <c r="H466" s="59" t="e">
        <f t="array" aca="1" ref="H466" ca="1">_xludf.IFNA(INDEX(อาจารย์ประจำหลักสูตรทั้งหมด!$E:$E,MATCH('เอกสารหมายเลข 1 (2)'!$V466,อาจารย์ประจำหลักสูตรทั้งหมด!$AK:$AK,0)),"")</f>
        <v>#NAME?</v>
      </c>
      <c r="I466" s="59" t="e">
        <f t="array" aca="1" ref="I466" ca="1">_xludf.IFNA(INDEX(อาจารย์ประจำหลักสูตรทั้งหมด!$L:$L,MATCH('เอกสารหมายเลข 1 (2)'!$V466,อาจารย์ประจำหลักสูตรทั้งหมด!$AK:$AK,0)),"")</f>
        <v>#NAME?</v>
      </c>
      <c r="J466" s="61" t="e">
        <f t="array" aca="1" ref="J466" ca="1">_xludf.IFNA(INDEX(อาจารย์ประจำหลักสูตรทั้งหมด!$T:$T,MATCH('เอกสารหมายเลข 1 (2)'!$V466,อาจารย์ประจำหลักสูตรทั้งหมด!$AK:$AK,0)),"")</f>
        <v>#NAME?</v>
      </c>
      <c r="K466" s="59"/>
      <c r="L466" s="59"/>
      <c r="M466" s="62">
        <f t="shared" ref="M466:N466" si="286">SUMIF($E:$E,$B466,M:M)</f>
        <v>2</v>
      </c>
      <c r="N466" s="62">
        <f t="shared" si="286"/>
        <v>7</v>
      </c>
      <c r="O466" s="62"/>
      <c r="P466" s="62">
        <f t="shared" ref="P466:Q466" si="287">SUMIF($E:$E,$B466,P:P)</f>
        <v>1</v>
      </c>
      <c r="Q466" s="62">
        <f t="shared" si="287"/>
        <v>2</v>
      </c>
      <c r="R466" s="63">
        <f t="shared" si="2"/>
        <v>12</v>
      </c>
      <c r="S466" s="59"/>
      <c r="T466" s="59"/>
      <c r="U466" s="5" t="str">
        <f t="shared" si="7"/>
        <v>คณะวิทยาศาสตร์และเทคโนโลยี สาขาวิชาชีววิทยา</v>
      </c>
      <c r="V466" s="58" t="s">
        <v>51</v>
      </c>
      <c r="W466" s="59"/>
      <c r="X466" s="59"/>
      <c r="Y466" s="59"/>
      <c r="Z466" s="59"/>
    </row>
    <row r="467" spans="1:26" ht="21.75" customHeight="1">
      <c r="A467" s="1"/>
      <c r="B467" s="2">
        <v>3100300211230</v>
      </c>
      <c r="C467" s="64" t="s">
        <v>647</v>
      </c>
      <c r="D467" s="5" t="s">
        <v>496</v>
      </c>
      <c r="E467" s="5" t="s">
        <v>648</v>
      </c>
      <c r="F467" s="5" t="e">
        <f t="array" aca="1" ref="F467" ca="1">_xludf.IFNA(INDEX(อาจารย์ประจำหลักสูตรทั้งหมด!$J:$J,MATCH('เอกสารหมายเลข 1 (2)'!$V467,อาจารย์ประจำหลักสูตรทั้งหมด!$AK:$AK,0)),"")</f>
        <v>#NAME?</v>
      </c>
      <c r="G467" s="5" t="e">
        <f t="array" aca="1" ref="G467" ca="1">_xludf.IFNA(INDEX(อาจารย์ประจำหลักสูตรทั้งหมด!$C:$C,MATCH('เอกสารหมายเลข 1 (2)'!$V467,อาจารย์ประจำหลักสูตรทั้งหมด!$AK:$AK,0)),"")</f>
        <v>#NAME?</v>
      </c>
      <c r="H467" s="5" t="e">
        <f t="array" aca="1" ref="H467" ca="1">_xludf.IFNA(INDEX(อาจารย์ประจำหลักสูตรทั้งหมด!$E:$E,MATCH('เอกสารหมายเลข 1 (2)'!$V467,อาจารย์ประจำหลักสูตรทั้งหมด!$AK:$AK,0)),"")</f>
        <v>#NAME?</v>
      </c>
      <c r="I467" s="5" t="e">
        <f t="array" aca="1" ref="I467" ca="1">_xludf.IFNA(INDEX(อาจารย์ประจำหลักสูตรทั้งหมด!$L:$L,MATCH('เอกสารหมายเลข 1 (2)'!$V467,อาจารย์ประจำหลักสูตรทั้งหมด!$AK:$AK,0)),"")</f>
        <v>#NAME?</v>
      </c>
      <c r="J467" s="65" t="e">
        <f t="array" aca="1" ref="J467" ca="1">_xludf.IFNA(INDEX(อาจารย์ประจำหลักสูตรทั้งหมด!$T:$T,MATCH('เอกสารหมายเลข 1 (2)'!$V467,อาจารย์ประจำหลักสูตรทั้งหมด!$AK:$AK,0)),"")</f>
        <v>#NAME?</v>
      </c>
      <c r="K467" s="5" t="s">
        <v>62</v>
      </c>
      <c r="L467" s="5" t="s">
        <v>81</v>
      </c>
      <c r="M467" s="66">
        <f t="shared" ref="M467:M478" si="288">IF(K467="ข้าราชการพลเรือนในสถาบันอุดมศึกษา",1,0)</f>
        <v>1</v>
      </c>
      <c r="N467" s="66">
        <f t="shared" ref="N467:N478" si="289">IF(K467="พนักงานมหาวิทยาลัย",1,0)</f>
        <v>0</v>
      </c>
      <c r="O467" s="66"/>
      <c r="P467" s="66">
        <f t="shared" ref="P467:P478" si="290">IF(K467="ลูกจ้างชั่วคราวรายเดือน",1,0)</f>
        <v>0</v>
      </c>
      <c r="Q467" s="66">
        <f t="shared" ref="Q467:Q478" si="291">IF(K467="อาจารย์พิเศษรายชั่วโมง",1,0)</f>
        <v>0</v>
      </c>
      <c r="R467" s="67">
        <f t="shared" si="2"/>
        <v>1</v>
      </c>
      <c r="S467" s="5"/>
      <c r="T467" s="5"/>
      <c r="U467" s="5" t="str">
        <f t="shared" si="7"/>
        <v>คณะวิทยาศาสตร์และเทคโนโลยี สาขาวิชาชีววิทยา</v>
      </c>
      <c r="V467" s="8">
        <v>3100300211230</v>
      </c>
      <c r="W467" s="5"/>
      <c r="X467" s="5"/>
      <c r="Y467" s="5"/>
      <c r="Z467" s="5"/>
    </row>
    <row r="468" spans="1:26" ht="21.75" customHeight="1">
      <c r="A468" s="1"/>
      <c r="B468" s="2">
        <v>3530800544129</v>
      </c>
      <c r="C468" s="64" t="s">
        <v>649</v>
      </c>
      <c r="D468" s="5" t="s">
        <v>496</v>
      </c>
      <c r="E468" s="5" t="s">
        <v>648</v>
      </c>
      <c r="F468" s="5" t="e">
        <f t="array" aca="1" ref="F468" ca="1">_xludf.IFNA(INDEX(อาจารย์ประจำหลักสูตรทั้งหมด!$J:$J,MATCH('เอกสารหมายเลข 1 (2)'!$V468,อาจารย์ประจำหลักสูตรทั้งหมด!$AK:$AK,0)),"")</f>
        <v>#NAME?</v>
      </c>
      <c r="G468" s="5" t="e">
        <f t="array" aca="1" ref="G468" ca="1">_xludf.IFNA(INDEX(อาจารย์ประจำหลักสูตรทั้งหมด!$C:$C,MATCH('เอกสารหมายเลข 1 (2)'!$V468,อาจารย์ประจำหลักสูตรทั้งหมด!$AK:$AK,0)),"")</f>
        <v>#NAME?</v>
      </c>
      <c r="H468" s="5" t="e">
        <f t="array" aca="1" ref="H468" ca="1">_xludf.IFNA(INDEX(อาจารย์ประจำหลักสูตรทั้งหมด!$E:$E,MATCH('เอกสารหมายเลข 1 (2)'!$V468,อาจารย์ประจำหลักสูตรทั้งหมด!$AK:$AK,0)),"")</f>
        <v>#NAME?</v>
      </c>
      <c r="I468" s="5" t="e">
        <f t="array" aca="1" ref="I468" ca="1">_xludf.IFNA(INDEX(อาจารย์ประจำหลักสูตรทั้งหมด!$L:$L,MATCH('เอกสารหมายเลข 1 (2)'!$V468,อาจารย์ประจำหลักสูตรทั้งหมด!$AK:$AK,0)),"")</f>
        <v>#NAME?</v>
      </c>
      <c r="J468" s="65" t="e">
        <f t="array" aca="1" ref="J468" ca="1">_xludf.IFNA(INDEX(อาจารย์ประจำหลักสูตรทั้งหมด!$T:$T,MATCH('เอกสารหมายเลข 1 (2)'!$V468,อาจารย์ประจำหลักสูตรทั้งหมด!$AK:$AK,0)),"")</f>
        <v>#NAME?</v>
      </c>
      <c r="K468" s="5" t="s">
        <v>62</v>
      </c>
      <c r="L468" s="5" t="s">
        <v>49</v>
      </c>
      <c r="M468" s="66">
        <f t="shared" si="288"/>
        <v>1</v>
      </c>
      <c r="N468" s="66">
        <f t="shared" si="289"/>
        <v>0</v>
      </c>
      <c r="O468" s="66"/>
      <c r="P468" s="66">
        <f t="shared" si="290"/>
        <v>0</v>
      </c>
      <c r="Q468" s="66">
        <f t="shared" si="291"/>
        <v>0</v>
      </c>
      <c r="R468" s="67">
        <f t="shared" si="2"/>
        <v>1</v>
      </c>
      <c r="S468" s="5"/>
      <c r="T468" s="5"/>
      <c r="U468" s="5" t="str">
        <f t="shared" si="7"/>
        <v>คณะวิทยาศาสตร์และเทคโนโลยี สาขาวิชาชีววิทยา</v>
      </c>
      <c r="V468" s="8">
        <v>3530800544129</v>
      </c>
      <c r="W468" s="5"/>
      <c r="X468" s="5"/>
      <c r="Y468" s="5"/>
      <c r="Z468" s="5"/>
    </row>
    <row r="469" spans="1:26" ht="21.75" customHeight="1">
      <c r="A469" s="1"/>
      <c r="B469" s="2">
        <v>1490500090470</v>
      </c>
      <c r="C469" s="64" t="s">
        <v>380</v>
      </c>
      <c r="D469" s="5" t="s">
        <v>496</v>
      </c>
      <c r="E469" s="5" t="s">
        <v>648</v>
      </c>
      <c r="F469" s="5" t="e">
        <f t="array" aca="1" ref="F469" ca="1">_xludf.IFNA(INDEX(อาจารย์ประจำหลักสูตรทั้งหมด!$J:$J,MATCH('เอกสารหมายเลข 1 (2)'!$V469,อาจารย์ประจำหลักสูตรทั้งหมด!$AK:$AK,0)),"")</f>
        <v>#NAME?</v>
      </c>
      <c r="G469" s="5" t="e">
        <f t="array" aca="1" ref="G469" ca="1">_xludf.IFNA(INDEX(อาจารย์ประจำหลักสูตรทั้งหมด!$C:$C,MATCH('เอกสารหมายเลข 1 (2)'!$V469,อาจารย์ประจำหลักสูตรทั้งหมด!$AK:$AK,0)),"")</f>
        <v>#NAME?</v>
      </c>
      <c r="H469" s="5" t="e">
        <f t="array" aca="1" ref="H469" ca="1">_xludf.IFNA(INDEX(อาจารย์ประจำหลักสูตรทั้งหมด!$E:$E,MATCH('เอกสารหมายเลข 1 (2)'!$V469,อาจารย์ประจำหลักสูตรทั้งหมด!$AK:$AK,0)),"")</f>
        <v>#NAME?</v>
      </c>
      <c r="I469" s="5" t="e">
        <f t="array" aca="1" ref="I469" ca="1">_xludf.IFNA(INDEX(อาจารย์ประจำหลักสูตรทั้งหมด!$L:$L,MATCH('เอกสารหมายเลข 1 (2)'!$V469,อาจารย์ประจำหลักสูตรทั้งหมด!$AK:$AK,0)),"")</f>
        <v>#NAME?</v>
      </c>
      <c r="J469" s="65" t="e">
        <f t="array" aca="1" ref="J469" ca="1">_xludf.IFNA(INDEX(อาจารย์ประจำหลักสูตรทั้งหมด!$T:$T,MATCH('เอกสารหมายเลข 1 (2)'!$V469,อาจารย์ประจำหลักสูตรทั้งหมด!$AK:$AK,0)),"")</f>
        <v>#NAME?</v>
      </c>
      <c r="K469" s="5" t="s">
        <v>6</v>
      </c>
      <c r="L469" s="5" t="s">
        <v>49</v>
      </c>
      <c r="M469" s="66">
        <f t="shared" si="288"/>
        <v>0</v>
      </c>
      <c r="N469" s="66">
        <f t="shared" si="289"/>
        <v>1</v>
      </c>
      <c r="O469" s="66"/>
      <c r="P469" s="66">
        <f t="shared" si="290"/>
        <v>0</v>
      </c>
      <c r="Q469" s="66">
        <f t="shared" si="291"/>
        <v>0</v>
      </c>
      <c r="R469" s="67">
        <f t="shared" si="2"/>
        <v>1</v>
      </c>
      <c r="S469" s="5"/>
      <c r="T469" s="5"/>
      <c r="U469" s="5" t="str">
        <f t="shared" si="7"/>
        <v>คณะวิทยาศาสตร์และเทคโนโลยี สาขาวิชาชีววิทยา</v>
      </c>
      <c r="V469" s="8">
        <v>1490500090470</v>
      </c>
      <c r="W469" s="5"/>
      <c r="X469" s="5"/>
      <c r="Y469" s="5"/>
      <c r="Z469" s="5"/>
    </row>
    <row r="470" spans="1:26" ht="21.75" customHeight="1">
      <c r="A470" s="1"/>
      <c r="B470" s="2">
        <v>3101500983261</v>
      </c>
      <c r="C470" s="64" t="s">
        <v>651</v>
      </c>
      <c r="D470" s="5" t="s">
        <v>496</v>
      </c>
      <c r="E470" s="5" t="s">
        <v>648</v>
      </c>
      <c r="F470" s="5" t="e">
        <f t="array" aca="1" ref="F470" ca="1">_xludf.IFNA(INDEX(อาจารย์ประจำหลักสูตรทั้งหมด!$J:$J,MATCH('เอกสารหมายเลข 1 (2)'!$V470,อาจารย์ประจำหลักสูตรทั้งหมด!$AK:$AK,0)),"")</f>
        <v>#NAME?</v>
      </c>
      <c r="G470" s="5" t="e">
        <f t="array" aca="1" ref="G470" ca="1">_xludf.IFNA(INDEX(อาจารย์ประจำหลักสูตรทั้งหมด!$C:$C,MATCH('เอกสารหมายเลข 1 (2)'!$V470,อาจารย์ประจำหลักสูตรทั้งหมด!$AK:$AK,0)),"")</f>
        <v>#NAME?</v>
      </c>
      <c r="H470" s="5" t="e">
        <f t="array" aca="1" ref="H470" ca="1">_xludf.IFNA(INDEX(อาจารย์ประจำหลักสูตรทั้งหมด!$E:$E,MATCH('เอกสารหมายเลข 1 (2)'!$V470,อาจารย์ประจำหลักสูตรทั้งหมด!$AK:$AK,0)),"")</f>
        <v>#NAME?</v>
      </c>
      <c r="I470" s="5" t="e">
        <f t="array" aca="1" ref="I470" ca="1">_xludf.IFNA(INDEX(อาจารย์ประจำหลักสูตรทั้งหมด!$L:$L,MATCH('เอกสารหมายเลข 1 (2)'!$V470,อาจารย์ประจำหลักสูตรทั้งหมด!$AK:$AK,0)),"")</f>
        <v>#NAME?</v>
      </c>
      <c r="J470" s="65" t="e">
        <f t="array" aca="1" ref="J470" ca="1">_xludf.IFNA(INDEX(อาจารย์ประจำหลักสูตรทั้งหมด!$T:$T,MATCH('เอกสารหมายเลข 1 (2)'!$V470,อาจารย์ประจำหลักสูตรทั้งหมด!$AK:$AK,0)),"")</f>
        <v>#NAME?</v>
      </c>
      <c r="K470" s="5" t="s">
        <v>6</v>
      </c>
      <c r="L470" s="5" t="s">
        <v>81</v>
      </c>
      <c r="M470" s="66">
        <f t="shared" si="288"/>
        <v>0</v>
      </c>
      <c r="N470" s="66">
        <f t="shared" si="289"/>
        <v>1</v>
      </c>
      <c r="O470" s="66"/>
      <c r="P470" s="66">
        <f t="shared" si="290"/>
        <v>0</v>
      </c>
      <c r="Q470" s="66">
        <f t="shared" si="291"/>
        <v>0</v>
      </c>
      <c r="R470" s="67">
        <f t="shared" si="2"/>
        <v>1</v>
      </c>
      <c r="S470" s="5"/>
      <c r="T470" s="5"/>
      <c r="U470" s="5" t="str">
        <f t="shared" si="7"/>
        <v>คณะวิทยาศาสตร์และเทคโนโลยี สาขาวิชาชีววิทยา</v>
      </c>
      <c r="V470" s="8">
        <v>3101500983261</v>
      </c>
      <c r="W470" s="5"/>
      <c r="X470" s="5"/>
      <c r="Y470" s="5"/>
      <c r="Z470" s="5"/>
    </row>
    <row r="471" spans="1:26" ht="21.75" customHeight="1">
      <c r="A471" s="1"/>
      <c r="B471" s="2">
        <v>3410100026096</v>
      </c>
      <c r="C471" s="64" t="s">
        <v>652</v>
      </c>
      <c r="D471" s="5" t="s">
        <v>496</v>
      </c>
      <c r="E471" s="5" t="s">
        <v>648</v>
      </c>
      <c r="F471" s="5" t="e">
        <f t="array" aca="1" ref="F471" ca="1">_xludf.IFNA(INDEX(อาจารย์ประจำหลักสูตรทั้งหมด!$J:$J,MATCH('เอกสารหมายเลข 1 (2)'!$V471,อาจารย์ประจำหลักสูตรทั้งหมด!$AK:$AK,0)),"")</f>
        <v>#NAME?</v>
      </c>
      <c r="G471" s="5" t="e">
        <f t="array" aca="1" ref="G471" ca="1">_xludf.IFNA(INDEX(อาจารย์ประจำหลักสูตรทั้งหมด!$C:$C,MATCH('เอกสารหมายเลข 1 (2)'!$V471,อาจารย์ประจำหลักสูตรทั้งหมด!$AK:$AK,0)),"")</f>
        <v>#NAME?</v>
      </c>
      <c r="H471" s="5" t="e">
        <f t="array" aca="1" ref="H471" ca="1">_xludf.IFNA(INDEX(อาจารย์ประจำหลักสูตรทั้งหมด!$E:$E,MATCH('เอกสารหมายเลข 1 (2)'!$V471,อาจารย์ประจำหลักสูตรทั้งหมด!$AK:$AK,0)),"")</f>
        <v>#NAME?</v>
      </c>
      <c r="I471" s="5" t="e">
        <f t="array" aca="1" ref="I471" ca="1">_xludf.IFNA(INDEX(อาจารย์ประจำหลักสูตรทั้งหมด!$L:$L,MATCH('เอกสารหมายเลข 1 (2)'!$V471,อาจารย์ประจำหลักสูตรทั้งหมด!$AK:$AK,0)),"")</f>
        <v>#NAME?</v>
      </c>
      <c r="J471" s="65" t="e">
        <f t="array" aca="1" ref="J471" ca="1">_xludf.IFNA(INDEX(อาจารย์ประจำหลักสูตรทั้งหมด!$T:$T,MATCH('เอกสารหมายเลข 1 (2)'!$V471,อาจารย์ประจำหลักสูตรทั้งหมด!$AK:$AK,0)),"")</f>
        <v>#NAME?</v>
      </c>
      <c r="K471" s="5" t="s">
        <v>6</v>
      </c>
      <c r="L471" s="5" t="s">
        <v>81</v>
      </c>
      <c r="M471" s="66">
        <f t="shared" si="288"/>
        <v>0</v>
      </c>
      <c r="N471" s="66">
        <f t="shared" si="289"/>
        <v>1</v>
      </c>
      <c r="O471" s="66"/>
      <c r="P471" s="66">
        <f t="shared" si="290"/>
        <v>0</v>
      </c>
      <c r="Q471" s="66">
        <f t="shared" si="291"/>
        <v>0</v>
      </c>
      <c r="R471" s="67">
        <f t="shared" si="2"/>
        <v>1</v>
      </c>
      <c r="S471" s="5"/>
      <c r="T471" s="5"/>
      <c r="U471" s="5" t="str">
        <f t="shared" si="7"/>
        <v>คณะวิทยาศาสตร์และเทคโนโลยี สาขาวิชาชีววิทยา</v>
      </c>
      <c r="V471" s="8">
        <v>3410100026096</v>
      </c>
      <c r="W471" s="5"/>
      <c r="X471" s="5"/>
      <c r="Y471" s="5"/>
      <c r="Z471" s="5"/>
    </row>
    <row r="472" spans="1:26" ht="21.75" customHeight="1">
      <c r="A472" s="1"/>
      <c r="B472" s="2">
        <v>3460100100342</v>
      </c>
      <c r="C472" s="64" t="s">
        <v>654</v>
      </c>
      <c r="D472" s="5" t="s">
        <v>496</v>
      </c>
      <c r="E472" s="5" t="s">
        <v>648</v>
      </c>
      <c r="F472" s="5" t="e">
        <f t="array" aca="1" ref="F472" ca="1">_xludf.IFNA(INDEX(อาจารย์ประจำหลักสูตรทั้งหมด!$J:$J,MATCH('เอกสารหมายเลข 1 (2)'!$V472,อาจารย์ประจำหลักสูตรทั้งหมด!$AK:$AK,0)),"")</f>
        <v>#NAME?</v>
      </c>
      <c r="G472" s="5" t="e">
        <f t="array" aca="1" ref="G472" ca="1">_xludf.IFNA(INDEX(อาจารย์ประจำหลักสูตรทั้งหมด!$C:$C,MATCH('เอกสารหมายเลข 1 (2)'!$V472,อาจารย์ประจำหลักสูตรทั้งหมด!$AK:$AK,0)),"")</f>
        <v>#NAME?</v>
      </c>
      <c r="H472" s="5" t="e">
        <f t="array" aca="1" ref="H472" ca="1">_xludf.IFNA(INDEX(อาจารย์ประจำหลักสูตรทั้งหมด!$E:$E,MATCH('เอกสารหมายเลข 1 (2)'!$V472,อาจารย์ประจำหลักสูตรทั้งหมด!$AK:$AK,0)),"")</f>
        <v>#NAME?</v>
      </c>
      <c r="I472" s="5" t="e">
        <f t="array" aca="1" ref="I472" ca="1">_xludf.IFNA(INDEX(อาจารย์ประจำหลักสูตรทั้งหมด!$L:$L,MATCH('เอกสารหมายเลข 1 (2)'!$V472,อาจารย์ประจำหลักสูตรทั้งหมด!$AK:$AK,0)),"")</f>
        <v>#NAME?</v>
      </c>
      <c r="J472" s="65" t="e">
        <f t="array" aca="1" ref="J472" ca="1">_xludf.IFNA(INDEX(อาจารย์ประจำหลักสูตรทั้งหมด!$T:$T,MATCH('เอกสารหมายเลข 1 (2)'!$V472,อาจารย์ประจำหลักสูตรทั้งหมด!$AK:$AK,0)),"")</f>
        <v>#NAME?</v>
      </c>
      <c r="K472" s="5" t="s">
        <v>6</v>
      </c>
      <c r="L472" s="5" t="s">
        <v>81</v>
      </c>
      <c r="M472" s="66">
        <f t="shared" si="288"/>
        <v>0</v>
      </c>
      <c r="N472" s="66">
        <f t="shared" si="289"/>
        <v>1</v>
      </c>
      <c r="O472" s="66"/>
      <c r="P472" s="66">
        <f t="shared" si="290"/>
        <v>0</v>
      </c>
      <c r="Q472" s="66">
        <f t="shared" si="291"/>
        <v>0</v>
      </c>
      <c r="R472" s="67">
        <f t="shared" si="2"/>
        <v>1</v>
      </c>
      <c r="S472" s="5"/>
      <c r="T472" s="5"/>
      <c r="U472" s="5" t="str">
        <f t="shared" si="7"/>
        <v>คณะวิทยาศาสตร์และเทคโนโลยี สาขาวิชาชีววิทยา</v>
      </c>
      <c r="V472" s="8">
        <v>3460100100342</v>
      </c>
      <c r="W472" s="5"/>
      <c r="X472" s="5"/>
      <c r="Y472" s="5"/>
      <c r="Z472" s="5"/>
    </row>
    <row r="473" spans="1:26" ht="21.75" customHeight="1">
      <c r="A473" s="1"/>
      <c r="B473" s="2">
        <v>3470100250913</v>
      </c>
      <c r="C473" s="64" t="s">
        <v>655</v>
      </c>
      <c r="D473" s="5" t="s">
        <v>496</v>
      </c>
      <c r="E473" s="5" t="s">
        <v>648</v>
      </c>
      <c r="F473" s="5" t="e">
        <f t="array" aca="1" ref="F473" ca="1">_xludf.IFNA(INDEX(อาจารย์ประจำหลักสูตรทั้งหมด!$J:$J,MATCH('เอกสารหมายเลข 1 (2)'!$V473,อาจารย์ประจำหลักสูตรทั้งหมด!$AK:$AK,0)),"")</f>
        <v>#NAME?</v>
      </c>
      <c r="G473" s="5" t="e">
        <f t="array" aca="1" ref="G473" ca="1">_xludf.IFNA(INDEX(อาจารย์ประจำหลักสูตรทั้งหมด!$C:$C,MATCH('เอกสารหมายเลข 1 (2)'!$V473,อาจารย์ประจำหลักสูตรทั้งหมด!$AK:$AK,0)),"")</f>
        <v>#NAME?</v>
      </c>
      <c r="H473" s="5" t="e">
        <f t="array" aca="1" ref="H473" ca="1">_xludf.IFNA(INDEX(อาจารย์ประจำหลักสูตรทั้งหมด!$E:$E,MATCH('เอกสารหมายเลข 1 (2)'!$V473,อาจารย์ประจำหลักสูตรทั้งหมด!$AK:$AK,0)),"")</f>
        <v>#NAME?</v>
      </c>
      <c r="I473" s="5" t="e">
        <f t="array" aca="1" ref="I473" ca="1">_xludf.IFNA(INDEX(อาจารย์ประจำหลักสูตรทั้งหมด!$L:$L,MATCH('เอกสารหมายเลข 1 (2)'!$V473,อาจารย์ประจำหลักสูตรทั้งหมด!$AK:$AK,0)),"")</f>
        <v>#NAME?</v>
      </c>
      <c r="J473" s="65" t="e">
        <f t="array" aca="1" ref="J473" ca="1">_xludf.IFNA(INDEX(อาจารย์ประจำหลักสูตรทั้งหมด!$T:$T,MATCH('เอกสารหมายเลข 1 (2)'!$V473,อาจารย์ประจำหลักสูตรทั้งหมด!$AK:$AK,0)),"")</f>
        <v>#NAME?</v>
      </c>
      <c r="K473" s="5" t="s">
        <v>6</v>
      </c>
      <c r="L473" s="5" t="s">
        <v>81</v>
      </c>
      <c r="M473" s="66">
        <f t="shared" si="288"/>
        <v>0</v>
      </c>
      <c r="N473" s="66">
        <f t="shared" si="289"/>
        <v>1</v>
      </c>
      <c r="O473" s="66"/>
      <c r="P473" s="66">
        <f t="shared" si="290"/>
        <v>0</v>
      </c>
      <c r="Q473" s="66">
        <f t="shared" si="291"/>
        <v>0</v>
      </c>
      <c r="R473" s="67">
        <f t="shared" si="2"/>
        <v>1</v>
      </c>
      <c r="S473" s="5"/>
      <c r="T473" s="5"/>
      <c r="U473" s="5" t="str">
        <f t="shared" si="7"/>
        <v>คณะวิทยาศาสตร์และเทคโนโลยี สาขาวิชาชีววิทยา</v>
      </c>
      <c r="V473" s="8">
        <v>3470100250913</v>
      </c>
      <c r="W473" s="5"/>
      <c r="X473" s="5"/>
      <c r="Y473" s="5"/>
      <c r="Z473" s="5"/>
    </row>
    <row r="474" spans="1:26" ht="21.75" customHeight="1">
      <c r="A474" s="1"/>
      <c r="B474" s="2">
        <v>3479900077963</v>
      </c>
      <c r="C474" s="64" t="s">
        <v>656</v>
      </c>
      <c r="D474" s="5" t="s">
        <v>496</v>
      </c>
      <c r="E474" s="5" t="s">
        <v>648</v>
      </c>
      <c r="F474" s="5" t="e">
        <f t="array" aca="1" ref="F474" ca="1">_xludf.IFNA(INDEX(อาจารย์ประจำหลักสูตรทั้งหมด!$J:$J,MATCH('เอกสารหมายเลข 1 (2)'!$V474,อาจารย์ประจำหลักสูตรทั้งหมด!$AK:$AK,0)),"")</f>
        <v>#NAME?</v>
      </c>
      <c r="G474" s="5" t="e">
        <f t="array" aca="1" ref="G474" ca="1">_xludf.IFNA(INDEX(อาจารย์ประจำหลักสูตรทั้งหมด!$C:$C,MATCH('เอกสารหมายเลข 1 (2)'!$V474,อาจารย์ประจำหลักสูตรทั้งหมด!$AK:$AK,0)),"")</f>
        <v>#NAME?</v>
      </c>
      <c r="H474" s="5" t="e">
        <f t="array" aca="1" ref="H474" ca="1">_xludf.IFNA(INDEX(อาจารย์ประจำหลักสูตรทั้งหมด!$E:$E,MATCH('เอกสารหมายเลข 1 (2)'!$V474,อาจารย์ประจำหลักสูตรทั้งหมด!$AK:$AK,0)),"")</f>
        <v>#NAME?</v>
      </c>
      <c r="I474" s="5" t="e">
        <f t="array" aca="1" ref="I474" ca="1">_xludf.IFNA(INDEX(อาจารย์ประจำหลักสูตรทั้งหมด!$L:$L,MATCH('เอกสารหมายเลข 1 (2)'!$V474,อาจารย์ประจำหลักสูตรทั้งหมด!$AK:$AK,0)),"")</f>
        <v>#NAME?</v>
      </c>
      <c r="J474" s="65" t="e">
        <f t="array" aca="1" ref="J474" ca="1">_xludf.IFNA(INDEX(อาจารย์ประจำหลักสูตรทั้งหมด!$T:$T,MATCH('เอกสารหมายเลข 1 (2)'!$V474,อาจารย์ประจำหลักสูตรทั้งหมด!$AK:$AK,0)),"")</f>
        <v>#NAME?</v>
      </c>
      <c r="K474" s="5" t="s">
        <v>6</v>
      </c>
      <c r="L474" s="5" t="s">
        <v>49</v>
      </c>
      <c r="M474" s="66">
        <f t="shared" si="288"/>
        <v>0</v>
      </c>
      <c r="N474" s="66">
        <f t="shared" si="289"/>
        <v>1</v>
      </c>
      <c r="O474" s="66"/>
      <c r="P474" s="66">
        <f t="shared" si="290"/>
        <v>0</v>
      </c>
      <c r="Q474" s="66">
        <f t="shared" si="291"/>
        <v>0</v>
      </c>
      <c r="R474" s="67">
        <f t="shared" si="2"/>
        <v>1</v>
      </c>
      <c r="S474" s="5"/>
      <c r="T474" s="5"/>
      <c r="U474" s="5" t="str">
        <f t="shared" si="7"/>
        <v>คณะวิทยาศาสตร์และเทคโนโลยี สาขาวิชาชีววิทยา</v>
      </c>
      <c r="V474" s="8">
        <v>3479900077963</v>
      </c>
      <c r="W474" s="5"/>
      <c r="X474" s="5"/>
      <c r="Y474" s="5"/>
      <c r="Z474" s="5"/>
    </row>
    <row r="475" spans="1:26" ht="21.75" customHeight="1">
      <c r="A475" s="1"/>
      <c r="B475" s="2">
        <v>3480700213768</v>
      </c>
      <c r="C475" s="64" t="s">
        <v>657</v>
      </c>
      <c r="D475" s="5" t="s">
        <v>496</v>
      </c>
      <c r="E475" s="5" t="s">
        <v>648</v>
      </c>
      <c r="F475" s="5" t="e">
        <f t="array" aca="1" ref="F475" ca="1">_xludf.IFNA(INDEX(อาจารย์ประจำหลักสูตรทั้งหมด!$J:$J,MATCH('เอกสารหมายเลข 1 (2)'!$V475,อาจารย์ประจำหลักสูตรทั้งหมด!$AK:$AK,0)),"")</f>
        <v>#NAME?</v>
      </c>
      <c r="G475" s="5" t="e">
        <f t="array" aca="1" ref="G475" ca="1">_xludf.IFNA(INDEX(อาจารย์ประจำหลักสูตรทั้งหมด!$C:$C,MATCH('เอกสารหมายเลข 1 (2)'!$V475,อาจารย์ประจำหลักสูตรทั้งหมด!$AK:$AK,0)),"")</f>
        <v>#NAME?</v>
      </c>
      <c r="H475" s="5" t="e">
        <f t="array" aca="1" ref="H475" ca="1">_xludf.IFNA(INDEX(อาจารย์ประจำหลักสูตรทั้งหมด!$E:$E,MATCH('เอกสารหมายเลข 1 (2)'!$V475,อาจารย์ประจำหลักสูตรทั้งหมด!$AK:$AK,0)),"")</f>
        <v>#NAME?</v>
      </c>
      <c r="I475" s="5" t="e">
        <f t="array" aca="1" ref="I475" ca="1">_xludf.IFNA(INDEX(อาจารย์ประจำหลักสูตรทั้งหมด!$L:$L,MATCH('เอกสารหมายเลข 1 (2)'!$V475,อาจารย์ประจำหลักสูตรทั้งหมด!$AK:$AK,0)),"")</f>
        <v>#NAME?</v>
      </c>
      <c r="J475" s="65" t="e">
        <f t="array" aca="1" ref="J475" ca="1">_xludf.IFNA(INDEX(อาจารย์ประจำหลักสูตรทั้งหมด!$T:$T,MATCH('เอกสารหมายเลข 1 (2)'!$V475,อาจารย์ประจำหลักสูตรทั้งหมด!$AK:$AK,0)),"")</f>
        <v>#NAME?</v>
      </c>
      <c r="K475" s="5" t="s">
        <v>6</v>
      </c>
      <c r="L475" s="5" t="s">
        <v>81</v>
      </c>
      <c r="M475" s="66">
        <f t="shared" si="288"/>
        <v>0</v>
      </c>
      <c r="N475" s="66">
        <f t="shared" si="289"/>
        <v>1</v>
      </c>
      <c r="O475" s="66"/>
      <c r="P475" s="66">
        <f t="shared" si="290"/>
        <v>0</v>
      </c>
      <c r="Q475" s="66">
        <f t="shared" si="291"/>
        <v>0</v>
      </c>
      <c r="R475" s="67">
        <f t="shared" si="2"/>
        <v>1</v>
      </c>
      <c r="S475" s="5"/>
      <c r="T475" s="5"/>
      <c r="U475" s="5" t="str">
        <f t="shared" si="7"/>
        <v>คณะวิทยาศาสตร์และเทคโนโลยี สาขาวิชาชีววิทยา</v>
      </c>
      <c r="V475" s="8">
        <v>3480700213768</v>
      </c>
      <c r="W475" s="5"/>
      <c r="X475" s="5"/>
      <c r="Y475" s="5"/>
      <c r="Z475" s="5"/>
    </row>
    <row r="476" spans="1:26" ht="21.75" customHeight="1">
      <c r="A476" s="1"/>
      <c r="B476" s="2" t="s">
        <v>658</v>
      </c>
      <c r="C476" s="64" t="s">
        <v>659</v>
      </c>
      <c r="D476" s="5" t="s">
        <v>496</v>
      </c>
      <c r="E476" s="5" t="s">
        <v>648</v>
      </c>
      <c r="F476" s="5" t="e">
        <f t="array" aca="1" ref="F476" ca="1">_xludf.IFNA(INDEX(อาจารย์ประจำหลักสูตรทั้งหมด!$J:$J,MATCH('เอกสารหมายเลข 1 (2)'!$V476,อาจารย์ประจำหลักสูตรทั้งหมด!$AK:$AK,0)),"")</f>
        <v>#NAME?</v>
      </c>
      <c r="G476" s="5" t="e">
        <f t="array" aca="1" ref="G476" ca="1">_xludf.IFNA(INDEX(อาจารย์ประจำหลักสูตรทั้งหมด!$C:$C,MATCH('เอกสารหมายเลข 1 (2)'!$V476,อาจารย์ประจำหลักสูตรทั้งหมด!$AK:$AK,0)),"")</f>
        <v>#NAME?</v>
      </c>
      <c r="H476" s="5" t="e">
        <f t="array" aca="1" ref="H476" ca="1">_xludf.IFNA(INDEX(อาจารย์ประจำหลักสูตรทั้งหมด!$E:$E,MATCH('เอกสารหมายเลข 1 (2)'!$V476,อาจารย์ประจำหลักสูตรทั้งหมด!$AK:$AK,0)),"")</f>
        <v>#NAME?</v>
      </c>
      <c r="I476" s="5" t="e">
        <f t="array" aca="1" ref="I476" ca="1">_xludf.IFNA(INDEX(อาจารย์ประจำหลักสูตรทั้งหมด!$L:$L,MATCH('เอกสารหมายเลข 1 (2)'!$V476,อาจารย์ประจำหลักสูตรทั้งหมด!$AK:$AK,0)),"")</f>
        <v>#NAME?</v>
      </c>
      <c r="J476" s="65" t="e">
        <f t="array" aca="1" ref="J476" ca="1">_xludf.IFNA(INDEX(อาจารย์ประจำหลักสูตรทั้งหมด!$T:$T,MATCH('เอกสารหมายเลข 1 (2)'!$V476,อาจารย์ประจำหลักสูตรทั้งหมด!$AK:$AK,0)),"")</f>
        <v>#NAME?</v>
      </c>
      <c r="K476" s="5" t="s">
        <v>48</v>
      </c>
      <c r="L476" s="5" t="s">
        <v>106</v>
      </c>
      <c r="M476" s="66">
        <f t="shared" si="288"/>
        <v>0</v>
      </c>
      <c r="N476" s="66">
        <f t="shared" si="289"/>
        <v>0</v>
      </c>
      <c r="O476" s="66"/>
      <c r="P476" s="66">
        <f t="shared" si="290"/>
        <v>1</v>
      </c>
      <c r="Q476" s="66">
        <f t="shared" si="291"/>
        <v>0</v>
      </c>
      <c r="R476" s="67">
        <f t="shared" si="2"/>
        <v>1</v>
      </c>
      <c r="S476" s="5"/>
      <c r="T476" s="5"/>
      <c r="U476" s="5" t="str">
        <f t="shared" si="7"/>
        <v>คณะวิทยาศาสตร์และเทคโนโลยี สาขาวิชาชีววิทยา</v>
      </c>
      <c r="V476" s="8" t="s">
        <v>658</v>
      </c>
      <c r="W476" s="5"/>
      <c r="X476" s="5"/>
      <c r="Y476" s="5"/>
      <c r="Z476" s="5"/>
    </row>
    <row r="477" spans="1:26" ht="21.75" customHeight="1">
      <c r="A477" s="1"/>
      <c r="B477" s="2">
        <v>1480700073773</v>
      </c>
      <c r="C477" s="64" t="s">
        <v>660</v>
      </c>
      <c r="D477" s="5" t="s">
        <v>496</v>
      </c>
      <c r="E477" s="5" t="s">
        <v>648</v>
      </c>
      <c r="F477" s="5" t="e">
        <f t="array" aca="1" ref="F477" ca="1">_xludf.IFNA(INDEX(อาจารย์ประจำหลักสูตรทั้งหมด!$J:$J,MATCH('เอกสารหมายเลข 1 (2)'!$V477,อาจารย์ประจำหลักสูตรทั้งหมด!$AK:$AK,0)),"")</f>
        <v>#NAME?</v>
      </c>
      <c r="G477" s="5" t="e">
        <f t="array" aca="1" ref="G477" ca="1">_xludf.IFNA(INDEX(อาจารย์ประจำหลักสูตรทั้งหมด!$C:$C,MATCH('เอกสารหมายเลข 1 (2)'!$V477,อาจารย์ประจำหลักสูตรทั้งหมด!$AK:$AK,0)),"")</f>
        <v>#NAME?</v>
      </c>
      <c r="H477" s="5" t="e">
        <f t="array" aca="1" ref="H477" ca="1">_xludf.IFNA(INDEX(อาจารย์ประจำหลักสูตรทั้งหมด!$E:$E,MATCH('เอกสารหมายเลข 1 (2)'!$V477,อาจารย์ประจำหลักสูตรทั้งหมด!$AK:$AK,0)),"")</f>
        <v>#NAME?</v>
      </c>
      <c r="I477" s="5" t="e">
        <f t="array" aca="1" ref="I477" ca="1">_xludf.IFNA(INDEX(อาจารย์ประจำหลักสูตรทั้งหมด!$L:$L,MATCH('เอกสารหมายเลข 1 (2)'!$V477,อาจารย์ประจำหลักสูตรทั้งหมด!$AK:$AK,0)),"")</f>
        <v>#NAME?</v>
      </c>
      <c r="J477" s="65" t="e">
        <f t="array" aca="1" ref="J477" ca="1">_xludf.IFNA(INDEX(อาจารย์ประจำหลักสูตรทั้งหมด!$T:$T,MATCH('เอกสารหมายเลข 1 (2)'!$V477,อาจารย์ประจำหลักสูตรทั้งหมด!$AK:$AK,0)),"")</f>
        <v>#NAME?</v>
      </c>
      <c r="K477" s="5" t="s">
        <v>93</v>
      </c>
      <c r="L477" s="5"/>
      <c r="M477" s="66">
        <f t="shared" si="288"/>
        <v>0</v>
      </c>
      <c r="N477" s="66">
        <f t="shared" si="289"/>
        <v>0</v>
      </c>
      <c r="O477" s="66"/>
      <c r="P477" s="66">
        <f t="shared" si="290"/>
        <v>0</v>
      </c>
      <c r="Q477" s="66">
        <f t="shared" si="291"/>
        <v>1</v>
      </c>
      <c r="R477" s="67">
        <f t="shared" si="2"/>
        <v>1</v>
      </c>
      <c r="S477" s="5"/>
      <c r="T477" s="5"/>
      <c r="U477" s="5" t="str">
        <f t="shared" si="7"/>
        <v>คณะวิทยาศาสตร์และเทคโนโลยี สาขาวิชาชีววิทยา</v>
      </c>
      <c r="V477" s="8">
        <v>1480700073773</v>
      </c>
      <c r="W477" s="5"/>
      <c r="X477" s="5"/>
      <c r="Y477" s="5"/>
      <c r="Z477" s="5"/>
    </row>
    <row r="478" spans="1:26" ht="21.75" customHeight="1">
      <c r="A478" s="1"/>
      <c r="B478" s="2">
        <v>2565450000000</v>
      </c>
      <c r="C478" s="64" t="s">
        <v>661</v>
      </c>
      <c r="D478" s="5" t="s">
        <v>496</v>
      </c>
      <c r="E478" s="5" t="s">
        <v>648</v>
      </c>
      <c r="F478" s="5" t="e">
        <f t="array" aca="1" ref="F478" ca="1">_xludf.IFNA(INDEX(อาจารย์ประจำหลักสูตรทั้งหมด!$J:$J,MATCH('เอกสารหมายเลข 1 (2)'!$V478,อาจารย์ประจำหลักสูตรทั้งหมด!$AK:$AK,0)),"")</f>
        <v>#NAME?</v>
      </c>
      <c r="G478" s="5" t="e">
        <f t="array" aca="1" ref="G478" ca="1">_xludf.IFNA(INDEX(อาจารย์ประจำหลักสูตรทั้งหมด!$C:$C,MATCH('เอกสารหมายเลข 1 (2)'!$V478,อาจารย์ประจำหลักสูตรทั้งหมด!$AK:$AK,0)),"")</f>
        <v>#NAME?</v>
      </c>
      <c r="H478" s="5" t="e">
        <f t="array" aca="1" ref="H478" ca="1">_xludf.IFNA(INDEX(อาจารย์ประจำหลักสูตรทั้งหมด!$E:$E,MATCH('เอกสารหมายเลข 1 (2)'!$V478,อาจารย์ประจำหลักสูตรทั้งหมด!$AK:$AK,0)),"")</f>
        <v>#NAME?</v>
      </c>
      <c r="I478" s="5" t="e">
        <f t="array" aca="1" ref="I478" ca="1">_xludf.IFNA(INDEX(อาจารย์ประจำหลักสูตรทั้งหมด!$L:$L,MATCH('เอกสารหมายเลข 1 (2)'!$V478,อาจารย์ประจำหลักสูตรทั้งหมด!$AK:$AK,0)),"")</f>
        <v>#NAME?</v>
      </c>
      <c r="J478" s="65" t="e">
        <f t="array" aca="1" ref="J478" ca="1">_xludf.IFNA(INDEX(อาจารย์ประจำหลักสูตรทั้งหมด!$T:$T,MATCH('เอกสารหมายเลข 1 (2)'!$V478,อาจารย์ประจำหลักสูตรทั้งหมด!$AK:$AK,0)),"")</f>
        <v>#NAME?</v>
      </c>
      <c r="K478" s="5" t="s">
        <v>93</v>
      </c>
      <c r="L478" s="5" t="s">
        <v>106</v>
      </c>
      <c r="M478" s="66">
        <f t="shared" si="288"/>
        <v>0</v>
      </c>
      <c r="N478" s="66">
        <f t="shared" si="289"/>
        <v>0</v>
      </c>
      <c r="O478" s="66"/>
      <c r="P478" s="66">
        <f t="shared" si="290"/>
        <v>0</v>
      </c>
      <c r="Q478" s="66">
        <f t="shared" si="291"/>
        <v>1</v>
      </c>
      <c r="R478" s="67">
        <f t="shared" si="2"/>
        <v>1</v>
      </c>
      <c r="S478" s="5"/>
      <c r="T478" s="5"/>
      <c r="U478" s="5" t="str">
        <f t="shared" si="7"/>
        <v xml:space="preserve"> </v>
      </c>
      <c r="V478" s="8">
        <v>2565450000000</v>
      </c>
      <c r="W478" s="5"/>
      <c r="X478" s="5"/>
      <c r="Y478" s="5"/>
      <c r="Z478" s="5"/>
    </row>
    <row r="479" spans="1:26" ht="21.75" customHeight="1">
      <c r="A479" s="4">
        <v>5</v>
      </c>
      <c r="B479" s="57" t="str">
        <f>E480</f>
        <v>สาขาวิชาชีววิทยาและวิทยาศาสตร์สิ่งแวดล้อม</v>
      </c>
      <c r="C479" s="58" t="str">
        <f>B479</f>
        <v>สาขาวิชาชีววิทยาและวิทยาศาสตร์สิ่งแวดล้อม</v>
      </c>
      <c r="D479" s="59"/>
      <c r="E479" s="59"/>
      <c r="F479" s="59" t="e">
        <f t="array" aca="1" ref="F479" ca="1">_xludf.IFNA(INDEX(อาจารย์ประจำหลักสูตรทั้งหมด!$J:$J,MATCH('เอกสารหมายเลข 1 (2)'!$V479,อาจารย์ประจำหลักสูตรทั้งหมด!$AK:$AK,0)),"")</f>
        <v>#NAME?</v>
      </c>
      <c r="G479" s="59" t="e">
        <f t="array" aca="1" ref="G479" ca="1">_xludf.IFNA(INDEX(อาจารย์ประจำหลักสูตรทั้งหมด!$C:$C,MATCH('เอกสารหมายเลข 1 (2)'!$V479,อาจารย์ประจำหลักสูตรทั้งหมด!$AK:$AK,0)),"")</f>
        <v>#NAME?</v>
      </c>
      <c r="H479" s="59" t="e">
        <f t="array" aca="1" ref="H479" ca="1">_xludf.IFNA(INDEX(อาจารย์ประจำหลักสูตรทั้งหมด!$E:$E,MATCH('เอกสารหมายเลข 1 (2)'!$V479,อาจารย์ประจำหลักสูตรทั้งหมด!$AK:$AK,0)),"")</f>
        <v>#NAME?</v>
      </c>
      <c r="I479" s="59" t="e">
        <f t="array" aca="1" ref="I479" ca="1">_xludf.IFNA(INDEX(อาจารย์ประจำหลักสูตรทั้งหมด!$L:$L,MATCH('เอกสารหมายเลข 1 (2)'!$V479,อาจารย์ประจำหลักสูตรทั้งหมด!$AK:$AK,0)),"")</f>
        <v>#NAME?</v>
      </c>
      <c r="J479" s="61" t="e">
        <f t="array" aca="1" ref="J479" ca="1">_xludf.IFNA(INDEX(อาจารย์ประจำหลักสูตรทั้งหมด!$T:$T,MATCH('เอกสารหมายเลข 1 (2)'!$V479,อาจารย์ประจำหลักสูตรทั้งหมด!$AK:$AK,0)),"")</f>
        <v>#NAME?</v>
      </c>
      <c r="K479" s="59"/>
      <c r="L479" s="59"/>
      <c r="M479" s="62">
        <f t="shared" ref="M479:N479" si="292">SUMIF($E:$E,$B479,M:M)</f>
        <v>0</v>
      </c>
      <c r="N479" s="62">
        <f t="shared" si="292"/>
        <v>0</v>
      </c>
      <c r="O479" s="62"/>
      <c r="P479" s="62">
        <f t="shared" ref="P479:Q479" si="293">SUMIF($E:$E,$B479,P:P)</f>
        <v>0</v>
      </c>
      <c r="Q479" s="62">
        <f t="shared" si="293"/>
        <v>1</v>
      </c>
      <c r="R479" s="63">
        <f t="shared" si="2"/>
        <v>1</v>
      </c>
      <c r="S479" s="59"/>
      <c r="T479" s="59"/>
      <c r="U479" s="5" t="str">
        <f t="shared" si="7"/>
        <v>คณะวิทยาศาสตร์และเทคโนโลยี สาขาวิชาชีววิทยาและวิทยาศาสตร์สิ่งแวดล้อม</v>
      </c>
      <c r="V479" s="58" t="s">
        <v>51</v>
      </c>
      <c r="W479" s="59"/>
      <c r="X479" s="59"/>
      <c r="Y479" s="59"/>
      <c r="Z479" s="59"/>
    </row>
    <row r="480" spans="1:26" ht="21.75" customHeight="1">
      <c r="A480" s="1"/>
      <c r="B480" s="2">
        <v>3499900135513</v>
      </c>
      <c r="C480" s="64" t="s">
        <v>662</v>
      </c>
      <c r="D480" s="5" t="s">
        <v>496</v>
      </c>
      <c r="E480" s="5" t="s">
        <v>663</v>
      </c>
      <c r="F480" s="5" t="e">
        <f t="array" aca="1" ref="F480" ca="1">_xludf.IFNA(INDEX(อาจารย์ประจำหลักสูตรทั้งหมด!$J:$J,MATCH('เอกสารหมายเลข 1 (2)'!$V480,อาจารย์ประจำหลักสูตรทั้งหมด!$AK:$AK,0)),"")</f>
        <v>#NAME?</v>
      </c>
      <c r="G480" s="5" t="e">
        <f t="array" aca="1" ref="G480" ca="1">_xludf.IFNA(INDEX(อาจารย์ประจำหลักสูตรทั้งหมด!$C:$C,MATCH('เอกสารหมายเลข 1 (2)'!$V480,อาจารย์ประจำหลักสูตรทั้งหมด!$AK:$AK,0)),"")</f>
        <v>#NAME?</v>
      </c>
      <c r="H480" s="5" t="e">
        <f t="array" aca="1" ref="H480" ca="1">_xludf.IFNA(INDEX(อาจารย์ประจำหลักสูตรทั้งหมด!$E:$E,MATCH('เอกสารหมายเลข 1 (2)'!$V480,อาจารย์ประจำหลักสูตรทั้งหมด!$AK:$AK,0)),"")</f>
        <v>#NAME?</v>
      </c>
      <c r="I480" s="5" t="e">
        <f t="array" aca="1" ref="I480" ca="1">_xludf.IFNA(INDEX(อาจารย์ประจำหลักสูตรทั้งหมด!$L:$L,MATCH('เอกสารหมายเลข 1 (2)'!$V480,อาจารย์ประจำหลักสูตรทั้งหมด!$AK:$AK,0)),"")</f>
        <v>#NAME?</v>
      </c>
      <c r="J480" s="65" t="e">
        <f t="array" aca="1" ref="J480" ca="1">_xludf.IFNA(INDEX(อาจารย์ประจำหลักสูตรทั้งหมด!$T:$T,MATCH('เอกสารหมายเลข 1 (2)'!$V480,อาจารย์ประจำหลักสูตรทั้งหมด!$AK:$AK,0)),"")</f>
        <v>#NAME?</v>
      </c>
      <c r="K480" s="5" t="s">
        <v>93</v>
      </c>
      <c r="L480" s="5" t="s">
        <v>81</v>
      </c>
      <c r="M480" s="66">
        <f>IF(K480="ข้าราชการพลเรือนในสถาบันอุดมศึกษา",1,0)</f>
        <v>0</v>
      </c>
      <c r="N480" s="66">
        <f>IF(K480="พนักงานมหาวิทยาลัย",1,0)</f>
        <v>0</v>
      </c>
      <c r="O480" s="66"/>
      <c r="P480" s="66">
        <f>IF(K480="ลูกจ้างชั่วคราวรายเดือน",1,0)</f>
        <v>0</v>
      </c>
      <c r="Q480" s="66">
        <f>IF(K480="อาจารย์พิเศษรายชั่วโมง",1,0)</f>
        <v>1</v>
      </c>
      <c r="R480" s="67">
        <f t="shared" si="2"/>
        <v>1</v>
      </c>
      <c r="S480" s="5"/>
      <c r="T480" s="5"/>
      <c r="U480" s="5" t="str">
        <f t="shared" si="7"/>
        <v xml:space="preserve"> </v>
      </c>
      <c r="V480" s="8">
        <v>3499900135513</v>
      </c>
      <c r="W480" s="5"/>
      <c r="X480" s="5"/>
      <c r="Y480" s="5"/>
      <c r="Z480" s="5"/>
    </row>
    <row r="481" spans="1:26" ht="21.75" customHeight="1">
      <c r="A481" s="4">
        <v>6</v>
      </c>
      <c r="B481" s="57" t="str">
        <f>E482</f>
        <v>สาขาวิชาฟิสิกส์</v>
      </c>
      <c r="C481" s="58" t="str">
        <f>B481</f>
        <v>สาขาวิชาฟิสิกส์</v>
      </c>
      <c r="D481" s="59"/>
      <c r="E481" s="59"/>
      <c r="F481" s="59" t="e">
        <f t="array" aca="1" ref="F481" ca="1">_xludf.IFNA(INDEX(อาจารย์ประจำหลักสูตรทั้งหมด!$J:$J,MATCH('เอกสารหมายเลข 1 (2)'!$V481,อาจารย์ประจำหลักสูตรทั้งหมด!$AK:$AK,0)),"")</f>
        <v>#NAME?</v>
      </c>
      <c r="G481" s="59" t="e">
        <f t="array" aca="1" ref="G481" ca="1">_xludf.IFNA(INDEX(อาจารย์ประจำหลักสูตรทั้งหมด!$C:$C,MATCH('เอกสารหมายเลข 1 (2)'!$V481,อาจารย์ประจำหลักสูตรทั้งหมด!$AK:$AK,0)),"")</f>
        <v>#NAME?</v>
      </c>
      <c r="H481" s="59" t="e">
        <f t="array" aca="1" ref="H481" ca="1">_xludf.IFNA(INDEX(อาจารย์ประจำหลักสูตรทั้งหมด!$E:$E,MATCH('เอกสารหมายเลข 1 (2)'!$V481,อาจารย์ประจำหลักสูตรทั้งหมด!$AK:$AK,0)),"")</f>
        <v>#NAME?</v>
      </c>
      <c r="I481" s="59" t="e">
        <f t="array" aca="1" ref="I481" ca="1">_xludf.IFNA(INDEX(อาจารย์ประจำหลักสูตรทั้งหมด!$L:$L,MATCH('เอกสารหมายเลข 1 (2)'!$V481,อาจารย์ประจำหลักสูตรทั้งหมด!$AK:$AK,0)),"")</f>
        <v>#NAME?</v>
      </c>
      <c r="J481" s="61" t="e">
        <f t="array" aca="1" ref="J481" ca="1">_xludf.IFNA(INDEX(อาจารย์ประจำหลักสูตรทั้งหมด!$T:$T,MATCH('เอกสารหมายเลข 1 (2)'!$V481,อาจารย์ประจำหลักสูตรทั้งหมด!$AK:$AK,0)),"")</f>
        <v>#NAME?</v>
      </c>
      <c r="K481" s="59"/>
      <c r="L481" s="59"/>
      <c r="M481" s="62">
        <f t="shared" ref="M481:N481" si="294">SUMIF($E:$E,$B481,M:M)</f>
        <v>5</v>
      </c>
      <c r="N481" s="62">
        <f t="shared" si="294"/>
        <v>7</v>
      </c>
      <c r="O481" s="62"/>
      <c r="P481" s="62">
        <f t="shared" ref="P481:Q481" si="295">SUMIF($E:$E,$B481,P:P)</f>
        <v>0</v>
      </c>
      <c r="Q481" s="62">
        <f t="shared" si="295"/>
        <v>0</v>
      </c>
      <c r="R481" s="63">
        <f t="shared" si="2"/>
        <v>12</v>
      </c>
      <c r="S481" s="59"/>
      <c r="T481" s="59"/>
      <c r="U481" s="5" t="str">
        <f t="shared" si="7"/>
        <v>คณะวิทยาศาสตร์และเทคโนโลยี สาขาวิชาฟิสิกส์</v>
      </c>
      <c r="V481" s="58" t="s">
        <v>51</v>
      </c>
      <c r="W481" s="59"/>
      <c r="X481" s="59"/>
      <c r="Y481" s="59"/>
      <c r="Z481" s="59"/>
    </row>
    <row r="482" spans="1:26" ht="21.75" customHeight="1">
      <c r="A482" s="1"/>
      <c r="B482" s="2">
        <v>3341000423150</v>
      </c>
      <c r="C482" s="64" t="s">
        <v>664</v>
      </c>
      <c r="D482" s="5" t="s">
        <v>496</v>
      </c>
      <c r="E482" s="5" t="s">
        <v>665</v>
      </c>
      <c r="F482" s="5" t="e">
        <f t="array" aca="1" ref="F482" ca="1">_xludf.IFNA(INDEX(อาจารย์ประจำหลักสูตรทั้งหมด!$J:$J,MATCH('เอกสารหมายเลข 1 (2)'!$V482,อาจารย์ประจำหลักสูตรทั้งหมด!$AK:$AK,0)),"")</f>
        <v>#NAME?</v>
      </c>
      <c r="G482" s="5" t="e">
        <f t="array" aca="1" ref="G482" ca="1">_xludf.IFNA(INDEX(อาจารย์ประจำหลักสูตรทั้งหมด!$C:$C,MATCH('เอกสารหมายเลข 1 (2)'!$V482,อาจารย์ประจำหลักสูตรทั้งหมด!$AK:$AK,0)),"")</f>
        <v>#NAME?</v>
      </c>
      <c r="H482" s="5" t="e">
        <f t="array" aca="1" ref="H482" ca="1">_xludf.IFNA(INDEX(อาจารย์ประจำหลักสูตรทั้งหมด!$E:$E,MATCH('เอกสารหมายเลข 1 (2)'!$V482,อาจารย์ประจำหลักสูตรทั้งหมด!$AK:$AK,0)),"")</f>
        <v>#NAME?</v>
      </c>
      <c r="I482" s="5" t="e">
        <f t="array" aca="1" ref="I482" ca="1">_xludf.IFNA(INDEX(อาจารย์ประจำหลักสูตรทั้งหมด!$L:$L,MATCH('เอกสารหมายเลข 1 (2)'!$V482,อาจารย์ประจำหลักสูตรทั้งหมด!$AK:$AK,0)),"")</f>
        <v>#NAME?</v>
      </c>
      <c r="J482" s="65" t="e">
        <f t="array" aca="1" ref="J482" ca="1">_xludf.IFNA(INDEX(อาจารย์ประจำหลักสูตรทั้งหมด!$T:$T,MATCH('เอกสารหมายเลข 1 (2)'!$V482,อาจารย์ประจำหลักสูตรทั้งหมด!$AK:$AK,0)),"")</f>
        <v>#NAME?</v>
      </c>
      <c r="K482" s="5" t="s">
        <v>62</v>
      </c>
      <c r="L482" s="5" t="s">
        <v>49</v>
      </c>
      <c r="M482" s="66">
        <f t="shared" ref="M482:M493" si="296">IF(K482="ข้าราชการพลเรือนในสถาบันอุดมศึกษา",1,0)</f>
        <v>1</v>
      </c>
      <c r="N482" s="66">
        <f t="shared" ref="N482:N493" si="297">IF(K482="พนักงานมหาวิทยาลัย",1,0)</f>
        <v>0</v>
      </c>
      <c r="O482" s="66"/>
      <c r="P482" s="66">
        <f t="shared" ref="P482:P493" si="298">IF(K482="ลูกจ้างชั่วคราวรายเดือน",1,0)</f>
        <v>0</v>
      </c>
      <c r="Q482" s="66">
        <f t="shared" ref="Q482:Q493" si="299">IF(K482="อาจารย์พิเศษรายชั่วโมง",1,0)</f>
        <v>0</v>
      </c>
      <c r="R482" s="67">
        <f t="shared" si="2"/>
        <v>1</v>
      </c>
      <c r="S482" s="5"/>
      <c r="T482" s="5"/>
      <c r="U482" s="5" t="str">
        <f t="shared" si="7"/>
        <v>คณะวิทยาศาสตร์และเทคโนโลยี สาขาวิชาฟิสิกส์</v>
      </c>
      <c r="V482" s="8">
        <v>3341000423150</v>
      </c>
      <c r="W482" s="5"/>
      <c r="X482" s="5"/>
      <c r="Y482" s="5"/>
      <c r="Z482" s="5"/>
    </row>
    <row r="483" spans="1:26" ht="21.75" customHeight="1">
      <c r="A483" s="1"/>
      <c r="B483" s="2">
        <v>3341600878000</v>
      </c>
      <c r="C483" s="64" t="s">
        <v>666</v>
      </c>
      <c r="D483" s="5" t="s">
        <v>496</v>
      </c>
      <c r="E483" s="5" t="s">
        <v>665</v>
      </c>
      <c r="F483" s="5" t="e">
        <f t="array" aca="1" ref="F483" ca="1">_xludf.IFNA(INDEX(อาจารย์ประจำหลักสูตรทั้งหมด!$J:$J,MATCH('เอกสารหมายเลข 1 (2)'!$V483,อาจารย์ประจำหลักสูตรทั้งหมด!$AK:$AK,0)),"")</f>
        <v>#NAME?</v>
      </c>
      <c r="G483" s="5" t="e">
        <f t="array" aca="1" ref="G483" ca="1">_xludf.IFNA(INDEX(อาจารย์ประจำหลักสูตรทั้งหมด!$C:$C,MATCH('เอกสารหมายเลข 1 (2)'!$V483,อาจารย์ประจำหลักสูตรทั้งหมด!$AK:$AK,0)),"")</f>
        <v>#NAME?</v>
      </c>
      <c r="H483" s="5" t="e">
        <f t="array" aca="1" ref="H483" ca="1">_xludf.IFNA(INDEX(อาจารย์ประจำหลักสูตรทั้งหมด!$E:$E,MATCH('เอกสารหมายเลข 1 (2)'!$V483,อาจารย์ประจำหลักสูตรทั้งหมด!$AK:$AK,0)),"")</f>
        <v>#NAME?</v>
      </c>
      <c r="I483" s="5" t="e">
        <f t="array" aca="1" ref="I483" ca="1">_xludf.IFNA(INDEX(อาจารย์ประจำหลักสูตรทั้งหมด!$L:$L,MATCH('เอกสารหมายเลข 1 (2)'!$V483,อาจารย์ประจำหลักสูตรทั้งหมด!$AK:$AK,0)),"")</f>
        <v>#NAME?</v>
      </c>
      <c r="J483" s="65" t="e">
        <f t="array" aca="1" ref="J483" ca="1">_xludf.IFNA(INDEX(อาจารย์ประจำหลักสูตรทั้งหมด!$T:$T,MATCH('เอกสารหมายเลข 1 (2)'!$V483,อาจารย์ประจำหลักสูตรทั้งหมด!$AK:$AK,0)),"")</f>
        <v>#NAME?</v>
      </c>
      <c r="K483" s="5" t="s">
        <v>62</v>
      </c>
      <c r="L483" s="5" t="s">
        <v>49</v>
      </c>
      <c r="M483" s="66">
        <f t="shared" si="296"/>
        <v>1</v>
      </c>
      <c r="N483" s="66">
        <f t="shared" si="297"/>
        <v>0</v>
      </c>
      <c r="O483" s="66"/>
      <c r="P483" s="66">
        <f t="shared" si="298"/>
        <v>0</v>
      </c>
      <c r="Q483" s="66">
        <f t="shared" si="299"/>
        <v>0</v>
      </c>
      <c r="R483" s="67">
        <f t="shared" si="2"/>
        <v>1</v>
      </c>
      <c r="S483" s="5"/>
      <c r="T483" s="5"/>
      <c r="U483" s="5" t="str">
        <f t="shared" si="7"/>
        <v>คณะวิทยาศาสตร์และเทคโนโลยี สาขาวิชาฟิสิกส์</v>
      </c>
      <c r="V483" s="8">
        <v>3341600878000</v>
      </c>
      <c r="W483" s="5"/>
      <c r="X483" s="5"/>
      <c r="Y483" s="5"/>
      <c r="Z483" s="5"/>
    </row>
    <row r="484" spans="1:26" ht="21.75" customHeight="1">
      <c r="A484" s="1"/>
      <c r="B484" s="2">
        <v>3470800494726</v>
      </c>
      <c r="C484" s="64" t="s">
        <v>667</v>
      </c>
      <c r="D484" s="5" t="s">
        <v>496</v>
      </c>
      <c r="E484" s="5" t="s">
        <v>665</v>
      </c>
      <c r="F484" s="5" t="e">
        <f t="array" aca="1" ref="F484" ca="1">_xludf.IFNA(INDEX(อาจารย์ประจำหลักสูตรทั้งหมด!$J:$J,MATCH('เอกสารหมายเลข 1 (2)'!$V484,อาจารย์ประจำหลักสูตรทั้งหมด!$AK:$AK,0)),"")</f>
        <v>#NAME?</v>
      </c>
      <c r="G484" s="5" t="e">
        <f t="array" aca="1" ref="G484" ca="1">_xludf.IFNA(INDEX(อาจารย์ประจำหลักสูตรทั้งหมด!$C:$C,MATCH('เอกสารหมายเลข 1 (2)'!$V484,อาจารย์ประจำหลักสูตรทั้งหมด!$AK:$AK,0)),"")</f>
        <v>#NAME?</v>
      </c>
      <c r="H484" s="5" t="e">
        <f t="array" aca="1" ref="H484" ca="1">_xludf.IFNA(INDEX(อาจารย์ประจำหลักสูตรทั้งหมด!$E:$E,MATCH('เอกสารหมายเลข 1 (2)'!$V484,อาจารย์ประจำหลักสูตรทั้งหมด!$AK:$AK,0)),"")</f>
        <v>#NAME?</v>
      </c>
      <c r="I484" s="5" t="e">
        <f t="array" aca="1" ref="I484" ca="1">_xludf.IFNA(INDEX(อาจารย์ประจำหลักสูตรทั้งหมด!$L:$L,MATCH('เอกสารหมายเลข 1 (2)'!$V484,อาจารย์ประจำหลักสูตรทั้งหมด!$AK:$AK,0)),"")</f>
        <v>#NAME?</v>
      </c>
      <c r="J484" s="65" t="e">
        <f t="array" aca="1" ref="J484" ca="1">_xludf.IFNA(INDEX(อาจารย์ประจำหลักสูตรทั้งหมด!$T:$T,MATCH('เอกสารหมายเลข 1 (2)'!$V484,อาจารย์ประจำหลักสูตรทั้งหมด!$AK:$AK,0)),"")</f>
        <v>#NAME?</v>
      </c>
      <c r="K484" s="5" t="s">
        <v>62</v>
      </c>
      <c r="L484" s="5" t="s">
        <v>49</v>
      </c>
      <c r="M484" s="66">
        <f t="shared" si="296"/>
        <v>1</v>
      </c>
      <c r="N484" s="66">
        <f t="shared" si="297"/>
        <v>0</v>
      </c>
      <c r="O484" s="66"/>
      <c r="P484" s="66">
        <f t="shared" si="298"/>
        <v>0</v>
      </c>
      <c r="Q484" s="66">
        <f t="shared" si="299"/>
        <v>0</v>
      </c>
      <c r="R484" s="67">
        <f t="shared" si="2"/>
        <v>1</v>
      </c>
      <c r="S484" s="5"/>
      <c r="T484" s="5"/>
      <c r="U484" s="5" t="str">
        <f t="shared" si="7"/>
        <v>คณะวิทยาศาสตร์และเทคโนโลยี สาขาวิชาฟิสิกส์</v>
      </c>
      <c r="V484" s="8">
        <v>3470800494726</v>
      </c>
      <c r="W484" s="5"/>
      <c r="X484" s="5"/>
      <c r="Y484" s="5"/>
      <c r="Z484" s="5"/>
    </row>
    <row r="485" spans="1:26" ht="21.75" customHeight="1">
      <c r="A485" s="1"/>
      <c r="B485" s="2">
        <v>3480600279449</v>
      </c>
      <c r="C485" s="64" t="s">
        <v>668</v>
      </c>
      <c r="D485" s="5" t="s">
        <v>496</v>
      </c>
      <c r="E485" s="5" t="s">
        <v>665</v>
      </c>
      <c r="F485" s="5" t="e">
        <f t="array" aca="1" ref="F485" ca="1">_xludf.IFNA(INDEX(อาจารย์ประจำหลักสูตรทั้งหมด!$J:$J,MATCH('เอกสารหมายเลข 1 (2)'!$V485,อาจารย์ประจำหลักสูตรทั้งหมด!$AK:$AK,0)),"")</f>
        <v>#NAME?</v>
      </c>
      <c r="G485" s="5" t="e">
        <f t="array" aca="1" ref="G485" ca="1">_xludf.IFNA(INDEX(อาจารย์ประจำหลักสูตรทั้งหมด!$C:$C,MATCH('เอกสารหมายเลข 1 (2)'!$V485,อาจารย์ประจำหลักสูตรทั้งหมด!$AK:$AK,0)),"")</f>
        <v>#NAME?</v>
      </c>
      <c r="H485" s="5" t="e">
        <f t="array" aca="1" ref="H485" ca="1">_xludf.IFNA(INDEX(อาจารย์ประจำหลักสูตรทั้งหมด!$E:$E,MATCH('เอกสารหมายเลข 1 (2)'!$V485,อาจารย์ประจำหลักสูตรทั้งหมด!$AK:$AK,0)),"")</f>
        <v>#NAME?</v>
      </c>
      <c r="I485" s="5" t="e">
        <f t="array" aca="1" ref="I485" ca="1">_xludf.IFNA(INDEX(อาจารย์ประจำหลักสูตรทั้งหมด!$L:$L,MATCH('เอกสารหมายเลข 1 (2)'!$V485,อาจารย์ประจำหลักสูตรทั้งหมด!$AK:$AK,0)),"")</f>
        <v>#NAME?</v>
      </c>
      <c r="J485" s="65" t="e">
        <f t="array" aca="1" ref="J485" ca="1">_xludf.IFNA(INDEX(อาจารย์ประจำหลักสูตรทั้งหมด!$T:$T,MATCH('เอกสารหมายเลข 1 (2)'!$V485,อาจารย์ประจำหลักสูตรทั้งหมด!$AK:$AK,0)),"")</f>
        <v>#NAME?</v>
      </c>
      <c r="K485" s="5" t="s">
        <v>62</v>
      </c>
      <c r="L485" s="5" t="s">
        <v>49</v>
      </c>
      <c r="M485" s="66">
        <f t="shared" si="296"/>
        <v>1</v>
      </c>
      <c r="N485" s="66">
        <f t="shared" si="297"/>
        <v>0</v>
      </c>
      <c r="O485" s="66"/>
      <c r="P485" s="66">
        <f t="shared" si="298"/>
        <v>0</v>
      </c>
      <c r="Q485" s="66">
        <f t="shared" si="299"/>
        <v>0</v>
      </c>
      <c r="R485" s="67">
        <f t="shared" si="2"/>
        <v>1</v>
      </c>
      <c r="S485" s="5"/>
      <c r="T485" s="5"/>
      <c r="U485" s="5" t="str">
        <f t="shared" si="7"/>
        <v>คณะวิทยาศาสตร์และเทคโนโลยี สาขาวิชาฟิสิกส์</v>
      </c>
      <c r="V485" s="8">
        <v>3480600279449</v>
      </c>
      <c r="W485" s="5"/>
      <c r="X485" s="5"/>
      <c r="Y485" s="5"/>
      <c r="Z485" s="5"/>
    </row>
    <row r="486" spans="1:26" ht="21.75" customHeight="1">
      <c r="A486" s="1"/>
      <c r="B486" s="2">
        <v>3490200167481</v>
      </c>
      <c r="C486" s="64" t="s">
        <v>669</v>
      </c>
      <c r="D486" s="5" t="s">
        <v>496</v>
      </c>
      <c r="E486" s="5" t="s">
        <v>665</v>
      </c>
      <c r="F486" s="5" t="e">
        <f t="array" aca="1" ref="F486" ca="1">_xludf.IFNA(INDEX(อาจารย์ประจำหลักสูตรทั้งหมด!$J:$J,MATCH('เอกสารหมายเลข 1 (2)'!$V486,อาจารย์ประจำหลักสูตรทั้งหมด!$AK:$AK,0)),"")</f>
        <v>#NAME?</v>
      </c>
      <c r="G486" s="5" t="e">
        <f t="array" aca="1" ref="G486" ca="1">_xludf.IFNA(INDEX(อาจารย์ประจำหลักสูตรทั้งหมด!$C:$C,MATCH('เอกสารหมายเลข 1 (2)'!$V486,อาจารย์ประจำหลักสูตรทั้งหมด!$AK:$AK,0)),"")</f>
        <v>#NAME?</v>
      </c>
      <c r="H486" s="5" t="e">
        <f t="array" aca="1" ref="H486" ca="1">_xludf.IFNA(INDEX(อาจารย์ประจำหลักสูตรทั้งหมด!$E:$E,MATCH('เอกสารหมายเลข 1 (2)'!$V486,อาจารย์ประจำหลักสูตรทั้งหมด!$AK:$AK,0)),"")</f>
        <v>#NAME?</v>
      </c>
      <c r="I486" s="5" t="e">
        <f t="array" aca="1" ref="I486" ca="1">_xludf.IFNA(INDEX(อาจารย์ประจำหลักสูตรทั้งหมด!$L:$L,MATCH('เอกสารหมายเลข 1 (2)'!$V486,อาจารย์ประจำหลักสูตรทั้งหมด!$AK:$AK,0)),"")</f>
        <v>#NAME?</v>
      </c>
      <c r="J486" s="65" t="e">
        <f t="array" aca="1" ref="J486" ca="1">_xludf.IFNA(INDEX(อาจารย์ประจำหลักสูตรทั้งหมด!$T:$T,MATCH('เอกสารหมายเลข 1 (2)'!$V486,อาจารย์ประจำหลักสูตรทั้งหมด!$AK:$AK,0)),"")</f>
        <v>#NAME?</v>
      </c>
      <c r="K486" s="5" t="s">
        <v>62</v>
      </c>
      <c r="L486" s="5" t="s">
        <v>81</v>
      </c>
      <c r="M486" s="66">
        <f t="shared" si="296"/>
        <v>1</v>
      </c>
      <c r="N486" s="66">
        <f t="shared" si="297"/>
        <v>0</v>
      </c>
      <c r="O486" s="66"/>
      <c r="P486" s="66">
        <f t="shared" si="298"/>
        <v>0</v>
      </c>
      <c r="Q486" s="66">
        <f t="shared" si="299"/>
        <v>0</v>
      </c>
      <c r="R486" s="67">
        <f t="shared" si="2"/>
        <v>1</v>
      </c>
      <c r="S486" s="5"/>
      <c r="T486" s="5"/>
      <c r="U486" s="5" t="str">
        <f t="shared" si="7"/>
        <v>คณะวิทยาศาสตร์และเทคโนโลยี สาขาวิชาฟิสิกส์</v>
      </c>
      <c r="V486" s="8">
        <v>3490200167481</v>
      </c>
      <c r="W486" s="5"/>
      <c r="X486" s="5"/>
      <c r="Y486" s="5"/>
      <c r="Z486" s="5"/>
    </row>
    <row r="487" spans="1:26" ht="21.75" customHeight="1">
      <c r="A487" s="1"/>
      <c r="B487" s="2">
        <v>1470500031571</v>
      </c>
      <c r="C487" s="64" t="s">
        <v>670</v>
      </c>
      <c r="D487" s="5" t="s">
        <v>496</v>
      </c>
      <c r="E487" s="5" t="s">
        <v>665</v>
      </c>
      <c r="F487" s="5" t="e">
        <f t="array" aca="1" ref="F487" ca="1">_xludf.IFNA(INDEX(อาจารย์ประจำหลักสูตรทั้งหมด!$J:$J,MATCH('เอกสารหมายเลข 1 (2)'!$V487,อาจารย์ประจำหลักสูตรทั้งหมด!$AK:$AK,0)),"")</f>
        <v>#NAME?</v>
      </c>
      <c r="G487" s="5" t="e">
        <f t="array" aca="1" ref="G487" ca="1">_xludf.IFNA(INDEX(อาจารย์ประจำหลักสูตรทั้งหมด!$C:$C,MATCH('เอกสารหมายเลข 1 (2)'!$V487,อาจารย์ประจำหลักสูตรทั้งหมด!$AK:$AK,0)),"")</f>
        <v>#NAME?</v>
      </c>
      <c r="H487" s="5" t="e">
        <f t="array" aca="1" ref="H487" ca="1">_xludf.IFNA(INDEX(อาจารย์ประจำหลักสูตรทั้งหมด!$E:$E,MATCH('เอกสารหมายเลข 1 (2)'!$V487,อาจารย์ประจำหลักสูตรทั้งหมด!$AK:$AK,0)),"")</f>
        <v>#NAME?</v>
      </c>
      <c r="I487" s="5" t="e">
        <f t="array" aca="1" ref="I487" ca="1">_xludf.IFNA(INDEX(อาจารย์ประจำหลักสูตรทั้งหมด!$L:$L,MATCH('เอกสารหมายเลข 1 (2)'!$V487,อาจารย์ประจำหลักสูตรทั้งหมด!$AK:$AK,0)),"")</f>
        <v>#NAME?</v>
      </c>
      <c r="J487" s="65" t="e">
        <f t="array" aca="1" ref="J487" ca="1">_xludf.IFNA(INDEX(อาจารย์ประจำหลักสูตรทั้งหมด!$T:$T,MATCH('เอกสารหมายเลข 1 (2)'!$V487,อาจารย์ประจำหลักสูตรทั้งหมด!$AK:$AK,0)),"")</f>
        <v>#NAME?</v>
      </c>
      <c r="K487" s="5" t="s">
        <v>6</v>
      </c>
      <c r="L487" s="5" t="s">
        <v>49</v>
      </c>
      <c r="M487" s="66">
        <f t="shared" si="296"/>
        <v>0</v>
      </c>
      <c r="N487" s="66">
        <f t="shared" si="297"/>
        <v>1</v>
      </c>
      <c r="O487" s="66"/>
      <c r="P487" s="66">
        <f t="shared" si="298"/>
        <v>0</v>
      </c>
      <c r="Q487" s="66">
        <f t="shared" si="299"/>
        <v>0</v>
      </c>
      <c r="R487" s="67">
        <f t="shared" si="2"/>
        <v>1</v>
      </c>
      <c r="S487" s="5"/>
      <c r="T487" s="5"/>
      <c r="U487" s="5" t="str">
        <f t="shared" si="7"/>
        <v>คณะวิทยาศาสตร์และเทคโนโลยี สาขาวิชาฟิสิกส์</v>
      </c>
      <c r="V487" s="8">
        <v>1470500031571</v>
      </c>
      <c r="W487" s="5"/>
      <c r="X487" s="5"/>
      <c r="Y487" s="5"/>
      <c r="Z487" s="5"/>
    </row>
    <row r="488" spans="1:26" ht="21.75" customHeight="1">
      <c r="A488" s="1"/>
      <c r="B488" s="2">
        <v>3100601307031</v>
      </c>
      <c r="C488" s="64" t="s">
        <v>383</v>
      </c>
      <c r="D488" s="5" t="s">
        <v>496</v>
      </c>
      <c r="E488" s="5" t="s">
        <v>665</v>
      </c>
      <c r="F488" s="5" t="e">
        <f t="array" aca="1" ref="F488" ca="1">_xludf.IFNA(INDEX(อาจารย์ประจำหลักสูตรทั้งหมด!$J:$J,MATCH('เอกสารหมายเลข 1 (2)'!$V488,อาจารย์ประจำหลักสูตรทั้งหมด!$AK:$AK,0)),"")</f>
        <v>#NAME?</v>
      </c>
      <c r="G488" s="5" t="e">
        <f t="array" aca="1" ref="G488" ca="1">_xludf.IFNA(INDEX(อาจารย์ประจำหลักสูตรทั้งหมด!$C:$C,MATCH('เอกสารหมายเลข 1 (2)'!$V488,อาจารย์ประจำหลักสูตรทั้งหมด!$AK:$AK,0)),"")</f>
        <v>#NAME?</v>
      </c>
      <c r="H488" s="5" t="e">
        <f t="array" aca="1" ref="H488" ca="1">_xludf.IFNA(INDEX(อาจารย์ประจำหลักสูตรทั้งหมด!$E:$E,MATCH('เอกสารหมายเลข 1 (2)'!$V488,อาจารย์ประจำหลักสูตรทั้งหมด!$AK:$AK,0)),"")</f>
        <v>#NAME?</v>
      </c>
      <c r="I488" s="5" t="e">
        <f t="array" aca="1" ref="I488" ca="1">_xludf.IFNA(INDEX(อาจารย์ประจำหลักสูตรทั้งหมด!$L:$L,MATCH('เอกสารหมายเลข 1 (2)'!$V488,อาจารย์ประจำหลักสูตรทั้งหมด!$AK:$AK,0)),"")</f>
        <v>#NAME?</v>
      </c>
      <c r="J488" s="65" t="e">
        <f t="array" aca="1" ref="J488" ca="1">_xludf.IFNA(INDEX(อาจารย์ประจำหลักสูตรทั้งหมด!$T:$T,MATCH('เอกสารหมายเลข 1 (2)'!$V488,อาจารย์ประจำหลักสูตรทั้งหมด!$AK:$AK,0)),"")</f>
        <v>#NAME?</v>
      </c>
      <c r="K488" s="5" t="s">
        <v>6</v>
      </c>
      <c r="L488" s="5" t="s">
        <v>49</v>
      </c>
      <c r="M488" s="66">
        <f t="shared" si="296"/>
        <v>0</v>
      </c>
      <c r="N488" s="66">
        <f t="shared" si="297"/>
        <v>1</v>
      </c>
      <c r="O488" s="66"/>
      <c r="P488" s="66">
        <f t="shared" si="298"/>
        <v>0</v>
      </c>
      <c r="Q488" s="66">
        <f t="shared" si="299"/>
        <v>0</v>
      </c>
      <c r="R488" s="67">
        <f t="shared" si="2"/>
        <v>1</v>
      </c>
      <c r="S488" s="5"/>
      <c r="T488" s="5"/>
      <c r="U488" s="5" t="str">
        <f t="shared" si="7"/>
        <v>คณะวิทยาศาสตร์และเทคโนโลยี สาขาวิชาฟิสิกส์</v>
      </c>
      <c r="V488" s="8">
        <v>3100601307031</v>
      </c>
      <c r="W488" s="5"/>
      <c r="X488" s="5"/>
      <c r="Y488" s="5"/>
      <c r="Z488" s="5"/>
    </row>
    <row r="489" spans="1:26" ht="21.75" customHeight="1">
      <c r="A489" s="1"/>
      <c r="B489" s="2">
        <v>3349800184718</v>
      </c>
      <c r="C489" s="64" t="s">
        <v>671</v>
      </c>
      <c r="D489" s="5" t="s">
        <v>496</v>
      </c>
      <c r="E489" s="5" t="s">
        <v>665</v>
      </c>
      <c r="F489" s="5" t="e">
        <f t="array" aca="1" ref="F489" ca="1">_xludf.IFNA(INDEX(อาจารย์ประจำหลักสูตรทั้งหมด!$J:$J,MATCH('เอกสารหมายเลข 1 (2)'!$V489,อาจารย์ประจำหลักสูตรทั้งหมด!$AK:$AK,0)),"")</f>
        <v>#NAME?</v>
      </c>
      <c r="G489" s="5" t="e">
        <f t="array" aca="1" ref="G489" ca="1">_xludf.IFNA(INDEX(อาจารย์ประจำหลักสูตรทั้งหมด!$C:$C,MATCH('เอกสารหมายเลข 1 (2)'!$V489,อาจารย์ประจำหลักสูตรทั้งหมด!$AK:$AK,0)),"")</f>
        <v>#NAME?</v>
      </c>
      <c r="H489" s="5" t="e">
        <f t="array" aca="1" ref="H489" ca="1">_xludf.IFNA(INDEX(อาจารย์ประจำหลักสูตรทั้งหมด!$E:$E,MATCH('เอกสารหมายเลข 1 (2)'!$V489,อาจารย์ประจำหลักสูตรทั้งหมด!$AK:$AK,0)),"")</f>
        <v>#NAME?</v>
      </c>
      <c r="I489" s="5" t="e">
        <f t="array" aca="1" ref="I489" ca="1">_xludf.IFNA(INDEX(อาจารย์ประจำหลักสูตรทั้งหมด!$L:$L,MATCH('เอกสารหมายเลข 1 (2)'!$V489,อาจารย์ประจำหลักสูตรทั้งหมด!$AK:$AK,0)),"")</f>
        <v>#NAME?</v>
      </c>
      <c r="J489" s="65" t="e">
        <f t="array" aca="1" ref="J489" ca="1">_xludf.IFNA(INDEX(อาจารย์ประจำหลักสูตรทั้งหมด!$T:$T,MATCH('เอกสารหมายเลข 1 (2)'!$V489,อาจารย์ประจำหลักสูตรทั้งหมด!$AK:$AK,0)),"")</f>
        <v>#NAME?</v>
      </c>
      <c r="K489" s="5" t="s">
        <v>6</v>
      </c>
      <c r="L489" s="5" t="s">
        <v>49</v>
      </c>
      <c r="M489" s="66">
        <f t="shared" si="296"/>
        <v>0</v>
      </c>
      <c r="N489" s="66">
        <f t="shared" si="297"/>
        <v>1</v>
      </c>
      <c r="O489" s="66"/>
      <c r="P489" s="66">
        <f t="shared" si="298"/>
        <v>0</v>
      </c>
      <c r="Q489" s="66">
        <f t="shared" si="299"/>
        <v>0</v>
      </c>
      <c r="R489" s="67">
        <f t="shared" si="2"/>
        <v>1</v>
      </c>
      <c r="S489" s="5"/>
      <c r="T489" s="5"/>
      <c r="U489" s="5" t="str">
        <f t="shared" si="7"/>
        <v>คณะวิทยาศาสตร์และเทคโนโลยี สาขาวิชาฟิสิกส์</v>
      </c>
      <c r="V489" s="8">
        <v>3349800184718</v>
      </c>
      <c r="W489" s="5"/>
      <c r="X489" s="5"/>
      <c r="Y489" s="5"/>
      <c r="Z489" s="5"/>
    </row>
    <row r="490" spans="1:26" ht="21.75" customHeight="1">
      <c r="A490" s="1"/>
      <c r="B490" s="2">
        <v>3449900343426</v>
      </c>
      <c r="C490" s="64" t="s">
        <v>550</v>
      </c>
      <c r="D490" s="5" t="s">
        <v>496</v>
      </c>
      <c r="E490" s="5" t="s">
        <v>665</v>
      </c>
      <c r="F490" s="5" t="e">
        <f t="array" aca="1" ref="F490" ca="1">_xludf.IFNA(INDEX(อาจารย์ประจำหลักสูตรทั้งหมด!$J:$J,MATCH('เอกสารหมายเลข 1 (2)'!$V490,อาจารย์ประจำหลักสูตรทั้งหมด!$AK:$AK,0)),"")</f>
        <v>#NAME?</v>
      </c>
      <c r="G490" s="5" t="e">
        <f t="array" aca="1" ref="G490" ca="1">_xludf.IFNA(INDEX(อาจารย์ประจำหลักสูตรทั้งหมด!$C:$C,MATCH('เอกสารหมายเลข 1 (2)'!$V490,อาจารย์ประจำหลักสูตรทั้งหมด!$AK:$AK,0)),"")</f>
        <v>#NAME?</v>
      </c>
      <c r="H490" s="5" t="e">
        <f t="array" aca="1" ref="H490" ca="1">_xludf.IFNA(INDEX(อาจารย์ประจำหลักสูตรทั้งหมด!$E:$E,MATCH('เอกสารหมายเลข 1 (2)'!$V490,อาจารย์ประจำหลักสูตรทั้งหมด!$AK:$AK,0)),"")</f>
        <v>#NAME?</v>
      </c>
      <c r="I490" s="5" t="e">
        <f t="array" aca="1" ref="I490" ca="1">_xludf.IFNA(INDEX(อาจารย์ประจำหลักสูตรทั้งหมด!$L:$L,MATCH('เอกสารหมายเลข 1 (2)'!$V490,อาจารย์ประจำหลักสูตรทั้งหมด!$AK:$AK,0)),"")</f>
        <v>#NAME?</v>
      </c>
      <c r="J490" s="65" t="e">
        <f t="array" aca="1" ref="J490" ca="1">_xludf.IFNA(INDEX(อาจารย์ประจำหลักสูตรทั้งหมด!$T:$T,MATCH('เอกสารหมายเลข 1 (2)'!$V490,อาจารย์ประจำหลักสูตรทั้งหมด!$AK:$AK,0)),"")</f>
        <v>#NAME?</v>
      </c>
      <c r="K490" s="5" t="s">
        <v>6</v>
      </c>
      <c r="L490" s="5" t="s">
        <v>49</v>
      </c>
      <c r="M490" s="66">
        <f t="shared" si="296"/>
        <v>0</v>
      </c>
      <c r="N490" s="66">
        <f t="shared" si="297"/>
        <v>1</v>
      </c>
      <c r="O490" s="66"/>
      <c r="P490" s="66">
        <f t="shared" si="298"/>
        <v>0</v>
      </c>
      <c r="Q490" s="66">
        <f t="shared" si="299"/>
        <v>0</v>
      </c>
      <c r="R490" s="67">
        <f t="shared" si="2"/>
        <v>1</v>
      </c>
      <c r="S490" s="5"/>
      <c r="T490" s="5"/>
      <c r="U490" s="5" t="str">
        <f t="shared" si="7"/>
        <v>คณะวิทยาศาสตร์และเทคโนโลยี สาขาวิชาฟิสิกส์</v>
      </c>
      <c r="V490" s="8">
        <v>3449900343426</v>
      </c>
      <c r="W490" s="5"/>
      <c r="X490" s="5"/>
      <c r="Y490" s="5"/>
      <c r="Z490" s="5"/>
    </row>
    <row r="491" spans="1:26" ht="21.75" customHeight="1">
      <c r="A491" s="1"/>
      <c r="B491" s="2">
        <v>3470500102628</v>
      </c>
      <c r="C491" s="64" t="s">
        <v>672</v>
      </c>
      <c r="D491" s="5" t="s">
        <v>496</v>
      </c>
      <c r="E491" s="5" t="s">
        <v>665</v>
      </c>
      <c r="F491" s="5" t="e">
        <f t="array" aca="1" ref="F491" ca="1">_xludf.IFNA(INDEX(อาจารย์ประจำหลักสูตรทั้งหมด!$J:$J,MATCH('เอกสารหมายเลข 1 (2)'!$V491,อาจารย์ประจำหลักสูตรทั้งหมด!$AK:$AK,0)),"")</f>
        <v>#NAME?</v>
      </c>
      <c r="G491" s="5" t="e">
        <f t="array" aca="1" ref="G491" ca="1">_xludf.IFNA(INDEX(อาจารย์ประจำหลักสูตรทั้งหมด!$C:$C,MATCH('เอกสารหมายเลข 1 (2)'!$V491,อาจารย์ประจำหลักสูตรทั้งหมด!$AK:$AK,0)),"")</f>
        <v>#NAME?</v>
      </c>
      <c r="H491" s="5" t="e">
        <f t="array" aca="1" ref="H491" ca="1">_xludf.IFNA(INDEX(อาจารย์ประจำหลักสูตรทั้งหมด!$E:$E,MATCH('เอกสารหมายเลข 1 (2)'!$V491,อาจารย์ประจำหลักสูตรทั้งหมด!$AK:$AK,0)),"")</f>
        <v>#NAME?</v>
      </c>
      <c r="I491" s="5" t="e">
        <f t="array" aca="1" ref="I491" ca="1">_xludf.IFNA(INDEX(อาจารย์ประจำหลักสูตรทั้งหมด!$L:$L,MATCH('เอกสารหมายเลข 1 (2)'!$V491,อาจารย์ประจำหลักสูตรทั้งหมด!$AK:$AK,0)),"")</f>
        <v>#NAME?</v>
      </c>
      <c r="J491" s="65" t="e">
        <f t="array" aca="1" ref="J491" ca="1">_xludf.IFNA(INDEX(อาจารย์ประจำหลักสูตรทั้งหมด!$T:$T,MATCH('เอกสารหมายเลข 1 (2)'!$V491,อาจารย์ประจำหลักสูตรทั้งหมด!$AK:$AK,0)),"")</f>
        <v>#NAME?</v>
      </c>
      <c r="K491" s="5" t="s">
        <v>6</v>
      </c>
      <c r="L491" s="5" t="s">
        <v>49</v>
      </c>
      <c r="M491" s="66">
        <f t="shared" si="296"/>
        <v>0</v>
      </c>
      <c r="N491" s="66">
        <f t="shared" si="297"/>
        <v>1</v>
      </c>
      <c r="O491" s="66"/>
      <c r="P491" s="66">
        <f t="shared" si="298"/>
        <v>0</v>
      </c>
      <c r="Q491" s="66">
        <f t="shared" si="299"/>
        <v>0</v>
      </c>
      <c r="R491" s="67">
        <f t="shared" si="2"/>
        <v>1</v>
      </c>
      <c r="S491" s="5"/>
      <c r="T491" s="5"/>
      <c r="U491" s="5" t="str">
        <f t="shared" si="7"/>
        <v>คณะวิทยาศาสตร์และเทคโนโลยี สาขาวิชาฟิสิกส์</v>
      </c>
      <c r="V491" s="8">
        <v>3470500102628</v>
      </c>
      <c r="W491" s="5"/>
      <c r="X491" s="5"/>
      <c r="Y491" s="5"/>
      <c r="Z491" s="5"/>
    </row>
    <row r="492" spans="1:26" ht="21.75" customHeight="1">
      <c r="A492" s="1"/>
      <c r="B492" s="2">
        <v>3480800393741</v>
      </c>
      <c r="C492" s="64" t="s">
        <v>673</v>
      </c>
      <c r="D492" s="5" t="s">
        <v>496</v>
      </c>
      <c r="E492" s="5" t="s">
        <v>665</v>
      </c>
      <c r="F492" s="5" t="e">
        <f t="array" aca="1" ref="F492" ca="1">_xludf.IFNA(INDEX(อาจารย์ประจำหลักสูตรทั้งหมด!$J:$J,MATCH('เอกสารหมายเลข 1 (2)'!$V492,อาจารย์ประจำหลักสูตรทั้งหมด!$AK:$AK,0)),"")</f>
        <v>#NAME?</v>
      </c>
      <c r="G492" s="5" t="e">
        <f t="array" aca="1" ref="G492" ca="1">_xludf.IFNA(INDEX(อาจารย์ประจำหลักสูตรทั้งหมด!$C:$C,MATCH('เอกสารหมายเลข 1 (2)'!$V492,อาจารย์ประจำหลักสูตรทั้งหมด!$AK:$AK,0)),"")</f>
        <v>#NAME?</v>
      </c>
      <c r="H492" s="5" t="e">
        <f t="array" aca="1" ref="H492" ca="1">_xludf.IFNA(INDEX(อาจารย์ประจำหลักสูตรทั้งหมด!$E:$E,MATCH('เอกสารหมายเลข 1 (2)'!$V492,อาจารย์ประจำหลักสูตรทั้งหมด!$AK:$AK,0)),"")</f>
        <v>#NAME?</v>
      </c>
      <c r="I492" s="5" t="e">
        <f t="array" aca="1" ref="I492" ca="1">_xludf.IFNA(INDEX(อาจารย์ประจำหลักสูตรทั้งหมด!$L:$L,MATCH('เอกสารหมายเลข 1 (2)'!$V492,อาจารย์ประจำหลักสูตรทั้งหมด!$AK:$AK,0)),"")</f>
        <v>#NAME?</v>
      </c>
      <c r="J492" s="65" t="e">
        <f t="array" aca="1" ref="J492" ca="1">_xludf.IFNA(INDEX(อาจารย์ประจำหลักสูตรทั้งหมด!$T:$T,MATCH('เอกสารหมายเลข 1 (2)'!$V492,อาจารย์ประจำหลักสูตรทั้งหมด!$AK:$AK,0)),"")</f>
        <v>#NAME?</v>
      </c>
      <c r="K492" s="5" t="s">
        <v>6</v>
      </c>
      <c r="L492" s="5" t="s">
        <v>81</v>
      </c>
      <c r="M492" s="66">
        <f t="shared" si="296"/>
        <v>0</v>
      </c>
      <c r="N492" s="66">
        <f t="shared" si="297"/>
        <v>1</v>
      </c>
      <c r="O492" s="66"/>
      <c r="P492" s="66">
        <f t="shared" si="298"/>
        <v>0</v>
      </c>
      <c r="Q492" s="66">
        <f t="shared" si="299"/>
        <v>0</v>
      </c>
      <c r="R492" s="67">
        <f t="shared" si="2"/>
        <v>1</v>
      </c>
      <c r="S492" s="5"/>
      <c r="T492" s="5"/>
      <c r="U492" s="5" t="str">
        <f t="shared" si="7"/>
        <v>คณะวิทยาศาสตร์และเทคโนโลยี สาขาวิชาฟิสิกส์</v>
      </c>
      <c r="V492" s="8">
        <v>3480800393741</v>
      </c>
      <c r="W492" s="5"/>
      <c r="X492" s="5"/>
      <c r="Y492" s="5"/>
      <c r="Z492" s="5"/>
    </row>
    <row r="493" spans="1:26" ht="21.75" customHeight="1">
      <c r="A493" s="1"/>
      <c r="B493" s="2">
        <v>3490500307793</v>
      </c>
      <c r="C493" s="64" t="s">
        <v>545</v>
      </c>
      <c r="D493" s="5" t="s">
        <v>496</v>
      </c>
      <c r="E493" s="5" t="s">
        <v>665</v>
      </c>
      <c r="F493" s="5" t="e">
        <f t="array" aca="1" ref="F493" ca="1">_xludf.IFNA(INDEX(อาจารย์ประจำหลักสูตรทั้งหมด!$J:$J,MATCH('เอกสารหมายเลข 1 (2)'!$V493,อาจารย์ประจำหลักสูตรทั้งหมด!$AK:$AK,0)),"")</f>
        <v>#NAME?</v>
      </c>
      <c r="G493" s="5" t="e">
        <f t="array" aca="1" ref="G493" ca="1">_xludf.IFNA(INDEX(อาจารย์ประจำหลักสูตรทั้งหมด!$C:$C,MATCH('เอกสารหมายเลข 1 (2)'!$V493,อาจารย์ประจำหลักสูตรทั้งหมด!$AK:$AK,0)),"")</f>
        <v>#NAME?</v>
      </c>
      <c r="H493" s="5" t="e">
        <f t="array" aca="1" ref="H493" ca="1">_xludf.IFNA(INDEX(อาจารย์ประจำหลักสูตรทั้งหมด!$E:$E,MATCH('เอกสารหมายเลข 1 (2)'!$V493,อาจารย์ประจำหลักสูตรทั้งหมด!$AK:$AK,0)),"")</f>
        <v>#NAME?</v>
      </c>
      <c r="I493" s="5" t="e">
        <f t="array" aca="1" ref="I493" ca="1">_xludf.IFNA(INDEX(อาจารย์ประจำหลักสูตรทั้งหมด!$L:$L,MATCH('เอกสารหมายเลข 1 (2)'!$V493,อาจารย์ประจำหลักสูตรทั้งหมด!$AK:$AK,0)),"")</f>
        <v>#NAME?</v>
      </c>
      <c r="J493" s="65" t="e">
        <f t="array" aca="1" ref="J493" ca="1">_xludf.IFNA(INDEX(อาจารย์ประจำหลักสูตรทั้งหมด!$T:$T,MATCH('เอกสารหมายเลข 1 (2)'!$V493,อาจารย์ประจำหลักสูตรทั้งหมด!$AK:$AK,0)),"")</f>
        <v>#NAME?</v>
      </c>
      <c r="K493" s="5" t="s">
        <v>6</v>
      </c>
      <c r="L493" s="5" t="s">
        <v>49</v>
      </c>
      <c r="M493" s="66">
        <f t="shared" si="296"/>
        <v>0</v>
      </c>
      <c r="N493" s="66">
        <f t="shared" si="297"/>
        <v>1</v>
      </c>
      <c r="O493" s="66"/>
      <c r="P493" s="66">
        <f t="shared" si="298"/>
        <v>0</v>
      </c>
      <c r="Q493" s="66">
        <f t="shared" si="299"/>
        <v>0</v>
      </c>
      <c r="R493" s="67">
        <f t="shared" si="2"/>
        <v>1</v>
      </c>
      <c r="S493" s="5"/>
      <c r="T493" s="5"/>
      <c r="U493" s="5" t="str">
        <f t="shared" si="7"/>
        <v xml:space="preserve"> </v>
      </c>
      <c r="V493" s="8">
        <v>3490500307793</v>
      </c>
      <c r="W493" s="5"/>
      <c r="X493" s="5"/>
      <c r="Y493" s="5"/>
      <c r="Z493" s="5"/>
    </row>
    <row r="494" spans="1:26" ht="21.75" customHeight="1">
      <c r="A494" s="4">
        <v>7</v>
      </c>
      <c r="B494" s="57" t="str">
        <f>E495</f>
        <v>สาขาวิชาวิทยาศาสตร์สิ่งแวดล้อม</v>
      </c>
      <c r="C494" s="58" t="str">
        <f>B494</f>
        <v>สาขาวิชาวิทยาศาสตร์สิ่งแวดล้อม</v>
      </c>
      <c r="D494" s="59"/>
      <c r="E494" s="59"/>
      <c r="F494" s="59" t="e">
        <f t="array" aca="1" ref="F494" ca="1">_xludf.IFNA(INDEX(อาจารย์ประจำหลักสูตรทั้งหมด!$J:$J,MATCH('เอกสารหมายเลข 1 (2)'!$V494,อาจารย์ประจำหลักสูตรทั้งหมด!$AK:$AK,0)),"")</f>
        <v>#NAME?</v>
      </c>
      <c r="G494" s="59" t="e">
        <f t="array" aca="1" ref="G494" ca="1">_xludf.IFNA(INDEX(อาจารย์ประจำหลักสูตรทั้งหมด!$C:$C,MATCH('เอกสารหมายเลข 1 (2)'!$V494,อาจารย์ประจำหลักสูตรทั้งหมด!$AK:$AK,0)),"")</f>
        <v>#NAME?</v>
      </c>
      <c r="H494" s="59" t="e">
        <f t="array" aca="1" ref="H494" ca="1">_xludf.IFNA(INDEX(อาจารย์ประจำหลักสูตรทั้งหมด!$E:$E,MATCH('เอกสารหมายเลข 1 (2)'!$V494,อาจารย์ประจำหลักสูตรทั้งหมด!$AK:$AK,0)),"")</f>
        <v>#NAME?</v>
      </c>
      <c r="I494" s="59" t="e">
        <f t="array" aca="1" ref="I494" ca="1">_xludf.IFNA(INDEX(อาจารย์ประจำหลักสูตรทั้งหมด!$L:$L,MATCH('เอกสารหมายเลข 1 (2)'!$V494,อาจารย์ประจำหลักสูตรทั้งหมด!$AK:$AK,0)),"")</f>
        <v>#NAME?</v>
      </c>
      <c r="J494" s="61" t="e">
        <f t="array" aca="1" ref="J494" ca="1">_xludf.IFNA(INDEX(อาจารย์ประจำหลักสูตรทั้งหมด!$T:$T,MATCH('เอกสารหมายเลข 1 (2)'!$V494,อาจารย์ประจำหลักสูตรทั้งหมด!$AK:$AK,0)),"")</f>
        <v>#NAME?</v>
      </c>
      <c r="K494" s="59"/>
      <c r="L494" s="59"/>
      <c r="M494" s="62">
        <f t="shared" ref="M494:N494" si="300">SUMIF($E:$E,$B494,M:M)</f>
        <v>1</v>
      </c>
      <c r="N494" s="62">
        <f t="shared" si="300"/>
        <v>6</v>
      </c>
      <c r="O494" s="62"/>
      <c r="P494" s="62">
        <f t="shared" ref="P494:Q494" si="301">SUMIF($E:$E,$B494,P:P)</f>
        <v>0</v>
      </c>
      <c r="Q494" s="62">
        <f t="shared" si="301"/>
        <v>0</v>
      </c>
      <c r="R494" s="63">
        <f t="shared" si="2"/>
        <v>7</v>
      </c>
      <c r="S494" s="59"/>
      <c r="T494" s="59"/>
      <c r="U494" s="5" t="str">
        <f t="shared" si="7"/>
        <v>คณะวิทยาศาสตร์และเทคโนโลยี สาขาวิชาวิทยาศาสตร์สิ่งแวดล้อม</v>
      </c>
      <c r="V494" s="58" t="s">
        <v>51</v>
      </c>
      <c r="W494" s="59"/>
      <c r="X494" s="59"/>
      <c r="Y494" s="59"/>
      <c r="Z494" s="59"/>
    </row>
    <row r="495" spans="1:26" ht="21.75" customHeight="1">
      <c r="A495" s="1"/>
      <c r="B495" s="2">
        <v>3310300690985</v>
      </c>
      <c r="C495" s="64" t="s">
        <v>675</v>
      </c>
      <c r="D495" s="5" t="s">
        <v>496</v>
      </c>
      <c r="E495" s="5" t="s">
        <v>676</v>
      </c>
      <c r="F495" s="5" t="e">
        <f t="array" aca="1" ref="F495" ca="1">_xludf.IFNA(INDEX(อาจารย์ประจำหลักสูตรทั้งหมด!$J:$J,MATCH('เอกสารหมายเลข 1 (2)'!$V495,อาจารย์ประจำหลักสูตรทั้งหมด!$AK:$AK,0)),"")</f>
        <v>#NAME?</v>
      </c>
      <c r="G495" s="5" t="e">
        <f t="array" aca="1" ref="G495" ca="1">_xludf.IFNA(INDEX(อาจารย์ประจำหลักสูตรทั้งหมด!$C:$C,MATCH('เอกสารหมายเลข 1 (2)'!$V495,อาจารย์ประจำหลักสูตรทั้งหมด!$AK:$AK,0)),"")</f>
        <v>#NAME?</v>
      </c>
      <c r="H495" s="5" t="e">
        <f t="array" aca="1" ref="H495" ca="1">_xludf.IFNA(INDEX(อาจารย์ประจำหลักสูตรทั้งหมด!$E:$E,MATCH('เอกสารหมายเลข 1 (2)'!$V495,อาจารย์ประจำหลักสูตรทั้งหมด!$AK:$AK,0)),"")</f>
        <v>#NAME?</v>
      </c>
      <c r="I495" s="5" t="e">
        <f t="array" aca="1" ref="I495" ca="1">_xludf.IFNA(INDEX(อาจารย์ประจำหลักสูตรทั้งหมด!$L:$L,MATCH('เอกสารหมายเลข 1 (2)'!$V495,อาจารย์ประจำหลักสูตรทั้งหมด!$AK:$AK,0)),"")</f>
        <v>#NAME?</v>
      </c>
      <c r="J495" s="65" t="e">
        <f t="array" aca="1" ref="J495" ca="1">_xludf.IFNA(INDEX(อาจารย์ประจำหลักสูตรทั้งหมด!$T:$T,MATCH('เอกสารหมายเลข 1 (2)'!$V495,อาจารย์ประจำหลักสูตรทั้งหมด!$AK:$AK,0)),"")</f>
        <v>#NAME?</v>
      </c>
      <c r="K495" s="5" t="s">
        <v>62</v>
      </c>
      <c r="L495" s="5" t="s">
        <v>81</v>
      </c>
      <c r="M495" s="66">
        <f t="shared" ref="M495:M501" si="302">IF(K495="ข้าราชการพลเรือนในสถาบันอุดมศึกษา",1,0)</f>
        <v>1</v>
      </c>
      <c r="N495" s="66">
        <f t="shared" ref="N495:N501" si="303">IF(K495="พนักงานมหาวิทยาลัย",1,0)</f>
        <v>0</v>
      </c>
      <c r="O495" s="66"/>
      <c r="P495" s="66">
        <f t="shared" ref="P495:P501" si="304">IF(K495="ลูกจ้างชั่วคราวรายเดือน",1,0)</f>
        <v>0</v>
      </c>
      <c r="Q495" s="66">
        <f t="shared" ref="Q495:Q501" si="305">IF(K495="อาจารย์พิเศษรายชั่วโมง",1,0)</f>
        <v>0</v>
      </c>
      <c r="R495" s="67">
        <f t="shared" si="2"/>
        <v>1</v>
      </c>
      <c r="S495" s="5"/>
      <c r="T495" s="5"/>
      <c r="U495" s="5" t="str">
        <f t="shared" si="7"/>
        <v>คณะวิทยาศาสตร์และเทคโนโลยี สาขาวิชาวิทยาศาสตร์สิ่งแวดล้อม</v>
      </c>
      <c r="V495" s="8">
        <v>3310300690985</v>
      </c>
      <c r="W495" s="5"/>
      <c r="X495" s="5"/>
      <c r="Y495" s="5"/>
      <c r="Z495" s="5"/>
    </row>
    <row r="496" spans="1:26" ht="21.75" customHeight="1">
      <c r="A496" s="1"/>
      <c r="B496" s="2">
        <v>1400600035918</v>
      </c>
      <c r="C496" s="64" t="s">
        <v>677</v>
      </c>
      <c r="D496" s="5" t="s">
        <v>496</v>
      </c>
      <c r="E496" s="5" t="s">
        <v>676</v>
      </c>
      <c r="F496" s="5" t="e">
        <f t="array" aca="1" ref="F496" ca="1">_xludf.IFNA(INDEX(อาจารย์ประจำหลักสูตรทั้งหมด!$J:$J,MATCH('เอกสารหมายเลข 1 (2)'!$V496,อาจารย์ประจำหลักสูตรทั้งหมด!$AK:$AK,0)),"")</f>
        <v>#NAME?</v>
      </c>
      <c r="G496" s="5" t="e">
        <f t="array" aca="1" ref="G496" ca="1">_xludf.IFNA(INDEX(อาจารย์ประจำหลักสูตรทั้งหมด!$C:$C,MATCH('เอกสารหมายเลข 1 (2)'!$V496,อาจารย์ประจำหลักสูตรทั้งหมด!$AK:$AK,0)),"")</f>
        <v>#NAME?</v>
      </c>
      <c r="H496" s="5" t="e">
        <f t="array" aca="1" ref="H496" ca="1">_xludf.IFNA(INDEX(อาจารย์ประจำหลักสูตรทั้งหมด!$E:$E,MATCH('เอกสารหมายเลข 1 (2)'!$V496,อาจารย์ประจำหลักสูตรทั้งหมด!$AK:$AK,0)),"")</f>
        <v>#NAME?</v>
      </c>
      <c r="I496" s="5" t="e">
        <f t="array" aca="1" ref="I496" ca="1">_xludf.IFNA(INDEX(อาจารย์ประจำหลักสูตรทั้งหมด!$L:$L,MATCH('เอกสารหมายเลข 1 (2)'!$V496,อาจารย์ประจำหลักสูตรทั้งหมด!$AK:$AK,0)),"")</f>
        <v>#NAME?</v>
      </c>
      <c r="J496" s="65" t="e">
        <f t="array" aca="1" ref="J496" ca="1">_xludf.IFNA(INDEX(อาจารย์ประจำหลักสูตรทั้งหมด!$T:$T,MATCH('เอกสารหมายเลข 1 (2)'!$V496,อาจารย์ประจำหลักสูตรทั้งหมด!$AK:$AK,0)),"")</f>
        <v>#NAME?</v>
      </c>
      <c r="K496" s="5" t="s">
        <v>6</v>
      </c>
      <c r="L496" s="5" t="s">
        <v>81</v>
      </c>
      <c r="M496" s="66">
        <f t="shared" si="302"/>
        <v>0</v>
      </c>
      <c r="N496" s="66">
        <f t="shared" si="303"/>
        <v>1</v>
      </c>
      <c r="O496" s="66"/>
      <c r="P496" s="66">
        <f t="shared" si="304"/>
        <v>0</v>
      </c>
      <c r="Q496" s="66">
        <f t="shared" si="305"/>
        <v>0</v>
      </c>
      <c r="R496" s="67">
        <f t="shared" si="2"/>
        <v>1</v>
      </c>
      <c r="S496" s="5"/>
      <c r="T496" s="5"/>
      <c r="U496" s="5" t="str">
        <f t="shared" si="7"/>
        <v>คณะวิทยาศาสตร์และเทคโนโลยี สาขาวิชาวิทยาศาสตร์สิ่งแวดล้อม</v>
      </c>
      <c r="V496" s="8">
        <v>1400600035918</v>
      </c>
      <c r="W496" s="5"/>
      <c r="X496" s="5"/>
      <c r="Y496" s="5"/>
      <c r="Z496" s="5"/>
    </row>
    <row r="497" spans="1:26" ht="21.75" customHeight="1">
      <c r="A497" s="1"/>
      <c r="B497" s="2">
        <v>1409900082642</v>
      </c>
      <c r="C497" s="64" t="s">
        <v>678</v>
      </c>
      <c r="D497" s="5" t="s">
        <v>496</v>
      </c>
      <c r="E497" s="5" t="s">
        <v>676</v>
      </c>
      <c r="F497" s="5" t="e">
        <f t="array" aca="1" ref="F497" ca="1">_xludf.IFNA(INDEX(อาจารย์ประจำหลักสูตรทั้งหมด!$J:$J,MATCH('เอกสารหมายเลข 1 (2)'!$V497,อาจารย์ประจำหลักสูตรทั้งหมด!$AK:$AK,0)),"")</f>
        <v>#NAME?</v>
      </c>
      <c r="G497" s="5" t="e">
        <f t="array" aca="1" ref="G497" ca="1">_xludf.IFNA(INDEX(อาจารย์ประจำหลักสูตรทั้งหมด!$C:$C,MATCH('เอกสารหมายเลข 1 (2)'!$V497,อาจารย์ประจำหลักสูตรทั้งหมด!$AK:$AK,0)),"")</f>
        <v>#NAME?</v>
      </c>
      <c r="H497" s="5" t="e">
        <f t="array" aca="1" ref="H497" ca="1">_xludf.IFNA(INDEX(อาจารย์ประจำหลักสูตรทั้งหมด!$E:$E,MATCH('เอกสารหมายเลข 1 (2)'!$V497,อาจารย์ประจำหลักสูตรทั้งหมด!$AK:$AK,0)),"")</f>
        <v>#NAME?</v>
      </c>
      <c r="I497" s="5" t="e">
        <f t="array" aca="1" ref="I497" ca="1">_xludf.IFNA(INDEX(อาจารย์ประจำหลักสูตรทั้งหมด!$L:$L,MATCH('เอกสารหมายเลข 1 (2)'!$V497,อาจารย์ประจำหลักสูตรทั้งหมด!$AK:$AK,0)),"")</f>
        <v>#NAME?</v>
      </c>
      <c r="J497" s="65" t="e">
        <f t="array" aca="1" ref="J497" ca="1">_xludf.IFNA(INDEX(อาจารย์ประจำหลักสูตรทั้งหมด!$T:$T,MATCH('เอกสารหมายเลข 1 (2)'!$V497,อาจารย์ประจำหลักสูตรทั้งหมด!$AK:$AK,0)),"")</f>
        <v>#NAME?</v>
      </c>
      <c r="K497" s="5" t="s">
        <v>6</v>
      </c>
      <c r="L497" s="5" t="s">
        <v>49</v>
      </c>
      <c r="M497" s="66">
        <f t="shared" si="302"/>
        <v>0</v>
      </c>
      <c r="N497" s="66">
        <f t="shared" si="303"/>
        <v>1</v>
      </c>
      <c r="O497" s="66"/>
      <c r="P497" s="66">
        <f t="shared" si="304"/>
        <v>0</v>
      </c>
      <c r="Q497" s="66">
        <f t="shared" si="305"/>
        <v>0</v>
      </c>
      <c r="R497" s="67">
        <f t="shared" si="2"/>
        <v>1</v>
      </c>
      <c r="S497" s="5"/>
      <c r="T497" s="5"/>
      <c r="U497" s="5" t="str">
        <f t="shared" si="7"/>
        <v>คณะวิทยาศาสตร์และเทคโนโลยี สาขาวิชาวิทยาศาสตร์สิ่งแวดล้อม</v>
      </c>
      <c r="V497" s="8">
        <v>1409900082642</v>
      </c>
      <c r="W497" s="5"/>
      <c r="X497" s="5"/>
      <c r="Y497" s="5"/>
      <c r="Z497" s="5"/>
    </row>
    <row r="498" spans="1:26" ht="21.75" customHeight="1">
      <c r="A498" s="1"/>
      <c r="B498" s="2">
        <v>3349800181603</v>
      </c>
      <c r="C498" s="64" t="s">
        <v>680</v>
      </c>
      <c r="D498" s="5" t="s">
        <v>496</v>
      </c>
      <c r="E498" s="5" t="s">
        <v>676</v>
      </c>
      <c r="F498" s="5" t="e">
        <f t="array" aca="1" ref="F498" ca="1">_xludf.IFNA(INDEX(อาจารย์ประจำหลักสูตรทั้งหมด!$J:$J,MATCH('เอกสารหมายเลข 1 (2)'!$V498,อาจารย์ประจำหลักสูตรทั้งหมด!$AK:$AK,0)),"")</f>
        <v>#NAME?</v>
      </c>
      <c r="G498" s="5" t="e">
        <f t="array" aca="1" ref="G498" ca="1">_xludf.IFNA(INDEX(อาจารย์ประจำหลักสูตรทั้งหมด!$C:$C,MATCH('เอกสารหมายเลข 1 (2)'!$V498,อาจารย์ประจำหลักสูตรทั้งหมด!$AK:$AK,0)),"")</f>
        <v>#NAME?</v>
      </c>
      <c r="H498" s="5" t="e">
        <f t="array" aca="1" ref="H498" ca="1">_xludf.IFNA(INDEX(อาจารย์ประจำหลักสูตรทั้งหมด!$E:$E,MATCH('เอกสารหมายเลข 1 (2)'!$V498,อาจารย์ประจำหลักสูตรทั้งหมด!$AK:$AK,0)),"")</f>
        <v>#NAME?</v>
      </c>
      <c r="I498" s="5" t="e">
        <f t="array" aca="1" ref="I498" ca="1">_xludf.IFNA(INDEX(อาจารย์ประจำหลักสูตรทั้งหมด!$L:$L,MATCH('เอกสารหมายเลข 1 (2)'!$V498,อาจารย์ประจำหลักสูตรทั้งหมด!$AK:$AK,0)),"")</f>
        <v>#NAME?</v>
      </c>
      <c r="J498" s="65" t="e">
        <f t="array" aca="1" ref="J498" ca="1">_xludf.IFNA(INDEX(อาจารย์ประจำหลักสูตรทั้งหมด!$T:$T,MATCH('เอกสารหมายเลข 1 (2)'!$V498,อาจารย์ประจำหลักสูตรทั้งหมด!$AK:$AK,0)),"")</f>
        <v>#NAME?</v>
      </c>
      <c r="K498" s="5" t="s">
        <v>6</v>
      </c>
      <c r="L498" s="5" t="s">
        <v>49</v>
      </c>
      <c r="M498" s="66">
        <f t="shared" si="302"/>
        <v>0</v>
      </c>
      <c r="N498" s="66">
        <f t="shared" si="303"/>
        <v>1</v>
      </c>
      <c r="O498" s="66"/>
      <c r="P498" s="66">
        <f t="shared" si="304"/>
        <v>0</v>
      </c>
      <c r="Q498" s="66">
        <f t="shared" si="305"/>
        <v>0</v>
      </c>
      <c r="R498" s="67">
        <f t="shared" si="2"/>
        <v>1</v>
      </c>
      <c r="S498" s="5"/>
      <c r="T498" s="5"/>
      <c r="U498" s="5" t="str">
        <f t="shared" si="7"/>
        <v>คณะวิทยาศาสตร์และเทคโนโลยี สาขาวิชาวิทยาศาสตร์สิ่งแวดล้อม</v>
      </c>
      <c r="V498" s="8">
        <v>3349800181603</v>
      </c>
      <c r="W498" s="5"/>
      <c r="X498" s="5"/>
      <c r="Y498" s="5"/>
      <c r="Z498" s="5"/>
    </row>
    <row r="499" spans="1:26" ht="21.75" customHeight="1">
      <c r="A499" s="1"/>
      <c r="B499" s="2">
        <v>3360200193092</v>
      </c>
      <c r="C499" s="64" t="s">
        <v>682</v>
      </c>
      <c r="D499" s="5" t="s">
        <v>496</v>
      </c>
      <c r="E499" s="5" t="s">
        <v>676</v>
      </c>
      <c r="F499" s="5" t="e">
        <f t="array" aca="1" ref="F499" ca="1">_xludf.IFNA(INDEX(อาจารย์ประจำหลักสูตรทั้งหมด!$J:$J,MATCH('เอกสารหมายเลข 1 (2)'!$V499,อาจารย์ประจำหลักสูตรทั้งหมด!$AK:$AK,0)),"")</f>
        <v>#NAME?</v>
      </c>
      <c r="G499" s="5" t="e">
        <f t="array" aca="1" ref="G499" ca="1">_xludf.IFNA(INDEX(อาจารย์ประจำหลักสูตรทั้งหมด!$C:$C,MATCH('เอกสารหมายเลข 1 (2)'!$V499,อาจารย์ประจำหลักสูตรทั้งหมด!$AK:$AK,0)),"")</f>
        <v>#NAME?</v>
      </c>
      <c r="H499" s="5" t="e">
        <f t="array" aca="1" ref="H499" ca="1">_xludf.IFNA(INDEX(อาจารย์ประจำหลักสูตรทั้งหมด!$E:$E,MATCH('เอกสารหมายเลข 1 (2)'!$V499,อาจารย์ประจำหลักสูตรทั้งหมด!$AK:$AK,0)),"")</f>
        <v>#NAME?</v>
      </c>
      <c r="I499" s="5" t="e">
        <f t="array" aca="1" ref="I499" ca="1">_xludf.IFNA(INDEX(อาจารย์ประจำหลักสูตรทั้งหมด!$L:$L,MATCH('เอกสารหมายเลข 1 (2)'!$V499,อาจารย์ประจำหลักสูตรทั้งหมด!$AK:$AK,0)),"")</f>
        <v>#NAME?</v>
      </c>
      <c r="J499" s="65" t="e">
        <f t="array" aca="1" ref="J499" ca="1">_xludf.IFNA(INDEX(อาจารย์ประจำหลักสูตรทั้งหมด!$T:$T,MATCH('เอกสารหมายเลข 1 (2)'!$V499,อาจารย์ประจำหลักสูตรทั้งหมด!$AK:$AK,0)),"")</f>
        <v>#NAME?</v>
      </c>
      <c r="K499" s="5" t="s">
        <v>6</v>
      </c>
      <c r="L499" s="5" t="s">
        <v>49</v>
      </c>
      <c r="M499" s="66">
        <f t="shared" si="302"/>
        <v>0</v>
      </c>
      <c r="N499" s="66">
        <f t="shared" si="303"/>
        <v>1</v>
      </c>
      <c r="O499" s="66"/>
      <c r="P499" s="66">
        <f t="shared" si="304"/>
        <v>0</v>
      </c>
      <c r="Q499" s="66">
        <f t="shared" si="305"/>
        <v>0</v>
      </c>
      <c r="R499" s="67">
        <f t="shared" si="2"/>
        <v>1</v>
      </c>
      <c r="S499" s="5"/>
      <c r="T499" s="5"/>
      <c r="U499" s="5" t="str">
        <f t="shared" si="7"/>
        <v>คณะวิทยาศาสตร์และเทคโนโลยี สาขาวิชาวิทยาศาสตร์สิ่งแวดล้อม</v>
      </c>
      <c r="V499" s="8">
        <v>3360200193092</v>
      </c>
      <c r="W499" s="5"/>
      <c r="X499" s="5"/>
      <c r="Y499" s="5"/>
      <c r="Z499" s="5"/>
    </row>
    <row r="500" spans="1:26" ht="21.75" customHeight="1">
      <c r="A500" s="1"/>
      <c r="B500" s="2">
        <v>3400500238376</v>
      </c>
      <c r="C500" s="64" t="s">
        <v>683</v>
      </c>
      <c r="D500" s="5" t="s">
        <v>496</v>
      </c>
      <c r="E500" s="5" t="s">
        <v>676</v>
      </c>
      <c r="F500" s="5" t="e">
        <f t="array" aca="1" ref="F500" ca="1">_xludf.IFNA(INDEX(อาจารย์ประจำหลักสูตรทั้งหมด!$J:$J,MATCH('เอกสารหมายเลข 1 (2)'!$V500,อาจารย์ประจำหลักสูตรทั้งหมด!$AK:$AK,0)),"")</f>
        <v>#NAME?</v>
      </c>
      <c r="G500" s="5" t="e">
        <f t="array" aca="1" ref="G500" ca="1">_xludf.IFNA(INDEX(อาจารย์ประจำหลักสูตรทั้งหมด!$C:$C,MATCH('เอกสารหมายเลข 1 (2)'!$V500,อาจารย์ประจำหลักสูตรทั้งหมด!$AK:$AK,0)),"")</f>
        <v>#NAME?</v>
      </c>
      <c r="H500" s="5" t="e">
        <f t="array" aca="1" ref="H500" ca="1">_xludf.IFNA(INDEX(อาจารย์ประจำหลักสูตรทั้งหมด!$E:$E,MATCH('เอกสารหมายเลข 1 (2)'!$V500,อาจารย์ประจำหลักสูตรทั้งหมด!$AK:$AK,0)),"")</f>
        <v>#NAME?</v>
      </c>
      <c r="I500" s="5" t="e">
        <f t="array" aca="1" ref="I500" ca="1">_xludf.IFNA(INDEX(อาจารย์ประจำหลักสูตรทั้งหมด!$L:$L,MATCH('เอกสารหมายเลข 1 (2)'!$V500,อาจารย์ประจำหลักสูตรทั้งหมด!$AK:$AK,0)),"")</f>
        <v>#NAME?</v>
      </c>
      <c r="J500" s="65" t="e">
        <f t="array" aca="1" ref="J500" ca="1">_xludf.IFNA(INDEX(อาจารย์ประจำหลักสูตรทั้งหมด!$T:$T,MATCH('เอกสารหมายเลข 1 (2)'!$V500,อาจารย์ประจำหลักสูตรทั้งหมด!$AK:$AK,0)),"")</f>
        <v>#NAME?</v>
      </c>
      <c r="K500" s="5" t="s">
        <v>6</v>
      </c>
      <c r="L500" s="5" t="s">
        <v>49</v>
      </c>
      <c r="M500" s="66">
        <f t="shared" si="302"/>
        <v>0</v>
      </c>
      <c r="N500" s="66">
        <f t="shared" si="303"/>
        <v>1</v>
      </c>
      <c r="O500" s="66"/>
      <c r="P500" s="66">
        <f t="shared" si="304"/>
        <v>0</v>
      </c>
      <c r="Q500" s="66">
        <f t="shared" si="305"/>
        <v>0</v>
      </c>
      <c r="R500" s="67">
        <f t="shared" si="2"/>
        <v>1</v>
      </c>
      <c r="S500" s="5"/>
      <c r="T500" s="5"/>
      <c r="U500" s="5" t="str">
        <f t="shared" si="7"/>
        <v>คณะวิทยาศาสตร์และเทคโนโลยี สาขาวิชาวิทยาศาสตร์สิ่งแวดล้อม</v>
      </c>
      <c r="V500" s="8">
        <v>3400500238376</v>
      </c>
      <c r="W500" s="5"/>
      <c r="X500" s="5"/>
      <c r="Y500" s="5"/>
      <c r="Z500" s="5"/>
    </row>
    <row r="501" spans="1:26" ht="21.75" customHeight="1">
      <c r="A501" s="1"/>
      <c r="B501" s="2">
        <v>3470600110053</v>
      </c>
      <c r="C501" s="64" t="s">
        <v>685</v>
      </c>
      <c r="D501" s="5" t="s">
        <v>496</v>
      </c>
      <c r="E501" s="5" t="s">
        <v>676</v>
      </c>
      <c r="F501" s="5" t="e">
        <f t="array" aca="1" ref="F501" ca="1">_xludf.IFNA(INDEX(อาจารย์ประจำหลักสูตรทั้งหมด!$J:$J,MATCH('เอกสารหมายเลข 1 (2)'!$V501,อาจารย์ประจำหลักสูตรทั้งหมด!$AK:$AK,0)),"")</f>
        <v>#NAME?</v>
      </c>
      <c r="G501" s="5" t="e">
        <f t="array" aca="1" ref="G501" ca="1">_xludf.IFNA(INDEX(อาจารย์ประจำหลักสูตรทั้งหมด!$C:$C,MATCH('เอกสารหมายเลข 1 (2)'!$V501,อาจารย์ประจำหลักสูตรทั้งหมด!$AK:$AK,0)),"")</f>
        <v>#NAME?</v>
      </c>
      <c r="H501" s="5" t="e">
        <f t="array" aca="1" ref="H501" ca="1">_xludf.IFNA(INDEX(อาจารย์ประจำหลักสูตรทั้งหมด!$E:$E,MATCH('เอกสารหมายเลข 1 (2)'!$V501,อาจารย์ประจำหลักสูตรทั้งหมด!$AK:$AK,0)),"")</f>
        <v>#NAME?</v>
      </c>
      <c r="I501" s="5" t="e">
        <f t="array" aca="1" ref="I501" ca="1">_xludf.IFNA(INDEX(อาจารย์ประจำหลักสูตรทั้งหมด!$L:$L,MATCH('เอกสารหมายเลข 1 (2)'!$V501,อาจารย์ประจำหลักสูตรทั้งหมด!$AK:$AK,0)),"")</f>
        <v>#NAME?</v>
      </c>
      <c r="J501" s="65" t="e">
        <f t="array" aca="1" ref="J501" ca="1">_xludf.IFNA(INDEX(อาจารย์ประจำหลักสูตรทั้งหมด!$T:$T,MATCH('เอกสารหมายเลข 1 (2)'!$V501,อาจารย์ประจำหลักสูตรทั้งหมด!$AK:$AK,0)),"")</f>
        <v>#NAME?</v>
      </c>
      <c r="K501" s="5" t="s">
        <v>6</v>
      </c>
      <c r="L501" s="5" t="s">
        <v>49</v>
      </c>
      <c r="M501" s="66">
        <f t="shared" si="302"/>
        <v>0</v>
      </c>
      <c r="N501" s="66">
        <f t="shared" si="303"/>
        <v>1</v>
      </c>
      <c r="O501" s="66"/>
      <c r="P501" s="66">
        <f t="shared" si="304"/>
        <v>0</v>
      </c>
      <c r="Q501" s="66">
        <f t="shared" si="305"/>
        <v>0</v>
      </c>
      <c r="R501" s="67">
        <f t="shared" si="2"/>
        <v>1</v>
      </c>
      <c r="S501" s="5"/>
      <c r="T501" s="5"/>
      <c r="U501" s="5" t="str">
        <f t="shared" si="7"/>
        <v xml:space="preserve"> </v>
      </c>
      <c r="V501" s="8">
        <v>3470600110053</v>
      </c>
      <c r="W501" s="5"/>
      <c r="X501" s="5"/>
      <c r="Y501" s="5"/>
      <c r="Z501" s="5"/>
    </row>
    <row r="502" spans="1:26" ht="21.75" customHeight="1">
      <c r="A502" s="4">
        <v>8</v>
      </c>
      <c r="B502" s="57" t="str">
        <f>E503</f>
        <v>สาขาวิชาวิทยาศาสตร์สุขภาพ</v>
      </c>
      <c r="C502" s="58" t="str">
        <f>B502</f>
        <v>สาขาวิชาวิทยาศาสตร์สุขภาพ</v>
      </c>
      <c r="D502" s="59"/>
      <c r="E502" s="59"/>
      <c r="F502" s="59" t="e">
        <f t="array" aca="1" ref="F502" ca="1">_xludf.IFNA(INDEX(อาจารย์ประจำหลักสูตรทั้งหมด!$J:$J,MATCH('เอกสารหมายเลข 1 (2)'!$V502,อาจารย์ประจำหลักสูตรทั้งหมด!$AK:$AK,0)),"")</f>
        <v>#NAME?</v>
      </c>
      <c r="G502" s="59" t="e">
        <f t="array" aca="1" ref="G502" ca="1">_xludf.IFNA(INDEX(อาจารย์ประจำหลักสูตรทั้งหมด!$C:$C,MATCH('เอกสารหมายเลข 1 (2)'!$V502,อาจารย์ประจำหลักสูตรทั้งหมด!$AK:$AK,0)),"")</f>
        <v>#NAME?</v>
      </c>
      <c r="H502" s="59" t="e">
        <f t="array" aca="1" ref="H502" ca="1">_xludf.IFNA(INDEX(อาจารย์ประจำหลักสูตรทั้งหมด!$E:$E,MATCH('เอกสารหมายเลข 1 (2)'!$V502,อาจารย์ประจำหลักสูตรทั้งหมด!$AK:$AK,0)),"")</f>
        <v>#NAME?</v>
      </c>
      <c r="I502" s="59" t="e">
        <f t="array" aca="1" ref="I502" ca="1">_xludf.IFNA(INDEX(อาจารย์ประจำหลักสูตรทั้งหมด!$L:$L,MATCH('เอกสารหมายเลข 1 (2)'!$V502,อาจารย์ประจำหลักสูตรทั้งหมด!$AK:$AK,0)),"")</f>
        <v>#NAME?</v>
      </c>
      <c r="J502" s="61" t="e">
        <f t="array" aca="1" ref="J502" ca="1">_xludf.IFNA(INDEX(อาจารย์ประจำหลักสูตรทั้งหมด!$T:$T,MATCH('เอกสารหมายเลข 1 (2)'!$V502,อาจารย์ประจำหลักสูตรทั้งหมด!$AK:$AK,0)),"")</f>
        <v>#NAME?</v>
      </c>
      <c r="K502" s="59"/>
      <c r="L502" s="59"/>
      <c r="M502" s="62">
        <f t="shared" ref="M502:N502" si="306">SUMIF($E:$E,$B502,M:M)</f>
        <v>2</v>
      </c>
      <c r="N502" s="62">
        <f t="shared" si="306"/>
        <v>7</v>
      </c>
      <c r="O502" s="62"/>
      <c r="P502" s="62">
        <f t="shared" ref="P502:Q502" si="307">SUMIF($E:$E,$B502,P:P)</f>
        <v>0</v>
      </c>
      <c r="Q502" s="62">
        <f t="shared" si="307"/>
        <v>1</v>
      </c>
      <c r="R502" s="63">
        <f t="shared" si="2"/>
        <v>10</v>
      </c>
      <c r="S502" s="59"/>
      <c r="T502" s="59"/>
      <c r="U502" s="5" t="str">
        <f t="shared" si="7"/>
        <v>คณะวิทยาศาสตร์และเทคโนโลยี สาขาวิชาวิทยาศาสตร์สุขภาพ</v>
      </c>
      <c r="V502" s="58" t="s">
        <v>51</v>
      </c>
      <c r="W502" s="59"/>
      <c r="X502" s="59"/>
      <c r="Y502" s="59"/>
      <c r="Z502" s="59"/>
    </row>
    <row r="503" spans="1:26" ht="21.75" customHeight="1">
      <c r="A503" s="1"/>
      <c r="B503" s="2">
        <v>3470101524715</v>
      </c>
      <c r="C503" s="64" t="s">
        <v>687</v>
      </c>
      <c r="D503" s="5" t="s">
        <v>496</v>
      </c>
      <c r="E503" s="5" t="s">
        <v>688</v>
      </c>
      <c r="F503" s="5" t="e">
        <f t="array" aca="1" ref="F503" ca="1">_xludf.IFNA(INDEX(อาจารย์ประจำหลักสูตรทั้งหมด!$J:$J,MATCH('เอกสารหมายเลข 1 (2)'!$V503,อาจารย์ประจำหลักสูตรทั้งหมด!$AK:$AK,0)),"")</f>
        <v>#NAME?</v>
      </c>
      <c r="G503" s="5" t="e">
        <f t="array" aca="1" ref="G503" ca="1">_xludf.IFNA(INDEX(อาจารย์ประจำหลักสูตรทั้งหมด!$C:$C,MATCH('เอกสารหมายเลข 1 (2)'!$V503,อาจารย์ประจำหลักสูตรทั้งหมด!$AK:$AK,0)),"")</f>
        <v>#NAME?</v>
      </c>
      <c r="H503" s="5" t="e">
        <f t="array" aca="1" ref="H503" ca="1">_xludf.IFNA(INDEX(อาจารย์ประจำหลักสูตรทั้งหมด!$E:$E,MATCH('เอกสารหมายเลข 1 (2)'!$V503,อาจารย์ประจำหลักสูตรทั้งหมด!$AK:$AK,0)),"")</f>
        <v>#NAME?</v>
      </c>
      <c r="I503" s="5" t="e">
        <f t="array" aca="1" ref="I503" ca="1">_xludf.IFNA(INDEX(อาจารย์ประจำหลักสูตรทั้งหมด!$L:$L,MATCH('เอกสารหมายเลข 1 (2)'!$V503,อาจารย์ประจำหลักสูตรทั้งหมด!$AK:$AK,0)),"")</f>
        <v>#NAME?</v>
      </c>
      <c r="J503" s="65" t="e">
        <f t="array" aca="1" ref="J503" ca="1">_xludf.IFNA(INDEX(อาจารย์ประจำหลักสูตรทั้งหมด!$T:$T,MATCH('เอกสารหมายเลข 1 (2)'!$V503,อาจารย์ประจำหลักสูตรทั้งหมด!$AK:$AK,0)),"")</f>
        <v>#NAME?</v>
      </c>
      <c r="K503" s="5" t="s">
        <v>62</v>
      </c>
      <c r="L503" s="5" t="s">
        <v>81</v>
      </c>
      <c r="M503" s="66">
        <f t="shared" ref="M503:M512" si="308">IF(K503="ข้าราชการพลเรือนในสถาบันอุดมศึกษา",1,0)</f>
        <v>1</v>
      </c>
      <c r="N503" s="66">
        <f t="shared" ref="N503:N538" si="309">IF(K503="พนักงานมหาวิทยาลัย",1,0)</f>
        <v>0</v>
      </c>
      <c r="O503" s="66"/>
      <c r="P503" s="66">
        <f t="shared" ref="P503:P512" si="310">IF(K503="ลูกจ้างชั่วคราวรายเดือน",1,0)</f>
        <v>0</v>
      </c>
      <c r="Q503" s="66">
        <f t="shared" ref="Q503:Q512" si="311">IF(K503="อาจารย์พิเศษรายชั่วโมง",1,0)</f>
        <v>0</v>
      </c>
      <c r="R503" s="67">
        <f t="shared" si="2"/>
        <v>1</v>
      </c>
      <c r="S503" s="5"/>
      <c r="T503" s="5"/>
      <c r="U503" s="5" t="str">
        <f t="shared" si="7"/>
        <v>คณะวิทยาศาสตร์และเทคโนโลยี สาขาวิชาวิทยาศาสตร์สุขภาพ</v>
      </c>
      <c r="V503" s="8">
        <v>3470101524715</v>
      </c>
      <c r="W503" s="5"/>
      <c r="X503" s="5"/>
      <c r="Y503" s="5"/>
      <c r="Z503" s="5"/>
    </row>
    <row r="504" spans="1:26" ht="21.75" customHeight="1">
      <c r="A504" s="1"/>
      <c r="B504" s="2">
        <v>5200199018706</v>
      </c>
      <c r="C504" s="64" t="s">
        <v>690</v>
      </c>
      <c r="D504" s="5" t="s">
        <v>496</v>
      </c>
      <c r="E504" s="5" t="s">
        <v>688</v>
      </c>
      <c r="F504" s="5" t="e">
        <f t="array" aca="1" ref="F504" ca="1">_xludf.IFNA(INDEX(อาจารย์ประจำหลักสูตรทั้งหมด!$J:$J,MATCH('เอกสารหมายเลข 1 (2)'!$V504,อาจารย์ประจำหลักสูตรทั้งหมด!$AK:$AK,0)),"")</f>
        <v>#NAME?</v>
      </c>
      <c r="G504" s="5" t="e">
        <f t="array" aca="1" ref="G504" ca="1">_xludf.IFNA(INDEX(อาจารย์ประจำหลักสูตรทั้งหมด!$C:$C,MATCH('เอกสารหมายเลข 1 (2)'!$V504,อาจารย์ประจำหลักสูตรทั้งหมด!$AK:$AK,0)),"")</f>
        <v>#NAME?</v>
      </c>
      <c r="H504" s="5" t="e">
        <f t="array" aca="1" ref="H504" ca="1">_xludf.IFNA(INDEX(อาจารย์ประจำหลักสูตรทั้งหมด!$E:$E,MATCH('เอกสารหมายเลข 1 (2)'!$V504,อาจารย์ประจำหลักสูตรทั้งหมด!$AK:$AK,0)),"")</f>
        <v>#NAME?</v>
      </c>
      <c r="I504" s="5" t="e">
        <f t="array" aca="1" ref="I504" ca="1">_xludf.IFNA(INDEX(อาจารย์ประจำหลักสูตรทั้งหมด!$L:$L,MATCH('เอกสารหมายเลข 1 (2)'!$V504,อาจารย์ประจำหลักสูตรทั้งหมด!$AK:$AK,0)),"")</f>
        <v>#NAME?</v>
      </c>
      <c r="J504" s="65" t="e">
        <f t="array" aca="1" ref="J504" ca="1">_xludf.IFNA(INDEX(อาจารย์ประจำหลักสูตรทั้งหมด!$T:$T,MATCH('เอกสารหมายเลข 1 (2)'!$V504,อาจารย์ประจำหลักสูตรทั้งหมด!$AK:$AK,0)),"")</f>
        <v>#NAME?</v>
      </c>
      <c r="K504" s="5" t="s">
        <v>62</v>
      </c>
      <c r="L504" s="5" t="s">
        <v>49</v>
      </c>
      <c r="M504" s="66">
        <f t="shared" si="308"/>
        <v>1</v>
      </c>
      <c r="N504" s="66">
        <f t="shared" si="309"/>
        <v>0</v>
      </c>
      <c r="O504" s="66"/>
      <c r="P504" s="66">
        <f t="shared" si="310"/>
        <v>0</v>
      </c>
      <c r="Q504" s="66">
        <f t="shared" si="311"/>
        <v>0</v>
      </c>
      <c r="R504" s="67">
        <f t="shared" si="2"/>
        <v>1</v>
      </c>
      <c r="S504" s="5"/>
      <c r="T504" s="5"/>
      <c r="U504" s="5" t="str">
        <f t="shared" si="7"/>
        <v>คณะวิทยาศาสตร์และเทคโนโลยี สาขาวิชาวิทยาศาสตร์สุขภาพ</v>
      </c>
      <c r="V504" s="8">
        <v>5200199018706</v>
      </c>
      <c r="W504" s="5"/>
      <c r="X504" s="5"/>
      <c r="Y504" s="5"/>
      <c r="Z504" s="5"/>
    </row>
    <row r="505" spans="1:26" ht="21.75" customHeight="1">
      <c r="A505" s="1"/>
      <c r="B505" s="2">
        <v>1479900006563</v>
      </c>
      <c r="C505" s="64" t="s">
        <v>692</v>
      </c>
      <c r="D505" s="5" t="s">
        <v>496</v>
      </c>
      <c r="E505" s="5" t="s">
        <v>688</v>
      </c>
      <c r="F505" s="5" t="e">
        <f t="array" aca="1" ref="F505" ca="1">_xludf.IFNA(INDEX(อาจารย์ประจำหลักสูตรทั้งหมด!$J:$J,MATCH('เอกสารหมายเลข 1 (2)'!$V505,อาจารย์ประจำหลักสูตรทั้งหมด!$AK:$AK,0)),"")</f>
        <v>#NAME?</v>
      </c>
      <c r="G505" s="5" t="e">
        <f t="array" aca="1" ref="G505" ca="1">_xludf.IFNA(INDEX(อาจารย์ประจำหลักสูตรทั้งหมด!$C:$C,MATCH('เอกสารหมายเลข 1 (2)'!$V505,อาจารย์ประจำหลักสูตรทั้งหมด!$AK:$AK,0)),"")</f>
        <v>#NAME?</v>
      </c>
      <c r="H505" s="5" t="e">
        <f t="array" aca="1" ref="H505" ca="1">_xludf.IFNA(INDEX(อาจารย์ประจำหลักสูตรทั้งหมด!$E:$E,MATCH('เอกสารหมายเลข 1 (2)'!$V505,อาจารย์ประจำหลักสูตรทั้งหมด!$AK:$AK,0)),"")</f>
        <v>#NAME?</v>
      </c>
      <c r="I505" s="5" t="e">
        <f t="array" aca="1" ref="I505" ca="1">_xludf.IFNA(INDEX(อาจารย์ประจำหลักสูตรทั้งหมด!$L:$L,MATCH('เอกสารหมายเลข 1 (2)'!$V505,อาจารย์ประจำหลักสูตรทั้งหมด!$AK:$AK,0)),"")</f>
        <v>#NAME?</v>
      </c>
      <c r="J505" s="65" t="e">
        <f t="array" aca="1" ref="J505" ca="1">_xludf.IFNA(INDEX(อาจารย์ประจำหลักสูตรทั้งหมด!$T:$T,MATCH('เอกสารหมายเลข 1 (2)'!$V505,อาจารย์ประจำหลักสูตรทั้งหมด!$AK:$AK,0)),"")</f>
        <v>#NAME?</v>
      </c>
      <c r="K505" s="5" t="s">
        <v>6</v>
      </c>
      <c r="L505" s="5" t="s">
        <v>81</v>
      </c>
      <c r="M505" s="66">
        <f t="shared" si="308"/>
        <v>0</v>
      </c>
      <c r="N505" s="66">
        <f t="shared" si="309"/>
        <v>1</v>
      </c>
      <c r="O505" s="66"/>
      <c r="P505" s="66">
        <f t="shared" si="310"/>
        <v>0</v>
      </c>
      <c r="Q505" s="66">
        <f t="shared" si="311"/>
        <v>0</v>
      </c>
      <c r="R505" s="67">
        <f t="shared" si="2"/>
        <v>1</v>
      </c>
      <c r="S505" s="5"/>
      <c r="T505" s="5"/>
      <c r="U505" s="5" t="str">
        <f t="shared" si="7"/>
        <v>คณะวิทยาศาสตร์และเทคโนโลยี สาขาวิชาวิทยาศาสตร์สุขภาพ</v>
      </c>
      <c r="V505" s="8">
        <v>1479900006563</v>
      </c>
      <c r="W505" s="5"/>
      <c r="X505" s="5"/>
      <c r="Y505" s="5"/>
      <c r="Z505" s="5"/>
    </row>
    <row r="506" spans="1:26" ht="21.75" customHeight="1">
      <c r="A506" s="1"/>
      <c r="B506" s="2">
        <v>1479900133727</v>
      </c>
      <c r="C506" s="64" t="s">
        <v>693</v>
      </c>
      <c r="D506" s="5" t="s">
        <v>496</v>
      </c>
      <c r="E506" s="5" t="s">
        <v>688</v>
      </c>
      <c r="F506" s="5" t="e">
        <f t="array" aca="1" ref="F506" ca="1">_xludf.IFNA(INDEX(อาจารย์ประจำหลักสูตรทั้งหมด!$J:$J,MATCH('เอกสารหมายเลข 1 (2)'!$V506,อาจารย์ประจำหลักสูตรทั้งหมด!$AK:$AK,0)),"")</f>
        <v>#NAME?</v>
      </c>
      <c r="G506" s="5" t="e">
        <f t="array" aca="1" ref="G506" ca="1">_xludf.IFNA(INDEX(อาจารย์ประจำหลักสูตรทั้งหมด!$C:$C,MATCH('เอกสารหมายเลข 1 (2)'!$V506,อาจารย์ประจำหลักสูตรทั้งหมด!$AK:$AK,0)),"")</f>
        <v>#NAME?</v>
      </c>
      <c r="H506" s="5" t="e">
        <f t="array" aca="1" ref="H506" ca="1">_xludf.IFNA(INDEX(อาจารย์ประจำหลักสูตรทั้งหมด!$E:$E,MATCH('เอกสารหมายเลข 1 (2)'!$V506,อาจารย์ประจำหลักสูตรทั้งหมด!$AK:$AK,0)),"")</f>
        <v>#NAME?</v>
      </c>
      <c r="I506" s="5" t="e">
        <f t="array" aca="1" ref="I506" ca="1">_xludf.IFNA(INDEX(อาจารย์ประจำหลักสูตรทั้งหมด!$L:$L,MATCH('เอกสารหมายเลข 1 (2)'!$V506,อาจารย์ประจำหลักสูตรทั้งหมด!$AK:$AK,0)),"")</f>
        <v>#NAME?</v>
      </c>
      <c r="J506" s="65" t="e">
        <f t="array" aca="1" ref="J506" ca="1">_xludf.IFNA(INDEX(อาจารย์ประจำหลักสูตรทั้งหมด!$T:$T,MATCH('เอกสารหมายเลข 1 (2)'!$V506,อาจารย์ประจำหลักสูตรทั้งหมด!$AK:$AK,0)),"")</f>
        <v>#NAME?</v>
      </c>
      <c r="K506" s="5" t="s">
        <v>6</v>
      </c>
      <c r="L506" s="5" t="s">
        <v>81</v>
      </c>
      <c r="M506" s="66">
        <f t="shared" si="308"/>
        <v>0</v>
      </c>
      <c r="N506" s="66">
        <f t="shared" si="309"/>
        <v>1</v>
      </c>
      <c r="O506" s="66"/>
      <c r="P506" s="66">
        <f t="shared" si="310"/>
        <v>0</v>
      </c>
      <c r="Q506" s="66">
        <f t="shared" si="311"/>
        <v>0</v>
      </c>
      <c r="R506" s="67">
        <f t="shared" si="2"/>
        <v>1</v>
      </c>
      <c r="S506" s="5"/>
      <c r="T506" s="5"/>
      <c r="U506" s="5" t="str">
        <f t="shared" si="7"/>
        <v>คณะวิทยาศาสตร์และเทคโนโลยี สาขาวิชาวิทยาศาสตร์สุขภาพ</v>
      </c>
      <c r="V506" s="8">
        <v>1479900133727</v>
      </c>
      <c r="W506" s="5"/>
      <c r="X506" s="5"/>
      <c r="Y506" s="5"/>
      <c r="Z506" s="5"/>
    </row>
    <row r="507" spans="1:26" ht="21.75" customHeight="1">
      <c r="A507" s="1"/>
      <c r="B507" s="2">
        <v>3450400043611</v>
      </c>
      <c r="C507" s="64" t="s">
        <v>694</v>
      </c>
      <c r="D507" s="5" t="s">
        <v>496</v>
      </c>
      <c r="E507" s="5" t="s">
        <v>688</v>
      </c>
      <c r="F507" s="5" t="e">
        <f t="array" aca="1" ref="F507" ca="1">_xludf.IFNA(INDEX(อาจารย์ประจำหลักสูตรทั้งหมด!$J:$J,MATCH('เอกสารหมายเลข 1 (2)'!$V507,อาจารย์ประจำหลักสูตรทั้งหมด!$AK:$AK,0)),"")</f>
        <v>#NAME?</v>
      </c>
      <c r="G507" s="5" t="e">
        <f t="array" aca="1" ref="G507" ca="1">_xludf.IFNA(INDEX(อาจารย์ประจำหลักสูตรทั้งหมด!$C:$C,MATCH('เอกสารหมายเลข 1 (2)'!$V507,อาจารย์ประจำหลักสูตรทั้งหมด!$AK:$AK,0)),"")</f>
        <v>#NAME?</v>
      </c>
      <c r="H507" s="5" t="e">
        <f t="array" aca="1" ref="H507" ca="1">_xludf.IFNA(INDEX(อาจารย์ประจำหลักสูตรทั้งหมด!$E:$E,MATCH('เอกสารหมายเลข 1 (2)'!$V507,อาจารย์ประจำหลักสูตรทั้งหมด!$AK:$AK,0)),"")</f>
        <v>#NAME?</v>
      </c>
      <c r="I507" s="5" t="e">
        <f t="array" aca="1" ref="I507" ca="1">_xludf.IFNA(INDEX(อาจารย์ประจำหลักสูตรทั้งหมด!$L:$L,MATCH('เอกสารหมายเลข 1 (2)'!$V507,อาจารย์ประจำหลักสูตรทั้งหมด!$AK:$AK,0)),"")</f>
        <v>#NAME?</v>
      </c>
      <c r="J507" s="65" t="e">
        <f t="array" aca="1" ref="J507" ca="1">_xludf.IFNA(INDEX(อาจารย์ประจำหลักสูตรทั้งหมด!$T:$T,MATCH('เอกสารหมายเลข 1 (2)'!$V507,อาจารย์ประจำหลักสูตรทั้งหมด!$AK:$AK,0)),"")</f>
        <v>#NAME?</v>
      </c>
      <c r="K507" s="5" t="s">
        <v>6</v>
      </c>
      <c r="L507" s="5" t="s">
        <v>81</v>
      </c>
      <c r="M507" s="66">
        <f t="shared" si="308"/>
        <v>0</v>
      </c>
      <c r="N507" s="66">
        <f t="shared" si="309"/>
        <v>1</v>
      </c>
      <c r="O507" s="66"/>
      <c r="P507" s="66">
        <f t="shared" si="310"/>
        <v>0</v>
      </c>
      <c r="Q507" s="66">
        <f t="shared" si="311"/>
        <v>0</v>
      </c>
      <c r="R507" s="67">
        <f t="shared" si="2"/>
        <v>1</v>
      </c>
      <c r="S507" s="5"/>
      <c r="T507" s="5"/>
      <c r="U507" s="5" t="str">
        <f t="shared" si="7"/>
        <v>คณะวิทยาศาสตร์และเทคโนโลยี สาขาวิชาวิทยาศาสตร์สุขภาพ</v>
      </c>
      <c r="V507" s="8">
        <v>3450400043611</v>
      </c>
      <c r="W507" s="5"/>
      <c r="X507" s="5"/>
      <c r="Y507" s="5"/>
      <c r="Z507" s="5"/>
    </row>
    <row r="508" spans="1:26" ht="21.75" customHeight="1">
      <c r="A508" s="1"/>
      <c r="B508" s="2">
        <v>3470100836519</v>
      </c>
      <c r="C508" s="64" t="s">
        <v>695</v>
      </c>
      <c r="D508" s="5" t="s">
        <v>496</v>
      </c>
      <c r="E508" s="5" t="s">
        <v>688</v>
      </c>
      <c r="F508" s="5" t="e">
        <f t="array" aca="1" ref="F508" ca="1">_xludf.IFNA(INDEX(อาจารย์ประจำหลักสูตรทั้งหมด!$J:$J,MATCH('เอกสารหมายเลข 1 (2)'!$V508,อาจารย์ประจำหลักสูตรทั้งหมด!$AK:$AK,0)),"")</f>
        <v>#NAME?</v>
      </c>
      <c r="G508" s="5" t="e">
        <f t="array" aca="1" ref="G508" ca="1">_xludf.IFNA(INDEX(อาจารย์ประจำหลักสูตรทั้งหมด!$C:$C,MATCH('เอกสารหมายเลข 1 (2)'!$V508,อาจารย์ประจำหลักสูตรทั้งหมด!$AK:$AK,0)),"")</f>
        <v>#NAME?</v>
      </c>
      <c r="H508" s="5" t="e">
        <f t="array" aca="1" ref="H508" ca="1">_xludf.IFNA(INDEX(อาจารย์ประจำหลักสูตรทั้งหมด!$E:$E,MATCH('เอกสารหมายเลข 1 (2)'!$V508,อาจารย์ประจำหลักสูตรทั้งหมด!$AK:$AK,0)),"")</f>
        <v>#NAME?</v>
      </c>
      <c r="I508" s="5" t="e">
        <f t="array" aca="1" ref="I508" ca="1">_xludf.IFNA(INDEX(อาจารย์ประจำหลักสูตรทั้งหมด!$L:$L,MATCH('เอกสารหมายเลข 1 (2)'!$V508,อาจารย์ประจำหลักสูตรทั้งหมด!$AK:$AK,0)),"")</f>
        <v>#NAME?</v>
      </c>
      <c r="J508" s="65" t="e">
        <f t="array" aca="1" ref="J508" ca="1">_xludf.IFNA(INDEX(อาจารย์ประจำหลักสูตรทั้งหมด!$T:$T,MATCH('เอกสารหมายเลข 1 (2)'!$V508,อาจารย์ประจำหลักสูตรทั้งหมด!$AK:$AK,0)),"")</f>
        <v>#NAME?</v>
      </c>
      <c r="K508" s="5" t="s">
        <v>6</v>
      </c>
      <c r="L508" s="5" t="s">
        <v>81</v>
      </c>
      <c r="M508" s="66">
        <f t="shared" si="308"/>
        <v>0</v>
      </c>
      <c r="N508" s="66">
        <f t="shared" si="309"/>
        <v>1</v>
      </c>
      <c r="O508" s="66"/>
      <c r="P508" s="66">
        <f t="shared" si="310"/>
        <v>0</v>
      </c>
      <c r="Q508" s="66">
        <f t="shared" si="311"/>
        <v>0</v>
      </c>
      <c r="R508" s="67">
        <f t="shared" si="2"/>
        <v>1</v>
      </c>
      <c r="S508" s="5"/>
      <c r="T508" s="5"/>
      <c r="U508" s="5" t="str">
        <f t="shared" si="7"/>
        <v>คณะวิทยาศาสตร์และเทคโนโลยี สาขาวิชาวิทยาศาสตร์สุขภาพ</v>
      </c>
      <c r="V508" s="8">
        <v>3470100836519</v>
      </c>
      <c r="W508" s="5"/>
      <c r="X508" s="5"/>
      <c r="Y508" s="5"/>
      <c r="Z508" s="5"/>
    </row>
    <row r="509" spans="1:26" ht="21.75" customHeight="1">
      <c r="A509" s="1"/>
      <c r="B509" s="2">
        <v>3470100838295</v>
      </c>
      <c r="C509" s="64" t="s">
        <v>696</v>
      </c>
      <c r="D509" s="5" t="s">
        <v>496</v>
      </c>
      <c r="E509" s="5" t="s">
        <v>688</v>
      </c>
      <c r="F509" s="5" t="e">
        <f t="array" aca="1" ref="F509" ca="1">_xludf.IFNA(INDEX(อาจารย์ประจำหลักสูตรทั้งหมด!$J:$J,MATCH('เอกสารหมายเลข 1 (2)'!$V509,อาจารย์ประจำหลักสูตรทั้งหมด!$AK:$AK,0)),"")</f>
        <v>#NAME?</v>
      </c>
      <c r="G509" s="5" t="e">
        <f t="array" aca="1" ref="G509" ca="1">_xludf.IFNA(INDEX(อาจารย์ประจำหลักสูตรทั้งหมด!$C:$C,MATCH('เอกสารหมายเลข 1 (2)'!$V509,อาจารย์ประจำหลักสูตรทั้งหมด!$AK:$AK,0)),"")</f>
        <v>#NAME?</v>
      </c>
      <c r="H509" s="5" t="e">
        <f t="array" aca="1" ref="H509" ca="1">_xludf.IFNA(INDEX(อาจารย์ประจำหลักสูตรทั้งหมด!$E:$E,MATCH('เอกสารหมายเลข 1 (2)'!$V509,อาจารย์ประจำหลักสูตรทั้งหมด!$AK:$AK,0)),"")</f>
        <v>#NAME?</v>
      </c>
      <c r="I509" s="5" t="e">
        <f t="array" aca="1" ref="I509" ca="1">_xludf.IFNA(INDEX(อาจารย์ประจำหลักสูตรทั้งหมด!$L:$L,MATCH('เอกสารหมายเลข 1 (2)'!$V509,อาจารย์ประจำหลักสูตรทั้งหมด!$AK:$AK,0)),"")</f>
        <v>#NAME?</v>
      </c>
      <c r="J509" s="65" t="e">
        <f t="array" aca="1" ref="J509" ca="1">_xludf.IFNA(INDEX(อาจารย์ประจำหลักสูตรทั้งหมด!$T:$T,MATCH('เอกสารหมายเลข 1 (2)'!$V509,อาจารย์ประจำหลักสูตรทั้งหมด!$AK:$AK,0)),"")</f>
        <v>#NAME?</v>
      </c>
      <c r="K509" s="5" t="s">
        <v>6</v>
      </c>
      <c r="L509" s="5" t="s">
        <v>81</v>
      </c>
      <c r="M509" s="66">
        <f t="shared" si="308"/>
        <v>0</v>
      </c>
      <c r="N509" s="66">
        <f t="shared" si="309"/>
        <v>1</v>
      </c>
      <c r="O509" s="66"/>
      <c r="P509" s="66">
        <f t="shared" si="310"/>
        <v>0</v>
      </c>
      <c r="Q509" s="66">
        <f t="shared" si="311"/>
        <v>0</v>
      </c>
      <c r="R509" s="67">
        <f t="shared" si="2"/>
        <v>1</v>
      </c>
      <c r="S509" s="5"/>
      <c r="T509" s="5"/>
      <c r="U509" s="5" t="str">
        <f t="shared" si="7"/>
        <v>คณะวิทยาศาสตร์และเทคโนโลยี สาขาวิชาวิทยาศาสตร์สุขภาพ</v>
      </c>
      <c r="V509" s="8">
        <v>3470100838295</v>
      </c>
      <c r="W509" s="5"/>
      <c r="X509" s="5"/>
      <c r="Y509" s="5"/>
      <c r="Z509" s="5"/>
    </row>
    <row r="510" spans="1:26" ht="21.75" customHeight="1">
      <c r="A510" s="1"/>
      <c r="B510" s="2">
        <v>3479900007213</v>
      </c>
      <c r="C510" s="64" t="s">
        <v>697</v>
      </c>
      <c r="D510" s="5" t="s">
        <v>496</v>
      </c>
      <c r="E510" s="5" t="s">
        <v>688</v>
      </c>
      <c r="F510" s="5" t="e">
        <f t="array" aca="1" ref="F510" ca="1">_xludf.IFNA(INDEX(อาจารย์ประจำหลักสูตรทั้งหมด!$J:$J,MATCH('เอกสารหมายเลข 1 (2)'!$V510,อาจารย์ประจำหลักสูตรทั้งหมด!$AK:$AK,0)),"")</f>
        <v>#NAME?</v>
      </c>
      <c r="G510" s="5" t="e">
        <f t="array" aca="1" ref="G510" ca="1">_xludf.IFNA(INDEX(อาจารย์ประจำหลักสูตรทั้งหมด!$C:$C,MATCH('เอกสารหมายเลข 1 (2)'!$V510,อาจารย์ประจำหลักสูตรทั้งหมด!$AK:$AK,0)),"")</f>
        <v>#NAME?</v>
      </c>
      <c r="H510" s="5" t="e">
        <f t="array" aca="1" ref="H510" ca="1">_xludf.IFNA(INDEX(อาจารย์ประจำหลักสูตรทั้งหมด!$E:$E,MATCH('เอกสารหมายเลข 1 (2)'!$V510,อาจารย์ประจำหลักสูตรทั้งหมด!$AK:$AK,0)),"")</f>
        <v>#NAME?</v>
      </c>
      <c r="I510" s="5" t="e">
        <f t="array" aca="1" ref="I510" ca="1">_xludf.IFNA(INDEX(อาจารย์ประจำหลักสูตรทั้งหมด!$L:$L,MATCH('เอกสารหมายเลข 1 (2)'!$V510,อาจารย์ประจำหลักสูตรทั้งหมด!$AK:$AK,0)),"")</f>
        <v>#NAME?</v>
      </c>
      <c r="J510" s="65" t="e">
        <f t="array" aca="1" ref="J510" ca="1">_xludf.IFNA(INDEX(อาจารย์ประจำหลักสูตรทั้งหมด!$T:$T,MATCH('เอกสารหมายเลข 1 (2)'!$V510,อาจารย์ประจำหลักสูตรทั้งหมด!$AK:$AK,0)),"")</f>
        <v>#NAME?</v>
      </c>
      <c r="K510" s="5" t="s">
        <v>6</v>
      </c>
      <c r="L510" s="5" t="s">
        <v>81</v>
      </c>
      <c r="M510" s="66">
        <f t="shared" si="308"/>
        <v>0</v>
      </c>
      <c r="N510" s="66">
        <f t="shared" si="309"/>
        <v>1</v>
      </c>
      <c r="O510" s="66"/>
      <c r="P510" s="66">
        <f t="shared" si="310"/>
        <v>0</v>
      </c>
      <c r="Q510" s="66">
        <f t="shared" si="311"/>
        <v>0</v>
      </c>
      <c r="R510" s="67">
        <f t="shared" si="2"/>
        <v>1</v>
      </c>
      <c r="S510" s="5"/>
      <c r="T510" s="5"/>
      <c r="U510" s="5" t="str">
        <f t="shared" si="7"/>
        <v>คณะวิทยาศาสตร์และเทคโนโลยี สาขาวิชาวิทยาศาสตร์สุขภาพ</v>
      </c>
      <c r="V510" s="8">
        <v>3479900007213</v>
      </c>
      <c r="W510" s="5"/>
      <c r="X510" s="5"/>
      <c r="Y510" s="5"/>
      <c r="Z510" s="5"/>
    </row>
    <row r="511" spans="1:26" ht="21.75" customHeight="1">
      <c r="A511" s="1"/>
      <c r="B511" s="2">
        <v>3479900219717</v>
      </c>
      <c r="C511" s="64" t="s">
        <v>698</v>
      </c>
      <c r="D511" s="5" t="s">
        <v>496</v>
      </c>
      <c r="E511" s="5" t="s">
        <v>688</v>
      </c>
      <c r="F511" s="5" t="e">
        <f t="array" aca="1" ref="F511" ca="1">_xludf.IFNA(INDEX(อาจารย์ประจำหลักสูตรทั้งหมด!$J:$J,MATCH('เอกสารหมายเลข 1 (2)'!$V511,อาจารย์ประจำหลักสูตรทั้งหมด!$AK:$AK,0)),"")</f>
        <v>#NAME?</v>
      </c>
      <c r="G511" s="5" t="e">
        <f t="array" aca="1" ref="G511" ca="1">_xludf.IFNA(INDEX(อาจารย์ประจำหลักสูตรทั้งหมด!$C:$C,MATCH('เอกสารหมายเลข 1 (2)'!$V511,อาจารย์ประจำหลักสูตรทั้งหมด!$AK:$AK,0)),"")</f>
        <v>#NAME?</v>
      </c>
      <c r="H511" s="5" t="e">
        <f t="array" aca="1" ref="H511" ca="1">_xludf.IFNA(INDEX(อาจารย์ประจำหลักสูตรทั้งหมด!$E:$E,MATCH('เอกสารหมายเลข 1 (2)'!$V511,อาจารย์ประจำหลักสูตรทั้งหมด!$AK:$AK,0)),"")</f>
        <v>#NAME?</v>
      </c>
      <c r="I511" s="5" t="e">
        <f t="array" aca="1" ref="I511" ca="1">_xludf.IFNA(INDEX(อาจารย์ประจำหลักสูตรทั้งหมด!$L:$L,MATCH('เอกสารหมายเลข 1 (2)'!$V511,อาจารย์ประจำหลักสูตรทั้งหมด!$AK:$AK,0)),"")</f>
        <v>#NAME?</v>
      </c>
      <c r="J511" s="65" t="e">
        <f t="array" aca="1" ref="J511" ca="1">_xludf.IFNA(INDEX(อาจารย์ประจำหลักสูตรทั้งหมด!$T:$T,MATCH('เอกสารหมายเลข 1 (2)'!$V511,อาจารย์ประจำหลักสูตรทั้งหมด!$AK:$AK,0)),"")</f>
        <v>#NAME?</v>
      </c>
      <c r="K511" s="5" t="s">
        <v>6</v>
      </c>
      <c r="L511" s="5" t="s">
        <v>49</v>
      </c>
      <c r="M511" s="66">
        <f t="shared" si="308"/>
        <v>0</v>
      </c>
      <c r="N511" s="66">
        <f t="shared" si="309"/>
        <v>1</v>
      </c>
      <c r="O511" s="66"/>
      <c r="P511" s="66">
        <f t="shared" si="310"/>
        <v>0</v>
      </c>
      <c r="Q511" s="66">
        <f t="shared" si="311"/>
        <v>0</v>
      </c>
      <c r="R511" s="67">
        <f t="shared" si="2"/>
        <v>1</v>
      </c>
      <c r="S511" s="5"/>
      <c r="T511" s="5"/>
      <c r="U511" s="5" t="str">
        <f t="shared" si="7"/>
        <v>คณะวิทยาศาสตร์และเทคโนโลยี สาขาวิชาวิทยาศาสตร์สุขภาพ</v>
      </c>
      <c r="V511" s="8">
        <v>3479900219717</v>
      </c>
      <c r="W511" s="5"/>
      <c r="X511" s="5"/>
      <c r="Y511" s="5"/>
      <c r="Z511" s="5"/>
    </row>
    <row r="512" spans="1:26" ht="21.75" customHeight="1">
      <c r="A512" s="1"/>
      <c r="B512" s="2">
        <v>2479900001641</v>
      </c>
      <c r="C512" s="64" t="s">
        <v>699</v>
      </c>
      <c r="D512" s="5" t="s">
        <v>496</v>
      </c>
      <c r="E512" s="5" t="s">
        <v>688</v>
      </c>
      <c r="F512" s="5" t="e">
        <f t="array" aca="1" ref="F512" ca="1">_xludf.IFNA(INDEX(อาจารย์ประจำหลักสูตรทั้งหมด!$J:$J,MATCH('เอกสารหมายเลข 1 (2)'!$V512,อาจารย์ประจำหลักสูตรทั้งหมด!$AK:$AK,0)),"")</f>
        <v>#NAME?</v>
      </c>
      <c r="G512" s="5" t="e">
        <f t="array" aca="1" ref="G512" ca="1">_xludf.IFNA(INDEX(อาจารย์ประจำหลักสูตรทั้งหมด!$C:$C,MATCH('เอกสารหมายเลข 1 (2)'!$V512,อาจารย์ประจำหลักสูตรทั้งหมด!$AK:$AK,0)),"")</f>
        <v>#NAME?</v>
      </c>
      <c r="H512" s="5" t="e">
        <f t="array" aca="1" ref="H512" ca="1">_xludf.IFNA(INDEX(อาจารย์ประจำหลักสูตรทั้งหมด!$E:$E,MATCH('เอกสารหมายเลข 1 (2)'!$V512,อาจารย์ประจำหลักสูตรทั้งหมด!$AK:$AK,0)),"")</f>
        <v>#NAME?</v>
      </c>
      <c r="I512" s="5" t="e">
        <f t="array" aca="1" ref="I512" ca="1">_xludf.IFNA(INDEX(อาจารย์ประจำหลักสูตรทั้งหมด!$L:$L,MATCH('เอกสารหมายเลข 1 (2)'!$V512,อาจารย์ประจำหลักสูตรทั้งหมด!$AK:$AK,0)),"")</f>
        <v>#NAME?</v>
      </c>
      <c r="J512" s="65" t="e">
        <f t="array" aca="1" ref="J512" ca="1">_xludf.IFNA(INDEX(อาจารย์ประจำหลักสูตรทั้งหมด!$T:$T,MATCH('เอกสารหมายเลข 1 (2)'!$V512,อาจารย์ประจำหลักสูตรทั้งหมด!$AK:$AK,0)),"")</f>
        <v>#NAME?</v>
      </c>
      <c r="K512" s="5" t="s">
        <v>93</v>
      </c>
      <c r="L512" s="5" t="s">
        <v>81</v>
      </c>
      <c r="M512" s="66">
        <f t="shared" si="308"/>
        <v>0</v>
      </c>
      <c r="N512" s="66">
        <f t="shared" si="309"/>
        <v>0</v>
      </c>
      <c r="O512" s="66"/>
      <c r="P512" s="66">
        <f t="shared" si="310"/>
        <v>0</v>
      </c>
      <c r="Q512" s="66">
        <f t="shared" si="311"/>
        <v>1</v>
      </c>
      <c r="R512" s="67">
        <f t="shared" si="2"/>
        <v>1</v>
      </c>
      <c r="S512" s="5"/>
      <c r="T512" s="5"/>
      <c r="U512" s="5" t="str">
        <f t="shared" si="7"/>
        <v xml:space="preserve"> </v>
      </c>
      <c r="V512" s="8">
        <v>2479900001641</v>
      </c>
      <c r="W512" s="5"/>
      <c r="X512" s="5"/>
      <c r="Y512" s="5"/>
      <c r="Z512" s="5"/>
    </row>
    <row r="513" spans="1:26" ht="21.75" customHeight="1">
      <c r="A513" s="636" t="s">
        <v>700</v>
      </c>
      <c r="B513" s="650"/>
      <c r="C513" s="637"/>
      <c r="D513" s="48"/>
      <c r="E513" s="48"/>
      <c r="F513" s="48"/>
      <c r="G513" s="48"/>
      <c r="H513" s="48"/>
      <c r="I513" s="48"/>
      <c r="J513" s="50" t="e">
        <f t="array" aca="1" ref="J513" ca="1">_xludf.IFNA(INDEX(อาจารย์ประจำหลักสูตรทั้งหมด!$AK:$AK,MATCH('เอกสารหมายเลข 1 (2)'!$V513,อาจารย์ประจำหลักสูตรทั้งหมด!$AK:$AK,0)),"")</f>
        <v>#NAME?</v>
      </c>
      <c r="K513" s="48"/>
      <c r="L513" s="48"/>
      <c r="M513" s="101">
        <f>IF(K512="ข้าราชการพลเรือนในสถาบันอุดมศึกษา",1,0)</f>
        <v>0</v>
      </c>
      <c r="N513" s="53">
        <f t="shared" si="309"/>
        <v>0</v>
      </c>
      <c r="O513" s="53">
        <f t="shared" ref="O513:O538" si="312">IF(K513="ลูกจ้างชั่วคราวรายเดือน",1,0)</f>
        <v>0</v>
      </c>
      <c r="P513" s="53">
        <f t="shared" ref="P513:P538" si="313">IF(K513="อาจารย์พิเศษรายชั่วโมง",1,0)</f>
        <v>0</v>
      </c>
      <c r="Q513" s="55"/>
      <c r="R513" s="27"/>
      <c r="S513" s="28"/>
      <c r="T513" s="28"/>
      <c r="U513" s="27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13" s="102"/>
      <c r="W513" s="5"/>
      <c r="X513" s="5"/>
      <c r="Y513" s="5"/>
      <c r="Z513" s="5"/>
    </row>
    <row r="514" spans="1:26" ht="21.75" customHeight="1">
      <c r="A514" s="1"/>
      <c r="B514" s="2">
        <v>1419900227713</v>
      </c>
      <c r="C514" s="64" t="s">
        <v>701</v>
      </c>
      <c r="D514" s="5" t="s">
        <v>700</v>
      </c>
      <c r="E514" s="5" t="s">
        <v>702</v>
      </c>
      <c r="F514" s="5"/>
      <c r="G514" s="5"/>
      <c r="H514" s="5"/>
      <c r="I514" s="5"/>
      <c r="J514" s="65" t="e">
        <f t="array" aca="1" ref="J514" ca="1">_xludf.IFNA(INDEX(อาจารย์ประจำหลักสูตรทั้งหมด!$AK:$AK,MATCH('เอกสารหมายเลข 1 (2)'!$V514,อาจารย์ประจำหลักสูตรทั้งหมด!$AK:$AK,0)),"")</f>
        <v>#NAME?</v>
      </c>
      <c r="K514" s="5" t="s">
        <v>6</v>
      </c>
      <c r="L514" s="5" t="s">
        <v>106</v>
      </c>
      <c r="M514" s="66">
        <f t="shared" ref="M514:M538" si="314">IF(K514="ข้าราชการพลเรือนในสถาบันอุดมศึกษา",1,0)</f>
        <v>0</v>
      </c>
      <c r="N514" s="66">
        <f t="shared" si="309"/>
        <v>1</v>
      </c>
      <c r="O514" s="66">
        <f t="shared" si="312"/>
        <v>0</v>
      </c>
      <c r="P514" s="66">
        <f t="shared" si="313"/>
        <v>0</v>
      </c>
      <c r="Q514" s="66"/>
      <c r="R514" s="5"/>
      <c r="S514" s="5"/>
      <c r="T514" s="5"/>
      <c r="U514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14" s="8"/>
      <c r="W514" s="5"/>
      <c r="X514" s="5"/>
      <c r="Y514" s="5"/>
      <c r="Z514" s="5"/>
    </row>
    <row r="515" spans="1:26" ht="21.75" customHeight="1">
      <c r="A515" s="1"/>
      <c r="B515" s="2">
        <v>1460100164158</v>
      </c>
      <c r="C515" s="64" t="s">
        <v>703</v>
      </c>
      <c r="D515" s="5" t="s">
        <v>700</v>
      </c>
      <c r="E515" s="5" t="s">
        <v>702</v>
      </c>
      <c r="F515" s="5"/>
      <c r="G515" s="5"/>
      <c r="H515" s="5"/>
      <c r="I515" s="5"/>
      <c r="J515" s="65" t="e">
        <f t="array" aca="1" ref="J515" ca="1">_xludf.IFNA(INDEX(อาจารย์ประจำหลักสูตรทั้งหมด!$AK:$AK,MATCH('เอกสารหมายเลข 1 (2)'!$V515,อาจารย์ประจำหลักสูตรทั้งหมด!$AK:$AK,0)),"")</f>
        <v>#NAME?</v>
      </c>
      <c r="K515" s="5" t="s">
        <v>6</v>
      </c>
      <c r="L515" s="5" t="s">
        <v>106</v>
      </c>
      <c r="M515" s="66">
        <f t="shared" si="314"/>
        <v>0</v>
      </c>
      <c r="N515" s="66">
        <f t="shared" si="309"/>
        <v>1</v>
      </c>
      <c r="O515" s="66">
        <f t="shared" si="312"/>
        <v>0</v>
      </c>
      <c r="P515" s="66">
        <f t="shared" si="313"/>
        <v>0</v>
      </c>
      <c r="Q515" s="66"/>
      <c r="R515" s="5"/>
      <c r="S515" s="5"/>
      <c r="T515" s="5"/>
      <c r="U515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15" s="8"/>
      <c r="W515" s="5"/>
      <c r="X515" s="5"/>
      <c r="Y515" s="5"/>
      <c r="Z515" s="5"/>
    </row>
    <row r="516" spans="1:26" ht="21.75" customHeight="1">
      <c r="A516" s="1"/>
      <c r="B516" s="2">
        <v>1460200032580</v>
      </c>
      <c r="C516" s="64" t="s">
        <v>704</v>
      </c>
      <c r="D516" s="5" t="s">
        <v>700</v>
      </c>
      <c r="E516" s="5" t="s">
        <v>702</v>
      </c>
      <c r="F516" s="5"/>
      <c r="G516" s="5"/>
      <c r="H516" s="5"/>
      <c r="I516" s="5"/>
      <c r="J516" s="65" t="e">
        <f t="array" aca="1" ref="J516" ca="1">_xludf.IFNA(INDEX(อาจารย์ประจำหลักสูตรทั้งหมด!$AK:$AK,MATCH('เอกสารหมายเลข 1 (2)'!$V516,อาจารย์ประจำหลักสูตรทั้งหมด!$AK:$AK,0)),"")</f>
        <v>#NAME?</v>
      </c>
      <c r="K516" s="5" t="s">
        <v>6</v>
      </c>
      <c r="L516" s="5" t="s">
        <v>106</v>
      </c>
      <c r="M516" s="66">
        <f t="shared" si="314"/>
        <v>0</v>
      </c>
      <c r="N516" s="66">
        <f t="shared" si="309"/>
        <v>1</v>
      </c>
      <c r="O516" s="66">
        <f t="shared" si="312"/>
        <v>0</v>
      </c>
      <c r="P516" s="66">
        <f t="shared" si="313"/>
        <v>0</v>
      </c>
      <c r="Q516" s="66"/>
      <c r="R516" s="5"/>
      <c r="S516" s="5"/>
      <c r="T516" s="5"/>
      <c r="U516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16" s="8"/>
      <c r="W516" s="5"/>
      <c r="X516" s="5"/>
      <c r="Y516" s="5"/>
      <c r="Z516" s="5"/>
    </row>
    <row r="517" spans="1:26" ht="21.75" customHeight="1">
      <c r="A517" s="1"/>
      <c r="B517" s="2">
        <v>1461300053458</v>
      </c>
      <c r="C517" s="64" t="s">
        <v>705</v>
      </c>
      <c r="D517" s="5" t="s">
        <v>700</v>
      </c>
      <c r="E517" s="5" t="s">
        <v>702</v>
      </c>
      <c r="F517" s="5"/>
      <c r="G517" s="5"/>
      <c r="H517" s="5"/>
      <c r="I517" s="5"/>
      <c r="J517" s="65" t="e">
        <f t="array" aca="1" ref="J517" ca="1">_xludf.IFNA(INDEX(อาจารย์ประจำหลักสูตรทั้งหมด!$AK:$AK,MATCH('เอกสารหมายเลข 1 (2)'!$V517,อาจารย์ประจำหลักสูตรทั้งหมด!$AK:$AK,0)),"")</f>
        <v>#NAME?</v>
      </c>
      <c r="K517" s="5" t="s">
        <v>6</v>
      </c>
      <c r="L517" s="5" t="s">
        <v>106</v>
      </c>
      <c r="M517" s="66">
        <f t="shared" si="314"/>
        <v>0</v>
      </c>
      <c r="N517" s="66">
        <f t="shared" si="309"/>
        <v>1</v>
      </c>
      <c r="O517" s="66">
        <f t="shared" si="312"/>
        <v>0</v>
      </c>
      <c r="P517" s="66">
        <f t="shared" si="313"/>
        <v>0</v>
      </c>
      <c r="Q517" s="66"/>
      <c r="R517" s="5"/>
      <c r="S517" s="5"/>
      <c r="T517" s="5"/>
      <c r="U517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17" s="8"/>
      <c r="W517" s="5"/>
      <c r="X517" s="5"/>
      <c r="Y517" s="5"/>
      <c r="Z517" s="5"/>
    </row>
    <row r="518" spans="1:26" ht="21.75" customHeight="1">
      <c r="A518" s="1"/>
      <c r="B518" s="2">
        <v>1470600041641</v>
      </c>
      <c r="C518" s="64" t="s">
        <v>706</v>
      </c>
      <c r="D518" s="5" t="s">
        <v>700</v>
      </c>
      <c r="E518" s="5" t="s">
        <v>702</v>
      </c>
      <c r="F518" s="5"/>
      <c r="G518" s="5"/>
      <c r="H518" s="5"/>
      <c r="I518" s="5"/>
      <c r="J518" s="65" t="e">
        <f t="array" aca="1" ref="J518" ca="1">_xludf.IFNA(INDEX(อาจารย์ประจำหลักสูตรทั้งหมด!$AK:$AK,MATCH('เอกสารหมายเลข 1 (2)'!$V518,อาจารย์ประจำหลักสูตรทั้งหมด!$AK:$AK,0)),"")</f>
        <v>#NAME?</v>
      </c>
      <c r="K518" s="5" t="s">
        <v>6</v>
      </c>
      <c r="L518" s="5" t="s">
        <v>106</v>
      </c>
      <c r="M518" s="66">
        <f t="shared" si="314"/>
        <v>0</v>
      </c>
      <c r="N518" s="66">
        <f t="shared" si="309"/>
        <v>1</v>
      </c>
      <c r="O518" s="66">
        <f t="shared" si="312"/>
        <v>0</v>
      </c>
      <c r="P518" s="66">
        <f t="shared" si="313"/>
        <v>0</v>
      </c>
      <c r="Q518" s="66"/>
      <c r="R518" s="5"/>
      <c r="S518" s="5"/>
      <c r="T518" s="5"/>
      <c r="U518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18" s="8"/>
      <c r="W518" s="5"/>
      <c r="X518" s="5"/>
      <c r="Y518" s="5"/>
      <c r="Z518" s="5"/>
    </row>
    <row r="519" spans="1:26" ht="21.75" customHeight="1">
      <c r="A519" s="1"/>
      <c r="B519" s="2">
        <v>1470800102805</v>
      </c>
      <c r="C519" s="64" t="s">
        <v>707</v>
      </c>
      <c r="D519" s="5" t="s">
        <v>700</v>
      </c>
      <c r="E519" s="5" t="s">
        <v>702</v>
      </c>
      <c r="F519" s="5"/>
      <c r="G519" s="5"/>
      <c r="H519" s="5"/>
      <c r="I519" s="5"/>
      <c r="J519" s="65" t="e">
        <f t="array" aca="1" ref="J519" ca="1">_xludf.IFNA(INDEX(อาจารย์ประจำหลักสูตรทั้งหมด!$AK:$AK,MATCH('เอกสารหมายเลข 1 (2)'!$V519,อาจารย์ประจำหลักสูตรทั้งหมด!$AK:$AK,0)),"")</f>
        <v>#NAME?</v>
      </c>
      <c r="K519" s="5" t="s">
        <v>6</v>
      </c>
      <c r="L519" s="5" t="s">
        <v>106</v>
      </c>
      <c r="M519" s="66">
        <f t="shared" si="314"/>
        <v>0</v>
      </c>
      <c r="N519" s="66">
        <f t="shared" si="309"/>
        <v>1</v>
      </c>
      <c r="O519" s="66">
        <f t="shared" si="312"/>
        <v>0</v>
      </c>
      <c r="P519" s="66">
        <f t="shared" si="313"/>
        <v>0</v>
      </c>
      <c r="Q519" s="66"/>
      <c r="R519" s="5"/>
      <c r="S519" s="5"/>
      <c r="T519" s="5"/>
      <c r="U519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19" s="8"/>
      <c r="W519" s="5"/>
      <c r="X519" s="5"/>
      <c r="Y519" s="5"/>
      <c r="Z519" s="5"/>
    </row>
    <row r="520" spans="1:26" ht="21.75" customHeight="1">
      <c r="A520" s="1"/>
      <c r="B520" s="2">
        <v>1470800115320</v>
      </c>
      <c r="C520" s="64" t="s">
        <v>708</v>
      </c>
      <c r="D520" s="5" t="s">
        <v>700</v>
      </c>
      <c r="E520" s="5" t="s">
        <v>702</v>
      </c>
      <c r="F520" s="5"/>
      <c r="G520" s="5"/>
      <c r="H520" s="5"/>
      <c r="I520" s="5"/>
      <c r="J520" s="65" t="e">
        <f t="array" aca="1" ref="J520" ca="1">_xludf.IFNA(INDEX(อาจารย์ประจำหลักสูตรทั้งหมด!$AK:$AK,MATCH('เอกสารหมายเลข 1 (2)'!$V520,อาจารย์ประจำหลักสูตรทั้งหมด!$AK:$AK,0)),"")</f>
        <v>#NAME?</v>
      </c>
      <c r="K520" s="5" t="s">
        <v>6</v>
      </c>
      <c r="L520" s="5" t="s">
        <v>106</v>
      </c>
      <c r="M520" s="66">
        <f t="shared" si="314"/>
        <v>0</v>
      </c>
      <c r="N520" s="66">
        <f t="shared" si="309"/>
        <v>1</v>
      </c>
      <c r="O520" s="66">
        <f t="shared" si="312"/>
        <v>0</v>
      </c>
      <c r="P520" s="66">
        <f t="shared" si="313"/>
        <v>0</v>
      </c>
      <c r="Q520" s="66"/>
      <c r="R520" s="5"/>
      <c r="S520" s="5"/>
      <c r="T520" s="5"/>
      <c r="U520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20" s="8"/>
      <c r="W520" s="5"/>
      <c r="X520" s="5"/>
      <c r="Y520" s="5"/>
      <c r="Z520" s="5"/>
    </row>
    <row r="521" spans="1:26" ht="21.75" customHeight="1">
      <c r="A521" s="1"/>
      <c r="B521" s="2">
        <v>1470900060306</v>
      </c>
      <c r="C521" s="64" t="s">
        <v>709</v>
      </c>
      <c r="D521" s="5" t="s">
        <v>700</v>
      </c>
      <c r="E521" s="5" t="s">
        <v>702</v>
      </c>
      <c r="F521" s="5"/>
      <c r="G521" s="5"/>
      <c r="H521" s="5"/>
      <c r="I521" s="5"/>
      <c r="J521" s="65" t="e">
        <f t="array" aca="1" ref="J521" ca="1">_xludf.IFNA(INDEX(อาจารย์ประจำหลักสูตรทั้งหมด!$AK:$AK,MATCH('เอกสารหมายเลข 1 (2)'!$V521,อาจารย์ประจำหลักสูตรทั้งหมด!$AK:$AK,0)),"")</f>
        <v>#NAME?</v>
      </c>
      <c r="K521" s="5" t="s">
        <v>6</v>
      </c>
      <c r="L521" s="5" t="s">
        <v>81</v>
      </c>
      <c r="M521" s="66">
        <f t="shared" si="314"/>
        <v>0</v>
      </c>
      <c r="N521" s="66">
        <f t="shared" si="309"/>
        <v>1</v>
      </c>
      <c r="O521" s="66">
        <f t="shared" si="312"/>
        <v>0</v>
      </c>
      <c r="P521" s="66">
        <f t="shared" si="313"/>
        <v>0</v>
      </c>
      <c r="Q521" s="66"/>
      <c r="R521" s="5"/>
      <c r="S521" s="5"/>
      <c r="T521" s="5"/>
      <c r="U521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21" s="8"/>
      <c r="W521" s="5"/>
      <c r="X521" s="5"/>
      <c r="Y521" s="5"/>
      <c r="Z521" s="5"/>
    </row>
    <row r="522" spans="1:26" ht="21.75" customHeight="1">
      <c r="A522" s="1"/>
      <c r="B522" s="2">
        <v>1479900076120</v>
      </c>
      <c r="C522" s="64" t="s">
        <v>710</v>
      </c>
      <c r="D522" s="5" t="s">
        <v>700</v>
      </c>
      <c r="E522" s="5" t="s">
        <v>702</v>
      </c>
      <c r="F522" s="5"/>
      <c r="G522" s="5"/>
      <c r="H522" s="5"/>
      <c r="I522" s="5"/>
      <c r="J522" s="65" t="e">
        <f t="array" aca="1" ref="J522" ca="1">_xludf.IFNA(INDEX(อาจารย์ประจำหลักสูตรทั้งหมด!$AK:$AK,MATCH('เอกสารหมายเลข 1 (2)'!$V522,อาจารย์ประจำหลักสูตรทั้งหมด!$AK:$AK,0)),"")</f>
        <v>#NAME?</v>
      </c>
      <c r="K522" s="5" t="s">
        <v>6</v>
      </c>
      <c r="L522" s="5" t="s">
        <v>106</v>
      </c>
      <c r="M522" s="66">
        <f t="shared" si="314"/>
        <v>0</v>
      </c>
      <c r="N522" s="66">
        <f t="shared" si="309"/>
        <v>1</v>
      </c>
      <c r="O522" s="66">
        <f t="shared" si="312"/>
        <v>0</v>
      </c>
      <c r="P522" s="66">
        <f t="shared" si="313"/>
        <v>0</v>
      </c>
      <c r="Q522" s="66"/>
      <c r="R522" s="5"/>
      <c r="S522" s="5"/>
      <c r="T522" s="5"/>
      <c r="U522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22" s="8"/>
      <c r="W522" s="5"/>
      <c r="X522" s="5"/>
      <c r="Y522" s="5"/>
      <c r="Z522" s="5"/>
    </row>
    <row r="523" spans="1:26" ht="21.75" customHeight="1">
      <c r="A523" s="1"/>
      <c r="B523" s="2">
        <v>1479900088012</v>
      </c>
      <c r="C523" s="64" t="s">
        <v>711</v>
      </c>
      <c r="D523" s="5" t="s">
        <v>700</v>
      </c>
      <c r="E523" s="5" t="s">
        <v>702</v>
      </c>
      <c r="F523" s="5"/>
      <c r="G523" s="5"/>
      <c r="H523" s="5"/>
      <c r="I523" s="5"/>
      <c r="J523" s="65" t="e">
        <f t="array" aca="1" ref="J523" ca="1">_xludf.IFNA(INDEX(อาจารย์ประจำหลักสูตรทั้งหมด!$AK:$AK,MATCH('เอกสารหมายเลข 1 (2)'!$V523,อาจารย์ประจำหลักสูตรทั้งหมด!$AK:$AK,0)),"")</f>
        <v>#NAME?</v>
      </c>
      <c r="K523" s="5" t="s">
        <v>6</v>
      </c>
      <c r="L523" s="5" t="s">
        <v>106</v>
      </c>
      <c r="M523" s="66">
        <f t="shared" si="314"/>
        <v>0</v>
      </c>
      <c r="N523" s="66">
        <f t="shared" si="309"/>
        <v>1</v>
      </c>
      <c r="O523" s="66">
        <f t="shared" si="312"/>
        <v>0</v>
      </c>
      <c r="P523" s="66">
        <f t="shared" si="313"/>
        <v>0</v>
      </c>
      <c r="Q523" s="66"/>
      <c r="R523" s="5"/>
      <c r="S523" s="5"/>
      <c r="T523" s="5"/>
      <c r="U523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23" s="8"/>
      <c r="W523" s="5"/>
      <c r="X523" s="5"/>
      <c r="Y523" s="5"/>
      <c r="Z523" s="5"/>
    </row>
    <row r="524" spans="1:26" ht="21.75" customHeight="1">
      <c r="A524" s="1"/>
      <c r="B524" s="2">
        <v>1479900100594</v>
      </c>
      <c r="C524" s="64" t="s">
        <v>712</v>
      </c>
      <c r="D524" s="5" t="s">
        <v>700</v>
      </c>
      <c r="E524" s="5" t="s">
        <v>702</v>
      </c>
      <c r="F524" s="5"/>
      <c r="G524" s="5"/>
      <c r="H524" s="5"/>
      <c r="I524" s="5"/>
      <c r="J524" s="65" t="e">
        <f t="array" aca="1" ref="J524" ca="1">_xludf.IFNA(INDEX(อาจารย์ประจำหลักสูตรทั้งหมด!$AK:$AK,MATCH('เอกสารหมายเลข 1 (2)'!$V524,อาจารย์ประจำหลักสูตรทั้งหมด!$AK:$AK,0)),"")</f>
        <v>#NAME?</v>
      </c>
      <c r="K524" s="5" t="s">
        <v>6</v>
      </c>
      <c r="L524" s="5" t="s">
        <v>106</v>
      </c>
      <c r="M524" s="66">
        <f t="shared" si="314"/>
        <v>0</v>
      </c>
      <c r="N524" s="66">
        <f t="shared" si="309"/>
        <v>1</v>
      </c>
      <c r="O524" s="66">
        <f t="shared" si="312"/>
        <v>0</v>
      </c>
      <c r="P524" s="66">
        <f t="shared" si="313"/>
        <v>0</v>
      </c>
      <c r="Q524" s="66"/>
      <c r="R524" s="5"/>
      <c r="S524" s="5"/>
      <c r="T524" s="5"/>
      <c r="U524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24" s="8"/>
      <c r="W524" s="5"/>
      <c r="X524" s="5"/>
      <c r="Y524" s="5"/>
      <c r="Z524" s="5"/>
    </row>
    <row r="525" spans="1:26" ht="21.75" customHeight="1">
      <c r="A525" s="1"/>
      <c r="B525" s="2">
        <v>1479900130132</v>
      </c>
      <c r="C525" s="64" t="s">
        <v>713</v>
      </c>
      <c r="D525" s="5" t="s">
        <v>700</v>
      </c>
      <c r="E525" s="5" t="s">
        <v>702</v>
      </c>
      <c r="F525" s="5"/>
      <c r="G525" s="5"/>
      <c r="H525" s="5"/>
      <c r="I525" s="5"/>
      <c r="J525" s="65" t="e">
        <f t="array" aca="1" ref="J525" ca="1">_xludf.IFNA(INDEX(อาจารย์ประจำหลักสูตรทั้งหมด!$AK:$AK,MATCH('เอกสารหมายเลข 1 (2)'!$V525,อาจารย์ประจำหลักสูตรทั้งหมด!$AK:$AK,0)),"")</f>
        <v>#NAME?</v>
      </c>
      <c r="K525" s="5" t="s">
        <v>6</v>
      </c>
      <c r="L525" s="5" t="s">
        <v>106</v>
      </c>
      <c r="M525" s="66">
        <f t="shared" si="314"/>
        <v>0</v>
      </c>
      <c r="N525" s="66">
        <f t="shared" si="309"/>
        <v>1</v>
      </c>
      <c r="O525" s="66">
        <f t="shared" si="312"/>
        <v>0</v>
      </c>
      <c r="P525" s="66">
        <f t="shared" si="313"/>
        <v>0</v>
      </c>
      <c r="Q525" s="66"/>
      <c r="R525" s="5"/>
      <c r="S525" s="5"/>
      <c r="T525" s="5"/>
      <c r="U525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25" s="8"/>
      <c r="W525" s="5"/>
      <c r="X525" s="5"/>
      <c r="Y525" s="5"/>
      <c r="Z525" s="5"/>
    </row>
    <row r="526" spans="1:26" ht="21.75" customHeight="1">
      <c r="A526" s="1"/>
      <c r="B526" s="2">
        <v>1479900212431</v>
      </c>
      <c r="C526" s="64" t="s">
        <v>714</v>
      </c>
      <c r="D526" s="5" t="s">
        <v>700</v>
      </c>
      <c r="E526" s="5" t="s">
        <v>702</v>
      </c>
      <c r="F526" s="5"/>
      <c r="G526" s="5"/>
      <c r="H526" s="5"/>
      <c r="I526" s="5"/>
      <c r="J526" s="65" t="e">
        <f t="array" aca="1" ref="J526" ca="1">_xludf.IFNA(INDEX(อาจารย์ประจำหลักสูตรทั้งหมด!$AK:$AK,MATCH('เอกสารหมายเลข 1 (2)'!$V526,อาจารย์ประจำหลักสูตรทั้งหมด!$AK:$AK,0)),"")</f>
        <v>#NAME?</v>
      </c>
      <c r="K526" s="5" t="s">
        <v>6</v>
      </c>
      <c r="L526" s="5" t="s">
        <v>106</v>
      </c>
      <c r="M526" s="66">
        <f t="shared" si="314"/>
        <v>0</v>
      </c>
      <c r="N526" s="66">
        <f t="shared" si="309"/>
        <v>1</v>
      </c>
      <c r="O526" s="66">
        <f t="shared" si="312"/>
        <v>0</v>
      </c>
      <c r="P526" s="66">
        <f t="shared" si="313"/>
        <v>0</v>
      </c>
      <c r="Q526" s="66"/>
      <c r="R526" s="5"/>
      <c r="S526" s="5"/>
      <c r="T526" s="5"/>
      <c r="U526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26" s="8"/>
      <c r="W526" s="5"/>
      <c r="X526" s="5"/>
      <c r="Y526" s="5"/>
      <c r="Z526" s="5"/>
    </row>
    <row r="527" spans="1:26" ht="21.75" customHeight="1">
      <c r="A527" s="1"/>
      <c r="B527" s="2">
        <v>1480100131497</v>
      </c>
      <c r="C527" s="64" t="s">
        <v>715</v>
      </c>
      <c r="D527" s="5" t="s">
        <v>700</v>
      </c>
      <c r="E527" s="5" t="s">
        <v>702</v>
      </c>
      <c r="F527" s="5"/>
      <c r="G527" s="5"/>
      <c r="H527" s="5"/>
      <c r="I527" s="5"/>
      <c r="J527" s="65" t="e">
        <f t="array" aca="1" ref="J527" ca="1">_xludf.IFNA(INDEX(อาจารย์ประจำหลักสูตรทั้งหมด!$AK:$AK,MATCH('เอกสารหมายเลข 1 (2)'!$V527,อาจารย์ประจำหลักสูตรทั้งหมด!$AK:$AK,0)),"")</f>
        <v>#NAME?</v>
      </c>
      <c r="K527" s="5" t="s">
        <v>6</v>
      </c>
      <c r="L527" s="5" t="s">
        <v>106</v>
      </c>
      <c r="M527" s="66">
        <f t="shared" si="314"/>
        <v>0</v>
      </c>
      <c r="N527" s="66">
        <f t="shared" si="309"/>
        <v>1</v>
      </c>
      <c r="O527" s="66">
        <f t="shared" si="312"/>
        <v>0</v>
      </c>
      <c r="P527" s="66">
        <f t="shared" si="313"/>
        <v>0</v>
      </c>
      <c r="Q527" s="66"/>
      <c r="R527" s="5"/>
      <c r="S527" s="5"/>
      <c r="T527" s="5"/>
      <c r="U527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27" s="8"/>
      <c r="W527" s="5"/>
      <c r="X527" s="5"/>
      <c r="Y527" s="5"/>
      <c r="Z527" s="5"/>
    </row>
    <row r="528" spans="1:26" ht="21.75" customHeight="1">
      <c r="A528" s="1"/>
      <c r="B528" s="2">
        <v>1480200088658</v>
      </c>
      <c r="C528" s="64" t="s">
        <v>716</v>
      </c>
      <c r="D528" s="5" t="s">
        <v>700</v>
      </c>
      <c r="E528" s="5" t="s">
        <v>702</v>
      </c>
      <c r="F528" s="5"/>
      <c r="G528" s="5"/>
      <c r="H528" s="5"/>
      <c r="I528" s="5"/>
      <c r="J528" s="65" t="e">
        <f t="array" aca="1" ref="J528" ca="1">_xludf.IFNA(INDEX(อาจารย์ประจำหลักสูตรทั้งหมด!$AK:$AK,MATCH('เอกสารหมายเลข 1 (2)'!$V528,อาจารย์ประจำหลักสูตรทั้งหมด!$AK:$AK,0)),"")</f>
        <v>#NAME?</v>
      </c>
      <c r="K528" s="5" t="s">
        <v>6</v>
      </c>
      <c r="L528" s="5" t="s">
        <v>106</v>
      </c>
      <c r="M528" s="66">
        <f t="shared" si="314"/>
        <v>0</v>
      </c>
      <c r="N528" s="66">
        <f t="shared" si="309"/>
        <v>1</v>
      </c>
      <c r="O528" s="66">
        <f t="shared" si="312"/>
        <v>0</v>
      </c>
      <c r="P528" s="66">
        <f t="shared" si="313"/>
        <v>0</v>
      </c>
      <c r="Q528" s="66"/>
      <c r="R528" s="5"/>
      <c r="S528" s="5"/>
      <c r="T528" s="5"/>
      <c r="U528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28" s="8"/>
      <c r="W528" s="5"/>
      <c r="X528" s="5"/>
      <c r="Y528" s="5"/>
      <c r="Z528" s="5"/>
    </row>
    <row r="529" spans="1:26" ht="21.75" customHeight="1">
      <c r="A529" s="1"/>
      <c r="B529" s="2">
        <v>1480400042139</v>
      </c>
      <c r="C529" s="64" t="s">
        <v>717</v>
      </c>
      <c r="D529" s="5" t="s">
        <v>700</v>
      </c>
      <c r="E529" s="5" t="s">
        <v>702</v>
      </c>
      <c r="F529" s="5"/>
      <c r="G529" s="5"/>
      <c r="H529" s="5"/>
      <c r="I529" s="5"/>
      <c r="J529" s="65" t="e">
        <f t="array" aca="1" ref="J529" ca="1">_xludf.IFNA(INDEX(อาจารย์ประจำหลักสูตรทั้งหมด!$AK:$AK,MATCH('เอกสารหมายเลข 1 (2)'!$V529,อาจารย์ประจำหลักสูตรทั้งหมด!$AK:$AK,0)),"")</f>
        <v>#NAME?</v>
      </c>
      <c r="K529" s="5" t="s">
        <v>6</v>
      </c>
      <c r="L529" s="5" t="s">
        <v>106</v>
      </c>
      <c r="M529" s="66">
        <f t="shared" si="314"/>
        <v>0</v>
      </c>
      <c r="N529" s="66">
        <f t="shared" si="309"/>
        <v>1</v>
      </c>
      <c r="O529" s="66">
        <f t="shared" si="312"/>
        <v>0</v>
      </c>
      <c r="P529" s="66">
        <f t="shared" si="313"/>
        <v>0</v>
      </c>
      <c r="Q529" s="66"/>
      <c r="R529" s="5"/>
      <c r="S529" s="5"/>
      <c r="T529" s="5"/>
      <c r="U529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29" s="8"/>
      <c r="W529" s="5"/>
      <c r="X529" s="5"/>
      <c r="Y529" s="5"/>
      <c r="Z529" s="5"/>
    </row>
    <row r="530" spans="1:26" ht="21.75" customHeight="1">
      <c r="A530" s="1"/>
      <c r="B530" s="2">
        <v>1480700083086</v>
      </c>
      <c r="C530" s="64" t="s">
        <v>718</v>
      </c>
      <c r="D530" s="5" t="s">
        <v>700</v>
      </c>
      <c r="E530" s="5" t="s">
        <v>702</v>
      </c>
      <c r="F530" s="5"/>
      <c r="G530" s="5"/>
      <c r="H530" s="5"/>
      <c r="I530" s="5"/>
      <c r="J530" s="65" t="e">
        <f t="array" aca="1" ref="J530" ca="1">_xludf.IFNA(INDEX(อาจารย์ประจำหลักสูตรทั้งหมด!$AK:$AK,MATCH('เอกสารหมายเลข 1 (2)'!$V530,อาจารย์ประจำหลักสูตรทั้งหมด!$AK:$AK,0)),"")</f>
        <v>#NAME?</v>
      </c>
      <c r="K530" s="5" t="s">
        <v>6</v>
      </c>
      <c r="L530" s="5" t="s">
        <v>106</v>
      </c>
      <c r="M530" s="66">
        <f t="shared" si="314"/>
        <v>0</v>
      </c>
      <c r="N530" s="66">
        <f t="shared" si="309"/>
        <v>1</v>
      </c>
      <c r="O530" s="66">
        <f t="shared" si="312"/>
        <v>0</v>
      </c>
      <c r="P530" s="66">
        <f t="shared" si="313"/>
        <v>0</v>
      </c>
      <c r="Q530" s="66"/>
      <c r="R530" s="5"/>
      <c r="S530" s="5"/>
      <c r="T530" s="5"/>
      <c r="U530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30" s="8"/>
      <c r="W530" s="5"/>
      <c r="X530" s="5"/>
      <c r="Y530" s="5"/>
      <c r="Z530" s="5"/>
    </row>
    <row r="531" spans="1:26" ht="21.75" customHeight="1">
      <c r="A531" s="1"/>
      <c r="B531" s="2">
        <v>1480800060754</v>
      </c>
      <c r="C531" s="64" t="s">
        <v>719</v>
      </c>
      <c r="D531" s="5" t="s">
        <v>700</v>
      </c>
      <c r="E531" s="5" t="s">
        <v>702</v>
      </c>
      <c r="F531" s="5"/>
      <c r="G531" s="5"/>
      <c r="H531" s="5"/>
      <c r="I531" s="5"/>
      <c r="J531" s="65" t="e">
        <f t="array" aca="1" ref="J531" ca="1">_xludf.IFNA(INDEX(อาจารย์ประจำหลักสูตรทั้งหมด!$AK:$AK,MATCH('เอกสารหมายเลข 1 (2)'!$V531,อาจารย์ประจำหลักสูตรทั้งหมด!$AK:$AK,0)),"")</f>
        <v>#NAME?</v>
      </c>
      <c r="K531" s="5" t="s">
        <v>6</v>
      </c>
      <c r="L531" s="5" t="s">
        <v>106</v>
      </c>
      <c r="M531" s="66">
        <f t="shared" si="314"/>
        <v>0</v>
      </c>
      <c r="N531" s="66">
        <f t="shared" si="309"/>
        <v>1</v>
      </c>
      <c r="O531" s="66">
        <f t="shared" si="312"/>
        <v>0</v>
      </c>
      <c r="P531" s="66">
        <f t="shared" si="313"/>
        <v>0</v>
      </c>
      <c r="Q531" s="66"/>
      <c r="R531" s="5"/>
      <c r="S531" s="5"/>
      <c r="T531" s="5"/>
      <c r="U531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31" s="8"/>
      <c r="W531" s="5"/>
      <c r="X531" s="5"/>
      <c r="Y531" s="5"/>
      <c r="Z531" s="5"/>
    </row>
    <row r="532" spans="1:26" ht="21.75" customHeight="1">
      <c r="A532" s="1"/>
      <c r="B532" s="2">
        <v>1480800061483</v>
      </c>
      <c r="C532" s="64" t="s">
        <v>720</v>
      </c>
      <c r="D532" s="5" t="s">
        <v>700</v>
      </c>
      <c r="E532" s="5" t="s">
        <v>702</v>
      </c>
      <c r="F532" s="5"/>
      <c r="G532" s="5"/>
      <c r="H532" s="5"/>
      <c r="I532" s="5"/>
      <c r="J532" s="65" t="e">
        <f t="array" aca="1" ref="J532" ca="1">_xludf.IFNA(INDEX(อาจารย์ประจำหลักสูตรทั้งหมด!$AK:$AK,MATCH('เอกสารหมายเลข 1 (2)'!$V532,อาจารย์ประจำหลักสูตรทั้งหมด!$AK:$AK,0)),"")</f>
        <v>#NAME?</v>
      </c>
      <c r="K532" s="5" t="s">
        <v>6</v>
      </c>
      <c r="L532" s="5" t="s">
        <v>81</v>
      </c>
      <c r="M532" s="66">
        <f t="shared" si="314"/>
        <v>0</v>
      </c>
      <c r="N532" s="66">
        <f t="shared" si="309"/>
        <v>1</v>
      </c>
      <c r="O532" s="66">
        <f t="shared" si="312"/>
        <v>0</v>
      </c>
      <c r="P532" s="66">
        <f t="shared" si="313"/>
        <v>0</v>
      </c>
      <c r="Q532" s="66"/>
      <c r="R532" s="5"/>
      <c r="S532" s="5"/>
      <c r="T532" s="5"/>
      <c r="U532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32" s="8"/>
      <c r="W532" s="5"/>
      <c r="X532" s="5"/>
      <c r="Y532" s="5"/>
      <c r="Z532" s="5"/>
    </row>
    <row r="533" spans="1:26" ht="21.75" customHeight="1">
      <c r="A533" s="1"/>
      <c r="B533" s="2">
        <v>1489900023328</v>
      </c>
      <c r="C533" s="64" t="s">
        <v>722</v>
      </c>
      <c r="D533" s="5" t="s">
        <v>700</v>
      </c>
      <c r="E533" s="5" t="s">
        <v>702</v>
      </c>
      <c r="F533" s="5"/>
      <c r="G533" s="5"/>
      <c r="H533" s="5"/>
      <c r="I533" s="5"/>
      <c r="J533" s="65" t="e">
        <f t="array" aca="1" ref="J533" ca="1">_xludf.IFNA(INDEX(อาจารย์ประจำหลักสูตรทั้งหมด!$AK:$AK,MATCH('เอกสารหมายเลข 1 (2)'!$V533,อาจารย์ประจำหลักสูตรทั้งหมด!$AK:$AK,0)),"")</f>
        <v>#NAME?</v>
      </c>
      <c r="K533" s="5" t="s">
        <v>6</v>
      </c>
      <c r="L533" s="5" t="s">
        <v>106</v>
      </c>
      <c r="M533" s="66">
        <f t="shared" si="314"/>
        <v>0</v>
      </c>
      <c r="N533" s="66">
        <f t="shared" si="309"/>
        <v>1</v>
      </c>
      <c r="O533" s="66">
        <f t="shared" si="312"/>
        <v>0</v>
      </c>
      <c r="P533" s="66">
        <f t="shared" si="313"/>
        <v>0</v>
      </c>
      <c r="Q533" s="66"/>
      <c r="R533" s="5"/>
      <c r="S533" s="5"/>
      <c r="T533" s="5"/>
      <c r="U533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33" s="8"/>
      <c r="W533" s="5"/>
      <c r="X533" s="5"/>
      <c r="Y533" s="5"/>
      <c r="Z533" s="5"/>
    </row>
    <row r="534" spans="1:26" ht="21.75" customHeight="1">
      <c r="A534" s="1"/>
      <c r="B534" s="2">
        <v>1489900123861</v>
      </c>
      <c r="C534" s="64" t="s">
        <v>723</v>
      </c>
      <c r="D534" s="5" t="s">
        <v>700</v>
      </c>
      <c r="E534" s="5" t="s">
        <v>702</v>
      </c>
      <c r="F534" s="5"/>
      <c r="G534" s="5"/>
      <c r="H534" s="5"/>
      <c r="I534" s="5"/>
      <c r="J534" s="65" t="e">
        <f t="array" aca="1" ref="J534" ca="1">_xludf.IFNA(INDEX(อาจารย์ประจำหลักสูตรทั้งหมด!$AK:$AK,MATCH('เอกสารหมายเลข 1 (2)'!$V534,อาจารย์ประจำหลักสูตรทั้งหมด!$AK:$AK,0)),"")</f>
        <v>#NAME?</v>
      </c>
      <c r="K534" s="5" t="s">
        <v>6</v>
      </c>
      <c r="L534" s="5" t="s">
        <v>106</v>
      </c>
      <c r="M534" s="66">
        <f t="shared" si="314"/>
        <v>0</v>
      </c>
      <c r="N534" s="66">
        <f t="shared" si="309"/>
        <v>1</v>
      </c>
      <c r="O534" s="66">
        <f t="shared" si="312"/>
        <v>0</v>
      </c>
      <c r="P534" s="66">
        <f t="shared" si="313"/>
        <v>0</v>
      </c>
      <c r="Q534" s="66"/>
      <c r="R534" s="5"/>
      <c r="S534" s="5"/>
      <c r="T534" s="5"/>
      <c r="U534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34" s="8"/>
      <c r="W534" s="5"/>
      <c r="X534" s="5"/>
      <c r="Y534" s="5"/>
      <c r="Z534" s="5"/>
    </row>
    <row r="535" spans="1:26" ht="21.75" customHeight="1">
      <c r="A535" s="1"/>
      <c r="B535" s="2">
        <v>1489900127468</v>
      </c>
      <c r="C535" s="64" t="s">
        <v>724</v>
      </c>
      <c r="D535" s="5" t="s">
        <v>700</v>
      </c>
      <c r="E535" s="5" t="s">
        <v>702</v>
      </c>
      <c r="F535" s="5"/>
      <c r="G535" s="5"/>
      <c r="H535" s="5"/>
      <c r="I535" s="5"/>
      <c r="J535" s="65" t="e">
        <f t="array" aca="1" ref="J535" ca="1">_xludf.IFNA(INDEX(อาจารย์ประจำหลักสูตรทั้งหมด!$AK:$AK,MATCH('เอกสารหมายเลข 1 (2)'!$V535,อาจารย์ประจำหลักสูตรทั้งหมด!$AK:$AK,0)),"")</f>
        <v>#NAME?</v>
      </c>
      <c r="K535" s="5" t="s">
        <v>6</v>
      </c>
      <c r="L535" s="5" t="s">
        <v>106</v>
      </c>
      <c r="M535" s="66">
        <f t="shared" si="314"/>
        <v>0</v>
      </c>
      <c r="N535" s="66">
        <f t="shared" si="309"/>
        <v>1</v>
      </c>
      <c r="O535" s="66">
        <f t="shared" si="312"/>
        <v>0</v>
      </c>
      <c r="P535" s="66">
        <f t="shared" si="313"/>
        <v>0</v>
      </c>
      <c r="Q535" s="66"/>
      <c r="R535" s="5"/>
      <c r="S535" s="5"/>
      <c r="T535" s="5"/>
      <c r="U535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35" s="8"/>
      <c r="W535" s="5"/>
      <c r="X535" s="5"/>
      <c r="Y535" s="5"/>
      <c r="Z535" s="5"/>
    </row>
    <row r="536" spans="1:26" ht="21.75" customHeight="1">
      <c r="A536" s="1"/>
      <c r="B536" s="2">
        <v>1739900368497</v>
      </c>
      <c r="C536" s="64" t="s">
        <v>725</v>
      </c>
      <c r="D536" s="5" t="s">
        <v>700</v>
      </c>
      <c r="E536" s="5" t="s">
        <v>702</v>
      </c>
      <c r="F536" s="5"/>
      <c r="G536" s="5"/>
      <c r="H536" s="5"/>
      <c r="I536" s="5"/>
      <c r="J536" s="65" t="e">
        <f t="array" aca="1" ref="J536" ca="1">_xludf.IFNA(INDEX(อาจารย์ประจำหลักสูตรทั้งหมด!$AK:$AK,MATCH('เอกสารหมายเลข 1 (2)'!$V536,อาจารย์ประจำหลักสูตรทั้งหมด!$AK:$AK,0)),"")</f>
        <v>#NAME?</v>
      </c>
      <c r="K536" s="5" t="s">
        <v>6</v>
      </c>
      <c r="L536" s="5" t="s">
        <v>106</v>
      </c>
      <c r="M536" s="66">
        <f t="shared" si="314"/>
        <v>0</v>
      </c>
      <c r="N536" s="66">
        <f t="shared" si="309"/>
        <v>1</v>
      </c>
      <c r="O536" s="66">
        <f t="shared" si="312"/>
        <v>0</v>
      </c>
      <c r="P536" s="66">
        <f t="shared" si="313"/>
        <v>0</v>
      </c>
      <c r="Q536" s="66"/>
      <c r="R536" s="5"/>
      <c r="S536" s="5"/>
      <c r="T536" s="5"/>
      <c r="U536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36" s="8"/>
      <c r="W536" s="5"/>
      <c r="X536" s="5"/>
      <c r="Y536" s="5"/>
      <c r="Z536" s="5"/>
    </row>
    <row r="537" spans="1:26" ht="21.75" customHeight="1">
      <c r="A537" s="1"/>
      <c r="B537" s="2">
        <v>3460500941000</v>
      </c>
      <c r="C537" s="64" t="s">
        <v>726</v>
      </c>
      <c r="D537" s="5" t="s">
        <v>700</v>
      </c>
      <c r="E537" s="5" t="s">
        <v>702</v>
      </c>
      <c r="F537" s="5"/>
      <c r="G537" s="5"/>
      <c r="H537" s="5"/>
      <c r="I537" s="5"/>
      <c r="J537" s="65" t="e">
        <f t="array" aca="1" ref="J537" ca="1">_xludf.IFNA(INDEX(อาจารย์ประจำหลักสูตรทั้งหมด!$AK:$AK,MATCH('เอกสารหมายเลข 1 (2)'!$V537,อาจารย์ประจำหลักสูตรทั้งหมด!$AK:$AK,0)),"")</f>
        <v>#NAME?</v>
      </c>
      <c r="K537" s="5" t="s">
        <v>6</v>
      </c>
      <c r="L537" s="5" t="s">
        <v>106</v>
      </c>
      <c r="M537" s="66">
        <f t="shared" si="314"/>
        <v>0</v>
      </c>
      <c r="N537" s="66">
        <f t="shared" si="309"/>
        <v>1</v>
      </c>
      <c r="O537" s="66">
        <f t="shared" si="312"/>
        <v>0</v>
      </c>
      <c r="P537" s="66">
        <f t="shared" si="313"/>
        <v>0</v>
      </c>
      <c r="Q537" s="66"/>
      <c r="R537" s="5"/>
      <c r="S537" s="5"/>
      <c r="T537" s="5"/>
      <c r="U537" s="5" t="str">
        <f t="shared" si="7"/>
        <v>สำนักงานอธิการบดี กองกลาง สำนักงานอธิการบดี กองกลาง โรงเรียนวิถีธรรมแห่งมหาวิทยาลัยราชภัฏสกลนคร</v>
      </c>
      <c r="V537" s="8"/>
      <c r="W537" s="5"/>
      <c r="X537" s="5"/>
      <c r="Y537" s="5"/>
      <c r="Z537" s="5"/>
    </row>
    <row r="538" spans="1:26" ht="21.75" customHeight="1">
      <c r="A538" s="1"/>
      <c r="B538" s="2">
        <v>3470101446714</v>
      </c>
      <c r="C538" s="64" t="s">
        <v>727</v>
      </c>
      <c r="D538" s="5" t="s">
        <v>700</v>
      </c>
      <c r="E538" s="5" t="s">
        <v>702</v>
      </c>
      <c r="F538" s="5"/>
      <c r="G538" s="5"/>
      <c r="H538" s="5"/>
      <c r="I538" s="5"/>
      <c r="J538" s="65" t="e">
        <f t="array" aca="1" ref="J538" ca="1">_xludf.IFNA(INDEX(อาจารย์ประจำหลักสูตรทั้งหมด!$AK:$AK,MATCH('เอกสารหมายเลข 1 (2)'!$V538,อาจารย์ประจำหลักสูตรทั้งหมด!$AK:$AK,0)),"")</f>
        <v>#NAME?</v>
      </c>
      <c r="K538" s="5" t="s">
        <v>6</v>
      </c>
      <c r="L538" s="5" t="s">
        <v>81</v>
      </c>
      <c r="M538" s="66">
        <f t="shared" si="314"/>
        <v>0</v>
      </c>
      <c r="N538" s="66">
        <f t="shared" si="309"/>
        <v>1</v>
      </c>
      <c r="O538" s="66">
        <f t="shared" si="312"/>
        <v>0</v>
      </c>
      <c r="P538" s="66">
        <f t="shared" si="313"/>
        <v>0</v>
      </c>
      <c r="Q538" s="66"/>
      <c r="R538" s="5"/>
      <c r="S538" s="5"/>
      <c r="T538" s="5"/>
      <c r="U538" s="5" t="str">
        <f t="shared" si="7"/>
        <v xml:space="preserve"> </v>
      </c>
      <c r="V538" s="8"/>
      <c r="W538" s="5"/>
      <c r="X538" s="5"/>
      <c r="Y538" s="5"/>
      <c r="Z538" s="5"/>
    </row>
    <row r="539" spans="1:26" ht="21.75" customHeight="1">
      <c r="A539" s="1"/>
      <c r="B539" s="2"/>
      <c r="C539" s="64"/>
      <c r="D539" s="5"/>
      <c r="E539" s="5"/>
      <c r="F539" s="5"/>
      <c r="G539" s="5"/>
      <c r="H539" s="5"/>
      <c r="I539" s="5"/>
      <c r="J539" s="65"/>
      <c r="K539" s="5"/>
      <c r="L539" s="5"/>
      <c r="M539" s="66"/>
      <c r="N539" s="66"/>
      <c r="O539" s="66"/>
      <c r="P539" s="66"/>
      <c r="Q539" s="66"/>
      <c r="R539" s="5"/>
      <c r="S539" s="5"/>
      <c r="T539" s="5"/>
      <c r="U539" s="5"/>
      <c r="V539" s="8"/>
      <c r="W539" s="5"/>
      <c r="X539" s="5"/>
      <c r="Y539" s="5"/>
      <c r="Z539" s="5"/>
    </row>
    <row r="540" spans="1:26" ht="21.75" customHeight="1">
      <c r="A540" s="1"/>
      <c r="B540" s="2"/>
      <c r="C540" s="64"/>
      <c r="D540" s="5"/>
      <c r="E540" s="5"/>
      <c r="F540" s="5"/>
      <c r="G540" s="5"/>
      <c r="H540" s="5"/>
      <c r="I540" s="5"/>
      <c r="J540" s="65"/>
      <c r="K540" s="5"/>
      <c r="L540" s="5"/>
      <c r="M540" s="66"/>
      <c r="N540" s="66"/>
      <c r="O540" s="66"/>
      <c r="P540" s="66"/>
      <c r="Q540" s="66"/>
      <c r="R540" s="5"/>
      <c r="S540" s="5"/>
      <c r="T540" s="5"/>
      <c r="U540" s="5"/>
      <c r="V540" s="8"/>
      <c r="W540" s="5"/>
      <c r="X540" s="5"/>
      <c r="Y540" s="5"/>
      <c r="Z540" s="5"/>
    </row>
    <row r="541" spans="1:26" ht="21.75" customHeight="1">
      <c r="A541" s="1"/>
      <c r="B541" s="2"/>
      <c r="C541" s="64"/>
      <c r="D541" s="5"/>
      <c r="E541" s="5"/>
      <c r="F541" s="5"/>
      <c r="G541" s="5"/>
      <c r="H541" s="5"/>
      <c r="I541" s="5"/>
      <c r="J541" s="65"/>
      <c r="K541" s="5"/>
      <c r="L541" s="5"/>
      <c r="M541" s="66"/>
      <c r="N541" s="66"/>
      <c r="O541" s="66"/>
      <c r="P541" s="66"/>
      <c r="Q541" s="66"/>
      <c r="R541" s="5"/>
      <c r="S541" s="5"/>
      <c r="T541" s="5"/>
      <c r="U541" s="5"/>
      <c r="V541" s="8"/>
      <c r="W541" s="5"/>
      <c r="X541" s="5"/>
      <c r="Y541" s="5"/>
      <c r="Z541" s="5"/>
    </row>
    <row r="542" spans="1:26" ht="21.75" customHeight="1">
      <c r="A542" s="1"/>
      <c r="B542" s="2"/>
      <c r="C542" s="64"/>
      <c r="D542" s="5"/>
      <c r="E542" s="5"/>
      <c r="F542" s="5"/>
      <c r="G542" s="5"/>
      <c r="H542" s="5"/>
      <c r="I542" s="5"/>
      <c r="J542" s="65"/>
      <c r="K542" s="5"/>
      <c r="L542" s="5"/>
      <c r="M542" s="66"/>
      <c r="N542" s="66"/>
      <c r="O542" s="66"/>
      <c r="P542" s="66"/>
      <c r="Q542" s="66"/>
      <c r="R542" s="5"/>
      <c r="S542" s="5"/>
      <c r="T542" s="5"/>
      <c r="U542" s="5"/>
      <c r="V542" s="8"/>
      <c r="W542" s="5"/>
      <c r="X542" s="5"/>
      <c r="Y542" s="5"/>
      <c r="Z542" s="5"/>
    </row>
    <row r="543" spans="1:26" ht="21.75" customHeight="1">
      <c r="A543" s="1"/>
      <c r="B543" s="2"/>
      <c r="C543" s="64"/>
      <c r="D543" s="5"/>
      <c r="E543" s="5"/>
      <c r="F543" s="5"/>
      <c r="G543" s="5"/>
      <c r="H543" s="5"/>
      <c r="I543" s="5"/>
      <c r="J543" s="65"/>
      <c r="K543" s="5"/>
      <c r="L543" s="5"/>
      <c r="M543" s="66"/>
      <c r="N543" s="66"/>
      <c r="O543" s="66"/>
      <c r="P543" s="66"/>
      <c r="Q543" s="66"/>
      <c r="R543" s="5"/>
      <c r="S543" s="5"/>
      <c r="T543" s="5"/>
      <c r="U543" s="5"/>
      <c r="V543" s="8"/>
      <c r="W543" s="5"/>
      <c r="X543" s="5"/>
      <c r="Y543" s="5"/>
      <c r="Z543" s="5"/>
    </row>
    <row r="544" spans="1:26" ht="21.75" customHeight="1">
      <c r="A544" s="1"/>
      <c r="B544" s="2"/>
      <c r="C544" s="64"/>
      <c r="D544" s="5"/>
      <c r="E544" s="5"/>
      <c r="F544" s="5"/>
      <c r="G544" s="5"/>
      <c r="H544" s="5"/>
      <c r="I544" s="5"/>
      <c r="J544" s="65"/>
      <c r="K544" s="5"/>
      <c r="L544" s="5"/>
      <c r="M544" s="66"/>
      <c r="N544" s="66"/>
      <c r="O544" s="66"/>
      <c r="P544" s="66"/>
      <c r="Q544" s="66"/>
      <c r="R544" s="5"/>
      <c r="S544" s="5"/>
      <c r="T544" s="5"/>
      <c r="U544" s="5"/>
      <c r="V544" s="8"/>
      <c r="W544" s="5"/>
      <c r="X544" s="5"/>
      <c r="Y544" s="5"/>
      <c r="Z544" s="5"/>
    </row>
    <row r="545" spans="1:26" ht="21.75" customHeight="1">
      <c r="A545" s="1"/>
      <c r="B545" s="2"/>
      <c r="C545" s="64"/>
      <c r="D545" s="5"/>
      <c r="E545" s="5"/>
      <c r="F545" s="5"/>
      <c r="G545" s="5"/>
      <c r="H545" s="5"/>
      <c r="I545" s="5"/>
      <c r="J545" s="65"/>
      <c r="K545" s="5"/>
      <c r="L545" s="5"/>
      <c r="M545" s="66"/>
      <c r="N545" s="66"/>
      <c r="O545" s="66"/>
      <c r="P545" s="66"/>
      <c r="Q545" s="66"/>
      <c r="R545" s="5"/>
      <c r="S545" s="5"/>
      <c r="T545" s="5"/>
      <c r="U545" s="5"/>
      <c r="V545" s="8"/>
      <c r="W545" s="5"/>
      <c r="X545" s="5"/>
      <c r="Y545" s="5"/>
      <c r="Z545" s="5"/>
    </row>
    <row r="546" spans="1:26" ht="21.75" customHeight="1">
      <c r="A546" s="1"/>
      <c r="B546" s="2"/>
      <c r="C546" s="64"/>
      <c r="D546" s="5"/>
      <c r="E546" s="5"/>
      <c r="F546" s="5"/>
      <c r="G546" s="5"/>
      <c r="H546" s="5"/>
      <c r="I546" s="5"/>
      <c r="J546" s="65"/>
      <c r="K546" s="5"/>
      <c r="L546" s="5"/>
      <c r="M546" s="66"/>
      <c r="N546" s="66"/>
      <c r="O546" s="66"/>
      <c r="P546" s="66"/>
      <c r="Q546" s="66"/>
      <c r="R546" s="5"/>
      <c r="S546" s="5"/>
      <c r="T546" s="5"/>
      <c r="U546" s="5"/>
      <c r="V546" s="8"/>
      <c r="W546" s="5"/>
      <c r="X546" s="5"/>
      <c r="Y546" s="5"/>
      <c r="Z546" s="5"/>
    </row>
    <row r="547" spans="1:26" ht="21.75" customHeight="1">
      <c r="A547" s="1"/>
      <c r="B547" s="2"/>
      <c r="C547" s="64"/>
      <c r="D547" s="5"/>
      <c r="E547" s="5"/>
      <c r="F547" s="5"/>
      <c r="G547" s="5"/>
      <c r="H547" s="5"/>
      <c r="I547" s="5"/>
      <c r="J547" s="65"/>
      <c r="K547" s="5"/>
      <c r="L547" s="5"/>
      <c r="M547" s="66"/>
      <c r="N547" s="66"/>
      <c r="O547" s="66"/>
      <c r="P547" s="66"/>
      <c r="Q547" s="66"/>
      <c r="R547" s="5"/>
      <c r="S547" s="5"/>
      <c r="T547" s="5"/>
      <c r="U547" s="5"/>
      <c r="V547" s="8"/>
      <c r="W547" s="5"/>
      <c r="X547" s="5"/>
      <c r="Y547" s="5"/>
      <c r="Z547" s="5"/>
    </row>
    <row r="548" spans="1:26" ht="21.75" customHeight="1">
      <c r="A548" s="1"/>
      <c r="B548" s="2"/>
      <c r="C548" s="64"/>
      <c r="D548" s="5"/>
      <c r="E548" s="5"/>
      <c r="F548" s="5"/>
      <c r="G548" s="5"/>
      <c r="H548" s="5"/>
      <c r="I548" s="5"/>
      <c r="J548" s="65"/>
      <c r="K548" s="5"/>
      <c r="L548" s="5"/>
      <c r="M548" s="66"/>
      <c r="N548" s="66"/>
      <c r="O548" s="66"/>
      <c r="P548" s="66"/>
      <c r="Q548" s="66"/>
      <c r="R548" s="5"/>
      <c r="S548" s="5"/>
      <c r="T548" s="5"/>
      <c r="U548" s="5"/>
      <c r="V548" s="8"/>
      <c r="W548" s="5"/>
      <c r="X548" s="5"/>
      <c r="Y548" s="5"/>
      <c r="Z548" s="5"/>
    </row>
    <row r="549" spans="1:26" ht="21.75" customHeight="1">
      <c r="A549" s="1"/>
      <c r="B549" s="2"/>
      <c r="C549" s="64"/>
      <c r="D549" s="5"/>
      <c r="E549" s="5"/>
      <c r="F549" s="5"/>
      <c r="G549" s="5"/>
      <c r="H549" s="5"/>
      <c r="I549" s="5"/>
      <c r="J549" s="65"/>
      <c r="K549" s="5"/>
      <c r="L549" s="5"/>
      <c r="M549" s="66"/>
      <c r="N549" s="66"/>
      <c r="O549" s="66"/>
      <c r="P549" s="66"/>
      <c r="Q549" s="66"/>
      <c r="R549" s="5"/>
      <c r="S549" s="5"/>
      <c r="T549" s="5"/>
      <c r="U549" s="5"/>
      <c r="V549" s="8"/>
      <c r="W549" s="5"/>
      <c r="X549" s="5"/>
      <c r="Y549" s="5"/>
      <c r="Z549" s="5"/>
    </row>
    <row r="550" spans="1:26" ht="21.75" customHeight="1">
      <c r="A550" s="1"/>
      <c r="B550" s="2"/>
      <c r="C550" s="64"/>
      <c r="D550" s="5"/>
      <c r="E550" s="5"/>
      <c r="F550" s="5"/>
      <c r="G550" s="5"/>
      <c r="H550" s="5"/>
      <c r="I550" s="5"/>
      <c r="J550" s="65"/>
      <c r="K550" s="5"/>
      <c r="L550" s="5"/>
      <c r="M550" s="66"/>
      <c r="N550" s="66"/>
      <c r="O550" s="66"/>
      <c r="P550" s="66"/>
      <c r="Q550" s="66"/>
      <c r="R550" s="5"/>
      <c r="S550" s="5"/>
      <c r="T550" s="5"/>
      <c r="U550" s="5"/>
      <c r="V550" s="8"/>
      <c r="W550" s="5"/>
      <c r="X550" s="5"/>
      <c r="Y550" s="5"/>
      <c r="Z550" s="5"/>
    </row>
    <row r="551" spans="1:26" ht="21.75" customHeight="1">
      <c r="A551" s="1"/>
      <c r="B551" s="2"/>
      <c r="C551" s="64"/>
      <c r="D551" s="5"/>
      <c r="E551" s="5"/>
      <c r="F551" s="5"/>
      <c r="G551" s="5"/>
      <c r="H551" s="5"/>
      <c r="I551" s="5"/>
      <c r="J551" s="65"/>
      <c r="K551" s="5"/>
      <c r="L551" s="5"/>
      <c r="M551" s="66"/>
      <c r="N551" s="66"/>
      <c r="O551" s="66"/>
      <c r="P551" s="66"/>
      <c r="Q551" s="66"/>
      <c r="R551" s="5"/>
      <c r="S551" s="5"/>
      <c r="T551" s="5"/>
      <c r="U551" s="5"/>
      <c r="V551" s="8"/>
      <c r="W551" s="5"/>
      <c r="X551" s="5"/>
      <c r="Y551" s="5"/>
      <c r="Z551" s="5"/>
    </row>
    <row r="552" spans="1:26" ht="21.75" customHeight="1">
      <c r="A552" s="1"/>
      <c r="B552" s="2"/>
      <c r="C552" s="64"/>
      <c r="D552" s="5"/>
      <c r="E552" s="5"/>
      <c r="F552" s="5"/>
      <c r="G552" s="5"/>
      <c r="H552" s="5"/>
      <c r="I552" s="5"/>
      <c r="J552" s="65"/>
      <c r="K552" s="5"/>
      <c r="L552" s="5"/>
      <c r="M552" s="66"/>
      <c r="N552" s="66"/>
      <c r="O552" s="66"/>
      <c r="P552" s="66"/>
      <c r="Q552" s="66"/>
      <c r="R552" s="5"/>
      <c r="S552" s="5"/>
      <c r="T552" s="5"/>
      <c r="U552" s="5"/>
      <c r="V552" s="8"/>
      <c r="W552" s="5"/>
      <c r="X552" s="5"/>
      <c r="Y552" s="5"/>
      <c r="Z552" s="5"/>
    </row>
    <row r="553" spans="1:26" ht="21.75" customHeight="1">
      <c r="A553" s="1"/>
      <c r="B553" s="2"/>
      <c r="C553" s="64"/>
      <c r="D553" s="5"/>
      <c r="E553" s="5"/>
      <c r="F553" s="5"/>
      <c r="G553" s="5"/>
      <c r="H553" s="5"/>
      <c r="I553" s="5"/>
      <c r="J553" s="65"/>
      <c r="K553" s="5"/>
      <c r="L553" s="5"/>
      <c r="M553" s="66"/>
      <c r="N553" s="66"/>
      <c r="O553" s="66"/>
      <c r="P553" s="66"/>
      <c r="Q553" s="66"/>
      <c r="R553" s="5"/>
      <c r="S553" s="5"/>
      <c r="T553" s="5"/>
      <c r="U553" s="5"/>
      <c r="V553" s="8"/>
      <c r="W553" s="5"/>
      <c r="X553" s="5"/>
      <c r="Y553" s="5"/>
      <c r="Z553" s="5"/>
    </row>
    <row r="554" spans="1:26" ht="21.75" customHeight="1">
      <c r="A554" s="1"/>
      <c r="B554" s="2"/>
      <c r="C554" s="64"/>
      <c r="D554" s="5"/>
      <c r="E554" s="5"/>
      <c r="F554" s="5"/>
      <c r="G554" s="5"/>
      <c r="H554" s="5"/>
      <c r="I554" s="5"/>
      <c r="J554" s="65"/>
      <c r="K554" s="5"/>
      <c r="L554" s="5"/>
      <c r="M554" s="66"/>
      <c r="N554" s="66"/>
      <c r="O554" s="66"/>
      <c r="P554" s="66"/>
      <c r="Q554" s="66"/>
      <c r="R554" s="5"/>
      <c r="S554" s="5"/>
      <c r="T554" s="5"/>
      <c r="U554" s="5"/>
      <c r="V554" s="8"/>
      <c r="W554" s="5"/>
      <c r="X554" s="5"/>
      <c r="Y554" s="5"/>
      <c r="Z554" s="5"/>
    </row>
    <row r="555" spans="1:26" ht="21.75" customHeight="1">
      <c r="A555" s="1"/>
      <c r="B555" s="2"/>
      <c r="C555" s="64"/>
      <c r="D555" s="5"/>
      <c r="E555" s="5"/>
      <c r="F555" s="5"/>
      <c r="G555" s="5"/>
      <c r="H555" s="5"/>
      <c r="I555" s="5"/>
      <c r="J555" s="65"/>
      <c r="K555" s="5"/>
      <c r="L555" s="5"/>
      <c r="M555" s="66"/>
      <c r="N555" s="66"/>
      <c r="O555" s="66"/>
      <c r="P555" s="66"/>
      <c r="Q555" s="66"/>
      <c r="R555" s="5"/>
      <c r="S555" s="5"/>
      <c r="T555" s="5"/>
      <c r="U555" s="5"/>
      <c r="V555" s="8"/>
      <c r="W555" s="5"/>
      <c r="X555" s="5"/>
      <c r="Y555" s="5"/>
      <c r="Z555" s="5"/>
    </row>
    <row r="556" spans="1:26" ht="21.75" customHeight="1">
      <c r="A556" s="1"/>
      <c r="B556" s="2"/>
      <c r="C556" s="64"/>
      <c r="D556" s="5"/>
      <c r="E556" s="5"/>
      <c r="F556" s="5"/>
      <c r="G556" s="5"/>
      <c r="H556" s="5"/>
      <c r="I556" s="5"/>
      <c r="J556" s="65"/>
      <c r="K556" s="5"/>
      <c r="L556" s="5"/>
      <c r="M556" s="66"/>
      <c r="N556" s="66"/>
      <c r="O556" s="66"/>
      <c r="P556" s="66"/>
      <c r="Q556" s="66"/>
      <c r="R556" s="5"/>
      <c r="S556" s="5"/>
      <c r="T556" s="5"/>
      <c r="U556" s="5"/>
      <c r="V556" s="8"/>
      <c r="W556" s="5"/>
      <c r="X556" s="5"/>
      <c r="Y556" s="5"/>
      <c r="Z556" s="5"/>
    </row>
    <row r="557" spans="1:26" ht="21.75" customHeight="1">
      <c r="A557" s="1"/>
      <c r="B557" s="2"/>
      <c r="C557" s="64"/>
      <c r="D557" s="5"/>
      <c r="E557" s="5"/>
      <c r="F557" s="5"/>
      <c r="G557" s="5"/>
      <c r="H557" s="5"/>
      <c r="I557" s="5"/>
      <c r="J557" s="65"/>
      <c r="K557" s="5"/>
      <c r="L557" s="5"/>
      <c r="M557" s="66"/>
      <c r="N557" s="66"/>
      <c r="O557" s="66"/>
      <c r="P557" s="66"/>
      <c r="Q557" s="66"/>
      <c r="R557" s="5"/>
      <c r="S557" s="5"/>
      <c r="T557" s="5"/>
      <c r="U557" s="5"/>
      <c r="V557" s="8"/>
      <c r="W557" s="5"/>
      <c r="X557" s="5"/>
      <c r="Y557" s="5"/>
      <c r="Z557" s="5"/>
    </row>
    <row r="558" spans="1:26" ht="21.75" customHeight="1">
      <c r="A558" s="1"/>
      <c r="B558" s="2"/>
      <c r="C558" s="64"/>
      <c r="D558" s="5"/>
      <c r="E558" s="5"/>
      <c r="F558" s="5"/>
      <c r="G558" s="5"/>
      <c r="H558" s="5"/>
      <c r="I558" s="5"/>
      <c r="J558" s="65"/>
      <c r="K558" s="5"/>
      <c r="L558" s="5"/>
      <c r="M558" s="66"/>
      <c r="N558" s="66"/>
      <c r="O558" s="66"/>
      <c r="P558" s="66"/>
      <c r="Q558" s="66"/>
      <c r="R558" s="5"/>
      <c r="S558" s="5"/>
      <c r="T558" s="5"/>
      <c r="U558" s="5"/>
      <c r="V558" s="8"/>
      <c r="W558" s="5"/>
      <c r="X558" s="5"/>
      <c r="Y558" s="5"/>
      <c r="Z558" s="5"/>
    </row>
    <row r="559" spans="1:26" ht="21.75" customHeight="1">
      <c r="A559" s="1"/>
      <c r="B559" s="2"/>
      <c r="C559" s="64"/>
      <c r="D559" s="5"/>
      <c r="E559" s="5"/>
      <c r="F559" s="5"/>
      <c r="G559" s="5"/>
      <c r="H559" s="5"/>
      <c r="I559" s="5"/>
      <c r="J559" s="65"/>
      <c r="K559" s="5"/>
      <c r="L559" s="5"/>
      <c r="M559" s="66"/>
      <c r="N559" s="66"/>
      <c r="O559" s="66"/>
      <c r="P559" s="66"/>
      <c r="Q559" s="66"/>
      <c r="R559" s="5"/>
      <c r="S559" s="5"/>
      <c r="T559" s="5"/>
      <c r="U559" s="5"/>
      <c r="V559" s="8"/>
      <c r="W559" s="5"/>
      <c r="X559" s="5"/>
      <c r="Y559" s="5"/>
      <c r="Z559" s="5"/>
    </row>
    <row r="560" spans="1:26" ht="21.75" customHeight="1">
      <c r="A560" s="1"/>
      <c r="B560" s="2"/>
      <c r="C560" s="64"/>
      <c r="D560" s="5"/>
      <c r="E560" s="5"/>
      <c r="F560" s="5"/>
      <c r="G560" s="5"/>
      <c r="H560" s="5"/>
      <c r="I560" s="5"/>
      <c r="J560" s="65"/>
      <c r="K560" s="5"/>
      <c r="L560" s="5"/>
      <c r="M560" s="66"/>
      <c r="N560" s="66"/>
      <c r="O560" s="66"/>
      <c r="P560" s="66"/>
      <c r="Q560" s="66"/>
      <c r="R560" s="5"/>
      <c r="S560" s="5"/>
      <c r="T560" s="5"/>
      <c r="U560" s="5"/>
      <c r="V560" s="8"/>
      <c r="W560" s="5"/>
      <c r="X560" s="5"/>
      <c r="Y560" s="5"/>
      <c r="Z560" s="5"/>
    </row>
    <row r="561" spans="1:26" ht="21.75" customHeight="1">
      <c r="A561" s="1"/>
      <c r="B561" s="2"/>
      <c r="C561" s="64"/>
      <c r="D561" s="5"/>
      <c r="E561" s="5"/>
      <c r="F561" s="5"/>
      <c r="G561" s="5"/>
      <c r="H561" s="5"/>
      <c r="I561" s="5"/>
      <c r="J561" s="65"/>
      <c r="K561" s="5"/>
      <c r="L561" s="5"/>
      <c r="M561" s="66"/>
      <c r="N561" s="66"/>
      <c r="O561" s="66"/>
      <c r="P561" s="66"/>
      <c r="Q561" s="66"/>
      <c r="R561" s="5"/>
      <c r="S561" s="5"/>
      <c r="T561" s="5"/>
      <c r="U561" s="5"/>
      <c r="V561" s="8"/>
      <c r="W561" s="5"/>
      <c r="X561" s="5"/>
      <c r="Y561" s="5"/>
      <c r="Z561" s="5"/>
    </row>
    <row r="562" spans="1:26" ht="21.75" customHeight="1">
      <c r="A562" s="1"/>
      <c r="B562" s="2"/>
      <c r="C562" s="64"/>
      <c r="D562" s="5"/>
      <c r="E562" s="5"/>
      <c r="F562" s="5"/>
      <c r="G562" s="5"/>
      <c r="H562" s="5"/>
      <c r="I562" s="5"/>
      <c r="J562" s="65"/>
      <c r="K562" s="5"/>
      <c r="L562" s="5"/>
      <c r="M562" s="66"/>
      <c r="N562" s="66"/>
      <c r="O562" s="66"/>
      <c r="P562" s="66"/>
      <c r="Q562" s="66"/>
      <c r="R562" s="5"/>
      <c r="S562" s="5"/>
      <c r="T562" s="5"/>
      <c r="U562" s="5"/>
      <c r="V562" s="8"/>
      <c r="W562" s="5"/>
      <c r="X562" s="5"/>
      <c r="Y562" s="5"/>
      <c r="Z562" s="5"/>
    </row>
    <row r="563" spans="1:26" ht="21.75" customHeight="1">
      <c r="A563" s="1"/>
      <c r="B563" s="2"/>
      <c r="C563" s="64"/>
      <c r="D563" s="5"/>
      <c r="E563" s="5"/>
      <c r="F563" s="5"/>
      <c r="G563" s="5"/>
      <c r="H563" s="5"/>
      <c r="I563" s="5"/>
      <c r="J563" s="65"/>
      <c r="K563" s="5"/>
      <c r="L563" s="5"/>
      <c r="M563" s="66"/>
      <c r="N563" s="66"/>
      <c r="O563" s="66"/>
      <c r="P563" s="66"/>
      <c r="Q563" s="66"/>
      <c r="R563" s="5"/>
      <c r="S563" s="5"/>
      <c r="T563" s="5"/>
      <c r="U563" s="5"/>
      <c r="V563" s="8"/>
      <c r="W563" s="5"/>
      <c r="X563" s="5"/>
      <c r="Y563" s="5"/>
      <c r="Z563" s="5"/>
    </row>
    <row r="564" spans="1:26" ht="21.75" customHeight="1">
      <c r="A564" s="1"/>
      <c r="B564" s="2"/>
      <c r="C564" s="64"/>
      <c r="D564" s="5"/>
      <c r="E564" s="5"/>
      <c r="F564" s="5"/>
      <c r="G564" s="5"/>
      <c r="H564" s="5"/>
      <c r="I564" s="5"/>
      <c r="J564" s="65"/>
      <c r="K564" s="5"/>
      <c r="L564" s="5"/>
      <c r="M564" s="66"/>
      <c r="N564" s="66"/>
      <c r="O564" s="66"/>
      <c r="P564" s="66"/>
      <c r="Q564" s="66"/>
      <c r="R564" s="5"/>
      <c r="S564" s="5"/>
      <c r="T564" s="5"/>
      <c r="U564" s="5"/>
      <c r="V564" s="8"/>
      <c r="W564" s="5"/>
      <c r="X564" s="5"/>
      <c r="Y564" s="5"/>
      <c r="Z564" s="5"/>
    </row>
    <row r="565" spans="1:26" ht="21.75" customHeight="1">
      <c r="A565" s="1"/>
      <c r="B565" s="2"/>
      <c r="C565" s="64"/>
      <c r="D565" s="5"/>
      <c r="E565" s="5"/>
      <c r="F565" s="5"/>
      <c r="G565" s="5"/>
      <c r="H565" s="5"/>
      <c r="I565" s="5"/>
      <c r="J565" s="65"/>
      <c r="K565" s="5"/>
      <c r="L565" s="5"/>
      <c r="M565" s="66"/>
      <c r="N565" s="66"/>
      <c r="O565" s="66"/>
      <c r="P565" s="66"/>
      <c r="Q565" s="66"/>
      <c r="R565" s="5"/>
      <c r="S565" s="5"/>
      <c r="T565" s="5"/>
      <c r="U565" s="5"/>
      <c r="V565" s="8"/>
      <c r="W565" s="5"/>
      <c r="X565" s="5"/>
      <c r="Y565" s="5"/>
      <c r="Z565" s="5"/>
    </row>
    <row r="566" spans="1:26" ht="21.75" customHeight="1">
      <c r="A566" s="1"/>
      <c r="B566" s="2"/>
      <c r="C566" s="64"/>
      <c r="D566" s="5"/>
      <c r="E566" s="5"/>
      <c r="F566" s="5"/>
      <c r="G566" s="5"/>
      <c r="H566" s="5"/>
      <c r="I566" s="5"/>
      <c r="J566" s="65"/>
      <c r="K566" s="5"/>
      <c r="L566" s="5"/>
      <c r="M566" s="66"/>
      <c r="N566" s="66"/>
      <c r="O566" s="66"/>
      <c r="P566" s="66"/>
      <c r="Q566" s="66"/>
      <c r="R566" s="5"/>
      <c r="S566" s="5"/>
      <c r="T566" s="5"/>
      <c r="U566" s="5"/>
      <c r="V566" s="8"/>
      <c r="W566" s="5"/>
      <c r="X566" s="5"/>
      <c r="Y566" s="5"/>
      <c r="Z566" s="5"/>
    </row>
    <row r="567" spans="1:26" ht="21.75" customHeight="1">
      <c r="A567" s="1"/>
      <c r="B567" s="2"/>
      <c r="C567" s="64"/>
      <c r="D567" s="5"/>
      <c r="E567" s="5"/>
      <c r="F567" s="5"/>
      <c r="G567" s="5"/>
      <c r="H567" s="5"/>
      <c r="I567" s="5"/>
      <c r="J567" s="65"/>
      <c r="K567" s="5"/>
      <c r="L567" s="5"/>
      <c r="M567" s="66"/>
      <c r="N567" s="66"/>
      <c r="O567" s="66"/>
      <c r="P567" s="66"/>
      <c r="Q567" s="66"/>
      <c r="R567" s="5"/>
      <c r="S567" s="5"/>
      <c r="T567" s="5"/>
      <c r="U567" s="5"/>
      <c r="V567" s="8"/>
      <c r="W567" s="5"/>
      <c r="X567" s="5"/>
      <c r="Y567" s="5"/>
      <c r="Z567" s="5"/>
    </row>
    <row r="568" spans="1:26" ht="21.75" customHeight="1">
      <c r="A568" s="1"/>
      <c r="B568" s="2"/>
      <c r="C568" s="64"/>
      <c r="D568" s="5"/>
      <c r="E568" s="5"/>
      <c r="F568" s="5"/>
      <c r="G568" s="5"/>
      <c r="H568" s="5"/>
      <c r="I568" s="5"/>
      <c r="J568" s="65"/>
      <c r="K568" s="5"/>
      <c r="L568" s="5"/>
      <c r="M568" s="66"/>
      <c r="N568" s="66"/>
      <c r="O568" s="66"/>
      <c r="P568" s="66"/>
      <c r="Q568" s="66"/>
      <c r="R568" s="5"/>
      <c r="S568" s="5"/>
      <c r="T568" s="5"/>
      <c r="U568" s="5"/>
      <c r="V568" s="8"/>
      <c r="W568" s="5"/>
      <c r="X568" s="5"/>
      <c r="Y568" s="5"/>
      <c r="Z568" s="5"/>
    </row>
    <row r="569" spans="1:26" ht="21.75" customHeight="1">
      <c r="A569" s="1"/>
      <c r="B569" s="2"/>
      <c r="C569" s="64"/>
      <c r="D569" s="5"/>
      <c r="E569" s="5"/>
      <c r="F569" s="5"/>
      <c r="G569" s="5"/>
      <c r="H569" s="5"/>
      <c r="I569" s="5"/>
      <c r="J569" s="65"/>
      <c r="K569" s="5"/>
      <c r="L569" s="5"/>
      <c r="M569" s="66"/>
      <c r="N569" s="66"/>
      <c r="O569" s="66"/>
      <c r="P569" s="66"/>
      <c r="Q569" s="66"/>
      <c r="R569" s="5"/>
      <c r="S569" s="5"/>
      <c r="T569" s="5"/>
      <c r="U569" s="5"/>
      <c r="V569" s="8"/>
      <c r="W569" s="5"/>
      <c r="X569" s="5"/>
      <c r="Y569" s="5"/>
      <c r="Z569" s="5"/>
    </row>
    <row r="570" spans="1:26" ht="21.75" customHeight="1">
      <c r="A570" s="1"/>
      <c r="B570" s="2"/>
      <c r="C570" s="64"/>
      <c r="D570" s="5"/>
      <c r="E570" s="5"/>
      <c r="F570" s="5"/>
      <c r="G570" s="5"/>
      <c r="H570" s="5"/>
      <c r="I570" s="5"/>
      <c r="J570" s="65"/>
      <c r="K570" s="5"/>
      <c r="L570" s="5"/>
      <c r="M570" s="66"/>
      <c r="N570" s="66"/>
      <c r="O570" s="66"/>
      <c r="P570" s="66"/>
      <c r="Q570" s="66"/>
      <c r="R570" s="5"/>
      <c r="S570" s="5"/>
      <c r="T570" s="5"/>
      <c r="U570" s="5"/>
      <c r="V570" s="8"/>
      <c r="W570" s="5"/>
      <c r="X570" s="5"/>
      <c r="Y570" s="5"/>
      <c r="Z570" s="5"/>
    </row>
    <row r="571" spans="1:26" ht="21.75" customHeight="1">
      <c r="A571" s="1"/>
      <c r="B571" s="2"/>
      <c r="C571" s="64"/>
      <c r="D571" s="5"/>
      <c r="E571" s="5"/>
      <c r="F571" s="5"/>
      <c r="G571" s="5"/>
      <c r="H571" s="5"/>
      <c r="I571" s="5"/>
      <c r="J571" s="65"/>
      <c r="K571" s="5"/>
      <c r="L571" s="5"/>
      <c r="M571" s="66"/>
      <c r="N571" s="66"/>
      <c r="O571" s="66"/>
      <c r="P571" s="66"/>
      <c r="Q571" s="66"/>
      <c r="R571" s="5"/>
      <c r="S571" s="5"/>
      <c r="T571" s="5"/>
      <c r="U571" s="5"/>
      <c r="V571" s="8"/>
      <c r="W571" s="5"/>
      <c r="X571" s="5"/>
      <c r="Y571" s="5"/>
      <c r="Z571" s="5"/>
    </row>
    <row r="572" spans="1:26" ht="21.75" customHeight="1">
      <c r="A572" s="1"/>
      <c r="B572" s="2"/>
      <c r="C572" s="64"/>
      <c r="D572" s="5"/>
      <c r="E572" s="5"/>
      <c r="F572" s="5"/>
      <c r="G572" s="5"/>
      <c r="H572" s="5"/>
      <c r="I572" s="5"/>
      <c r="J572" s="65"/>
      <c r="K572" s="5"/>
      <c r="L572" s="5"/>
      <c r="M572" s="66"/>
      <c r="N572" s="66"/>
      <c r="O572" s="66"/>
      <c r="P572" s="66"/>
      <c r="Q572" s="66"/>
      <c r="R572" s="5"/>
      <c r="S572" s="5"/>
      <c r="T572" s="5"/>
      <c r="U572" s="5"/>
      <c r="V572" s="8"/>
      <c r="W572" s="5"/>
      <c r="X572" s="5"/>
      <c r="Y572" s="5"/>
      <c r="Z572" s="5"/>
    </row>
    <row r="573" spans="1:26" ht="21.75" customHeight="1">
      <c r="A573" s="1"/>
      <c r="B573" s="2"/>
      <c r="C573" s="64"/>
      <c r="D573" s="5"/>
      <c r="E573" s="5"/>
      <c r="F573" s="5"/>
      <c r="G573" s="5"/>
      <c r="H573" s="5"/>
      <c r="I573" s="5"/>
      <c r="J573" s="65"/>
      <c r="K573" s="5"/>
      <c r="L573" s="5"/>
      <c r="M573" s="66"/>
      <c r="N573" s="66"/>
      <c r="O573" s="66"/>
      <c r="P573" s="66"/>
      <c r="Q573" s="66"/>
      <c r="R573" s="5"/>
      <c r="S573" s="5"/>
      <c r="T573" s="5"/>
      <c r="U573" s="5"/>
      <c r="V573" s="8"/>
      <c r="W573" s="5"/>
      <c r="X573" s="5"/>
      <c r="Y573" s="5"/>
      <c r="Z573" s="5"/>
    </row>
    <row r="574" spans="1:26" ht="21.75" customHeight="1">
      <c r="A574" s="1"/>
      <c r="B574" s="2"/>
      <c r="C574" s="64"/>
      <c r="D574" s="5"/>
      <c r="E574" s="5"/>
      <c r="F574" s="5"/>
      <c r="G574" s="5"/>
      <c r="H574" s="5"/>
      <c r="I574" s="5"/>
      <c r="J574" s="65"/>
      <c r="K574" s="5"/>
      <c r="L574" s="5"/>
      <c r="M574" s="66"/>
      <c r="N574" s="66"/>
      <c r="O574" s="66"/>
      <c r="P574" s="66"/>
      <c r="Q574" s="66"/>
      <c r="R574" s="5"/>
      <c r="S574" s="5"/>
      <c r="T574" s="5"/>
      <c r="U574" s="5"/>
      <c r="V574" s="8"/>
      <c r="W574" s="5"/>
      <c r="X574" s="5"/>
      <c r="Y574" s="5"/>
      <c r="Z574" s="5"/>
    </row>
    <row r="575" spans="1:26" ht="21.75" customHeight="1">
      <c r="A575" s="1"/>
      <c r="B575" s="2"/>
      <c r="C575" s="64"/>
      <c r="D575" s="5"/>
      <c r="E575" s="5"/>
      <c r="F575" s="5"/>
      <c r="G575" s="5"/>
      <c r="H575" s="5"/>
      <c r="I575" s="5"/>
      <c r="J575" s="65"/>
      <c r="K575" s="5"/>
      <c r="L575" s="5"/>
      <c r="M575" s="66"/>
      <c r="N575" s="66"/>
      <c r="O575" s="66"/>
      <c r="P575" s="66"/>
      <c r="Q575" s="66"/>
      <c r="R575" s="5"/>
      <c r="S575" s="5"/>
      <c r="T575" s="5"/>
      <c r="U575" s="5"/>
      <c r="V575" s="8"/>
      <c r="W575" s="5"/>
      <c r="X575" s="5"/>
      <c r="Y575" s="5"/>
      <c r="Z575" s="5"/>
    </row>
    <row r="576" spans="1:26" ht="21.75" customHeight="1">
      <c r="A576" s="1"/>
      <c r="B576" s="2"/>
      <c r="C576" s="64"/>
      <c r="D576" s="5"/>
      <c r="E576" s="5"/>
      <c r="F576" s="5"/>
      <c r="G576" s="5"/>
      <c r="H576" s="5"/>
      <c r="I576" s="5"/>
      <c r="J576" s="65"/>
      <c r="K576" s="5"/>
      <c r="L576" s="5"/>
      <c r="M576" s="66"/>
      <c r="N576" s="66"/>
      <c r="O576" s="66"/>
      <c r="P576" s="66"/>
      <c r="Q576" s="66"/>
      <c r="R576" s="5"/>
      <c r="S576" s="5"/>
      <c r="T576" s="5"/>
      <c r="U576" s="5"/>
      <c r="V576" s="8"/>
      <c r="W576" s="5"/>
      <c r="X576" s="5"/>
      <c r="Y576" s="5"/>
      <c r="Z576" s="5"/>
    </row>
    <row r="577" spans="1:26" ht="21.75" customHeight="1">
      <c r="A577" s="1"/>
      <c r="B577" s="2"/>
      <c r="C577" s="64"/>
      <c r="D577" s="5"/>
      <c r="E577" s="5"/>
      <c r="F577" s="5"/>
      <c r="G577" s="5"/>
      <c r="H577" s="5"/>
      <c r="I577" s="5"/>
      <c r="J577" s="65"/>
      <c r="K577" s="5"/>
      <c r="L577" s="5"/>
      <c r="M577" s="66"/>
      <c r="N577" s="66"/>
      <c r="O577" s="66"/>
      <c r="P577" s="66"/>
      <c r="Q577" s="66"/>
      <c r="R577" s="5"/>
      <c r="S577" s="5"/>
      <c r="T577" s="5"/>
      <c r="U577" s="5"/>
      <c r="V577" s="8"/>
      <c r="W577" s="5"/>
      <c r="X577" s="5"/>
      <c r="Y577" s="5"/>
      <c r="Z577" s="5"/>
    </row>
    <row r="578" spans="1:26" ht="21.75" customHeight="1">
      <c r="A578" s="1"/>
      <c r="B578" s="2"/>
      <c r="C578" s="64"/>
      <c r="D578" s="5"/>
      <c r="E578" s="5"/>
      <c r="F578" s="5"/>
      <c r="G578" s="5"/>
      <c r="H578" s="5"/>
      <c r="I578" s="5"/>
      <c r="J578" s="65"/>
      <c r="K578" s="5"/>
      <c r="L578" s="5"/>
      <c r="M578" s="66"/>
      <c r="N578" s="66"/>
      <c r="O578" s="66"/>
      <c r="P578" s="66"/>
      <c r="Q578" s="66"/>
      <c r="R578" s="5"/>
      <c r="S578" s="5"/>
      <c r="T578" s="5"/>
      <c r="U578" s="5"/>
      <c r="V578" s="8"/>
      <c r="W578" s="5"/>
      <c r="X578" s="5"/>
      <c r="Y578" s="5"/>
      <c r="Z578" s="5"/>
    </row>
    <row r="579" spans="1:26" ht="21.75" customHeight="1">
      <c r="A579" s="1"/>
      <c r="B579" s="2"/>
      <c r="C579" s="64"/>
      <c r="D579" s="5"/>
      <c r="E579" s="5"/>
      <c r="F579" s="5"/>
      <c r="G579" s="5"/>
      <c r="H579" s="5"/>
      <c r="I579" s="5"/>
      <c r="J579" s="65"/>
      <c r="K579" s="5"/>
      <c r="L579" s="5"/>
      <c r="M579" s="66"/>
      <c r="N579" s="66"/>
      <c r="O579" s="66"/>
      <c r="P579" s="66"/>
      <c r="Q579" s="66"/>
      <c r="R579" s="5"/>
      <c r="S579" s="5"/>
      <c r="T579" s="5"/>
      <c r="U579" s="5"/>
      <c r="V579" s="8"/>
      <c r="W579" s="5"/>
      <c r="X579" s="5"/>
      <c r="Y579" s="5"/>
      <c r="Z579" s="5"/>
    </row>
    <row r="580" spans="1:26" ht="21.75" customHeight="1">
      <c r="A580" s="1"/>
      <c r="B580" s="2"/>
      <c r="C580" s="64"/>
      <c r="D580" s="5"/>
      <c r="E580" s="5"/>
      <c r="F580" s="5"/>
      <c r="G580" s="5"/>
      <c r="H580" s="5"/>
      <c r="I580" s="5"/>
      <c r="J580" s="65"/>
      <c r="K580" s="5"/>
      <c r="L580" s="5"/>
      <c r="M580" s="66"/>
      <c r="N580" s="66"/>
      <c r="O580" s="66"/>
      <c r="P580" s="66"/>
      <c r="Q580" s="66"/>
      <c r="R580" s="5"/>
      <c r="S580" s="5"/>
      <c r="T580" s="5"/>
      <c r="U580" s="5"/>
      <c r="V580" s="8"/>
      <c r="W580" s="5"/>
      <c r="X580" s="5"/>
      <c r="Y580" s="5"/>
      <c r="Z580" s="5"/>
    </row>
    <row r="581" spans="1:26" ht="21.75" customHeight="1">
      <c r="A581" s="1"/>
      <c r="B581" s="2"/>
      <c r="C581" s="64"/>
      <c r="D581" s="5"/>
      <c r="E581" s="5"/>
      <c r="F581" s="5"/>
      <c r="G581" s="5"/>
      <c r="H581" s="5"/>
      <c r="I581" s="5"/>
      <c r="J581" s="65"/>
      <c r="K581" s="5"/>
      <c r="L581" s="5"/>
      <c r="M581" s="66"/>
      <c r="N581" s="66"/>
      <c r="O581" s="66"/>
      <c r="P581" s="66"/>
      <c r="Q581" s="66"/>
      <c r="R581" s="5"/>
      <c r="S581" s="5"/>
      <c r="T581" s="5"/>
      <c r="U581" s="5"/>
      <c r="V581" s="8"/>
      <c r="W581" s="5"/>
      <c r="X581" s="5"/>
      <c r="Y581" s="5"/>
      <c r="Z581" s="5"/>
    </row>
    <row r="582" spans="1:26" ht="21.75" customHeight="1">
      <c r="A582" s="1"/>
      <c r="B582" s="2"/>
      <c r="C582" s="64"/>
      <c r="D582" s="5"/>
      <c r="E582" s="5"/>
      <c r="F582" s="5"/>
      <c r="G582" s="5"/>
      <c r="H582" s="5"/>
      <c r="I582" s="5"/>
      <c r="J582" s="65"/>
      <c r="K582" s="5"/>
      <c r="L582" s="5"/>
      <c r="M582" s="66"/>
      <c r="N582" s="66"/>
      <c r="O582" s="66"/>
      <c r="P582" s="66"/>
      <c r="Q582" s="66"/>
      <c r="R582" s="5"/>
      <c r="S582" s="5"/>
      <c r="T582" s="5"/>
      <c r="U582" s="5"/>
      <c r="V582" s="8"/>
      <c r="W582" s="5"/>
      <c r="X582" s="5"/>
      <c r="Y582" s="5"/>
      <c r="Z582" s="5"/>
    </row>
    <row r="583" spans="1:26" ht="21.75" customHeight="1">
      <c r="A583" s="1"/>
      <c r="B583" s="2"/>
      <c r="C583" s="64"/>
      <c r="D583" s="5"/>
      <c r="E583" s="5"/>
      <c r="F583" s="5"/>
      <c r="G583" s="5"/>
      <c r="H583" s="5"/>
      <c r="I583" s="5"/>
      <c r="J583" s="65"/>
      <c r="K583" s="5"/>
      <c r="L583" s="5"/>
      <c r="M583" s="66"/>
      <c r="N583" s="66"/>
      <c r="O583" s="66"/>
      <c r="P583" s="66"/>
      <c r="Q583" s="66"/>
      <c r="R583" s="5"/>
      <c r="S583" s="5"/>
      <c r="T583" s="5"/>
      <c r="U583" s="5"/>
      <c r="V583" s="8"/>
      <c r="W583" s="5"/>
      <c r="X583" s="5"/>
      <c r="Y583" s="5"/>
      <c r="Z583" s="5"/>
    </row>
    <row r="584" spans="1:26" ht="21.75" customHeight="1">
      <c r="A584" s="1"/>
      <c r="B584" s="2"/>
      <c r="C584" s="64"/>
      <c r="D584" s="5"/>
      <c r="E584" s="5"/>
      <c r="F584" s="5"/>
      <c r="G584" s="5"/>
      <c r="H584" s="5"/>
      <c r="I584" s="5"/>
      <c r="J584" s="65"/>
      <c r="K584" s="5"/>
      <c r="L584" s="5"/>
      <c r="M584" s="66"/>
      <c r="N584" s="66"/>
      <c r="O584" s="66"/>
      <c r="P584" s="66"/>
      <c r="Q584" s="66"/>
      <c r="R584" s="5"/>
      <c r="S584" s="5"/>
      <c r="T584" s="5"/>
      <c r="U584" s="5"/>
      <c r="V584" s="8"/>
      <c r="W584" s="5"/>
      <c r="X584" s="5"/>
      <c r="Y584" s="5"/>
      <c r="Z584" s="5"/>
    </row>
    <row r="585" spans="1:26" ht="21.75" customHeight="1">
      <c r="A585" s="1"/>
      <c r="B585" s="2"/>
      <c r="C585" s="64"/>
      <c r="D585" s="5"/>
      <c r="E585" s="5"/>
      <c r="F585" s="5"/>
      <c r="G585" s="5"/>
      <c r="H585" s="5"/>
      <c r="I585" s="5"/>
      <c r="J585" s="65"/>
      <c r="K585" s="5"/>
      <c r="L585" s="5"/>
      <c r="M585" s="66"/>
      <c r="N585" s="66"/>
      <c r="O585" s="66"/>
      <c r="P585" s="66"/>
      <c r="Q585" s="66"/>
      <c r="R585" s="5"/>
      <c r="S585" s="5"/>
      <c r="T585" s="5"/>
      <c r="U585" s="5"/>
      <c r="V585" s="8"/>
      <c r="W585" s="5"/>
      <c r="X585" s="5"/>
      <c r="Y585" s="5"/>
      <c r="Z585" s="5"/>
    </row>
    <row r="586" spans="1:26" ht="21.75" customHeight="1">
      <c r="A586" s="1"/>
      <c r="B586" s="2"/>
      <c r="C586" s="64"/>
      <c r="D586" s="5"/>
      <c r="E586" s="5"/>
      <c r="F586" s="5"/>
      <c r="G586" s="5"/>
      <c r="H586" s="5"/>
      <c r="I586" s="5"/>
      <c r="J586" s="65"/>
      <c r="K586" s="5"/>
      <c r="L586" s="5"/>
      <c r="M586" s="66"/>
      <c r="N586" s="66"/>
      <c r="O586" s="66"/>
      <c r="P586" s="66"/>
      <c r="Q586" s="66"/>
      <c r="R586" s="5"/>
      <c r="S586" s="5"/>
      <c r="T586" s="5"/>
      <c r="U586" s="5"/>
      <c r="V586" s="8"/>
      <c r="W586" s="5"/>
      <c r="X586" s="5"/>
      <c r="Y586" s="5"/>
      <c r="Z586" s="5"/>
    </row>
    <row r="587" spans="1:26" ht="21.75" customHeight="1">
      <c r="A587" s="1"/>
      <c r="B587" s="2"/>
      <c r="C587" s="64"/>
      <c r="D587" s="5"/>
      <c r="E587" s="5"/>
      <c r="F587" s="5"/>
      <c r="G587" s="5"/>
      <c r="H587" s="5"/>
      <c r="I587" s="5"/>
      <c r="J587" s="65"/>
      <c r="K587" s="5"/>
      <c r="L587" s="5"/>
      <c r="M587" s="66"/>
      <c r="N587" s="66"/>
      <c r="O587" s="66"/>
      <c r="P587" s="66"/>
      <c r="Q587" s="66"/>
      <c r="R587" s="5"/>
      <c r="S587" s="5"/>
      <c r="T587" s="5"/>
      <c r="U587" s="5"/>
      <c r="V587" s="8"/>
      <c r="W587" s="5"/>
      <c r="X587" s="5"/>
      <c r="Y587" s="5"/>
      <c r="Z587" s="5"/>
    </row>
    <row r="588" spans="1:26" ht="21.75" customHeight="1">
      <c r="A588" s="1"/>
      <c r="B588" s="2"/>
      <c r="C588" s="64"/>
      <c r="D588" s="5"/>
      <c r="E588" s="5"/>
      <c r="F588" s="5"/>
      <c r="G588" s="5"/>
      <c r="H588" s="5"/>
      <c r="I588" s="5"/>
      <c r="J588" s="65"/>
      <c r="K588" s="5"/>
      <c r="L588" s="5"/>
      <c r="M588" s="66"/>
      <c r="N588" s="66"/>
      <c r="O588" s="66"/>
      <c r="P588" s="66"/>
      <c r="Q588" s="66"/>
      <c r="R588" s="5"/>
      <c r="S588" s="5"/>
      <c r="T588" s="5"/>
      <c r="U588" s="5"/>
      <c r="V588" s="8"/>
      <c r="W588" s="5"/>
      <c r="X588" s="5"/>
      <c r="Y588" s="5"/>
      <c r="Z588" s="5"/>
    </row>
    <row r="589" spans="1:26" ht="21.75" customHeight="1">
      <c r="A589" s="1"/>
      <c r="B589" s="2"/>
      <c r="C589" s="64"/>
      <c r="D589" s="5"/>
      <c r="E589" s="5"/>
      <c r="F589" s="5"/>
      <c r="G589" s="5"/>
      <c r="H589" s="5"/>
      <c r="I589" s="5"/>
      <c r="J589" s="65"/>
      <c r="K589" s="5"/>
      <c r="L589" s="5"/>
      <c r="M589" s="66"/>
      <c r="N589" s="66"/>
      <c r="O589" s="66"/>
      <c r="P589" s="66"/>
      <c r="Q589" s="66"/>
      <c r="R589" s="5"/>
      <c r="S589" s="5"/>
      <c r="T589" s="5"/>
      <c r="U589" s="5"/>
      <c r="V589" s="8"/>
      <c r="W589" s="5"/>
      <c r="X589" s="5"/>
      <c r="Y589" s="5"/>
      <c r="Z589" s="5"/>
    </row>
    <row r="590" spans="1:26" ht="21.75" customHeight="1">
      <c r="A590" s="1"/>
      <c r="B590" s="2"/>
      <c r="C590" s="64"/>
      <c r="D590" s="5"/>
      <c r="E590" s="5"/>
      <c r="F590" s="5"/>
      <c r="G590" s="5"/>
      <c r="H590" s="5"/>
      <c r="I590" s="5"/>
      <c r="J590" s="65"/>
      <c r="K590" s="5"/>
      <c r="L590" s="5"/>
      <c r="M590" s="66"/>
      <c r="N590" s="66"/>
      <c r="O590" s="66"/>
      <c r="P590" s="66"/>
      <c r="Q590" s="66"/>
      <c r="R590" s="5"/>
      <c r="S590" s="5"/>
      <c r="T590" s="5"/>
      <c r="U590" s="5"/>
      <c r="V590" s="8"/>
      <c r="W590" s="5"/>
      <c r="X590" s="5"/>
      <c r="Y590" s="5"/>
      <c r="Z590" s="5"/>
    </row>
    <row r="591" spans="1:26" ht="21.75" customHeight="1">
      <c r="A591" s="1"/>
      <c r="B591" s="2"/>
      <c r="C591" s="64"/>
      <c r="D591" s="5"/>
      <c r="E591" s="5"/>
      <c r="F591" s="5"/>
      <c r="G591" s="5"/>
      <c r="H591" s="5"/>
      <c r="I591" s="5"/>
      <c r="J591" s="65"/>
      <c r="K591" s="5"/>
      <c r="L591" s="5"/>
      <c r="M591" s="66"/>
      <c r="N591" s="66"/>
      <c r="O591" s="66"/>
      <c r="P591" s="66"/>
      <c r="Q591" s="66"/>
      <c r="R591" s="5"/>
      <c r="S591" s="5"/>
      <c r="T591" s="5"/>
      <c r="U591" s="5"/>
      <c r="V591" s="8"/>
      <c r="W591" s="5"/>
      <c r="X591" s="5"/>
      <c r="Y591" s="5"/>
      <c r="Z591" s="5"/>
    </row>
    <row r="592" spans="1:26" ht="21.75" customHeight="1">
      <c r="A592" s="1"/>
      <c r="B592" s="2"/>
      <c r="C592" s="64"/>
      <c r="D592" s="5"/>
      <c r="E592" s="5"/>
      <c r="F592" s="5"/>
      <c r="G592" s="5"/>
      <c r="H592" s="5"/>
      <c r="I592" s="5"/>
      <c r="J592" s="65"/>
      <c r="K592" s="5"/>
      <c r="L592" s="5"/>
      <c r="M592" s="66"/>
      <c r="N592" s="66"/>
      <c r="O592" s="66"/>
      <c r="P592" s="66"/>
      <c r="Q592" s="66"/>
      <c r="R592" s="5"/>
      <c r="S592" s="5"/>
      <c r="T592" s="5"/>
      <c r="U592" s="5"/>
      <c r="V592" s="8"/>
      <c r="W592" s="5"/>
      <c r="X592" s="5"/>
      <c r="Y592" s="5"/>
      <c r="Z592" s="5"/>
    </row>
    <row r="593" spans="1:26" ht="21.75" customHeight="1">
      <c r="A593" s="1"/>
      <c r="B593" s="2"/>
      <c r="C593" s="64"/>
      <c r="D593" s="5"/>
      <c r="E593" s="5"/>
      <c r="F593" s="5"/>
      <c r="G593" s="5"/>
      <c r="H593" s="5"/>
      <c r="I593" s="5"/>
      <c r="J593" s="65"/>
      <c r="K593" s="5"/>
      <c r="L593" s="5"/>
      <c r="M593" s="66"/>
      <c r="N593" s="66"/>
      <c r="O593" s="66"/>
      <c r="P593" s="66"/>
      <c r="Q593" s="66"/>
      <c r="R593" s="5"/>
      <c r="S593" s="5"/>
      <c r="T593" s="5"/>
      <c r="U593" s="5"/>
      <c r="V593" s="8"/>
      <c r="W593" s="5"/>
      <c r="X593" s="5"/>
      <c r="Y593" s="5"/>
      <c r="Z593" s="5"/>
    </row>
    <row r="594" spans="1:26" ht="21.75" customHeight="1">
      <c r="A594" s="1"/>
      <c r="B594" s="2"/>
      <c r="C594" s="64"/>
      <c r="D594" s="5"/>
      <c r="E594" s="5"/>
      <c r="F594" s="5"/>
      <c r="G594" s="5"/>
      <c r="H594" s="5"/>
      <c r="I594" s="5"/>
      <c r="J594" s="65"/>
      <c r="K594" s="5"/>
      <c r="L594" s="5"/>
      <c r="M594" s="66"/>
      <c r="N594" s="66"/>
      <c r="O594" s="66"/>
      <c r="P594" s="66"/>
      <c r="Q594" s="66"/>
      <c r="R594" s="5"/>
      <c r="S594" s="5"/>
      <c r="T594" s="5"/>
      <c r="U594" s="5"/>
      <c r="V594" s="8"/>
      <c r="W594" s="5"/>
      <c r="X594" s="5"/>
      <c r="Y594" s="5"/>
      <c r="Z594" s="5"/>
    </row>
    <row r="595" spans="1:26" ht="21.75" customHeight="1">
      <c r="A595" s="1"/>
      <c r="B595" s="2"/>
      <c r="C595" s="64"/>
      <c r="D595" s="5"/>
      <c r="E595" s="5"/>
      <c r="F595" s="5"/>
      <c r="G595" s="5"/>
      <c r="H595" s="5"/>
      <c r="I595" s="5"/>
      <c r="J595" s="65"/>
      <c r="K595" s="5"/>
      <c r="L595" s="5"/>
      <c r="M595" s="66"/>
      <c r="N595" s="66"/>
      <c r="O595" s="66"/>
      <c r="P595" s="66"/>
      <c r="Q595" s="66"/>
      <c r="R595" s="5"/>
      <c r="S595" s="5"/>
      <c r="T595" s="5"/>
      <c r="U595" s="5"/>
      <c r="V595" s="8"/>
      <c r="W595" s="5"/>
      <c r="X595" s="5"/>
      <c r="Y595" s="5"/>
      <c r="Z595" s="5"/>
    </row>
    <row r="596" spans="1:26" ht="21.75" customHeight="1">
      <c r="A596" s="1"/>
      <c r="B596" s="2"/>
      <c r="C596" s="64"/>
      <c r="D596" s="5"/>
      <c r="E596" s="5"/>
      <c r="F596" s="5"/>
      <c r="G596" s="5"/>
      <c r="H596" s="5"/>
      <c r="I596" s="5"/>
      <c r="J596" s="65"/>
      <c r="K596" s="5"/>
      <c r="L596" s="5"/>
      <c r="M596" s="66"/>
      <c r="N596" s="66"/>
      <c r="O596" s="66"/>
      <c r="P596" s="66"/>
      <c r="Q596" s="66"/>
      <c r="R596" s="5"/>
      <c r="S596" s="5"/>
      <c r="T596" s="5"/>
      <c r="U596" s="5"/>
      <c r="V596" s="8"/>
      <c r="W596" s="5"/>
      <c r="X596" s="5"/>
      <c r="Y596" s="5"/>
      <c r="Z596" s="5"/>
    </row>
    <row r="597" spans="1:26" ht="21.75" customHeight="1">
      <c r="A597" s="1"/>
      <c r="B597" s="2"/>
      <c r="C597" s="64"/>
      <c r="D597" s="5"/>
      <c r="E597" s="5"/>
      <c r="F597" s="5"/>
      <c r="G597" s="5"/>
      <c r="H597" s="5"/>
      <c r="I597" s="5"/>
      <c r="J597" s="65"/>
      <c r="K597" s="5"/>
      <c r="L597" s="5"/>
      <c r="M597" s="66"/>
      <c r="N597" s="66"/>
      <c r="O597" s="66"/>
      <c r="P597" s="66"/>
      <c r="Q597" s="66"/>
      <c r="R597" s="5"/>
      <c r="S597" s="5"/>
      <c r="T597" s="5"/>
      <c r="U597" s="5"/>
      <c r="V597" s="8"/>
      <c r="W597" s="5"/>
      <c r="X597" s="5"/>
      <c r="Y597" s="5"/>
      <c r="Z597" s="5"/>
    </row>
    <row r="598" spans="1:26" ht="21.75" customHeight="1">
      <c r="A598" s="1"/>
      <c r="B598" s="2"/>
      <c r="C598" s="64"/>
      <c r="D598" s="5"/>
      <c r="E598" s="5"/>
      <c r="F598" s="5"/>
      <c r="G598" s="5"/>
      <c r="H598" s="5"/>
      <c r="I598" s="5"/>
      <c r="J598" s="65"/>
      <c r="K598" s="5"/>
      <c r="L598" s="5"/>
      <c r="M598" s="66"/>
      <c r="N598" s="66"/>
      <c r="O598" s="66"/>
      <c r="P598" s="66"/>
      <c r="Q598" s="66"/>
      <c r="R598" s="5"/>
      <c r="S598" s="5"/>
      <c r="T598" s="5"/>
      <c r="U598" s="5"/>
      <c r="V598" s="8"/>
      <c r="W598" s="5"/>
      <c r="X598" s="5"/>
      <c r="Y598" s="5"/>
      <c r="Z598" s="5"/>
    </row>
    <row r="599" spans="1:26" ht="21.75" customHeight="1">
      <c r="A599" s="1"/>
      <c r="B599" s="2"/>
      <c r="C599" s="64"/>
      <c r="D599" s="5"/>
      <c r="E599" s="5"/>
      <c r="F599" s="5"/>
      <c r="G599" s="5"/>
      <c r="H599" s="5"/>
      <c r="I599" s="5"/>
      <c r="J599" s="65"/>
      <c r="K599" s="5"/>
      <c r="L599" s="5"/>
      <c r="M599" s="66"/>
      <c r="N599" s="66"/>
      <c r="O599" s="66"/>
      <c r="P599" s="66"/>
      <c r="Q599" s="66"/>
      <c r="R599" s="5"/>
      <c r="S599" s="5"/>
      <c r="T599" s="5"/>
      <c r="U599" s="5"/>
      <c r="V599" s="8"/>
      <c r="W599" s="5"/>
      <c r="X599" s="5"/>
      <c r="Y599" s="5"/>
      <c r="Z599" s="5"/>
    </row>
    <row r="600" spans="1:26" ht="21.75" customHeight="1">
      <c r="A600" s="1"/>
      <c r="B600" s="2"/>
      <c r="C600" s="64"/>
      <c r="D600" s="5"/>
      <c r="E600" s="5"/>
      <c r="F600" s="5"/>
      <c r="G600" s="5"/>
      <c r="H600" s="5"/>
      <c r="I600" s="5"/>
      <c r="J600" s="65"/>
      <c r="K600" s="5"/>
      <c r="L600" s="5"/>
      <c r="M600" s="66"/>
      <c r="N600" s="66"/>
      <c r="O600" s="66"/>
      <c r="P600" s="66"/>
      <c r="Q600" s="66"/>
      <c r="R600" s="5"/>
      <c r="S600" s="5"/>
      <c r="T600" s="5"/>
      <c r="U600" s="5"/>
      <c r="V600" s="8"/>
      <c r="W600" s="5"/>
      <c r="X600" s="5"/>
      <c r="Y600" s="5"/>
      <c r="Z600" s="5"/>
    </row>
    <row r="601" spans="1:26" ht="21.75" customHeight="1">
      <c r="A601" s="1"/>
      <c r="B601" s="2"/>
      <c r="C601" s="64"/>
      <c r="D601" s="5"/>
      <c r="E601" s="5"/>
      <c r="F601" s="5"/>
      <c r="G601" s="5"/>
      <c r="H601" s="5"/>
      <c r="I601" s="5"/>
      <c r="J601" s="65"/>
      <c r="K601" s="5"/>
      <c r="L601" s="5"/>
      <c r="M601" s="66"/>
      <c r="N601" s="66"/>
      <c r="O601" s="66"/>
      <c r="P601" s="66"/>
      <c r="Q601" s="66"/>
      <c r="R601" s="5"/>
      <c r="S601" s="5"/>
      <c r="T601" s="5"/>
      <c r="U601" s="5"/>
      <c r="V601" s="8"/>
      <c r="W601" s="5"/>
      <c r="X601" s="5"/>
      <c r="Y601" s="5"/>
      <c r="Z601" s="5"/>
    </row>
    <row r="602" spans="1:26" ht="21.75" customHeight="1">
      <c r="A602" s="1"/>
      <c r="B602" s="2"/>
      <c r="C602" s="64"/>
      <c r="D602" s="5"/>
      <c r="E602" s="5"/>
      <c r="F602" s="5"/>
      <c r="G602" s="5"/>
      <c r="H602" s="5"/>
      <c r="I602" s="5"/>
      <c r="J602" s="65"/>
      <c r="K602" s="5"/>
      <c r="L602" s="5"/>
      <c r="M602" s="66"/>
      <c r="N602" s="66"/>
      <c r="O602" s="66"/>
      <c r="P602" s="66"/>
      <c r="Q602" s="66"/>
      <c r="R602" s="5"/>
      <c r="S602" s="5"/>
      <c r="T602" s="5"/>
      <c r="U602" s="5"/>
      <c r="V602" s="8"/>
      <c r="W602" s="5"/>
      <c r="X602" s="5"/>
      <c r="Y602" s="5"/>
      <c r="Z602" s="5"/>
    </row>
    <row r="603" spans="1:26" ht="21.75" customHeight="1">
      <c r="A603" s="1"/>
      <c r="B603" s="2"/>
      <c r="C603" s="64"/>
      <c r="D603" s="5"/>
      <c r="E603" s="5"/>
      <c r="F603" s="5"/>
      <c r="G603" s="5"/>
      <c r="H603" s="5"/>
      <c r="I603" s="5"/>
      <c r="J603" s="65"/>
      <c r="K603" s="5"/>
      <c r="L603" s="5"/>
      <c r="M603" s="66"/>
      <c r="N603" s="66"/>
      <c r="O603" s="66"/>
      <c r="P603" s="66"/>
      <c r="Q603" s="66"/>
      <c r="R603" s="5"/>
      <c r="S603" s="5"/>
      <c r="T603" s="5"/>
      <c r="U603" s="5"/>
      <c r="V603" s="8"/>
      <c r="W603" s="5"/>
      <c r="X603" s="5"/>
      <c r="Y603" s="5"/>
      <c r="Z603" s="5"/>
    </row>
    <row r="604" spans="1:26" ht="21.75" customHeight="1">
      <c r="A604" s="1"/>
      <c r="B604" s="2"/>
      <c r="C604" s="64"/>
      <c r="D604" s="5"/>
      <c r="E604" s="5"/>
      <c r="F604" s="5"/>
      <c r="G604" s="5"/>
      <c r="H604" s="5"/>
      <c r="I604" s="5"/>
      <c r="J604" s="65"/>
      <c r="K604" s="5"/>
      <c r="L604" s="5"/>
      <c r="M604" s="66"/>
      <c r="N604" s="66"/>
      <c r="O604" s="66"/>
      <c r="P604" s="66"/>
      <c r="Q604" s="66"/>
      <c r="R604" s="5"/>
      <c r="S604" s="5"/>
      <c r="T604" s="5"/>
      <c r="U604" s="5"/>
      <c r="V604" s="8"/>
      <c r="W604" s="5"/>
      <c r="X604" s="5"/>
      <c r="Y604" s="5"/>
      <c r="Z604" s="5"/>
    </row>
    <row r="605" spans="1:26" ht="21.75" customHeight="1">
      <c r="A605" s="1"/>
      <c r="B605" s="2"/>
      <c r="C605" s="64"/>
      <c r="D605" s="5"/>
      <c r="E605" s="5"/>
      <c r="F605" s="5"/>
      <c r="G605" s="5"/>
      <c r="H605" s="5"/>
      <c r="I605" s="5"/>
      <c r="J605" s="65"/>
      <c r="K605" s="5"/>
      <c r="L605" s="5"/>
      <c r="M605" s="66"/>
      <c r="N605" s="66"/>
      <c r="O605" s="66"/>
      <c r="P605" s="66"/>
      <c r="Q605" s="66"/>
      <c r="R605" s="5"/>
      <c r="S605" s="5"/>
      <c r="T605" s="5"/>
      <c r="U605" s="5"/>
      <c r="V605" s="8"/>
      <c r="W605" s="5"/>
      <c r="X605" s="5"/>
      <c r="Y605" s="5"/>
      <c r="Z605" s="5"/>
    </row>
    <row r="606" spans="1:26" ht="21.75" customHeight="1">
      <c r="A606" s="1"/>
      <c r="B606" s="2"/>
      <c r="C606" s="64"/>
      <c r="D606" s="5"/>
      <c r="E606" s="5"/>
      <c r="F606" s="5"/>
      <c r="G606" s="5"/>
      <c r="H606" s="5"/>
      <c r="I606" s="5"/>
      <c r="J606" s="65"/>
      <c r="K606" s="5"/>
      <c r="L606" s="5"/>
      <c r="M606" s="66"/>
      <c r="N606" s="66"/>
      <c r="O606" s="66"/>
      <c r="P606" s="66"/>
      <c r="Q606" s="66"/>
      <c r="R606" s="5"/>
      <c r="S606" s="5"/>
      <c r="T606" s="5"/>
      <c r="U606" s="5"/>
      <c r="V606" s="8"/>
      <c r="W606" s="5"/>
      <c r="X606" s="5"/>
      <c r="Y606" s="5"/>
      <c r="Z606" s="5"/>
    </row>
    <row r="607" spans="1:26" ht="21.75" customHeight="1">
      <c r="A607" s="1"/>
      <c r="B607" s="2"/>
      <c r="C607" s="64"/>
      <c r="D607" s="5"/>
      <c r="E607" s="5"/>
      <c r="F607" s="5"/>
      <c r="G607" s="5"/>
      <c r="H607" s="5"/>
      <c r="I607" s="5"/>
      <c r="J607" s="65"/>
      <c r="K607" s="5"/>
      <c r="L607" s="5"/>
      <c r="M607" s="66"/>
      <c r="N607" s="66"/>
      <c r="O607" s="66"/>
      <c r="P607" s="66"/>
      <c r="Q607" s="66"/>
      <c r="R607" s="5"/>
      <c r="S607" s="5"/>
      <c r="T607" s="5"/>
      <c r="U607" s="5"/>
      <c r="V607" s="8"/>
      <c r="W607" s="5"/>
      <c r="X607" s="5"/>
      <c r="Y607" s="5"/>
      <c r="Z607" s="5"/>
    </row>
    <row r="608" spans="1:26" ht="21.75" customHeight="1">
      <c r="A608" s="1"/>
      <c r="B608" s="2"/>
      <c r="C608" s="64"/>
      <c r="D608" s="5"/>
      <c r="E608" s="5"/>
      <c r="F608" s="5"/>
      <c r="G608" s="5"/>
      <c r="H608" s="5"/>
      <c r="I608" s="5"/>
      <c r="J608" s="65"/>
      <c r="K608" s="5"/>
      <c r="L608" s="5"/>
      <c r="M608" s="66"/>
      <c r="N608" s="66"/>
      <c r="O608" s="66"/>
      <c r="P608" s="66"/>
      <c r="Q608" s="66"/>
      <c r="R608" s="5"/>
      <c r="S608" s="5"/>
      <c r="T608" s="5"/>
      <c r="U608" s="5"/>
      <c r="V608" s="8"/>
      <c r="W608" s="5"/>
      <c r="X608" s="5"/>
      <c r="Y608" s="5"/>
      <c r="Z608" s="5"/>
    </row>
    <row r="609" spans="1:26" ht="21.75" customHeight="1">
      <c r="A609" s="1"/>
      <c r="B609" s="2"/>
      <c r="C609" s="64"/>
      <c r="D609" s="5"/>
      <c r="E609" s="5"/>
      <c r="F609" s="5"/>
      <c r="G609" s="5"/>
      <c r="H609" s="5"/>
      <c r="I609" s="5"/>
      <c r="J609" s="65"/>
      <c r="K609" s="5"/>
      <c r="L609" s="5"/>
      <c r="M609" s="66"/>
      <c r="N609" s="66"/>
      <c r="O609" s="66"/>
      <c r="P609" s="66"/>
      <c r="Q609" s="66"/>
      <c r="R609" s="5"/>
      <c r="S609" s="5"/>
      <c r="T609" s="5"/>
      <c r="U609" s="5"/>
      <c r="V609" s="8"/>
      <c r="W609" s="5"/>
      <c r="X609" s="5"/>
      <c r="Y609" s="5"/>
      <c r="Z609" s="5"/>
    </row>
    <row r="610" spans="1:26" ht="21.75" customHeight="1">
      <c r="A610" s="1"/>
      <c r="B610" s="2"/>
      <c r="C610" s="64"/>
      <c r="D610" s="5"/>
      <c r="E610" s="5"/>
      <c r="F610" s="5"/>
      <c r="G610" s="5"/>
      <c r="H610" s="5"/>
      <c r="I610" s="5"/>
      <c r="J610" s="65"/>
      <c r="K610" s="5"/>
      <c r="L610" s="5"/>
      <c r="M610" s="66"/>
      <c r="N610" s="66"/>
      <c r="O610" s="66"/>
      <c r="P610" s="66"/>
      <c r="Q610" s="66"/>
      <c r="R610" s="5"/>
      <c r="S610" s="5"/>
      <c r="T610" s="5"/>
      <c r="U610" s="5"/>
      <c r="V610" s="8"/>
      <c r="W610" s="5"/>
      <c r="X610" s="5"/>
      <c r="Y610" s="5"/>
      <c r="Z610" s="5"/>
    </row>
    <row r="611" spans="1:26" ht="21.75" customHeight="1">
      <c r="A611" s="1"/>
      <c r="B611" s="2"/>
      <c r="C611" s="64"/>
      <c r="D611" s="5"/>
      <c r="E611" s="5"/>
      <c r="F611" s="5"/>
      <c r="G611" s="5"/>
      <c r="H611" s="5"/>
      <c r="I611" s="5"/>
      <c r="J611" s="65"/>
      <c r="K611" s="5"/>
      <c r="L611" s="5"/>
      <c r="M611" s="66"/>
      <c r="N611" s="66"/>
      <c r="O611" s="66"/>
      <c r="P611" s="66"/>
      <c r="Q611" s="66"/>
      <c r="R611" s="5"/>
      <c r="S611" s="5"/>
      <c r="T611" s="5"/>
      <c r="U611" s="5"/>
      <c r="V611" s="8"/>
      <c r="W611" s="5"/>
      <c r="X611" s="5"/>
      <c r="Y611" s="5"/>
      <c r="Z611" s="5"/>
    </row>
    <row r="612" spans="1:26" ht="21.75" customHeight="1">
      <c r="A612" s="1"/>
      <c r="B612" s="2"/>
      <c r="C612" s="64"/>
      <c r="D612" s="5"/>
      <c r="E612" s="5"/>
      <c r="F612" s="5"/>
      <c r="G612" s="5"/>
      <c r="H612" s="5"/>
      <c r="I612" s="5"/>
      <c r="J612" s="65"/>
      <c r="K612" s="5"/>
      <c r="L612" s="5"/>
      <c r="M612" s="66"/>
      <c r="N612" s="66"/>
      <c r="O612" s="66"/>
      <c r="P612" s="66"/>
      <c r="Q612" s="66"/>
      <c r="R612" s="5"/>
      <c r="S612" s="5"/>
      <c r="T612" s="5"/>
      <c r="U612" s="5"/>
      <c r="V612" s="8"/>
      <c r="W612" s="5"/>
      <c r="X612" s="5"/>
      <c r="Y612" s="5"/>
      <c r="Z612" s="5"/>
    </row>
    <row r="613" spans="1:26" ht="21.75" customHeight="1">
      <c r="A613" s="1"/>
      <c r="B613" s="2"/>
      <c r="C613" s="64"/>
      <c r="D613" s="5"/>
      <c r="E613" s="5"/>
      <c r="F613" s="5"/>
      <c r="G613" s="5"/>
      <c r="H613" s="5"/>
      <c r="I613" s="5"/>
      <c r="J613" s="65"/>
      <c r="K613" s="5"/>
      <c r="L613" s="5"/>
      <c r="M613" s="66"/>
      <c r="N613" s="66"/>
      <c r="O613" s="66"/>
      <c r="P613" s="66"/>
      <c r="Q613" s="66"/>
      <c r="R613" s="5"/>
      <c r="S613" s="5"/>
      <c r="T613" s="5"/>
      <c r="U613" s="5"/>
      <c r="V613" s="8"/>
      <c r="W613" s="5"/>
      <c r="X613" s="5"/>
      <c r="Y613" s="5"/>
      <c r="Z613" s="5"/>
    </row>
    <row r="614" spans="1:26" ht="21.75" customHeight="1">
      <c r="A614" s="1"/>
      <c r="B614" s="2"/>
      <c r="C614" s="64"/>
      <c r="D614" s="5"/>
      <c r="E614" s="5"/>
      <c r="F614" s="5"/>
      <c r="G614" s="5"/>
      <c r="H614" s="5"/>
      <c r="I614" s="5"/>
      <c r="J614" s="65"/>
      <c r="K614" s="5"/>
      <c r="L614" s="5"/>
      <c r="M614" s="66"/>
      <c r="N614" s="66"/>
      <c r="O614" s="66"/>
      <c r="P614" s="66"/>
      <c r="Q614" s="66"/>
      <c r="R614" s="5"/>
      <c r="S614" s="5"/>
      <c r="T614" s="5"/>
      <c r="U614" s="5"/>
      <c r="V614" s="8"/>
      <c r="W614" s="5"/>
      <c r="X614" s="5"/>
      <c r="Y614" s="5"/>
      <c r="Z614" s="5"/>
    </row>
    <row r="615" spans="1:26" ht="21.75" customHeight="1">
      <c r="A615" s="1"/>
      <c r="B615" s="2"/>
      <c r="C615" s="64"/>
      <c r="D615" s="5"/>
      <c r="E615" s="5"/>
      <c r="F615" s="5"/>
      <c r="G615" s="5"/>
      <c r="H615" s="5"/>
      <c r="I615" s="5"/>
      <c r="J615" s="65"/>
      <c r="K615" s="5"/>
      <c r="L615" s="5"/>
      <c r="M615" s="66"/>
      <c r="N615" s="66"/>
      <c r="O615" s="66"/>
      <c r="P615" s="66"/>
      <c r="Q615" s="66"/>
      <c r="R615" s="5"/>
      <c r="S615" s="5"/>
      <c r="T615" s="5"/>
      <c r="U615" s="5"/>
      <c r="V615" s="8"/>
      <c r="W615" s="5"/>
      <c r="X615" s="5"/>
      <c r="Y615" s="5"/>
      <c r="Z615" s="5"/>
    </row>
    <row r="616" spans="1:26" ht="21.75" customHeight="1">
      <c r="A616" s="1"/>
      <c r="B616" s="2"/>
      <c r="C616" s="64"/>
      <c r="D616" s="5"/>
      <c r="E616" s="5"/>
      <c r="F616" s="5"/>
      <c r="G616" s="5"/>
      <c r="H616" s="5"/>
      <c r="I616" s="5"/>
      <c r="J616" s="65"/>
      <c r="K616" s="5"/>
      <c r="L616" s="5"/>
      <c r="M616" s="66"/>
      <c r="N616" s="66"/>
      <c r="O616" s="66"/>
      <c r="P616" s="66"/>
      <c r="Q616" s="66"/>
      <c r="R616" s="5"/>
      <c r="S616" s="5"/>
      <c r="T616" s="5"/>
      <c r="U616" s="5"/>
      <c r="V616" s="8"/>
      <c r="W616" s="5"/>
      <c r="X616" s="5"/>
      <c r="Y616" s="5"/>
      <c r="Z616" s="5"/>
    </row>
    <row r="617" spans="1:26" ht="21.75" customHeight="1">
      <c r="A617" s="1"/>
      <c r="B617" s="2"/>
      <c r="C617" s="64"/>
      <c r="D617" s="5"/>
      <c r="E617" s="5"/>
      <c r="F617" s="5"/>
      <c r="G617" s="5"/>
      <c r="H617" s="5"/>
      <c r="I617" s="5"/>
      <c r="J617" s="65"/>
      <c r="K617" s="5"/>
      <c r="L617" s="5"/>
      <c r="M617" s="66"/>
      <c r="N617" s="66"/>
      <c r="O617" s="66"/>
      <c r="P617" s="66"/>
      <c r="Q617" s="66"/>
      <c r="R617" s="5"/>
      <c r="S617" s="5"/>
      <c r="T617" s="5"/>
      <c r="U617" s="5"/>
      <c r="V617" s="8"/>
      <c r="W617" s="5"/>
      <c r="X617" s="5"/>
      <c r="Y617" s="5"/>
      <c r="Z617" s="5"/>
    </row>
    <row r="618" spans="1:26" ht="21.75" customHeight="1">
      <c r="A618" s="1"/>
      <c r="B618" s="2"/>
      <c r="C618" s="64"/>
      <c r="D618" s="5"/>
      <c r="E618" s="5"/>
      <c r="F618" s="5"/>
      <c r="G618" s="5"/>
      <c r="H618" s="5"/>
      <c r="I618" s="5"/>
      <c r="J618" s="65"/>
      <c r="K618" s="5"/>
      <c r="L618" s="5"/>
      <c r="M618" s="66"/>
      <c r="N618" s="66"/>
      <c r="O618" s="66"/>
      <c r="P618" s="66"/>
      <c r="Q618" s="66"/>
      <c r="R618" s="5"/>
      <c r="S618" s="5"/>
      <c r="T618" s="5"/>
      <c r="U618" s="5"/>
      <c r="V618" s="8"/>
      <c r="W618" s="5"/>
      <c r="X618" s="5"/>
      <c r="Y618" s="5"/>
      <c r="Z618" s="5"/>
    </row>
    <row r="619" spans="1:26" ht="21.75" customHeight="1">
      <c r="A619" s="1"/>
      <c r="B619" s="2"/>
      <c r="C619" s="64"/>
      <c r="D619" s="5"/>
      <c r="E619" s="5"/>
      <c r="F619" s="5"/>
      <c r="G619" s="5"/>
      <c r="H619" s="5"/>
      <c r="I619" s="5"/>
      <c r="J619" s="65"/>
      <c r="K619" s="5"/>
      <c r="L619" s="5"/>
      <c r="M619" s="66"/>
      <c r="N619" s="66"/>
      <c r="O619" s="66"/>
      <c r="P619" s="66"/>
      <c r="Q619" s="66"/>
      <c r="R619" s="5"/>
      <c r="S619" s="5"/>
      <c r="T619" s="5"/>
      <c r="U619" s="5"/>
      <c r="V619" s="8"/>
      <c r="W619" s="5"/>
      <c r="X619" s="5"/>
      <c r="Y619" s="5"/>
      <c r="Z619" s="5"/>
    </row>
    <row r="620" spans="1:26" ht="21.75" customHeight="1">
      <c r="A620" s="1"/>
      <c r="B620" s="2"/>
      <c r="C620" s="64"/>
      <c r="D620" s="5"/>
      <c r="E620" s="5"/>
      <c r="F620" s="5"/>
      <c r="G620" s="5"/>
      <c r="H620" s="5"/>
      <c r="I620" s="5"/>
      <c r="J620" s="65"/>
      <c r="K620" s="5"/>
      <c r="L620" s="5"/>
      <c r="M620" s="66"/>
      <c r="N620" s="66"/>
      <c r="O620" s="66"/>
      <c r="P620" s="66"/>
      <c r="Q620" s="66"/>
      <c r="R620" s="5"/>
      <c r="S620" s="5"/>
      <c r="T620" s="5"/>
      <c r="U620" s="5"/>
      <c r="V620" s="8"/>
      <c r="W620" s="5"/>
      <c r="X620" s="5"/>
      <c r="Y620" s="5"/>
      <c r="Z620" s="5"/>
    </row>
    <row r="621" spans="1:26" ht="21.75" customHeight="1">
      <c r="A621" s="1"/>
      <c r="B621" s="2"/>
      <c r="C621" s="64"/>
      <c r="D621" s="5"/>
      <c r="E621" s="5"/>
      <c r="F621" s="5"/>
      <c r="G621" s="5"/>
      <c r="H621" s="5"/>
      <c r="I621" s="5"/>
      <c r="J621" s="65"/>
      <c r="K621" s="5"/>
      <c r="L621" s="5"/>
      <c r="M621" s="66"/>
      <c r="N621" s="66"/>
      <c r="O621" s="66"/>
      <c r="P621" s="66"/>
      <c r="Q621" s="66"/>
      <c r="R621" s="5"/>
      <c r="S621" s="5"/>
      <c r="T621" s="5"/>
      <c r="U621" s="5"/>
      <c r="V621" s="8"/>
      <c r="W621" s="5"/>
      <c r="X621" s="5"/>
      <c r="Y621" s="5"/>
      <c r="Z621" s="5"/>
    </row>
    <row r="622" spans="1:26" ht="21.75" customHeight="1">
      <c r="A622" s="1"/>
      <c r="B622" s="2"/>
      <c r="C622" s="64"/>
      <c r="D622" s="5"/>
      <c r="E622" s="5"/>
      <c r="F622" s="5"/>
      <c r="G622" s="5"/>
      <c r="H622" s="5"/>
      <c r="I622" s="5"/>
      <c r="J622" s="65"/>
      <c r="K622" s="5"/>
      <c r="L622" s="5"/>
      <c r="M622" s="66"/>
      <c r="N622" s="66"/>
      <c r="O622" s="66"/>
      <c r="P622" s="66"/>
      <c r="Q622" s="66"/>
      <c r="R622" s="5"/>
      <c r="S622" s="5"/>
      <c r="T622" s="5"/>
      <c r="U622" s="5"/>
      <c r="V622" s="8"/>
      <c r="W622" s="5"/>
      <c r="X622" s="5"/>
      <c r="Y622" s="5"/>
      <c r="Z622" s="5"/>
    </row>
    <row r="623" spans="1:26" ht="21.75" customHeight="1">
      <c r="A623" s="1"/>
      <c r="B623" s="2"/>
      <c r="C623" s="64"/>
      <c r="D623" s="5"/>
      <c r="E623" s="5"/>
      <c r="F623" s="5"/>
      <c r="G623" s="5"/>
      <c r="H623" s="5"/>
      <c r="I623" s="5"/>
      <c r="J623" s="65"/>
      <c r="K623" s="5"/>
      <c r="L623" s="5"/>
      <c r="M623" s="66"/>
      <c r="N623" s="66"/>
      <c r="O623" s="66"/>
      <c r="P623" s="66"/>
      <c r="Q623" s="66"/>
      <c r="R623" s="5"/>
      <c r="S623" s="5"/>
      <c r="T623" s="5"/>
      <c r="U623" s="5"/>
      <c r="V623" s="8"/>
      <c r="W623" s="5"/>
      <c r="X623" s="5"/>
      <c r="Y623" s="5"/>
      <c r="Z623" s="5"/>
    </row>
    <row r="624" spans="1:26" ht="21.75" customHeight="1">
      <c r="A624" s="1"/>
      <c r="B624" s="2"/>
      <c r="C624" s="64"/>
      <c r="D624" s="5"/>
      <c r="E624" s="5"/>
      <c r="F624" s="5"/>
      <c r="G624" s="5"/>
      <c r="H624" s="5"/>
      <c r="I624" s="5"/>
      <c r="J624" s="65"/>
      <c r="K624" s="5"/>
      <c r="L624" s="5"/>
      <c r="M624" s="66"/>
      <c r="N624" s="66"/>
      <c r="O624" s="66"/>
      <c r="P624" s="66"/>
      <c r="Q624" s="66"/>
      <c r="R624" s="5"/>
      <c r="S624" s="5"/>
      <c r="T624" s="5"/>
      <c r="U624" s="5"/>
      <c r="V624" s="8"/>
      <c r="W624" s="5"/>
      <c r="X624" s="5"/>
      <c r="Y624" s="5"/>
      <c r="Z624" s="5"/>
    </row>
    <row r="625" spans="1:26" ht="21.75" customHeight="1">
      <c r="A625" s="1"/>
      <c r="B625" s="2"/>
      <c r="C625" s="64"/>
      <c r="D625" s="5"/>
      <c r="E625" s="5"/>
      <c r="F625" s="5"/>
      <c r="G625" s="5"/>
      <c r="H625" s="5"/>
      <c r="I625" s="5"/>
      <c r="J625" s="65"/>
      <c r="K625" s="5"/>
      <c r="L625" s="5"/>
      <c r="M625" s="66"/>
      <c r="N625" s="66"/>
      <c r="O625" s="66"/>
      <c r="P625" s="66"/>
      <c r="Q625" s="66"/>
      <c r="R625" s="5"/>
      <c r="S625" s="5"/>
      <c r="T625" s="5"/>
      <c r="U625" s="5"/>
      <c r="V625" s="8"/>
      <c r="W625" s="5"/>
      <c r="X625" s="5"/>
      <c r="Y625" s="5"/>
      <c r="Z625" s="5"/>
    </row>
    <row r="626" spans="1:26" ht="21.75" customHeight="1">
      <c r="A626" s="1"/>
      <c r="B626" s="2"/>
      <c r="C626" s="64"/>
      <c r="D626" s="5"/>
      <c r="E626" s="5"/>
      <c r="F626" s="5"/>
      <c r="G626" s="5"/>
      <c r="H626" s="5"/>
      <c r="I626" s="5"/>
      <c r="J626" s="65"/>
      <c r="K626" s="5"/>
      <c r="L626" s="5"/>
      <c r="M626" s="66"/>
      <c r="N626" s="66"/>
      <c r="O626" s="66"/>
      <c r="P626" s="66"/>
      <c r="Q626" s="66"/>
      <c r="R626" s="5"/>
      <c r="S626" s="5"/>
      <c r="T626" s="5"/>
      <c r="U626" s="5"/>
      <c r="V626" s="8"/>
      <c r="W626" s="5"/>
      <c r="X626" s="5"/>
      <c r="Y626" s="5"/>
      <c r="Z626" s="5"/>
    </row>
    <row r="627" spans="1:26" ht="21.75" customHeight="1">
      <c r="A627" s="1"/>
      <c r="B627" s="2"/>
      <c r="C627" s="64"/>
      <c r="D627" s="5"/>
      <c r="E627" s="5"/>
      <c r="F627" s="5"/>
      <c r="G627" s="5"/>
      <c r="H627" s="5"/>
      <c r="I627" s="5"/>
      <c r="J627" s="65"/>
      <c r="K627" s="5"/>
      <c r="L627" s="5"/>
      <c r="M627" s="66"/>
      <c r="N627" s="66"/>
      <c r="O627" s="66"/>
      <c r="P627" s="66"/>
      <c r="Q627" s="66"/>
      <c r="R627" s="5"/>
      <c r="S627" s="5"/>
      <c r="T627" s="5"/>
      <c r="U627" s="5"/>
      <c r="V627" s="8"/>
      <c r="W627" s="5"/>
      <c r="X627" s="5"/>
      <c r="Y627" s="5"/>
      <c r="Z627" s="5"/>
    </row>
    <row r="628" spans="1:26" ht="21.75" customHeight="1">
      <c r="A628" s="1"/>
      <c r="B628" s="2"/>
      <c r="C628" s="64"/>
      <c r="D628" s="5"/>
      <c r="E628" s="5"/>
      <c r="F628" s="5"/>
      <c r="G628" s="5"/>
      <c r="H628" s="5"/>
      <c r="I628" s="5"/>
      <c r="J628" s="65"/>
      <c r="K628" s="5"/>
      <c r="L628" s="5"/>
      <c r="M628" s="66"/>
      <c r="N628" s="66"/>
      <c r="O628" s="66"/>
      <c r="P628" s="66"/>
      <c r="Q628" s="66"/>
      <c r="R628" s="5"/>
      <c r="S628" s="5"/>
      <c r="T628" s="5"/>
      <c r="U628" s="5"/>
      <c r="V628" s="8"/>
      <c r="W628" s="5"/>
      <c r="X628" s="5"/>
      <c r="Y628" s="5"/>
      <c r="Z628" s="5"/>
    </row>
    <row r="629" spans="1:26" ht="21.75" customHeight="1">
      <c r="A629" s="1"/>
      <c r="B629" s="2"/>
      <c r="C629" s="64"/>
      <c r="D629" s="5"/>
      <c r="E629" s="5"/>
      <c r="F629" s="5"/>
      <c r="G629" s="5"/>
      <c r="H629" s="5"/>
      <c r="I629" s="5"/>
      <c r="J629" s="65"/>
      <c r="K629" s="5"/>
      <c r="L629" s="5"/>
      <c r="M629" s="66"/>
      <c r="N629" s="66"/>
      <c r="O629" s="66"/>
      <c r="P629" s="66"/>
      <c r="Q629" s="66"/>
      <c r="R629" s="5"/>
      <c r="S629" s="5"/>
      <c r="T629" s="5"/>
      <c r="U629" s="5"/>
      <c r="V629" s="8"/>
      <c r="W629" s="5"/>
      <c r="X629" s="5"/>
      <c r="Y629" s="5"/>
      <c r="Z629" s="5"/>
    </row>
    <row r="630" spans="1:26" ht="21.75" customHeight="1">
      <c r="A630" s="1"/>
      <c r="B630" s="2"/>
      <c r="C630" s="64"/>
      <c r="D630" s="5"/>
      <c r="E630" s="5"/>
      <c r="F630" s="5"/>
      <c r="G630" s="5"/>
      <c r="H630" s="5"/>
      <c r="I630" s="5"/>
      <c r="J630" s="65"/>
      <c r="K630" s="5"/>
      <c r="L630" s="5"/>
      <c r="M630" s="66"/>
      <c r="N630" s="66"/>
      <c r="O630" s="66"/>
      <c r="P630" s="66"/>
      <c r="Q630" s="66"/>
      <c r="R630" s="5"/>
      <c r="S630" s="5"/>
      <c r="T630" s="5"/>
      <c r="U630" s="5"/>
      <c r="V630" s="8"/>
      <c r="W630" s="5"/>
      <c r="X630" s="5"/>
      <c r="Y630" s="5"/>
      <c r="Z630" s="5"/>
    </row>
    <row r="631" spans="1:26" ht="21.75" customHeight="1">
      <c r="A631" s="1"/>
      <c r="B631" s="2"/>
      <c r="C631" s="64"/>
      <c r="D631" s="5"/>
      <c r="E631" s="5"/>
      <c r="F631" s="5"/>
      <c r="G631" s="5"/>
      <c r="H631" s="5"/>
      <c r="I631" s="5"/>
      <c r="J631" s="65"/>
      <c r="K631" s="5"/>
      <c r="L631" s="5"/>
      <c r="M631" s="66"/>
      <c r="N631" s="66"/>
      <c r="O631" s="66"/>
      <c r="P631" s="66"/>
      <c r="Q631" s="66"/>
      <c r="R631" s="5"/>
      <c r="S631" s="5"/>
      <c r="T631" s="5"/>
      <c r="U631" s="5"/>
      <c r="V631" s="8"/>
      <c r="W631" s="5"/>
      <c r="X631" s="5"/>
      <c r="Y631" s="5"/>
      <c r="Z631" s="5"/>
    </row>
    <row r="632" spans="1:26" ht="21.75" customHeight="1">
      <c r="A632" s="1"/>
      <c r="B632" s="2"/>
      <c r="C632" s="64"/>
      <c r="D632" s="5"/>
      <c r="E632" s="5"/>
      <c r="F632" s="5"/>
      <c r="G632" s="5"/>
      <c r="H632" s="5"/>
      <c r="I632" s="5"/>
      <c r="J632" s="65"/>
      <c r="K632" s="5"/>
      <c r="L632" s="5"/>
      <c r="M632" s="66"/>
      <c r="N632" s="66"/>
      <c r="O632" s="66"/>
      <c r="P632" s="66"/>
      <c r="Q632" s="66"/>
      <c r="R632" s="5"/>
      <c r="S632" s="5"/>
      <c r="T632" s="5"/>
      <c r="U632" s="5"/>
      <c r="V632" s="8"/>
      <c r="W632" s="5"/>
      <c r="X632" s="5"/>
      <c r="Y632" s="5"/>
      <c r="Z632" s="5"/>
    </row>
    <row r="633" spans="1:26" ht="21.75" customHeight="1">
      <c r="A633" s="1"/>
      <c r="B633" s="2"/>
      <c r="C633" s="64"/>
      <c r="D633" s="5"/>
      <c r="E633" s="5"/>
      <c r="F633" s="5"/>
      <c r="G633" s="5"/>
      <c r="H633" s="5"/>
      <c r="I633" s="5"/>
      <c r="J633" s="65"/>
      <c r="K633" s="5"/>
      <c r="L633" s="5"/>
      <c r="M633" s="66"/>
      <c r="N633" s="66"/>
      <c r="O633" s="66"/>
      <c r="P633" s="66"/>
      <c r="Q633" s="66"/>
      <c r="R633" s="5"/>
      <c r="S633" s="5"/>
      <c r="T633" s="5"/>
      <c r="U633" s="5"/>
      <c r="V633" s="8"/>
      <c r="W633" s="5"/>
      <c r="X633" s="5"/>
      <c r="Y633" s="5"/>
      <c r="Z633" s="5"/>
    </row>
    <row r="634" spans="1:26" ht="21.75" customHeight="1">
      <c r="A634" s="1"/>
      <c r="B634" s="2"/>
      <c r="C634" s="64"/>
      <c r="D634" s="5"/>
      <c r="E634" s="5"/>
      <c r="F634" s="5"/>
      <c r="G634" s="5"/>
      <c r="H634" s="5"/>
      <c r="I634" s="5"/>
      <c r="J634" s="65"/>
      <c r="K634" s="5"/>
      <c r="L634" s="5"/>
      <c r="M634" s="66"/>
      <c r="N634" s="66"/>
      <c r="O634" s="66"/>
      <c r="P634" s="66"/>
      <c r="Q634" s="66"/>
      <c r="R634" s="5"/>
      <c r="S634" s="5"/>
      <c r="T634" s="5"/>
      <c r="U634" s="5"/>
      <c r="V634" s="8"/>
      <c r="W634" s="5"/>
      <c r="X634" s="5"/>
      <c r="Y634" s="5"/>
      <c r="Z634" s="5"/>
    </row>
    <row r="635" spans="1:26" ht="21.75" customHeight="1">
      <c r="A635" s="1"/>
      <c r="B635" s="2"/>
      <c r="C635" s="64"/>
      <c r="D635" s="5"/>
      <c r="E635" s="5"/>
      <c r="F635" s="5"/>
      <c r="G635" s="5"/>
      <c r="H635" s="5"/>
      <c r="I635" s="5"/>
      <c r="J635" s="65"/>
      <c r="K635" s="5"/>
      <c r="L635" s="5"/>
      <c r="M635" s="66"/>
      <c r="N635" s="66"/>
      <c r="O635" s="66"/>
      <c r="P635" s="66"/>
      <c r="Q635" s="66"/>
      <c r="R635" s="5"/>
      <c r="S635" s="5"/>
      <c r="T635" s="5"/>
      <c r="U635" s="5"/>
      <c r="V635" s="8"/>
      <c r="W635" s="5"/>
      <c r="X635" s="5"/>
      <c r="Y635" s="5"/>
      <c r="Z635" s="5"/>
    </row>
    <row r="636" spans="1:26" ht="21.75" customHeight="1">
      <c r="A636" s="1"/>
      <c r="B636" s="2"/>
      <c r="C636" s="64"/>
      <c r="D636" s="5"/>
      <c r="E636" s="5"/>
      <c r="F636" s="5"/>
      <c r="G636" s="5"/>
      <c r="H636" s="5"/>
      <c r="I636" s="5"/>
      <c r="J636" s="65"/>
      <c r="K636" s="5"/>
      <c r="L636" s="5"/>
      <c r="M636" s="66"/>
      <c r="N636" s="66"/>
      <c r="O636" s="66"/>
      <c r="P636" s="66"/>
      <c r="Q636" s="66"/>
      <c r="R636" s="5"/>
      <c r="S636" s="5"/>
      <c r="T636" s="5"/>
      <c r="U636" s="5"/>
      <c r="V636" s="8"/>
      <c r="W636" s="5"/>
      <c r="X636" s="5"/>
      <c r="Y636" s="5"/>
      <c r="Z636" s="5"/>
    </row>
    <row r="637" spans="1:26" ht="21.75" customHeight="1">
      <c r="A637" s="1"/>
      <c r="B637" s="2"/>
      <c r="C637" s="64"/>
      <c r="D637" s="5"/>
      <c r="E637" s="5"/>
      <c r="F637" s="5"/>
      <c r="G637" s="5"/>
      <c r="H637" s="5"/>
      <c r="I637" s="5"/>
      <c r="J637" s="65"/>
      <c r="K637" s="5"/>
      <c r="L637" s="5"/>
      <c r="M637" s="66"/>
      <c r="N637" s="66"/>
      <c r="O637" s="66"/>
      <c r="P637" s="66"/>
      <c r="Q637" s="66"/>
      <c r="R637" s="5"/>
      <c r="S637" s="5"/>
      <c r="T637" s="5"/>
      <c r="U637" s="5"/>
      <c r="V637" s="8"/>
      <c r="W637" s="5"/>
      <c r="X637" s="5"/>
      <c r="Y637" s="5"/>
      <c r="Z637" s="5"/>
    </row>
    <row r="638" spans="1:26" ht="21.75" customHeight="1">
      <c r="A638" s="1"/>
      <c r="B638" s="2"/>
      <c r="C638" s="64"/>
      <c r="D638" s="5"/>
      <c r="E638" s="5"/>
      <c r="F638" s="5"/>
      <c r="G638" s="5"/>
      <c r="H638" s="5"/>
      <c r="I638" s="5"/>
      <c r="J638" s="65"/>
      <c r="K638" s="5"/>
      <c r="L638" s="5"/>
      <c r="M638" s="66"/>
      <c r="N638" s="66"/>
      <c r="O638" s="66"/>
      <c r="P638" s="66"/>
      <c r="Q638" s="66"/>
      <c r="R638" s="5"/>
      <c r="S638" s="5"/>
      <c r="T638" s="5"/>
      <c r="U638" s="5"/>
      <c r="V638" s="8"/>
      <c r="W638" s="5"/>
      <c r="X638" s="5"/>
      <c r="Y638" s="5"/>
      <c r="Z638" s="5"/>
    </row>
    <row r="639" spans="1:26" ht="21.75" customHeight="1">
      <c r="A639" s="1"/>
      <c r="B639" s="2"/>
      <c r="C639" s="64"/>
      <c r="D639" s="5"/>
      <c r="E639" s="5"/>
      <c r="F639" s="5"/>
      <c r="G639" s="5"/>
      <c r="H639" s="5"/>
      <c r="I639" s="5"/>
      <c r="J639" s="65"/>
      <c r="K639" s="5"/>
      <c r="L639" s="5"/>
      <c r="M639" s="66"/>
      <c r="N639" s="66"/>
      <c r="O639" s="66"/>
      <c r="P639" s="66"/>
      <c r="Q639" s="66"/>
      <c r="R639" s="5"/>
      <c r="S639" s="5"/>
      <c r="T639" s="5"/>
      <c r="U639" s="5"/>
      <c r="V639" s="8"/>
      <c r="W639" s="5"/>
      <c r="X639" s="5"/>
      <c r="Y639" s="5"/>
      <c r="Z639" s="5"/>
    </row>
    <row r="640" spans="1:26" ht="21.75" customHeight="1">
      <c r="A640" s="1"/>
      <c r="B640" s="2"/>
      <c r="C640" s="64"/>
      <c r="D640" s="5"/>
      <c r="E640" s="5"/>
      <c r="F640" s="5"/>
      <c r="G640" s="5"/>
      <c r="H640" s="5"/>
      <c r="I640" s="5"/>
      <c r="J640" s="65"/>
      <c r="K640" s="5"/>
      <c r="L640" s="5"/>
      <c r="M640" s="66"/>
      <c r="N640" s="66"/>
      <c r="O640" s="66"/>
      <c r="P640" s="66"/>
      <c r="Q640" s="66"/>
      <c r="R640" s="5"/>
      <c r="S640" s="5"/>
      <c r="T640" s="5"/>
      <c r="U640" s="5"/>
      <c r="V640" s="8"/>
      <c r="W640" s="5"/>
      <c r="X640" s="5"/>
      <c r="Y640" s="5"/>
      <c r="Z640" s="5"/>
    </row>
    <row r="641" spans="1:26" ht="21.75" customHeight="1">
      <c r="A641" s="1"/>
      <c r="B641" s="2"/>
      <c r="C641" s="64"/>
      <c r="D641" s="5"/>
      <c r="E641" s="5"/>
      <c r="F641" s="5"/>
      <c r="G641" s="5"/>
      <c r="H641" s="5"/>
      <c r="I641" s="5"/>
      <c r="J641" s="65"/>
      <c r="K641" s="5"/>
      <c r="L641" s="5"/>
      <c r="M641" s="66"/>
      <c r="N641" s="66"/>
      <c r="O641" s="66"/>
      <c r="P641" s="66"/>
      <c r="Q641" s="66"/>
      <c r="R641" s="5"/>
      <c r="S641" s="5"/>
      <c r="T641" s="5"/>
      <c r="U641" s="5"/>
      <c r="V641" s="8"/>
      <c r="W641" s="5"/>
      <c r="X641" s="5"/>
      <c r="Y641" s="5"/>
      <c r="Z641" s="5"/>
    </row>
    <row r="642" spans="1:26" ht="21.75" customHeight="1">
      <c r="A642" s="1"/>
      <c r="B642" s="2"/>
      <c r="C642" s="64"/>
      <c r="D642" s="5"/>
      <c r="E642" s="5"/>
      <c r="F642" s="5"/>
      <c r="G642" s="5"/>
      <c r="H642" s="5"/>
      <c r="I642" s="5"/>
      <c r="J642" s="65"/>
      <c r="K642" s="5"/>
      <c r="L642" s="5"/>
      <c r="M642" s="66"/>
      <c r="N642" s="66"/>
      <c r="O642" s="66"/>
      <c r="P642" s="66"/>
      <c r="Q642" s="66"/>
      <c r="R642" s="5"/>
      <c r="S642" s="5"/>
      <c r="T642" s="5"/>
      <c r="U642" s="5"/>
      <c r="V642" s="8"/>
      <c r="W642" s="5"/>
      <c r="X642" s="5"/>
      <c r="Y642" s="5"/>
      <c r="Z642" s="5"/>
    </row>
    <row r="643" spans="1:26" ht="21.75" customHeight="1">
      <c r="A643" s="1"/>
      <c r="B643" s="2"/>
      <c r="C643" s="64"/>
      <c r="D643" s="5"/>
      <c r="E643" s="5"/>
      <c r="F643" s="5"/>
      <c r="G643" s="5"/>
      <c r="H643" s="5"/>
      <c r="I643" s="5"/>
      <c r="J643" s="65"/>
      <c r="K643" s="5"/>
      <c r="L643" s="5"/>
      <c r="M643" s="66"/>
      <c r="N643" s="66"/>
      <c r="O643" s="66"/>
      <c r="P643" s="66"/>
      <c r="Q643" s="66"/>
      <c r="R643" s="5"/>
      <c r="S643" s="5"/>
      <c r="T643" s="5"/>
      <c r="U643" s="5"/>
      <c r="V643" s="8"/>
      <c r="W643" s="5"/>
      <c r="X643" s="5"/>
      <c r="Y643" s="5"/>
      <c r="Z643" s="5"/>
    </row>
    <row r="644" spans="1:26" ht="21.75" customHeight="1">
      <c r="A644" s="1"/>
      <c r="B644" s="2"/>
      <c r="C644" s="64"/>
      <c r="D644" s="5"/>
      <c r="E644" s="5"/>
      <c r="F644" s="5"/>
      <c r="G644" s="5"/>
      <c r="H644" s="5"/>
      <c r="I644" s="5"/>
      <c r="J644" s="65"/>
      <c r="K644" s="5"/>
      <c r="L644" s="5"/>
      <c r="M644" s="66"/>
      <c r="N644" s="66"/>
      <c r="O644" s="66"/>
      <c r="P644" s="66"/>
      <c r="Q644" s="66"/>
      <c r="R644" s="5"/>
      <c r="S644" s="5"/>
      <c r="T644" s="5"/>
      <c r="U644" s="5"/>
      <c r="V644" s="8"/>
      <c r="W644" s="5"/>
      <c r="X644" s="5"/>
      <c r="Y644" s="5"/>
      <c r="Z644" s="5"/>
    </row>
    <row r="645" spans="1:26" ht="21.75" customHeight="1">
      <c r="A645" s="1"/>
      <c r="B645" s="2"/>
      <c r="C645" s="64"/>
      <c r="D645" s="5"/>
      <c r="E645" s="5"/>
      <c r="F645" s="5"/>
      <c r="G645" s="5"/>
      <c r="H645" s="5"/>
      <c r="I645" s="5"/>
      <c r="J645" s="65"/>
      <c r="K645" s="5"/>
      <c r="L645" s="5"/>
      <c r="M645" s="66"/>
      <c r="N645" s="66"/>
      <c r="O645" s="66"/>
      <c r="P645" s="66"/>
      <c r="Q645" s="66"/>
      <c r="R645" s="5"/>
      <c r="S645" s="5"/>
      <c r="T645" s="5"/>
      <c r="U645" s="5"/>
      <c r="V645" s="8"/>
      <c r="W645" s="5"/>
      <c r="X645" s="5"/>
      <c r="Y645" s="5"/>
      <c r="Z645" s="5"/>
    </row>
    <row r="646" spans="1:26" ht="21.75" customHeight="1">
      <c r="A646" s="1"/>
      <c r="B646" s="2"/>
      <c r="C646" s="64"/>
      <c r="D646" s="5"/>
      <c r="E646" s="5"/>
      <c r="F646" s="5"/>
      <c r="G646" s="5"/>
      <c r="H646" s="5"/>
      <c r="I646" s="5"/>
      <c r="J646" s="65"/>
      <c r="K646" s="5"/>
      <c r="L646" s="5"/>
      <c r="M646" s="66"/>
      <c r="N646" s="66"/>
      <c r="O646" s="66"/>
      <c r="P646" s="66"/>
      <c r="Q646" s="66"/>
      <c r="R646" s="5"/>
      <c r="S646" s="5"/>
      <c r="T646" s="5"/>
      <c r="U646" s="5"/>
      <c r="V646" s="8"/>
      <c r="W646" s="5"/>
      <c r="X646" s="5"/>
      <c r="Y646" s="5"/>
      <c r="Z646" s="5"/>
    </row>
    <row r="647" spans="1:26" ht="21.75" customHeight="1">
      <c r="A647" s="1"/>
      <c r="B647" s="2"/>
      <c r="C647" s="64"/>
      <c r="D647" s="5"/>
      <c r="E647" s="5"/>
      <c r="F647" s="5"/>
      <c r="G647" s="5"/>
      <c r="H647" s="5"/>
      <c r="I647" s="5"/>
      <c r="J647" s="65"/>
      <c r="K647" s="5"/>
      <c r="L647" s="5"/>
      <c r="M647" s="66"/>
      <c r="N647" s="66"/>
      <c r="O647" s="66"/>
      <c r="P647" s="66"/>
      <c r="Q647" s="66"/>
      <c r="R647" s="5"/>
      <c r="S647" s="5"/>
      <c r="T647" s="5"/>
      <c r="U647" s="5"/>
      <c r="V647" s="8"/>
      <c r="W647" s="5"/>
      <c r="X647" s="5"/>
      <c r="Y647" s="5"/>
      <c r="Z647" s="5"/>
    </row>
    <row r="648" spans="1:26" ht="21.75" customHeight="1">
      <c r="A648" s="1"/>
      <c r="B648" s="2"/>
      <c r="C648" s="64"/>
      <c r="D648" s="5"/>
      <c r="E648" s="5"/>
      <c r="F648" s="5"/>
      <c r="G648" s="5"/>
      <c r="H648" s="5"/>
      <c r="I648" s="5"/>
      <c r="J648" s="65"/>
      <c r="K648" s="5"/>
      <c r="L648" s="5"/>
      <c r="M648" s="66"/>
      <c r="N648" s="66"/>
      <c r="O648" s="66"/>
      <c r="P648" s="66"/>
      <c r="Q648" s="66"/>
      <c r="R648" s="5"/>
      <c r="S648" s="5"/>
      <c r="T648" s="5"/>
      <c r="U648" s="5"/>
      <c r="V648" s="8"/>
      <c r="W648" s="5"/>
      <c r="X648" s="5"/>
      <c r="Y648" s="5"/>
      <c r="Z648" s="5"/>
    </row>
    <row r="649" spans="1:26" ht="21.75" customHeight="1">
      <c r="A649" s="1"/>
      <c r="B649" s="2"/>
      <c r="C649" s="64"/>
      <c r="D649" s="5"/>
      <c r="E649" s="5"/>
      <c r="F649" s="5"/>
      <c r="G649" s="5"/>
      <c r="H649" s="5"/>
      <c r="I649" s="5"/>
      <c r="J649" s="65"/>
      <c r="K649" s="5"/>
      <c r="L649" s="5"/>
      <c r="M649" s="66"/>
      <c r="N649" s="66"/>
      <c r="O649" s="66"/>
      <c r="P649" s="66"/>
      <c r="Q649" s="66"/>
      <c r="R649" s="5"/>
      <c r="S649" s="5"/>
      <c r="T649" s="5"/>
      <c r="U649" s="5"/>
      <c r="V649" s="8"/>
      <c r="W649" s="5"/>
      <c r="X649" s="5"/>
      <c r="Y649" s="5"/>
      <c r="Z649" s="5"/>
    </row>
    <row r="650" spans="1:26" ht="21.75" customHeight="1">
      <c r="A650" s="1"/>
      <c r="B650" s="2"/>
      <c r="C650" s="64"/>
      <c r="D650" s="5"/>
      <c r="E650" s="5"/>
      <c r="F650" s="5"/>
      <c r="G650" s="5"/>
      <c r="H650" s="5"/>
      <c r="I650" s="5"/>
      <c r="J650" s="65"/>
      <c r="K650" s="5"/>
      <c r="L650" s="5"/>
      <c r="M650" s="66"/>
      <c r="N650" s="66"/>
      <c r="O650" s="66"/>
      <c r="P650" s="66"/>
      <c r="Q650" s="66"/>
      <c r="R650" s="5"/>
      <c r="S650" s="5"/>
      <c r="T650" s="5"/>
      <c r="U650" s="5"/>
      <c r="V650" s="8"/>
      <c r="W650" s="5"/>
      <c r="X650" s="5"/>
      <c r="Y650" s="5"/>
      <c r="Z650" s="5"/>
    </row>
    <row r="651" spans="1:26" ht="21.75" customHeight="1">
      <c r="A651" s="1"/>
      <c r="B651" s="2"/>
      <c r="C651" s="64"/>
      <c r="D651" s="5"/>
      <c r="E651" s="5"/>
      <c r="F651" s="5"/>
      <c r="G651" s="5"/>
      <c r="H651" s="5"/>
      <c r="I651" s="5"/>
      <c r="J651" s="65"/>
      <c r="K651" s="5"/>
      <c r="L651" s="5"/>
      <c r="M651" s="66"/>
      <c r="N651" s="66"/>
      <c r="O651" s="66"/>
      <c r="P651" s="66"/>
      <c r="Q651" s="66"/>
      <c r="R651" s="5"/>
      <c r="S651" s="5"/>
      <c r="T651" s="5"/>
      <c r="U651" s="5"/>
      <c r="V651" s="8"/>
      <c r="W651" s="5"/>
      <c r="X651" s="5"/>
      <c r="Y651" s="5"/>
      <c r="Z651" s="5"/>
    </row>
    <row r="652" spans="1:26" ht="21.75" customHeight="1">
      <c r="A652" s="1"/>
      <c r="B652" s="2"/>
      <c r="C652" s="64"/>
      <c r="D652" s="5"/>
      <c r="E652" s="5"/>
      <c r="F652" s="5"/>
      <c r="G652" s="5"/>
      <c r="H652" s="5"/>
      <c r="I652" s="5"/>
      <c r="J652" s="65"/>
      <c r="K652" s="5"/>
      <c r="L652" s="5"/>
      <c r="M652" s="66"/>
      <c r="N652" s="66"/>
      <c r="O652" s="66"/>
      <c r="P652" s="66"/>
      <c r="Q652" s="66"/>
      <c r="R652" s="5"/>
      <c r="S652" s="5"/>
      <c r="T652" s="5"/>
      <c r="U652" s="5"/>
      <c r="V652" s="8"/>
      <c r="W652" s="5"/>
      <c r="X652" s="5"/>
      <c r="Y652" s="5"/>
      <c r="Z652" s="5"/>
    </row>
    <row r="653" spans="1:26" ht="21.75" customHeight="1">
      <c r="A653" s="1"/>
      <c r="B653" s="2"/>
      <c r="C653" s="64"/>
      <c r="D653" s="5"/>
      <c r="E653" s="5"/>
      <c r="F653" s="5"/>
      <c r="G653" s="5"/>
      <c r="H653" s="5"/>
      <c r="I653" s="5"/>
      <c r="J653" s="65"/>
      <c r="K653" s="5"/>
      <c r="L653" s="5"/>
      <c r="M653" s="66"/>
      <c r="N653" s="66"/>
      <c r="O653" s="66"/>
      <c r="P653" s="66"/>
      <c r="Q653" s="66"/>
      <c r="R653" s="5"/>
      <c r="S653" s="5"/>
      <c r="T653" s="5"/>
      <c r="U653" s="5"/>
      <c r="V653" s="8"/>
      <c r="W653" s="5"/>
      <c r="X653" s="5"/>
      <c r="Y653" s="5"/>
      <c r="Z653" s="5"/>
    </row>
    <row r="654" spans="1:26" ht="21.75" customHeight="1">
      <c r="A654" s="1"/>
      <c r="B654" s="2"/>
      <c r="C654" s="64"/>
      <c r="D654" s="5"/>
      <c r="E654" s="5"/>
      <c r="F654" s="5"/>
      <c r="G654" s="5"/>
      <c r="H654" s="5"/>
      <c r="I654" s="5"/>
      <c r="J654" s="65"/>
      <c r="K654" s="5"/>
      <c r="L654" s="5"/>
      <c r="M654" s="66"/>
      <c r="N654" s="66"/>
      <c r="O654" s="66"/>
      <c r="P654" s="66"/>
      <c r="Q654" s="66"/>
      <c r="R654" s="5"/>
      <c r="S654" s="5"/>
      <c r="T654" s="5"/>
      <c r="U654" s="5"/>
      <c r="V654" s="8"/>
      <c r="W654" s="5"/>
      <c r="X654" s="5"/>
      <c r="Y654" s="5"/>
      <c r="Z654" s="5"/>
    </row>
    <row r="655" spans="1:26" ht="21.75" customHeight="1">
      <c r="A655" s="1"/>
      <c r="B655" s="2"/>
      <c r="C655" s="64"/>
      <c r="D655" s="5"/>
      <c r="E655" s="5"/>
      <c r="F655" s="5"/>
      <c r="G655" s="5"/>
      <c r="H655" s="5"/>
      <c r="I655" s="5"/>
      <c r="J655" s="65"/>
      <c r="K655" s="5"/>
      <c r="L655" s="5"/>
      <c r="M655" s="66"/>
      <c r="N655" s="66"/>
      <c r="O655" s="66"/>
      <c r="P655" s="66"/>
      <c r="Q655" s="66"/>
      <c r="R655" s="5"/>
      <c r="S655" s="5"/>
      <c r="T655" s="5"/>
      <c r="U655" s="5"/>
      <c r="V655" s="8"/>
      <c r="W655" s="5"/>
      <c r="X655" s="5"/>
      <c r="Y655" s="5"/>
      <c r="Z655" s="5"/>
    </row>
    <row r="656" spans="1:26" ht="21.75" customHeight="1">
      <c r="A656" s="1"/>
      <c r="B656" s="2"/>
      <c r="C656" s="64"/>
      <c r="D656" s="5"/>
      <c r="E656" s="5"/>
      <c r="F656" s="5"/>
      <c r="G656" s="5"/>
      <c r="H656" s="5"/>
      <c r="I656" s="5"/>
      <c r="J656" s="65"/>
      <c r="K656" s="5"/>
      <c r="L656" s="5"/>
      <c r="M656" s="66"/>
      <c r="N656" s="66"/>
      <c r="O656" s="66"/>
      <c r="P656" s="66"/>
      <c r="Q656" s="66"/>
      <c r="R656" s="5"/>
      <c r="S656" s="5"/>
      <c r="T656" s="5"/>
      <c r="U656" s="5"/>
      <c r="V656" s="8"/>
      <c r="W656" s="5"/>
      <c r="X656" s="5"/>
      <c r="Y656" s="5"/>
      <c r="Z656" s="5"/>
    </row>
    <row r="657" spans="1:26" ht="21.75" customHeight="1">
      <c r="A657" s="1"/>
      <c r="B657" s="2"/>
      <c r="C657" s="64"/>
      <c r="D657" s="5"/>
      <c r="E657" s="5"/>
      <c r="F657" s="5"/>
      <c r="G657" s="5"/>
      <c r="H657" s="5"/>
      <c r="I657" s="5"/>
      <c r="J657" s="65"/>
      <c r="K657" s="5"/>
      <c r="L657" s="5"/>
      <c r="M657" s="66"/>
      <c r="N657" s="66"/>
      <c r="O657" s="66"/>
      <c r="P657" s="66"/>
      <c r="Q657" s="66"/>
      <c r="R657" s="5"/>
      <c r="S657" s="5"/>
      <c r="T657" s="5"/>
      <c r="U657" s="5"/>
      <c r="V657" s="8"/>
      <c r="W657" s="5"/>
      <c r="X657" s="5"/>
      <c r="Y657" s="5"/>
      <c r="Z657" s="5"/>
    </row>
    <row r="658" spans="1:26" ht="21.75" customHeight="1">
      <c r="A658" s="1"/>
      <c r="B658" s="2"/>
      <c r="C658" s="64"/>
      <c r="D658" s="5"/>
      <c r="E658" s="5"/>
      <c r="F658" s="5"/>
      <c r="G658" s="5"/>
      <c r="H658" s="5"/>
      <c r="I658" s="5"/>
      <c r="J658" s="65"/>
      <c r="K658" s="5"/>
      <c r="L658" s="5"/>
      <c r="M658" s="66"/>
      <c r="N658" s="66"/>
      <c r="O658" s="66"/>
      <c r="P658" s="66"/>
      <c r="Q658" s="66"/>
      <c r="R658" s="5"/>
      <c r="S658" s="5"/>
      <c r="T658" s="5"/>
      <c r="U658" s="5"/>
      <c r="V658" s="8"/>
      <c r="W658" s="5"/>
      <c r="X658" s="5"/>
      <c r="Y658" s="5"/>
      <c r="Z658" s="5"/>
    </row>
    <row r="659" spans="1:26" ht="21.75" customHeight="1">
      <c r="A659" s="1"/>
      <c r="B659" s="2"/>
      <c r="C659" s="64"/>
      <c r="D659" s="5"/>
      <c r="E659" s="5"/>
      <c r="F659" s="5"/>
      <c r="G659" s="5"/>
      <c r="H659" s="5"/>
      <c r="I659" s="5"/>
      <c r="J659" s="65"/>
      <c r="K659" s="5"/>
      <c r="L659" s="5"/>
      <c r="M659" s="66"/>
      <c r="N659" s="66"/>
      <c r="O659" s="66"/>
      <c r="P659" s="66"/>
      <c r="Q659" s="66"/>
      <c r="R659" s="5"/>
      <c r="S659" s="5"/>
      <c r="T659" s="5"/>
      <c r="U659" s="5"/>
      <c r="V659" s="8"/>
      <c r="W659" s="5"/>
      <c r="X659" s="5"/>
      <c r="Y659" s="5"/>
      <c r="Z659" s="5"/>
    </row>
    <row r="660" spans="1:26" ht="21.75" customHeight="1">
      <c r="A660" s="1"/>
      <c r="B660" s="2"/>
      <c r="C660" s="64"/>
      <c r="D660" s="5"/>
      <c r="E660" s="5"/>
      <c r="F660" s="5"/>
      <c r="G660" s="5"/>
      <c r="H660" s="5"/>
      <c r="I660" s="5"/>
      <c r="J660" s="65"/>
      <c r="K660" s="5"/>
      <c r="L660" s="5"/>
      <c r="M660" s="66"/>
      <c r="N660" s="66"/>
      <c r="O660" s="66"/>
      <c r="P660" s="66"/>
      <c r="Q660" s="66"/>
      <c r="R660" s="5"/>
      <c r="S660" s="5"/>
      <c r="T660" s="5"/>
      <c r="U660" s="5"/>
      <c r="V660" s="8"/>
      <c r="W660" s="5"/>
      <c r="X660" s="5"/>
      <c r="Y660" s="5"/>
      <c r="Z660" s="5"/>
    </row>
    <row r="661" spans="1:26" ht="21.75" customHeight="1">
      <c r="A661" s="1"/>
      <c r="B661" s="2"/>
      <c r="C661" s="64"/>
      <c r="D661" s="5"/>
      <c r="E661" s="5"/>
      <c r="F661" s="5"/>
      <c r="G661" s="5"/>
      <c r="H661" s="5"/>
      <c r="I661" s="5"/>
      <c r="J661" s="65"/>
      <c r="K661" s="5"/>
      <c r="L661" s="5"/>
      <c r="M661" s="66"/>
      <c r="N661" s="66"/>
      <c r="O661" s="66"/>
      <c r="P661" s="66"/>
      <c r="Q661" s="66"/>
      <c r="R661" s="5"/>
      <c r="S661" s="5"/>
      <c r="T661" s="5"/>
      <c r="U661" s="5"/>
      <c r="V661" s="8"/>
      <c r="W661" s="5"/>
      <c r="X661" s="5"/>
      <c r="Y661" s="5"/>
      <c r="Z661" s="5"/>
    </row>
    <row r="662" spans="1:26" ht="21.75" customHeight="1">
      <c r="A662" s="1"/>
      <c r="B662" s="2"/>
      <c r="C662" s="64"/>
      <c r="D662" s="5"/>
      <c r="E662" s="5"/>
      <c r="F662" s="5"/>
      <c r="G662" s="5"/>
      <c r="H662" s="5"/>
      <c r="I662" s="5"/>
      <c r="J662" s="65"/>
      <c r="K662" s="5"/>
      <c r="L662" s="5"/>
      <c r="M662" s="66"/>
      <c r="N662" s="66"/>
      <c r="O662" s="66"/>
      <c r="P662" s="66"/>
      <c r="Q662" s="66"/>
      <c r="R662" s="5"/>
      <c r="S662" s="5"/>
      <c r="T662" s="5"/>
      <c r="U662" s="5"/>
      <c r="V662" s="8"/>
      <c r="W662" s="5"/>
      <c r="X662" s="5"/>
      <c r="Y662" s="5"/>
      <c r="Z662" s="5"/>
    </row>
    <row r="663" spans="1:26" ht="21.75" customHeight="1">
      <c r="A663" s="1"/>
      <c r="B663" s="2"/>
      <c r="C663" s="64"/>
      <c r="D663" s="5"/>
      <c r="E663" s="5"/>
      <c r="F663" s="5"/>
      <c r="G663" s="5"/>
      <c r="H663" s="5"/>
      <c r="I663" s="5"/>
      <c r="J663" s="65"/>
      <c r="K663" s="5"/>
      <c r="L663" s="5"/>
      <c r="M663" s="66"/>
      <c r="N663" s="66"/>
      <c r="O663" s="66"/>
      <c r="P663" s="66"/>
      <c r="Q663" s="66"/>
      <c r="R663" s="5"/>
      <c r="S663" s="5"/>
      <c r="T663" s="5"/>
      <c r="U663" s="5"/>
      <c r="V663" s="8"/>
      <c r="W663" s="5"/>
      <c r="X663" s="5"/>
      <c r="Y663" s="5"/>
      <c r="Z663" s="5"/>
    </row>
    <row r="664" spans="1:26" ht="21.75" customHeight="1">
      <c r="A664" s="1"/>
      <c r="B664" s="2"/>
      <c r="C664" s="64"/>
      <c r="D664" s="5"/>
      <c r="E664" s="5"/>
      <c r="F664" s="5"/>
      <c r="G664" s="5"/>
      <c r="H664" s="5"/>
      <c r="I664" s="5"/>
      <c r="J664" s="65"/>
      <c r="K664" s="5"/>
      <c r="L664" s="5"/>
      <c r="M664" s="66"/>
      <c r="N664" s="66"/>
      <c r="O664" s="66"/>
      <c r="P664" s="66"/>
      <c r="Q664" s="66"/>
      <c r="R664" s="5"/>
      <c r="S664" s="5"/>
      <c r="T664" s="5"/>
      <c r="U664" s="5"/>
      <c r="V664" s="8"/>
      <c r="W664" s="5"/>
      <c r="X664" s="5"/>
      <c r="Y664" s="5"/>
      <c r="Z664" s="5"/>
    </row>
    <row r="665" spans="1:26" ht="21.75" customHeight="1">
      <c r="A665" s="1"/>
      <c r="B665" s="2"/>
      <c r="C665" s="64"/>
      <c r="D665" s="5"/>
      <c r="E665" s="5"/>
      <c r="F665" s="5"/>
      <c r="G665" s="5"/>
      <c r="H665" s="5"/>
      <c r="I665" s="5"/>
      <c r="J665" s="65"/>
      <c r="K665" s="5"/>
      <c r="L665" s="5"/>
      <c r="M665" s="66"/>
      <c r="N665" s="66"/>
      <c r="O665" s="66"/>
      <c r="P665" s="66"/>
      <c r="Q665" s="66"/>
      <c r="R665" s="5"/>
      <c r="S665" s="5"/>
      <c r="T665" s="5"/>
      <c r="U665" s="5"/>
      <c r="V665" s="8"/>
      <c r="W665" s="5"/>
      <c r="X665" s="5"/>
      <c r="Y665" s="5"/>
      <c r="Z665" s="5"/>
    </row>
    <row r="666" spans="1:26" ht="21.75" customHeight="1">
      <c r="A666" s="1"/>
      <c r="B666" s="2"/>
      <c r="C666" s="64"/>
      <c r="D666" s="5"/>
      <c r="E666" s="5"/>
      <c r="F666" s="5"/>
      <c r="G666" s="5"/>
      <c r="H666" s="5"/>
      <c r="I666" s="5"/>
      <c r="J666" s="65"/>
      <c r="K666" s="5"/>
      <c r="L666" s="5"/>
      <c r="M666" s="66"/>
      <c r="N666" s="66"/>
      <c r="O666" s="66"/>
      <c r="P666" s="66"/>
      <c r="Q666" s="66"/>
      <c r="R666" s="5"/>
      <c r="S666" s="5"/>
      <c r="T666" s="5"/>
      <c r="U666" s="5"/>
      <c r="V666" s="8"/>
      <c r="W666" s="5"/>
      <c r="X666" s="5"/>
      <c r="Y666" s="5"/>
      <c r="Z666" s="5"/>
    </row>
    <row r="667" spans="1:26" ht="21.75" customHeight="1">
      <c r="A667" s="1"/>
      <c r="B667" s="2"/>
      <c r="C667" s="64"/>
      <c r="D667" s="5"/>
      <c r="E667" s="5"/>
      <c r="F667" s="5"/>
      <c r="G667" s="5"/>
      <c r="H667" s="5"/>
      <c r="I667" s="5"/>
      <c r="J667" s="65"/>
      <c r="K667" s="5"/>
      <c r="L667" s="5"/>
      <c r="M667" s="66"/>
      <c r="N667" s="66"/>
      <c r="O667" s="66"/>
      <c r="P667" s="66"/>
      <c r="Q667" s="66"/>
      <c r="R667" s="5"/>
      <c r="S667" s="5"/>
      <c r="T667" s="5"/>
      <c r="U667" s="5"/>
      <c r="V667" s="8"/>
      <c r="W667" s="5"/>
      <c r="X667" s="5"/>
      <c r="Y667" s="5"/>
      <c r="Z667" s="5"/>
    </row>
    <row r="668" spans="1:26" ht="21.75" customHeight="1">
      <c r="A668" s="1"/>
      <c r="B668" s="2"/>
      <c r="C668" s="64"/>
      <c r="D668" s="5"/>
      <c r="E668" s="5"/>
      <c r="F668" s="5"/>
      <c r="G668" s="5"/>
      <c r="H668" s="5"/>
      <c r="I668" s="5"/>
      <c r="J668" s="65"/>
      <c r="K668" s="5"/>
      <c r="L668" s="5"/>
      <c r="M668" s="66"/>
      <c r="N668" s="66"/>
      <c r="O668" s="66"/>
      <c r="P668" s="66"/>
      <c r="Q668" s="66"/>
      <c r="R668" s="5"/>
      <c r="S668" s="5"/>
      <c r="T668" s="5"/>
      <c r="U668" s="5"/>
      <c r="V668" s="8"/>
      <c r="W668" s="5"/>
      <c r="X668" s="5"/>
      <c r="Y668" s="5"/>
      <c r="Z668" s="5"/>
    </row>
    <row r="669" spans="1:26" ht="21.75" customHeight="1">
      <c r="A669" s="1"/>
      <c r="B669" s="2"/>
      <c r="C669" s="64"/>
      <c r="D669" s="5"/>
      <c r="E669" s="5"/>
      <c r="F669" s="5"/>
      <c r="G669" s="5"/>
      <c r="H669" s="5"/>
      <c r="I669" s="5"/>
      <c r="J669" s="65"/>
      <c r="K669" s="5"/>
      <c r="L669" s="5"/>
      <c r="M669" s="66"/>
      <c r="N669" s="66"/>
      <c r="O669" s="66"/>
      <c r="P669" s="66"/>
      <c r="Q669" s="66"/>
      <c r="R669" s="5"/>
      <c r="S669" s="5"/>
      <c r="T669" s="5"/>
      <c r="U669" s="5"/>
      <c r="V669" s="8"/>
      <c r="W669" s="5"/>
      <c r="X669" s="5"/>
      <c r="Y669" s="5"/>
      <c r="Z669" s="5"/>
    </row>
    <row r="670" spans="1:26" ht="21.75" customHeight="1">
      <c r="A670" s="1"/>
      <c r="B670" s="2"/>
      <c r="C670" s="64"/>
      <c r="D670" s="5"/>
      <c r="E670" s="5"/>
      <c r="F670" s="5"/>
      <c r="G670" s="5"/>
      <c r="H670" s="5"/>
      <c r="I670" s="5"/>
      <c r="J670" s="65"/>
      <c r="K670" s="5"/>
      <c r="L670" s="5"/>
      <c r="M670" s="66"/>
      <c r="N670" s="66"/>
      <c r="O670" s="66"/>
      <c r="P670" s="66"/>
      <c r="Q670" s="66"/>
      <c r="R670" s="5"/>
      <c r="S670" s="5"/>
      <c r="T670" s="5"/>
      <c r="U670" s="5"/>
      <c r="V670" s="8"/>
      <c r="W670" s="5"/>
      <c r="X670" s="5"/>
      <c r="Y670" s="5"/>
      <c r="Z670" s="5"/>
    </row>
    <row r="671" spans="1:26" ht="21.75" customHeight="1">
      <c r="A671" s="1"/>
      <c r="B671" s="2"/>
      <c r="C671" s="64"/>
      <c r="D671" s="5"/>
      <c r="E671" s="5"/>
      <c r="F671" s="5"/>
      <c r="G671" s="5"/>
      <c r="H671" s="5"/>
      <c r="I671" s="5"/>
      <c r="J671" s="65"/>
      <c r="K671" s="5"/>
      <c r="L671" s="5"/>
      <c r="M671" s="66"/>
      <c r="N671" s="66"/>
      <c r="O671" s="66"/>
      <c r="P671" s="66"/>
      <c r="Q671" s="66"/>
      <c r="R671" s="5"/>
      <c r="S671" s="5"/>
      <c r="T671" s="5"/>
      <c r="U671" s="5"/>
      <c r="V671" s="8"/>
      <c r="W671" s="5"/>
      <c r="X671" s="5"/>
      <c r="Y671" s="5"/>
      <c r="Z671" s="5"/>
    </row>
    <row r="672" spans="1:26" ht="21.75" customHeight="1">
      <c r="A672" s="1"/>
      <c r="B672" s="2"/>
      <c r="C672" s="64"/>
      <c r="D672" s="5"/>
      <c r="E672" s="5"/>
      <c r="F672" s="5"/>
      <c r="G672" s="5"/>
      <c r="H672" s="5"/>
      <c r="I672" s="5"/>
      <c r="J672" s="65"/>
      <c r="K672" s="5"/>
      <c r="L672" s="5"/>
      <c r="M672" s="66"/>
      <c r="N672" s="66"/>
      <c r="O672" s="66"/>
      <c r="P672" s="66"/>
      <c r="Q672" s="66"/>
      <c r="R672" s="5"/>
      <c r="S672" s="5"/>
      <c r="T672" s="5"/>
      <c r="U672" s="5"/>
      <c r="V672" s="8"/>
      <c r="W672" s="5"/>
      <c r="X672" s="5"/>
      <c r="Y672" s="5"/>
      <c r="Z672" s="5"/>
    </row>
    <row r="673" spans="1:26" ht="21.75" customHeight="1">
      <c r="A673" s="1"/>
      <c r="B673" s="2"/>
      <c r="C673" s="64"/>
      <c r="D673" s="5"/>
      <c r="E673" s="5"/>
      <c r="F673" s="5"/>
      <c r="G673" s="5"/>
      <c r="H673" s="5"/>
      <c r="I673" s="5"/>
      <c r="J673" s="65"/>
      <c r="K673" s="5"/>
      <c r="L673" s="5"/>
      <c r="M673" s="66"/>
      <c r="N673" s="66"/>
      <c r="O673" s="66"/>
      <c r="P673" s="66"/>
      <c r="Q673" s="66"/>
      <c r="R673" s="5"/>
      <c r="S673" s="5"/>
      <c r="T673" s="5"/>
      <c r="U673" s="5"/>
      <c r="V673" s="8"/>
      <c r="W673" s="5"/>
      <c r="X673" s="5"/>
      <c r="Y673" s="5"/>
      <c r="Z673" s="5"/>
    </row>
    <row r="674" spans="1:26" ht="21.75" customHeight="1">
      <c r="A674" s="1"/>
      <c r="B674" s="2"/>
      <c r="C674" s="64"/>
      <c r="D674" s="5"/>
      <c r="E674" s="5"/>
      <c r="F674" s="5"/>
      <c r="G674" s="5"/>
      <c r="H674" s="5"/>
      <c r="I674" s="5"/>
      <c r="J674" s="65"/>
      <c r="K674" s="5"/>
      <c r="L674" s="5"/>
      <c r="M674" s="66"/>
      <c r="N674" s="66"/>
      <c r="O674" s="66"/>
      <c r="P674" s="66"/>
      <c r="Q674" s="66"/>
      <c r="R674" s="5"/>
      <c r="S674" s="5"/>
      <c r="T674" s="5"/>
      <c r="U674" s="5"/>
      <c r="V674" s="8"/>
      <c r="W674" s="5"/>
      <c r="X674" s="5"/>
      <c r="Y674" s="5"/>
      <c r="Z674" s="5"/>
    </row>
    <row r="675" spans="1:26" ht="21.75" customHeight="1">
      <c r="A675" s="1"/>
      <c r="B675" s="2"/>
      <c r="C675" s="64"/>
      <c r="D675" s="5"/>
      <c r="E675" s="5"/>
      <c r="F675" s="5"/>
      <c r="G675" s="5"/>
      <c r="H675" s="5"/>
      <c r="I675" s="5"/>
      <c r="J675" s="65"/>
      <c r="K675" s="5"/>
      <c r="L675" s="5"/>
      <c r="M675" s="66"/>
      <c r="N675" s="66"/>
      <c r="O675" s="66"/>
      <c r="P675" s="66"/>
      <c r="Q675" s="66"/>
      <c r="R675" s="5"/>
      <c r="S675" s="5"/>
      <c r="T675" s="5"/>
      <c r="U675" s="5"/>
      <c r="V675" s="8"/>
      <c r="W675" s="5"/>
      <c r="X675" s="5"/>
      <c r="Y675" s="5"/>
      <c r="Z675" s="5"/>
    </row>
    <row r="676" spans="1:26" ht="21.75" customHeight="1">
      <c r="A676" s="1"/>
      <c r="B676" s="2"/>
      <c r="C676" s="64"/>
      <c r="D676" s="5"/>
      <c r="E676" s="5"/>
      <c r="F676" s="5"/>
      <c r="G676" s="5"/>
      <c r="H676" s="5"/>
      <c r="I676" s="5"/>
      <c r="J676" s="65"/>
      <c r="K676" s="5"/>
      <c r="L676" s="5"/>
      <c r="M676" s="66"/>
      <c r="N676" s="66"/>
      <c r="O676" s="66"/>
      <c r="P676" s="66"/>
      <c r="Q676" s="66"/>
      <c r="R676" s="5"/>
      <c r="S676" s="5"/>
      <c r="T676" s="5"/>
      <c r="U676" s="5"/>
      <c r="V676" s="8"/>
      <c r="W676" s="5"/>
      <c r="X676" s="5"/>
      <c r="Y676" s="5"/>
      <c r="Z676" s="5"/>
    </row>
    <row r="677" spans="1:26" ht="21.75" customHeight="1">
      <c r="A677" s="1"/>
      <c r="B677" s="2"/>
      <c r="C677" s="64"/>
      <c r="D677" s="5"/>
      <c r="E677" s="5"/>
      <c r="F677" s="5"/>
      <c r="G677" s="5"/>
      <c r="H677" s="5"/>
      <c r="I677" s="5"/>
      <c r="J677" s="65"/>
      <c r="K677" s="5"/>
      <c r="L677" s="5"/>
      <c r="M677" s="66"/>
      <c r="N677" s="66"/>
      <c r="O677" s="66"/>
      <c r="P677" s="66"/>
      <c r="Q677" s="66"/>
      <c r="R677" s="5"/>
      <c r="S677" s="5"/>
      <c r="T677" s="5"/>
      <c r="U677" s="5"/>
      <c r="V677" s="8"/>
      <c r="W677" s="5"/>
      <c r="X677" s="5"/>
      <c r="Y677" s="5"/>
      <c r="Z677" s="5"/>
    </row>
    <row r="678" spans="1:26" ht="21.75" customHeight="1">
      <c r="A678" s="1"/>
      <c r="B678" s="2"/>
      <c r="C678" s="64"/>
      <c r="D678" s="5"/>
      <c r="E678" s="5"/>
      <c r="F678" s="5"/>
      <c r="G678" s="5"/>
      <c r="H678" s="5"/>
      <c r="I678" s="5"/>
      <c r="J678" s="65"/>
      <c r="K678" s="5"/>
      <c r="L678" s="5"/>
      <c r="M678" s="66"/>
      <c r="N678" s="66"/>
      <c r="O678" s="66"/>
      <c r="P678" s="66"/>
      <c r="Q678" s="66"/>
      <c r="R678" s="5"/>
      <c r="S678" s="5"/>
      <c r="T678" s="5"/>
      <c r="U678" s="5"/>
      <c r="V678" s="8"/>
      <c r="W678" s="5"/>
      <c r="X678" s="5"/>
      <c r="Y678" s="5"/>
      <c r="Z678" s="5"/>
    </row>
    <row r="679" spans="1:26" ht="21.75" customHeight="1">
      <c r="A679" s="1"/>
      <c r="B679" s="2"/>
      <c r="C679" s="64"/>
      <c r="D679" s="5"/>
      <c r="E679" s="5"/>
      <c r="F679" s="5"/>
      <c r="G679" s="5"/>
      <c r="H679" s="5"/>
      <c r="I679" s="5"/>
      <c r="J679" s="65"/>
      <c r="K679" s="5"/>
      <c r="L679" s="5"/>
      <c r="M679" s="66"/>
      <c r="N679" s="66"/>
      <c r="O679" s="66"/>
      <c r="P679" s="66"/>
      <c r="Q679" s="66"/>
      <c r="R679" s="5"/>
      <c r="S679" s="5"/>
      <c r="T679" s="5"/>
      <c r="U679" s="5"/>
      <c r="V679" s="8"/>
      <c r="W679" s="5"/>
      <c r="X679" s="5"/>
      <c r="Y679" s="5"/>
      <c r="Z679" s="5"/>
    </row>
    <row r="680" spans="1:26" ht="21.75" customHeight="1">
      <c r="A680" s="1"/>
      <c r="B680" s="2"/>
      <c r="C680" s="64"/>
      <c r="D680" s="5"/>
      <c r="E680" s="5"/>
      <c r="F680" s="5"/>
      <c r="G680" s="5"/>
      <c r="H680" s="5"/>
      <c r="I680" s="5"/>
      <c r="J680" s="65"/>
      <c r="K680" s="5"/>
      <c r="L680" s="5"/>
      <c r="M680" s="66"/>
      <c r="N680" s="66"/>
      <c r="O680" s="66"/>
      <c r="P680" s="66"/>
      <c r="Q680" s="66"/>
      <c r="R680" s="5"/>
      <c r="S680" s="5"/>
      <c r="T680" s="5"/>
      <c r="U680" s="5"/>
      <c r="V680" s="8"/>
      <c r="W680" s="5"/>
      <c r="X680" s="5"/>
      <c r="Y680" s="5"/>
      <c r="Z680" s="5"/>
    </row>
    <row r="681" spans="1:26" ht="21.75" customHeight="1">
      <c r="A681" s="1"/>
      <c r="B681" s="2"/>
      <c r="C681" s="64"/>
      <c r="D681" s="5"/>
      <c r="E681" s="5"/>
      <c r="F681" s="5"/>
      <c r="G681" s="5"/>
      <c r="H681" s="5"/>
      <c r="I681" s="5"/>
      <c r="J681" s="65"/>
      <c r="K681" s="5"/>
      <c r="L681" s="5"/>
      <c r="M681" s="66"/>
      <c r="N681" s="66"/>
      <c r="O681" s="66"/>
      <c r="P681" s="66"/>
      <c r="Q681" s="66"/>
      <c r="R681" s="5"/>
      <c r="S681" s="5"/>
      <c r="T681" s="5"/>
      <c r="U681" s="5"/>
      <c r="V681" s="8"/>
      <c r="W681" s="5"/>
      <c r="X681" s="5"/>
      <c r="Y681" s="5"/>
      <c r="Z681" s="5"/>
    </row>
    <row r="682" spans="1:26" ht="21.75" customHeight="1">
      <c r="A682" s="1"/>
      <c r="B682" s="2"/>
      <c r="C682" s="64"/>
      <c r="D682" s="5"/>
      <c r="E682" s="5"/>
      <c r="F682" s="5"/>
      <c r="G682" s="5"/>
      <c r="H682" s="5"/>
      <c r="I682" s="5"/>
      <c r="J682" s="65"/>
      <c r="K682" s="5"/>
      <c r="L682" s="5"/>
      <c r="M682" s="66"/>
      <c r="N682" s="66"/>
      <c r="O682" s="66"/>
      <c r="P682" s="66"/>
      <c r="Q682" s="66"/>
      <c r="R682" s="5"/>
      <c r="S682" s="5"/>
      <c r="T682" s="5"/>
      <c r="U682" s="5"/>
      <c r="V682" s="8"/>
      <c r="W682" s="5"/>
      <c r="X682" s="5"/>
      <c r="Y682" s="5"/>
      <c r="Z682" s="5"/>
    </row>
    <row r="683" spans="1:26" ht="21.75" customHeight="1">
      <c r="A683" s="1"/>
      <c r="B683" s="2"/>
      <c r="C683" s="64"/>
      <c r="D683" s="5"/>
      <c r="E683" s="5"/>
      <c r="F683" s="5"/>
      <c r="G683" s="5"/>
      <c r="H683" s="5"/>
      <c r="I683" s="5"/>
      <c r="J683" s="65"/>
      <c r="K683" s="5"/>
      <c r="L683" s="5"/>
      <c r="M683" s="66"/>
      <c r="N683" s="66"/>
      <c r="O683" s="66"/>
      <c r="P683" s="66"/>
      <c r="Q683" s="66"/>
      <c r="R683" s="5"/>
      <c r="S683" s="5"/>
      <c r="T683" s="5"/>
      <c r="U683" s="5"/>
      <c r="V683" s="8"/>
      <c r="W683" s="5"/>
      <c r="X683" s="5"/>
      <c r="Y683" s="5"/>
      <c r="Z683" s="5"/>
    </row>
    <row r="684" spans="1:26" ht="21.75" customHeight="1">
      <c r="A684" s="1"/>
      <c r="B684" s="2"/>
      <c r="C684" s="64"/>
      <c r="D684" s="5"/>
      <c r="E684" s="5"/>
      <c r="F684" s="5"/>
      <c r="G684" s="5"/>
      <c r="H684" s="5"/>
      <c r="I684" s="5"/>
      <c r="J684" s="65"/>
      <c r="K684" s="5"/>
      <c r="L684" s="5"/>
      <c r="M684" s="66"/>
      <c r="N684" s="66"/>
      <c r="O684" s="66"/>
      <c r="P684" s="66"/>
      <c r="Q684" s="66"/>
      <c r="R684" s="5"/>
      <c r="S684" s="5"/>
      <c r="T684" s="5"/>
      <c r="U684" s="5"/>
      <c r="V684" s="8"/>
      <c r="W684" s="5"/>
      <c r="X684" s="5"/>
      <c r="Y684" s="5"/>
      <c r="Z684" s="5"/>
    </row>
    <row r="685" spans="1:26" ht="21.75" customHeight="1">
      <c r="A685" s="1"/>
      <c r="B685" s="2"/>
      <c r="C685" s="64"/>
      <c r="D685" s="5"/>
      <c r="E685" s="5"/>
      <c r="F685" s="5"/>
      <c r="G685" s="5"/>
      <c r="H685" s="5"/>
      <c r="I685" s="5"/>
      <c r="J685" s="65"/>
      <c r="K685" s="5"/>
      <c r="L685" s="5"/>
      <c r="M685" s="66"/>
      <c r="N685" s="66"/>
      <c r="O685" s="66"/>
      <c r="P685" s="66"/>
      <c r="Q685" s="66"/>
      <c r="R685" s="5"/>
      <c r="S685" s="5"/>
      <c r="T685" s="5"/>
      <c r="U685" s="5"/>
      <c r="V685" s="8"/>
      <c r="W685" s="5"/>
      <c r="X685" s="5"/>
      <c r="Y685" s="5"/>
      <c r="Z685" s="5"/>
    </row>
    <row r="686" spans="1:26" ht="21.75" customHeight="1">
      <c r="A686" s="1"/>
      <c r="B686" s="2"/>
      <c r="C686" s="64"/>
      <c r="D686" s="5"/>
      <c r="E686" s="5"/>
      <c r="F686" s="5"/>
      <c r="G686" s="5"/>
      <c r="H686" s="5"/>
      <c r="I686" s="5"/>
      <c r="J686" s="65"/>
      <c r="K686" s="5"/>
      <c r="L686" s="5"/>
      <c r="M686" s="66"/>
      <c r="N686" s="66"/>
      <c r="O686" s="66"/>
      <c r="P686" s="66"/>
      <c r="Q686" s="66"/>
      <c r="R686" s="5"/>
      <c r="S686" s="5"/>
      <c r="T686" s="5"/>
      <c r="U686" s="5"/>
      <c r="V686" s="8"/>
      <c r="W686" s="5"/>
      <c r="X686" s="5"/>
      <c r="Y686" s="5"/>
      <c r="Z686" s="5"/>
    </row>
    <row r="687" spans="1:26" ht="21.75" customHeight="1">
      <c r="A687" s="1"/>
      <c r="B687" s="2"/>
      <c r="C687" s="64"/>
      <c r="D687" s="5"/>
      <c r="E687" s="5"/>
      <c r="F687" s="5"/>
      <c r="G687" s="5"/>
      <c r="H687" s="5"/>
      <c r="I687" s="5"/>
      <c r="J687" s="65"/>
      <c r="K687" s="5"/>
      <c r="L687" s="5"/>
      <c r="M687" s="66"/>
      <c r="N687" s="66"/>
      <c r="O687" s="66"/>
      <c r="P687" s="66"/>
      <c r="Q687" s="66"/>
      <c r="R687" s="5"/>
      <c r="S687" s="5"/>
      <c r="T687" s="5"/>
      <c r="U687" s="5"/>
      <c r="V687" s="8"/>
      <c r="W687" s="5"/>
      <c r="X687" s="5"/>
      <c r="Y687" s="5"/>
      <c r="Z687" s="5"/>
    </row>
    <row r="688" spans="1:26" ht="21.75" customHeight="1">
      <c r="A688" s="1"/>
      <c r="B688" s="2"/>
      <c r="C688" s="64"/>
      <c r="D688" s="5"/>
      <c r="E688" s="5"/>
      <c r="F688" s="5"/>
      <c r="G688" s="5"/>
      <c r="H688" s="5"/>
      <c r="I688" s="5"/>
      <c r="J688" s="65"/>
      <c r="K688" s="5"/>
      <c r="L688" s="5"/>
      <c r="M688" s="66"/>
      <c r="N688" s="66"/>
      <c r="O688" s="66"/>
      <c r="P688" s="66"/>
      <c r="Q688" s="66"/>
      <c r="R688" s="5"/>
      <c r="S688" s="5"/>
      <c r="T688" s="5"/>
      <c r="U688" s="5"/>
      <c r="V688" s="8"/>
      <c r="W688" s="5"/>
      <c r="X688" s="5"/>
      <c r="Y688" s="5"/>
      <c r="Z688" s="5"/>
    </row>
    <row r="689" spans="1:26" ht="21.75" customHeight="1">
      <c r="A689" s="1"/>
      <c r="B689" s="2"/>
      <c r="C689" s="64"/>
      <c r="D689" s="5"/>
      <c r="E689" s="5"/>
      <c r="F689" s="5"/>
      <c r="G689" s="5"/>
      <c r="H689" s="5"/>
      <c r="I689" s="5"/>
      <c r="J689" s="65"/>
      <c r="K689" s="5"/>
      <c r="L689" s="5"/>
      <c r="M689" s="66"/>
      <c r="N689" s="66"/>
      <c r="O689" s="66"/>
      <c r="P689" s="66"/>
      <c r="Q689" s="66"/>
      <c r="R689" s="5"/>
      <c r="S689" s="5"/>
      <c r="T689" s="5"/>
      <c r="U689" s="5"/>
      <c r="V689" s="8"/>
      <c r="W689" s="5"/>
      <c r="X689" s="5"/>
      <c r="Y689" s="5"/>
      <c r="Z689" s="5"/>
    </row>
    <row r="690" spans="1:26" ht="21.75" customHeight="1">
      <c r="A690" s="1"/>
      <c r="B690" s="2"/>
      <c r="C690" s="64"/>
      <c r="D690" s="5"/>
      <c r="E690" s="5"/>
      <c r="F690" s="5"/>
      <c r="G690" s="5"/>
      <c r="H690" s="5"/>
      <c r="I690" s="5"/>
      <c r="J690" s="65"/>
      <c r="K690" s="5"/>
      <c r="L690" s="5"/>
      <c r="M690" s="66"/>
      <c r="N690" s="66"/>
      <c r="O690" s="66"/>
      <c r="P690" s="66"/>
      <c r="Q690" s="66"/>
      <c r="R690" s="5"/>
      <c r="S690" s="5"/>
      <c r="T690" s="5"/>
      <c r="U690" s="5"/>
      <c r="V690" s="8"/>
      <c r="W690" s="5"/>
      <c r="X690" s="5"/>
      <c r="Y690" s="5"/>
      <c r="Z690" s="5"/>
    </row>
    <row r="691" spans="1:26" ht="21.75" customHeight="1">
      <c r="A691" s="1"/>
      <c r="B691" s="2"/>
      <c r="C691" s="64"/>
      <c r="D691" s="5"/>
      <c r="E691" s="5"/>
      <c r="F691" s="5"/>
      <c r="G691" s="5"/>
      <c r="H691" s="5"/>
      <c r="I691" s="5"/>
      <c r="J691" s="65"/>
      <c r="K691" s="5"/>
      <c r="L691" s="5"/>
      <c r="M691" s="66"/>
      <c r="N691" s="66"/>
      <c r="O691" s="66"/>
      <c r="P691" s="66"/>
      <c r="Q691" s="66"/>
      <c r="R691" s="5"/>
      <c r="S691" s="5"/>
      <c r="T691" s="5"/>
      <c r="U691" s="5"/>
      <c r="V691" s="8"/>
      <c r="W691" s="5"/>
      <c r="X691" s="5"/>
      <c r="Y691" s="5"/>
      <c r="Z691" s="5"/>
    </row>
    <row r="692" spans="1:26" ht="21.75" customHeight="1">
      <c r="A692" s="1"/>
      <c r="B692" s="2"/>
      <c r="C692" s="64"/>
      <c r="D692" s="5"/>
      <c r="E692" s="5"/>
      <c r="F692" s="5"/>
      <c r="G692" s="5"/>
      <c r="H692" s="5"/>
      <c r="I692" s="5"/>
      <c r="J692" s="65"/>
      <c r="K692" s="5"/>
      <c r="L692" s="5"/>
      <c r="M692" s="66"/>
      <c r="N692" s="66"/>
      <c r="O692" s="66"/>
      <c r="P692" s="66"/>
      <c r="Q692" s="66"/>
      <c r="R692" s="5"/>
      <c r="S692" s="5"/>
      <c r="T692" s="5"/>
      <c r="U692" s="5"/>
      <c r="V692" s="8"/>
      <c r="W692" s="5"/>
      <c r="X692" s="5"/>
      <c r="Y692" s="5"/>
      <c r="Z692" s="5"/>
    </row>
    <row r="693" spans="1:26" ht="21.75" customHeight="1">
      <c r="A693" s="1"/>
      <c r="B693" s="2"/>
      <c r="C693" s="64"/>
      <c r="D693" s="5"/>
      <c r="E693" s="5"/>
      <c r="F693" s="5"/>
      <c r="G693" s="5"/>
      <c r="H693" s="5"/>
      <c r="I693" s="5"/>
      <c r="J693" s="65"/>
      <c r="K693" s="5"/>
      <c r="L693" s="5"/>
      <c r="M693" s="66"/>
      <c r="N693" s="66"/>
      <c r="O693" s="66"/>
      <c r="P693" s="66"/>
      <c r="Q693" s="66"/>
      <c r="R693" s="5"/>
      <c r="S693" s="5"/>
      <c r="T693" s="5"/>
      <c r="U693" s="5"/>
      <c r="V693" s="8"/>
      <c r="W693" s="5"/>
      <c r="X693" s="5"/>
      <c r="Y693" s="5"/>
      <c r="Z693" s="5"/>
    </row>
    <row r="694" spans="1:26" ht="21.75" customHeight="1">
      <c r="A694" s="1"/>
      <c r="B694" s="2"/>
      <c r="C694" s="64"/>
      <c r="D694" s="5"/>
      <c r="E694" s="5"/>
      <c r="F694" s="5"/>
      <c r="G694" s="5"/>
      <c r="H694" s="5"/>
      <c r="I694" s="5"/>
      <c r="J694" s="65"/>
      <c r="K694" s="5"/>
      <c r="L694" s="5"/>
      <c r="M694" s="66"/>
      <c r="N694" s="66"/>
      <c r="O694" s="66"/>
      <c r="P694" s="66"/>
      <c r="Q694" s="66"/>
      <c r="R694" s="5"/>
      <c r="S694" s="5"/>
      <c r="T694" s="5"/>
      <c r="U694" s="5"/>
      <c r="V694" s="8"/>
      <c r="W694" s="5"/>
      <c r="X694" s="5"/>
      <c r="Y694" s="5"/>
      <c r="Z694" s="5"/>
    </row>
    <row r="695" spans="1:26" ht="21.75" customHeight="1">
      <c r="A695" s="1"/>
      <c r="B695" s="2"/>
      <c r="C695" s="64"/>
      <c r="D695" s="5"/>
      <c r="E695" s="5"/>
      <c r="F695" s="5"/>
      <c r="G695" s="5"/>
      <c r="H695" s="5"/>
      <c r="I695" s="5"/>
      <c r="J695" s="65"/>
      <c r="K695" s="5"/>
      <c r="L695" s="5"/>
      <c r="M695" s="66"/>
      <c r="N695" s="66"/>
      <c r="O695" s="66"/>
      <c r="P695" s="66"/>
      <c r="Q695" s="66"/>
      <c r="R695" s="5"/>
      <c r="S695" s="5"/>
      <c r="T695" s="5"/>
      <c r="U695" s="5"/>
      <c r="V695" s="8"/>
      <c r="W695" s="5"/>
      <c r="X695" s="5"/>
      <c r="Y695" s="5"/>
      <c r="Z695" s="5"/>
    </row>
    <row r="696" spans="1:26" ht="21.75" customHeight="1">
      <c r="A696" s="1"/>
      <c r="B696" s="2"/>
      <c r="C696" s="64"/>
      <c r="D696" s="5"/>
      <c r="E696" s="5"/>
      <c r="F696" s="5"/>
      <c r="G696" s="5"/>
      <c r="H696" s="5"/>
      <c r="I696" s="5"/>
      <c r="J696" s="65"/>
      <c r="K696" s="5"/>
      <c r="L696" s="5"/>
      <c r="M696" s="66"/>
      <c r="N696" s="66"/>
      <c r="O696" s="66"/>
      <c r="P696" s="66"/>
      <c r="Q696" s="66"/>
      <c r="R696" s="5"/>
      <c r="S696" s="5"/>
      <c r="T696" s="5"/>
      <c r="U696" s="5"/>
      <c r="V696" s="8"/>
      <c r="W696" s="5"/>
      <c r="X696" s="5"/>
      <c r="Y696" s="5"/>
      <c r="Z696" s="5"/>
    </row>
    <row r="697" spans="1:26" ht="21.75" customHeight="1">
      <c r="A697" s="1"/>
      <c r="B697" s="2"/>
      <c r="C697" s="64"/>
      <c r="D697" s="5"/>
      <c r="E697" s="5"/>
      <c r="F697" s="5"/>
      <c r="G697" s="5"/>
      <c r="H697" s="5"/>
      <c r="I697" s="5"/>
      <c r="J697" s="65"/>
      <c r="K697" s="5"/>
      <c r="L697" s="5"/>
      <c r="M697" s="66"/>
      <c r="N697" s="66"/>
      <c r="O697" s="66"/>
      <c r="P697" s="66"/>
      <c r="Q697" s="66"/>
      <c r="R697" s="5"/>
      <c r="S697" s="5"/>
      <c r="T697" s="5"/>
      <c r="U697" s="5"/>
      <c r="V697" s="8"/>
      <c r="W697" s="5"/>
      <c r="X697" s="5"/>
      <c r="Y697" s="5"/>
      <c r="Z697" s="5"/>
    </row>
    <row r="698" spans="1:26" ht="21.75" customHeight="1">
      <c r="A698" s="1"/>
      <c r="B698" s="2"/>
      <c r="C698" s="64"/>
      <c r="D698" s="5"/>
      <c r="E698" s="5"/>
      <c r="F698" s="5"/>
      <c r="G698" s="5"/>
      <c r="H698" s="5"/>
      <c r="I698" s="5"/>
      <c r="J698" s="65"/>
      <c r="K698" s="5"/>
      <c r="L698" s="5"/>
      <c r="M698" s="66"/>
      <c r="N698" s="66"/>
      <c r="O698" s="66"/>
      <c r="P698" s="66"/>
      <c r="Q698" s="66"/>
      <c r="R698" s="5"/>
      <c r="S698" s="5"/>
      <c r="T698" s="5"/>
      <c r="U698" s="5"/>
      <c r="V698" s="8"/>
      <c r="W698" s="5"/>
      <c r="X698" s="5"/>
      <c r="Y698" s="5"/>
      <c r="Z698" s="5"/>
    </row>
    <row r="699" spans="1:26" ht="21.75" customHeight="1">
      <c r="A699" s="1"/>
      <c r="B699" s="2"/>
      <c r="C699" s="64"/>
      <c r="D699" s="5"/>
      <c r="E699" s="5"/>
      <c r="F699" s="5"/>
      <c r="G699" s="5"/>
      <c r="H699" s="5"/>
      <c r="I699" s="5"/>
      <c r="J699" s="65"/>
      <c r="K699" s="5"/>
      <c r="L699" s="5"/>
      <c r="M699" s="66"/>
      <c r="N699" s="66"/>
      <c r="O699" s="66"/>
      <c r="P699" s="66"/>
      <c r="Q699" s="66"/>
      <c r="R699" s="5"/>
      <c r="S699" s="5"/>
      <c r="T699" s="5"/>
      <c r="U699" s="5"/>
      <c r="V699" s="8"/>
      <c r="W699" s="5"/>
      <c r="X699" s="5"/>
      <c r="Y699" s="5"/>
      <c r="Z699" s="5"/>
    </row>
    <row r="700" spans="1:26" ht="21.75" customHeight="1">
      <c r="A700" s="1"/>
      <c r="B700" s="2"/>
      <c r="C700" s="64"/>
      <c r="D700" s="5"/>
      <c r="E700" s="5"/>
      <c r="F700" s="5"/>
      <c r="G700" s="5"/>
      <c r="H700" s="5"/>
      <c r="I700" s="5"/>
      <c r="J700" s="65"/>
      <c r="K700" s="5"/>
      <c r="L700" s="5"/>
      <c r="M700" s="66"/>
      <c r="N700" s="66"/>
      <c r="O700" s="66"/>
      <c r="P700" s="66"/>
      <c r="Q700" s="66"/>
      <c r="R700" s="5"/>
      <c r="S700" s="5"/>
      <c r="T700" s="5"/>
      <c r="U700" s="5"/>
      <c r="V700" s="8"/>
      <c r="W700" s="5"/>
      <c r="X700" s="5"/>
      <c r="Y700" s="5"/>
      <c r="Z700" s="5"/>
    </row>
    <row r="701" spans="1:26" ht="21.75" customHeight="1">
      <c r="A701" s="1"/>
      <c r="B701" s="2"/>
      <c r="C701" s="64"/>
      <c r="D701" s="5"/>
      <c r="E701" s="5"/>
      <c r="F701" s="5"/>
      <c r="G701" s="5"/>
      <c r="H701" s="5"/>
      <c r="I701" s="5"/>
      <c r="J701" s="65"/>
      <c r="K701" s="5"/>
      <c r="L701" s="5"/>
      <c r="M701" s="66"/>
      <c r="N701" s="66"/>
      <c r="O701" s="66"/>
      <c r="P701" s="66"/>
      <c r="Q701" s="66"/>
      <c r="R701" s="5"/>
      <c r="S701" s="5"/>
      <c r="T701" s="5"/>
      <c r="U701" s="5"/>
      <c r="V701" s="8"/>
      <c r="W701" s="5"/>
      <c r="X701" s="5"/>
      <c r="Y701" s="5"/>
      <c r="Z701" s="5"/>
    </row>
    <row r="702" spans="1:26" ht="21.75" customHeight="1">
      <c r="A702" s="1"/>
      <c r="B702" s="2"/>
      <c r="C702" s="64"/>
      <c r="D702" s="5"/>
      <c r="E702" s="5"/>
      <c r="F702" s="5"/>
      <c r="G702" s="5"/>
      <c r="H702" s="5"/>
      <c r="I702" s="5"/>
      <c r="J702" s="65"/>
      <c r="K702" s="5"/>
      <c r="L702" s="5"/>
      <c r="M702" s="66"/>
      <c r="N702" s="66"/>
      <c r="O702" s="66"/>
      <c r="P702" s="66"/>
      <c r="Q702" s="66"/>
      <c r="R702" s="5"/>
      <c r="S702" s="5"/>
      <c r="T702" s="5"/>
      <c r="U702" s="5"/>
      <c r="V702" s="8"/>
      <c r="W702" s="5"/>
      <c r="X702" s="5"/>
      <c r="Y702" s="5"/>
      <c r="Z702" s="5"/>
    </row>
    <row r="703" spans="1:26" ht="21.75" customHeight="1">
      <c r="A703" s="1"/>
      <c r="B703" s="2"/>
      <c r="C703" s="64"/>
      <c r="D703" s="5"/>
      <c r="E703" s="5"/>
      <c r="F703" s="5"/>
      <c r="G703" s="5"/>
      <c r="H703" s="5"/>
      <c r="I703" s="5"/>
      <c r="J703" s="65"/>
      <c r="K703" s="5"/>
      <c r="L703" s="5"/>
      <c r="M703" s="66"/>
      <c r="N703" s="66"/>
      <c r="O703" s="66"/>
      <c r="P703" s="66"/>
      <c r="Q703" s="66"/>
      <c r="R703" s="5"/>
      <c r="S703" s="5"/>
      <c r="T703" s="5"/>
      <c r="U703" s="5"/>
      <c r="V703" s="8"/>
      <c r="W703" s="5"/>
      <c r="X703" s="5"/>
      <c r="Y703" s="5"/>
      <c r="Z703" s="5"/>
    </row>
    <row r="704" spans="1:26" ht="21.75" customHeight="1">
      <c r="A704" s="1"/>
      <c r="B704" s="2"/>
      <c r="C704" s="64"/>
      <c r="D704" s="5"/>
      <c r="E704" s="5"/>
      <c r="F704" s="5"/>
      <c r="G704" s="5"/>
      <c r="H704" s="5"/>
      <c r="I704" s="5"/>
      <c r="J704" s="65"/>
      <c r="K704" s="5"/>
      <c r="L704" s="5"/>
      <c r="M704" s="66"/>
      <c r="N704" s="66"/>
      <c r="O704" s="66"/>
      <c r="P704" s="66"/>
      <c r="Q704" s="66"/>
      <c r="R704" s="5"/>
      <c r="S704" s="5"/>
      <c r="T704" s="5"/>
      <c r="U704" s="5"/>
      <c r="V704" s="8"/>
      <c r="W704" s="5"/>
      <c r="X704" s="5"/>
      <c r="Y704" s="5"/>
      <c r="Z704" s="5"/>
    </row>
    <row r="705" spans="1:26" ht="21.75" customHeight="1">
      <c r="A705" s="1"/>
      <c r="B705" s="2"/>
      <c r="C705" s="64"/>
      <c r="D705" s="5"/>
      <c r="E705" s="5"/>
      <c r="F705" s="5"/>
      <c r="G705" s="5"/>
      <c r="H705" s="5"/>
      <c r="I705" s="5"/>
      <c r="J705" s="65"/>
      <c r="K705" s="5"/>
      <c r="L705" s="5"/>
      <c r="M705" s="66"/>
      <c r="N705" s="66"/>
      <c r="O705" s="66"/>
      <c r="P705" s="66"/>
      <c r="Q705" s="66"/>
      <c r="R705" s="5"/>
      <c r="S705" s="5"/>
      <c r="T705" s="5"/>
      <c r="U705" s="5"/>
      <c r="V705" s="8"/>
      <c r="W705" s="5"/>
      <c r="X705" s="5"/>
      <c r="Y705" s="5"/>
      <c r="Z705" s="5"/>
    </row>
    <row r="706" spans="1:26" ht="21.75" customHeight="1">
      <c r="A706" s="1"/>
      <c r="B706" s="2"/>
      <c r="C706" s="64"/>
      <c r="D706" s="5"/>
      <c r="E706" s="5"/>
      <c r="F706" s="5"/>
      <c r="G706" s="5"/>
      <c r="H706" s="5"/>
      <c r="I706" s="5"/>
      <c r="J706" s="65"/>
      <c r="K706" s="5"/>
      <c r="L706" s="5"/>
      <c r="M706" s="66"/>
      <c r="N706" s="66"/>
      <c r="O706" s="66"/>
      <c r="P706" s="66"/>
      <c r="Q706" s="66"/>
      <c r="R706" s="5"/>
      <c r="S706" s="5"/>
      <c r="T706" s="5"/>
      <c r="U706" s="5"/>
      <c r="V706" s="8"/>
      <c r="W706" s="5"/>
      <c r="X706" s="5"/>
      <c r="Y706" s="5"/>
      <c r="Z706" s="5"/>
    </row>
    <row r="707" spans="1:26" ht="21.75" customHeight="1">
      <c r="A707" s="1"/>
      <c r="B707" s="2"/>
      <c r="C707" s="64"/>
      <c r="D707" s="5"/>
      <c r="E707" s="5"/>
      <c r="F707" s="5"/>
      <c r="G707" s="5"/>
      <c r="H707" s="5"/>
      <c r="I707" s="5"/>
      <c r="J707" s="65"/>
      <c r="K707" s="5"/>
      <c r="L707" s="5"/>
      <c r="M707" s="66"/>
      <c r="N707" s="66"/>
      <c r="O707" s="66"/>
      <c r="P707" s="66"/>
      <c r="Q707" s="66"/>
      <c r="R707" s="5"/>
      <c r="S707" s="5"/>
      <c r="T707" s="5"/>
      <c r="U707" s="5"/>
      <c r="V707" s="8"/>
      <c r="W707" s="5"/>
      <c r="X707" s="5"/>
      <c r="Y707" s="5"/>
      <c r="Z707" s="5"/>
    </row>
    <row r="708" spans="1:26" ht="21.75" customHeight="1">
      <c r="A708" s="1"/>
      <c r="B708" s="2"/>
      <c r="C708" s="64"/>
      <c r="D708" s="5"/>
      <c r="E708" s="5"/>
      <c r="F708" s="5"/>
      <c r="G708" s="5"/>
      <c r="H708" s="5"/>
      <c r="I708" s="5"/>
      <c r="J708" s="65"/>
      <c r="K708" s="5"/>
      <c r="L708" s="5"/>
      <c r="M708" s="66"/>
      <c r="N708" s="66"/>
      <c r="O708" s="66"/>
      <c r="P708" s="66"/>
      <c r="Q708" s="66"/>
      <c r="R708" s="5"/>
      <c r="S708" s="5"/>
      <c r="T708" s="5"/>
      <c r="U708" s="5"/>
      <c r="V708" s="8"/>
      <c r="W708" s="5"/>
      <c r="X708" s="5"/>
      <c r="Y708" s="5"/>
      <c r="Z708" s="5"/>
    </row>
    <row r="709" spans="1:26" ht="21.75" customHeight="1">
      <c r="A709" s="1"/>
      <c r="B709" s="2"/>
      <c r="C709" s="64"/>
      <c r="D709" s="5"/>
      <c r="E709" s="5"/>
      <c r="F709" s="5"/>
      <c r="G709" s="5"/>
      <c r="H709" s="5"/>
      <c r="I709" s="5"/>
      <c r="J709" s="65"/>
      <c r="K709" s="5"/>
      <c r="L709" s="5"/>
      <c r="M709" s="66"/>
      <c r="N709" s="66"/>
      <c r="O709" s="66"/>
      <c r="P709" s="66"/>
      <c r="Q709" s="66"/>
      <c r="R709" s="5"/>
      <c r="S709" s="5"/>
      <c r="T709" s="5"/>
      <c r="U709" s="5"/>
      <c r="V709" s="8"/>
      <c r="W709" s="5"/>
      <c r="X709" s="5"/>
      <c r="Y709" s="5"/>
      <c r="Z709" s="5"/>
    </row>
    <row r="710" spans="1:26" ht="21.75" customHeight="1">
      <c r="A710" s="1"/>
      <c r="B710" s="2"/>
      <c r="C710" s="64"/>
      <c r="D710" s="5"/>
      <c r="E710" s="5"/>
      <c r="F710" s="5"/>
      <c r="G710" s="5"/>
      <c r="H710" s="5"/>
      <c r="I710" s="5"/>
      <c r="J710" s="65"/>
      <c r="K710" s="5"/>
      <c r="L710" s="5"/>
      <c r="M710" s="66"/>
      <c r="N710" s="66"/>
      <c r="O710" s="66"/>
      <c r="P710" s="66"/>
      <c r="Q710" s="66"/>
      <c r="R710" s="5"/>
      <c r="S710" s="5"/>
      <c r="T710" s="5"/>
      <c r="U710" s="5"/>
      <c r="V710" s="8"/>
      <c r="W710" s="5"/>
      <c r="X710" s="5"/>
      <c r="Y710" s="5"/>
      <c r="Z710" s="5"/>
    </row>
    <row r="711" spans="1:26" ht="21.75" customHeight="1">
      <c r="A711" s="1"/>
      <c r="B711" s="2"/>
      <c r="C711" s="64"/>
      <c r="D711" s="5"/>
      <c r="E711" s="5"/>
      <c r="F711" s="5"/>
      <c r="G711" s="5"/>
      <c r="H711" s="5"/>
      <c r="I711" s="5"/>
      <c r="J711" s="65"/>
      <c r="K711" s="5"/>
      <c r="L711" s="5"/>
      <c r="M711" s="66"/>
      <c r="N711" s="66"/>
      <c r="O711" s="66"/>
      <c r="P711" s="66"/>
      <c r="Q711" s="66"/>
      <c r="R711" s="5"/>
      <c r="S711" s="5"/>
      <c r="T711" s="5"/>
      <c r="U711" s="5"/>
      <c r="V711" s="8"/>
      <c r="W711" s="5"/>
      <c r="X711" s="5"/>
      <c r="Y711" s="5"/>
      <c r="Z711" s="5"/>
    </row>
    <row r="712" spans="1:26" ht="21.75" customHeight="1">
      <c r="A712" s="1"/>
      <c r="B712" s="2"/>
      <c r="C712" s="64"/>
      <c r="D712" s="5"/>
      <c r="E712" s="5"/>
      <c r="F712" s="5"/>
      <c r="G712" s="5"/>
      <c r="H712" s="5"/>
      <c r="I712" s="5"/>
      <c r="J712" s="65"/>
      <c r="K712" s="5"/>
      <c r="L712" s="5"/>
      <c r="M712" s="66"/>
      <c r="N712" s="66"/>
      <c r="O712" s="66"/>
      <c r="P712" s="66"/>
      <c r="Q712" s="66"/>
      <c r="R712" s="5"/>
      <c r="S712" s="5"/>
      <c r="T712" s="5"/>
      <c r="U712" s="5"/>
      <c r="V712" s="8"/>
      <c r="W712" s="5"/>
      <c r="X712" s="5"/>
      <c r="Y712" s="5"/>
      <c r="Z712" s="5"/>
    </row>
    <row r="713" spans="1:26" ht="21.75" customHeight="1">
      <c r="A713" s="1"/>
      <c r="B713" s="2"/>
      <c r="C713" s="64"/>
      <c r="D713" s="5"/>
      <c r="E713" s="5"/>
      <c r="F713" s="5"/>
      <c r="G713" s="5"/>
      <c r="H713" s="5"/>
      <c r="I713" s="5"/>
      <c r="J713" s="65"/>
      <c r="K713" s="5"/>
      <c r="L713" s="5"/>
      <c r="M713" s="66"/>
      <c r="N713" s="66"/>
      <c r="O713" s="66"/>
      <c r="P713" s="66"/>
      <c r="Q713" s="66"/>
      <c r="R713" s="5"/>
      <c r="S713" s="5"/>
      <c r="T713" s="5"/>
      <c r="U713" s="5"/>
      <c r="V713" s="8"/>
      <c r="W713" s="5"/>
      <c r="X713" s="5"/>
      <c r="Y713" s="5"/>
      <c r="Z713" s="5"/>
    </row>
    <row r="714" spans="1:26" ht="21.75" customHeight="1">
      <c r="A714" s="1"/>
      <c r="B714" s="2"/>
      <c r="C714" s="64"/>
      <c r="D714" s="5"/>
      <c r="E714" s="5"/>
      <c r="F714" s="5"/>
      <c r="G714" s="5"/>
      <c r="H714" s="5"/>
      <c r="I714" s="5"/>
      <c r="J714" s="65"/>
      <c r="K714" s="5"/>
      <c r="L714" s="5"/>
      <c r="M714" s="66"/>
      <c r="N714" s="66"/>
      <c r="O714" s="66"/>
      <c r="P714" s="66"/>
      <c r="Q714" s="66"/>
      <c r="R714" s="5"/>
      <c r="S714" s="5"/>
      <c r="T714" s="5"/>
      <c r="U714" s="5"/>
      <c r="V714" s="8"/>
      <c r="W714" s="5"/>
      <c r="X714" s="5"/>
      <c r="Y714" s="5"/>
      <c r="Z714" s="5"/>
    </row>
    <row r="715" spans="1:26" ht="21.75" customHeight="1">
      <c r="A715" s="1"/>
      <c r="B715" s="2"/>
      <c r="C715" s="64"/>
      <c r="D715" s="5"/>
      <c r="E715" s="5"/>
      <c r="F715" s="5"/>
      <c r="G715" s="5"/>
      <c r="H715" s="5"/>
      <c r="I715" s="5"/>
      <c r="J715" s="65"/>
      <c r="K715" s="5"/>
      <c r="L715" s="5"/>
      <c r="M715" s="66"/>
      <c r="N715" s="66"/>
      <c r="O715" s="66"/>
      <c r="P715" s="66"/>
      <c r="Q715" s="66"/>
      <c r="R715" s="5"/>
      <c r="S715" s="5"/>
      <c r="T715" s="5"/>
      <c r="U715" s="5"/>
      <c r="V715" s="8"/>
      <c r="W715" s="5"/>
      <c r="X715" s="5"/>
      <c r="Y715" s="5"/>
      <c r="Z715" s="5"/>
    </row>
    <row r="716" spans="1:26" ht="21.75" customHeight="1">
      <c r="A716" s="1"/>
      <c r="B716" s="2"/>
      <c r="C716" s="64"/>
      <c r="D716" s="5"/>
      <c r="E716" s="5"/>
      <c r="F716" s="5"/>
      <c r="G716" s="5"/>
      <c r="H716" s="5"/>
      <c r="I716" s="5"/>
      <c r="J716" s="65"/>
      <c r="K716" s="5"/>
      <c r="L716" s="5"/>
      <c r="M716" s="66"/>
      <c r="N716" s="66"/>
      <c r="O716" s="66"/>
      <c r="P716" s="66"/>
      <c r="Q716" s="66"/>
      <c r="R716" s="5"/>
      <c r="S716" s="5"/>
      <c r="T716" s="5"/>
      <c r="U716" s="5"/>
      <c r="V716" s="8"/>
      <c r="W716" s="5"/>
      <c r="X716" s="5"/>
      <c r="Y716" s="5"/>
      <c r="Z716" s="5"/>
    </row>
    <row r="717" spans="1:26" ht="21.75" customHeight="1">
      <c r="A717" s="1"/>
      <c r="B717" s="2"/>
      <c r="C717" s="64"/>
      <c r="D717" s="5"/>
      <c r="E717" s="5"/>
      <c r="F717" s="5"/>
      <c r="G717" s="5"/>
      <c r="H717" s="5"/>
      <c r="I717" s="5"/>
      <c r="J717" s="65"/>
      <c r="K717" s="5"/>
      <c r="L717" s="5"/>
      <c r="M717" s="66"/>
      <c r="N717" s="66"/>
      <c r="O717" s="66"/>
      <c r="P717" s="66"/>
      <c r="Q717" s="66"/>
      <c r="R717" s="5"/>
      <c r="S717" s="5"/>
      <c r="T717" s="5"/>
      <c r="U717" s="5"/>
      <c r="V717" s="8"/>
      <c r="W717" s="5"/>
      <c r="X717" s="5"/>
      <c r="Y717" s="5"/>
      <c r="Z717" s="5"/>
    </row>
    <row r="718" spans="1:26" ht="21.75" customHeight="1">
      <c r="A718" s="1"/>
      <c r="B718" s="2"/>
      <c r="C718" s="64"/>
      <c r="D718" s="5"/>
      <c r="E718" s="5"/>
      <c r="F718" s="5"/>
      <c r="G718" s="5"/>
      <c r="H718" s="5"/>
      <c r="I718" s="5"/>
      <c r="J718" s="65"/>
      <c r="K718" s="5"/>
      <c r="L718" s="5"/>
      <c r="M718" s="66"/>
      <c r="N718" s="66"/>
      <c r="O718" s="66"/>
      <c r="P718" s="66"/>
      <c r="Q718" s="66"/>
      <c r="R718" s="5"/>
      <c r="S718" s="5"/>
      <c r="T718" s="5"/>
      <c r="U718" s="5"/>
      <c r="V718" s="8"/>
      <c r="W718" s="5"/>
      <c r="X718" s="5"/>
      <c r="Y718" s="5"/>
      <c r="Z718" s="5"/>
    </row>
    <row r="719" spans="1:26" ht="21.75" customHeight="1">
      <c r="A719" s="1"/>
      <c r="B719" s="2"/>
      <c r="C719" s="64"/>
      <c r="D719" s="5"/>
      <c r="E719" s="5"/>
      <c r="F719" s="5"/>
      <c r="G719" s="5"/>
      <c r="H719" s="5"/>
      <c r="I719" s="5"/>
      <c r="J719" s="65"/>
      <c r="K719" s="5"/>
      <c r="L719" s="5"/>
      <c r="M719" s="66"/>
      <c r="N719" s="66"/>
      <c r="O719" s="66"/>
      <c r="P719" s="66"/>
      <c r="Q719" s="66"/>
      <c r="R719" s="5"/>
      <c r="S719" s="5"/>
      <c r="T719" s="5"/>
      <c r="U719" s="5"/>
      <c r="V719" s="8"/>
      <c r="W719" s="5"/>
      <c r="X719" s="5"/>
      <c r="Y719" s="5"/>
      <c r="Z719" s="5"/>
    </row>
    <row r="720" spans="1:26" ht="21.75" customHeight="1">
      <c r="A720" s="1"/>
      <c r="B720" s="2"/>
      <c r="C720" s="64"/>
      <c r="D720" s="5"/>
      <c r="E720" s="5"/>
      <c r="F720" s="5"/>
      <c r="G720" s="5"/>
      <c r="H720" s="5"/>
      <c r="I720" s="5"/>
      <c r="J720" s="65"/>
      <c r="K720" s="5"/>
      <c r="L720" s="5"/>
      <c r="M720" s="66"/>
      <c r="N720" s="66"/>
      <c r="O720" s="66"/>
      <c r="P720" s="66"/>
      <c r="Q720" s="66"/>
      <c r="R720" s="5"/>
      <c r="S720" s="5"/>
      <c r="T720" s="5"/>
      <c r="U720" s="5"/>
      <c r="V720" s="8"/>
      <c r="W720" s="5"/>
      <c r="X720" s="5"/>
      <c r="Y720" s="5"/>
      <c r="Z720" s="5"/>
    </row>
    <row r="721" spans="1:26" ht="21.75" customHeight="1">
      <c r="A721" s="1"/>
      <c r="B721" s="2"/>
      <c r="C721" s="64"/>
      <c r="D721" s="5"/>
      <c r="E721" s="5"/>
      <c r="F721" s="5"/>
      <c r="G721" s="5"/>
      <c r="H721" s="5"/>
      <c r="I721" s="5"/>
      <c r="J721" s="65"/>
      <c r="K721" s="5"/>
      <c r="L721" s="5"/>
      <c r="M721" s="66"/>
      <c r="N721" s="66"/>
      <c r="O721" s="66"/>
      <c r="P721" s="66"/>
      <c r="Q721" s="66"/>
      <c r="R721" s="5"/>
      <c r="S721" s="5"/>
      <c r="T721" s="5"/>
      <c r="U721" s="5"/>
      <c r="V721" s="8"/>
      <c r="W721" s="5"/>
      <c r="X721" s="5"/>
      <c r="Y721" s="5"/>
      <c r="Z721" s="5"/>
    </row>
    <row r="722" spans="1:26" ht="21.75" customHeight="1">
      <c r="A722" s="1"/>
      <c r="B722" s="2"/>
      <c r="C722" s="64"/>
      <c r="D722" s="5"/>
      <c r="E722" s="5"/>
      <c r="F722" s="5"/>
      <c r="G722" s="5"/>
      <c r="H722" s="5"/>
      <c r="I722" s="5"/>
      <c r="J722" s="65"/>
      <c r="K722" s="5"/>
      <c r="L722" s="5"/>
      <c r="M722" s="66"/>
      <c r="N722" s="66"/>
      <c r="O722" s="66"/>
      <c r="P722" s="66"/>
      <c r="Q722" s="66"/>
      <c r="R722" s="5"/>
      <c r="S722" s="5"/>
      <c r="T722" s="5"/>
      <c r="U722" s="5"/>
      <c r="V722" s="8"/>
      <c r="W722" s="5"/>
      <c r="X722" s="5"/>
      <c r="Y722" s="5"/>
      <c r="Z722" s="5"/>
    </row>
    <row r="723" spans="1:26" ht="21.75" customHeight="1">
      <c r="A723" s="1"/>
      <c r="B723" s="2"/>
      <c r="C723" s="64"/>
      <c r="D723" s="5"/>
      <c r="E723" s="5"/>
      <c r="F723" s="5"/>
      <c r="G723" s="5"/>
      <c r="H723" s="5"/>
      <c r="I723" s="5"/>
      <c r="J723" s="65"/>
      <c r="K723" s="5"/>
      <c r="L723" s="5"/>
      <c r="M723" s="66"/>
      <c r="N723" s="66"/>
      <c r="O723" s="66"/>
      <c r="P723" s="66"/>
      <c r="Q723" s="66"/>
      <c r="R723" s="5"/>
      <c r="S723" s="5"/>
      <c r="T723" s="5"/>
      <c r="U723" s="5"/>
      <c r="V723" s="8"/>
      <c r="W723" s="5"/>
      <c r="X723" s="5"/>
      <c r="Y723" s="5"/>
      <c r="Z723" s="5"/>
    </row>
    <row r="724" spans="1:26" ht="21.75" customHeight="1">
      <c r="A724" s="1"/>
      <c r="B724" s="2"/>
      <c r="C724" s="64"/>
      <c r="D724" s="5"/>
      <c r="E724" s="5"/>
      <c r="F724" s="5"/>
      <c r="G724" s="5"/>
      <c r="H724" s="5"/>
      <c r="I724" s="5"/>
      <c r="J724" s="65"/>
      <c r="K724" s="5"/>
      <c r="L724" s="5"/>
      <c r="M724" s="66"/>
      <c r="N724" s="66"/>
      <c r="O724" s="66"/>
      <c r="P724" s="66"/>
      <c r="Q724" s="66"/>
      <c r="R724" s="5"/>
      <c r="S724" s="5"/>
      <c r="T724" s="5"/>
      <c r="U724" s="5"/>
      <c r="V724" s="8"/>
      <c r="W724" s="5"/>
      <c r="X724" s="5"/>
      <c r="Y724" s="5"/>
      <c r="Z724" s="5"/>
    </row>
    <row r="725" spans="1:26" ht="21.75" customHeight="1">
      <c r="A725" s="1"/>
      <c r="B725" s="2"/>
      <c r="C725" s="64"/>
      <c r="D725" s="5"/>
      <c r="E725" s="5"/>
      <c r="F725" s="5"/>
      <c r="G725" s="5"/>
      <c r="H725" s="5"/>
      <c r="I725" s="5"/>
      <c r="J725" s="65"/>
      <c r="K725" s="5"/>
      <c r="L725" s="5"/>
      <c r="M725" s="66"/>
      <c r="N725" s="66"/>
      <c r="O725" s="66"/>
      <c r="P725" s="66"/>
      <c r="Q725" s="66"/>
      <c r="R725" s="5"/>
      <c r="S725" s="5"/>
      <c r="T725" s="5"/>
      <c r="U725" s="5"/>
      <c r="V725" s="8"/>
      <c r="W725" s="5"/>
      <c r="X725" s="5"/>
      <c r="Y725" s="5"/>
      <c r="Z725" s="5"/>
    </row>
    <row r="726" spans="1:26" ht="21.75" customHeight="1">
      <c r="A726" s="1"/>
      <c r="B726" s="2"/>
      <c r="C726" s="64"/>
      <c r="D726" s="5"/>
      <c r="E726" s="5"/>
      <c r="F726" s="5"/>
      <c r="G726" s="5"/>
      <c r="H726" s="5"/>
      <c r="I726" s="5"/>
      <c r="J726" s="65"/>
      <c r="K726" s="5"/>
      <c r="L726" s="5"/>
      <c r="M726" s="66"/>
      <c r="N726" s="66"/>
      <c r="O726" s="66"/>
      <c r="P726" s="66"/>
      <c r="Q726" s="66"/>
      <c r="R726" s="5"/>
      <c r="S726" s="5"/>
      <c r="T726" s="5"/>
      <c r="U726" s="5"/>
      <c r="V726" s="8"/>
      <c r="W726" s="5"/>
      <c r="X726" s="5"/>
      <c r="Y726" s="5"/>
      <c r="Z726" s="5"/>
    </row>
    <row r="727" spans="1:26" ht="21.75" customHeight="1">
      <c r="A727" s="1"/>
      <c r="B727" s="2"/>
      <c r="C727" s="64"/>
      <c r="D727" s="5"/>
      <c r="E727" s="5"/>
      <c r="F727" s="5"/>
      <c r="G727" s="5"/>
      <c r="H727" s="5"/>
      <c r="I727" s="5"/>
      <c r="J727" s="65"/>
      <c r="K727" s="5"/>
      <c r="L727" s="5"/>
      <c r="M727" s="66"/>
      <c r="N727" s="66"/>
      <c r="O727" s="66"/>
      <c r="P727" s="66"/>
      <c r="Q727" s="66"/>
      <c r="R727" s="5"/>
      <c r="S727" s="5"/>
      <c r="T727" s="5"/>
      <c r="U727" s="5"/>
      <c r="V727" s="8"/>
      <c r="W727" s="5"/>
      <c r="X727" s="5"/>
      <c r="Y727" s="5"/>
      <c r="Z727" s="5"/>
    </row>
    <row r="728" spans="1:26" ht="21.75" customHeight="1">
      <c r="A728" s="1"/>
      <c r="B728" s="2"/>
      <c r="C728" s="64"/>
      <c r="D728" s="5"/>
      <c r="E728" s="5"/>
      <c r="F728" s="5"/>
      <c r="G728" s="5"/>
      <c r="H728" s="5"/>
      <c r="I728" s="5"/>
      <c r="J728" s="65"/>
      <c r="K728" s="5"/>
      <c r="L728" s="5"/>
      <c r="M728" s="66"/>
      <c r="N728" s="66"/>
      <c r="O728" s="66"/>
      <c r="P728" s="66"/>
      <c r="Q728" s="66"/>
      <c r="R728" s="5"/>
      <c r="S728" s="5"/>
      <c r="T728" s="5"/>
      <c r="U728" s="5"/>
      <c r="V728" s="8"/>
      <c r="W728" s="5"/>
      <c r="X728" s="5"/>
      <c r="Y728" s="5"/>
      <c r="Z728" s="5"/>
    </row>
    <row r="729" spans="1:26" ht="21.75" customHeight="1">
      <c r="A729" s="1"/>
      <c r="B729" s="2"/>
      <c r="C729" s="64"/>
      <c r="D729" s="5"/>
      <c r="E729" s="5"/>
      <c r="F729" s="5"/>
      <c r="G729" s="5"/>
      <c r="H729" s="5"/>
      <c r="I729" s="5"/>
      <c r="J729" s="65"/>
      <c r="K729" s="5"/>
      <c r="L729" s="5"/>
      <c r="M729" s="66"/>
      <c r="N729" s="66"/>
      <c r="O729" s="66"/>
      <c r="P729" s="66"/>
      <c r="Q729" s="66"/>
      <c r="R729" s="5"/>
      <c r="S729" s="5"/>
      <c r="T729" s="5"/>
      <c r="U729" s="5"/>
      <c r="V729" s="8"/>
      <c r="W729" s="5"/>
      <c r="X729" s="5"/>
      <c r="Y729" s="5"/>
      <c r="Z729" s="5"/>
    </row>
    <row r="730" spans="1:26" ht="21.75" customHeight="1">
      <c r="A730" s="1"/>
      <c r="B730" s="2"/>
      <c r="C730" s="64"/>
      <c r="D730" s="5"/>
      <c r="E730" s="5"/>
      <c r="F730" s="5"/>
      <c r="G730" s="5"/>
      <c r="H730" s="5"/>
      <c r="I730" s="5"/>
      <c r="J730" s="65"/>
      <c r="K730" s="5"/>
      <c r="L730" s="5"/>
      <c r="M730" s="66"/>
      <c r="N730" s="66"/>
      <c r="O730" s="66"/>
      <c r="P730" s="66"/>
      <c r="Q730" s="66"/>
      <c r="R730" s="5"/>
      <c r="S730" s="5"/>
      <c r="T730" s="5"/>
      <c r="U730" s="5"/>
      <c r="V730" s="8"/>
      <c r="W730" s="5"/>
      <c r="X730" s="5"/>
      <c r="Y730" s="5"/>
      <c r="Z730" s="5"/>
    </row>
    <row r="731" spans="1:26" ht="21.75" customHeight="1">
      <c r="A731" s="1"/>
      <c r="B731" s="2"/>
      <c r="C731" s="64"/>
      <c r="D731" s="5"/>
      <c r="E731" s="5"/>
      <c r="F731" s="5"/>
      <c r="G731" s="5"/>
      <c r="H731" s="5"/>
      <c r="I731" s="5"/>
      <c r="J731" s="65"/>
      <c r="K731" s="5"/>
      <c r="L731" s="5"/>
      <c r="M731" s="66"/>
      <c r="N731" s="66"/>
      <c r="O731" s="66"/>
      <c r="P731" s="66"/>
      <c r="Q731" s="66"/>
      <c r="R731" s="5"/>
      <c r="S731" s="5"/>
      <c r="T731" s="5"/>
      <c r="U731" s="5"/>
      <c r="V731" s="8"/>
      <c r="W731" s="5"/>
      <c r="X731" s="5"/>
      <c r="Y731" s="5"/>
      <c r="Z731" s="5"/>
    </row>
    <row r="732" spans="1:26" ht="21.75" customHeight="1">
      <c r="A732" s="1"/>
      <c r="B732" s="2"/>
      <c r="C732" s="64"/>
      <c r="D732" s="5"/>
      <c r="E732" s="5"/>
      <c r="F732" s="5"/>
      <c r="G732" s="5"/>
      <c r="H732" s="5"/>
      <c r="I732" s="5"/>
      <c r="J732" s="65"/>
      <c r="K732" s="5"/>
      <c r="L732" s="5"/>
      <c r="M732" s="66"/>
      <c r="N732" s="66"/>
      <c r="O732" s="66"/>
      <c r="P732" s="66"/>
      <c r="Q732" s="66"/>
      <c r="R732" s="5"/>
      <c r="S732" s="5"/>
      <c r="T732" s="5"/>
      <c r="U732" s="5"/>
      <c r="V732" s="8"/>
      <c r="W732" s="5"/>
      <c r="X732" s="5"/>
      <c r="Y732" s="5"/>
      <c r="Z732" s="5"/>
    </row>
    <row r="733" spans="1:26" ht="21.75" customHeight="1">
      <c r="A733" s="1"/>
      <c r="B733" s="2"/>
      <c r="C733" s="64"/>
      <c r="D733" s="5"/>
      <c r="E733" s="5"/>
      <c r="F733" s="5"/>
      <c r="G733" s="5"/>
      <c r="H733" s="5"/>
      <c r="I733" s="5"/>
      <c r="J733" s="65"/>
      <c r="K733" s="5"/>
      <c r="L733" s="5"/>
      <c r="M733" s="66"/>
      <c r="N733" s="66"/>
      <c r="O733" s="66"/>
      <c r="P733" s="66"/>
      <c r="Q733" s="66"/>
      <c r="R733" s="5"/>
      <c r="S733" s="5"/>
      <c r="T733" s="5"/>
      <c r="U733" s="5"/>
      <c r="V733" s="8"/>
      <c r="W733" s="5"/>
      <c r="X733" s="5"/>
      <c r="Y733" s="5"/>
      <c r="Z733" s="5"/>
    </row>
    <row r="734" spans="1:26" ht="21.75" customHeight="1">
      <c r="A734" s="1"/>
      <c r="B734" s="2"/>
      <c r="C734" s="64"/>
      <c r="D734" s="5"/>
      <c r="E734" s="5"/>
      <c r="F734" s="5"/>
      <c r="G734" s="5"/>
      <c r="H734" s="5"/>
      <c r="I734" s="5"/>
      <c r="J734" s="65"/>
      <c r="K734" s="5"/>
      <c r="L734" s="5"/>
      <c r="M734" s="66"/>
      <c r="N734" s="66"/>
      <c r="O734" s="66"/>
      <c r="P734" s="66"/>
      <c r="Q734" s="66"/>
      <c r="R734" s="5"/>
      <c r="S734" s="5"/>
      <c r="T734" s="5"/>
      <c r="U734" s="5"/>
      <c r="V734" s="8"/>
      <c r="W734" s="5"/>
      <c r="X734" s="5"/>
      <c r="Y734" s="5"/>
      <c r="Z734" s="5"/>
    </row>
    <row r="735" spans="1:26" ht="21.75" customHeight="1">
      <c r="A735" s="1"/>
      <c r="B735" s="2"/>
      <c r="C735" s="64"/>
      <c r="D735" s="5"/>
      <c r="E735" s="5"/>
      <c r="F735" s="5"/>
      <c r="G735" s="5"/>
      <c r="H735" s="5"/>
      <c r="I735" s="5"/>
      <c r="J735" s="65"/>
      <c r="K735" s="5"/>
      <c r="L735" s="5"/>
      <c r="M735" s="66"/>
      <c r="N735" s="66"/>
      <c r="O735" s="66"/>
      <c r="P735" s="66"/>
      <c r="Q735" s="66"/>
      <c r="R735" s="5"/>
      <c r="S735" s="5"/>
      <c r="T735" s="5"/>
      <c r="U735" s="5"/>
      <c r="V735" s="8"/>
      <c r="W735" s="5"/>
      <c r="X735" s="5"/>
      <c r="Y735" s="5"/>
      <c r="Z735" s="5"/>
    </row>
    <row r="736" spans="1:26" ht="21.75" customHeight="1">
      <c r="A736" s="1"/>
      <c r="B736" s="2"/>
      <c r="C736" s="64"/>
      <c r="D736" s="5"/>
      <c r="E736" s="5"/>
      <c r="F736" s="5"/>
      <c r="G736" s="5"/>
      <c r="H736" s="5"/>
      <c r="I736" s="5"/>
      <c r="J736" s="65"/>
      <c r="K736" s="5"/>
      <c r="L736" s="5"/>
      <c r="M736" s="66"/>
      <c r="N736" s="66"/>
      <c r="O736" s="66"/>
      <c r="P736" s="66"/>
      <c r="Q736" s="66"/>
      <c r="R736" s="5"/>
      <c r="S736" s="5"/>
      <c r="T736" s="5"/>
      <c r="U736" s="5"/>
      <c r="V736" s="8"/>
      <c r="W736" s="5"/>
      <c r="X736" s="5"/>
      <c r="Y736" s="5"/>
      <c r="Z736" s="5"/>
    </row>
    <row r="737" spans="1:26" ht="21.75" customHeight="1">
      <c r="A737" s="1"/>
      <c r="B737" s="2"/>
      <c r="C737" s="64"/>
      <c r="D737" s="5"/>
      <c r="E737" s="5"/>
      <c r="F737" s="5"/>
      <c r="G737" s="5"/>
      <c r="H737" s="5"/>
      <c r="I737" s="5"/>
      <c r="J737" s="65"/>
      <c r="K737" s="5"/>
      <c r="L737" s="5"/>
      <c r="M737" s="66"/>
      <c r="N737" s="66"/>
      <c r="O737" s="66"/>
      <c r="P737" s="66"/>
      <c r="Q737" s="66"/>
      <c r="R737" s="5"/>
      <c r="S737" s="5"/>
      <c r="T737" s="5"/>
      <c r="U737" s="5"/>
      <c r="V737" s="8"/>
      <c r="W737" s="5"/>
      <c r="X737" s="5"/>
      <c r="Y737" s="5"/>
      <c r="Z737" s="5"/>
    </row>
    <row r="738" spans="1:26" ht="21.75" customHeight="1">
      <c r="A738" s="1"/>
      <c r="B738" s="2"/>
      <c r="C738" s="64"/>
      <c r="D738" s="5"/>
      <c r="E738" s="5"/>
      <c r="F738" s="5"/>
      <c r="G738" s="5"/>
      <c r="H738" s="5"/>
      <c r="I738" s="5"/>
      <c r="J738" s="65"/>
      <c r="K738" s="5"/>
      <c r="L738" s="5"/>
      <c r="M738" s="66"/>
      <c r="N738" s="66"/>
      <c r="O738" s="66"/>
      <c r="P738" s="66"/>
      <c r="Q738" s="66"/>
      <c r="R738" s="5"/>
      <c r="S738" s="5"/>
      <c r="T738" s="5"/>
      <c r="U738" s="5"/>
      <c r="V738" s="8"/>
      <c r="W738" s="5"/>
      <c r="X738" s="5"/>
      <c r="Y738" s="5"/>
      <c r="Z738" s="5"/>
    </row>
    <row r="739" spans="1:26" ht="21.75" customHeight="1">
      <c r="A739" s="1"/>
      <c r="B739" s="2"/>
      <c r="C739" s="64"/>
      <c r="D739" s="5"/>
      <c r="E739" s="5"/>
      <c r="F739" s="5"/>
      <c r="G739" s="5"/>
      <c r="H739" s="5"/>
      <c r="I739" s="5"/>
      <c r="J739" s="65"/>
      <c r="K739" s="5"/>
      <c r="L739" s="5"/>
      <c r="M739" s="66"/>
      <c r="N739" s="66"/>
      <c r="O739" s="66"/>
      <c r="P739" s="66"/>
      <c r="Q739" s="66"/>
      <c r="R739" s="5"/>
      <c r="S739" s="5"/>
      <c r="T739" s="5"/>
      <c r="U739" s="5"/>
      <c r="V739" s="8"/>
      <c r="W739" s="5"/>
      <c r="X739" s="5"/>
      <c r="Y739" s="5"/>
      <c r="Z739" s="5"/>
    </row>
    <row r="740" spans="1:26" ht="21.75" customHeight="1">
      <c r="A740" s="1"/>
      <c r="B740" s="2"/>
      <c r="C740" s="64"/>
      <c r="D740" s="5"/>
      <c r="E740" s="5"/>
      <c r="F740" s="5"/>
      <c r="G740" s="5"/>
      <c r="H740" s="5"/>
      <c r="I740" s="5"/>
      <c r="J740" s="65"/>
      <c r="K740" s="5"/>
      <c r="L740" s="5"/>
      <c r="M740" s="66"/>
      <c r="N740" s="66"/>
      <c r="O740" s="66"/>
      <c r="P740" s="66"/>
      <c r="Q740" s="66"/>
      <c r="R740" s="5"/>
      <c r="S740" s="5"/>
      <c r="T740" s="5"/>
      <c r="U740" s="5"/>
      <c r="V740" s="8"/>
      <c r="W740" s="5"/>
      <c r="X740" s="5"/>
      <c r="Y740" s="5"/>
      <c r="Z740" s="5"/>
    </row>
    <row r="741" spans="1:26" ht="21.75" customHeight="1">
      <c r="A741" s="1"/>
      <c r="B741" s="2"/>
      <c r="C741" s="64"/>
      <c r="D741" s="5"/>
      <c r="E741" s="5"/>
      <c r="F741" s="5"/>
      <c r="G741" s="5"/>
      <c r="H741" s="5"/>
      <c r="I741" s="5"/>
      <c r="J741" s="65"/>
      <c r="K741" s="5"/>
      <c r="L741" s="5"/>
      <c r="M741" s="66"/>
      <c r="N741" s="66"/>
      <c r="O741" s="66"/>
      <c r="P741" s="66"/>
      <c r="Q741" s="66"/>
      <c r="R741" s="5"/>
      <c r="S741" s="5"/>
      <c r="T741" s="5"/>
      <c r="U741" s="5"/>
      <c r="V741" s="8"/>
      <c r="W741" s="5"/>
      <c r="X741" s="5"/>
      <c r="Y741" s="5"/>
      <c r="Z741" s="5"/>
    </row>
    <row r="742" spans="1:26" ht="21.75" customHeight="1">
      <c r="A742" s="1"/>
      <c r="B742" s="2"/>
      <c r="C742" s="64"/>
      <c r="D742" s="5"/>
      <c r="E742" s="5"/>
      <c r="F742" s="5"/>
      <c r="G742" s="5"/>
      <c r="H742" s="5"/>
      <c r="I742" s="5"/>
      <c r="J742" s="65"/>
      <c r="K742" s="5"/>
      <c r="L742" s="5"/>
      <c r="M742" s="66"/>
      <c r="N742" s="66"/>
      <c r="O742" s="66"/>
      <c r="P742" s="66"/>
      <c r="Q742" s="66"/>
      <c r="R742" s="5"/>
      <c r="S742" s="5"/>
      <c r="T742" s="5"/>
      <c r="U742" s="5"/>
      <c r="V742" s="8"/>
      <c r="W742" s="5"/>
      <c r="X742" s="5"/>
      <c r="Y742" s="5"/>
      <c r="Z742" s="5"/>
    </row>
    <row r="743" spans="1:26" ht="21.75" customHeight="1">
      <c r="A743" s="1"/>
      <c r="B743" s="2"/>
      <c r="C743" s="64"/>
      <c r="D743" s="5"/>
      <c r="E743" s="5"/>
      <c r="F743" s="5"/>
      <c r="G743" s="5"/>
      <c r="H743" s="5"/>
      <c r="I743" s="5"/>
      <c r="J743" s="65"/>
      <c r="K743" s="5"/>
      <c r="L743" s="5"/>
      <c r="M743" s="66"/>
      <c r="N743" s="66"/>
      <c r="O743" s="66"/>
      <c r="P743" s="66"/>
      <c r="Q743" s="66"/>
      <c r="R743" s="5"/>
      <c r="S743" s="5"/>
      <c r="T743" s="5"/>
      <c r="U743" s="5"/>
      <c r="V743" s="8"/>
      <c r="W743" s="5"/>
      <c r="X743" s="5"/>
      <c r="Y743" s="5"/>
      <c r="Z743" s="5"/>
    </row>
    <row r="744" spans="1:26" ht="21.75" customHeight="1">
      <c r="A744" s="1"/>
      <c r="B744" s="2"/>
      <c r="C744" s="64"/>
      <c r="D744" s="5"/>
      <c r="E744" s="5"/>
      <c r="F744" s="5"/>
      <c r="G744" s="5"/>
      <c r="H744" s="5"/>
      <c r="I744" s="5"/>
      <c r="J744" s="65"/>
      <c r="K744" s="5"/>
      <c r="L744" s="5"/>
      <c r="M744" s="66"/>
      <c r="N744" s="66"/>
      <c r="O744" s="66"/>
      <c r="P744" s="66"/>
      <c r="Q744" s="66"/>
      <c r="R744" s="5"/>
      <c r="S744" s="5"/>
      <c r="T744" s="5"/>
      <c r="U744" s="5"/>
      <c r="V744" s="8"/>
      <c r="W744" s="5"/>
      <c r="X744" s="5"/>
      <c r="Y744" s="5"/>
      <c r="Z744" s="5"/>
    </row>
    <row r="745" spans="1:26" ht="21.75" customHeight="1">
      <c r="A745" s="1"/>
      <c r="B745" s="2"/>
      <c r="C745" s="64"/>
      <c r="D745" s="5"/>
      <c r="E745" s="5"/>
      <c r="F745" s="5"/>
      <c r="G745" s="5"/>
      <c r="H745" s="5"/>
      <c r="I745" s="5"/>
      <c r="J745" s="65"/>
      <c r="K745" s="5"/>
      <c r="L745" s="5"/>
      <c r="M745" s="66"/>
      <c r="N745" s="66"/>
      <c r="O745" s="66"/>
      <c r="P745" s="66"/>
      <c r="Q745" s="66"/>
      <c r="R745" s="5"/>
      <c r="S745" s="5"/>
      <c r="T745" s="5"/>
      <c r="U745" s="5"/>
      <c r="V745" s="8"/>
      <c r="W745" s="5"/>
      <c r="X745" s="5"/>
      <c r="Y745" s="5"/>
      <c r="Z745" s="5"/>
    </row>
    <row r="746" spans="1:26" ht="21.75" customHeight="1">
      <c r="A746" s="1"/>
      <c r="B746" s="2"/>
      <c r="C746" s="64"/>
      <c r="D746" s="5"/>
      <c r="E746" s="5"/>
      <c r="F746" s="5"/>
      <c r="G746" s="5"/>
      <c r="H746" s="5"/>
      <c r="I746" s="5"/>
      <c r="J746" s="65"/>
      <c r="K746" s="5"/>
      <c r="L746" s="5"/>
      <c r="M746" s="66"/>
      <c r="N746" s="66"/>
      <c r="O746" s="66"/>
      <c r="P746" s="66"/>
      <c r="Q746" s="66"/>
      <c r="R746" s="5"/>
      <c r="S746" s="5"/>
      <c r="T746" s="5"/>
      <c r="U746" s="5"/>
      <c r="V746" s="8"/>
      <c r="W746" s="5"/>
      <c r="X746" s="5"/>
      <c r="Y746" s="5"/>
      <c r="Z746" s="5"/>
    </row>
    <row r="747" spans="1:26" ht="21.75" customHeight="1">
      <c r="A747" s="1"/>
      <c r="B747" s="2"/>
      <c r="C747" s="64"/>
      <c r="D747" s="5"/>
      <c r="E747" s="5"/>
      <c r="F747" s="5"/>
      <c r="G747" s="5"/>
      <c r="H747" s="5"/>
      <c r="I747" s="5"/>
      <c r="J747" s="65"/>
      <c r="K747" s="5"/>
      <c r="L747" s="5"/>
      <c r="M747" s="66"/>
      <c r="N747" s="66"/>
      <c r="O747" s="66"/>
      <c r="P747" s="66"/>
      <c r="Q747" s="66"/>
      <c r="R747" s="5"/>
      <c r="S747" s="5"/>
      <c r="T747" s="5"/>
      <c r="U747" s="5"/>
      <c r="V747" s="8"/>
      <c r="W747" s="5"/>
      <c r="X747" s="5"/>
      <c r="Y747" s="5"/>
      <c r="Z747" s="5"/>
    </row>
    <row r="748" spans="1:26" ht="21.75" customHeight="1">
      <c r="A748" s="1"/>
      <c r="B748" s="2"/>
      <c r="C748" s="64"/>
      <c r="D748" s="5"/>
      <c r="E748" s="5"/>
      <c r="F748" s="5"/>
      <c r="G748" s="5"/>
      <c r="H748" s="5"/>
      <c r="I748" s="5"/>
      <c r="J748" s="65"/>
      <c r="K748" s="5"/>
      <c r="L748" s="5"/>
      <c r="M748" s="66"/>
      <c r="N748" s="66"/>
      <c r="O748" s="66"/>
      <c r="P748" s="66"/>
      <c r="Q748" s="66"/>
      <c r="R748" s="5"/>
      <c r="S748" s="5"/>
      <c r="T748" s="5"/>
      <c r="U748" s="5"/>
      <c r="V748" s="8"/>
      <c r="W748" s="5"/>
      <c r="X748" s="5"/>
      <c r="Y748" s="5"/>
      <c r="Z748" s="5"/>
    </row>
    <row r="749" spans="1:26" ht="21.75" customHeight="1">
      <c r="A749" s="1"/>
      <c r="B749" s="2"/>
      <c r="C749" s="64"/>
      <c r="D749" s="5"/>
      <c r="E749" s="5"/>
      <c r="F749" s="5"/>
      <c r="G749" s="5"/>
      <c r="H749" s="5"/>
      <c r="I749" s="5"/>
      <c r="J749" s="65"/>
      <c r="K749" s="5"/>
      <c r="L749" s="5"/>
      <c r="M749" s="66"/>
      <c r="N749" s="66"/>
      <c r="O749" s="66"/>
      <c r="P749" s="66"/>
      <c r="Q749" s="66"/>
      <c r="R749" s="5"/>
      <c r="S749" s="5"/>
      <c r="T749" s="5"/>
      <c r="U749" s="5"/>
      <c r="V749" s="8"/>
      <c r="W749" s="5"/>
      <c r="X749" s="5"/>
      <c r="Y749" s="5"/>
      <c r="Z749" s="5"/>
    </row>
    <row r="750" spans="1:26" ht="21.75" customHeight="1">
      <c r="A750" s="1"/>
      <c r="B750" s="2"/>
      <c r="C750" s="64"/>
      <c r="D750" s="5"/>
      <c r="E750" s="5"/>
      <c r="F750" s="5"/>
      <c r="G750" s="5"/>
      <c r="H750" s="5"/>
      <c r="I750" s="5"/>
      <c r="J750" s="65"/>
      <c r="K750" s="5"/>
      <c r="L750" s="5"/>
      <c r="M750" s="66"/>
      <c r="N750" s="66"/>
      <c r="O750" s="66"/>
      <c r="P750" s="66"/>
      <c r="Q750" s="66"/>
      <c r="R750" s="5"/>
      <c r="S750" s="5"/>
      <c r="T750" s="5"/>
      <c r="U750" s="5"/>
      <c r="V750" s="8"/>
      <c r="W750" s="5"/>
      <c r="X750" s="5"/>
      <c r="Y750" s="5"/>
      <c r="Z750" s="5"/>
    </row>
    <row r="751" spans="1:26" ht="21.75" customHeight="1">
      <c r="A751" s="1"/>
      <c r="B751" s="2"/>
      <c r="C751" s="64"/>
      <c r="D751" s="5"/>
      <c r="E751" s="5"/>
      <c r="F751" s="5"/>
      <c r="G751" s="5"/>
      <c r="H751" s="5"/>
      <c r="I751" s="5"/>
      <c r="J751" s="65"/>
      <c r="K751" s="5"/>
      <c r="L751" s="5"/>
      <c r="M751" s="66"/>
      <c r="N751" s="66"/>
      <c r="O751" s="66"/>
      <c r="P751" s="66"/>
      <c r="Q751" s="66"/>
      <c r="R751" s="5"/>
      <c r="S751" s="5"/>
      <c r="T751" s="5"/>
      <c r="U751" s="5"/>
      <c r="V751" s="8"/>
      <c r="W751" s="5"/>
      <c r="X751" s="5"/>
      <c r="Y751" s="5"/>
      <c r="Z751" s="5"/>
    </row>
    <row r="752" spans="1:26" ht="21.75" customHeight="1">
      <c r="A752" s="1"/>
      <c r="B752" s="2"/>
      <c r="C752" s="64"/>
      <c r="D752" s="5"/>
      <c r="E752" s="5"/>
      <c r="F752" s="5"/>
      <c r="G752" s="5"/>
      <c r="H752" s="5"/>
      <c r="I752" s="5"/>
      <c r="J752" s="65"/>
      <c r="K752" s="5"/>
      <c r="L752" s="5"/>
      <c r="M752" s="66"/>
      <c r="N752" s="66"/>
      <c r="O752" s="66"/>
      <c r="P752" s="66"/>
      <c r="Q752" s="66"/>
      <c r="R752" s="5"/>
      <c r="S752" s="5"/>
      <c r="T752" s="5"/>
      <c r="U752" s="5"/>
      <c r="V752" s="8"/>
      <c r="W752" s="5"/>
      <c r="X752" s="5"/>
      <c r="Y752" s="5"/>
      <c r="Z752" s="5"/>
    </row>
    <row r="753" spans="1:26" ht="21.75" customHeight="1">
      <c r="A753" s="1"/>
      <c r="B753" s="2"/>
      <c r="C753" s="64"/>
      <c r="D753" s="5"/>
      <c r="E753" s="5"/>
      <c r="F753" s="5"/>
      <c r="G753" s="5"/>
      <c r="H753" s="5"/>
      <c r="I753" s="5"/>
      <c r="J753" s="65"/>
      <c r="K753" s="5"/>
      <c r="L753" s="5"/>
      <c r="M753" s="66"/>
      <c r="N753" s="66"/>
      <c r="O753" s="66"/>
      <c r="P753" s="66"/>
      <c r="Q753" s="66"/>
      <c r="R753" s="5"/>
      <c r="S753" s="5"/>
      <c r="T753" s="5"/>
      <c r="U753" s="5"/>
      <c r="V753" s="8"/>
      <c r="W753" s="5"/>
      <c r="X753" s="5"/>
      <c r="Y753" s="5"/>
      <c r="Z753" s="5"/>
    </row>
    <row r="754" spans="1:26" ht="21.75" customHeight="1">
      <c r="A754" s="1"/>
      <c r="B754" s="2"/>
      <c r="C754" s="64"/>
      <c r="D754" s="5"/>
      <c r="E754" s="5"/>
      <c r="F754" s="5"/>
      <c r="G754" s="5"/>
      <c r="H754" s="5"/>
      <c r="I754" s="5"/>
      <c r="J754" s="65"/>
      <c r="K754" s="5"/>
      <c r="L754" s="5"/>
      <c r="M754" s="66"/>
      <c r="N754" s="66"/>
      <c r="O754" s="66"/>
      <c r="P754" s="66"/>
      <c r="Q754" s="66"/>
      <c r="R754" s="5"/>
      <c r="S754" s="5"/>
      <c r="T754" s="5"/>
      <c r="U754" s="5"/>
      <c r="V754" s="8"/>
      <c r="W754" s="5"/>
      <c r="X754" s="5"/>
      <c r="Y754" s="5"/>
      <c r="Z754" s="5"/>
    </row>
    <row r="755" spans="1:26" ht="21.75" customHeight="1">
      <c r="A755" s="1"/>
      <c r="B755" s="2"/>
      <c r="C755" s="64"/>
      <c r="D755" s="5"/>
      <c r="E755" s="5"/>
      <c r="F755" s="5"/>
      <c r="G755" s="5"/>
      <c r="H755" s="5"/>
      <c r="I755" s="5"/>
      <c r="J755" s="65"/>
      <c r="K755" s="5"/>
      <c r="L755" s="5"/>
      <c r="M755" s="66"/>
      <c r="N755" s="66"/>
      <c r="O755" s="66"/>
      <c r="P755" s="66"/>
      <c r="Q755" s="66"/>
      <c r="R755" s="5"/>
      <c r="S755" s="5"/>
      <c r="T755" s="5"/>
      <c r="U755" s="5"/>
      <c r="V755" s="8"/>
      <c r="W755" s="5"/>
      <c r="X755" s="5"/>
      <c r="Y755" s="5"/>
      <c r="Z755" s="5"/>
    </row>
    <row r="756" spans="1:26" ht="21.75" customHeight="1">
      <c r="A756" s="1"/>
      <c r="B756" s="2"/>
      <c r="C756" s="64"/>
      <c r="D756" s="5"/>
      <c r="E756" s="5"/>
      <c r="F756" s="5"/>
      <c r="G756" s="5"/>
      <c r="H756" s="5"/>
      <c r="I756" s="5"/>
      <c r="J756" s="65"/>
      <c r="K756" s="5"/>
      <c r="L756" s="5"/>
      <c r="M756" s="66"/>
      <c r="N756" s="66"/>
      <c r="O756" s="66"/>
      <c r="P756" s="66"/>
      <c r="Q756" s="66"/>
      <c r="R756" s="5"/>
      <c r="S756" s="5"/>
      <c r="T756" s="5"/>
      <c r="U756" s="5"/>
      <c r="V756" s="8"/>
      <c r="W756" s="5"/>
      <c r="X756" s="5"/>
      <c r="Y756" s="5"/>
      <c r="Z756" s="5"/>
    </row>
    <row r="757" spans="1:26" ht="21.75" customHeight="1">
      <c r="A757" s="1"/>
      <c r="B757" s="2"/>
      <c r="C757" s="64"/>
      <c r="D757" s="5"/>
      <c r="E757" s="5"/>
      <c r="F757" s="5"/>
      <c r="G757" s="5"/>
      <c r="H757" s="5"/>
      <c r="I757" s="5"/>
      <c r="J757" s="65"/>
      <c r="K757" s="5"/>
      <c r="L757" s="5"/>
      <c r="M757" s="66"/>
      <c r="N757" s="66"/>
      <c r="O757" s="66"/>
      <c r="P757" s="66"/>
      <c r="Q757" s="66"/>
      <c r="R757" s="5"/>
      <c r="S757" s="5"/>
      <c r="T757" s="5"/>
      <c r="U757" s="5"/>
      <c r="V757" s="8"/>
      <c r="W757" s="5"/>
      <c r="X757" s="5"/>
      <c r="Y757" s="5"/>
      <c r="Z757" s="5"/>
    </row>
    <row r="758" spans="1:26" ht="21.75" customHeight="1">
      <c r="A758" s="1"/>
      <c r="B758" s="2"/>
      <c r="C758" s="64"/>
      <c r="D758" s="5"/>
      <c r="E758" s="5"/>
      <c r="F758" s="5"/>
      <c r="G758" s="5"/>
      <c r="H758" s="5"/>
      <c r="I758" s="5"/>
      <c r="J758" s="65"/>
      <c r="K758" s="5"/>
      <c r="L758" s="5"/>
      <c r="M758" s="66"/>
      <c r="N758" s="66"/>
      <c r="O758" s="66"/>
      <c r="P758" s="66"/>
      <c r="Q758" s="66"/>
      <c r="R758" s="5"/>
      <c r="S758" s="5"/>
      <c r="T758" s="5"/>
      <c r="U758" s="5"/>
      <c r="V758" s="8"/>
      <c r="W758" s="5"/>
      <c r="X758" s="5"/>
      <c r="Y758" s="5"/>
      <c r="Z758" s="5"/>
    </row>
    <row r="759" spans="1:26" ht="21.75" customHeight="1">
      <c r="A759" s="1"/>
      <c r="B759" s="2"/>
      <c r="C759" s="64"/>
      <c r="D759" s="5"/>
      <c r="E759" s="5"/>
      <c r="F759" s="5"/>
      <c r="G759" s="5"/>
      <c r="H759" s="5"/>
      <c r="I759" s="5"/>
      <c r="J759" s="65"/>
      <c r="K759" s="5"/>
      <c r="L759" s="5"/>
      <c r="M759" s="66"/>
      <c r="N759" s="66"/>
      <c r="O759" s="66"/>
      <c r="P759" s="66"/>
      <c r="Q759" s="66"/>
      <c r="R759" s="5"/>
      <c r="S759" s="5"/>
      <c r="T759" s="5"/>
      <c r="U759" s="5"/>
      <c r="V759" s="8"/>
      <c r="W759" s="5"/>
      <c r="X759" s="5"/>
      <c r="Y759" s="5"/>
      <c r="Z759" s="5"/>
    </row>
    <row r="760" spans="1:26" ht="21.75" customHeight="1">
      <c r="A760" s="1"/>
      <c r="B760" s="2"/>
      <c r="C760" s="64"/>
      <c r="D760" s="5"/>
      <c r="E760" s="5"/>
      <c r="F760" s="5"/>
      <c r="G760" s="5"/>
      <c r="H760" s="5"/>
      <c r="I760" s="5"/>
      <c r="J760" s="65"/>
      <c r="K760" s="5"/>
      <c r="L760" s="5"/>
      <c r="M760" s="66"/>
      <c r="N760" s="66"/>
      <c r="O760" s="66"/>
      <c r="P760" s="66"/>
      <c r="Q760" s="66"/>
      <c r="R760" s="5"/>
      <c r="S760" s="5"/>
      <c r="T760" s="5"/>
      <c r="U760" s="5"/>
      <c r="V760" s="8"/>
      <c r="W760" s="5"/>
      <c r="X760" s="5"/>
      <c r="Y760" s="5"/>
      <c r="Z760" s="5"/>
    </row>
    <row r="761" spans="1:26" ht="21.75" customHeight="1">
      <c r="A761" s="1"/>
      <c r="B761" s="2"/>
      <c r="C761" s="64"/>
      <c r="D761" s="5"/>
      <c r="E761" s="5"/>
      <c r="F761" s="5"/>
      <c r="G761" s="5"/>
      <c r="H761" s="5"/>
      <c r="I761" s="5"/>
      <c r="J761" s="65"/>
      <c r="K761" s="5"/>
      <c r="L761" s="5"/>
      <c r="M761" s="66"/>
      <c r="N761" s="66"/>
      <c r="O761" s="66"/>
      <c r="P761" s="66"/>
      <c r="Q761" s="66"/>
      <c r="R761" s="5"/>
      <c r="S761" s="5"/>
      <c r="T761" s="5"/>
      <c r="U761" s="5"/>
      <c r="V761" s="8"/>
      <c r="W761" s="5"/>
      <c r="X761" s="5"/>
      <c r="Y761" s="5"/>
      <c r="Z761" s="5"/>
    </row>
    <row r="762" spans="1:26" ht="21.75" customHeight="1">
      <c r="A762" s="1"/>
      <c r="B762" s="2"/>
      <c r="C762" s="64"/>
      <c r="D762" s="5"/>
      <c r="E762" s="5"/>
      <c r="F762" s="5"/>
      <c r="G762" s="5"/>
      <c r="H762" s="5"/>
      <c r="I762" s="5"/>
      <c r="J762" s="65"/>
      <c r="K762" s="5"/>
      <c r="L762" s="5"/>
      <c r="M762" s="66"/>
      <c r="N762" s="66"/>
      <c r="O762" s="66"/>
      <c r="P762" s="66"/>
      <c r="Q762" s="66"/>
      <c r="R762" s="5"/>
      <c r="S762" s="5"/>
      <c r="T762" s="5"/>
      <c r="U762" s="5"/>
      <c r="V762" s="8"/>
      <c r="W762" s="5"/>
      <c r="X762" s="5"/>
      <c r="Y762" s="5"/>
      <c r="Z762" s="5"/>
    </row>
    <row r="763" spans="1:26" ht="21.75" customHeight="1">
      <c r="A763" s="1"/>
      <c r="B763" s="2"/>
      <c r="C763" s="64"/>
      <c r="D763" s="5"/>
      <c r="E763" s="5"/>
      <c r="F763" s="5"/>
      <c r="G763" s="5"/>
      <c r="H763" s="5"/>
      <c r="I763" s="5"/>
      <c r="J763" s="65"/>
      <c r="K763" s="5"/>
      <c r="L763" s="5"/>
      <c r="M763" s="66"/>
      <c r="N763" s="66"/>
      <c r="O763" s="66"/>
      <c r="P763" s="66"/>
      <c r="Q763" s="66"/>
      <c r="R763" s="5"/>
      <c r="S763" s="5"/>
      <c r="T763" s="5"/>
      <c r="U763" s="5"/>
      <c r="V763" s="8"/>
      <c r="W763" s="5"/>
      <c r="X763" s="5"/>
      <c r="Y763" s="5"/>
      <c r="Z763" s="5"/>
    </row>
    <row r="764" spans="1:26" ht="21.75" customHeight="1">
      <c r="A764" s="1"/>
      <c r="B764" s="2"/>
      <c r="C764" s="64"/>
      <c r="D764" s="5"/>
      <c r="E764" s="5"/>
      <c r="F764" s="5"/>
      <c r="G764" s="5"/>
      <c r="H764" s="5"/>
      <c r="I764" s="5"/>
      <c r="J764" s="65"/>
      <c r="K764" s="5"/>
      <c r="L764" s="5"/>
      <c r="M764" s="66"/>
      <c r="N764" s="66"/>
      <c r="O764" s="66"/>
      <c r="P764" s="66"/>
      <c r="Q764" s="66"/>
      <c r="R764" s="5"/>
      <c r="S764" s="5"/>
      <c r="T764" s="5"/>
      <c r="U764" s="5"/>
      <c r="V764" s="8"/>
      <c r="W764" s="5"/>
      <c r="X764" s="5"/>
      <c r="Y764" s="5"/>
      <c r="Z764" s="5"/>
    </row>
    <row r="765" spans="1:26" ht="21.75" customHeight="1">
      <c r="A765" s="1"/>
      <c r="B765" s="2"/>
      <c r="C765" s="64"/>
      <c r="D765" s="5"/>
      <c r="E765" s="5"/>
      <c r="F765" s="5"/>
      <c r="G765" s="5"/>
      <c r="H765" s="5"/>
      <c r="I765" s="5"/>
      <c r="J765" s="65"/>
      <c r="K765" s="5"/>
      <c r="L765" s="5"/>
      <c r="M765" s="66"/>
      <c r="N765" s="66"/>
      <c r="O765" s="66"/>
      <c r="P765" s="66"/>
      <c r="Q765" s="66"/>
      <c r="R765" s="5"/>
      <c r="S765" s="5"/>
      <c r="T765" s="5"/>
      <c r="U765" s="5"/>
      <c r="V765" s="8"/>
      <c r="W765" s="5"/>
      <c r="X765" s="5"/>
      <c r="Y765" s="5"/>
      <c r="Z765" s="5"/>
    </row>
    <row r="766" spans="1:26" ht="21.75" customHeight="1">
      <c r="A766" s="1"/>
      <c r="B766" s="2"/>
      <c r="C766" s="64"/>
      <c r="D766" s="5"/>
      <c r="E766" s="5"/>
      <c r="F766" s="5"/>
      <c r="G766" s="5"/>
      <c r="H766" s="5"/>
      <c r="I766" s="5"/>
      <c r="J766" s="65"/>
      <c r="K766" s="5"/>
      <c r="L766" s="5"/>
      <c r="M766" s="66"/>
      <c r="N766" s="66"/>
      <c r="O766" s="66"/>
      <c r="P766" s="66"/>
      <c r="Q766" s="66"/>
      <c r="R766" s="5"/>
      <c r="S766" s="5"/>
      <c r="T766" s="5"/>
      <c r="U766" s="5"/>
      <c r="V766" s="8"/>
      <c r="W766" s="5"/>
      <c r="X766" s="5"/>
      <c r="Y766" s="5"/>
      <c r="Z766" s="5"/>
    </row>
    <row r="767" spans="1:26" ht="21.75" customHeight="1">
      <c r="A767" s="1"/>
      <c r="B767" s="2"/>
      <c r="C767" s="64"/>
      <c r="D767" s="5"/>
      <c r="E767" s="5"/>
      <c r="F767" s="5"/>
      <c r="G767" s="5"/>
      <c r="H767" s="5"/>
      <c r="I767" s="5"/>
      <c r="J767" s="65"/>
      <c r="K767" s="5"/>
      <c r="L767" s="5"/>
      <c r="M767" s="66"/>
      <c r="N767" s="66"/>
      <c r="O767" s="66"/>
      <c r="P767" s="66"/>
      <c r="Q767" s="66"/>
      <c r="R767" s="5"/>
      <c r="S767" s="5"/>
      <c r="T767" s="5"/>
      <c r="U767" s="5"/>
      <c r="V767" s="8"/>
      <c r="W767" s="5"/>
      <c r="X767" s="5"/>
      <c r="Y767" s="5"/>
      <c r="Z767" s="5"/>
    </row>
    <row r="768" spans="1:26" ht="21.75" customHeight="1">
      <c r="A768" s="1"/>
      <c r="B768" s="2"/>
      <c r="C768" s="64"/>
      <c r="D768" s="5"/>
      <c r="E768" s="5"/>
      <c r="F768" s="5"/>
      <c r="G768" s="5"/>
      <c r="H768" s="5"/>
      <c r="I768" s="5"/>
      <c r="J768" s="65"/>
      <c r="K768" s="5"/>
      <c r="L768" s="5"/>
      <c r="M768" s="66"/>
      <c r="N768" s="66"/>
      <c r="O768" s="66"/>
      <c r="P768" s="66"/>
      <c r="Q768" s="66"/>
      <c r="R768" s="5"/>
      <c r="S768" s="5"/>
      <c r="T768" s="5"/>
      <c r="U768" s="5"/>
      <c r="V768" s="8"/>
      <c r="W768" s="5"/>
      <c r="X768" s="5"/>
      <c r="Y768" s="5"/>
      <c r="Z768" s="5"/>
    </row>
    <row r="769" spans="1:26" ht="21.75" customHeight="1">
      <c r="A769" s="1"/>
      <c r="B769" s="2"/>
      <c r="C769" s="64"/>
      <c r="D769" s="5"/>
      <c r="E769" s="5"/>
      <c r="F769" s="5"/>
      <c r="G769" s="5"/>
      <c r="H769" s="5"/>
      <c r="I769" s="5"/>
      <c r="J769" s="65"/>
      <c r="K769" s="5"/>
      <c r="L769" s="5"/>
      <c r="M769" s="66"/>
      <c r="N769" s="66"/>
      <c r="O769" s="66"/>
      <c r="P769" s="66"/>
      <c r="Q769" s="66"/>
      <c r="R769" s="5"/>
      <c r="S769" s="5"/>
      <c r="T769" s="5"/>
      <c r="U769" s="5"/>
      <c r="V769" s="8"/>
      <c r="W769" s="5"/>
      <c r="X769" s="5"/>
      <c r="Y769" s="5"/>
      <c r="Z769" s="5"/>
    </row>
    <row r="770" spans="1:26" ht="21.75" customHeight="1">
      <c r="A770" s="1"/>
      <c r="B770" s="2"/>
      <c r="C770" s="64"/>
      <c r="D770" s="5"/>
      <c r="E770" s="5"/>
      <c r="F770" s="5"/>
      <c r="G770" s="5"/>
      <c r="H770" s="5"/>
      <c r="I770" s="5"/>
      <c r="J770" s="65"/>
      <c r="K770" s="5"/>
      <c r="L770" s="5"/>
      <c r="M770" s="66"/>
      <c r="N770" s="66"/>
      <c r="O770" s="66"/>
      <c r="P770" s="66"/>
      <c r="Q770" s="66"/>
      <c r="R770" s="5"/>
      <c r="S770" s="5"/>
      <c r="T770" s="5"/>
      <c r="U770" s="5"/>
      <c r="V770" s="8"/>
      <c r="W770" s="5"/>
      <c r="X770" s="5"/>
      <c r="Y770" s="5"/>
      <c r="Z770" s="5"/>
    </row>
    <row r="771" spans="1:26" ht="21.75" customHeight="1">
      <c r="A771" s="1"/>
      <c r="B771" s="2"/>
      <c r="C771" s="64"/>
      <c r="D771" s="5"/>
      <c r="E771" s="5"/>
      <c r="F771" s="5"/>
      <c r="G771" s="5"/>
      <c r="H771" s="5"/>
      <c r="I771" s="5"/>
      <c r="J771" s="65"/>
      <c r="K771" s="5"/>
      <c r="L771" s="5"/>
      <c r="M771" s="66"/>
      <c r="N771" s="66"/>
      <c r="O771" s="66"/>
      <c r="P771" s="66"/>
      <c r="Q771" s="66"/>
      <c r="R771" s="5"/>
      <c r="S771" s="5"/>
      <c r="T771" s="5"/>
      <c r="U771" s="5"/>
      <c r="V771" s="8"/>
      <c r="W771" s="5"/>
      <c r="X771" s="5"/>
      <c r="Y771" s="5"/>
      <c r="Z771" s="5"/>
    </row>
    <row r="772" spans="1:26" ht="21.75" customHeight="1">
      <c r="A772" s="1"/>
      <c r="B772" s="2"/>
      <c r="C772" s="64"/>
      <c r="D772" s="5"/>
      <c r="E772" s="5"/>
      <c r="F772" s="5"/>
      <c r="G772" s="5"/>
      <c r="H772" s="5"/>
      <c r="I772" s="5"/>
      <c r="J772" s="65"/>
      <c r="K772" s="5"/>
      <c r="L772" s="5"/>
      <c r="M772" s="66"/>
      <c r="N772" s="66"/>
      <c r="O772" s="66"/>
      <c r="P772" s="66"/>
      <c r="Q772" s="66"/>
      <c r="R772" s="5"/>
      <c r="S772" s="5"/>
      <c r="T772" s="5"/>
      <c r="U772" s="5"/>
      <c r="V772" s="8"/>
      <c r="W772" s="5"/>
      <c r="X772" s="5"/>
      <c r="Y772" s="5"/>
      <c r="Z772" s="5"/>
    </row>
    <row r="773" spans="1:26" ht="21.75" customHeight="1">
      <c r="A773" s="1"/>
      <c r="B773" s="2"/>
      <c r="C773" s="64"/>
      <c r="D773" s="5"/>
      <c r="E773" s="5"/>
      <c r="F773" s="5"/>
      <c r="G773" s="5"/>
      <c r="H773" s="5"/>
      <c r="I773" s="5"/>
      <c r="J773" s="65"/>
      <c r="K773" s="5"/>
      <c r="L773" s="5"/>
      <c r="M773" s="66"/>
      <c r="N773" s="66"/>
      <c r="O773" s="66"/>
      <c r="P773" s="66"/>
      <c r="Q773" s="66"/>
      <c r="R773" s="5"/>
      <c r="S773" s="5"/>
      <c r="T773" s="5"/>
      <c r="U773" s="5"/>
      <c r="V773" s="8"/>
      <c r="W773" s="5"/>
      <c r="X773" s="5"/>
      <c r="Y773" s="5"/>
      <c r="Z773" s="5"/>
    </row>
    <row r="774" spans="1:26" ht="21.75" customHeight="1">
      <c r="A774" s="1"/>
      <c r="B774" s="2"/>
      <c r="C774" s="64"/>
      <c r="D774" s="5"/>
      <c r="E774" s="5"/>
      <c r="F774" s="5"/>
      <c r="G774" s="5"/>
      <c r="H774" s="5"/>
      <c r="I774" s="5"/>
      <c r="J774" s="65"/>
      <c r="K774" s="5"/>
      <c r="L774" s="5"/>
      <c r="M774" s="66"/>
      <c r="N774" s="66"/>
      <c r="O774" s="66"/>
      <c r="P774" s="66"/>
      <c r="Q774" s="66"/>
      <c r="R774" s="5"/>
      <c r="S774" s="5"/>
      <c r="T774" s="5"/>
      <c r="U774" s="5"/>
      <c r="V774" s="8"/>
      <c r="W774" s="5"/>
      <c r="X774" s="5"/>
      <c r="Y774" s="5"/>
      <c r="Z774" s="5"/>
    </row>
    <row r="775" spans="1:26" ht="21.75" customHeight="1">
      <c r="A775" s="1"/>
      <c r="B775" s="2"/>
      <c r="C775" s="64"/>
      <c r="D775" s="5"/>
      <c r="E775" s="5"/>
      <c r="F775" s="5"/>
      <c r="G775" s="5"/>
      <c r="H775" s="5"/>
      <c r="I775" s="5"/>
      <c r="J775" s="65"/>
      <c r="K775" s="5"/>
      <c r="L775" s="5"/>
      <c r="M775" s="66"/>
      <c r="N775" s="66"/>
      <c r="O775" s="66"/>
      <c r="P775" s="66"/>
      <c r="Q775" s="66"/>
      <c r="R775" s="5"/>
      <c r="S775" s="5"/>
      <c r="T775" s="5"/>
      <c r="U775" s="5"/>
      <c r="V775" s="8"/>
      <c r="W775" s="5"/>
      <c r="X775" s="5"/>
      <c r="Y775" s="5"/>
      <c r="Z775" s="5"/>
    </row>
    <row r="776" spans="1:26" ht="21.75" customHeight="1">
      <c r="A776" s="1"/>
      <c r="B776" s="2"/>
      <c r="C776" s="64"/>
      <c r="D776" s="5"/>
      <c r="E776" s="5"/>
      <c r="F776" s="5"/>
      <c r="G776" s="5"/>
      <c r="H776" s="5"/>
      <c r="I776" s="5"/>
      <c r="J776" s="65"/>
      <c r="K776" s="5"/>
      <c r="L776" s="5"/>
      <c r="M776" s="66"/>
      <c r="N776" s="66"/>
      <c r="O776" s="66"/>
      <c r="P776" s="66"/>
      <c r="Q776" s="66"/>
      <c r="R776" s="5"/>
      <c r="S776" s="5"/>
      <c r="T776" s="5"/>
      <c r="U776" s="5"/>
      <c r="V776" s="8"/>
      <c r="W776" s="5"/>
      <c r="X776" s="5"/>
      <c r="Y776" s="5"/>
      <c r="Z776" s="5"/>
    </row>
    <row r="777" spans="1:26" ht="21.75" customHeight="1">
      <c r="A777" s="1"/>
      <c r="B777" s="2"/>
      <c r="C777" s="64"/>
      <c r="D777" s="5"/>
      <c r="E777" s="5"/>
      <c r="F777" s="5"/>
      <c r="G777" s="5"/>
      <c r="H777" s="5"/>
      <c r="I777" s="5"/>
      <c r="J777" s="65"/>
      <c r="K777" s="5"/>
      <c r="L777" s="5"/>
      <c r="M777" s="66"/>
      <c r="N777" s="66"/>
      <c r="O777" s="66"/>
      <c r="P777" s="66"/>
      <c r="Q777" s="66"/>
      <c r="R777" s="5"/>
      <c r="S777" s="5"/>
      <c r="T777" s="5"/>
      <c r="U777" s="5"/>
      <c r="V777" s="8"/>
      <c r="W777" s="5"/>
      <c r="X777" s="5"/>
      <c r="Y777" s="5"/>
      <c r="Z777" s="5"/>
    </row>
    <row r="778" spans="1:26" ht="21.75" customHeight="1">
      <c r="A778" s="1"/>
      <c r="B778" s="2"/>
      <c r="C778" s="64"/>
      <c r="D778" s="5"/>
      <c r="E778" s="5"/>
      <c r="F778" s="5"/>
      <c r="G778" s="5"/>
      <c r="H778" s="5"/>
      <c r="I778" s="5"/>
      <c r="J778" s="65"/>
      <c r="K778" s="5"/>
      <c r="L778" s="5"/>
      <c r="M778" s="66"/>
      <c r="N778" s="66"/>
      <c r="O778" s="66"/>
      <c r="P778" s="66"/>
      <c r="Q778" s="66"/>
      <c r="R778" s="5"/>
      <c r="S778" s="5"/>
      <c r="T778" s="5"/>
      <c r="U778" s="5"/>
      <c r="V778" s="8"/>
      <c r="W778" s="5"/>
      <c r="X778" s="5"/>
      <c r="Y778" s="5"/>
      <c r="Z778" s="5"/>
    </row>
    <row r="779" spans="1:26" ht="21.75" customHeight="1">
      <c r="A779" s="1"/>
      <c r="B779" s="2"/>
      <c r="C779" s="64"/>
      <c r="D779" s="5"/>
      <c r="E779" s="5"/>
      <c r="F779" s="5"/>
      <c r="G779" s="5"/>
      <c r="H779" s="5"/>
      <c r="I779" s="5"/>
      <c r="J779" s="65"/>
      <c r="K779" s="5"/>
      <c r="L779" s="5"/>
      <c r="M779" s="66"/>
      <c r="N779" s="66"/>
      <c r="O779" s="66"/>
      <c r="P779" s="66"/>
      <c r="Q779" s="66"/>
      <c r="R779" s="5"/>
      <c r="S779" s="5"/>
      <c r="T779" s="5"/>
      <c r="U779" s="5"/>
      <c r="V779" s="8"/>
      <c r="W779" s="5"/>
      <c r="X779" s="5"/>
      <c r="Y779" s="5"/>
      <c r="Z779" s="5"/>
    </row>
    <row r="780" spans="1:26" ht="21.75" customHeight="1">
      <c r="A780" s="1"/>
      <c r="B780" s="2"/>
      <c r="C780" s="64"/>
      <c r="D780" s="5"/>
      <c r="E780" s="5"/>
      <c r="F780" s="5"/>
      <c r="G780" s="5"/>
      <c r="H780" s="5"/>
      <c r="I780" s="5"/>
      <c r="J780" s="65"/>
      <c r="K780" s="5"/>
      <c r="L780" s="5"/>
      <c r="M780" s="66"/>
      <c r="N780" s="66"/>
      <c r="O780" s="66"/>
      <c r="P780" s="66"/>
      <c r="Q780" s="66"/>
      <c r="R780" s="5"/>
      <c r="S780" s="5"/>
      <c r="T780" s="5"/>
      <c r="U780" s="5"/>
      <c r="V780" s="8"/>
      <c r="W780" s="5"/>
      <c r="X780" s="5"/>
      <c r="Y780" s="5"/>
      <c r="Z780" s="5"/>
    </row>
    <row r="781" spans="1:26" ht="21.75" customHeight="1">
      <c r="A781" s="1"/>
      <c r="B781" s="2"/>
      <c r="C781" s="64"/>
      <c r="D781" s="5"/>
      <c r="E781" s="5"/>
      <c r="F781" s="5"/>
      <c r="G781" s="5"/>
      <c r="H781" s="5"/>
      <c r="I781" s="5"/>
      <c r="J781" s="65"/>
      <c r="K781" s="5"/>
      <c r="L781" s="5"/>
      <c r="M781" s="66"/>
      <c r="N781" s="66"/>
      <c r="O781" s="66"/>
      <c r="P781" s="66"/>
      <c r="Q781" s="66"/>
      <c r="R781" s="5"/>
      <c r="S781" s="5"/>
      <c r="T781" s="5"/>
      <c r="U781" s="5"/>
      <c r="V781" s="8"/>
      <c r="W781" s="5"/>
      <c r="X781" s="5"/>
      <c r="Y781" s="5"/>
      <c r="Z781" s="5"/>
    </row>
    <row r="782" spans="1:26" ht="21.75" customHeight="1">
      <c r="A782" s="1"/>
      <c r="B782" s="2"/>
      <c r="C782" s="64"/>
      <c r="D782" s="5"/>
      <c r="E782" s="5"/>
      <c r="F782" s="5"/>
      <c r="G782" s="5"/>
      <c r="H782" s="5"/>
      <c r="I782" s="5"/>
      <c r="J782" s="65"/>
      <c r="K782" s="5"/>
      <c r="L782" s="5"/>
      <c r="M782" s="66"/>
      <c r="N782" s="66"/>
      <c r="O782" s="66"/>
      <c r="P782" s="66"/>
      <c r="Q782" s="66"/>
      <c r="R782" s="5"/>
      <c r="S782" s="5"/>
      <c r="T782" s="5"/>
      <c r="U782" s="5"/>
      <c r="V782" s="8"/>
      <c r="W782" s="5"/>
      <c r="X782" s="5"/>
      <c r="Y782" s="5"/>
      <c r="Z782" s="5"/>
    </row>
    <row r="783" spans="1:26" ht="21.75" customHeight="1">
      <c r="A783" s="1"/>
      <c r="B783" s="2"/>
      <c r="C783" s="64"/>
      <c r="D783" s="5"/>
      <c r="E783" s="5"/>
      <c r="F783" s="5"/>
      <c r="G783" s="5"/>
      <c r="H783" s="5"/>
      <c r="I783" s="5"/>
      <c r="J783" s="65"/>
      <c r="K783" s="5"/>
      <c r="L783" s="5"/>
      <c r="M783" s="66"/>
      <c r="N783" s="66"/>
      <c r="O783" s="66"/>
      <c r="P783" s="66"/>
      <c r="Q783" s="66"/>
      <c r="R783" s="5"/>
      <c r="S783" s="5"/>
      <c r="T783" s="5"/>
      <c r="U783" s="5"/>
      <c r="V783" s="8"/>
      <c r="W783" s="5"/>
      <c r="X783" s="5"/>
      <c r="Y783" s="5"/>
      <c r="Z783" s="5"/>
    </row>
    <row r="784" spans="1:26" ht="21.75" customHeight="1">
      <c r="A784" s="1"/>
      <c r="B784" s="2"/>
      <c r="C784" s="64"/>
      <c r="D784" s="5"/>
      <c r="E784" s="5"/>
      <c r="F784" s="5"/>
      <c r="G784" s="5"/>
      <c r="H784" s="5"/>
      <c r="I784" s="5"/>
      <c r="J784" s="65"/>
      <c r="K784" s="5"/>
      <c r="L784" s="5"/>
      <c r="M784" s="66"/>
      <c r="N784" s="66"/>
      <c r="O784" s="66"/>
      <c r="P784" s="66"/>
      <c r="Q784" s="66"/>
      <c r="R784" s="5"/>
      <c r="S784" s="5"/>
      <c r="T784" s="5"/>
      <c r="U784" s="5"/>
      <c r="V784" s="8"/>
      <c r="W784" s="5"/>
      <c r="X784" s="5"/>
      <c r="Y784" s="5"/>
      <c r="Z784" s="5"/>
    </row>
    <row r="785" spans="1:26" ht="21.75" customHeight="1">
      <c r="A785" s="1"/>
      <c r="B785" s="2"/>
      <c r="C785" s="64"/>
      <c r="D785" s="5"/>
      <c r="E785" s="5"/>
      <c r="F785" s="5"/>
      <c r="G785" s="5"/>
      <c r="H785" s="5"/>
      <c r="I785" s="5"/>
      <c r="J785" s="65"/>
      <c r="K785" s="5"/>
      <c r="L785" s="5"/>
      <c r="M785" s="66"/>
      <c r="N785" s="66"/>
      <c r="O785" s="66"/>
      <c r="P785" s="66"/>
      <c r="Q785" s="66"/>
      <c r="R785" s="5"/>
      <c r="S785" s="5"/>
      <c r="T785" s="5"/>
      <c r="U785" s="5"/>
      <c r="V785" s="8"/>
      <c r="W785" s="5"/>
      <c r="X785" s="5"/>
      <c r="Y785" s="5"/>
      <c r="Z785" s="5"/>
    </row>
    <row r="786" spans="1:26" ht="21.75" customHeight="1">
      <c r="A786" s="1"/>
      <c r="B786" s="2"/>
      <c r="C786" s="64"/>
      <c r="D786" s="5"/>
      <c r="E786" s="5"/>
      <c r="F786" s="5"/>
      <c r="G786" s="5"/>
      <c r="H786" s="5"/>
      <c r="I786" s="5"/>
      <c r="J786" s="65"/>
      <c r="K786" s="5"/>
      <c r="L786" s="5"/>
      <c r="M786" s="66"/>
      <c r="N786" s="66"/>
      <c r="O786" s="66"/>
      <c r="P786" s="66"/>
      <c r="Q786" s="66"/>
      <c r="R786" s="5"/>
      <c r="S786" s="5"/>
      <c r="T786" s="5"/>
      <c r="U786" s="5"/>
      <c r="V786" s="8"/>
      <c r="W786" s="5"/>
      <c r="X786" s="5"/>
      <c r="Y786" s="5"/>
      <c r="Z786" s="5"/>
    </row>
    <row r="787" spans="1:26" ht="21.75" customHeight="1">
      <c r="A787" s="1"/>
      <c r="B787" s="2"/>
      <c r="C787" s="64"/>
      <c r="D787" s="5"/>
      <c r="E787" s="5"/>
      <c r="F787" s="5"/>
      <c r="G787" s="5"/>
      <c r="H787" s="5"/>
      <c r="I787" s="5"/>
      <c r="J787" s="65"/>
      <c r="K787" s="5"/>
      <c r="L787" s="5"/>
      <c r="M787" s="66"/>
      <c r="N787" s="66"/>
      <c r="O787" s="66"/>
      <c r="P787" s="66"/>
      <c r="Q787" s="66"/>
      <c r="R787" s="5"/>
      <c r="S787" s="5"/>
      <c r="T787" s="5"/>
      <c r="U787" s="5"/>
      <c r="V787" s="8"/>
      <c r="W787" s="5"/>
      <c r="X787" s="5"/>
      <c r="Y787" s="5"/>
      <c r="Z787" s="5"/>
    </row>
    <row r="788" spans="1:26" ht="21.75" customHeight="1">
      <c r="A788" s="1"/>
      <c r="B788" s="2"/>
      <c r="C788" s="64"/>
      <c r="D788" s="5"/>
      <c r="E788" s="5"/>
      <c r="F788" s="5"/>
      <c r="G788" s="5"/>
      <c r="H788" s="5"/>
      <c r="I788" s="5"/>
      <c r="J788" s="65"/>
      <c r="K788" s="5"/>
      <c r="L788" s="5"/>
      <c r="M788" s="66"/>
      <c r="N788" s="66"/>
      <c r="O788" s="66"/>
      <c r="P788" s="66"/>
      <c r="Q788" s="66"/>
      <c r="R788" s="5"/>
      <c r="S788" s="5"/>
      <c r="T788" s="5"/>
      <c r="U788" s="5"/>
      <c r="V788" s="8"/>
      <c r="W788" s="5"/>
      <c r="X788" s="5"/>
      <c r="Y788" s="5"/>
      <c r="Z788" s="5"/>
    </row>
    <row r="789" spans="1:26" ht="21.75" customHeight="1">
      <c r="A789" s="1"/>
      <c r="B789" s="2"/>
      <c r="C789" s="64"/>
      <c r="D789" s="5"/>
      <c r="E789" s="5"/>
      <c r="F789" s="5"/>
      <c r="G789" s="5"/>
      <c r="H789" s="5"/>
      <c r="I789" s="5"/>
      <c r="J789" s="65"/>
      <c r="K789" s="5"/>
      <c r="L789" s="5"/>
      <c r="M789" s="66"/>
      <c r="N789" s="66"/>
      <c r="O789" s="66"/>
      <c r="P789" s="66"/>
      <c r="Q789" s="66"/>
      <c r="R789" s="5"/>
      <c r="S789" s="5"/>
      <c r="T789" s="5"/>
      <c r="U789" s="5"/>
      <c r="V789" s="8"/>
      <c r="W789" s="5"/>
      <c r="X789" s="5"/>
      <c r="Y789" s="5"/>
      <c r="Z789" s="5"/>
    </row>
    <row r="790" spans="1:26" ht="21.75" customHeight="1">
      <c r="A790" s="1"/>
      <c r="B790" s="2"/>
      <c r="C790" s="64"/>
      <c r="D790" s="5"/>
      <c r="E790" s="5"/>
      <c r="F790" s="5"/>
      <c r="G790" s="5"/>
      <c r="H790" s="5"/>
      <c r="I790" s="5"/>
      <c r="J790" s="65"/>
      <c r="K790" s="5"/>
      <c r="L790" s="5"/>
      <c r="M790" s="66"/>
      <c r="N790" s="66"/>
      <c r="O790" s="66"/>
      <c r="P790" s="66"/>
      <c r="Q790" s="66"/>
      <c r="R790" s="5"/>
      <c r="S790" s="5"/>
      <c r="T790" s="5"/>
      <c r="U790" s="5"/>
      <c r="V790" s="8"/>
      <c r="W790" s="5"/>
      <c r="X790" s="5"/>
      <c r="Y790" s="5"/>
      <c r="Z790" s="5"/>
    </row>
    <row r="791" spans="1:26" ht="21.75" customHeight="1">
      <c r="A791" s="1"/>
      <c r="B791" s="2"/>
      <c r="C791" s="64"/>
      <c r="D791" s="5"/>
      <c r="E791" s="5"/>
      <c r="F791" s="5"/>
      <c r="G791" s="5"/>
      <c r="H791" s="5"/>
      <c r="I791" s="5"/>
      <c r="J791" s="65"/>
      <c r="K791" s="5"/>
      <c r="L791" s="5"/>
      <c r="M791" s="66"/>
      <c r="N791" s="66"/>
      <c r="O791" s="66"/>
      <c r="P791" s="66"/>
      <c r="Q791" s="66"/>
      <c r="R791" s="5"/>
      <c r="S791" s="5"/>
      <c r="T791" s="5"/>
      <c r="U791" s="5"/>
      <c r="V791" s="8"/>
      <c r="W791" s="5"/>
      <c r="X791" s="5"/>
      <c r="Y791" s="5"/>
      <c r="Z791" s="5"/>
    </row>
    <row r="792" spans="1:26" ht="21.75" customHeight="1">
      <c r="A792" s="1"/>
      <c r="B792" s="2"/>
      <c r="C792" s="64"/>
      <c r="D792" s="5"/>
      <c r="E792" s="5"/>
      <c r="F792" s="5"/>
      <c r="G792" s="5"/>
      <c r="H792" s="5"/>
      <c r="I792" s="5"/>
      <c r="J792" s="65"/>
      <c r="K792" s="5"/>
      <c r="L792" s="5"/>
      <c r="M792" s="66"/>
      <c r="N792" s="66"/>
      <c r="O792" s="66"/>
      <c r="P792" s="66"/>
      <c r="Q792" s="66"/>
      <c r="R792" s="5"/>
      <c r="S792" s="5"/>
      <c r="T792" s="5"/>
      <c r="U792" s="5"/>
      <c r="V792" s="8"/>
      <c r="W792" s="5"/>
      <c r="X792" s="5"/>
      <c r="Y792" s="5"/>
      <c r="Z792" s="5"/>
    </row>
    <row r="793" spans="1:26" ht="21.75" customHeight="1">
      <c r="A793" s="1"/>
      <c r="B793" s="2"/>
      <c r="C793" s="64"/>
      <c r="D793" s="5"/>
      <c r="E793" s="5"/>
      <c r="F793" s="5"/>
      <c r="G793" s="5"/>
      <c r="H793" s="5"/>
      <c r="I793" s="5"/>
      <c r="J793" s="65"/>
      <c r="K793" s="5"/>
      <c r="L793" s="5"/>
      <c r="M793" s="66"/>
      <c r="N793" s="66"/>
      <c r="O793" s="66"/>
      <c r="P793" s="66"/>
      <c r="Q793" s="66"/>
      <c r="R793" s="5"/>
      <c r="S793" s="5"/>
      <c r="T793" s="5"/>
      <c r="U793" s="5"/>
      <c r="V793" s="8"/>
      <c r="W793" s="5"/>
      <c r="X793" s="5"/>
      <c r="Y793" s="5"/>
      <c r="Z793" s="5"/>
    </row>
    <row r="794" spans="1:26" ht="21.75" customHeight="1">
      <c r="A794" s="1"/>
      <c r="B794" s="2"/>
      <c r="C794" s="64"/>
      <c r="D794" s="5"/>
      <c r="E794" s="5"/>
      <c r="F794" s="5"/>
      <c r="G794" s="5"/>
      <c r="H794" s="5"/>
      <c r="I794" s="5"/>
      <c r="J794" s="65"/>
      <c r="K794" s="5"/>
      <c r="L794" s="5"/>
      <c r="M794" s="66"/>
      <c r="N794" s="66"/>
      <c r="O794" s="66"/>
      <c r="P794" s="66"/>
      <c r="Q794" s="66"/>
      <c r="R794" s="5"/>
      <c r="S794" s="5"/>
      <c r="T794" s="5"/>
      <c r="U794" s="5"/>
      <c r="V794" s="8"/>
      <c r="W794" s="5"/>
      <c r="X794" s="5"/>
      <c r="Y794" s="5"/>
      <c r="Z794" s="5"/>
    </row>
    <row r="795" spans="1:26" ht="21.75" customHeight="1">
      <c r="A795" s="1"/>
      <c r="B795" s="2"/>
      <c r="C795" s="64"/>
      <c r="D795" s="5"/>
      <c r="E795" s="5"/>
      <c r="F795" s="5"/>
      <c r="G795" s="5"/>
      <c r="H795" s="5"/>
      <c r="I795" s="5"/>
      <c r="J795" s="65"/>
      <c r="K795" s="5"/>
      <c r="L795" s="5"/>
      <c r="M795" s="66"/>
      <c r="N795" s="66"/>
      <c r="O795" s="66"/>
      <c r="P795" s="66"/>
      <c r="Q795" s="66"/>
      <c r="R795" s="5"/>
      <c r="S795" s="5"/>
      <c r="T795" s="5"/>
      <c r="U795" s="5"/>
      <c r="V795" s="8"/>
      <c r="W795" s="5"/>
      <c r="X795" s="5"/>
      <c r="Y795" s="5"/>
      <c r="Z795" s="5"/>
    </row>
    <row r="796" spans="1:26" ht="21.75" customHeight="1">
      <c r="A796" s="1"/>
      <c r="B796" s="2"/>
      <c r="C796" s="64"/>
      <c r="D796" s="5"/>
      <c r="E796" s="5"/>
      <c r="F796" s="5"/>
      <c r="G796" s="5"/>
      <c r="H796" s="5"/>
      <c r="I796" s="5"/>
      <c r="J796" s="65"/>
      <c r="K796" s="5"/>
      <c r="L796" s="5"/>
      <c r="M796" s="66"/>
      <c r="N796" s="66"/>
      <c r="O796" s="66"/>
      <c r="P796" s="66"/>
      <c r="Q796" s="66"/>
      <c r="R796" s="5"/>
      <c r="S796" s="5"/>
      <c r="T796" s="5"/>
      <c r="U796" s="5"/>
      <c r="V796" s="8"/>
      <c r="W796" s="5"/>
      <c r="X796" s="5"/>
      <c r="Y796" s="5"/>
      <c r="Z796" s="5"/>
    </row>
    <row r="797" spans="1:26" ht="21.75" customHeight="1">
      <c r="A797" s="1"/>
      <c r="B797" s="2"/>
      <c r="C797" s="64"/>
      <c r="D797" s="5"/>
      <c r="E797" s="5"/>
      <c r="F797" s="5"/>
      <c r="G797" s="5"/>
      <c r="H797" s="5"/>
      <c r="I797" s="5"/>
      <c r="J797" s="65"/>
      <c r="K797" s="5"/>
      <c r="L797" s="5"/>
      <c r="M797" s="66"/>
      <c r="N797" s="66"/>
      <c r="O797" s="66"/>
      <c r="P797" s="66"/>
      <c r="Q797" s="66"/>
      <c r="R797" s="5"/>
      <c r="S797" s="5"/>
      <c r="T797" s="5"/>
      <c r="U797" s="5"/>
      <c r="V797" s="8"/>
      <c r="W797" s="5"/>
      <c r="X797" s="5"/>
      <c r="Y797" s="5"/>
      <c r="Z797" s="5"/>
    </row>
    <row r="798" spans="1:26" ht="21.75" customHeight="1">
      <c r="A798" s="1"/>
      <c r="B798" s="2"/>
      <c r="C798" s="64"/>
      <c r="D798" s="5"/>
      <c r="E798" s="5"/>
      <c r="F798" s="5"/>
      <c r="G798" s="5"/>
      <c r="H798" s="5"/>
      <c r="I798" s="5"/>
      <c r="J798" s="65"/>
      <c r="K798" s="5"/>
      <c r="L798" s="5"/>
      <c r="M798" s="66"/>
      <c r="N798" s="66"/>
      <c r="O798" s="66"/>
      <c r="P798" s="66"/>
      <c r="Q798" s="66"/>
      <c r="R798" s="5"/>
      <c r="S798" s="5"/>
      <c r="T798" s="5"/>
      <c r="U798" s="5"/>
      <c r="V798" s="8"/>
      <c r="W798" s="5"/>
      <c r="X798" s="5"/>
      <c r="Y798" s="5"/>
      <c r="Z798" s="5"/>
    </row>
    <row r="799" spans="1:26" ht="21.75" customHeight="1">
      <c r="A799" s="1"/>
      <c r="B799" s="2"/>
      <c r="C799" s="64"/>
      <c r="D799" s="5"/>
      <c r="E799" s="5"/>
      <c r="F799" s="5"/>
      <c r="G799" s="5"/>
      <c r="H799" s="5"/>
      <c r="I799" s="5"/>
      <c r="J799" s="65"/>
      <c r="K799" s="5"/>
      <c r="L799" s="5"/>
      <c r="M799" s="66"/>
      <c r="N799" s="66"/>
      <c r="O799" s="66"/>
      <c r="P799" s="66"/>
      <c r="Q799" s="66"/>
      <c r="R799" s="5"/>
      <c r="S799" s="5"/>
      <c r="T799" s="5"/>
      <c r="U799" s="5"/>
      <c r="V799" s="8"/>
      <c r="W799" s="5"/>
      <c r="X799" s="5"/>
      <c r="Y799" s="5"/>
      <c r="Z799" s="5"/>
    </row>
    <row r="800" spans="1:26" ht="21.75" customHeight="1">
      <c r="A800" s="1"/>
      <c r="B800" s="2"/>
      <c r="C800" s="64"/>
      <c r="D800" s="5"/>
      <c r="E800" s="5"/>
      <c r="F800" s="5"/>
      <c r="G800" s="5"/>
      <c r="H800" s="5"/>
      <c r="I800" s="5"/>
      <c r="J800" s="65"/>
      <c r="K800" s="5"/>
      <c r="L800" s="5"/>
      <c r="M800" s="66"/>
      <c r="N800" s="66"/>
      <c r="O800" s="66"/>
      <c r="P800" s="66"/>
      <c r="Q800" s="66"/>
      <c r="R800" s="5"/>
      <c r="S800" s="5"/>
      <c r="T800" s="5"/>
      <c r="U800" s="5"/>
      <c r="V800" s="8"/>
      <c r="W800" s="5"/>
      <c r="X800" s="5"/>
      <c r="Y800" s="5"/>
      <c r="Z800" s="5"/>
    </row>
    <row r="801" spans="1:26" ht="21.75" customHeight="1">
      <c r="A801" s="1"/>
      <c r="B801" s="2"/>
      <c r="C801" s="64"/>
      <c r="D801" s="5"/>
      <c r="E801" s="5"/>
      <c r="F801" s="5"/>
      <c r="G801" s="5"/>
      <c r="H801" s="5"/>
      <c r="I801" s="5"/>
      <c r="J801" s="65"/>
      <c r="K801" s="5"/>
      <c r="L801" s="5"/>
      <c r="M801" s="66"/>
      <c r="N801" s="66"/>
      <c r="O801" s="66"/>
      <c r="P801" s="66"/>
      <c r="Q801" s="66"/>
      <c r="R801" s="5"/>
      <c r="S801" s="5"/>
      <c r="T801" s="5"/>
      <c r="U801" s="5"/>
      <c r="V801" s="8"/>
      <c r="W801" s="5"/>
      <c r="X801" s="5"/>
      <c r="Y801" s="5"/>
      <c r="Z801" s="5"/>
    </row>
    <row r="802" spans="1:26" ht="21.75" customHeight="1">
      <c r="A802" s="1"/>
      <c r="B802" s="2"/>
      <c r="C802" s="64"/>
      <c r="D802" s="5"/>
      <c r="E802" s="5"/>
      <c r="F802" s="5"/>
      <c r="G802" s="5"/>
      <c r="H802" s="5"/>
      <c r="I802" s="5"/>
      <c r="J802" s="65"/>
      <c r="K802" s="5"/>
      <c r="L802" s="5"/>
      <c r="M802" s="66"/>
      <c r="N802" s="66"/>
      <c r="O802" s="66"/>
      <c r="P802" s="66"/>
      <c r="Q802" s="66"/>
      <c r="R802" s="5"/>
      <c r="S802" s="5"/>
      <c r="T802" s="5"/>
      <c r="U802" s="5"/>
      <c r="V802" s="8"/>
      <c r="W802" s="5"/>
      <c r="X802" s="5"/>
      <c r="Y802" s="5"/>
      <c r="Z802" s="5"/>
    </row>
    <row r="803" spans="1:26" ht="21.75" customHeight="1">
      <c r="A803" s="1"/>
      <c r="B803" s="2"/>
      <c r="C803" s="64"/>
      <c r="D803" s="5"/>
      <c r="E803" s="5"/>
      <c r="F803" s="5"/>
      <c r="G803" s="5"/>
      <c r="H803" s="5"/>
      <c r="I803" s="5"/>
      <c r="J803" s="65"/>
      <c r="K803" s="5"/>
      <c r="L803" s="5"/>
      <c r="M803" s="66"/>
      <c r="N803" s="66"/>
      <c r="O803" s="66"/>
      <c r="P803" s="66"/>
      <c r="Q803" s="66"/>
      <c r="R803" s="5"/>
      <c r="S803" s="5"/>
      <c r="T803" s="5"/>
      <c r="U803" s="5"/>
      <c r="V803" s="8"/>
      <c r="W803" s="5"/>
      <c r="X803" s="5"/>
      <c r="Y803" s="5"/>
      <c r="Z803" s="5"/>
    </row>
    <row r="804" spans="1:26" ht="21.75" customHeight="1">
      <c r="A804" s="1"/>
      <c r="B804" s="2"/>
      <c r="C804" s="64"/>
      <c r="D804" s="5"/>
      <c r="E804" s="5"/>
      <c r="F804" s="5"/>
      <c r="G804" s="5"/>
      <c r="H804" s="5"/>
      <c r="I804" s="5"/>
      <c r="J804" s="65"/>
      <c r="K804" s="5"/>
      <c r="L804" s="5"/>
      <c r="M804" s="66"/>
      <c r="N804" s="66"/>
      <c r="O804" s="66"/>
      <c r="P804" s="66"/>
      <c r="Q804" s="66"/>
      <c r="R804" s="5"/>
      <c r="S804" s="5"/>
      <c r="T804" s="5"/>
      <c r="U804" s="5"/>
      <c r="V804" s="8"/>
      <c r="W804" s="5"/>
      <c r="X804" s="5"/>
      <c r="Y804" s="5"/>
      <c r="Z804" s="5"/>
    </row>
    <row r="805" spans="1:26" ht="21.75" customHeight="1">
      <c r="A805" s="1"/>
      <c r="B805" s="2"/>
      <c r="C805" s="64"/>
      <c r="D805" s="5"/>
      <c r="E805" s="5"/>
      <c r="F805" s="5"/>
      <c r="G805" s="5"/>
      <c r="H805" s="5"/>
      <c r="I805" s="5"/>
      <c r="J805" s="65"/>
      <c r="K805" s="5"/>
      <c r="L805" s="5"/>
      <c r="M805" s="66"/>
      <c r="N805" s="66"/>
      <c r="O805" s="66"/>
      <c r="P805" s="66"/>
      <c r="Q805" s="66"/>
      <c r="R805" s="5"/>
      <c r="S805" s="5"/>
      <c r="T805" s="5"/>
      <c r="U805" s="5"/>
      <c r="V805" s="8"/>
      <c r="W805" s="5"/>
      <c r="X805" s="5"/>
      <c r="Y805" s="5"/>
      <c r="Z805" s="5"/>
    </row>
    <row r="806" spans="1:26" ht="21.75" customHeight="1">
      <c r="A806" s="1"/>
      <c r="B806" s="2"/>
      <c r="C806" s="64"/>
      <c r="D806" s="5"/>
      <c r="E806" s="5"/>
      <c r="F806" s="5"/>
      <c r="G806" s="5"/>
      <c r="H806" s="5"/>
      <c r="I806" s="5"/>
      <c r="J806" s="65"/>
      <c r="K806" s="5"/>
      <c r="L806" s="5"/>
      <c r="M806" s="66"/>
      <c r="N806" s="66"/>
      <c r="O806" s="66"/>
      <c r="P806" s="66"/>
      <c r="Q806" s="66"/>
      <c r="R806" s="5"/>
      <c r="S806" s="5"/>
      <c r="T806" s="5"/>
      <c r="U806" s="5"/>
      <c r="V806" s="8"/>
      <c r="W806" s="5"/>
      <c r="X806" s="5"/>
      <c r="Y806" s="5"/>
      <c r="Z806" s="5"/>
    </row>
    <row r="807" spans="1:26" ht="21.75" customHeight="1">
      <c r="A807" s="1"/>
      <c r="B807" s="2"/>
      <c r="C807" s="64"/>
      <c r="D807" s="5"/>
      <c r="E807" s="5"/>
      <c r="F807" s="5"/>
      <c r="G807" s="5"/>
      <c r="H807" s="5"/>
      <c r="I807" s="5"/>
      <c r="J807" s="65"/>
      <c r="K807" s="5"/>
      <c r="L807" s="5"/>
      <c r="M807" s="66"/>
      <c r="N807" s="66"/>
      <c r="O807" s="66"/>
      <c r="P807" s="66"/>
      <c r="Q807" s="66"/>
      <c r="R807" s="5"/>
      <c r="S807" s="5"/>
      <c r="T807" s="5"/>
      <c r="U807" s="5"/>
      <c r="V807" s="8"/>
      <c r="W807" s="5"/>
      <c r="X807" s="5"/>
      <c r="Y807" s="5"/>
      <c r="Z807" s="5"/>
    </row>
    <row r="808" spans="1:26" ht="21.75" customHeight="1">
      <c r="A808" s="1"/>
      <c r="B808" s="2"/>
      <c r="C808" s="64"/>
      <c r="D808" s="5"/>
      <c r="E808" s="5"/>
      <c r="F808" s="5"/>
      <c r="G808" s="5"/>
      <c r="H808" s="5"/>
      <c r="I808" s="5"/>
      <c r="J808" s="65"/>
      <c r="K808" s="5"/>
      <c r="L808" s="5"/>
      <c r="M808" s="66"/>
      <c r="N808" s="66"/>
      <c r="O808" s="66"/>
      <c r="P808" s="66"/>
      <c r="Q808" s="66"/>
      <c r="R808" s="5"/>
      <c r="S808" s="5"/>
      <c r="T808" s="5"/>
      <c r="U808" s="5"/>
      <c r="V808" s="8"/>
      <c r="W808" s="5"/>
      <c r="X808" s="5"/>
      <c r="Y808" s="5"/>
      <c r="Z808" s="5"/>
    </row>
    <row r="809" spans="1:26" ht="21.75" customHeight="1">
      <c r="A809" s="1"/>
      <c r="B809" s="2"/>
      <c r="C809" s="64"/>
      <c r="D809" s="5"/>
      <c r="E809" s="5"/>
      <c r="F809" s="5"/>
      <c r="G809" s="5"/>
      <c r="H809" s="5"/>
      <c r="I809" s="5"/>
      <c r="J809" s="65"/>
      <c r="K809" s="5"/>
      <c r="L809" s="5"/>
      <c r="M809" s="66"/>
      <c r="N809" s="66"/>
      <c r="O809" s="66"/>
      <c r="P809" s="66"/>
      <c r="Q809" s="66"/>
      <c r="R809" s="5"/>
      <c r="S809" s="5"/>
      <c r="T809" s="5"/>
      <c r="U809" s="5"/>
      <c r="V809" s="8"/>
      <c r="W809" s="5"/>
      <c r="X809" s="5"/>
      <c r="Y809" s="5"/>
      <c r="Z809" s="5"/>
    </row>
    <row r="810" spans="1:26" ht="21.75" customHeight="1">
      <c r="A810" s="1"/>
      <c r="B810" s="2"/>
      <c r="C810" s="64"/>
      <c r="D810" s="5"/>
      <c r="E810" s="5"/>
      <c r="F810" s="5"/>
      <c r="G810" s="5"/>
      <c r="H810" s="5"/>
      <c r="I810" s="5"/>
      <c r="J810" s="65"/>
      <c r="K810" s="5"/>
      <c r="L810" s="5"/>
      <c r="M810" s="66"/>
      <c r="N810" s="66"/>
      <c r="O810" s="66"/>
      <c r="P810" s="66"/>
      <c r="Q810" s="66"/>
      <c r="R810" s="5"/>
      <c r="S810" s="5"/>
      <c r="T810" s="5"/>
      <c r="U810" s="5"/>
      <c r="V810" s="8"/>
      <c r="W810" s="5"/>
      <c r="X810" s="5"/>
      <c r="Y810" s="5"/>
      <c r="Z810" s="5"/>
    </row>
    <row r="811" spans="1:26" ht="21.75" customHeight="1">
      <c r="A811" s="1"/>
      <c r="B811" s="2"/>
      <c r="C811" s="64"/>
      <c r="D811" s="5"/>
      <c r="E811" s="5"/>
      <c r="F811" s="5"/>
      <c r="G811" s="5"/>
      <c r="H811" s="5"/>
      <c r="I811" s="5"/>
      <c r="J811" s="65"/>
      <c r="K811" s="5"/>
      <c r="L811" s="5"/>
      <c r="M811" s="66"/>
      <c r="N811" s="66"/>
      <c r="O811" s="66"/>
      <c r="P811" s="66"/>
      <c r="Q811" s="66"/>
      <c r="R811" s="5"/>
      <c r="S811" s="5"/>
      <c r="T811" s="5"/>
      <c r="U811" s="5"/>
      <c r="V811" s="8"/>
      <c r="W811" s="5"/>
      <c r="X811" s="5"/>
      <c r="Y811" s="5"/>
      <c r="Z811" s="5"/>
    </row>
    <row r="812" spans="1:26" ht="21.75" customHeight="1">
      <c r="A812" s="1"/>
      <c r="B812" s="2"/>
      <c r="C812" s="64"/>
      <c r="D812" s="5"/>
      <c r="E812" s="5"/>
      <c r="F812" s="5"/>
      <c r="G812" s="5"/>
      <c r="H812" s="5"/>
      <c r="I812" s="5"/>
      <c r="J812" s="65"/>
      <c r="K812" s="5"/>
      <c r="L812" s="5"/>
      <c r="M812" s="66"/>
      <c r="N812" s="66"/>
      <c r="O812" s="66"/>
      <c r="P812" s="66"/>
      <c r="Q812" s="66"/>
      <c r="R812" s="5"/>
      <c r="S812" s="5"/>
      <c r="T812" s="5"/>
      <c r="U812" s="5"/>
      <c r="V812" s="8"/>
      <c r="W812" s="5"/>
      <c r="X812" s="5"/>
      <c r="Y812" s="5"/>
      <c r="Z812" s="5"/>
    </row>
    <row r="813" spans="1:26" ht="21.75" customHeight="1">
      <c r="A813" s="1"/>
      <c r="B813" s="2"/>
      <c r="C813" s="64"/>
      <c r="D813" s="5"/>
      <c r="E813" s="5"/>
      <c r="F813" s="5"/>
      <c r="G813" s="5"/>
      <c r="H813" s="5"/>
      <c r="I813" s="5"/>
      <c r="J813" s="65"/>
      <c r="K813" s="5"/>
      <c r="L813" s="5"/>
      <c r="M813" s="66"/>
      <c r="N813" s="66"/>
      <c r="O813" s="66"/>
      <c r="P813" s="66"/>
      <c r="Q813" s="66"/>
      <c r="R813" s="5"/>
      <c r="S813" s="5"/>
      <c r="T813" s="5"/>
      <c r="U813" s="5"/>
      <c r="V813" s="8"/>
      <c r="W813" s="5"/>
      <c r="X813" s="5"/>
      <c r="Y813" s="5"/>
      <c r="Z813" s="5"/>
    </row>
    <row r="814" spans="1:26" ht="21.75" customHeight="1">
      <c r="A814" s="1"/>
      <c r="B814" s="2"/>
      <c r="C814" s="64"/>
      <c r="D814" s="5"/>
      <c r="E814" s="5"/>
      <c r="F814" s="5"/>
      <c r="G814" s="5"/>
      <c r="H814" s="5"/>
      <c r="I814" s="5"/>
      <c r="J814" s="65"/>
      <c r="K814" s="5"/>
      <c r="L814" s="5"/>
      <c r="M814" s="66"/>
      <c r="N814" s="66"/>
      <c r="O814" s="66"/>
      <c r="P814" s="66"/>
      <c r="Q814" s="66"/>
      <c r="R814" s="5"/>
      <c r="S814" s="5"/>
      <c r="T814" s="5"/>
      <c r="U814" s="5"/>
      <c r="V814" s="8"/>
      <c r="W814" s="5"/>
      <c r="X814" s="5"/>
      <c r="Y814" s="5"/>
      <c r="Z814" s="5"/>
    </row>
    <row r="815" spans="1:26" ht="21.75" customHeight="1">
      <c r="A815" s="1"/>
      <c r="B815" s="2"/>
      <c r="C815" s="64"/>
      <c r="D815" s="5"/>
      <c r="E815" s="5"/>
      <c r="F815" s="5"/>
      <c r="G815" s="5"/>
      <c r="H815" s="5"/>
      <c r="I815" s="5"/>
      <c r="J815" s="65"/>
      <c r="K815" s="5"/>
      <c r="L815" s="5"/>
      <c r="M815" s="66"/>
      <c r="N815" s="66"/>
      <c r="O815" s="66"/>
      <c r="P815" s="66"/>
      <c r="Q815" s="66"/>
      <c r="R815" s="5"/>
      <c r="S815" s="5"/>
      <c r="T815" s="5"/>
      <c r="U815" s="5"/>
      <c r="V815" s="8"/>
      <c r="W815" s="5"/>
      <c r="X815" s="5"/>
      <c r="Y815" s="5"/>
      <c r="Z815" s="5"/>
    </row>
    <row r="816" spans="1:26" ht="21.75" customHeight="1">
      <c r="A816" s="1"/>
      <c r="B816" s="2"/>
      <c r="C816" s="64"/>
      <c r="D816" s="5"/>
      <c r="E816" s="5"/>
      <c r="F816" s="5"/>
      <c r="G816" s="5"/>
      <c r="H816" s="5"/>
      <c r="I816" s="5"/>
      <c r="J816" s="65"/>
      <c r="K816" s="5"/>
      <c r="L816" s="5"/>
      <c r="M816" s="66"/>
      <c r="N816" s="66"/>
      <c r="O816" s="66"/>
      <c r="P816" s="66"/>
      <c r="Q816" s="66"/>
      <c r="R816" s="5"/>
      <c r="S816" s="5"/>
      <c r="T816" s="5"/>
      <c r="U816" s="5"/>
      <c r="V816" s="8"/>
      <c r="W816" s="5"/>
      <c r="X816" s="5"/>
      <c r="Y816" s="5"/>
      <c r="Z816" s="5"/>
    </row>
    <row r="817" spans="1:26" ht="21.75" customHeight="1">
      <c r="A817" s="1"/>
      <c r="B817" s="2"/>
      <c r="C817" s="64"/>
      <c r="D817" s="5"/>
      <c r="E817" s="5"/>
      <c r="F817" s="5"/>
      <c r="G817" s="5"/>
      <c r="H817" s="5"/>
      <c r="I817" s="5"/>
      <c r="J817" s="65"/>
      <c r="K817" s="5"/>
      <c r="L817" s="5"/>
      <c r="M817" s="66"/>
      <c r="N817" s="66"/>
      <c r="O817" s="66"/>
      <c r="P817" s="66"/>
      <c r="Q817" s="66"/>
      <c r="R817" s="5"/>
      <c r="S817" s="5"/>
      <c r="T817" s="5"/>
      <c r="U817" s="5"/>
      <c r="V817" s="8"/>
      <c r="W817" s="5"/>
      <c r="X817" s="5"/>
      <c r="Y817" s="5"/>
      <c r="Z817" s="5"/>
    </row>
    <row r="818" spans="1:26" ht="21.75" customHeight="1">
      <c r="A818" s="1"/>
      <c r="B818" s="2"/>
      <c r="C818" s="64"/>
      <c r="D818" s="5"/>
      <c r="E818" s="5"/>
      <c r="F818" s="5"/>
      <c r="G818" s="5"/>
      <c r="H818" s="5"/>
      <c r="I818" s="5"/>
      <c r="J818" s="65"/>
      <c r="K818" s="5"/>
      <c r="L818" s="5"/>
      <c r="M818" s="66"/>
      <c r="N818" s="66"/>
      <c r="O818" s="66"/>
      <c r="P818" s="66"/>
      <c r="Q818" s="66"/>
      <c r="R818" s="5"/>
      <c r="S818" s="5"/>
      <c r="T818" s="5"/>
      <c r="U818" s="5"/>
      <c r="V818" s="8"/>
      <c r="W818" s="5"/>
      <c r="X818" s="5"/>
      <c r="Y818" s="5"/>
      <c r="Z818" s="5"/>
    </row>
    <row r="819" spans="1:26" ht="21.75" customHeight="1">
      <c r="A819" s="1"/>
      <c r="B819" s="2"/>
      <c r="C819" s="64"/>
      <c r="D819" s="5"/>
      <c r="E819" s="5"/>
      <c r="F819" s="5"/>
      <c r="G819" s="5"/>
      <c r="H819" s="5"/>
      <c r="I819" s="5"/>
      <c r="J819" s="65"/>
      <c r="K819" s="5"/>
      <c r="L819" s="5"/>
      <c r="M819" s="66"/>
      <c r="N819" s="66"/>
      <c r="O819" s="66"/>
      <c r="P819" s="66"/>
      <c r="Q819" s="66"/>
      <c r="R819" s="5"/>
      <c r="S819" s="5"/>
      <c r="T819" s="5"/>
      <c r="U819" s="5"/>
      <c r="V819" s="8"/>
      <c r="W819" s="5"/>
      <c r="X819" s="5"/>
      <c r="Y819" s="5"/>
      <c r="Z819" s="5"/>
    </row>
    <row r="820" spans="1:26" ht="21.75" customHeight="1">
      <c r="A820" s="1"/>
      <c r="B820" s="2"/>
      <c r="C820" s="64"/>
      <c r="D820" s="5"/>
      <c r="E820" s="5"/>
      <c r="F820" s="5"/>
      <c r="G820" s="5"/>
      <c r="H820" s="5"/>
      <c r="I820" s="5"/>
      <c r="J820" s="65"/>
      <c r="K820" s="5"/>
      <c r="L820" s="5"/>
      <c r="M820" s="66"/>
      <c r="N820" s="66"/>
      <c r="O820" s="66"/>
      <c r="P820" s="66"/>
      <c r="Q820" s="66"/>
      <c r="R820" s="5"/>
      <c r="S820" s="5"/>
      <c r="T820" s="5"/>
      <c r="U820" s="5"/>
      <c r="V820" s="8"/>
      <c r="W820" s="5"/>
      <c r="X820" s="5"/>
      <c r="Y820" s="5"/>
      <c r="Z820" s="5"/>
    </row>
    <row r="821" spans="1:26" ht="21.75" customHeight="1">
      <c r="A821" s="1"/>
      <c r="B821" s="2"/>
      <c r="C821" s="64"/>
      <c r="D821" s="5"/>
      <c r="E821" s="5"/>
      <c r="F821" s="5"/>
      <c r="G821" s="5"/>
      <c r="H821" s="5"/>
      <c r="I821" s="5"/>
      <c r="J821" s="65"/>
      <c r="K821" s="5"/>
      <c r="L821" s="5"/>
      <c r="M821" s="66"/>
      <c r="N821" s="66"/>
      <c r="O821" s="66"/>
      <c r="P821" s="66"/>
      <c r="Q821" s="66"/>
      <c r="R821" s="5"/>
      <c r="S821" s="5"/>
      <c r="T821" s="5"/>
      <c r="U821" s="5"/>
      <c r="V821" s="8"/>
      <c r="W821" s="5"/>
      <c r="X821" s="5"/>
      <c r="Y821" s="5"/>
      <c r="Z821" s="5"/>
    </row>
    <row r="822" spans="1:26" ht="21.75" customHeight="1">
      <c r="A822" s="1"/>
      <c r="B822" s="2"/>
      <c r="C822" s="64"/>
      <c r="D822" s="5"/>
      <c r="E822" s="5"/>
      <c r="F822" s="5"/>
      <c r="G822" s="5"/>
      <c r="H822" s="5"/>
      <c r="I822" s="5"/>
      <c r="J822" s="65"/>
      <c r="K822" s="5"/>
      <c r="L822" s="5"/>
      <c r="M822" s="66"/>
      <c r="N822" s="66"/>
      <c r="O822" s="66"/>
      <c r="P822" s="66"/>
      <c r="Q822" s="66"/>
      <c r="R822" s="5"/>
      <c r="S822" s="5"/>
      <c r="T822" s="5"/>
      <c r="U822" s="5"/>
      <c r="V822" s="8"/>
      <c r="W822" s="5"/>
      <c r="X822" s="5"/>
      <c r="Y822" s="5"/>
      <c r="Z822" s="5"/>
    </row>
    <row r="823" spans="1:26" ht="21.75" customHeight="1">
      <c r="A823" s="1"/>
      <c r="B823" s="2"/>
      <c r="C823" s="64"/>
      <c r="D823" s="5"/>
      <c r="E823" s="5"/>
      <c r="F823" s="5"/>
      <c r="G823" s="5"/>
      <c r="H823" s="5"/>
      <c r="I823" s="5"/>
      <c r="J823" s="65"/>
      <c r="K823" s="5"/>
      <c r="L823" s="5"/>
      <c r="M823" s="66"/>
      <c r="N823" s="66"/>
      <c r="O823" s="66"/>
      <c r="P823" s="66"/>
      <c r="Q823" s="66"/>
      <c r="R823" s="5"/>
      <c r="S823" s="5"/>
      <c r="T823" s="5"/>
      <c r="U823" s="5"/>
      <c r="V823" s="8"/>
      <c r="W823" s="5"/>
      <c r="X823" s="5"/>
      <c r="Y823" s="5"/>
      <c r="Z823" s="5"/>
    </row>
    <row r="824" spans="1:26" ht="21.75" customHeight="1">
      <c r="A824" s="1"/>
      <c r="B824" s="2"/>
      <c r="C824" s="64"/>
      <c r="D824" s="5"/>
      <c r="E824" s="5"/>
      <c r="F824" s="5"/>
      <c r="G824" s="5"/>
      <c r="H824" s="5"/>
      <c r="I824" s="5"/>
      <c r="J824" s="65"/>
      <c r="K824" s="5"/>
      <c r="L824" s="5"/>
      <c r="M824" s="66"/>
      <c r="N824" s="66"/>
      <c r="O824" s="66"/>
      <c r="P824" s="66"/>
      <c r="Q824" s="66"/>
      <c r="R824" s="5"/>
      <c r="S824" s="5"/>
      <c r="T824" s="5"/>
      <c r="U824" s="5"/>
      <c r="V824" s="8"/>
      <c r="W824" s="5"/>
      <c r="X824" s="5"/>
      <c r="Y824" s="5"/>
      <c r="Z824" s="5"/>
    </row>
    <row r="825" spans="1:26" ht="21.75" customHeight="1">
      <c r="A825" s="1"/>
      <c r="B825" s="2"/>
      <c r="C825" s="64"/>
      <c r="D825" s="5"/>
      <c r="E825" s="5"/>
      <c r="F825" s="5"/>
      <c r="G825" s="5"/>
      <c r="H825" s="5"/>
      <c r="I825" s="5"/>
      <c r="J825" s="65"/>
      <c r="K825" s="5"/>
      <c r="L825" s="5"/>
      <c r="M825" s="66"/>
      <c r="N825" s="66"/>
      <c r="O825" s="66"/>
      <c r="P825" s="66"/>
      <c r="Q825" s="66"/>
      <c r="R825" s="5"/>
      <c r="S825" s="5"/>
      <c r="T825" s="5"/>
      <c r="U825" s="5"/>
      <c r="V825" s="8"/>
      <c r="W825" s="5"/>
      <c r="X825" s="5"/>
      <c r="Y825" s="5"/>
      <c r="Z825" s="5"/>
    </row>
    <row r="826" spans="1:26" ht="21.75" customHeight="1">
      <c r="A826" s="1"/>
      <c r="B826" s="2"/>
      <c r="C826" s="64"/>
      <c r="D826" s="5"/>
      <c r="E826" s="5"/>
      <c r="F826" s="5"/>
      <c r="G826" s="5"/>
      <c r="H826" s="5"/>
      <c r="I826" s="5"/>
      <c r="J826" s="65"/>
      <c r="K826" s="5"/>
      <c r="L826" s="5"/>
      <c r="M826" s="66"/>
      <c r="N826" s="66"/>
      <c r="O826" s="66"/>
      <c r="P826" s="66"/>
      <c r="Q826" s="66"/>
      <c r="R826" s="5"/>
      <c r="S826" s="5"/>
      <c r="T826" s="5"/>
      <c r="U826" s="5"/>
      <c r="V826" s="8"/>
      <c r="W826" s="5"/>
      <c r="X826" s="5"/>
      <c r="Y826" s="5"/>
      <c r="Z826" s="5"/>
    </row>
    <row r="827" spans="1:26" ht="21.75" customHeight="1">
      <c r="A827" s="1"/>
      <c r="B827" s="2"/>
      <c r="C827" s="64"/>
      <c r="D827" s="5"/>
      <c r="E827" s="5"/>
      <c r="F827" s="5"/>
      <c r="G827" s="5"/>
      <c r="H827" s="5"/>
      <c r="I827" s="5"/>
      <c r="J827" s="65"/>
      <c r="K827" s="5"/>
      <c r="L827" s="5"/>
      <c r="M827" s="66"/>
      <c r="N827" s="66"/>
      <c r="O827" s="66"/>
      <c r="P827" s="66"/>
      <c r="Q827" s="66"/>
      <c r="R827" s="5"/>
      <c r="S827" s="5"/>
      <c r="T827" s="5"/>
      <c r="U827" s="5"/>
      <c r="V827" s="8"/>
      <c r="W827" s="5"/>
      <c r="X827" s="5"/>
      <c r="Y827" s="5"/>
      <c r="Z827" s="5"/>
    </row>
    <row r="828" spans="1:26" ht="21.75" customHeight="1">
      <c r="A828" s="1"/>
      <c r="B828" s="2"/>
      <c r="C828" s="64"/>
      <c r="D828" s="5"/>
      <c r="E828" s="5"/>
      <c r="F828" s="5"/>
      <c r="G828" s="5"/>
      <c r="H828" s="5"/>
      <c r="I828" s="5"/>
      <c r="J828" s="65"/>
      <c r="K828" s="5"/>
      <c r="L828" s="5"/>
      <c r="M828" s="66"/>
      <c r="N828" s="66"/>
      <c r="O828" s="66"/>
      <c r="P828" s="66"/>
      <c r="Q828" s="66"/>
      <c r="R828" s="5"/>
      <c r="S828" s="5"/>
      <c r="T828" s="5"/>
      <c r="U828" s="5"/>
      <c r="V828" s="8"/>
      <c r="W828" s="5"/>
      <c r="X828" s="5"/>
      <c r="Y828" s="5"/>
      <c r="Z828" s="5"/>
    </row>
    <row r="829" spans="1:26" ht="21.75" customHeight="1">
      <c r="A829" s="1"/>
      <c r="B829" s="2"/>
      <c r="C829" s="64"/>
      <c r="D829" s="5"/>
      <c r="E829" s="5"/>
      <c r="F829" s="5"/>
      <c r="G829" s="5"/>
      <c r="H829" s="5"/>
      <c r="I829" s="5"/>
      <c r="J829" s="65"/>
      <c r="K829" s="5"/>
      <c r="L829" s="5"/>
      <c r="M829" s="66"/>
      <c r="N829" s="66"/>
      <c r="O829" s="66"/>
      <c r="P829" s="66"/>
      <c r="Q829" s="66"/>
      <c r="R829" s="5"/>
      <c r="S829" s="5"/>
      <c r="T829" s="5"/>
      <c r="U829" s="5"/>
      <c r="V829" s="8"/>
      <c r="W829" s="5"/>
      <c r="X829" s="5"/>
      <c r="Y829" s="5"/>
      <c r="Z829" s="5"/>
    </row>
    <row r="830" spans="1:26" ht="21.75" customHeight="1">
      <c r="A830" s="1"/>
      <c r="B830" s="2"/>
      <c r="C830" s="64"/>
      <c r="D830" s="5"/>
      <c r="E830" s="5"/>
      <c r="F830" s="5"/>
      <c r="G830" s="5"/>
      <c r="H830" s="5"/>
      <c r="I830" s="5"/>
      <c r="J830" s="65"/>
      <c r="K830" s="5"/>
      <c r="L830" s="5"/>
      <c r="M830" s="66"/>
      <c r="N830" s="66"/>
      <c r="O830" s="66"/>
      <c r="P830" s="66"/>
      <c r="Q830" s="66"/>
      <c r="R830" s="5"/>
      <c r="S830" s="5"/>
      <c r="T830" s="5"/>
      <c r="U830" s="5"/>
      <c r="V830" s="8"/>
      <c r="W830" s="5"/>
      <c r="X830" s="5"/>
      <c r="Y830" s="5"/>
      <c r="Z830" s="5"/>
    </row>
    <row r="831" spans="1:26" ht="21.75" customHeight="1">
      <c r="A831" s="1"/>
      <c r="B831" s="2"/>
      <c r="C831" s="64"/>
      <c r="D831" s="5"/>
      <c r="E831" s="5"/>
      <c r="F831" s="5"/>
      <c r="G831" s="5"/>
      <c r="H831" s="5"/>
      <c r="I831" s="5"/>
      <c r="J831" s="65"/>
      <c r="K831" s="5"/>
      <c r="L831" s="5"/>
      <c r="M831" s="66"/>
      <c r="N831" s="66"/>
      <c r="O831" s="66"/>
      <c r="P831" s="66"/>
      <c r="Q831" s="66"/>
      <c r="R831" s="5"/>
      <c r="S831" s="5"/>
      <c r="T831" s="5"/>
      <c r="U831" s="5"/>
      <c r="V831" s="8"/>
      <c r="W831" s="5"/>
      <c r="X831" s="5"/>
      <c r="Y831" s="5"/>
      <c r="Z831" s="5"/>
    </row>
    <row r="832" spans="1:26" ht="21.75" customHeight="1">
      <c r="A832" s="1"/>
      <c r="B832" s="2"/>
      <c r="C832" s="64"/>
      <c r="D832" s="5"/>
      <c r="E832" s="5"/>
      <c r="F832" s="5"/>
      <c r="G832" s="5"/>
      <c r="H832" s="5"/>
      <c r="I832" s="5"/>
      <c r="J832" s="65"/>
      <c r="K832" s="5"/>
      <c r="L832" s="5"/>
      <c r="M832" s="66"/>
      <c r="N832" s="66"/>
      <c r="O832" s="66"/>
      <c r="P832" s="66"/>
      <c r="Q832" s="66"/>
      <c r="R832" s="5"/>
      <c r="S832" s="5"/>
      <c r="T832" s="5"/>
      <c r="U832" s="5"/>
      <c r="V832" s="8"/>
      <c r="W832" s="5"/>
      <c r="X832" s="5"/>
      <c r="Y832" s="5"/>
      <c r="Z832" s="5"/>
    </row>
    <row r="833" spans="1:26" ht="21.75" customHeight="1">
      <c r="A833" s="1"/>
      <c r="B833" s="2"/>
      <c r="C833" s="64"/>
      <c r="D833" s="5"/>
      <c r="E833" s="5"/>
      <c r="F833" s="5"/>
      <c r="G833" s="5"/>
      <c r="H833" s="5"/>
      <c r="I833" s="5"/>
      <c r="J833" s="65"/>
      <c r="K833" s="5"/>
      <c r="L833" s="5"/>
      <c r="M833" s="66"/>
      <c r="N833" s="66"/>
      <c r="O833" s="66"/>
      <c r="P833" s="66"/>
      <c r="Q833" s="66"/>
      <c r="R833" s="5"/>
      <c r="S833" s="5"/>
      <c r="T833" s="5"/>
      <c r="U833" s="5"/>
      <c r="V833" s="8"/>
      <c r="W833" s="5"/>
      <c r="X833" s="5"/>
      <c r="Y833" s="5"/>
      <c r="Z833" s="5"/>
    </row>
    <row r="834" spans="1:26" ht="21.75" customHeight="1">
      <c r="A834" s="1"/>
      <c r="B834" s="2"/>
      <c r="C834" s="64"/>
      <c r="D834" s="5"/>
      <c r="E834" s="5"/>
      <c r="F834" s="5"/>
      <c r="G834" s="5"/>
      <c r="H834" s="5"/>
      <c r="I834" s="5"/>
      <c r="J834" s="65"/>
      <c r="K834" s="5"/>
      <c r="L834" s="5"/>
      <c r="M834" s="66"/>
      <c r="N834" s="66"/>
      <c r="O834" s="66"/>
      <c r="P834" s="66"/>
      <c r="Q834" s="66"/>
      <c r="R834" s="5"/>
      <c r="S834" s="5"/>
      <c r="T834" s="5"/>
      <c r="U834" s="5"/>
      <c r="V834" s="8"/>
      <c r="W834" s="5"/>
      <c r="X834" s="5"/>
      <c r="Y834" s="5"/>
      <c r="Z834" s="5"/>
    </row>
    <row r="835" spans="1:26" ht="21.75" customHeight="1">
      <c r="A835" s="1"/>
      <c r="B835" s="2"/>
      <c r="C835" s="64"/>
      <c r="D835" s="5"/>
      <c r="E835" s="5"/>
      <c r="F835" s="5"/>
      <c r="G835" s="5"/>
      <c r="H835" s="5"/>
      <c r="I835" s="5"/>
      <c r="J835" s="65"/>
      <c r="K835" s="5"/>
      <c r="L835" s="5"/>
      <c r="M835" s="66"/>
      <c r="N835" s="66"/>
      <c r="O835" s="66"/>
      <c r="P835" s="66"/>
      <c r="Q835" s="66"/>
      <c r="R835" s="5"/>
      <c r="S835" s="5"/>
      <c r="T835" s="5"/>
      <c r="U835" s="5"/>
      <c r="V835" s="8"/>
      <c r="W835" s="5"/>
      <c r="X835" s="5"/>
      <c r="Y835" s="5"/>
      <c r="Z835" s="5"/>
    </row>
    <row r="836" spans="1:26" ht="21.75" customHeight="1">
      <c r="A836" s="1"/>
      <c r="B836" s="2"/>
      <c r="C836" s="64"/>
      <c r="D836" s="5"/>
      <c r="E836" s="5"/>
      <c r="F836" s="5"/>
      <c r="G836" s="5"/>
      <c r="H836" s="5"/>
      <c r="I836" s="5"/>
      <c r="J836" s="65"/>
      <c r="K836" s="5"/>
      <c r="L836" s="5"/>
      <c r="M836" s="66"/>
      <c r="N836" s="66"/>
      <c r="O836" s="66"/>
      <c r="P836" s="66"/>
      <c r="Q836" s="66"/>
      <c r="R836" s="5"/>
      <c r="S836" s="5"/>
      <c r="T836" s="5"/>
      <c r="U836" s="5"/>
      <c r="V836" s="8"/>
      <c r="W836" s="5"/>
      <c r="X836" s="5"/>
      <c r="Y836" s="5"/>
      <c r="Z836" s="5"/>
    </row>
    <row r="837" spans="1:26" ht="21.75" customHeight="1">
      <c r="A837" s="1"/>
      <c r="B837" s="2"/>
      <c r="C837" s="64"/>
      <c r="D837" s="5"/>
      <c r="E837" s="5"/>
      <c r="F837" s="5"/>
      <c r="G837" s="5"/>
      <c r="H837" s="5"/>
      <c r="I837" s="5"/>
      <c r="J837" s="65"/>
      <c r="K837" s="5"/>
      <c r="L837" s="5"/>
      <c r="M837" s="66"/>
      <c r="N837" s="66"/>
      <c r="O837" s="66"/>
      <c r="P837" s="66"/>
      <c r="Q837" s="66"/>
      <c r="R837" s="5"/>
      <c r="S837" s="5"/>
      <c r="T837" s="5"/>
      <c r="U837" s="5"/>
      <c r="V837" s="8"/>
      <c r="W837" s="5"/>
      <c r="X837" s="5"/>
      <c r="Y837" s="5"/>
      <c r="Z837" s="5"/>
    </row>
    <row r="838" spans="1:26" ht="21.75" customHeight="1">
      <c r="A838" s="1"/>
      <c r="B838" s="2"/>
      <c r="C838" s="64"/>
      <c r="D838" s="5"/>
      <c r="E838" s="5"/>
      <c r="F838" s="5"/>
      <c r="G838" s="5"/>
      <c r="H838" s="5"/>
      <c r="I838" s="5"/>
      <c r="J838" s="65"/>
      <c r="K838" s="5"/>
      <c r="L838" s="5"/>
      <c r="M838" s="66"/>
      <c r="N838" s="66"/>
      <c r="O838" s="66"/>
      <c r="P838" s="66"/>
      <c r="Q838" s="66"/>
      <c r="R838" s="5"/>
      <c r="S838" s="5"/>
      <c r="T838" s="5"/>
      <c r="U838" s="5"/>
      <c r="V838" s="8"/>
      <c r="W838" s="5"/>
      <c r="X838" s="5"/>
      <c r="Y838" s="5"/>
      <c r="Z838" s="5"/>
    </row>
    <row r="839" spans="1:26" ht="21.75" customHeight="1">
      <c r="A839" s="1"/>
      <c r="B839" s="2"/>
      <c r="C839" s="64"/>
      <c r="D839" s="5"/>
      <c r="E839" s="5"/>
      <c r="F839" s="5"/>
      <c r="G839" s="5"/>
      <c r="H839" s="5"/>
      <c r="I839" s="5"/>
      <c r="J839" s="65"/>
      <c r="K839" s="5"/>
      <c r="L839" s="5"/>
      <c r="M839" s="66"/>
      <c r="N839" s="66"/>
      <c r="O839" s="66"/>
      <c r="P839" s="66"/>
      <c r="Q839" s="66"/>
      <c r="R839" s="5"/>
      <c r="S839" s="5"/>
      <c r="T839" s="5"/>
      <c r="U839" s="5"/>
      <c r="V839" s="8"/>
      <c r="W839" s="5"/>
      <c r="X839" s="5"/>
      <c r="Y839" s="5"/>
      <c r="Z839" s="5"/>
    </row>
    <row r="840" spans="1:26" ht="21.75" customHeight="1">
      <c r="A840" s="1"/>
      <c r="B840" s="2"/>
      <c r="C840" s="64"/>
      <c r="D840" s="5"/>
      <c r="E840" s="5"/>
      <c r="F840" s="5"/>
      <c r="G840" s="5"/>
      <c r="H840" s="5"/>
      <c r="I840" s="5"/>
      <c r="J840" s="65"/>
      <c r="K840" s="5"/>
      <c r="L840" s="5"/>
      <c r="M840" s="66"/>
      <c r="N840" s="66"/>
      <c r="O840" s="66"/>
      <c r="P840" s="66"/>
      <c r="Q840" s="66"/>
      <c r="R840" s="5"/>
      <c r="S840" s="5"/>
      <c r="T840" s="5"/>
      <c r="U840" s="5"/>
      <c r="V840" s="8"/>
      <c r="W840" s="5"/>
      <c r="X840" s="5"/>
      <c r="Y840" s="5"/>
      <c r="Z840" s="5"/>
    </row>
    <row r="841" spans="1:26" ht="21.75" customHeight="1">
      <c r="A841" s="1"/>
      <c r="B841" s="2"/>
      <c r="C841" s="64"/>
      <c r="D841" s="5"/>
      <c r="E841" s="5"/>
      <c r="F841" s="5"/>
      <c r="G841" s="5"/>
      <c r="H841" s="5"/>
      <c r="I841" s="5"/>
      <c r="J841" s="65"/>
      <c r="K841" s="5"/>
      <c r="L841" s="5"/>
      <c r="M841" s="66"/>
      <c r="N841" s="66"/>
      <c r="O841" s="66"/>
      <c r="P841" s="66"/>
      <c r="Q841" s="66"/>
      <c r="R841" s="5"/>
      <c r="S841" s="5"/>
      <c r="T841" s="5"/>
      <c r="U841" s="5"/>
      <c r="V841" s="8"/>
      <c r="W841" s="5"/>
      <c r="X841" s="5"/>
      <c r="Y841" s="5"/>
      <c r="Z841" s="5"/>
    </row>
    <row r="842" spans="1:26" ht="21.75" customHeight="1">
      <c r="A842" s="1"/>
      <c r="B842" s="2"/>
      <c r="C842" s="64"/>
      <c r="D842" s="5"/>
      <c r="E842" s="5"/>
      <c r="F842" s="5"/>
      <c r="G842" s="5"/>
      <c r="H842" s="5"/>
      <c r="I842" s="5"/>
      <c r="J842" s="65"/>
      <c r="K842" s="5"/>
      <c r="L842" s="5"/>
      <c r="M842" s="66"/>
      <c r="N842" s="66"/>
      <c r="O842" s="66"/>
      <c r="P842" s="66"/>
      <c r="Q842" s="66"/>
      <c r="R842" s="5"/>
      <c r="S842" s="5"/>
      <c r="T842" s="5"/>
      <c r="U842" s="5"/>
      <c r="V842" s="8"/>
      <c r="W842" s="5"/>
      <c r="X842" s="5"/>
      <c r="Y842" s="5"/>
      <c r="Z842" s="5"/>
    </row>
    <row r="843" spans="1:26" ht="21.75" customHeight="1">
      <c r="A843" s="1"/>
      <c r="B843" s="2"/>
      <c r="C843" s="64"/>
      <c r="D843" s="5"/>
      <c r="E843" s="5"/>
      <c r="F843" s="5"/>
      <c r="G843" s="5"/>
      <c r="H843" s="5"/>
      <c r="I843" s="5"/>
      <c r="J843" s="65"/>
      <c r="K843" s="5"/>
      <c r="L843" s="5"/>
      <c r="M843" s="66"/>
      <c r="N843" s="66"/>
      <c r="O843" s="66"/>
      <c r="P843" s="66"/>
      <c r="Q843" s="66"/>
      <c r="R843" s="5"/>
      <c r="S843" s="5"/>
      <c r="T843" s="5"/>
      <c r="U843" s="5"/>
      <c r="V843" s="8"/>
      <c r="W843" s="5"/>
      <c r="X843" s="5"/>
      <c r="Y843" s="5"/>
      <c r="Z843" s="5"/>
    </row>
    <row r="844" spans="1:26" ht="21.75" customHeight="1">
      <c r="A844" s="1"/>
      <c r="B844" s="2"/>
      <c r="C844" s="64"/>
      <c r="D844" s="5"/>
      <c r="E844" s="5"/>
      <c r="F844" s="5"/>
      <c r="G844" s="5"/>
      <c r="H844" s="5"/>
      <c r="I844" s="5"/>
      <c r="J844" s="65"/>
      <c r="K844" s="5"/>
      <c r="L844" s="5"/>
      <c r="M844" s="66"/>
      <c r="N844" s="66"/>
      <c r="O844" s="66"/>
      <c r="P844" s="66"/>
      <c r="Q844" s="66"/>
      <c r="R844" s="5"/>
      <c r="S844" s="5"/>
      <c r="T844" s="5"/>
      <c r="U844" s="5"/>
      <c r="V844" s="8"/>
      <c r="W844" s="5"/>
      <c r="X844" s="5"/>
      <c r="Y844" s="5"/>
      <c r="Z844" s="5"/>
    </row>
    <row r="845" spans="1:26" ht="21.75" customHeight="1">
      <c r="A845" s="1"/>
      <c r="B845" s="2"/>
      <c r="C845" s="64"/>
      <c r="D845" s="5"/>
      <c r="E845" s="5"/>
      <c r="F845" s="5"/>
      <c r="G845" s="5"/>
      <c r="H845" s="5"/>
      <c r="I845" s="5"/>
      <c r="J845" s="65"/>
      <c r="K845" s="5"/>
      <c r="L845" s="5"/>
      <c r="M845" s="66"/>
      <c r="N845" s="66"/>
      <c r="O845" s="66"/>
      <c r="P845" s="66"/>
      <c r="Q845" s="66"/>
      <c r="R845" s="5"/>
      <c r="S845" s="5"/>
      <c r="T845" s="5"/>
      <c r="U845" s="5"/>
      <c r="V845" s="8"/>
      <c r="W845" s="5"/>
      <c r="X845" s="5"/>
      <c r="Y845" s="5"/>
      <c r="Z845" s="5"/>
    </row>
    <row r="846" spans="1:26" ht="21.75" customHeight="1">
      <c r="A846" s="1"/>
      <c r="B846" s="2"/>
      <c r="C846" s="64"/>
      <c r="D846" s="5"/>
      <c r="E846" s="5"/>
      <c r="F846" s="5"/>
      <c r="G846" s="5"/>
      <c r="H846" s="5"/>
      <c r="I846" s="5"/>
      <c r="J846" s="65"/>
      <c r="K846" s="5"/>
      <c r="L846" s="5"/>
      <c r="M846" s="66"/>
      <c r="N846" s="66"/>
      <c r="O846" s="66"/>
      <c r="P846" s="66"/>
      <c r="Q846" s="66"/>
      <c r="R846" s="5"/>
      <c r="S846" s="5"/>
      <c r="T846" s="5"/>
      <c r="U846" s="5"/>
      <c r="V846" s="8"/>
      <c r="W846" s="5"/>
      <c r="X846" s="5"/>
      <c r="Y846" s="5"/>
      <c r="Z846" s="5"/>
    </row>
    <row r="847" spans="1:26" ht="21.75" customHeight="1">
      <c r="A847" s="1"/>
      <c r="B847" s="2"/>
      <c r="C847" s="64"/>
      <c r="D847" s="5"/>
      <c r="E847" s="5"/>
      <c r="F847" s="5"/>
      <c r="G847" s="5"/>
      <c r="H847" s="5"/>
      <c r="I847" s="5"/>
      <c r="J847" s="65"/>
      <c r="K847" s="5"/>
      <c r="L847" s="5"/>
      <c r="M847" s="66"/>
      <c r="N847" s="66"/>
      <c r="O847" s="66"/>
      <c r="P847" s="66"/>
      <c r="Q847" s="66"/>
      <c r="R847" s="5"/>
      <c r="S847" s="5"/>
      <c r="T847" s="5"/>
      <c r="U847" s="5"/>
      <c r="V847" s="8"/>
      <c r="W847" s="5"/>
      <c r="X847" s="5"/>
      <c r="Y847" s="5"/>
      <c r="Z847" s="5"/>
    </row>
    <row r="848" spans="1:26" ht="21.75" customHeight="1">
      <c r="A848" s="1"/>
      <c r="B848" s="2"/>
      <c r="C848" s="64"/>
      <c r="D848" s="5"/>
      <c r="E848" s="5"/>
      <c r="F848" s="5"/>
      <c r="G848" s="5"/>
      <c r="H848" s="5"/>
      <c r="I848" s="5"/>
      <c r="J848" s="65"/>
      <c r="K848" s="5"/>
      <c r="L848" s="5"/>
      <c r="M848" s="66"/>
      <c r="N848" s="66"/>
      <c r="O848" s="66"/>
      <c r="P848" s="66"/>
      <c r="Q848" s="66"/>
      <c r="R848" s="5"/>
      <c r="S848" s="5"/>
      <c r="T848" s="5"/>
      <c r="U848" s="5"/>
      <c r="V848" s="8"/>
      <c r="W848" s="5"/>
      <c r="X848" s="5"/>
      <c r="Y848" s="5"/>
      <c r="Z848" s="5"/>
    </row>
    <row r="849" spans="1:26" ht="21.75" customHeight="1">
      <c r="A849" s="1"/>
      <c r="B849" s="2"/>
      <c r="C849" s="64"/>
      <c r="D849" s="5"/>
      <c r="E849" s="5"/>
      <c r="F849" s="5"/>
      <c r="G849" s="5"/>
      <c r="H849" s="5"/>
      <c r="I849" s="5"/>
      <c r="J849" s="65"/>
      <c r="K849" s="5"/>
      <c r="L849" s="5"/>
      <c r="M849" s="66"/>
      <c r="N849" s="66"/>
      <c r="O849" s="66"/>
      <c r="P849" s="66"/>
      <c r="Q849" s="66"/>
      <c r="R849" s="5"/>
      <c r="S849" s="5"/>
      <c r="T849" s="5"/>
      <c r="U849" s="5"/>
      <c r="V849" s="8"/>
      <c r="W849" s="5"/>
      <c r="X849" s="5"/>
      <c r="Y849" s="5"/>
      <c r="Z849" s="5"/>
    </row>
    <row r="850" spans="1:26" ht="21.75" customHeight="1">
      <c r="A850" s="1"/>
      <c r="B850" s="2"/>
      <c r="C850" s="64"/>
      <c r="D850" s="5"/>
      <c r="E850" s="5"/>
      <c r="F850" s="5"/>
      <c r="G850" s="5"/>
      <c r="H850" s="5"/>
      <c r="I850" s="5"/>
      <c r="J850" s="65"/>
      <c r="K850" s="5"/>
      <c r="L850" s="5"/>
      <c r="M850" s="66"/>
      <c r="N850" s="66"/>
      <c r="O850" s="66"/>
      <c r="P850" s="66"/>
      <c r="Q850" s="66"/>
      <c r="R850" s="5"/>
      <c r="S850" s="5"/>
      <c r="T850" s="5"/>
      <c r="U850" s="5"/>
      <c r="V850" s="8"/>
      <c r="W850" s="5"/>
      <c r="X850" s="5"/>
      <c r="Y850" s="5"/>
      <c r="Z850" s="5"/>
    </row>
    <row r="851" spans="1:26" ht="21.75" customHeight="1">
      <c r="A851" s="1"/>
      <c r="B851" s="2"/>
      <c r="C851" s="64"/>
      <c r="D851" s="5"/>
      <c r="E851" s="5"/>
      <c r="F851" s="5"/>
      <c r="G851" s="5"/>
      <c r="H851" s="5"/>
      <c r="I851" s="5"/>
      <c r="J851" s="65"/>
      <c r="K851" s="5"/>
      <c r="L851" s="5"/>
      <c r="M851" s="66"/>
      <c r="N851" s="66"/>
      <c r="O851" s="66"/>
      <c r="P851" s="66"/>
      <c r="Q851" s="66"/>
      <c r="R851" s="5"/>
      <c r="S851" s="5"/>
      <c r="T851" s="5"/>
      <c r="U851" s="5"/>
      <c r="V851" s="8"/>
      <c r="W851" s="5"/>
      <c r="X851" s="5"/>
      <c r="Y851" s="5"/>
      <c r="Z851" s="5"/>
    </row>
    <row r="852" spans="1:26" ht="21.75" customHeight="1">
      <c r="A852" s="1"/>
      <c r="B852" s="2"/>
      <c r="C852" s="64"/>
      <c r="D852" s="5"/>
      <c r="E852" s="5"/>
      <c r="F852" s="5"/>
      <c r="G852" s="5"/>
      <c r="H852" s="5"/>
      <c r="I852" s="5"/>
      <c r="J852" s="65"/>
      <c r="K852" s="5"/>
      <c r="L852" s="5"/>
      <c r="M852" s="66"/>
      <c r="N852" s="66"/>
      <c r="O852" s="66"/>
      <c r="P852" s="66"/>
      <c r="Q852" s="66"/>
      <c r="R852" s="5"/>
      <c r="S852" s="5"/>
      <c r="T852" s="5"/>
      <c r="U852" s="5"/>
      <c r="V852" s="8"/>
      <c r="W852" s="5"/>
      <c r="X852" s="5"/>
      <c r="Y852" s="5"/>
      <c r="Z852" s="5"/>
    </row>
    <row r="853" spans="1:26" ht="21.75" customHeight="1">
      <c r="A853" s="1"/>
      <c r="B853" s="2"/>
      <c r="C853" s="64"/>
      <c r="D853" s="5"/>
      <c r="E853" s="5"/>
      <c r="F853" s="5"/>
      <c r="G853" s="5"/>
      <c r="H853" s="5"/>
      <c r="I853" s="5"/>
      <c r="J853" s="65"/>
      <c r="K853" s="5"/>
      <c r="L853" s="5"/>
      <c r="M853" s="66"/>
      <c r="N853" s="66"/>
      <c r="O853" s="66"/>
      <c r="P853" s="66"/>
      <c r="Q853" s="66"/>
      <c r="R853" s="5"/>
      <c r="S853" s="5"/>
      <c r="T853" s="5"/>
      <c r="U853" s="5"/>
      <c r="V853" s="8"/>
      <c r="W853" s="5"/>
      <c r="X853" s="5"/>
      <c r="Y853" s="5"/>
      <c r="Z853" s="5"/>
    </row>
    <row r="854" spans="1:26" ht="21.75" customHeight="1">
      <c r="A854" s="1"/>
      <c r="B854" s="2"/>
      <c r="C854" s="64"/>
      <c r="D854" s="5"/>
      <c r="E854" s="5"/>
      <c r="F854" s="5"/>
      <c r="G854" s="5"/>
      <c r="H854" s="5"/>
      <c r="I854" s="5"/>
      <c r="J854" s="65"/>
      <c r="K854" s="5"/>
      <c r="L854" s="5"/>
      <c r="M854" s="66"/>
      <c r="N854" s="66"/>
      <c r="O854" s="66"/>
      <c r="P854" s="66"/>
      <c r="Q854" s="66"/>
      <c r="R854" s="5"/>
      <c r="S854" s="5"/>
      <c r="T854" s="5"/>
      <c r="U854" s="5"/>
      <c r="V854" s="8"/>
      <c r="W854" s="5"/>
      <c r="X854" s="5"/>
      <c r="Y854" s="5"/>
      <c r="Z854" s="5"/>
    </row>
    <row r="855" spans="1:26" ht="21.75" customHeight="1">
      <c r="A855" s="1"/>
      <c r="B855" s="2"/>
      <c r="C855" s="64"/>
      <c r="D855" s="5"/>
      <c r="E855" s="5"/>
      <c r="F855" s="5"/>
      <c r="G855" s="5"/>
      <c r="H855" s="5"/>
      <c r="I855" s="5"/>
      <c r="J855" s="65"/>
      <c r="K855" s="5"/>
      <c r="L855" s="5"/>
      <c r="M855" s="66"/>
      <c r="N855" s="66"/>
      <c r="O855" s="66"/>
      <c r="P855" s="66"/>
      <c r="Q855" s="66"/>
      <c r="R855" s="5"/>
      <c r="S855" s="5"/>
      <c r="T855" s="5"/>
      <c r="U855" s="5"/>
      <c r="V855" s="8"/>
      <c r="W855" s="5"/>
      <c r="X855" s="5"/>
      <c r="Y855" s="5"/>
      <c r="Z855" s="5"/>
    </row>
    <row r="856" spans="1:26" ht="21.75" customHeight="1">
      <c r="A856" s="1"/>
      <c r="B856" s="2"/>
      <c r="C856" s="64"/>
      <c r="D856" s="5"/>
      <c r="E856" s="5"/>
      <c r="F856" s="5"/>
      <c r="G856" s="5"/>
      <c r="H856" s="5"/>
      <c r="I856" s="5"/>
      <c r="J856" s="65"/>
      <c r="K856" s="5"/>
      <c r="L856" s="5"/>
      <c r="M856" s="66"/>
      <c r="N856" s="66"/>
      <c r="O856" s="66"/>
      <c r="P856" s="66"/>
      <c r="Q856" s="66"/>
      <c r="R856" s="5"/>
      <c r="S856" s="5"/>
      <c r="T856" s="5"/>
      <c r="U856" s="5"/>
      <c r="V856" s="8"/>
      <c r="W856" s="5"/>
      <c r="X856" s="5"/>
      <c r="Y856" s="5"/>
      <c r="Z856" s="5"/>
    </row>
    <row r="857" spans="1:26" ht="21.75" customHeight="1">
      <c r="A857" s="1"/>
      <c r="B857" s="2"/>
      <c r="C857" s="64"/>
      <c r="D857" s="5"/>
      <c r="E857" s="5"/>
      <c r="F857" s="5"/>
      <c r="G857" s="5"/>
      <c r="H857" s="5"/>
      <c r="I857" s="5"/>
      <c r="J857" s="65"/>
      <c r="K857" s="5"/>
      <c r="L857" s="5"/>
      <c r="M857" s="66"/>
      <c r="N857" s="66"/>
      <c r="O857" s="66"/>
      <c r="P857" s="66"/>
      <c r="Q857" s="66"/>
      <c r="R857" s="5"/>
      <c r="S857" s="5"/>
      <c r="T857" s="5"/>
      <c r="U857" s="5"/>
      <c r="V857" s="8"/>
      <c r="W857" s="5"/>
      <c r="X857" s="5"/>
      <c r="Y857" s="5"/>
      <c r="Z857" s="5"/>
    </row>
    <row r="858" spans="1:26" ht="21.75" customHeight="1">
      <c r="A858" s="1"/>
      <c r="B858" s="2"/>
      <c r="C858" s="64"/>
      <c r="D858" s="5"/>
      <c r="E858" s="5"/>
      <c r="F858" s="5"/>
      <c r="G858" s="5"/>
      <c r="H858" s="5"/>
      <c r="I858" s="5"/>
      <c r="J858" s="65"/>
      <c r="K858" s="5"/>
      <c r="L858" s="5"/>
      <c r="M858" s="66"/>
      <c r="N858" s="66"/>
      <c r="O858" s="66"/>
      <c r="P858" s="66"/>
      <c r="Q858" s="66"/>
      <c r="R858" s="5"/>
      <c r="S858" s="5"/>
      <c r="T858" s="5"/>
      <c r="U858" s="5"/>
      <c r="V858" s="8"/>
      <c r="W858" s="5"/>
      <c r="X858" s="5"/>
      <c r="Y858" s="5"/>
      <c r="Z858" s="5"/>
    </row>
    <row r="859" spans="1:26" ht="21.75" customHeight="1">
      <c r="A859" s="1"/>
      <c r="B859" s="2"/>
      <c r="C859" s="64"/>
      <c r="D859" s="5"/>
      <c r="E859" s="5"/>
      <c r="F859" s="5"/>
      <c r="G859" s="5"/>
      <c r="H859" s="5"/>
      <c r="I859" s="5"/>
      <c r="J859" s="65"/>
      <c r="K859" s="5"/>
      <c r="L859" s="5"/>
      <c r="M859" s="66"/>
      <c r="N859" s="66"/>
      <c r="O859" s="66"/>
      <c r="P859" s="66"/>
      <c r="Q859" s="66"/>
      <c r="R859" s="5"/>
      <c r="S859" s="5"/>
      <c r="T859" s="5"/>
      <c r="U859" s="5"/>
      <c r="V859" s="8"/>
      <c r="W859" s="5"/>
      <c r="X859" s="5"/>
      <c r="Y859" s="5"/>
      <c r="Z859" s="5"/>
    </row>
    <row r="860" spans="1:26" ht="21.75" customHeight="1">
      <c r="A860" s="1"/>
      <c r="B860" s="2"/>
      <c r="C860" s="64"/>
      <c r="D860" s="5"/>
      <c r="E860" s="5"/>
      <c r="F860" s="5"/>
      <c r="G860" s="5"/>
      <c r="H860" s="5"/>
      <c r="I860" s="5"/>
      <c r="J860" s="65"/>
      <c r="K860" s="5"/>
      <c r="L860" s="5"/>
      <c r="M860" s="66"/>
      <c r="N860" s="66"/>
      <c r="O860" s="66"/>
      <c r="P860" s="66"/>
      <c r="Q860" s="66"/>
      <c r="R860" s="5"/>
      <c r="S860" s="5"/>
      <c r="T860" s="5"/>
      <c r="U860" s="5"/>
      <c r="V860" s="8"/>
      <c r="W860" s="5"/>
      <c r="X860" s="5"/>
      <c r="Y860" s="5"/>
      <c r="Z860" s="5"/>
    </row>
    <row r="861" spans="1:26" ht="21.75" customHeight="1">
      <c r="A861" s="1"/>
      <c r="B861" s="2"/>
      <c r="C861" s="64"/>
      <c r="D861" s="5"/>
      <c r="E861" s="5"/>
      <c r="F861" s="5"/>
      <c r="G861" s="5"/>
      <c r="H861" s="5"/>
      <c r="I861" s="5"/>
      <c r="J861" s="65"/>
      <c r="K861" s="5"/>
      <c r="L861" s="5"/>
      <c r="M861" s="66"/>
      <c r="N861" s="66"/>
      <c r="O861" s="66"/>
      <c r="P861" s="66"/>
      <c r="Q861" s="66"/>
      <c r="R861" s="5"/>
      <c r="S861" s="5"/>
      <c r="T861" s="5"/>
      <c r="U861" s="5"/>
      <c r="V861" s="8"/>
      <c r="W861" s="5"/>
      <c r="X861" s="5"/>
      <c r="Y861" s="5"/>
      <c r="Z861" s="5"/>
    </row>
    <row r="862" spans="1:26" ht="21.75" customHeight="1">
      <c r="A862" s="1"/>
      <c r="B862" s="2"/>
      <c r="C862" s="64"/>
      <c r="D862" s="5"/>
      <c r="E862" s="5"/>
      <c r="F862" s="5"/>
      <c r="G862" s="5"/>
      <c r="H862" s="5"/>
      <c r="I862" s="5"/>
      <c r="J862" s="65"/>
      <c r="K862" s="5"/>
      <c r="L862" s="5"/>
      <c r="M862" s="66"/>
      <c r="N862" s="66"/>
      <c r="O862" s="66"/>
      <c r="P862" s="66"/>
      <c r="Q862" s="66"/>
      <c r="R862" s="5"/>
      <c r="S862" s="5"/>
      <c r="T862" s="5"/>
      <c r="U862" s="5"/>
      <c r="V862" s="8"/>
      <c r="W862" s="5"/>
      <c r="X862" s="5"/>
      <c r="Y862" s="5"/>
      <c r="Z862" s="5"/>
    </row>
    <row r="863" spans="1:26" ht="21.75" customHeight="1">
      <c r="A863" s="1"/>
      <c r="B863" s="2"/>
      <c r="C863" s="64"/>
      <c r="D863" s="5"/>
      <c r="E863" s="5"/>
      <c r="F863" s="5"/>
      <c r="G863" s="5"/>
      <c r="H863" s="5"/>
      <c r="I863" s="5"/>
      <c r="J863" s="65"/>
      <c r="K863" s="5"/>
      <c r="L863" s="5"/>
      <c r="M863" s="66"/>
      <c r="N863" s="66"/>
      <c r="O863" s="66"/>
      <c r="P863" s="66"/>
      <c r="Q863" s="66"/>
      <c r="R863" s="5"/>
      <c r="S863" s="5"/>
      <c r="T863" s="5"/>
      <c r="U863" s="5"/>
      <c r="V863" s="8"/>
      <c r="W863" s="5"/>
      <c r="X863" s="5"/>
      <c r="Y863" s="5"/>
      <c r="Z863" s="5"/>
    </row>
    <row r="864" spans="1:26" ht="21.75" customHeight="1">
      <c r="A864" s="1"/>
      <c r="B864" s="2"/>
      <c r="C864" s="64"/>
      <c r="D864" s="5"/>
      <c r="E864" s="5"/>
      <c r="F864" s="5"/>
      <c r="G864" s="5"/>
      <c r="H864" s="5"/>
      <c r="I864" s="5"/>
      <c r="J864" s="65"/>
      <c r="K864" s="5"/>
      <c r="L864" s="5"/>
      <c r="M864" s="66"/>
      <c r="N864" s="66"/>
      <c r="O864" s="66"/>
      <c r="P864" s="66"/>
      <c r="Q864" s="66"/>
      <c r="R864" s="5"/>
      <c r="S864" s="5"/>
      <c r="T864" s="5"/>
      <c r="U864" s="5"/>
      <c r="V864" s="8"/>
      <c r="W864" s="5"/>
      <c r="X864" s="5"/>
      <c r="Y864" s="5"/>
      <c r="Z864" s="5"/>
    </row>
    <row r="865" spans="1:26" ht="21.75" customHeight="1">
      <c r="A865" s="1"/>
      <c r="B865" s="2"/>
      <c r="C865" s="64"/>
      <c r="D865" s="5"/>
      <c r="E865" s="5"/>
      <c r="F865" s="5"/>
      <c r="G865" s="5"/>
      <c r="H865" s="5"/>
      <c r="I865" s="5"/>
      <c r="J865" s="65"/>
      <c r="K865" s="5"/>
      <c r="L865" s="5"/>
      <c r="M865" s="66"/>
      <c r="N865" s="66"/>
      <c r="O865" s="66"/>
      <c r="P865" s="66"/>
      <c r="Q865" s="66"/>
      <c r="R865" s="5"/>
      <c r="S865" s="5"/>
      <c r="T865" s="5"/>
      <c r="U865" s="5"/>
      <c r="V865" s="8"/>
      <c r="W865" s="5"/>
      <c r="X865" s="5"/>
      <c r="Y865" s="5"/>
      <c r="Z865" s="5"/>
    </row>
    <row r="866" spans="1:26" ht="21.75" customHeight="1">
      <c r="A866" s="1"/>
      <c r="B866" s="2"/>
      <c r="C866" s="64"/>
      <c r="D866" s="5"/>
      <c r="E866" s="5"/>
      <c r="F866" s="5"/>
      <c r="G866" s="5"/>
      <c r="H866" s="5"/>
      <c r="I866" s="5"/>
      <c r="J866" s="65"/>
      <c r="K866" s="5"/>
      <c r="L866" s="5"/>
      <c r="M866" s="66"/>
      <c r="N866" s="66"/>
      <c r="O866" s="66"/>
      <c r="P866" s="66"/>
      <c r="Q866" s="66"/>
      <c r="R866" s="5"/>
      <c r="S866" s="5"/>
      <c r="T866" s="5"/>
      <c r="U866" s="5"/>
      <c r="V866" s="8"/>
      <c r="W866" s="5"/>
      <c r="X866" s="5"/>
      <c r="Y866" s="5"/>
      <c r="Z866" s="5"/>
    </row>
    <row r="867" spans="1:26" ht="21.75" customHeight="1">
      <c r="A867" s="1"/>
      <c r="B867" s="2"/>
      <c r="C867" s="64"/>
      <c r="D867" s="5"/>
      <c r="E867" s="5"/>
      <c r="F867" s="5"/>
      <c r="G867" s="5"/>
      <c r="H867" s="5"/>
      <c r="I867" s="5"/>
      <c r="J867" s="65"/>
      <c r="K867" s="5"/>
      <c r="L867" s="5"/>
      <c r="M867" s="66"/>
      <c r="N867" s="66"/>
      <c r="O867" s="66"/>
      <c r="P867" s="66"/>
      <c r="Q867" s="66"/>
      <c r="R867" s="5"/>
      <c r="S867" s="5"/>
      <c r="T867" s="5"/>
      <c r="U867" s="5"/>
      <c r="V867" s="8"/>
      <c r="W867" s="5"/>
      <c r="X867" s="5"/>
      <c r="Y867" s="5"/>
      <c r="Z867" s="5"/>
    </row>
    <row r="868" spans="1:26" ht="21.75" customHeight="1">
      <c r="A868" s="1"/>
      <c r="B868" s="2"/>
      <c r="C868" s="64"/>
      <c r="D868" s="5"/>
      <c r="E868" s="5"/>
      <c r="F868" s="5"/>
      <c r="G868" s="5"/>
      <c r="H868" s="5"/>
      <c r="I868" s="5"/>
      <c r="J868" s="65"/>
      <c r="K868" s="5"/>
      <c r="L868" s="5"/>
      <c r="M868" s="66"/>
      <c r="N868" s="66"/>
      <c r="O868" s="66"/>
      <c r="P868" s="66"/>
      <c r="Q868" s="66"/>
      <c r="R868" s="5"/>
      <c r="S868" s="5"/>
      <c r="T868" s="5"/>
      <c r="U868" s="5"/>
      <c r="V868" s="8"/>
      <c r="W868" s="5"/>
      <c r="X868" s="5"/>
      <c r="Y868" s="5"/>
      <c r="Z868" s="5"/>
    </row>
    <row r="869" spans="1:26" ht="21.75" customHeight="1">
      <c r="A869" s="1"/>
      <c r="B869" s="2"/>
      <c r="C869" s="64"/>
      <c r="D869" s="5"/>
      <c r="E869" s="5"/>
      <c r="F869" s="5"/>
      <c r="G869" s="5"/>
      <c r="H869" s="5"/>
      <c r="I869" s="5"/>
      <c r="J869" s="65"/>
      <c r="K869" s="5"/>
      <c r="L869" s="5"/>
      <c r="M869" s="66"/>
      <c r="N869" s="66"/>
      <c r="O869" s="66"/>
      <c r="P869" s="66"/>
      <c r="Q869" s="66"/>
      <c r="R869" s="5"/>
      <c r="S869" s="5"/>
      <c r="T869" s="5"/>
      <c r="U869" s="5"/>
      <c r="V869" s="8"/>
      <c r="W869" s="5"/>
      <c r="X869" s="5"/>
      <c r="Y869" s="5"/>
      <c r="Z869" s="5"/>
    </row>
    <row r="870" spans="1:26" ht="21.75" customHeight="1">
      <c r="A870" s="1"/>
      <c r="B870" s="2"/>
      <c r="C870" s="64"/>
      <c r="D870" s="5"/>
      <c r="E870" s="5"/>
      <c r="F870" s="5"/>
      <c r="G870" s="5"/>
      <c r="H870" s="5"/>
      <c r="I870" s="5"/>
      <c r="J870" s="65"/>
      <c r="K870" s="5"/>
      <c r="L870" s="5"/>
      <c r="M870" s="66"/>
      <c r="N870" s="66"/>
      <c r="O870" s="66"/>
      <c r="P870" s="66"/>
      <c r="Q870" s="66"/>
      <c r="R870" s="5"/>
      <c r="S870" s="5"/>
      <c r="T870" s="5"/>
      <c r="U870" s="5"/>
      <c r="V870" s="8"/>
      <c r="W870" s="5"/>
      <c r="X870" s="5"/>
      <c r="Y870" s="5"/>
      <c r="Z870" s="5"/>
    </row>
    <row r="871" spans="1:26" ht="21.75" customHeight="1">
      <c r="A871" s="1"/>
      <c r="B871" s="2"/>
      <c r="C871" s="64"/>
      <c r="D871" s="5"/>
      <c r="E871" s="5"/>
      <c r="F871" s="5"/>
      <c r="G871" s="5"/>
      <c r="H871" s="5"/>
      <c r="I871" s="5"/>
      <c r="J871" s="65"/>
      <c r="K871" s="5"/>
      <c r="L871" s="5"/>
      <c r="M871" s="66"/>
      <c r="N871" s="66"/>
      <c r="O871" s="66"/>
      <c r="P871" s="66"/>
      <c r="Q871" s="66"/>
      <c r="R871" s="5"/>
      <c r="S871" s="5"/>
      <c r="T871" s="5"/>
      <c r="U871" s="5"/>
      <c r="V871" s="8"/>
      <c r="W871" s="5"/>
      <c r="X871" s="5"/>
      <c r="Y871" s="5"/>
      <c r="Z871" s="5"/>
    </row>
    <row r="872" spans="1:26" ht="21.75" customHeight="1">
      <c r="A872" s="1"/>
      <c r="B872" s="2"/>
      <c r="C872" s="64"/>
      <c r="D872" s="5"/>
      <c r="E872" s="5"/>
      <c r="F872" s="5"/>
      <c r="G872" s="5"/>
      <c r="H872" s="5"/>
      <c r="I872" s="5"/>
      <c r="J872" s="65"/>
      <c r="K872" s="5"/>
      <c r="L872" s="5"/>
      <c r="M872" s="66"/>
      <c r="N872" s="66"/>
      <c r="O872" s="66"/>
      <c r="P872" s="66"/>
      <c r="Q872" s="66"/>
      <c r="R872" s="5"/>
      <c r="S872" s="5"/>
      <c r="T872" s="5"/>
      <c r="U872" s="5"/>
      <c r="V872" s="8"/>
      <c r="W872" s="5"/>
      <c r="X872" s="5"/>
      <c r="Y872" s="5"/>
      <c r="Z872" s="5"/>
    </row>
    <row r="873" spans="1:26" ht="21.75" customHeight="1">
      <c r="A873" s="1"/>
      <c r="B873" s="2"/>
      <c r="C873" s="64"/>
      <c r="D873" s="5"/>
      <c r="E873" s="5"/>
      <c r="F873" s="5"/>
      <c r="G873" s="5"/>
      <c r="H873" s="5"/>
      <c r="I873" s="5"/>
      <c r="J873" s="65"/>
      <c r="K873" s="5"/>
      <c r="L873" s="5"/>
      <c r="M873" s="66"/>
      <c r="N873" s="66"/>
      <c r="O873" s="66"/>
      <c r="P873" s="66"/>
      <c r="Q873" s="66"/>
      <c r="R873" s="5"/>
      <c r="S873" s="5"/>
      <c r="T873" s="5"/>
      <c r="U873" s="5"/>
      <c r="V873" s="8"/>
      <c r="W873" s="5"/>
      <c r="X873" s="5"/>
      <c r="Y873" s="5"/>
      <c r="Z873" s="5"/>
    </row>
    <row r="874" spans="1:26" ht="21.75" customHeight="1">
      <c r="A874" s="1"/>
      <c r="B874" s="2"/>
      <c r="C874" s="64"/>
      <c r="D874" s="5"/>
      <c r="E874" s="5"/>
      <c r="F874" s="5"/>
      <c r="G874" s="5"/>
      <c r="H874" s="5"/>
      <c r="I874" s="5"/>
      <c r="J874" s="65"/>
      <c r="K874" s="5"/>
      <c r="L874" s="5"/>
      <c r="M874" s="66"/>
      <c r="N874" s="66"/>
      <c r="O874" s="66"/>
      <c r="P874" s="66"/>
      <c r="Q874" s="66"/>
      <c r="R874" s="5"/>
      <c r="S874" s="5"/>
      <c r="T874" s="5"/>
      <c r="U874" s="5"/>
      <c r="V874" s="8"/>
      <c r="W874" s="5"/>
      <c r="X874" s="5"/>
      <c r="Y874" s="5"/>
      <c r="Z874" s="5"/>
    </row>
    <row r="875" spans="1:26" ht="21.75" customHeight="1">
      <c r="A875" s="1"/>
      <c r="B875" s="2"/>
      <c r="C875" s="64"/>
      <c r="D875" s="5"/>
      <c r="E875" s="5"/>
      <c r="F875" s="5"/>
      <c r="G875" s="5"/>
      <c r="H875" s="5"/>
      <c r="I875" s="5"/>
      <c r="J875" s="65"/>
      <c r="K875" s="5"/>
      <c r="L875" s="5"/>
      <c r="M875" s="66"/>
      <c r="N875" s="66"/>
      <c r="O875" s="66"/>
      <c r="P875" s="66"/>
      <c r="Q875" s="66"/>
      <c r="R875" s="5"/>
      <c r="S875" s="5"/>
      <c r="T875" s="5"/>
      <c r="U875" s="5"/>
      <c r="V875" s="8"/>
      <c r="W875" s="5"/>
      <c r="X875" s="5"/>
      <c r="Y875" s="5"/>
      <c r="Z875" s="5"/>
    </row>
    <row r="876" spans="1:26" ht="21.75" customHeight="1">
      <c r="A876" s="1"/>
      <c r="B876" s="2"/>
      <c r="C876" s="64"/>
      <c r="D876" s="5"/>
      <c r="E876" s="5"/>
      <c r="F876" s="5"/>
      <c r="G876" s="5"/>
      <c r="H876" s="5"/>
      <c r="I876" s="5"/>
      <c r="J876" s="65"/>
      <c r="K876" s="5"/>
      <c r="L876" s="5"/>
      <c r="M876" s="66"/>
      <c r="N876" s="66"/>
      <c r="O876" s="66"/>
      <c r="P876" s="66"/>
      <c r="Q876" s="66"/>
      <c r="R876" s="5"/>
      <c r="S876" s="5"/>
      <c r="T876" s="5"/>
      <c r="U876" s="5"/>
      <c r="V876" s="8"/>
      <c r="W876" s="5"/>
      <c r="X876" s="5"/>
      <c r="Y876" s="5"/>
      <c r="Z876" s="5"/>
    </row>
    <row r="877" spans="1:26" ht="21.75" customHeight="1">
      <c r="A877" s="1"/>
      <c r="B877" s="2"/>
      <c r="C877" s="64"/>
      <c r="D877" s="5"/>
      <c r="E877" s="5"/>
      <c r="F877" s="5"/>
      <c r="G877" s="5"/>
      <c r="H877" s="5"/>
      <c r="I877" s="5"/>
      <c r="J877" s="65"/>
      <c r="K877" s="5"/>
      <c r="L877" s="5"/>
      <c r="M877" s="66"/>
      <c r="N877" s="66"/>
      <c r="O877" s="66"/>
      <c r="P877" s="66"/>
      <c r="Q877" s="66"/>
      <c r="R877" s="5"/>
      <c r="S877" s="5"/>
      <c r="T877" s="5"/>
      <c r="U877" s="5"/>
      <c r="V877" s="8"/>
      <c r="W877" s="5"/>
      <c r="X877" s="5"/>
      <c r="Y877" s="5"/>
      <c r="Z877" s="5"/>
    </row>
    <row r="878" spans="1:26" ht="21.75" customHeight="1">
      <c r="A878" s="1"/>
      <c r="B878" s="2"/>
      <c r="C878" s="64"/>
      <c r="D878" s="5"/>
      <c r="E878" s="5"/>
      <c r="F878" s="5"/>
      <c r="G878" s="5"/>
      <c r="H878" s="5"/>
      <c r="I878" s="5"/>
      <c r="J878" s="65"/>
      <c r="K878" s="5"/>
      <c r="L878" s="5"/>
      <c r="M878" s="66"/>
      <c r="N878" s="66"/>
      <c r="O878" s="66"/>
      <c r="P878" s="66"/>
      <c r="Q878" s="66"/>
      <c r="R878" s="5"/>
      <c r="S878" s="5"/>
      <c r="T878" s="5"/>
      <c r="U878" s="5"/>
      <c r="V878" s="8"/>
      <c r="W878" s="5"/>
      <c r="X878" s="5"/>
      <c r="Y878" s="5"/>
      <c r="Z878" s="5"/>
    </row>
    <row r="879" spans="1:26" ht="21.75" customHeight="1">
      <c r="A879" s="1"/>
      <c r="B879" s="2"/>
      <c r="C879" s="64"/>
      <c r="D879" s="5"/>
      <c r="E879" s="5"/>
      <c r="F879" s="5"/>
      <c r="G879" s="5"/>
      <c r="H879" s="5"/>
      <c r="I879" s="5"/>
      <c r="J879" s="65"/>
      <c r="K879" s="5"/>
      <c r="L879" s="5"/>
      <c r="M879" s="66"/>
      <c r="N879" s="66"/>
      <c r="O879" s="66"/>
      <c r="P879" s="66"/>
      <c r="Q879" s="66"/>
      <c r="R879" s="5"/>
      <c r="S879" s="5"/>
      <c r="T879" s="5"/>
      <c r="U879" s="5"/>
      <c r="V879" s="8"/>
      <c r="W879" s="5"/>
      <c r="X879" s="5"/>
      <c r="Y879" s="5"/>
      <c r="Z879" s="5"/>
    </row>
    <row r="880" spans="1:26" ht="21.75" customHeight="1">
      <c r="A880" s="1"/>
      <c r="B880" s="2"/>
      <c r="C880" s="64"/>
      <c r="D880" s="5"/>
      <c r="E880" s="5"/>
      <c r="F880" s="5"/>
      <c r="G880" s="5"/>
      <c r="H880" s="5"/>
      <c r="I880" s="5"/>
      <c r="J880" s="65"/>
      <c r="K880" s="5"/>
      <c r="L880" s="5"/>
      <c r="M880" s="66"/>
      <c r="N880" s="66"/>
      <c r="O880" s="66"/>
      <c r="P880" s="66"/>
      <c r="Q880" s="66"/>
      <c r="R880" s="5"/>
      <c r="S880" s="5"/>
      <c r="T880" s="5"/>
      <c r="U880" s="5"/>
      <c r="V880" s="8"/>
      <c r="W880" s="5"/>
      <c r="X880" s="5"/>
      <c r="Y880" s="5"/>
      <c r="Z880" s="5"/>
    </row>
    <row r="881" spans="1:26" ht="21.75" customHeight="1">
      <c r="A881" s="1"/>
      <c r="B881" s="2"/>
      <c r="C881" s="64"/>
      <c r="D881" s="5"/>
      <c r="E881" s="5"/>
      <c r="F881" s="5"/>
      <c r="G881" s="5"/>
      <c r="H881" s="5"/>
      <c r="I881" s="5"/>
      <c r="J881" s="65"/>
      <c r="K881" s="5"/>
      <c r="L881" s="5"/>
      <c r="M881" s="66"/>
      <c r="N881" s="66"/>
      <c r="O881" s="66"/>
      <c r="P881" s="66"/>
      <c r="Q881" s="66"/>
      <c r="R881" s="5"/>
      <c r="S881" s="5"/>
      <c r="T881" s="5"/>
      <c r="U881" s="5"/>
      <c r="V881" s="8"/>
      <c r="W881" s="5"/>
      <c r="X881" s="5"/>
      <c r="Y881" s="5"/>
      <c r="Z881" s="5"/>
    </row>
    <row r="882" spans="1:26" ht="21.75" customHeight="1">
      <c r="A882" s="1"/>
      <c r="B882" s="2"/>
      <c r="C882" s="64"/>
      <c r="D882" s="5"/>
      <c r="E882" s="5"/>
      <c r="F882" s="5"/>
      <c r="G882" s="5"/>
      <c r="H882" s="5"/>
      <c r="I882" s="5"/>
      <c r="J882" s="65"/>
      <c r="K882" s="5"/>
      <c r="L882" s="5"/>
      <c r="M882" s="66"/>
      <c r="N882" s="66"/>
      <c r="O882" s="66"/>
      <c r="P882" s="66"/>
      <c r="Q882" s="66"/>
      <c r="R882" s="5"/>
      <c r="S882" s="5"/>
      <c r="T882" s="5"/>
      <c r="U882" s="5"/>
      <c r="V882" s="8"/>
      <c r="W882" s="5"/>
      <c r="X882" s="5"/>
      <c r="Y882" s="5"/>
      <c r="Z882" s="5"/>
    </row>
    <row r="883" spans="1:26" ht="21.75" customHeight="1">
      <c r="A883" s="1"/>
      <c r="B883" s="2"/>
      <c r="C883" s="64"/>
      <c r="D883" s="5"/>
      <c r="E883" s="5"/>
      <c r="F883" s="5"/>
      <c r="G883" s="5"/>
      <c r="H883" s="5"/>
      <c r="I883" s="5"/>
      <c r="J883" s="65"/>
      <c r="K883" s="5"/>
      <c r="L883" s="5"/>
      <c r="M883" s="66"/>
      <c r="N883" s="66"/>
      <c r="O883" s="66"/>
      <c r="P883" s="66"/>
      <c r="Q883" s="66"/>
      <c r="R883" s="5"/>
      <c r="S883" s="5"/>
      <c r="T883" s="5"/>
      <c r="U883" s="5"/>
      <c r="V883" s="8"/>
      <c r="W883" s="5"/>
      <c r="X883" s="5"/>
      <c r="Y883" s="5"/>
      <c r="Z883" s="5"/>
    </row>
    <row r="884" spans="1:26" ht="21.75" customHeight="1">
      <c r="A884" s="1"/>
      <c r="B884" s="2"/>
      <c r="C884" s="64"/>
      <c r="D884" s="5"/>
      <c r="E884" s="5"/>
      <c r="F884" s="5"/>
      <c r="G884" s="5"/>
      <c r="H884" s="5"/>
      <c r="I884" s="5"/>
      <c r="J884" s="65"/>
      <c r="K884" s="5"/>
      <c r="L884" s="5"/>
      <c r="M884" s="66"/>
      <c r="N884" s="66"/>
      <c r="O884" s="66"/>
      <c r="P884" s="66"/>
      <c r="Q884" s="66"/>
      <c r="R884" s="5"/>
      <c r="S884" s="5"/>
      <c r="T884" s="5"/>
      <c r="U884" s="5"/>
      <c r="V884" s="8"/>
      <c r="W884" s="5"/>
      <c r="X884" s="5"/>
      <c r="Y884" s="5"/>
      <c r="Z884" s="5"/>
    </row>
    <row r="885" spans="1:26" ht="21.75" customHeight="1">
      <c r="A885" s="1"/>
      <c r="B885" s="2"/>
      <c r="C885" s="64"/>
      <c r="D885" s="5"/>
      <c r="E885" s="5"/>
      <c r="F885" s="5"/>
      <c r="G885" s="5"/>
      <c r="H885" s="5"/>
      <c r="I885" s="5"/>
      <c r="J885" s="65"/>
      <c r="K885" s="5"/>
      <c r="L885" s="5"/>
      <c r="M885" s="66"/>
      <c r="N885" s="66"/>
      <c r="O885" s="66"/>
      <c r="P885" s="66"/>
      <c r="Q885" s="66"/>
      <c r="R885" s="5"/>
      <c r="S885" s="5"/>
      <c r="T885" s="5"/>
      <c r="U885" s="5"/>
      <c r="V885" s="8"/>
      <c r="W885" s="5"/>
      <c r="X885" s="5"/>
      <c r="Y885" s="5"/>
      <c r="Z885" s="5"/>
    </row>
    <row r="886" spans="1:26" ht="21.75" customHeight="1">
      <c r="A886" s="1"/>
      <c r="B886" s="2"/>
      <c r="C886" s="64"/>
      <c r="D886" s="5"/>
      <c r="E886" s="5"/>
      <c r="F886" s="5"/>
      <c r="G886" s="5"/>
      <c r="H886" s="5"/>
      <c r="I886" s="5"/>
      <c r="J886" s="65"/>
      <c r="K886" s="5"/>
      <c r="L886" s="5"/>
      <c r="M886" s="66"/>
      <c r="N886" s="66"/>
      <c r="O886" s="66"/>
      <c r="P886" s="66"/>
      <c r="Q886" s="66"/>
      <c r="R886" s="5"/>
      <c r="S886" s="5"/>
      <c r="T886" s="5"/>
      <c r="U886" s="5"/>
      <c r="V886" s="8"/>
      <c r="W886" s="5"/>
      <c r="X886" s="5"/>
      <c r="Y886" s="5"/>
      <c r="Z886" s="5"/>
    </row>
    <row r="887" spans="1:26" ht="21.75" customHeight="1">
      <c r="A887" s="1"/>
      <c r="B887" s="2"/>
      <c r="C887" s="64"/>
      <c r="D887" s="5"/>
      <c r="E887" s="5"/>
      <c r="F887" s="5"/>
      <c r="G887" s="5"/>
      <c r="H887" s="5"/>
      <c r="I887" s="5"/>
      <c r="J887" s="65"/>
      <c r="K887" s="5"/>
      <c r="L887" s="5"/>
      <c r="M887" s="66"/>
      <c r="N887" s="66"/>
      <c r="O887" s="66"/>
      <c r="P887" s="66"/>
      <c r="Q887" s="66"/>
      <c r="R887" s="5"/>
      <c r="S887" s="5"/>
      <c r="T887" s="5"/>
      <c r="U887" s="5"/>
      <c r="V887" s="8"/>
      <c r="W887" s="5"/>
      <c r="X887" s="5"/>
      <c r="Y887" s="5"/>
      <c r="Z887" s="5"/>
    </row>
    <row r="888" spans="1:26" ht="21.75" customHeight="1">
      <c r="A888" s="1"/>
      <c r="B888" s="2"/>
      <c r="C888" s="64"/>
      <c r="D888" s="5"/>
      <c r="E888" s="5"/>
      <c r="F888" s="5"/>
      <c r="G888" s="5"/>
      <c r="H888" s="5"/>
      <c r="I888" s="5"/>
      <c r="J888" s="65"/>
      <c r="K888" s="5"/>
      <c r="L888" s="5"/>
      <c r="M888" s="66"/>
      <c r="N888" s="66"/>
      <c r="O888" s="66"/>
      <c r="P888" s="66"/>
      <c r="Q888" s="66"/>
      <c r="R888" s="5"/>
      <c r="S888" s="5"/>
      <c r="T888" s="5"/>
      <c r="U888" s="5"/>
      <c r="V888" s="8"/>
      <c r="W888" s="5"/>
      <c r="X888" s="5"/>
      <c r="Y888" s="5"/>
      <c r="Z888" s="5"/>
    </row>
    <row r="889" spans="1:26" ht="21.75" customHeight="1">
      <c r="A889" s="1"/>
      <c r="B889" s="2"/>
      <c r="C889" s="64"/>
      <c r="D889" s="5"/>
      <c r="E889" s="5"/>
      <c r="F889" s="5"/>
      <c r="G889" s="5"/>
      <c r="H889" s="5"/>
      <c r="I889" s="5"/>
      <c r="J889" s="65"/>
      <c r="K889" s="5"/>
      <c r="L889" s="5"/>
      <c r="M889" s="66"/>
      <c r="N889" s="66"/>
      <c r="O889" s="66"/>
      <c r="P889" s="66"/>
      <c r="Q889" s="66"/>
      <c r="R889" s="5"/>
      <c r="S889" s="5"/>
      <c r="T889" s="5"/>
      <c r="U889" s="5"/>
      <c r="V889" s="8"/>
      <c r="W889" s="5"/>
      <c r="X889" s="5"/>
      <c r="Y889" s="5"/>
      <c r="Z889" s="5"/>
    </row>
    <row r="890" spans="1:26" ht="21.75" customHeight="1">
      <c r="A890" s="1"/>
      <c r="B890" s="2"/>
      <c r="C890" s="64"/>
      <c r="D890" s="5"/>
      <c r="E890" s="5"/>
      <c r="F890" s="5"/>
      <c r="G890" s="5"/>
      <c r="H890" s="5"/>
      <c r="I890" s="5"/>
      <c r="J890" s="65"/>
      <c r="K890" s="5"/>
      <c r="L890" s="5"/>
      <c r="M890" s="66"/>
      <c r="N890" s="66"/>
      <c r="O890" s="66"/>
      <c r="P890" s="66"/>
      <c r="Q890" s="66"/>
      <c r="R890" s="5"/>
      <c r="S890" s="5"/>
      <c r="T890" s="5"/>
      <c r="U890" s="5"/>
      <c r="V890" s="8"/>
      <c r="W890" s="5"/>
      <c r="X890" s="5"/>
      <c r="Y890" s="5"/>
      <c r="Z890" s="5"/>
    </row>
    <row r="891" spans="1:26" ht="21.75" customHeight="1">
      <c r="A891" s="1"/>
      <c r="B891" s="2"/>
      <c r="C891" s="64"/>
      <c r="D891" s="5"/>
      <c r="E891" s="5"/>
      <c r="F891" s="5"/>
      <c r="G891" s="5"/>
      <c r="H891" s="5"/>
      <c r="I891" s="5"/>
      <c r="J891" s="65"/>
      <c r="K891" s="5"/>
      <c r="L891" s="5"/>
      <c r="M891" s="66"/>
      <c r="N891" s="66"/>
      <c r="O891" s="66"/>
      <c r="P891" s="66"/>
      <c r="Q891" s="66"/>
      <c r="R891" s="5"/>
      <c r="S891" s="5"/>
      <c r="T891" s="5"/>
      <c r="U891" s="5"/>
      <c r="V891" s="8"/>
      <c r="W891" s="5"/>
      <c r="X891" s="5"/>
      <c r="Y891" s="5"/>
      <c r="Z891" s="5"/>
    </row>
    <row r="892" spans="1:26" ht="21.75" customHeight="1">
      <c r="A892" s="1"/>
      <c r="B892" s="2"/>
      <c r="C892" s="64"/>
      <c r="D892" s="5"/>
      <c r="E892" s="5"/>
      <c r="F892" s="5"/>
      <c r="G892" s="5"/>
      <c r="H892" s="5"/>
      <c r="I892" s="5"/>
      <c r="J892" s="65"/>
      <c r="K892" s="5"/>
      <c r="L892" s="5"/>
      <c r="M892" s="66"/>
      <c r="N892" s="66"/>
      <c r="O892" s="66"/>
      <c r="P892" s="66"/>
      <c r="Q892" s="66"/>
      <c r="R892" s="5"/>
      <c r="S892" s="5"/>
      <c r="T892" s="5"/>
      <c r="U892" s="5"/>
      <c r="V892" s="8"/>
      <c r="W892" s="5"/>
      <c r="X892" s="5"/>
      <c r="Y892" s="5"/>
      <c r="Z892" s="5"/>
    </row>
    <row r="893" spans="1:26" ht="21.75" customHeight="1">
      <c r="A893" s="1"/>
      <c r="B893" s="2"/>
      <c r="C893" s="64"/>
      <c r="D893" s="5"/>
      <c r="E893" s="5"/>
      <c r="F893" s="5"/>
      <c r="G893" s="5"/>
      <c r="H893" s="5"/>
      <c r="I893" s="5"/>
      <c r="J893" s="65"/>
      <c r="K893" s="5"/>
      <c r="L893" s="5"/>
      <c r="M893" s="66"/>
      <c r="N893" s="66"/>
      <c r="O893" s="66"/>
      <c r="P893" s="66"/>
      <c r="Q893" s="66"/>
      <c r="R893" s="5"/>
      <c r="S893" s="5"/>
      <c r="T893" s="5"/>
      <c r="U893" s="5"/>
      <c r="V893" s="8"/>
      <c r="W893" s="5"/>
      <c r="X893" s="5"/>
      <c r="Y893" s="5"/>
      <c r="Z893" s="5"/>
    </row>
    <row r="894" spans="1:26" ht="21.75" customHeight="1">
      <c r="A894" s="1"/>
      <c r="B894" s="2"/>
      <c r="C894" s="64"/>
      <c r="D894" s="5"/>
      <c r="E894" s="5"/>
      <c r="F894" s="5"/>
      <c r="G894" s="5"/>
      <c r="H894" s="5"/>
      <c r="I894" s="5"/>
      <c r="J894" s="65"/>
      <c r="K894" s="5"/>
      <c r="L894" s="5"/>
      <c r="M894" s="66"/>
      <c r="N894" s="66"/>
      <c r="O894" s="66"/>
      <c r="P894" s="66"/>
      <c r="Q894" s="66"/>
      <c r="R894" s="5"/>
      <c r="S894" s="5"/>
      <c r="T894" s="5"/>
      <c r="U894" s="5"/>
      <c r="V894" s="8"/>
      <c r="W894" s="5"/>
      <c r="X894" s="5"/>
      <c r="Y894" s="5"/>
      <c r="Z894" s="5"/>
    </row>
    <row r="895" spans="1:26" ht="21.75" customHeight="1">
      <c r="A895" s="1"/>
      <c r="B895" s="2"/>
      <c r="C895" s="64"/>
      <c r="D895" s="5"/>
      <c r="E895" s="5"/>
      <c r="F895" s="5"/>
      <c r="G895" s="5"/>
      <c r="H895" s="5"/>
      <c r="I895" s="5"/>
      <c r="J895" s="65"/>
      <c r="K895" s="5"/>
      <c r="L895" s="5"/>
      <c r="M895" s="66"/>
      <c r="N895" s="66"/>
      <c r="O895" s="66"/>
      <c r="P895" s="66"/>
      <c r="Q895" s="66"/>
      <c r="R895" s="5"/>
      <c r="S895" s="5"/>
      <c r="T895" s="5"/>
      <c r="U895" s="5"/>
      <c r="V895" s="8"/>
      <c r="W895" s="5"/>
      <c r="X895" s="5"/>
      <c r="Y895" s="5"/>
      <c r="Z895" s="5"/>
    </row>
    <row r="896" spans="1:26" ht="21.75" customHeight="1">
      <c r="A896" s="1"/>
      <c r="B896" s="2"/>
      <c r="C896" s="64"/>
      <c r="D896" s="5"/>
      <c r="E896" s="5"/>
      <c r="F896" s="5"/>
      <c r="G896" s="5"/>
      <c r="H896" s="5"/>
      <c r="I896" s="5"/>
      <c r="J896" s="65"/>
      <c r="K896" s="5"/>
      <c r="L896" s="5"/>
      <c r="M896" s="66"/>
      <c r="N896" s="66"/>
      <c r="O896" s="66"/>
      <c r="P896" s="66"/>
      <c r="Q896" s="66"/>
      <c r="R896" s="5"/>
      <c r="S896" s="5"/>
      <c r="T896" s="5"/>
      <c r="U896" s="5"/>
      <c r="V896" s="8"/>
      <c r="W896" s="5"/>
      <c r="X896" s="5"/>
      <c r="Y896" s="5"/>
      <c r="Z896" s="5"/>
    </row>
    <row r="897" spans="1:26" ht="21.75" customHeight="1">
      <c r="A897" s="1"/>
      <c r="B897" s="2"/>
      <c r="C897" s="64"/>
      <c r="D897" s="5"/>
      <c r="E897" s="5"/>
      <c r="F897" s="5"/>
      <c r="G897" s="5"/>
      <c r="H897" s="5"/>
      <c r="I897" s="5"/>
      <c r="J897" s="65"/>
      <c r="K897" s="5"/>
      <c r="L897" s="5"/>
      <c r="M897" s="66"/>
      <c r="N897" s="66"/>
      <c r="O897" s="66"/>
      <c r="P897" s="66"/>
      <c r="Q897" s="66"/>
      <c r="R897" s="5"/>
      <c r="S897" s="5"/>
      <c r="T897" s="5"/>
      <c r="U897" s="5"/>
      <c r="V897" s="8"/>
      <c r="W897" s="5"/>
      <c r="X897" s="5"/>
      <c r="Y897" s="5"/>
      <c r="Z897" s="5"/>
    </row>
    <row r="898" spans="1:26" ht="21.75" customHeight="1">
      <c r="A898" s="1"/>
      <c r="B898" s="2"/>
      <c r="C898" s="64"/>
      <c r="D898" s="5"/>
      <c r="E898" s="5"/>
      <c r="F898" s="5"/>
      <c r="G898" s="5"/>
      <c r="H898" s="5"/>
      <c r="I898" s="5"/>
      <c r="J898" s="65"/>
      <c r="K898" s="5"/>
      <c r="L898" s="5"/>
      <c r="M898" s="66"/>
      <c r="N898" s="66"/>
      <c r="O898" s="66"/>
      <c r="P898" s="66"/>
      <c r="Q898" s="66"/>
      <c r="R898" s="5"/>
      <c r="S898" s="5"/>
      <c r="T898" s="5"/>
      <c r="U898" s="5"/>
      <c r="V898" s="8"/>
      <c r="W898" s="5"/>
      <c r="X898" s="5"/>
      <c r="Y898" s="5"/>
      <c r="Z898" s="5"/>
    </row>
    <row r="899" spans="1:26" ht="21.75" customHeight="1">
      <c r="A899" s="1"/>
      <c r="B899" s="2"/>
      <c r="C899" s="64"/>
      <c r="D899" s="5"/>
      <c r="E899" s="5"/>
      <c r="F899" s="5"/>
      <c r="G899" s="5"/>
      <c r="H899" s="5"/>
      <c r="I899" s="5"/>
      <c r="J899" s="65"/>
      <c r="K899" s="5"/>
      <c r="L899" s="5"/>
      <c r="M899" s="66"/>
      <c r="N899" s="66"/>
      <c r="O899" s="66"/>
      <c r="P899" s="66"/>
      <c r="Q899" s="66"/>
      <c r="R899" s="5"/>
      <c r="S899" s="5"/>
      <c r="T899" s="5"/>
      <c r="U899" s="5"/>
      <c r="V899" s="8"/>
      <c r="W899" s="5"/>
      <c r="X899" s="5"/>
      <c r="Y899" s="5"/>
      <c r="Z899" s="5"/>
    </row>
    <row r="900" spans="1:26" ht="21.75" customHeight="1">
      <c r="A900" s="1"/>
      <c r="B900" s="2"/>
      <c r="C900" s="64"/>
      <c r="D900" s="5"/>
      <c r="E900" s="5"/>
      <c r="F900" s="5"/>
      <c r="G900" s="5"/>
      <c r="H900" s="5"/>
      <c r="I900" s="5"/>
      <c r="J900" s="65"/>
      <c r="K900" s="5"/>
      <c r="L900" s="5"/>
      <c r="M900" s="66"/>
      <c r="N900" s="66"/>
      <c r="O900" s="66"/>
      <c r="P900" s="66"/>
      <c r="Q900" s="66"/>
      <c r="R900" s="5"/>
      <c r="S900" s="5"/>
      <c r="T900" s="5"/>
      <c r="U900" s="5"/>
      <c r="V900" s="8"/>
      <c r="W900" s="5"/>
      <c r="X900" s="5"/>
      <c r="Y900" s="5"/>
      <c r="Z900" s="5"/>
    </row>
    <row r="901" spans="1:26" ht="21.75" customHeight="1">
      <c r="A901" s="1"/>
      <c r="B901" s="2"/>
      <c r="C901" s="64"/>
      <c r="D901" s="5"/>
      <c r="E901" s="5"/>
      <c r="F901" s="5"/>
      <c r="G901" s="5"/>
      <c r="H901" s="5"/>
      <c r="I901" s="5"/>
      <c r="J901" s="65"/>
      <c r="K901" s="5"/>
      <c r="L901" s="5"/>
      <c r="M901" s="66"/>
      <c r="N901" s="66"/>
      <c r="O901" s="66"/>
      <c r="P901" s="66"/>
      <c r="Q901" s="66"/>
      <c r="R901" s="5"/>
      <c r="S901" s="5"/>
      <c r="T901" s="5"/>
      <c r="U901" s="5"/>
      <c r="V901" s="8"/>
      <c r="W901" s="5"/>
      <c r="X901" s="5"/>
      <c r="Y901" s="5"/>
      <c r="Z901" s="5"/>
    </row>
    <row r="902" spans="1:26" ht="21.75" customHeight="1">
      <c r="A902" s="1"/>
      <c r="B902" s="2"/>
      <c r="C902" s="64"/>
      <c r="D902" s="5"/>
      <c r="E902" s="5"/>
      <c r="F902" s="5"/>
      <c r="G902" s="5"/>
      <c r="H902" s="5"/>
      <c r="I902" s="5"/>
      <c r="J902" s="65"/>
      <c r="K902" s="5"/>
      <c r="L902" s="5"/>
      <c r="M902" s="66"/>
      <c r="N902" s="66"/>
      <c r="O902" s="66"/>
      <c r="P902" s="66"/>
      <c r="Q902" s="66"/>
      <c r="R902" s="5"/>
      <c r="S902" s="5"/>
      <c r="T902" s="5"/>
      <c r="U902" s="5"/>
      <c r="V902" s="8"/>
      <c r="W902" s="5"/>
      <c r="X902" s="5"/>
      <c r="Y902" s="5"/>
      <c r="Z902" s="5"/>
    </row>
    <row r="903" spans="1:26" ht="21.75" customHeight="1">
      <c r="A903" s="1"/>
      <c r="B903" s="2"/>
      <c r="C903" s="64"/>
      <c r="D903" s="5"/>
      <c r="E903" s="5"/>
      <c r="F903" s="5"/>
      <c r="G903" s="5"/>
      <c r="H903" s="5"/>
      <c r="I903" s="5"/>
      <c r="J903" s="65"/>
      <c r="K903" s="5"/>
      <c r="L903" s="5"/>
      <c r="M903" s="66"/>
      <c r="N903" s="66"/>
      <c r="O903" s="66"/>
      <c r="P903" s="66"/>
      <c r="Q903" s="66"/>
      <c r="R903" s="5"/>
      <c r="S903" s="5"/>
      <c r="T903" s="5"/>
      <c r="U903" s="5"/>
      <c r="V903" s="8"/>
      <c r="W903" s="5"/>
      <c r="X903" s="5"/>
      <c r="Y903" s="5"/>
      <c r="Z903" s="5"/>
    </row>
    <row r="904" spans="1:26" ht="21.75" customHeight="1">
      <c r="A904" s="1"/>
      <c r="B904" s="2"/>
      <c r="C904" s="64"/>
      <c r="D904" s="5"/>
      <c r="E904" s="5"/>
      <c r="F904" s="5"/>
      <c r="G904" s="5"/>
      <c r="H904" s="5"/>
      <c r="I904" s="5"/>
      <c r="J904" s="65"/>
      <c r="K904" s="5"/>
      <c r="L904" s="5"/>
      <c r="M904" s="66"/>
      <c r="N904" s="66"/>
      <c r="O904" s="66"/>
      <c r="P904" s="66"/>
      <c r="Q904" s="66"/>
      <c r="R904" s="5"/>
      <c r="S904" s="5"/>
      <c r="T904" s="5"/>
      <c r="U904" s="5"/>
      <c r="V904" s="8"/>
      <c r="W904" s="5"/>
      <c r="X904" s="5"/>
      <c r="Y904" s="5"/>
      <c r="Z904" s="5"/>
    </row>
    <row r="905" spans="1:26" ht="21.75" customHeight="1">
      <c r="A905" s="1"/>
      <c r="B905" s="2"/>
      <c r="C905" s="64"/>
      <c r="D905" s="5"/>
      <c r="E905" s="5"/>
      <c r="F905" s="5"/>
      <c r="G905" s="5"/>
      <c r="H905" s="5"/>
      <c r="I905" s="5"/>
      <c r="J905" s="65"/>
      <c r="K905" s="5"/>
      <c r="L905" s="5"/>
      <c r="M905" s="66"/>
      <c r="N905" s="66"/>
      <c r="O905" s="66"/>
      <c r="P905" s="66"/>
      <c r="Q905" s="66"/>
      <c r="R905" s="5"/>
      <c r="S905" s="5"/>
      <c r="T905" s="5"/>
      <c r="U905" s="5"/>
      <c r="V905" s="8"/>
      <c r="W905" s="5"/>
      <c r="X905" s="5"/>
      <c r="Y905" s="5"/>
      <c r="Z905" s="5"/>
    </row>
    <row r="906" spans="1:26" ht="21.75" customHeight="1">
      <c r="A906" s="1"/>
      <c r="B906" s="2"/>
      <c r="C906" s="64"/>
      <c r="D906" s="5"/>
      <c r="E906" s="5"/>
      <c r="F906" s="5"/>
      <c r="G906" s="5"/>
      <c r="H906" s="5"/>
      <c r="I906" s="5"/>
      <c r="J906" s="65"/>
      <c r="K906" s="5"/>
      <c r="L906" s="5"/>
      <c r="M906" s="66"/>
      <c r="N906" s="66"/>
      <c r="O906" s="66"/>
      <c r="P906" s="66"/>
      <c r="Q906" s="66"/>
      <c r="R906" s="5"/>
      <c r="S906" s="5"/>
      <c r="T906" s="5"/>
      <c r="U906" s="5"/>
      <c r="V906" s="8"/>
      <c r="W906" s="5"/>
      <c r="X906" s="5"/>
      <c r="Y906" s="5"/>
      <c r="Z906" s="5"/>
    </row>
    <row r="907" spans="1:26" ht="21.75" customHeight="1">
      <c r="A907" s="1"/>
      <c r="B907" s="2"/>
      <c r="C907" s="64"/>
      <c r="D907" s="5"/>
      <c r="E907" s="5"/>
      <c r="F907" s="5"/>
      <c r="G907" s="5"/>
      <c r="H907" s="5"/>
      <c r="I907" s="5"/>
      <c r="J907" s="65"/>
      <c r="K907" s="5"/>
      <c r="L907" s="5"/>
      <c r="M907" s="66"/>
      <c r="N907" s="66"/>
      <c r="O907" s="66"/>
      <c r="P907" s="66"/>
      <c r="Q907" s="66"/>
      <c r="R907" s="5"/>
      <c r="S907" s="5"/>
      <c r="T907" s="5"/>
      <c r="U907" s="5"/>
      <c r="V907" s="8"/>
      <c r="W907" s="5"/>
      <c r="X907" s="5"/>
      <c r="Y907" s="5"/>
      <c r="Z907" s="5"/>
    </row>
    <row r="908" spans="1:26" ht="21.75" customHeight="1">
      <c r="A908" s="1"/>
      <c r="B908" s="2"/>
      <c r="C908" s="64"/>
      <c r="D908" s="5"/>
      <c r="E908" s="5"/>
      <c r="F908" s="5"/>
      <c r="G908" s="5"/>
      <c r="H908" s="5"/>
      <c r="I908" s="5"/>
      <c r="J908" s="65"/>
      <c r="K908" s="5"/>
      <c r="L908" s="5"/>
      <c r="M908" s="66"/>
      <c r="N908" s="66"/>
      <c r="O908" s="66"/>
      <c r="P908" s="66"/>
      <c r="Q908" s="66"/>
      <c r="R908" s="5"/>
      <c r="S908" s="5"/>
      <c r="T908" s="5"/>
      <c r="U908" s="5"/>
      <c r="V908" s="8"/>
      <c r="W908" s="5"/>
      <c r="X908" s="5"/>
      <c r="Y908" s="5"/>
      <c r="Z908" s="5"/>
    </row>
    <row r="909" spans="1:26" ht="21.75" customHeight="1">
      <c r="A909" s="1"/>
      <c r="B909" s="2"/>
      <c r="C909" s="64"/>
      <c r="D909" s="5"/>
      <c r="E909" s="5"/>
      <c r="F909" s="5"/>
      <c r="G909" s="5"/>
      <c r="H909" s="5"/>
      <c r="I909" s="5"/>
      <c r="J909" s="65"/>
      <c r="K909" s="5"/>
      <c r="L909" s="5"/>
      <c r="M909" s="66"/>
      <c r="N909" s="66"/>
      <c r="O909" s="66"/>
      <c r="P909" s="66"/>
      <c r="Q909" s="66"/>
      <c r="R909" s="5"/>
      <c r="S909" s="5"/>
      <c r="T909" s="5"/>
      <c r="U909" s="5"/>
      <c r="V909" s="8"/>
      <c r="W909" s="5"/>
      <c r="X909" s="5"/>
      <c r="Y909" s="5"/>
      <c r="Z909" s="5"/>
    </row>
    <row r="910" spans="1:26" ht="21.75" customHeight="1">
      <c r="A910" s="1"/>
      <c r="B910" s="2"/>
      <c r="C910" s="64"/>
      <c r="D910" s="5"/>
      <c r="E910" s="5"/>
      <c r="F910" s="5"/>
      <c r="G910" s="5"/>
      <c r="H910" s="5"/>
      <c r="I910" s="5"/>
      <c r="J910" s="65"/>
      <c r="K910" s="5"/>
      <c r="L910" s="5"/>
      <c r="M910" s="66"/>
      <c r="N910" s="66"/>
      <c r="O910" s="66"/>
      <c r="P910" s="66"/>
      <c r="Q910" s="66"/>
      <c r="R910" s="5"/>
      <c r="S910" s="5"/>
      <c r="T910" s="5"/>
      <c r="U910" s="5"/>
      <c r="V910" s="8"/>
      <c r="W910" s="5"/>
      <c r="X910" s="5"/>
      <c r="Y910" s="5"/>
      <c r="Z910" s="5"/>
    </row>
    <row r="911" spans="1:26" ht="21.75" customHeight="1">
      <c r="A911" s="1"/>
      <c r="B911" s="2"/>
      <c r="C911" s="64"/>
      <c r="D911" s="5"/>
      <c r="E911" s="5"/>
      <c r="F911" s="5"/>
      <c r="G911" s="5"/>
      <c r="H911" s="5"/>
      <c r="I911" s="5"/>
      <c r="J911" s="65"/>
      <c r="K911" s="5"/>
      <c r="L911" s="5"/>
      <c r="M911" s="66"/>
      <c r="N911" s="66"/>
      <c r="O911" s="66"/>
      <c r="P911" s="66"/>
      <c r="Q911" s="66"/>
      <c r="R911" s="5"/>
      <c r="S911" s="5"/>
      <c r="T911" s="5"/>
      <c r="U911" s="5"/>
      <c r="V911" s="8"/>
      <c r="W911" s="5"/>
      <c r="X911" s="5"/>
      <c r="Y911" s="5"/>
      <c r="Z911" s="5"/>
    </row>
    <row r="912" spans="1:26" ht="21.75" customHeight="1">
      <c r="A912" s="1"/>
      <c r="B912" s="2"/>
      <c r="C912" s="64"/>
      <c r="D912" s="5"/>
      <c r="E912" s="5"/>
      <c r="F912" s="5"/>
      <c r="G912" s="5"/>
      <c r="H912" s="5"/>
      <c r="I912" s="5"/>
      <c r="J912" s="65"/>
      <c r="K912" s="5"/>
      <c r="L912" s="5"/>
      <c r="M912" s="66"/>
      <c r="N912" s="66"/>
      <c r="O912" s="66"/>
      <c r="P912" s="66"/>
      <c r="Q912" s="66"/>
      <c r="R912" s="5"/>
      <c r="S912" s="5"/>
      <c r="T912" s="5"/>
      <c r="U912" s="5"/>
      <c r="V912" s="8"/>
      <c r="W912" s="5"/>
      <c r="X912" s="5"/>
      <c r="Y912" s="5"/>
      <c r="Z912" s="5"/>
    </row>
    <row r="913" spans="1:26" ht="21.75" customHeight="1">
      <c r="A913" s="1"/>
      <c r="B913" s="2"/>
      <c r="C913" s="64"/>
      <c r="D913" s="5"/>
      <c r="E913" s="5"/>
      <c r="F913" s="5"/>
      <c r="G913" s="5"/>
      <c r="H913" s="5"/>
      <c r="I913" s="5"/>
      <c r="J913" s="65"/>
      <c r="K913" s="5"/>
      <c r="L913" s="5"/>
      <c r="M913" s="66"/>
      <c r="N913" s="66"/>
      <c r="O913" s="66"/>
      <c r="P913" s="66"/>
      <c r="Q913" s="66"/>
      <c r="R913" s="5"/>
      <c r="S913" s="5"/>
      <c r="T913" s="5"/>
      <c r="U913" s="5"/>
      <c r="V913" s="8"/>
      <c r="W913" s="5"/>
      <c r="X913" s="5"/>
      <c r="Y913" s="5"/>
      <c r="Z913" s="5"/>
    </row>
    <row r="914" spans="1:26" ht="21.75" customHeight="1">
      <c r="A914" s="1"/>
      <c r="B914" s="2"/>
      <c r="C914" s="64"/>
      <c r="D914" s="5"/>
      <c r="E914" s="5"/>
      <c r="F914" s="5"/>
      <c r="G914" s="5"/>
      <c r="H914" s="5"/>
      <c r="I914" s="5"/>
      <c r="J914" s="65"/>
      <c r="K914" s="5"/>
      <c r="L914" s="5"/>
      <c r="M914" s="66"/>
      <c r="N914" s="66"/>
      <c r="O914" s="66"/>
      <c r="P914" s="66"/>
      <c r="Q914" s="66"/>
      <c r="R914" s="5"/>
      <c r="S914" s="5"/>
      <c r="T914" s="5"/>
      <c r="U914" s="5"/>
      <c r="V914" s="8"/>
      <c r="W914" s="5"/>
      <c r="X914" s="5"/>
      <c r="Y914" s="5"/>
      <c r="Z914" s="5"/>
    </row>
    <row r="915" spans="1:26" ht="21.75" customHeight="1">
      <c r="A915" s="1"/>
      <c r="B915" s="2"/>
      <c r="C915" s="64"/>
      <c r="D915" s="5"/>
      <c r="E915" s="5"/>
      <c r="F915" s="5"/>
      <c r="G915" s="5"/>
      <c r="H915" s="5"/>
      <c r="I915" s="5"/>
      <c r="J915" s="65"/>
      <c r="K915" s="5"/>
      <c r="L915" s="5"/>
      <c r="M915" s="66"/>
      <c r="N915" s="66"/>
      <c r="O915" s="66"/>
      <c r="P915" s="66"/>
      <c r="Q915" s="66"/>
      <c r="R915" s="5"/>
      <c r="S915" s="5"/>
      <c r="T915" s="5"/>
      <c r="U915" s="5"/>
      <c r="V915" s="8"/>
      <c r="W915" s="5"/>
      <c r="X915" s="5"/>
      <c r="Y915" s="5"/>
      <c r="Z915" s="5"/>
    </row>
    <row r="916" spans="1:26" ht="21.75" customHeight="1">
      <c r="A916" s="1"/>
      <c r="B916" s="2"/>
      <c r="C916" s="64"/>
      <c r="D916" s="5"/>
      <c r="E916" s="5"/>
      <c r="F916" s="5"/>
      <c r="G916" s="5"/>
      <c r="H916" s="5"/>
      <c r="I916" s="5"/>
      <c r="J916" s="65"/>
      <c r="K916" s="5"/>
      <c r="L916" s="5"/>
      <c r="M916" s="66"/>
      <c r="N916" s="66"/>
      <c r="O916" s="66"/>
      <c r="P916" s="66"/>
      <c r="Q916" s="66"/>
      <c r="R916" s="5"/>
      <c r="S916" s="5"/>
      <c r="T916" s="5"/>
      <c r="U916" s="5"/>
      <c r="V916" s="8"/>
      <c r="W916" s="5"/>
      <c r="X916" s="5"/>
      <c r="Y916" s="5"/>
      <c r="Z916" s="5"/>
    </row>
    <row r="917" spans="1:26" ht="21.75" customHeight="1">
      <c r="A917" s="1"/>
      <c r="B917" s="2"/>
      <c r="C917" s="64"/>
      <c r="D917" s="5"/>
      <c r="E917" s="5"/>
      <c r="F917" s="5"/>
      <c r="G917" s="5"/>
      <c r="H917" s="5"/>
      <c r="I917" s="5"/>
      <c r="J917" s="65"/>
      <c r="K917" s="5"/>
      <c r="L917" s="5"/>
      <c r="M917" s="66"/>
      <c r="N917" s="66"/>
      <c r="O917" s="66"/>
      <c r="P917" s="66"/>
      <c r="Q917" s="66"/>
      <c r="R917" s="5"/>
      <c r="S917" s="5"/>
      <c r="T917" s="5"/>
      <c r="U917" s="5"/>
      <c r="V917" s="8"/>
      <c r="W917" s="5"/>
      <c r="X917" s="5"/>
      <c r="Y917" s="5"/>
      <c r="Z917" s="5"/>
    </row>
    <row r="918" spans="1:26" ht="21.75" customHeight="1">
      <c r="A918" s="1"/>
      <c r="B918" s="2"/>
      <c r="C918" s="64"/>
      <c r="D918" s="5"/>
      <c r="E918" s="5"/>
      <c r="F918" s="5"/>
      <c r="G918" s="5"/>
      <c r="H918" s="5"/>
      <c r="I918" s="5"/>
      <c r="J918" s="65"/>
      <c r="K918" s="5"/>
      <c r="L918" s="5"/>
      <c r="M918" s="66"/>
      <c r="N918" s="66"/>
      <c r="O918" s="66"/>
      <c r="P918" s="66"/>
      <c r="Q918" s="66"/>
      <c r="R918" s="5"/>
      <c r="S918" s="5"/>
      <c r="T918" s="5"/>
      <c r="U918" s="5"/>
      <c r="V918" s="8"/>
      <c r="W918" s="5"/>
      <c r="X918" s="5"/>
      <c r="Y918" s="5"/>
      <c r="Z918" s="5"/>
    </row>
    <row r="919" spans="1:26" ht="21.75" customHeight="1">
      <c r="A919" s="1"/>
      <c r="B919" s="2"/>
      <c r="C919" s="64"/>
      <c r="D919" s="5"/>
      <c r="E919" s="5"/>
      <c r="F919" s="5"/>
      <c r="G919" s="5"/>
      <c r="H919" s="5"/>
      <c r="I919" s="5"/>
      <c r="J919" s="65"/>
      <c r="K919" s="5"/>
      <c r="L919" s="5"/>
      <c r="M919" s="66"/>
      <c r="N919" s="66"/>
      <c r="O919" s="66"/>
      <c r="P919" s="66"/>
      <c r="Q919" s="66"/>
      <c r="R919" s="5"/>
      <c r="S919" s="5"/>
      <c r="T919" s="5"/>
      <c r="U919" s="5"/>
      <c r="V919" s="8"/>
      <c r="W919" s="5"/>
      <c r="X919" s="5"/>
      <c r="Y919" s="5"/>
      <c r="Z919" s="5"/>
    </row>
    <row r="920" spans="1:26" ht="21.75" customHeight="1">
      <c r="A920" s="1"/>
      <c r="B920" s="2"/>
      <c r="C920" s="64"/>
      <c r="D920" s="5"/>
      <c r="E920" s="5"/>
      <c r="F920" s="5"/>
      <c r="G920" s="5"/>
      <c r="H920" s="5"/>
      <c r="I920" s="5"/>
      <c r="J920" s="65"/>
      <c r="K920" s="5"/>
      <c r="L920" s="5"/>
      <c r="M920" s="66"/>
      <c r="N920" s="66"/>
      <c r="O920" s="66"/>
      <c r="P920" s="66"/>
      <c r="Q920" s="66"/>
      <c r="R920" s="5"/>
      <c r="S920" s="5"/>
      <c r="T920" s="5"/>
      <c r="U920" s="5"/>
      <c r="V920" s="8"/>
      <c r="W920" s="5"/>
      <c r="X920" s="5"/>
      <c r="Y920" s="5"/>
      <c r="Z920" s="5"/>
    </row>
    <row r="921" spans="1:26" ht="21.75" customHeight="1">
      <c r="A921" s="1"/>
      <c r="B921" s="2"/>
      <c r="C921" s="64"/>
      <c r="D921" s="5"/>
      <c r="E921" s="5"/>
      <c r="F921" s="5"/>
      <c r="G921" s="5"/>
      <c r="H921" s="5"/>
      <c r="I921" s="5"/>
      <c r="J921" s="65"/>
      <c r="K921" s="5"/>
      <c r="L921" s="5"/>
      <c r="M921" s="66"/>
      <c r="N921" s="66"/>
      <c r="O921" s="66"/>
      <c r="P921" s="66"/>
      <c r="Q921" s="66"/>
      <c r="R921" s="5"/>
      <c r="S921" s="5"/>
      <c r="T921" s="5"/>
      <c r="U921" s="5"/>
      <c r="V921" s="8"/>
      <c r="W921" s="5"/>
      <c r="X921" s="5"/>
      <c r="Y921" s="5"/>
      <c r="Z921" s="5"/>
    </row>
    <row r="922" spans="1:26" ht="21.75" customHeight="1">
      <c r="A922" s="1"/>
      <c r="B922" s="2"/>
      <c r="C922" s="64"/>
      <c r="D922" s="5"/>
      <c r="E922" s="5"/>
      <c r="F922" s="5"/>
      <c r="G922" s="5"/>
      <c r="H922" s="5"/>
      <c r="I922" s="5"/>
      <c r="J922" s="65"/>
      <c r="K922" s="5"/>
      <c r="L922" s="5"/>
      <c r="M922" s="66"/>
      <c r="N922" s="66"/>
      <c r="O922" s="66"/>
      <c r="P922" s="66"/>
      <c r="Q922" s="66"/>
      <c r="R922" s="5"/>
      <c r="S922" s="5"/>
      <c r="T922" s="5"/>
      <c r="U922" s="5"/>
      <c r="V922" s="8"/>
      <c r="W922" s="5"/>
      <c r="X922" s="5"/>
      <c r="Y922" s="5"/>
      <c r="Z922" s="5"/>
    </row>
    <row r="923" spans="1:26" ht="21.75" customHeight="1">
      <c r="A923" s="1"/>
      <c r="B923" s="2"/>
      <c r="C923" s="64"/>
      <c r="D923" s="5"/>
      <c r="E923" s="5"/>
      <c r="F923" s="5"/>
      <c r="G923" s="5"/>
      <c r="H923" s="5"/>
      <c r="I923" s="5"/>
      <c r="J923" s="65"/>
      <c r="K923" s="5"/>
      <c r="L923" s="5"/>
      <c r="M923" s="66"/>
      <c r="N923" s="66"/>
      <c r="O923" s="66"/>
      <c r="P923" s="66"/>
      <c r="Q923" s="66"/>
      <c r="R923" s="5"/>
      <c r="S923" s="5"/>
      <c r="T923" s="5"/>
      <c r="U923" s="5"/>
      <c r="V923" s="8"/>
      <c r="W923" s="5"/>
      <c r="X923" s="5"/>
      <c r="Y923" s="5"/>
      <c r="Z923" s="5"/>
    </row>
    <row r="924" spans="1:26" ht="21.75" customHeight="1">
      <c r="A924" s="1"/>
      <c r="B924" s="2"/>
      <c r="C924" s="64"/>
      <c r="D924" s="5"/>
      <c r="E924" s="5"/>
      <c r="F924" s="5"/>
      <c r="G924" s="5"/>
      <c r="H924" s="5"/>
      <c r="I924" s="5"/>
      <c r="J924" s="65"/>
      <c r="K924" s="5"/>
      <c r="L924" s="5"/>
      <c r="M924" s="66"/>
      <c r="N924" s="66"/>
      <c r="O924" s="66"/>
      <c r="P924" s="66"/>
      <c r="Q924" s="66"/>
      <c r="R924" s="5"/>
      <c r="S924" s="5"/>
      <c r="T924" s="5"/>
      <c r="U924" s="5"/>
      <c r="V924" s="8"/>
      <c r="W924" s="5"/>
      <c r="X924" s="5"/>
      <c r="Y924" s="5"/>
      <c r="Z924" s="5"/>
    </row>
    <row r="925" spans="1:26" ht="21.75" customHeight="1">
      <c r="A925" s="1"/>
      <c r="B925" s="2"/>
      <c r="C925" s="64"/>
      <c r="D925" s="5"/>
      <c r="E925" s="5"/>
      <c r="F925" s="5"/>
      <c r="G925" s="5"/>
      <c r="H925" s="5"/>
      <c r="I925" s="5"/>
      <c r="J925" s="65"/>
      <c r="K925" s="5"/>
      <c r="L925" s="5"/>
      <c r="M925" s="66"/>
      <c r="N925" s="66"/>
      <c r="O925" s="66"/>
      <c r="P925" s="66"/>
      <c r="Q925" s="66"/>
      <c r="R925" s="5"/>
      <c r="S925" s="5"/>
      <c r="T925" s="5"/>
      <c r="U925" s="5"/>
      <c r="V925" s="8"/>
      <c r="W925" s="5"/>
      <c r="X925" s="5"/>
      <c r="Y925" s="5"/>
      <c r="Z925" s="5"/>
    </row>
    <row r="926" spans="1:26" ht="21.75" customHeight="1">
      <c r="A926" s="1"/>
      <c r="B926" s="2"/>
      <c r="C926" s="64"/>
      <c r="D926" s="5"/>
      <c r="E926" s="5"/>
      <c r="F926" s="5"/>
      <c r="G926" s="5"/>
      <c r="H926" s="5"/>
      <c r="I926" s="5"/>
      <c r="J926" s="65"/>
      <c r="K926" s="5"/>
      <c r="L926" s="5"/>
      <c r="M926" s="66"/>
      <c r="N926" s="66"/>
      <c r="O926" s="66"/>
      <c r="P926" s="66"/>
      <c r="Q926" s="66"/>
      <c r="R926" s="5"/>
      <c r="S926" s="5"/>
      <c r="T926" s="5"/>
      <c r="U926" s="5"/>
      <c r="V926" s="8"/>
      <c r="W926" s="5"/>
      <c r="X926" s="5"/>
      <c r="Y926" s="5"/>
      <c r="Z926" s="5"/>
    </row>
    <row r="927" spans="1:26" ht="21.75" customHeight="1">
      <c r="A927" s="1"/>
      <c r="B927" s="2"/>
      <c r="C927" s="64"/>
      <c r="D927" s="5"/>
      <c r="E927" s="5"/>
      <c r="F927" s="5"/>
      <c r="G927" s="5"/>
      <c r="H927" s="5"/>
      <c r="I927" s="5"/>
      <c r="J927" s="65"/>
      <c r="K927" s="5"/>
      <c r="L927" s="5"/>
      <c r="M927" s="66"/>
      <c r="N927" s="66"/>
      <c r="O927" s="66"/>
      <c r="P927" s="66"/>
      <c r="Q927" s="66"/>
      <c r="R927" s="5"/>
      <c r="S927" s="5"/>
      <c r="T927" s="5"/>
      <c r="U927" s="5"/>
      <c r="V927" s="8"/>
      <c r="W927" s="5"/>
      <c r="X927" s="5"/>
      <c r="Y927" s="5"/>
      <c r="Z927" s="5"/>
    </row>
    <row r="928" spans="1:26" ht="21.75" customHeight="1">
      <c r="A928" s="1"/>
      <c r="B928" s="2"/>
      <c r="C928" s="64"/>
      <c r="D928" s="5"/>
      <c r="E928" s="5"/>
      <c r="F928" s="5"/>
      <c r="G928" s="5"/>
      <c r="H928" s="5"/>
      <c r="I928" s="5"/>
      <c r="J928" s="65"/>
      <c r="K928" s="5"/>
      <c r="L928" s="5"/>
      <c r="M928" s="66"/>
      <c r="N928" s="66"/>
      <c r="O928" s="66"/>
      <c r="P928" s="66"/>
      <c r="Q928" s="66"/>
      <c r="R928" s="5"/>
      <c r="S928" s="5"/>
      <c r="T928" s="5"/>
      <c r="U928" s="5"/>
      <c r="V928" s="8"/>
      <c r="W928" s="5"/>
      <c r="X928" s="5"/>
      <c r="Y928" s="5"/>
      <c r="Z928" s="5"/>
    </row>
    <row r="929" spans="1:26" ht="21.75" customHeight="1">
      <c r="A929" s="1"/>
      <c r="B929" s="2"/>
      <c r="C929" s="64"/>
      <c r="D929" s="5"/>
      <c r="E929" s="5"/>
      <c r="F929" s="5"/>
      <c r="G929" s="5"/>
      <c r="H929" s="5"/>
      <c r="I929" s="5"/>
      <c r="J929" s="65"/>
      <c r="K929" s="5"/>
      <c r="L929" s="5"/>
      <c r="M929" s="66"/>
      <c r="N929" s="66"/>
      <c r="O929" s="66"/>
      <c r="P929" s="66"/>
      <c r="Q929" s="66"/>
      <c r="R929" s="5"/>
      <c r="S929" s="5"/>
      <c r="T929" s="5"/>
      <c r="U929" s="5"/>
      <c r="V929" s="8"/>
      <c r="W929" s="5"/>
      <c r="X929" s="5"/>
      <c r="Y929" s="5"/>
      <c r="Z929" s="5"/>
    </row>
    <row r="930" spans="1:26" ht="21.75" customHeight="1">
      <c r="A930" s="1"/>
      <c r="B930" s="2"/>
      <c r="C930" s="64"/>
      <c r="D930" s="5"/>
      <c r="E930" s="5"/>
      <c r="F930" s="5"/>
      <c r="G930" s="5"/>
      <c r="H930" s="5"/>
      <c r="I930" s="5"/>
      <c r="J930" s="65"/>
      <c r="K930" s="5"/>
      <c r="L930" s="5"/>
      <c r="M930" s="66"/>
      <c r="N930" s="66"/>
      <c r="O930" s="66"/>
      <c r="P930" s="66"/>
      <c r="Q930" s="66"/>
      <c r="R930" s="5"/>
      <c r="S930" s="5"/>
      <c r="T930" s="5"/>
      <c r="U930" s="5"/>
      <c r="V930" s="8"/>
      <c r="W930" s="5"/>
      <c r="X930" s="5"/>
      <c r="Y930" s="5"/>
      <c r="Z930" s="5"/>
    </row>
    <row r="931" spans="1:26" ht="21.75" customHeight="1">
      <c r="A931" s="1"/>
      <c r="B931" s="2"/>
      <c r="C931" s="64"/>
      <c r="D931" s="5"/>
      <c r="E931" s="5"/>
      <c r="F931" s="5"/>
      <c r="G931" s="5"/>
      <c r="H931" s="5"/>
      <c r="I931" s="5"/>
      <c r="J931" s="65"/>
      <c r="K931" s="5"/>
      <c r="L931" s="5"/>
      <c r="M931" s="66"/>
      <c r="N931" s="66"/>
      <c r="O931" s="66"/>
      <c r="P931" s="66"/>
      <c r="Q931" s="66"/>
      <c r="R931" s="5"/>
      <c r="S931" s="5"/>
      <c r="T931" s="5"/>
      <c r="U931" s="5"/>
      <c r="V931" s="8"/>
      <c r="W931" s="5"/>
      <c r="X931" s="5"/>
      <c r="Y931" s="5"/>
      <c r="Z931" s="5"/>
    </row>
    <row r="932" spans="1:26" ht="21.75" customHeight="1">
      <c r="A932" s="1"/>
      <c r="B932" s="2"/>
      <c r="C932" s="64"/>
      <c r="D932" s="5"/>
      <c r="E932" s="5"/>
      <c r="F932" s="5"/>
      <c r="G932" s="5"/>
      <c r="H932" s="5"/>
      <c r="I932" s="5"/>
      <c r="J932" s="65"/>
      <c r="K932" s="5"/>
      <c r="L932" s="5"/>
      <c r="M932" s="66"/>
      <c r="N932" s="66"/>
      <c r="O932" s="66"/>
      <c r="P932" s="66"/>
      <c r="Q932" s="66"/>
      <c r="R932" s="5"/>
      <c r="S932" s="5"/>
      <c r="T932" s="5"/>
      <c r="U932" s="5"/>
      <c r="V932" s="8"/>
      <c r="W932" s="5"/>
      <c r="X932" s="5"/>
      <c r="Y932" s="5"/>
      <c r="Z932" s="5"/>
    </row>
    <row r="933" spans="1:26" ht="21.75" customHeight="1">
      <c r="A933" s="1"/>
      <c r="B933" s="2"/>
      <c r="C933" s="64"/>
      <c r="D933" s="5"/>
      <c r="E933" s="5"/>
      <c r="F933" s="5"/>
      <c r="G933" s="5"/>
      <c r="H933" s="5"/>
      <c r="I933" s="5"/>
      <c r="J933" s="65"/>
      <c r="K933" s="5"/>
      <c r="L933" s="5"/>
      <c r="M933" s="66"/>
      <c r="N933" s="66"/>
      <c r="O933" s="66"/>
      <c r="P933" s="66"/>
      <c r="Q933" s="66"/>
      <c r="R933" s="5"/>
      <c r="S933" s="5"/>
      <c r="T933" s="5"/>
      <c r="U933" s="5"/>
      <c r="V933" s="8"/>
      <c r="W933" s="5"/>
      <c r="X933" s="5"/>
      <c r="Y933" s="5"/>
      <c r="Z933" s="5"/>
    </row>
    <row r="934" spans="1:26" ht="21.75" customHeight="1">
      <c r="A934" s="1"/>
      <c r="B934" s="2"/>
      <c r="C934" s="64"/>
      <c r="D934" s="5"/>
      <c r="E934" s="5"/>
      <c r="F934" s="5"/>
      <c r="G934" s="5"/>
      <c r="H934" s="5"/>
      <c r="I934" s="5"/>
      <c r="J934" s="65"/>
      <c r="K934" s="5"/>
      <c r="L934" s="5"/>
      <c r="M934" s="66"/>
      <c r="N934" s="66"/>
      <c r="O934" s="66"/>
      <c r="P934" s="66"/>
      <c r="Q934" s="66"/>
      <c r="R934" s="5"/>
      <c r="S934" s="5"/>
      <c r="T934" s="5"/>
      <c r="U934" s="5"/>
      <c r="V934" s="8"/>
      <c r="W934" s="5"/>
      <c r="X934" s="5"/>
      <c r="Y934" s="5"/>
      <c r="Z934" s="5"/>
    </row>
    <row r="935" spans="1:26" ht="21.75" customHeight="1">
      <c r="A935" s="1"/>
      <c r="B935" s="2"/>
      <c r="C935" s="64"/>
      <c r="D935" s="5"/>
      <c r="E935" s="5"/>
      <c r="F935" s="5"/>
      <c r="G935" s="5"/>
      <c r="H935" s="5"/>
      <c r="I935" s="5"/>
      <c r="J935" s="65"/>
      <c r="K935" s="5"/>
      <c r="L935" s="5"/>
      <c r="M935" s="66"/>
      <c r="N935" s="66"/>
      <c r="O935" s="66"/>
      <c r="P935" s="66"/>
      <c r="Q935" s="66"/>
      <c r="R935" s="5"/>
      <c r="S935" s="5"/>
      <c r="T935" s="5"/>
      <c r="U935" s="5"/>
      <c r="V935" s="8"/>
      <c r="W935" s="5"/>
      <c r="X935" s="5"/>
      <c r="Y935" s="5"/>
      <c r="Z935" s="5"/>
    </row>
    <row r="936" spans="1:26" ht="21.75" customHeight="1">
      <c r="A936" s="1"/>
      <c r="B936" s="2"/>
      <c r="C936" s="64"/>
      <c r="D936" s="5"/>
      <c r="E936" s="5"/>
      <c r="F936" s="5"/>
      <c r="G936" s="5"/>
      <c r="H936" s="5"/>
      <c r="I936" s="5"/>
      <c r="J936" s="65"/>
      <c r="K936" s="5"/>
      <c r="L936" s="5"/>
      <c r="M936" s="66"/>
      <c r="N936" s="66"/>
      <c r="O936" s="66"/>
      <c r="P936" s="66"/>
      <c r="Q936" s="66"/>
      <c r="R936" s="5"/>
      <c r="S936" s="5"/>
      <c r="T936" s="5"/>
      <c r="U936" s="5"/>
      <c r="V936" s="8"/>
      <c r="W936" s="5"/>
      <c r="X936" s="5"/>
      <c r="Y936" s="5"/>
      <c r="Z936" s="5"/>
    </row>
    <row r="937" spans="1:26" ht="21.75" customHeight="1">
      <c r="A937" s="1"/>
      <c r="B937" s="2"/>
      <c r="C937" s="64"/>
      <c r="D937" s="5"/>
      <c r="E937" s="5"/>
      <c r="F937" s="5"/>
      <c r="G937" s="5"/>
      <c r="H937" s="5"/>
      <c r="I937" s="5"/>
      <c r="J937" s="65"/>
      <c r="K937" s="5"/>
      <c r="L937" s="5"/>
      <c r="M937" s="66"/>
      <c r="N937" s="66"/>
      <c r="O937" s="66"/>
      <c r="P937" s="66"/>
      <c r="Q937" s="66"/>
      <c r="R937" s="5"/>
      <c r="S937" s="5"/>
      <c r="T937" s="5"/>
      <c r="U937" s="5"/>
      <c r="V937" s="8"/>
      <c r="W937" s="5"/>
      <c r="X937" s="5"/>
      <c r="Y937" s="5"/>
      <c r="Z937" s="5"/>
    </row>
    <row r="938" spans="1:26" ht="21.75" customHeight="1">
      <c r="A938" s="1"/>
      <c r="B938" s="2"/>
      <c r="C938" s="64"/>
      <c r="D938" s="5"/>
      <c r="E938" s="5"/>
      <c r="F938" s="5"/>
      <c r="G938" s="5"/>
      <c r="H938" s="5"/>
      <c r="I938" s="5"/>
      <c r="J938" s="65"/>
      <c r="K938" s="5"/>
      <c r="L938" s="5"/>
      <c r="M938" s="66"/>
      <c r="N938" s="66"/>
      <c r="O938" s="66"/>
      <c r="P938" s="66"/>
      <c r="Q938" s="66"/>
      <c r="R938" s="5"/>
      <c r="S938" s="5"/>
      <c r="T938" s="5"/>
      <c r="U938" s="5"/>
      <c r="V938" s="8"/>
      <c r="W938" s="5"/>
      <c r="X938" s="5"/>
      <c r="Y938" s="5"/>
      <c r="Z938" s="5"/>
    </row>
    <row r="939" spans="1:26" ht="21.75" customHeight="1">
      <c r="A939" s="1"/>
      <c r="B939" s="2"/>
      <c r="C939" s="64"/>
      <c r="D939" s="5"/>
      <c r="E939" s="5"/>
      <c r="F939" s="5"/>
      <c r="G939" s="5"/>
      <c r="H939" s="5"/>
      <c r="I939" s="5"/>
      <c r="J939" s="65"/>
      <c r="K939" s="5"/>
      <c r="L939" s="5"/>
      <c r="M939" s="66"/>
      <c r="N939" s="66"/>
      <c r="O939" s="66"/>
      <c r="P939" s="66"/>
      <c r="Q939" s="66"/>
      <c r="R939" s="5"/>
      <c r="S939" s="5"/>
      <c r="T939" s="5"/>
      <c r="U939" s="5"/>
      <c r="V939" s="8"/>
      <c r="W939" s="5"/>
      <c r="X939" s="5"/>
      <c r="Y939" s="5"/>
      <c r="Z939" s="5"/>
    </row>
    <row r="940" spans="1:26" ht="21.75" customHeight="1">
      <c r="A940" s="1"/>
      <c r="B940" s="2"/>
      <c r="C940" s="64"/>
      <c r="D940" s="5"/>
      <c r="E940" s="5"/>
      <c r="F940" s="5"/>
      <c r="G940" s="5"/>
      <c r="H940" s="5"/>
      <c r="I940" s="5"/>
      <c r="J940" s="65"/>
      <c r="K940" s="5"/>
      <c r="L940" s="5"/>
      <c r="M940" s="66"/>
      <c r="N940" s="66"/>
      <c r="O940" s="66"/>
      <c r="P940" s="66"/>
      <c r="Q940" s="66"/>
      <c r="R940" s="5"/>
      <c r="S940" s="5"/>
      <c r="T940" s="5"/>
      <c r="U940" s="5"/>
      <c r="V940" s="8"/>
      <c r="W940" s="5"/>
      <c r="X940" s="5"/>
      <c r="Y940" s="5"/>
      <c r="Z940" s="5"/>
    </row>
    <row r="941" spans="1:26" ht="21.75" customHeight="1">
      <c r="A941" s="1"/>
      <c r="B941" s="2"/>
      <c r="C941" s="64"/>
      <c r="D941" s="5"/>
      <c r="E941" s="5"/>
      <c r="F941" s="5"/>
      <c r="G941" s="5"/>
      <c r="H941" s="5"/>
      <c r="I941" s="5"/>
      <c r="J941" s="65"/>
      <c r="K941" s="5"/>
      <c r="L941" s="5"/>
      <c r="M941" s="66"/>
      <c r="N941" s="66"/>
      <c r="O941" s="66"/>
      <c r="P941" s="66"/>
      <c r="Q941" s="66"/>
      <c r="R941" s="5"/>
      <c r="S941" s="5"/>
      <c r="T941" s="5"/>
      <c r="U941" s="5"/>
      <c r="V941" s="8"/>
      <c r="W941" s="5"/>
      <c r="X941" s="5"/>
      <c r="Y941" s="5"/>
      <c r="Z941" s="5"/>
    </row>
    <row r="942" spans="1:26" ht="21.75" customHeight="1">
      <c r="A942" s="1"/>
      <c r="B942" s="2"/>
      <c r="C942" s="64"/>
      <c r="D942" s="5"/>
      <c r="E942" s="5"/>
      <c r="F942" s="5"/>
      <c r="G942" s="5"/>
      <c r="H942" s="5"/>
      <c r="I942" s="5"/>
      <c r="J942" s="65"/>
      <c r="K942" s="5"/>
      <c r="L942" s="5"/>
      <c r="M942" s="66"/>
      <c r="N942" s="66"/>
      <c r="O942" s="66"/>
      <c r="P942" s="66"/>
      <c r="Q942" s="66"/>
      <c r="R942" s="5"/>
      <c r="S942" s="5"/>
      <c r="T942" s="5"/>
      <c r="U942" s="5"/>
      <c r="V942" s="8"/>
      <c r="W942" s="5"/>
      <c r="X942" s="5"/>
      <c r="Y942" s="5"/>
      <c r="Z942" s="5"/>
    </row>
    <row r="943" spans="1:26" ht="21.75" customHeight="1">
      <c r="A943" s="1"/>
      <c r="B943" s="2"/>
      <c r="C943" s="64"/>
      <c r="D943" s="5"/>
      <c r="E943" s="5"/>
      <c r="F943" s="5"/>
      <c r="G943" s="5"/>
      <c r="H943" s="5"/>
      <c r="I943" s="5"/>
      <c r="J943" s="65"/>
      <c r="K943" s="5"/>
      <c r="L943" s="5"/>
      <c r="M943" s="66"/>
      <c r="N943" s="66"/>
      <c r="O943" s="66"/>
      <c r="P943" s="66"/>
      <c r="Q943" s="66"/>
      <c r="R943" s="5"/>
      <c r="S943" s="5"/>
      <c r="T943" s="5"/>
      <c r="U943" s="5"/>
      <c r="V943" s="8"/>
      <c r="W943" s="5"/>
      <c r="X943" s="5"/>
      <c r="Y943" s="5"/>
      <c r="Z943" s="5"/>
    </row>
    <row r="944" spans="1:26" ht="21.75" customHeight="1">
      <c r="A944" s="1"/>
      <c r="B944" s="2"/>
      <c r="C944" s="64"/>
      <c r="D944" s="5"/>
      <c r="E944" s="5"/>
      <c r="F944" s="5"/>
      <c r="G944" s="5"/>
      <c r="H944" s="5"/>
      <c r="I944" s="5"/>
      <c r="J944" s="65"/>
      <c r="K944" s="5"/>
      <c r="L944" s="5"/>
      <c r="M944" s="66"/>
      <c r="N944" s="66"/>
      <c r="O944" s="66"/>
      <c r="P944" s="66"/>
      <c r="Q944" s="66"/>
      <c r="R944" s="5"/>
      <c r="S944" s="5"/>
      <c r="T944" s="5"/>
      <c r="U944" s="5"/>
      <c r="V944" s="8"/>
      <c r="W944" s="5"/>
      <c r="X944" s="5"/>
      <c r="Y944" s="5"/>
      <c r="Z944" s="5"/>
    </row>
    <row r="945" spans="1:26" ht="21.75" customHeight="1">
      <c r="A945" s="1"/>
      <c r="B945" s="2"/>
      <c r="C945" s="64"/>
      <c r="D945" s="5"/>
      <c r="E945" s="5"/>
      <c r="F945" s="5"/>
      <c r="G945" s="5"/>
      <c r="H945" s="5"/>
      <c r="I945" s="5"/>
      <c r="J945" s="65"/>
      <c r="K945" s="5"/>
      <c r="L945" s="5"/>
      <c r="M945" s="66"/>
      <c r="N945" s="66"/>
      <c r="O945" s="66"/>
      <c r="P945" s="66"/>
      <c r="Q945" s="66"/>
      <c r="R945" s="5"/>
      <c r="S945" s="5"/>
      <c r="T945" s="5"/>
      <c r="U945" s="5"/>
      <c r="V945" s="8"/>
      <c r="W945" s="5"/>
      <c r="X945" s="5"/>
      <c r="Y945" s="5"/>
      <c r="Z945" s="5"/>
    </row>
    <row r="946" spans="1:26" ht="21.75" customHeight="1">
      <c r="A946" s="1"/>
      <c r="B946" s="2"/>
      <c r="C946" s="64"/>
      <c r="D946" s="5"/>
      <c r="E946" s="5"/>
      <c r="F946" s="5"/>
      <c r="G946" s="5"/>
      <c r="H946" s="5"/>
      <c r="I946" s="5"/>
      <c r="J946" s="65"/>
      <c r="K946" s="5"/>
      <c r="L946" s="5"/>
      <c r="M946" s="66"/>
      <c r="N946" s="66"/>
      <c r="O946" s="66"/>
      <c r="P946" s="66"/>
      <c r="Q946" s="66"/>
      <c r="R946" s="5"/>
      <c r="S946" s="5"/>
      <c r="T946" s="5"/>
      <c r="U946" s="5"/>
      <c r="V946" s="8"/>
      <c r="W946" s="5"/>
      <c r="X946" s="5"/>
      <c r="Y946" s="5"/>
      <c r="Z946" s="5"/>
    </row>
    <row r="947" spans="1:26" ht="21.75" customHeight="1">
      <c r="A947" s="1"/>
      <c r="B947" s="2"/>
      <c r="C947" s="64"/>
      <c r="D947" s="5"/>
      <c r="E947" s="5"/>
      <c r="F947" s="5"/>
      <c r="G947" s="5"/>
      <c r="H947" s="5"/>
      <c r="I947" s="5"/>
      <c r="J947" s="65"/>
      <c r="K947" s="5"/>
      <c r="L947" s="5"/>
      <c r="M947" s="66"/>
      <c r="N947" s="66"/>
      <c r="O947" s="66"/>
      <c r="P947" s="66"/>
      <c r="Q947" s="66"/>
      <c r="R947" s="5"/>
      <c r="S947" s="5"/>
      <c r="T947" s="5"/>
      <c r="U947" s="5"/>
      <c r="V947" s="8"/>
      <c r="W947" s="5"/>
      <c r="X947" s="5"/>
      <c r="Y947" s="5"/>
      <c r="Z947" s="5"/>
    </row>
    <row r="948" spans="1:26" ht="21.75" customHeight="1">
      <c r="A948" s="1"/>
      <c r="B948" s="2"/>
      <c r="C948" s="64"/>
      <c r="D948" s="5"/>
      <c r="E948" s="5"/>
      <c r="F948" s="5"/>
      <c r="G948" s="5"/>
      <c r="H948" s="5"/>
      <c r="I948" s="5"/>
      <c r="J948" s="65"/>
      <c r="K948" s="5"/>
      <c r="L948" s="5"/>
      <c r="M948" s="66"/>
      <c r="N948" s="66"/>
      <c r="O948" s="66"/>
      <c r="P948" s="66"/>
      <c r="Q948" s="66"/>
      <c r="R948" s="5"/>
      <c r="S948" s="5"/>
      <c r="T948" s="5"/>
      <c r="U948" s="5"/>
      <c r="V948" s="8"/>
      <c r="W948" s="5"/>
      <c r="X948" s="5"/>
      <c r="Y948" s="5"/>
      <c r="Z948" s="5"/>
    </row>
    <row r="949" spans="1:26" ht="21.75" customHeight="1">
      <c r="A949" s="1"/>
      <c r="B949" s="2"/>
      <c r="C949" s="64"/>
      <c r="D949" s="5"/>
      <c r="E949" s="5"/>
      <c r="F949" s="5"/>
      <c r="G949" s="5"/>
      <c r="H949" s="5"/>
      <c r="I949" s="5"/>
      <c r="J949" s="65"/>
      <c r="K949" s="5"/>
      <c r="L949" s="5"/>
      <c r="M949" s="66"/>
      <c r="N949" s="66"/>
      <c r="O949" s="66"/>
      <c r="P949" s="66"/>
      <c r="Q949" s="66"/>
      <c r="R949" s="5"/>
      <c r="S949" s="5"/>
      <c r="T949" s="5"/>
      <c r="U949" s="5"/>
      <c r="V949" s="8"/>
      <c r="W949" s="5"/>
      <c r="X949" s="5"/>
      <c r="Y949" s="5"/>
      <c r="Z949" s="5"/>
    </row>
    <row r="950" spans="1:26" ht="21.75" customHeight="1">
      <c r="A950" s="1"/>
      <c r="B950" s="2"/>
      <c r="C950" s="64"/>
      <c r="D950" s="5"/>
      <c r="E950" s="5"/>
      <c r="F950" s="5"/>
      <c r="G950" s="5"/>
      <c r="H950" s="5"/>
      <c r="I950" s="5"/>
      <c r="J950" s="65"/>
      <c r="K950" s="5"/>
      <c r="L950" s="5"/>
      <c r="M950" s="66"/>
      <c r="N950" s="66"/>
      <c r="O950" s="66"/>
      <c r="P950" s="66"/>
      <c r="Q950" s="66"/>
      <c r="R950" s="5"/>
      <c r="S950" s="5"/>
      <c r="T950" s="5"/>
      <c r="U950" s="5"/>
      <c r="V950" s="8"/>
      <c r="W950" s="5"/>
      <c r="X950" s="5"/>
      <c r="Y950" s="5"/>
      <c r="Z950" s="5"/>
    </row>
    <row r="951" spans="1:26" ht="21.75" customHeight="1">
      <c r="A951" s="1"/>
      <c r="B951" s="2"/>
      <c r="C951" s="64"/>
      <c r="D951" s="5"/>
      <c r="E951" s="5"/>
      <c r="F951" s="5"/>
      <c r="G951" s="5"/>
      <c r="H951" s="5"/>
      <c r="I951" s="5"/>
      <c r="J951" s="65"/>
      <c r="K951" s="5"/>
      <c r="L951" s="5"/>
      <c r="M951" s="66"/>
      <c r="N951" s="66"/>
      <c r="O951" s="66"/>
      <c r="P951" s="66"/>
      <c r="Q951" s="66"/>
      <c r="R951" s="5"/>
      <c r="S951" s="5"/>
      <c r="T951" s="5"/>
      <c r="U951" s="5"/>
      <c r="V951" s="8"/>
      <c r="W951" s="5"/>
      <c r="X951" s="5"/>
      <c r="Y951" s="5"/>
      <c r="Z951" s="5"/>
    </row>
    <row r="952" spans="1:26" ht="21.75" customHeight="1">
      <c r="A952" s="1"/>
      <c r="B952" s="2"/>
      <c r="C952" s="64"/>
      <c r="D952" s="5"/>
      <c r="E952" s="5"/>
      <c r="F952" s="5"/>
      <c r="G952" s="5"/>
      <c r="H952" s="5"/>
      <c r="I952" s="5"/>
      <c r="J952" s="65"/>
      <c r="K952" s="5"/>
      <c r="L952" s="5"/>
      <c r="M952" s="66"/>
      <c r="N952" s="66"/>
      <c r="O952" s="66"/>
      <c r="P952" s="66"/>
      <c r="Q952" s="66"/>
      <c r="R952" s="5"/>
      <c r="S952" s="5"/>
      <c r="T952" s="5"/>
      <c r="U952" s="5"/>
      <c r="V952" s="8"/>
      <c r="W952" s="5"/>
      <c r="X952" s="5"/>
      <c r="Y952" s="5"/>
      <c r="Z952" s="5"/>
    </row>
    <row r="953" spans="1:26" ht="21.75" customHeight="1">
      <c r="A953" s="1"/>
      <c r="B953" s="2"/>
      <c r="C953" s="64"/>
      <c r="D953" s="5"/>
      <c r="E953" s="5"/>
      <c r="F953" s="5"/>
      <c r="G953" s="5"/>
      <c r="H953" s="5"/>
      <c r="I953" s="5"/>
      <c r="J953" s="65"/>
      <c r="K953" s="5"/>
      <c r="L953" s="5"/>
      <c r="M953" s="66"/>
      <c r="N953" s="66"/>
      <c r="O953" s="66"/>
      <c r="P953" s="66"/>
      <c r="Q953" s="66"/>
      <c r="R953" s="5"/>
      <c r="S953" s="5"/>
      <c r="T953" s="5"/>
      <c r="U953" s="5"/>
      <c r="V953" s="8"/>
      <c r="W953" s="5"/>
      <c r="X953" s="5"/>
      <c r="Y953" s="5"/>
      <c r="Z953" s="5"/>
    </row>
    <row r="954" spans="1:26" ht="21.75" customHeight="1">
      <c r="A954" s="1"/>
      <c r="B954" s="2"/>
      <c r="C954" s="64"/>
      <c r="D954" s="5"/>
      <c r="E954" s="5"/>
      <c r="F954" s="5"/>
      <c r="G954" s="5"/>
      <c r="H954" s="5"/>
      <c r="I954" s="5"/>
      <c r="J954" s="65"/>
      <c r="K954" s="5"/>
      <c r="L954" s="5"/>
      <c r="M954" s="66"/>
      <c r="N954" s="66"/>
      <c r="O954" s="66"/>
      <c r="P954" s="66"/>
      <c r="Q954" s="66"/>
      <c r="R954" s="5"/>
      <c r="S954" s="5"/>
      <c r="T954" s="5"/>
      <c r="U954" s="5"/>
      <c r="V954" s="8"/>
      <c r="W954" s="5"/>
      <c r="X954" s="5"/>
      <c r="Y954" s="5"/>
      <c r="Z954" s="5"/>
    </row>
    <row r="955" spans="1:26" ht="21.75" customHeight="1">
      <c r="A955" s="1"/>
      <c r="B955" s="2"/>
      <c r="C955" s="64"/>
      <c r="D955" s="5"/>
      <c r="E955" s="5"/>
      <c r="F955" s="5"/>
      <c r="G955" s="5"/>
      <c r="H955" s="5"/>
      <c r="I955" s="5"/>
      <c r="J955" s="65"/>
      <c r="K955" s="5"/>
      <c r="L955" s="5"/>
      <c r="M955" s="66"/>
      <c r="N955" s="66"/>
      <c r="O955" s="66"/>
      <c r="P955" s="66"/>
      <c r="Q955" s="66"/>
      <c r="R955" s="5"/>
      <c r="S955" s="5"/>
      <c r="T955" s="5"/>
      <c r="U955" s="5"/>
      <c r="V955" s="8"/>
      <c r="W955" s="5"/>
      <c r="X955" s="5"/>
      <c r="Y955" s="5"/>
      <c r="Z955" s="5"/>
    </row>
    <row r="956" spans="1:26" ht="21.75" customHeight="1">
      <c r="A956" s="1"/>
      <c r="B956" s="2"/>
      <c r="C956" s="64"/>
      <c r="D956" s="5"/>
      <c r="E956" s="5"/>
      <c r="F956" s="5"/>
      <c r="G956" s="5"/>
      <c r="H956" s="5"/>
      <c r="I956" s="5"/>
      <c r="J956" s="65"/>
      <c r="K956" s="5"/>
      <c r="L956" s="5"/>
      <c r="M956" s="66"/>
      <c r="N956" s="66"/>
      <c r="O956" s="66"/>
      <c r="P956" s="66"/>
      <c r="Q956" s="66"/>
      <c r="R956" s="5"/>
      <c r="S956" s="5"/>
      <c r="T956" s="5"/>
      <c r="U956" s="5"/>
      <c r="V956" s="8"/>
      <c r="W956" s="5"/>
      <c r="X956" s="5"/>
      <c r="Y956" s="5"/>
      <c r="Z956" s="5"/>
    </row>
    <row r="957" spans="1:26" ht="21.75" customHeight="1">
      <c r="A957" s="1"/>
      <c r="B957" s="2"/>
      <c r="C957" s="64"/>
      <c r="D957" s="5"/>
      <c r="E957" s="5"/>
      <c r="F957" s="5"/>
      <c r="G957" s="5"/>
      <c r="H957" s="5"/>
      <c r="I957" s="5"/>
      <c r="J957" s="65"/>
      <c r="K957" s="5"/>
      <c r="L957" s="5"/>
      <c r="M957" s="66"/>
      <c r="N957" s="66"/>
      <c r="O957" s="66"/>
      <c r="P957" s="66"/>
      <c r="Q957" s="66"/>
      <c r="R957" s="5"/>
      <c r="S957" s="5"/>
      <c r="T957" s="5"/>
      <c r="U957" s="5"/>
      <c r="V957" s="8"/>
      <c r="W957" s="5"/>
      <c r="X957" s="5"/>
      <c r="Y957" s="5"/>
      <c r="Z957" s="5"/>
    </row>
    <row r="958" spans="1:26" ht="21.75" customHeight="1">
      <c r="A958" s="1"/>
      <c r="B958" s="2"/>
      <c r="C958" s="64"/>
      <c r="D958" s="5"/>
      <c r="E958" s="5"/>
      <c r="F958" s="5"/>
      <c r="G958" s="5"/>
      <c r="H958" s="5"/>
      <c r="I958" s="5"/>
      <c r="J958" s="65"/>
      <c r="K958" s="5"/>
      <c r="L958" s="5"/>
      <c r="M958" s="66"/>
      <c r="N958" s="66"/>
      <c r="O958" s="66"/>
      <c r="P958" s="66"/>
      <c r="Q958" s="66"/>
      <c r="R958" s="5"/>
      <c r="S958" s="5"/>
      <c r="T958" s="5"/>
      <c r="U958" s="5"/>
      <c r="V958" s="8"/>
      <c r="W958" s="5"/>
      <c r="X958" s="5"/>
      <c r="Y958" s="5"/>
      <c r="Z958" s="5"/>
    </row>
    <row r="959" spans="1:26" ht="21.75" customHeight="1">
      <c r="A959" s="1"/>
      <c r="B959" s="2"/>
      <c r="C959" s="64"/>
      <c r="D959" s="5"/>
      <c r="E959" s="5"/>
      <c r="F959" s="5"/>
      <c r="G959" s="5"/>
      <c r="H959" s="5"/>
      <c r="I959" s="5"/>
      <c r="J959" s="65"/>
      <c r="K959" s="5"/>
      <c r="L959" s="5"/>
      <c r="M959" s="66"/>
      <c r="N959" s="66"/>
      <c r="O959" s="66"/>
      <c r="P959" s="66"/>
      <c r="Q959" s="66"/>
      <c r="R959" s="5"/>
      <c r="S959" s="5"/>
      <c r="T959" s="5"/>
      <c r="U959" s="5"/>
      <c r="V959" s="8"/>
      <c r="W959" s="5"/>
      <c r="X959" s="5"/>
      <c r="Y959" s="5"/>
      <c r="Z959" s="5"/>
    </row>
    <row r="960" spans="1:26" ht="21.75" customHeight="1">
      <c r="A960" s="1"/>
      <c r="B960" s="2"/>
      <c r="C960" s="64"/>
      <c r="D960" s="5"/>
      <c r="E960" s="5"/>
      <c r="F960" s="5"/>
      <c r="G960" s="5"/>
      <c r="H960" s="5"/>
      <c r="I960" s="5"/>
      <c r="J960" s="65"/>
      <c r="K960" s="5"/>
      <c r="L960" s="5"/>
      <c r="M960" s="66"/>
      <c r="N960" s="66"/>
      <c r="O960" s="66"/>
      <c r="P960" s="66"/>
      <c r="Q960" s="66"/>
      <c r="R960" s="5"/>
      <c r="S960" s="5"/>
      <c r="T960" s="5"/>
      <c r="U960" s="5"/>
      <c r="V960" s="8"/>
      <c r="W960" s="5"/>
      <c r="X960" s="5"/>
      <c r="Y960" s="5"/>
      <c r="Z960" s="5"/>
    </row>
    <row r="961" spans="1:26" ht="21.75" customHeight="1">
      <c r="A961" s="1"/>
      <c r="B961" s="2"/>
      <c r="C961" s="64"/>
      <c r="D961" s="5"/>
      <c r="E961" s="5"/>
      <c r="F961" s="5"/>
      <c r="G961" s="5"/>
      <c r="H961" s="5"/>
      <c r="I961" s="5"/>
      <c r="J961" s="65"/>
      <c r="K961" s="5"/>
      <c r="L961" s="5"/>
      <c r="M961" s="66"/>
      <c r="N961" s="66"/>
      <c r="O961" s="66"/>
      <c r="P961" s="66"/>
      <c r="Q961" s="66"/>
      <c r="R961" s="5"/>
      <c r="S961" s="5"/>
      <c r="T961" s="5"/>
      <c r="U961" s="5"/>
      <c r="V961" s="8"/>
      <c r="W961" s="5"/>
      <c r="X961" s="5"/>
      <c r="Y961" s="5"/>
      <c r="Z961" s="5"/>
    </row>
    <row r="962" spans="1:26" ht="21.75" customHeight="1">
      <c r="A962" s="1"/>
      <c r="B962" s="2"/>
      <c r="C962" s="64"/>
      <c r="D962" s="5"/>
      <c r="E962" s="5"/>
      <c r="F962" s="5"/>
      <c r="G962" s="5"/>
      <c r="H962" s="5"/>
      <c r="I962" s="5"/>
      <c r="J962" s="65"/>
      <c r="K962" s="5"/>
      <c r="L962" s="5"/>
      <c r="M962" s="66"/>
      <c r="N962" s="66"/>
      <c r="O962" s="66"/>
      <c r="P962" s="66"/>
      <c r="Q962" s="66"/>
      <c r="R962" s="5"/>
      <c r="S962" s="5"/>
      <c r="T962" s="5"/>
      <c r="U962" s="5"/>
      <c r="V962" s="8"/>
      <c r="W962" s="5"/>
      <c r="X962" s="5"/>
      <c r="Y962" s="5"/>
      <c r="Z962" s="5"/>
    </row>
    <row r="963" spans="1:26" ht="21.75" customHeight="1">
      <c r="A963" s="1"/>
      <c r="B963" s="2"/>
      <c r="C963" s="64"/>
      <c r="D963" s="5"/>
      <c r="E963" s="5"/>
      <c r="F963" s="5"/>
      <c r="G963" s="5"/>
      <c r="H963" s="5"/>
      <c r="I963" s="5"/>
      <c r="J963" s="65"/>
      <c r="K963" s="5"/>
      <c r="L963" s="5"/>
      <c r="M963" s="66"/>
      <c r="N963" s="66"/>
      <c r="O963" s="66"/>
      <c r="P963" s="66"/>
      <c r="Q963" s="66"/>
      <c r="R963" s="5"/>
      <c r="S963" s="5"/>
      <c r="T963" s="5"/>
      <c r="U963" s="5"/>
      <c r="V963" s="8"/>
      <c r="W963" s="5"/>
      <c r="X963" s="5"/>
      <c r="Y963" s="5"/>
      <c r="Z963" s="5"/>
    </row>
    <row r="964" spans="1:26" ht="21.75" customHeight="1">
      <c r="A964" s="1"/>
      <c r="B964" s="2"/>
      <c r="C964" s="64"/>
      <c r="D964" s="5"/>
      <c r="E964" s="5"/>
      <c r="F964" s="5"/>
      <c r="G964" s="5"/>
      <c r="H964" s="5"/>
      <c r="I964" s="5"/>
      <c r="J964" s="65"/>
      <c r="K964" s="5"/>
      <c r="L964" s="5"/>
      <c r="M964" s="66"/>
      <c r="N964" s="66"/>
      <c r="O964" s="66"/>
      <c r="P964" s="66"/>
      <c r="Q964" s="66"/>
      <c r="R964" s="5"/>
      <c r="S964" s="5"/>
      <c r="T964" s="5"/>
      <c r="U964" s="5"/>
      <c r="V964" s="8"/>
      <c r="W964" s="5"/>
      <c r="X964" s="5"/>
      <c r="Y964" s="5"/>
      <c r="Z964" s="5"/>
    </row>
    <row r="965" spans="1:26" ht="21.75" customHeight="1">
      <c r="A965" s="1"/>
      <c r="B965" s="2"/>
      <c r="C965" s="64"/>
      <c r="D965" s="5"/>
      <c r="E965" s="5"/>
      <c r="F965" s="5"/>
      <c r="G965" s="5"/>
      <c r="H965" s="5"/>
      <c r="I965" s="5"/>
      <c r="J965" s="65"/>
      <c r="K965" s="5"/>
      <c r="L965" s="5"/>
      <c r="M965" s="66"/>
      <c r="N965" s="66"/>
      <c r="O965" s="66"/>
      <c r="P965" s="66"/>
      <c r="Q965" s="66"/>
      <c r="R965" s="5"/>
      <c r="S965" s="5"/>
      <c r="T965" s="5"/>
      <c r="U965" s="5"/>
      <c r="V965" s="8"/>
      <c r="W965" s="5"/>
      <c r="X965" s="5"/>
      <c r="Y965" s="5"/>
      <c r="Z965" s="5"/>
    </row>
    <row r="966" spans="1:26" ht="21.75" customHeight="1">
      <c r="A966" s="1"/>
      <c r="B966" s="2"/>
      <c r="C966" s="64"/>
      <c r="D966" s="5"/>
      <c r="E966" s="5"/>
      <c r="F966" s="5"/>
      <c r="G966" s="5"/>
      <c r="H966" s="5"/>
      <c r="I966" s="5"/>
      <c r="J966" s="65"/>
      <c r="K966" s="5"/>
      <c r="L966" s="5"/>
      <c r="M966" s="66"/>
      <c r="N966" s="66"/>
      <c r="O966" s="66"/>
      <c r="P966" s="66"/>
      <c r="Q966" s="66"/>
      <c r="R966" s="5"/>
      <c r="S966" s="5"/>
      <c r="T966" s="5"/>
      <c r="U966" s="5"/>
      <c r="V966" s="8"/>
      <c r="W966" s="5"/>
      <c r="X966" s="5"/>
      <c r="Y966" s="5"/>
      <c r="Z966" s="5"/>
    </row>
    <row r="967" spans="1:26" ht="21.75" customHeight="1">
      <c r="A967" s="1"/>
      <c r="B967" s="2"/>
      <c r="C967" s="64"/>
      <c r="D967" s="5"/>
      <c r="E967" s="5"/>
      <c r="F967" s="5"/>
      <c r="G967" s="5"/>
      <c r="H967" s="5"/>
      <c r="I967" s="5"/>
      <c r="J967" s="65"/>
      <c r="K967" s="5"/>
      <c r="L967" s="5"/>
      <c r="M967" s="66"/>
      <c r="N967" s="66"/>
      <c r="O967" s="66"/>
      <c r="P967" s="66"/>
      <c r="Q967" s="66"/>
      <c r="R967" s="5"/>
      <c r="S967" s="5"/>
      <c r="T967" s="5"/>
      <c r="U967" s="5"/>
      <c r="V967" s="8"/>
      <c r="W967" s="5"/>
      <c r="X967" s="5"/>
      <c r="Y967" s="5"/>
      <c r="Z967" s="5"/>
    </row>
    <row r="968" spans="1:26" ht="21.75" customHeight="1">
      <c r="A968" s="1"/>
      <c r="B968" s="2"/>
      <c r="C968" s="64"/>
      <c r="D968" s="5"/>
      <c r="E968" s="5"/>
      <c r="F968" s="5"/>
      <c r="G968" s="5"/>
      <c r="H968" s="5"/>
      <c r="I968" s="5"/>
      <c r="J968" s="65"/>
      <c r="K968" s="5"/>
      <c r="L968" s="5"/>
      <c r="M968" s="66"/>
      <c r="N968" s="66"/>
      <c r="O968" s="66"/>
      <c r="P968" s="66"/>
      <c r="Q968" s="66"/>
      <c r="R968" s="5"/>
      <c r="S968" s="5"/>
      <c r="T968" s="5"/>
      <c r="U968" s="5"/>
      <c r="V968" s="8"/>
      <c r="W968" s="5"/>
      <c r="X968" s="5"/>
      <c r="Y968" s="5"/>
      <c r="Z968" s="5"/>
    </row>
    <row r="969" spans="1:26" ht="21.75" customHeight="1">
      <c r="A969" s="1"/>
      <c r="B969" s="2"/>
      <c r="C969" s="64"/>
      <c r="D969" s="5"/>
      <c r="E969" s="5"/>
      <c r="F969" s="5"/>
      <c r="G969" s="5"/>
      <c r="H969" s="5"/>
      <c r="I969" s="5"/>
      <c r="J969" s="65"/>
      <c r="K969" s="5"/>
      <c r="L969" s="5"/>
      <c r="M969" s="66"/>
      <c r="N969" s="66"/>
      <c r="O969" s="66"/>
      <c r="P969" s="66"/>
      <c r="Q969" s="66"/>
      <c r="R969" s="5"/>
      <c r="S969" s="5"/>
      <c r="T969" s="5"/>
      <c r="U969" s="5"/>
      <c r="V969" s="8"/>
      <c r="W969" s="5"/>
      <c r="X969" s="5"/>
      <c r="Y969" s="5"/>
      <c r="Z969" s="5"/>
    </row>
    <row r="970" spans="1:26" ht="21.75" customHeight="1">
      <c r="A970" s="1"/>
      <c r="B970" s="2"/>
      <c r="C970" s="64"/>
      <c r="D970" s="5"/>
      <c r="E970" s="5"/>
      <c r="F970" s="5"/>
      <c r="G970" s="5"/>
      <c r="H970" s="5"/>
      <c r="I970" s="5"/>
      <c r="J970" s="65"/>
      <c r="K970" s="5"/>
      <c r="L970" s="5"/>
      <c r="M970" s="66"/>
      <c r="N970" s="66"/>
      <c r="O970" s="66"/>
      <c r="P970" s="66"/>
      <c r="Q970" s="66"/>
      <c r="R970" s="5"/>
      <c r="S970" s="5"/>
      <c r="T970" s="5"/>
      <c r="U970" s="5"/>
      <c r="V970" s="8"/>
      <c r="W970" s="5"/>
      <c r="X970" s="5"/>
      <c r="Y970" s="5"/>
      <c r="Z970" s="5"/>
    </row>
    <row r="971" spans="1:26" ht="21.75" customHeight="1">
      <c r="A971" s="1"/>
      <c r="B971" s="2"/>
      <c r="C971" s="64"/>
      <c r="D971" s="5"/>
      <c r="E971" s="5"/>
      <c r="F971" s="5"/>
      <c r="G971" s="5"/>
      <c r="H971" s="5"/>
      <c r="I971" s="5"/>
      <c r="J971" s="65"/>
      <c r="K971" s="5"/>
      <c r="L971" s="5"/>
      <c r="M971" s="66"/>
      <c r="N971" s="66"/>
      <c r="O971" s="66"/>
      <c r="P971" s="66"/>
      <c r="Q971" s="66"/>
      <c r="R971" s="5"/>
      <c r="S971" s="5"/>
      <c r="T971" s="5"/>
      <c r="U971" s="5"/>
      <c r="V971" s="8"/>
      <c r="W971" s="5"/>
      <c r="X971" s="5"/>
      <c r="Y971" s="5"/>
      <c r="Z971" s="5"/>
    </row>
    <row r="972" spans="1:26" ht="21.75" customHeight="1">
      <c r="A972" s="1"/>
      <c r="B972" s="2"/>
      <c r="C972" s="64"/>
      <c r="D972" s="5"/>
      <c r="E972" s="5"/>
      <c r="F972" s="5"/>
      <c r="G972" s="5"/>
      <c r="H972" s="5"/>
      <c r="I972" s="5"/>
      <c r="J972" s="65"/>
      <c r="K972" s="5"/>
      <c r="L972" s="5"/>
      <c r="M972" s="66"/>
      <c r="N972" s="66"/>
      <c r="O972" s="66"/>
      <c r="P972" s="66"/>
      <c r="Q972" s="66"/>
      <c r="R972" s="5"/>
      <c r="S972" s="5"/>
      <c r="T972" s="5"/>
      <c r="U972" s="5"/>
      <c r="V972" s="8"/>
      <c r="W972" s="5"/>
      <c r="X972" s="5"/>
      <c r="Y972" s="5"/>
      <c r="Z972" s="5"/>
    </row>
    <row r="973" spans="1:26" ht="21.75" customHeight="1">
      <c r="A973" s="1"/>
      <c r="B973" s="2"/>
      <c r="C973" s="64"/>
      <c r="D973" s="5"/>
      <c r="E973" s="5"/>
      <c r="F973" s="5"/>
      <c r="G973" s="5"/>
      <c r="H973" s="5"/>
      <c r="I973" s="5"/>
      <c r="J973" s="65"/>
      <c r="K973" s="5"/>
      <c r="L973" s="5"/>
      <c r="M973" s="66"/>
      <c r="N973" s="66"/>
      <c r="O973" s="66"/>
      <c r="P973" s="66"/>
      <c r="Q973" s="66"/>
      <c r="R973" s="5"/>
      <c r="S973" s="5"/>
      <c r="T973" s="5"/>
      <c r="U973" s="5"/>
      <c r="V973" s="8"/>
      <c r="W973" s="5"/>
      <c r="X973" s="5"/>
      <c r="Y973" s="5"/>
      <c r="Z973" s="5"/>
    </row>
    <row r="974" spans="1:26" ht="21.75" customHeight="1">
      <c r="A974" s="1"/>
      <c r="B974" s="2"/>
      <c r="C974" s="64"/>
      <c r="D974" s="5"/>
      <c r="E974" s="5"/>
      <c r="F974" s="5"/>
      <c r="G974" s="5"/>
      <c r="H974" s="5"/>
      <c r="I974" s="5"/>
      <c r="J974" s="65"/>
      <c r="K974" s="5"/>
      <c r="L974" s="5"/>
      <c r="M974" s="66"/>
      <c r="N974" s="66"/>
      <c r="O974" s="66"/>
      <c r="P974" s="66"/>
      <c r="Q974" s="66"/>
      <c r="R974" s="5"/>
      <c r="S974" s="5"/>
      <c r="T974" s="5"/>
      <c r="U974" s="5"/>
      <c r="V974" s="8"/>
      <c r="W974" s="5"/>
      <c r="X974" s="5"/>
      <c r="Y974" s="5"/>
      <c r="Z974" s="5"/>
    </row>
    <row r="975" spans="1:26" ht="21.75" customHeight="1">
      <c r="A975" s="1"/>
      <c r="B975" s="2"/>
      <c r="C975" s="64"/>
      <c r="D975" s="5"/>
      <c r="E975" s="5"/>
      <c r="F975" s="5"/>
      <c r="G975" s="5"/>
      <c r="H975" s="5"/>
      <c r="I975" s="5"/>
      <c r="J975" s="65"/>
      <c r="K975" s="5"/>
      <c r="L975" s="5"/>
      <c r="M975" s="66"/>
      <c r="N975" s="66"/>
      <c r="O975" s="66"/>
      <c r="P975" s="66"/>
      <c r="Q975" s="66"/>
      <c r="R975" s="5"/>
      <c r="S975" s="5"/>
      <c r="T975" s="5"/>
      <c r="U975" s="5"/>
      <c r="V975" s="8"/>
      <c r="W975" s="5"/>
      <c r="X975" s="5"/>
      <c r="Y975" s="5"/>
      <c r="Z975" s="5"/>
    </row>
    <row r="976" spans="1:26" ht="21.75" customHeight="1">
      <c r="A976" s="1"/>
      <c r="B976" s="2"/>
      <c r="C976" s="64"/>
      <c r="D976" s="5"/>
      <c r="E976" s="5"/>
      <c r="F976" s="5"/>
      <c r="G976" s="5"/>
      <c r="H976" s="5"/>
      <c r="I976" s="5"/>
      <c r="J976" s="65"/>
      <c r="K976" s="5"/>
      <c r="L976" s="5"/>
      <c r="M976" s="66"/>
      <c r="N976" s="66"/>
      <c r="O976" s="66"/>
      <c r="P976" s="66"/>
      <c r="Q976" s="66"/>
      <c r="R976" s="5"/>
      <c r="S976" s="5"/>
      <c r="T976" s="5"/>
      <c r="U976" s="5"/>
      <c r="V976" s="8"/>
      <c r="W976" s="5"/>
      <c r="X976" s="5"/>
      <c r="Y976" s="5"/>
      <c r="Z976" s="5"/>
    </row>
    <row r="977" spans="1:26" ht="21.75" customHeight="1">
      <c r="A977" s="1"/>
      <c r="B977" s="2"/>
      <c r="C977" s="64"/>
      <c r="D977" s="5"/>
      <c r="E977" s="5"/>
      <c r="F977" s="5"/>
      <c r="G977" s="5"/>
      <c r="H977" s="5"/>
      <c r="I977" s="5"/>
      <c r="J977" s="65"/>
      <c r="K977" s="5"/>
      <c r="L977" s="5"/>
      <c r="M977" s="66"/>
      <c r="N977" s="66"/>
      <c r="O977" s="66"/>
      <c r="P977" s="66"/>
      <c r="Q977" s="66"/>
      <c r="R977" s="5"/>
      <c r="S977" s="5"/>
      <c r="T977" s="5"/>
      <c r="U977" s="5"/>
      <c r="V977" s="8"/>
      <c r="W977" s="5"/>
      <c r="X977" s="5"/>
      <c r="Y977" s="5"/>
      <c r="Z977" s="5"/>
    </row>
    <row r="978" spans="1:26" ht="21.75" customHeight="1">
      <c r="A978" s="1"/>
      <c r="B978" s="2"/>
      <c r="C978" s="64"/>
      <c r="D978" s="5"/>
      <c r="E978" s="5"/>
      <c r="F978" s="5"/>
      <c r="G978" s="5"/>
      <c r="H978" s="5"/>
      <c r="I978" s="5"/>
      <c r="J978" s="65"/>
      <c r="K978" s="5"/>
      <c r="L978" s="5"/>
      <c r="M978" s="66"/>
      <c r="N978" s="66"/>
      <c r="O978" s="66"/>
      <c r="P978" s="66"/>
      <c r="Q978" s="66"/>
      <c r="R978" s="5"/>
      <c r="S978" s="5"/>
      <c r="T978" s="5"/>
      <c r="U978" s="5"/>
      <c r="V978" s="8"/>
      <c r="W978" s="5"/>
      <c r="X978" s="5"/>
      <c r="Y978" s="5"/>
      <c r="Z978" s="5"/>
    </row>
    <row r="979" spans="1:26" ht="21.75" customHeight="1">
      <c r="A979" s="1"/>
      <c r="B979" s="2"/>
      <c r="C979" s="64"/>
      <c r="D979" s="5"/>
      <c r="E979" s="5"/>
      <c r="F979" s="5"/>
      <c r="G979" s="5"/>
      <c r="H979" s="5"/>
      <c r="I979" s="5"/>
      <c r="J979" s="65"/>
      <c r="K979" s="5"/>
      <c r="L979" s="5"/>
      <c r="M979" s="66"/>
      <c r="N979" s="66"/>
      <c r="O979" s="66"/>
      <c r="P979" s="66"/>
      <c r="Q979" s="66"/>
      <c r="R979" s="5"/>
      <c r="S979" s="5"/>
      <c r="T979" s="5"/>
      <c r="U979" s="5"/>
      <c r="V979" s="8"/>
      <c r="W979" s="5"/>
      <c r="X979" s="5"/>
      <c r="Y979" s="5"/>
      <c r="Z979" s="5"/>
    </row>
    <row r="980" spans="1:26" ht="21.75" customHeight="1">
      <c r="A980" s="1"/>
      <c r="B980" s="2"/>
      <c r="C980" s="64"/>
      <c r="D980" s="5"/>
      <c r="E980" s="5"/>
      <c r="F980" s="5"/>
      <c r="G980" s="5"/>
      <c r="H980" s="5"/>
      <c r="I980" s="5"/>
      <c r="J980" s="65"/>
      <c r="K980" s="5"/>
      <c r="L980" s="5"/>
      <c r="M980" s="66"/>
      <c r="N980" s="66"/>
      <c r="O980" s="66"/>
      <c r="P980" s="66"/>
      <c r="Q980" s="66"/>
      <c r="R980" s="5"/>
      <c r="S980" s="5"/>
      <c r="T980" s="5"/>
      <c r="U980" s="5"/>
      <c r="V980" s="8"/>
      <c r="W980" s="5"/>
      <c r="X980" s="5"/>
      <c r="Y980" s="5"/>
      <c r="Z980" s="5"/>
    </row>
    <row r="981" spans="1:26" ht="21.75" customHeight="1">
      <c r="A981" s="1"/>
      <c r="B981" s="2"/>
      <c r="C981" s="64"/>
      <c r="D981" s="5"/>
      <c r="E981" s="5"/>
      <c r="F981" s="5"/>
      <c r="G981" s="5"/>
      <c r="H981" s="5"/>
      <c r="I981" s="5"/>
      <c r="J981" s="65"/>
      <c r="K981" s="5"/>
      <c r="L981" s="5"/>
      <c r="M981" s="66"/>
      <c r="N981" s="66"/>
      <c r="O981" s="66"/>
      <c r="P981" s="66"/>
      <c r="Q981" s="66"/>
      <c r="R981" s="5"/>
      <c r="S981" s="5"/>
      <c r="T981" s="5"/>
      <c r="U981" s="5"/>
      <c r="V981" s="8"/>
      <c r="W981" s="5"/>
      <c r="X981" s="5"/>
      <c r="Y981" s="5"/>
      <c r="Z981" s="5"/>
    </row>
    <row r="982" spans="1:26" ht="21.75" customHeight="1">
      <c r="A982" s="1"/>
      <c r="B982" s="2"/>
      <c r="C982" s="64"/>
      <c r="D982" s="5"/>
      <c r="E982" s="5"/>
      <c r="F982" s="5"/>
      <c r="G982" s="5"/>
      <c r="H982" s="5"/>
      <c r="I982" s="5"/>
      <c r="J982" s="65"/>
      <c r="K982" s="5"/>
      <c r="L982" s="5"/>
      <c r="M982" s="66"/>
      <c r="N982" s="66"/>
      <c r="O982" s="66"/>
      <c r="P982" s="66"/>
      <c r="Q982" s="66"/>
      <c r="R982" s="5"/>
      <c r="S982" s="5"/>
      <c r="T982" s="5"/>
      <c r="U982" s="5"/>
      <c r="V982" s="8"/>
      <c r="W982" s="5"/>
      <c r="X982" s="5"/>
      <c r="Y982" s="5"/>
      <c r="Z982" s="5"/>
    </row>
    <row r="983" spans="1:26" ht="21.75" customHeight="1">
      <c r="A983" s="1"/>
      <c r="B983" s="2"/>
      <c r="C983" s="64"/>
      <c r="D983" s="5"/>
      <c r="E983" s="5"/>
      <c r="F983" s="5"/>
      <c r="G983" s="5"/>
      <c r="H983" s="5"/>
      <c r="I983" s="5"/>
      <c r="J983" s="65"/>
      <c r="K983" s="5"/>
      <c r="L983" s="5"/>
      <c r="M983" s="66"/>
      <c r="N983" s="66"/>
      <c r="O983" s="66"/>
      <c r="P983" s="66"/>
      <c r="Q983" s="66"/>
      <c r="R983" s="5"/>
      <c r="S983" s="5"/>
      <c r="T983" s="5"/>
      <c r="U983" s="5"/>
      <c r="V983" s="8"/>
      <c r="W983" s="5"/>
      <c r="X983" s="5"/>
      <c r="Y983" s="5"/>
      <c r="Z983" s="5"/>
    </row>
    <row r="984" spans="1:26" ht="21.75" customHeight="1">
      <c r="A984" s="1"/>
      <c r="B984" s="2"/>
      <c r="C984" s="64"/>
      <c r="D984" s="5"/>
      <c r="E984" s="5"/>
      <c r="F984" s="5"/>
      <c r="G984" s="5"/>
      <c r="H984" s="5"/>
      <c r="I984" s="5"/>
      <c r="J984" s="65"/>
      <c r="K984" s="5"/>
      <c r="L984" s="5"/>
      <c r="M984" s="66"/>
      <c r="N984" s="66"/>
      <c r="O984" s="66"/>
      <c r="P984" s="66"/>
      <c r="Q984" s="66"/>
      <c r="R984" s="5"/>
      <c r="S984" s="5"/>
      <c r="T984" s="5"/>
      <c r="U984" s="5"/>
      <c r="V984" s="8"/>
      <c r="W984" s="5"/>
      <c r="X984" s="5"/>
      <c r="Y984" s="5"/>
      <c r="Z984" s="5"/>
    </row>
    <row r="985" spans="1:26" ht="21.75" customHeight="1">
      <c r="A985" s="1"/>
      <c r="B985" s="2"/>
      <c r="C985" s="64"/>
      <c r="D985" s="5"/>
      <c r="E985" s="5"/>
      <c r="F985" s="5"/>
      <c r="G985" s="5"/>
      <c r="H985" s="5"/>
      <c r="I985" s="5"/>
      <c r="J985" s="65"/>
      <c r="K985" s="5"/>
      <c r="L985" s="5"/>
      <c r="M985" s="66"/>
      <c r="N985" s="66"/>
      <c r="O985" s="66"/>
      <c r="P985" s="66"/>
      <c r="Q985" s="66"/>
      <c r="R985" s="5"/>
      <c r="S985" s="5"/>
      <c r="T985" s="5"/>
      <c r="U985" s="5"/>
      <c r="V985" s="8"/>
      <c r="W985" s="5"/>
      <c r="X985" s="5"/>
      <c r="Y985" s="5"/>
      <c r="Z985" s="5"/>
    </row>
    <row r="986" spans="1:26" ht="21.75" customHeight="1">
      <c r="A986" s="1"/>
      <c r="B986" s="2"/>
      <c r="C986" s="64"/>
      <c r="D986" s="5"/>
      <c r="E986" s="5"/>
      <c r="F986" s="5"/>
      <c r="G986" s="5"/>
      <c r="H986" s="5"/>
      <c r="I986" s="5"/>
      <c r="J986" s="65"/>
      <c r="K986" s="5"/>
      <c r="L986" s="5"/>
      <c r="M986" s="66"/>
      <c r="N986" s="66"/>
      <c r="O986" s="66"/>
      <c r="P986" s="66"/>
      <c r="Q986" s="66"/>
      <c r="R986" s="5"/>
      <c r="S986" s="5"/>
      <c r="T986" s="5"/>
      <c r="U986" s="5"/>
      <c r="V986" s="8"/>
      <c r="W986" s="5"/>
      <c r="X986" s="5"/>
      <c r="Y986" s="5"/>
      <c r="Z986" s="5"/>
    </row>
    <row r="987" spans="1:26" ht="21.75" customHeight="1">
      <c r="A987" s="1"/>
      <c r="B987" s="2"/>
      <c r="C987" s="64"/>
      <c r="D987" s="5"/>
      <c r="E987" s="5"/>
      <c r="F987" s="5"/>
      <c r="G987" s="5"/>
      <c r="H987" s="5"/>
      <c r="I987" s="5"/>
      <c r="J987" s="65"/>
      <c r="K987" s="5"/>
      <c r="L987" s="5"/>
      <c r="M987" s="66"/>
      <c r="N987" s="66"/>
      <c r="O987" s="66"/>
      <c r="P987" s="66"/>
      <c r="Q987" s="66"/>
      <c r="R987" s="5"/>
      <c r="S987" s="5"/>
      <c r="T987" s="5"/>
      <c r="U987" s="5"/>
      <c r="V987" s="8"/>
      <c r="W987" s="5"/>
      <c r="X987" s="5"/>
      <c r="Y987" s="5"/>
      <c r="Z987" s="5"/>
    </row>
    <row r="988" spans="1:26" ht="21.75" customHeight="1">
      <c r="A988" s="1"/>
      <c r="B988" s="2"/>
      <c r="C988" s="64"/>
      <c r="D988" s="5"/>
      <c r="E988" s="5"/>
      <c r="F988" s="5"/>
      <c r="G988" s="5"/>
      <c r="H988" s="5"/>
      <c r="I988" s="5"/>
      <c r="J988" s="65"/>
      <c r="K988" s="5"/>
      <c r="L988" s="5"/>
      <c r="M988" s="66"/>
      <c r="N988" s="66"/>
      <c r="O988" s="66"/>
      <c r="P988" s="66"/>
      <c r="Q988" s="66"/>
      <c r="R988" s="5"/>
      <c r="S988" s="5"/>
      <c r="T988" s="5"/>
      <c r="U988" s="5"/>
      <c r="V988" s="8"/>
      <c r="W988" s="5"/>
      <c r="X988" s="5"/>
      <c r="Y988" s="5"/>
      <c r="Z988" s="5"/>
    </row>
    <row r="989" spans="1:26" ht="21.75" customHeight="1">
      <c r="A989" s="1"/>
      <c r="B989" s="2"/>
      <c r="C989" s="64"/>
      <c r="D989" s="5"/>
      <c r="E989" s="5"/>
      <c r="F989" s="5"/>
      <c r="G989" s="5"/>
      <c r="H989" s="5"/>
      <c r="I989" s="5"/>
      <c r="J989" s="65"/>
      <c r="K989" s="5"/>
      <c r="L989" s="5"/>
      <c r="M989" s="66"/>
      <c r="N989" s="66"/>
      <c r="O989" s="66"/>
      <c r="P989" s="66"/>
      <c r="Q989" s="66"/>
      <c r="R989" s="5"/>
      <c r="S989" s="5"/>
      <c r="T989" s="5"/>
      <c r="U989" s="5"/>
      <c r="V989" s="8"/>
      <c r="W989" s="5"/>
      <c r="X989" s="5"/>
      <c r="Y989" s="5"/>
      <c r="Z989" s="5"/>
    </row>
    <row r="990" spans="1:26" ht="21.75" customHeight="1">
      <c r="A990" s="1"/>
      <c r="B990" s="2"/>
      <c r="C990" s="64"/>
      <c r="D990" s="5"/>
      <c r="E990" s="5"/>
      <c r="F990" s="5"/>
      <c r="G990" s="5"/>
      <c r="H990" s="5"/>
      <c r="I990" s="5"/>
      <c r="J990" s="65"/>
      <c r="K990" s="5"/>
      <c r="L990" s="5"/>
      <c r="M990" s="66"/>
      <c r="N990" s="66"/>
      <c r="O990" s="66"/>
      <c r="P990" s="66"/>
      <c r="Q990" s="66"/>
      <c r="R990" s="5"/>
      <c r="S990" s="5"/>
      <c r="T990" s="5"/>
      <c r="U990" s="5"/>
      <c r="V990" s="8"/>
      <c r="W990" s="5"/>
      <c r="X990" s="5"/>
      <c r="Y990" s="5"/>
      <c r="Z990" s="5"/>
    </row>
    <row r="991" spans="1:26" ht="21.75" customHeight="1">
      <c r="A991" s="1"/>
      <c r="B991" s="2"/>
      <c r="C991" s="64"/>
      <c r="D991" s="5"/>
      <c r="E991" s="5"/>
      <c r="F991" s="5"/>
      <c r="G991" s="5"/>
      <c r="H991" s="5"/>
      <c r="I991" s="5"/>
      <c r="J991" s="65"/>
      <c r="K991" s="5"/>
      <c r="L991" s="5"/>
      <c r="M991" s="66"/>
      <c r="N991" s="66"/>
      <c r="O991" s="66"/>
      <c r="P991" s="66"/>
      <c r="Q991" s="66"/>
      <c r="R991" s="5"/>
      <c r="S991" s="5"/>
      <c r="T991" s="5"/>
      <c r="U991" s="5"/>
      <c r="V991" s="8"/>
      <c r="W991" s="5"/>
      <c r="X991" s="5"/>
      <c r="Y991" s="5"/>
      <c r="Z991" s="5"/>
    </row>
    <row r="992" spans="1:26" ht="21.75" customHeight="1">
      <c r="A992" s="1"/>
      <c r="B992" s="2"/>
      <c r="C992" s="64"/>
      <c r="D992" s="5"/>
      <c r="E992" s="5"/>
      <c r="F992" s="5"/>
      <c r="G992" s="5"/>
      <c r="H992" s="5"/>
      <c r="I992" s="5"/>
      <c r="J992" s="65"/>
      <c r="K992" s="5"/>
      <c r="L992" s="5"/>
      <c r="M992" s="66"/>
      <c r="N992" s="66"/>
      <c r="O992" s="66"/>
      <c r="P992" s="66"/>
      <c r="Q992" s="66"/>
      <c r="R992" s="5"/>
      <c r="S992" s="5"/>
      <c r="T992" s="5"/>
      <c r="U992" s="5"/>
      <c r="V992" s="8"/>
      <c r="W992" s="5"/>
      <c r="X992" s="5"/>
      <c r="Y992" s="5"/>
      <c r="Z992" s="5"/>
    </row>
    <row r="993" spans="1:26" ht="21.75" customHeight="1">
      <c r="A993" s="1"/>
      <c r="B993" s="2"/>
      <c r="C993" s="64"/>
      <c r="D993" s="5"/>
      <c r="E993" s="5"/>
      <c r="F993" s="5"/>
      <c r="G993" s="5"/>
      <c r="H993" s="5"/>
      <c r="I993" s="5"/>
      <c r="J993" s="65"/>
      <c r="K993" s="5"/>
      <c r="L993" s="5"/>
      <c r="M993" s="66"/>
      <c r="N993" s="66"/>
      <c r="O993" s="66"/>
      <c r="P993" s="66"/>
      <c r="Q993" s="66"/>
      <c r="R993" s="5"/>
      <c r="S993" s="5"/>
      <c r="T993" s="5"/>
      <c r="U993" s="5"/>
      <c r="V993" s="8"/>
      <c r="W993" s="5"/>
      <c r="X993" s="5"/>
      <c r="Y993" s="5"/>
      <c r="Z993" s="5"/>
    </row>
    <row r="994" spans="1:26" ht="21.75" customHeight="1">
      <c r="A994" s="1"/>
      <c r="B994" s="2"/>
      <c r="C994" s="64"/>
      <c r="D994" s="5"/>
      <c r="E994" s="5"/>
      <c r="F994" s="5"/>
      <c r="G994" s="5"/>
      <c r="H994" s="5"/>
      <c r="I994" s="5"/>
      <c r="J994" s="65"/>
      <c r="K994" s="5"/>
      <c r="L994" s="5"/>
      <c r="M994" s="66"/>
      <c r="N994" s="66"/>
      <c r="O994" s="66"/>
      <c r="P994" s="66"/>
      <c r="Q994" s="66"/>
      <c r="R994" s="5"/>
      <c r="S994" s="5"/>
      <c r="T994" s="5"/>
      <c r="U994" s="5"/>
      <c r="V994" s="8"/>
      <c r="W994" s="5"/>
      <c r="X994" s="5"/>
      <c r="Y994" s="5"/>
      <c r="Z994" s="5"/>
    </row>
    <row r="995" spans="1:26" ht="21.75" customHeight="1">
      <c r="A995" s="1"/>
      <c r="B995" s="2"/>
      <c r="C995" s="64"/>
      <c r="D995" s="5"/>
      <c r="E995" s="5"/>
      <c r="F995" s="5"/>
      <c r="G995" s="5"/>
      <c r="H995" s="5"/>
      <c r="I995" s="5"/>
      <c r="J995" s="65"/>
      <c r="K995" s="5"/>
      <c r="L995" s="5"/>
      <c r="M995" s="66"/>
      <c r="N995" s="66"/>
      <c r="O995" s="66"/>
      <c r="P995" s="66"/>
      <c r="Q995" s="66"/>
      <c r="R995" s="5"/>
      <c r="S995" s="5"/>
      <c r="T995" s="5"/>
      <c r="U995" s="5"/>
      <c r="V995" s="8"/>
      <c r="W995" s="5"/>
      <c r="X995" s="5"/>
      <c r="Y995" s="5"/>
      <c r="Z995" s="5"/>
    </row>
    <row r="996" spans="1:26" ht="21.75" customHeight="1">
      <c r="A996" s="1"/>
      <c r="B996" s="2"/>
      <c r="C996" s="64"/>
      <c r="D996" s="5"/>
      <c r="E996" s="5"/>
      <c r="F996" s="5"/>
      <c r="G996" s="5"/>
      <c r="H996" s="5"/>
      <c r="I996" s="5"/>
      <c r="J996" s="65"/>
      <c r="K996" s="5"/>
      <c r="L996" s="5"/>
      <c r="M996" s="66"/>
      <c r="N996" s="66"/>
      <c r="O996" s="66"/>
      <c r="P996" s="66"/>
      <c r="Q996" s="66"/>
      <c r="R996" s="5"/>
      <c r="S996" s="5"/>
      <c r="T996" s="5"/>
      <c r="U996" s="5"/>
      <c r="V996" s="8"/>
      <c r="W996" s="5"/>
      <c r="X996" s="5"/>
      <c r="Y996" s="5"/>
      <c r="Z996" s="5"/>
    </row>
    <row r="997" spans="1:26" ht="21.75" customHeight="1">
      <c r="A997" s="1"/>
      <c r="B997" s="2"/>
      <c r="C997" s="64"/>
      <c r="D997" s="5"/>
      <c r="E997" s="5"/>
      <c r="F997" s="5"/>
      <c r="G997" s="5"/>
      <c r="H997" s="5"/>
      <c r="I997" s="5"/>
      <c r="J997" s="65"/>
      <c r="K997" s="5"/>
      <c r="L997" s="5"/>
      <c r="M997" s="66"/>
      <c r="N997" s="66"/>
      <c r="O997" s="66"/>
      <c r="P997" s="66"/>
      <c r="Q997" s="66"/>
      <c r="R997" s="5"/>
      <c r="S997" s="5"/>
      <c r="T997" s="5"/>
      <c r="U997" s="5"/>
      <c r="V997" s="8"/>
      <c r="W997" s="5"/>
      <c r="X997" s="5"/>
      <c r="Y997" s="5"/>
      <c r="Z997" s="5"/>
    </row>
    <row r="998" spans="1:26" ht="21.75" customHeight="1">
      <c r="A998" s="1"/>
      <c r="B998" s="2"/>
      <c r="C998" s="64"/>
      <c r="D998" s="5"/>
      <c r="E998" s="5"/>
      <c r="F998" s="5"/>
      <c r="G998" s="5"/>
      <c r="H998" s="5"/>
      <c r="I998" s="5"/>
      <c r="J998" s="65"/>
      <c r="K998" s="5"/>
      <c r="L998" s="5"/>
      <c r="M998" s="66"/>
      <c r="N998" s="66"/>
      <c r="O998" s="66"/>
      <c r="P998" s="66"/>
      <c r="Q998" s="66"/>
      <c r="R998" s="5"/>
      <c r="S998" s="5"/>
      <c r="T998" s="5"/>
      <c r="U998" s="5"/>
      <c r="V998" s="8"/>
      <c r="W998" s="5"/>
      <c r="X998" s="5"/>
      <c r="Y998" s="5"/>
      <c r="Z998" s="5"/>
    </row>
    <row r="999" spans="1:26" ht="21.75" customHeight="1">
      <c r="A999" s="1"/>
      <c r="B999" s="2"/>
      <c r="C999" s="64"/>
      <c r="D999" s="5"/>
      <c r="E999" s="5"/>
      <c r="F999" s="5"/>
      <c r="G999" s="5"/>
      <c r="H999" s="5"/>
      <c r="I999" s="5"/>
      <c r="J999" s="65"/>
      <c r="K999" s="5"/>
      <c r="L999" s="5"/>
      <c r="M999" s="66"/>
      <c r="N999" s="66"/>
      <c r="O999" s="66"/>
      <c r="P999" s="66"/>
      <c r="Q999" s="66"/>
      <c r="R999" s="5"/>
      <c r="S999" s="5"/>
      <c r="T999" s="5"/>
      <c r="U999" s="5"/>
      <c r="V999" s="8"/>
      <c r="W999" s="5"/>
      <c r="X999" s="5"/>
      <c r="Y999" s="5"/>
      <c r="Z999" s="5"/>
    </row>
    <row r="1000" spans="1:26" ht="21.75" customHeight="1">
      <c r="A1000" s="1"/>
      <c r="B1000" s="2"/>
      <c r="C1000" s="64"/>
      <c r="D1000" s="5"/>
      <c r="E1000" s="5"/>
      <c r="F1000" s="5"/>
      <c r="G1000" s="5"/>
      <c r="H1000" s="5"/>
      <c r="I1000" s="5"/>
      <c r="J1000" s="65"/>
      <c r="K1000" s="5"/>
      <c r="L1000" s="5"/>
      <c r="M1000" s="66"/>
      <c r="N1000" s="66"/>
      <c r="O1000" s="66"/>
      <c r="P1000" s="66"/>
      <c r="Q1000" s="66"/>
      <c r="R1000" s="5"/>
      <c r="S1000" s="5"/>
      <c r="T1000" s="5"/>
      <c r="U1000" s="5"/>
      <c r="V1000" s="8"/>
      <c r="W1000" s="5"/>
      <c r="X1000" s="5"/>
      <c r="Y1000" s="5"/>
      <c r="Z1000" s="5"/>
    </row>
  </sheetData>
  <autoFilter ref="A8:V538"/>
  <mergeCells count="23">
    <mergeCell ref="C2:V2"/>
    <mergeCell ref="C1:V1"/>
    <mergeCell ref="C3:V3"/>
    <mergeCell ref="C4:S4"/>
    <mergeCell ref="A5:A6"/>
    <mergeCell ref="C5:C6"/>
    <mergeCell ref="F5:F6"/>
    <mergeCell ref="U5:U6"/>
    <mergeCell ref="D5:D6"/>
    <mergeCell ref="E5:E6"/>
    <mergeCell ref="G5:G6"/>
    <mergeCell ref="R5:R6"/>
    <mergeCell ref="I5:I6"/>
    <mergeCell ref="J5:J6"/>
    <mergeCell ref="M5:M6"/>
    <mergeCell ref="A416:C416"/>
    <mergeCell ref="A513:C513"/>
    <mergeCell ref="A338:C338"/>
    <mergeCell ref="A8:C8"/>
    <mergeCell ref="A7:D7"/>
    <mergeCell ref="A162:C162"/>
    <mergeCell ref="A112:C112"/>
    <mergeCell ref="A218:C218"/>
  </mergeCells>
  <printOptions horizontalCentered="1"/>
  <pageMargins left="0.19685039370078741" right="0.19685039370078741" top="0.78740157480314965" bottom="0.55118110236220474" header="0" footer="0"/>
  <pageSetup paperSize="9" scale="44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W656"/>
  <sheetViews>
    <sheetView workbookViewId="0">
      <pane ySplit="6" topLeftCell="A7" activePane="bottomLeft" state="frozen"/>
      <selection pane="bottomLeft" activeCell="B8" sqref="B8"/>
    </sheetView>
  </sheetViews>
  <sheetFormatPr defaultColWidth="14.42578125" defaultRowHeight="15" customHeight="1"/>
  <cols>
    <col min="1" max="1" width="3.85546875" customWidth="1"/>
    <col min="2" max="2" width="62.28515625" customWidth="1"/>
    <col min="3" max="3" width="25.85546875" hidden="1" customWidth="1"/>
    <col min="4" max="4" width="32.5703125" hidden="1" customWidth="1"/>
    <col min="5" max="5" width="7" hidden="1" customWidth="1"/>
    <col min="6" max="6" width="23" hidden="1" customWidth="1"/>
    <col min="7" max="7" width="5" hidden="1" customWidth="1"/>
    <col min="8" max="8" width="67.42578125" hidden="1" customWidth="1"/>
    <col min="9" max="9" width="28.7109375" hidden="1" customWidth="1"/>
    <col min="10" max="10" width="8.5703125" customWidth="1"/>
    <col min="11" max="11" width="12" customWidth="1"/>
    <col min="12" max="12" width="15.42578125" hidden="1" customWidth="1"/>
    <col min="13" max="13" width="14.5703125" customWidth="1"/>
    <col min="14" max="14" width="16.7109375" customWidth="1"/>
    <col min="15" max="15" width="14" customWidth="1"/>
    <col min="16" max="16" width="8.140625" customWidth="1"/>
    <col min="17" max="17" width="12" customWidth="1"/>
    <col min="18" max="18" width="11.140625" customWidth="1"/>
    <col min="19" max="19" width="22.28515625" customWidth="1"/>
    <col min="20" max="21" width="14.5703125" customWidth="1"/>
    <col min="22" max="22" width="9.140625" customWidth="1"/>
    <col min="23" max="23" width="8.5703125" customWidth="1"/>
    <col min="24" max="24" width="12" customWidth="1"/>
    <col min="25" max="25" width="15.42578125" hidden="1" customWidth="1"/>
    <col min="26" max="26" width="14.5703125" customWidth="1"/>
    <col min="27" max="27" width="16.7109375" customWidth="1"/>
    <col min="28" max="28" width="14" customWidth="1"/>
    <col min="29" max="29" width="8.140625" customWidth="1"/>
    <col min="30" max="49" width="9.140625" customWidth="1"/>
  </cols>
  <sheetData>
    <row r="1" spans="1:49" ht="21.75" customHeight="1">
      <c r="A1" s="1"/>
      <c r="B1" s="64"/>
      <c r="C1" s="645" t="s">
        <v>0</v>
      </c>
      <c r="D1" s="635"/>
      <c r="E1" s="635"/>
      <c r="F1" s="635"/>
      <c r="G1" s="635"/>
      <c r="H1" s="635"/>
      <c r="I1" s="635"/>
      <c r="J1" s="635"/>
      <c r="K1" s="635"/>
      <c r="L1" s="635"/>
      <c r="M1" s="635"/>
      <c r="N1" s="635"/>
      <c r="O1" s="635"/>
      <c r="P1" s="635"/>
      <c r="Q1" s="635"/>
      <c r="R1" s="635"/>
      <c r="S1" s="635"/>
      <c r="T1" s="635"/>
      <c r="U1" s="5"/>
      <c r="V1" s="68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</row>
    <row r="2" spans="1:49" ht="21.75" customHeight="1">
      <c r="A2" s="1"/>
      <c r="B2" s="64"/>
      <c r="C2" s="645" t="s">
        <v>1</v>
      </c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5"/>
      <c r="S2" s="635"/>
      <c r="T2" s="635"/>
      <c r="U2" s="5"/>
      <c r="V2" s="68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</row>
    <row r="3" spans="1:49" ht="21.75" customHeight="1">
      <c r="A3" s="1"/>
      <c r="B3" s="64"/>
      <c r="C3" s="646" t="s">
        <v>2</v>
      </c>
      <c r="D3" s="635"/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5"/>
      <c r="V3" s="68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</row>
    <row r="4" spans="1:49" ht="21.75" customHeight="1">
      <c r="A4" s="1"/>
      <c r="B4" s="64"/>
      <c r="C4" s="647"/>
      <c r="D4" s="640"/>
      <c r="E4" s="640"/>
      <c r="F4" s="640"/>
      <c r="G4" s="640"/>
      <c r="H4" s="640"/>
      <c r="I4" s="640"/>
      <c r="J4" s="640"/>
      <c r="K4" s="640"/>
      <c r="L4" s="640"/>
      <c r="M4" s="640"/>
      <c r="N4" s="640"/>
      <c r="O4" s="640"/>
      <c r="P4" s="640"/>
      <c r="Q4" s="640"/>
      <c r="R4" s="4"/>
      <c r="S4" s="1"/>
      <c r="T4" s="8"/>
      <c r="U4" s="8"/>
      <c r="V4" s="68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</row>
    <row r="5" spans="1:49" ht="21.75" customHeight="1">
      <c r="A5" s="644" t="s">
        <v>3</v>
      </c>
      <c r="B5" s="644" t="s">
        <v>4</v>
      </c>
      <c r="C5" s="644" t="s">
        <v>8</v>
      </c>
      <c r="D5" s="644" t="s">
        <v>9</v>
      </c>
      <c r="E5" s="644" t="s">
        <v>46</v>
      </c>
      <c r="F5" s="644" t="s">
        <v>11</v>
      </c>
      <c r="G5" s="644" t="s">
        <v>12</v>
      </c>
      <c r="H5" s="10"/>
      <c r="I5" s="644" t="s">
        <v>19</v>
      </c>
      <c r="J5" s="653" t="s">
        <v>5</v>
      </c>
      <c r="K5" s="69" t="s">
        <v>6</v>
      </c>
      <c r="L5" s="70" t="s">
        <v>7</v>
      </c>
      <c r="M5" s="70" t="s">
        <v>7</v>
      </c>
      <c r="N5" s="71" t="s">
        <v>7</v>
      </c>
      <c r="O5" s="654" t="s">
        <v>128</v>
      </c>
      <c r="P5" s="655" t="s">
        <v>10</v>
      </c>
      <c r="Q5" s="72" t="s">
        <v>13</v>
      </c>
      <c r="R5" s="72" t="s">
        <v>14</v>
      </c>
      <c r="S5" s="644" t="s">
        <v>132</v>
      </c>
      <c r="T5" s="8"/>
      <c r="U5" s="8"/>
      <c r="V5" s="68"/>
      <c r="W5" s="653" t="s">
        <v>5</v>
      </c>
      <c r="X5" s="69" t="s">
        <v>6</v>
      </c>
      <c r="Y5" s="70" t="s">
        <v>7</v>
      </c>
      <c r="Z5" s="70" t="s">
        <v>7</v>
      </c>
      <c r="AA5" s="71" t="s">
        <v>7</v>
      </c>
      <c r="AB5" s="654" t="s">
        <v>128</v>
      </c>
      <c r="AC5" s="655" t="s">
        <v>10</v>
      </c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</row>
    <row r="6" spans="1:49" ht="21.75" customHeight="1">
      <c r="A6" s="643"/>
      <c r="B6" s="643"/>
      <c r="C6" s="643"/>
      <c r="D6" s="643"/>
      <c r="E6" s="643"/>
      <c r="F6" s="643"/>
      <c r="G6" s="643"/>
      <c r="H6" s="31"/>
      <c r="I6" s="643"/>
      <c r="J6" s="643"/>
      <c r="K6" s="69" t="s">
        <v>21</v>
      </c>
      <c r="L6" s="70" t="s">
        <v>22</v>
      </c>
      <c r="M6" s="70" t="s">
        <v>24</v>
      </c>
      <c r="N6" s="71" t="s">
        <v>25</v>
      </c>
      <c r="O6" s="643"/>
      <c r="P6" s="643"/>
      <c r="Q6" s="72" t="s">
        <v>27</v>
      </c>
      <c r="R6" s="72" t="s">
        <v>27</v>
      </c>
      <c r="S6" s="643"/>
      <c r="T6" s="8"/>
      <c r="U6" s="8"/>
      <c r="V6" s="68"/>
      <c r="W6" s="643"/>
      <c r="X6" s="69" t="s">
        <v>21</v>
      </c>
      <c r="Y6" s="70" t="s">
        <v>22</v>
      </c>
      <c r="Z6" s="70" t="s">
        <v>24</v>
      </c>
      <c r="AA6" s="71" t="s">
        <v>25</v>
      </c>
      <c r="AB6" s="643"/>
      <c r="AC6" s="643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</row>
    <row r="7" spans="1:49" ht="21.75" customHeight="1">
      <c r="A7" s="652" t="s">
        <v>136</v>
      </c>
      <c r="B7" s="650"/>
      <c r="C7" s="650"/>
      <c r="D7" s="637"/>
      <c r="E7" s="35"/>
      <c r="F7" s="35"/>
      <c r="G7" s="35"/>
      <c r="H7" s="35"/>
      <c r="I7" s="35"/>
      <c r="J7" s="73" t="e">
        <f t="shared" ref="J7:O7" ca="1" si="0">J170+J245+J287+J393+J511+J622</f>
        <v>#NAME?</v>
      </c>
      <c r="K7" s="73" t="e">
        <f t="shared" ca="1" si="0"/>
        <v>#NAME?</v>
      </c>
      <c r="L7" s="73">
        <f t="shared" si="0"/>
        <v>0</v>
      </c>
      <c r="M7" s="73" t="e">
        <f t="shared" ca="1" si="0"/>
        <v>#NAME?</v>
      </c>
      <c r="N7" s="73" t="e">
        <f t="shared" ca="1" si="0"/>
        <v>#NAME?</v>
      </c>
      <c r="O7" s="73" t="e">
        <f t="shared" ca="1" si="0"/>
        <v>#NAME?</v>
      </c>
      <c r="P7" s="73" t="e">
        <f ca="1">P9+P201+P257+P317+P449+P540</f>
        <v>#NAME?</v>
      </c>
      <c r="Q7" s="43"/>
      <c r="R7" s="43"/>
      <c r="S7" s="44"/>
      <c r="T7" s="45"/>
      <c r="U7" s="45"/>
      <c r="V7" s="68"/>
      <c r="W7" s="73">
        <f t="shared" ref="W7:AB7" si="1">W170+W245+W287+W393+W511+W622</f>
        <v>0</v>
      </c>
      <c r="X7" s="73">
        <f t="shared" si="1"/>
        <v>0</v>
      </c>
      <c r="Y7" s="73">
        <f t="shared" si="1"/>
        <v>0</v>
      </c>
      <c r="Z7" s="73">
        <f t="shared" si="1"/>
        <v>2</v>
      </c>
      <c r="AA7" s="73">
        <f t="shared" si="1"/>
        <v>0</v>
      </c>
      <c r="AB7" s="73">
        <f t="shared" si="1"/>
        <v>0</v>
      </c>
      <c r="AC7" s="73">
        <f>AC9+AC201+AC257+AC317+AC449+AC540</f>
        <v>-2</v>
      </c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</row>
    <row r="8" spans="1:49" ht="21.75" customHeight="1">
      <c r="A8" s="652" t="s">
        <v>143</v>
      </c>
      <c r="B8" s="650"/>
      <c r="C8" s="650"/>
      <c r="D8" s="637"/>
      <c r="E8" s="35"/>
      <c r="F8" s="35"/>
      <c r="G8" s="35"/>
      <c r="H8" s="35"/>
      <c r="I8" s="35"/>
      <c r="J8" s="73" t="e">
        <f t="shared" ref="J8:P8" ca="1" si="2">J10+J202+J258+J318+J450+J541</f>
        <v>#NAME?</v>
      </c>
      <c r="K8" s="73" t="e">
        <f t="shared" ca="1" si="2"/>
        <v>#NAME?</v>
      </c>
      <c r="L8" s="73">
        <f t="shared" si="2"/>
        <v>0</v>
      </c>
      <c r="M8" s="73" t="e">
        <f t="shared" ca="1" si="2"/>
        <v>#NAME?</v>
      </c>
      <c r="N8" s="73" t="e">
        <f t="shared" ca="1" si="2"/>
        <v>#NAME?</v>
      </c>
      <c r="O8" s="73" t="e">
        <f t="shared" ca="1" si="2"/>
        <v>#NAME?</v>
      </c>
      <c r="P8" s="73" t="e">
        <f t="shared" ca="1" si="2"/>
        <v>#NAME?</v>
      </c>
      <c r="Q8" s="43"/>
      <c r="R8" s="43"/>
      <c r="S8" s="44"/>
      <c r="T8" s="45"/>
      <c r="U8" s="45"/>
      <c r="V8" s="68"/>
      <c r="W8" s="73">
        <f t="shared" ref="W8:AC8" si="3">W10+W202+W258+W318+W450+W541</f>
        <v>0</v>
      </c>
      <c r="X8" s="73">
        <f t="shared" si="3"/>
        <v>0</v>
      </c>
      <c r="Y8" s="73">
        <f t="shared" si="3"/>
        <v>0</v>
      </c>
      <c r="Z8" s="73">
        <f t="shared" si="3"/>
        <v>0</v>
      </c>
      <c r="AA8" s="73">
        <f t="shared" si="3"/>
        <v>0</v>
      </c>
      <c r="AB8" s="73">
        <f t="shared" si="3"/>
        <v>0</v>
      </c>
      <c r="AC8" s="73">
        <f t="shared" si="3"/>
        <v>0</v>
      </c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</row>
    <row r="9" spans="1:49" ht="21.75" customHeight="1">
      <c r="A9" s="74" t="s">
        <v>146</v>
      </c>
      <c r="B9" s="75"/>
      <c r="C9" s="75"/>
      <c r="D9" s="75"/>
      <c r="E9" s="75"/>
      <c r="F9" s="75"/>
      <c r="G9" s="75"/>
      <c r="H9" s="75"/>
      <c r="I9" s="75"/>
      <c r="J9" s="76" t="e">
        <f t="shared" ref="J9:O9" ca="1" si="4">J10-J170</f>
        <v>#NAME?</v>
      </c>
      <c r="K9" s="76" t="e">
        <f t="shared" ca="1" si="4"/>
        <v>#NAME?</v>
      </c>
      <c r="L9" s="76">
        <f t="shared" si="4"/>
        <v>0</v>
      </c>
      <c r="M9" s="76" t="e">
        <f t="shared" ca="1" si="4"/>
        <v>#NAME?</v>
      </c>
      <c r="N9" s="76" t="e">
        <f t="shared" ca="1" si="4"/>
        <v>#NAME?</v>
      </c>
      <c r="O9" s="76" t="e">
        <f t="shared" ca="1" si="4"/>
        <v>#NAME?</v>
      </c>
      <c r="P9" s="76" t="e">
        <f t="shared" ref="P9:P256" ca="1" si="5">SUM(J9:O9)</f>
        <v>#NAME?</v>
      </c>
      <c r="Q9" s="77"/>
      <c r="R9" s="77"/>
      <c r="S9" s="77"/>
      <c r="T9" s="78"/>
      <c r="U9" s="78"/>
      <c r="V9" s="79"/>
      <c r="W9" s="76">
        <f t="shared" ref="W9:AB9" si="6">W10-W170</f>
        <v>0</v>
      </c>
      <c r="X9" s="76">
        <f t="shared" si="6"/>
        <v>0</v>
      </c>
      <c r="Y9" s="76">
        <f t="shared" si="6"/>
        <v>0</v>
      </c>
      <c r="Z9" s="76">
        <f t="shared" si="6"/>
        <v>0</v>
      </c>
      <c r="AA9" s="76">
        <f t="shared" si="6"/>
        <v>0</v>
      </c>
      <c r="AB9" s="76">
        <f t="shared" si="6"/>
        <v>0</v>
      </c>
      <c r="AC9" s="76">
        <f t="shared" ref="AC9:AC256" si="7">SUM(W9:AB9)</f>
        <v>0</v>
      </c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</row>
    <row r="10" spans="1:49" ht="21.75" customHeight="1">
      <c r="A10" s="77" t="str">
        <f>C12</f>
        <v>คณะครุศาสตร์</v>
      </c>
      <c r="B10" s="75"/>
      <c r="C10" s="75"/>
      <c r="D10" s="75"/>
      <c r="E10" s="75"/>
      <c r="F10" s="75"/>
      <c r="G10" s="75"/>
      <c r="H10" s="75"/>
      <c r="I10" s="75"/>
      <c r="J10" s="76" t="e">
        <f t="shared" ref="J10:O10" ca="1" si="8">SUMIF($C:$C,$A10,J:J)</f>
        <v>#NAME?</v>
      </c>
      <c r="K10" s="76" t="e">
        <f t="shared" ca="1" si="8"/>
        <v>#NAME?</v>
      </c>
      <c r="L10" s="76">
        <f t="shared" si="8"/>
        <v>0</v>
      </c>
      <c r="M10" s="76" t="e">
        <f t="shared" ca="1" si="8"/>
        <v>#NAME?</v>
      </c>
      <c r="N10" s="76" t="e">
        <f t="shared" ca="1" si="8"/>
        <v>#NAME?</v>
      </c>
      <c r="O10" s="76" t="e">
        <f t="shared" ca="1" si="8"/>
        <v>#NAME?</v>
      </c>
      <c r="P10" s="76" t="e">
        <f t="shared" ca="1" si="5"/>
        <v>#NAME?</v>
      </c>
      <c r="Q10" s="77"/>
      <c r="R10" s="77"/>
      <c r="S10" s="77"/>
      <c r="T10" s="78"/>
      <c r="U10" s="78"/>
      <c r="V10" s="79">
        <f>SUM(V12:V656)</f>
        <v>460</v>
      </c>
      <c r="W10" s="76">
        <f t="shared" ref="W10:AB10" si="9">SUMIF($C:$C,$A10,W:W)</f>
        <v>0</v>
      </c>
      <c r="X10" s="76">
        <f t="shared" si="9"/>
        <v>0</v>
      </c>
      <c r="Y10" s="76">
        <f t="shared" si="9"/>
        <v>0</v>
      </c>
      <c r="Z10" s="76">
        <f t="shared" si="9"/>
        <v>0</v>
      </c>
      <c r="AA10" s="76">
        <f t="shared" si="9"/>
        <v>0</v>
      </c>
      <c r="AB10" s="76">
        <f t="shared" si="9"/>
        <v>0</v>
      </c>
      <c r="AC10" s="76">
        <f t="shared" si="7"/>
        <v>0</v>
      </c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</row>
    <row r="11" spans="1:49" ht="21.75" customHeight="1">
      <c r="A11" s="82">
        <v>1</v>
      </c>
      <c r="B11" s="86" t="str">
        <f>F12&amp; " สาขา"&amp;D12&amp;" "&amp;E12&amp;" ปี "&amp;G12</f>
        <v>ครุศาสตรมหาบัณฑิต สาขาการบริหารการศึกษา ปรับปรุง ปี 2559</v>
      </c>
      <c r="C11" s="86"/>
      <c r="D11" s="86"/>
      <c r="E11" s="86"/>
      <c r="F11" s="86"/>
      <c r="G11" s="86"/>
      <c r="H11" s="86"/>
      <c r="I11" s="86"/>
      <c r="J11" s="88" t="e">
        <f t="shared" ref="J11:O11" ca="1" si="10">SUMIF($H:$H,$B11,J:J)</f>
        <v>#NAME?</v>
      </c>
      <c r="K11" s="88" t="e">
        <f t="shared" ca="1" si="10"/>
        <v>#NAME?</v>
      </c>
      <c r="L11" s="88">
        <f t="shared" si="10"/>
        <v>0</v>
      </c>
      <c r="M11" s="88" t="e">
        <f t="shared" ca="1" si="10"/>
        <v>#NAME?</v>
      </c>
      <c r="N11" s="88" t="e">
        <f t="shared" ca="1" si="10"/>
        <v>#NAME?</v>
      </c>
      <c r="O11" s="88" t="e">
        <f t="shared" ca="1" si="10"/>
        <v>#NAME?</v>
      </c>
      <c r="P11" s="89" t="e">
        <f t="shared" ca="1" si="5"/>
        <v>#NAME?</v>
      </c>
      <c r="Q11" s="91"/>
      <c r="R11" s="91"/>
      <c r="S11" s="93"/>
      <c r="T11" s="94"/>
      <c r="U11" s="94"/>
      <c r="V11" s="95"/>
      <c r="W11" s="88">
        <f t="shared" ref="W11:AB11" si="11">SUMIF($H:$H,$B11,W:W)</f>
        <v>0</v>
      </c>
      <c r="X11" s="88">
        <f t="shared" si="11"/>
        <v>0</v>
      </c>
      <c r="Y11" s="88">
        <f t="shared" si="11"/>
        <v>0</v>
      </c>
      <c r="Z11" s="88">
        <f t="shared" si="11"/>
        <v>0</v>
      </c>
      <c r="AA11" s="88">
        <f t="shared" si="11"/>
        <v>0</v>
      </c>
      <c r="AB11" s="88">
        <f t="shared" si="11"/>
        <v>0</v>
      </c>
      <c r="AC11" s="89">
        <f t="shared" si="7"/>
        <v>0</v>
      </c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</row>
    <row r="12" spans="1:49" ht="21.75" customHeight="1">
      <c r="A12" s="97"/>
      <c r="B12" s="98" t="s">
        <v>171</v>
      </c>
      <c r="C12" s="98" t="s">
        <v>28</v>
      </c>
      <c r="D12" s="99" t="s">
        <v>47</v>
      </c>
      <c r="E12" s="99" t="s">
        <v>46</v>
      </c>
      <c r="F12" s="99" t="s">
        <v>44</v>
      </c>
      <c r="G12" s="99" t="s">
        <v>45</v>
      </c>
      <c r="H12" s="99" t="str">
        <f t="shared" ref="H12:H21" si="12">F12&amp; " สาขา"&amp;D12&amp;" "&amp;E12&amp;" ปี "&amp;G12</f>
        <v>ครุศาสตรมหาบัณฑิต สาขาการบริหารการศึกษา ปรับปรุง ปี 2559</v>
      </c>
      <c r="I12" s="99" t="e">
        <f t="array" aca="1" ref="I12" ca="1">_xludf.IFNA(INDEX(รายชื่ออาจารย์ตามสาขา!$F:$F,MATCH('เอกสารหมายเลข 1 ส่งเสิรม'!$T12,รายชื่ออาจารย์ตามสาขา!$B:$B,0)),"บุคคลภายนอก")</f>
        <v>#NAME?</v>
      </c>
      <c r="J12" s="100" t="e">
        <f t="shared" ref="J12:J21" ca="1" si="13">IF(I12="ข้าราชการพลเรือนในสถาบันอุดมศึกษา",1,0)</f>
        <v>#NAME?</v>
      </c>
      <c r="K12" s="100" t="e">
        <f t="shared" ref="K12:K21" ca="1" si="14">IF(I12="พนักงานมหาวิทยาลัย",1,0)</f>
        <v>#NAME?</v>
      </c>
      <c r="L12" s="100"/>
      <c r="M12" s="100" t="e">
        <f t="shared" ref="M12:M21" ca="1" si="15">IF(I12="ลูกจ้างชั่วคราวรายเดือน",1,0)</f>
        <v>#NAME?</v>
      </c>
      <c r="N12" s="100" t="e">
        <f t="shared" ref="N12:N21" ca="1" si="16">IF(I12="อาจารย์พิเศษรายชั่วโมง",1,0)</f>
        <v>#NAME?</v>
      </c>
      <c r="O12" s="100" t="e">
        <f t="shared" ref="O12:O21" ca="1" si="17">IF(I12="บุคคลภายนอก",1,0)</f>
        <v>#NAME?</v>
      </c>
      <c r="P12" s="100" t="e">
        <f t="shared" ca="1" si="5"/>
        <v>#NAME?</v>
      </c>
      <c r="Q12" s="99"/>
      <c r="R12" s="99"/>
      <c r="S12" s="99"/>
      <c r="T12" s="8">
        <v>3349900633972</v>
      </c>
      <c r="U12" s="8">
        <v>3349900633972</v>
      </c>
      <c r="V12" s="68">
        <f t="shared" ref="V12:V656" si="18">COUNTIF($U:$U,U12)</f>
        <v>1</v>
      </c>
      <c r="W12" s="100">
        <f t="shared" ref="W12:W21" si="19">IF(V12="ข้าราชการพลเรือนในสถาบันอุดมศึกษา",1,0)</f>
        <v>0</v>
      </c>
      <c r="X12" s="100">
        <f t="shared" ref="X12:X21" si="20">IF(V12="พนักงานมหาวิทยาลัย",1,0)</f>
        <v>0</v>
      </c>
      <c r="Y12" s="100"/>
      <c r="Z12" s="100">
        <f t="shared" ref="Z12:Z21" si="21">IF(V12="ลูกจ้างชั่วคราวรายเดือน",1,0)</f>
        <v>0</v>
      </c>
      <c r="AA12" s="100">
        <f t="shared" ref="AA12:AA21" si="22">IF(V12="อาจารย์พิเศษรายชั่วโมง",1,0)</f>
        <v>0</v>
      </c>
      <c r="AB12" s="100">
        <f t="shared" ref="AB12:AB21" si="23">IF(V12="บุคคลภายนอก",1,0)</f>
        <v>0</v>
      </c>
      <c r="AC12" s="100">
        <f t="shared" si="7"/>
        <v>0</v>
      </c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</row>
    <row r="13" spans="1:49" ht="21.75" customHeight="1">
      <c r="A13" s="97"/>
      <c r="B13" s="98" t="s">
        <v>55</v>
      </c>
      <c r="C13" s="98" t="s">
        <v>28</v>
      </c>
      <c r="D13" s="99" t="s">
        <v>47</v>
      </c>
      <c r="E13" s="99" t="s">
        <v>46</v>
      </c>
      <c r="F13" s="99" t="s">
        <v>44</v>
      </c>
      <c r="G13" s="99" t="s">
        <v>45</v>
      </c>
      <c r="H13" s="99" t="str">
        <f t="shared" si="12"/>
        <v>ครุศาสตรมหาบัณฑิต สาขาการบริหารการศึกษา ปรับปรุง ปี 2559</v>
      </c>
      <c r="I13" s="99" t="e">
        <f t="array" aca="1" ref="I13" ca="1">_xludf.IFNA(INDEX(รายชื่ออาจารย์ตามสาขา!$F:$F,MATCH('เอกสารหมายเลข 1 ส่งเสิรม'!$T13,รายชื่ออาจารย์ตามสาขา!$B:$B,0)),"บุคคลภายนอก")</f>
        <v>#NAME?</v>
      </c>
      <c r="J13" s="100" t="e">
        <f t="shared" ca="1" si="13"/>
        <v>#NAME?</v>
      </c>
      <c r="K13" s="100" t="e">
        <f t="shared" ca="1" si="14"/>
        <v>#NAME?</v>
      </c>
      <c r="L13" s="100"/>
      <c r="M13" s="100" t="e">
        <f t="shared" ca="1" si="15"/>
        <v>#NAME?</v>
      </c>
      <c r="N13" s="100" t="e">
        <f t="shared" ca="1" si="16"/>
        <v>#NAME?</v>
      </c>
      <c r="O13" s="100" t="e">
        <f t="shared" ca="1" si="17"/>
        <v>#NAME?</v>
      </c>
      <c r="P13" s="100" t="e">
        <f t="shared" ca="1" si="5"/>
        <v>#NAME?</v>
      </c>
      <c r="Q13" s="99"/>
      <c r="R13" s="99"/>
      <c r="S13" s="99"/>
      <c r="T13" s="8">
        <v>3440600179452</v>
      </c>
      <c r="U13" s="8">
        <v>3440600179452</v>
      </c>
      <c r="V13" s="68">
        <f t="shared" si="18"/>
        <v>1</v>
      </c>
      <c r="W13" s="100">
        <f t="shared" si="19"/>
        <v>0</v>
      </c>
      <c r="X13" s="100">
        <f t="shared" si="20"/>
        <v>0</v>
      </c>
      <c r="Y13" s="100"/>
      <c r="Z13" s="100">
        <f t="shared" si="21"/>
        <v>0</v>
      </c>
      <c r="AA13" s="100">
        <f t="shared" si="22"/>
        <v>0</v>
      </c>
      <c r="AB13" s="100">
        <f t="shared" si="23"/>
        <v>0</v>
      </c>
      <c r="AC13" s="100">
        <f t="shared" si="7"/>
        <v>0</v>
      </c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</row>
    <row r="14" spans="1:49" ht="21.75" customHeight="1">
      <c r="A14" s="97"/>
      <c r="B14" s="98" t="s">
        <v>43</v>
      </c>
      <c r="C14" s="98" t="s">
        <v>28</v>
      </c>
      <c r="D14" s="99" t="s">
        <v>47</v>
      </c>
      <c r="E14" s="99" t="s">
        <v>46</v>
      </c>
      <c r="F14" s="99" t="s">
        <v>44</v>
      </c>
      <c r="G14" s="99" t="s">
        <v>45</v>
      </c>
      <c r="H14" s="99" t="str">
        <f t="shared" si="12"/>
        <v>ครุศาสตรมหาบัณฑิต สาขาการบริหารการศึกษา ปรับปรุง ปี 2559</v>
      </c>
      <c r="I14" s="99" t="e">
        <f t="array" aca="1" ref="I14" ca="1">_xludf.IFNA(INDEX(รายชื่ออาจารย์ตามสาขา!$F:$F,MATCH('เอกสารหมายเลข 1 ส่งเสิรม'!$T14,รายชื่ออาจารย์ตามสาขา!$B:$B,0)),"บุคคลภายนอก")</f>
        <v>#NAME?</v>
      </c>
      <c r="J14" s="100" t="e">
        <f t="shared" ca="1" si="13"/>
        <v>#NAME?</v>
      </c>
      <c r="K14" s="100" t="e">
        <f t="shared" ca="1" si="14"/>
        <v>#NAME?</v>
      </c>
      <c r="L14" s="100"/>
      <c r="M14" s="100" t="e">
        <f t="shared" ca="1" si="15"/>
        <v>#NAME?</v>
      </c>
      <c r="N14" s="100" t="e">
        <f t="shared" ca="1" si="16"/>
        <v>#NAME?</v>
      </c>
      <c r="O14" s="100" t="e">
        <f t="shared" ca="1" si="17"/>
        <v>#NAME?</v>
      </c>
      <c r="P14" s="100" t="e">
        <f t="shared" ca="1" si="5"/>
        <v>#NAME?</v>
      </c>
      <c r="Q14" s="99"/>
      <c r="R14" s="99"/>
      <c r="S14" s="99"/>
      <c r="T14" s="8">
        <v>3320100021982</v>
      </c>
      <c r="U14" s="8">
        <v>3320100021982</v>
      </c>
      <c r="V14" s="68">
        <f t="shared" si="18"/>
        <v>1</v>
      </c>
      <c r="W14" s="100">
        <f t="shared" si="19"/>
        <v>0</v>
      </c>
      <c r="X14" s="100">
        <f t="shared" si="20"/>
        <v>0</v>
      </c>
      <c r="Y14" s="100"/>
      <c r="Z14" s="100">
        <f t="shared" si="21"/>
        <v>0</v>
      </c>
      <c r="AA14" s="100">
        <f t="shared" si="22"/>
        <v>0</v>
      </c>
      <c r="AB14" s="100">
        <f t="shared" si="23"/>
        <v>0</v>
      </c>
      <c r="AC14" s="100">
        <f t="shared" si="7"/>
        <v>0</v>
      </c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</row>
    <row r="15" spans="1:49" ht="21.75" customHeight="1">
      <c r="A15" s="97"/>
      <c r="B15" s="98" t="s">
        <v>192</v>
      </c>
      <c r="C15" s="98" t="s">
        <v>28</v>
      </c>
      <c r="D15" s="99" t="s">
        <v>47</v>
      </c>
      <c r="E15" s="99" t="s">
        <v>46</v>
      </c>
      <c r="F15" s="99" t="s">
        <v>44</v>
      </c>
      <c r="G15" s="99" t="s">
        <v>45</v>
      </c>
      <c r="H15" s="99" t="str">
        <f t="shared" si="12"/>
        <v>ครุศาสตรมหาบัณฑิต สาขาการบริหารการศึกษา ปรับปรุง ปี 2559</v>
      </c>
      <c r="I15" s="99" t="e">
        <f t="array" aca="1" ref="I15" ca="1">_xludf.IFNA(INDEX(รายชื่ออาจารย์ตามสาขา!$F:$F,MATCH('เอกสารหมายเลข 1 ส่งเสิรม'!$T15,รายชื่ออาจารย์ตามสาขา!$B:$B,0)),"บุคคลภายนอก")</f>
        <v>#NAME?</v>
      </c>
      <c r="J15" s="100" t="e">
        <f t="shared" ca="1" si="13"/>
        <v>#NAME?</v>
      </c>
      <c r="K15" s="100" t="e">
        <f t="shared" ca="1" si="14"/>
        <v>#NAME?</v>
      </c>
      <c r="L15" s="100"/>
      <c r="M15" s="100" t="e">
        <f t="shared" ca="1" si="15"/>
        <v>#NAME?</v>
      </c>
      <c r="N15" s="100" t="e">
        <f t="shared" ca="1" si="16"/>
        <v>#NAME?</v>
      </c>
      <c r="O15" s="100" t="e">
        <f t="shared" ca="1" si="17"/>
        <v>#NAME?</v>
      </c>
      <c r="P15" s="100" t="e">
        <f t="shared" ca="1" si="5"/>
        <v>#NAME?</v>
      </c>
      <c r="Q15" s="99"/>
      <c r="R15" s="99"/>
      <c r="S15" s="99"/>
      <c r="T15" s="8">
        <v>3450100748709</v>
      </c>
      <c r="U15" s="8">
        <v>3450100748709</v>
      </c>
      <c r="V15" s="68">
        <f t="shared" si="18"/>
        <v>1</v>
      </c>
      <c r="W15" s="100">
        <f t="shared" si="19"/>
        <v>0</v>
      </c>
      <c r="X15" s="100">
        <f t="shared" si="20"/>
        <v>0</v>
      </c>
      <c r="Y15" s="100"/>
      <c r="Z15" s="100">
        <f t="shared" si="21"/>
        <v>0</v>
      </c>
      <c r="AA15" s="100">
        <f t="shared" si="22"/>
        <v>0</v>
      </c>
      <c r="AB15" s="100">
        <f t="shared" si="23"/>
        <v>0</v>
      </c>
      <c r="AC15" s="100">
        <f t="shared" si="7"/>
        <v>0</v>
      </c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</row>
    <row r="16" spans="1:49" ht="21.75" customHeight="1">
      <c r="A16" s="97"/>
      <c r="B16" s="98" t="s">
        <v>193</v>
      </c>
      <c r="C16" s="98" t="s">
        <v>28</v>
      </c>
      <c r="D16" s="99" t="s">
        <v>47</v>
      </c>
      <c r="E16" s="99" t="s">
        <v>46</v>
      </c>
      <c r="F16" s="99" t="s">
        <v>44</v>
      </c>
      <c r="G16" s="99" t="s">
        <v>45</v>
      </c>
      <c r="H16" s="99" t="str">
        <f t="shared" si="12"/>
        <v>ครุศาสตรมหาบัณฑิต สาขาการบริหารการศึกษา ปรับปรุง ปี 2559</v>
      </c>
      <c r="I16" s="99" t="e">
        <f t="array" aca="1" ref="I16" ca="1">_xludf.IFNA(INDEX(รายชื่ออาจารย์ตามสาขา!$F:$F,MATCH('เอกสารหมายเลข 1 ส่งเสิรม'!$T16,รายชื่ออาจารย์ตามสาขา!$B:$B,0)),"บุคคลภายนอก")</f>
        <v>#NAME?</v>
      </c>
      <c r="J16" s="100" t="e">
        <f t="shared" ca="1" si="13"/>
        <v>#NAME?</v>
      </c>
      <c r="K16" s="100" t="e">
        <f t="shared" ca="1" si="14"/>
        <v>#NAME?</v>
      </c>
      <c r="L16" s="100"/>
      <c r="M16" s="100" t="e">
        <f t="shared" ca="1" si="15"/>
        <v>#NAME?</v>
      </c>
      <c r="N16" s="100" t="e">
        <f t="shared" ca="1" si="16"/>
        <v>#NAME?</v>
      </c>
      <c r="O16" s="100" t="e">
        <f t="shared" ca="1" si="17"/>
        <v>#NAME?</v>
      </c>
      <c r="P16" s="100" t="e">
        <f t="shared" ca="1" si="5"/>
        <v>#NAME?</v>
      </c>
      <c r="Q16" s="99"/>
      <c r="R16" s="99"/>
      <c r="S16" s="99"/>
      <c r="T16" s="8">
        <v>3470100629203</v>
      </c>
      <c r="U16" s="8">
        <v>3470100629203</v>
      </c>
      <c r="V16" s="68">
        <f t="shared" si="18"/>
        <v>1</v>
      </c>
      <c r="W16" s="100">
        <f t="shared" si="19"/>
        <v>0</v>
      </c>
      <c r="X16" s="100">
        <f t="shared" si="20"/>
        <v>0</v>
      </c>
      <c r="Y16" s="100"/>
      <c r="Z16" s="100">
        <f t="shared" si="21"/>
        <v>0</v>
      </c>
      <c r="AA16" s="100">
        <f t="shared" si="22"/>
        <v>0</v>
      </c>
      <c r="AB16" s="100">
        <f t="shared" si="23"/>
        <v>0</v>
      </c>
      <c r="AC16" s="100">
        <f t="shared" si="7"/>
        <v>0</v>
      </c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</row>
    <row r="17" spans="1:49" ht="21.75" customHeight="1">
      <c r="A17" s="97"/>
      <c r="B17" s="98" t="s">
        <v>194</v>
      </c>
      <c r="C17" s="98" t="s">
        <v>28</v>
      </c>
      <c r="D17" s="99" t="s">
        <v>47</v>
      </c>
      <c r="E17" s="99" t="s">
        <v>46</v>
      </c>
      <c r="F17" s="99" t="s">
        <v>44</v>
      </c>
      <c r="G17" s="99" t="s">
        <v>45</v>
      </c>
      <c r="H17" s="99" t="str">
        <f t="shared" si="12"/>
        <v>ครุศาสตรมหาบัณฑิต สาขาการบริหารการศึกษา ปรับปรุง ปี 2559</v>
      </c>
      <c r="I17" s="99" t="e">
        <f t="array" aca="1" ref="I17" ca="1">_xludf.IFNA(INDEX(รายชื่ออาจารย์ตามสาขา!$F:$F,MATCH('เอกสารหมายเลข 1 ส่งเสิรม'!$T17,รายชื่ออาจารย์ตามสาขา!$B:$B,0)),"บุคคลภายนอก")</f>
        <v>#NAME?</v>
      </c>
      <c r="J17" s="100" t="e">
        <f t="shared" ca="1" si="13"/>
        <v>#NAME?</v>
      </c>
      <c r="K17" s="100" t="e">
        <f t="shared" ca="1" si="14"/>
        <v>#NAME?</v>
      </c>
      <c r="L17" s="100"/>
      <c r="M17" s="100" t="e">
        <f t="shared" ca="1" si="15"/>
        <v>#NAME?</v>
      </c>
      <c r="N17" s="100" t="e">
        <f t="shared" ca="1" si="16"/>
        <v>#NAME?</v>
      </c>
      <c r="O17" s="100" t="e">
        <f t="shared" ca="1" si="17"/>
        <v>#NAME?</v>
      </c>
      <c r="P17" s="100" t="e">
        <f t="shared" ca="1" si="5"/>
        <v>#NAME?</v>
      </c>
      <c r="Q17" s="99"/>
      <c r="R17" s="99"/>
      <c r="S17" s="99"/>
      <c r="T17" s="8">
        <v>3409900356692</v>
      </c>
      <c r="U17" s="8">
        <v>3409900356692</v>
      </c>
      <c r="V17" s="68">
        <f t="shared" si="18"/>
        <v>1</v>
      </c>
      <c r="W17" s="100">
        <f t="shared" si="19"/>
        <v>0</v>
      </c>
      <c r="X17" s="100">
        <f t="shared" si="20"/>
        <v>0</v>
      </c>
      <c r="Y17" s="100"/>
      <c r="Z17" s="100">
        <f t="shared" si="21"/>
        <v>0</v>
      </c>
      <c r="AA17" s="100">
        <f t="shared" si="22"/>
        <v>0</v>
      </c>
      <c r="AB17" s="100">
        <f t="shared" si="23"/>
        <v>0</v>
      </c>
      <c r="AC17" s="100">
        <f t="shared" si="7"/>
        <v>0</v>
      </c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</row>
    <row r="18" spans="1:49" ht="21.75" customHeight="1">
      <c r="A18" s="97"/>
      <c r="B18" s="98" t="s">
        <v>196</v>
      </c>
      <c r="C18" s="98" t="s">
        <v>28</v>
      </c>
      <c r="D18" s="99" t="s">
        <v>47</v>
      </c>
      <c r="E18" s="99" t="s">
        <v>46</v>
      </c>
      <c r="F18" s="99" t="s">
        <v>44</v>
      </c>
      <c r="G18" s="99" t="s">
        <v>45</v>
      </c>
      <c r="H18" s="99" t="str">
        <f t="shared" si="12"/>
        <v>ครุศาสตรมหาบัณฑิต สาขาการบริหารการศึกษา ปรับปรุง ปี 2559</v>
      </c>
      <c r="I18" s="99" t="e">
        <f t="array" aca="1" ref="I18" ca="1">_xludf.IFNA(INDEX(รายชื่ออาจารย์ตามสาขา!$F:$F,MATCH('เอกสารหมายเลข 1 ส่งเสิรม'!$T18,รายชื่ออาจารย์ตามสาขา!$B:$B,0)),"บุคคลภายนอก")</f>
        <v>#NAME?</v>
      </c>
      <c r="J18" s="100" t="e">
        <f t="shared" ca="1" si="13"/>
        <v>#NAME?</v>
      </c>
      <c r="K18" s="100" t="e">
        <f t="shared" ca="1" si="14"/>
        <v>#NAME?</v>
      </c>
      <c r="L18" s="100"/>
      <c r="M18" s="100" t="e">
        <f t="shared" ca="1" si="15"/>
        <v>#NAME?</v>
      </c>
      <c r="N18" s="100" t="e">
        <f t="shared" ca="1" si="16"/>
        <v>#NAME?</v>
      </c>
      <c r="O18" s="100" t="e">
        <f t="shared" ca="1" si="17"/>
        <v>#NAME?</v>
      </c>
      <c r="P18" s="100" t="e">
        <f t="shared" ca="1" si="5"/>
        <v>#NAME?</v>
      </c>
      <c r="Q18" s="99"/>
      <c r="R18" s="99"/>
      <c r="S18" s="99"/>
      <c r="T18" s="8">
        <v>3349900596074</v>
      </c>
      <c r="U18" s="8">
        <v>3349900596074</v>
      </c>
      <c r="V18" s="68">
        <f t="shared" si="18"/>
        <v>1</v>
      </c>
      <c r="W18" s="100">
        <f t="shared" si="19"/>
        <v>0</v>
      </c>
      <c r="X18" s="100">
        <f t="shared" si="20"/>
        <v>0</v>
      </c>
      <c r="Y18" s="100"/>
      <c r="Z18" s="100">
        <f t="shared" si="21"/>
        <v>0</v>
      </c>
      <c r="AA18" s="100">
        <f t="shared" si="22"/>
        <v>0</v>
      </c>
      <c r="AB18" s="100">
        <f t="shared" si="23"/>
        <v>0</v>
      </c>
      <c r="AC18" s="100">
        <f t="shared" si="7"/>
        <v>0</v>
      </c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</row>
    <row r="19" spans="1:49" ht="21.75" customHeight="1">
      <c r="A19" s="97"/>
      <c r="B19" s="98" t="s">
        <v>200</v>
      </c>
      <c r="C19" s="98" t="s">
        <v>28</v>
      </c>
      <c r="D19" s="99" t="s">
        <v>47</v>
      </c>
      <c r="E19" s="99" t="s">
        <v>46</v>
      </c>
      <c r="F19" s="99" t="s">
        <v>44</v>
      </c>
      <c r="G19" s="99" t="s">
        <v>45</v>
      </c>
      <c r="H19" s="99" t="str">
        <f t="shared" si="12"/>
        <v>ครุศาสตรมหาบัณฑิต สาขาการบริหารการศึกษา ปรับปรุง ปี 2559</v>
      </c>
      <c r="I19" s="99" t="e">
        <f t="array" aca="1" ref="I19" ca="1">_xludf.IFNA(INDEX(รายชื่ออาจารย์ตามสาขา!$F:$F,MATCH('เอกสารหมายเลข 1 ส่งเสิรม'!$T19,รายชื่ออาจารย์ตามสาขา!$B:$B,0)),"บุคคลภายนอก")</f>
        <v>#NAME?</v>
      </c>
      <c r="J19" s="100" t="e">
        <f t="shared" ca="1" si="13"/>
        <v>#NAME?</v>
      </c>
      <c r="K19" s="100" t="e">
        <f t="shared" ca="1" si="14"/>
        <v>#NAME?</v>
      </c>
      <c r="L19" s="100"/>
      <c r="M19" s="100" t="e">
        <f t="shared" ca="1" si="15"/>
        <v>#NAME?</v>
      </c>
      <c r="N19" s="100" t="e">
        <f t="shared" ca="1" si="16"/>
        <v>#NAME?</v>
      </c>
      <c r="O19" s="100" t="e">
        <f t="shared" ca="1" si="17"/>
        <v>#NAME?</v>
      </c>
      <c r="P19" s="100" t="e">
        <f t="shared" ca="1" si="5"/>
        <v>#NAME?</v>
      </c>
      <c r="Q19" s="99"/>
      <c r="R19" s="99"/>
      <c r="S19" s="99"/>
      <c r="T19" s="8">
        <v>3479900169752</v>
      </c>
      <c r="U19" s="8">
        <v>3479900169752</v>
      </c>
      <c r="V19" s="68">
        <f t="shared" si="18"/>
        <v>1</v>
      </c>
      <c r="W19" s="100">
        <f t="shared" si="19"/>
        <v>0</v>
      </c>
      <c r="X19" s="100">
        <f t="shared" si="20"/>
        <v>0</v>
      </c>
      <c r="Y19" s="100"/>
      <c r="Z19" s="100">
        <f t="shared" si="21"/>
        <v>0</v>
      </c>
      <c r="AA19" s="100">
        <f t="shared" si="22"/>
        <v>0</v>
      </c>
      <c r="AB19" s="100">
        <f t="shared" si="23"/>
        <v>0</v>
      </c>
      <c r="AC19" s="100">
        <f t="shared" si="7"/>
        <v>0</v>
      </c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</row>
    <row r="20" spans="1:49" ht="21.75" customHeight="1">
      <c r="A20" s="97"/>
      <c r="B20" s="98" t="s">
        <v>59</v>
      </c>
      <c r="C20" s="98" t="s">
        <v>28</v>
      </c>
      <c r="D20" s="99" t="s">
        <v>47</v>
      </c>
      <c r="E20" s="99" t="s">
        <v>46</v>
      </c>
      <c r="F20" s="99" t="s">
        <v>44</v>
      </c>
      <c r="G20" s="99" t="s">
        <v>45</v>
      </c>
      <c r="H20" s="99" t="str">
        <f t="shared" si="12"/>
        <v>ครุศาสตรมหาบัณฑิต สาขาการบริหารการศึกษา ปรับปรุง ปี 2559</v>
      </c>
      <c r="I20" s="99" t="e">
        <f t="array" aca="1" ref="I20" ca="1">_xludf.IFNA(INDEX(รายชื่ออาจารย์ตามสาขา!$F:$F,MATCH('เอกสารหมายเลข 1 ส่งเสิรม'!$T20,รายชื่ออาจารย์ตามสาขา!$B:$B,0)),"บุคคลภายนอก")</f>
        <v>#NAME?</v>
      </c>
      <c r="J20" s="100" t="e">
        <f t="shared" ca="1" si="13"/>
        <v>#NAME?</v>
      </c>
      <c r="K20" s="100" t="e">
        <f t="shared" ca="1" si="14"/>
        <v>#NAME?</v>
      </c>
      <c r="L20" s="100"/>
      <c r="M20" s="100" t="e">
        <f t="shared" ca="1" si="15"/>
        <v>#NAME?</v>
      </c>
      <c r="N20" s="100" t="e">
        <f t="shared" ca="1" si="16"/>
        <v>#NAME?</v>
      </c>
      <c r="O20" s="100" t="e">
        <f t="shared" ca="1" si="17"/>
        <v>#NAME?</v>
      </c>
      <c r="P20" s="100" t="e">
        <f t="shared" ca="1" si="5"/>
        <v>#NAME?</v>
      </c>
      <c r="Q20" s="99"/>
      <c r="R20" s="99"/>
      <c r="S20" s="99"/>
      <c r="T20" s="8">
        <v>3490200026799</v>
      </c>
      <c r="U20" s="8">
        <v>3490200026799</v>
      </c>
      <c r="V20" s="68">
        <f t="shared" si="18"/>
        <v>1</v>
      </c>
      <c r="W20" s="100">
        <f t="shared" si="19"/>
        <v>0</v>
      </c>
      <c r="X20" s="100">
        <f t="shared" si="20"/>
        <v>0</v>
      </c>
      <c r="Y20" s="100"/>
      <c r="Z20" s="100">
        <f t="shared" si="21"/>
        <v>0</v>
      </c>
      <c r="AA20" s="100">
        <f t="shared" si="22"/>
        <v>0</v>
      </c>
      <c r="AB20" s="100">
        <f t="shared" si="23"/>
        <v>0</v>
      </c>
      <c r="AC20" s="100">
        <f t="shared" si="7"/>
        <v>0</v>
      </c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</row>
    <row r="21" spans="1:49" ht="21.75" customHeight="1">
      <c r="A21" s="97"/>
      <c r="B21" s="98" t="s">
        <v>56</v>
      </c>
      <c r="C21" s="98" t="s">
        <v>28</v>
      </c>
      <c r="D21" s="99" t="s">
        <v>47</v>
      </c>
      <c r="E21" s="99" t="s">
        <v>46</v>
      </c>
      <c r="F21" s="99" t="s">
        <v>44</v>
      </c>
      <c r="G21" s="99" t="s">
        <v>45</v>
      </c>
      <c r="H21" s="99" t="str">
        <f t="shared" si="12"/>
        <v>ครุศาสตรมหาบัณฑิต สาขาการบริหารการศึกษา ปรับปรุง ปี 2559</v>
      </c>
      <c r="I21" s="99" t="e">
        <f t="array" aca="1" ref="I21" ca="1">_xludf.IFNA(INDEX(รายชื่ออาจารย์ตามสาขา!$F:$F,MATCH('เอกสารหมายเลข 1 ส่งเสิรม'!$T21,รายชื่ออาจารย์ตามสาขา!$B:$B,0)),"บุคคลภายนอก")</f>
        <v>#NAME?</v>
      </c>
      <c r="J21" s="100" t="e">
        <f t="shared" ca="1" si="13"/>
        <v>#NAME?</v>
      </c>
      <c r="K21" s="100" t="e">
        <f t="shared" ca="1" si="14"/>
        <v>#NAME?</v>
      </c>
      <c r="L21" s="100"/>
      <c r="M21" s="100" t="e">
        <f t="shared" ca="1" si="15"/>
        <v>#NAME?</v>
      </c>
      <c r="N21" s="100" t="e">
        <f t="shared" ca="1" si="16"/>
        <v>#NAME?</v>
      </c>
      <c r="O21" s="100" t="e">
        <f t="shared" ca="1" si="17"/>
        <v>#NAME?</v>
      </c>
      <c r="P21" s="100" t="e">
        <f t="shared" ca="1" si="5"/>
        <v>#NAME?</v>
      </c>
      <c r="Q21" s="99"/>
      <c r="R21" s="99"/>
      <c r="S21" s="99"/>
      <c r="T21" s="8">
        <v>3100202631099</v>
      </c>
      <c r="U21" s="8">
        <v>3100202631099</v>
      </c>
      <c r="V21" s="68">
        <f t="shared" si="18"/>
        <v>1</v>
      </c>
      <c r="W21" s="100">
        <f t="shared" si="19"/>
        <v>0</v>
      </c>
      <c r="X21" s="100">
        <f t="shared" si="20"/>
        <v>0</v>
      </c>
      <c r="Y21" s="100"/>
      <c r="Z21" s="100">
        <f t="shared" si="21"/>
        <v>0</v>
      </c>
      <c r="AA21" s="100">
        <f t="shared" si="22"/>
        <v>0</v>
      </c>
      <c r="AB21" s="100">
        <f t="shared" si="23"/>
        <v>0</v>
      </c>
      <c r="AC21" s="100">
        <f t="shared" si="7"/>
        <v>0</v>
      </c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</row>
    <row r="22" spans="1:49" ht="21.75" customHeight="1">
      <c r="A22" s="103">
        <v>2</v>
      </c>
      <c r="B22" s="104" t="str">
        <f>F23&amp; " สาขา"&amp;D23&amp;" "&amp;E23&amp;" ปี "&amp;G23</f>
        <v>ปรัชญาดุษฎีบัณฑิต สาขาการบริหารการศึกษา ปรับปรุง ปี 2559</v>
      </c>
      <c r="C22" s="104"/>
      <c r="D22" s="105"/>
      <c r="E22" s="105"/>
      <c r="F22" s="105"/>
      <c r="G22" s="105"/>
      <c r="H22" s="105"/>
      <c r="I22" s="105"/>
      <c r="J22" s="106" t="e">
        <f t="shared" ref="J22:O22" ca="1" si="24">SUMIF($H:$H,$B22,J:J)</f>
        <v>#NAME?</v>
      </c>
      <c r="K22" s="106" t="e">
        <f t="shared" ca="1" si="24"/>
        <v>#NAME?</v>
      </c>
      <c r="L22" s="106">
        <f t="shared" si="24"/>
        <v>0</v>
      </c>
      <c r="M22" s="106" t="e">
        <f t="shared" ca="1" si="24"/>
        <v>#NAME?</v>
      </c>
      <c r="N22" s="106" t="e">
        <f t="shared" ca="1" si="24"/>
        <v>#NAME?</v>
      </c>
      <c r="O22" s="106" t="e">
        <f t="shared" ca="1" si="24"/>
        <v>#NAME?</v>
      </c>
      <c r="P22" s="106" t="e">
        <f t="shared" ca="1" si="5"/>
        <v>#NAME?</v>
      </c>
      <c r="Q22" s="105"/>
      <c r="R22" s="105"/>
      <c r="S22" s="105"/>
      <c r="T22" s="58"/>
      <c r="U22" s="58"/>
      <c r="V22" s="68">
        <f t="shared" si="18"/>
        <v>0</v>
      </c>
      <c r="W22" s="106">
        <f t="shared" ref="W22:AB22" si="25">SUMIF($H:$H,$B22,W:W)</f>
        <v>0</v>
      </c>
      <c r="X22" s="106">
        <f t="shared" si="25"/>
        <v>0</v>
      </c>
      <c r="Y22" s="106">
        <f t="shared" si="25"/>
        <v>0</v>
      </c>
      <c r="Z22" s="106">
        <f t="shared" si="25"/>
        <v>0</v>
      </c>
      <c r="AA22" s="106">
        <f t="shared" si="25"/>
        <v>0</v>
      </c>
      <c r="AB22" s="106">
        <f t="shared" si="25"/>
        <v>0</v>
      </c>
      <c r="AC22" s="106">
        <f t="shared" si="7"/>
        <v>0</v>
      </c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</row>
    <row r="23" spans="1:49" ht="21.75" customHeight="1">
      <c r="A23" s="97"/>
      <c r="B23" s="98" t="s">
        <v>171</v>
      </c>
      <c r="C23" s="98" t="s">
        <v>28</v>
      </c>
      <c r="D23" s="99" t="s">
        <v>47</v>
      </c>
      <c r="E23" s="99" t="s">
        <v>46</v>
      </c>
      <c r="F23" s="99" t="s">
        <v>216</v>
      </c>
      <c r="G23" s="99" t="s">
        <v>45</v>
      </c>
      <c r="H23" s="99" t="str">
        <f t="shared" ref="H23:H32" si="26">F23&amp; " สาขา"&amp;D23&amp;" "&amp;E23&amp;" ปี "&amp;G23</f>
        <v>ปรัชญาดุษฎีบัณฑิต สาขาการบริหารการศึกษา ปรับปรุง ปี 2559</v>
      </c>
      <c r="I23" s="99" t="e">
        <f t="array" aca="1" ref="I23" ca="1">_xludf.IFNA(INDEX(รายชื่ออาจารย์ตามสาขา!$F:$F,MATCH('เอกสารหมายเลข 1 ส่งเสิรม'!$T23,รายชื่ออาจารย์ตามสาขา!$B:$B,0)),"บุคคลภายนอก")</f>
        <v>#NAME?</v>
      </c>
      <c r="J23" s="100" t="e">
        <f t="shared" ref="J23:J32" ca="1" si="27">IF(I23="ข้าราชการพลเรือนในสถาบันอุดมศึกษา",1,0)</f>
        <v>#NAME?</v>
      </c>
      <c r="K23" s="100" t="e">
        <f t="shared" ref="K23:K32" ca="1" si="28">IF(I23="พนักงานมหาวิทยาลัย",1,0)</f>
        <v>#NAME?</v>
      </c>
      <c r="L23" s="100"/>
      <c r="M23" s="100" t="e">
        <f t="shared" ref="M23:M32" ca="1" si="29">IF(I23="ลูกจ้างชั่วคราวรายเดือน",1,0)</f>
        <v>#NAME?</v>
      </c>
      <c r="N23" s="100" t="e">
        <f t="shared" ref="N23:N32" ca="1" si="30">IF(I23="อาจารย์พิเศษรายชั่วโมง",1,0)</f>
        <v>#NAME?</v>
      </c>
      <c r="O23" s="100" t="e">
        <f t="shared" ref="O23:O32" ca="1" si="31">IF(I23="บุคคลภายนอก",1,0)</f>
        <v>#NAME?</v>
      </c>
      <c r="P23" s="100" t="e">
        <f t="shared" ca="1" si="5"/>
        <v>#NAME?</v>
      </c>
      <c r="Q23" s="99"/>
      <c r="R23" s="99"/>
      <c r="S23" s="99"/>
      <c r="T23" s="8">
        <v>3349900633972</v>
      </c>
      <c r="U23" s="8"/>
      <c r="V23" s="68">
        <f t="shared" si="18"/>
        <v>0</v>
      </c>
      <c r="W23" s="100">
        <f t="shared" ref="W23:W32" si="32">IF(V23="ข้าราชการพลเรือนในสถาบันอุดมศึกษา",1,0)</f>
        <v>0</v>
      </c>
      <c r="X23" s="100">
        <f t="shared" ref="X23:X32" si="33">IF(V23="พนักงานมหาวิทยาลัย",1,0)</f>
        <v>0</v>
      </c>
      <c r="Y23" s="100"/>
      <c r="Z23" s="100">
        <f t="shared" ref="Z23:Z32" si="34">IF(V23="ลูกจ้างชั่วคราวรายเดือน",1,0)</f>
        <v>0</v>
      </c>
      <c r="AA23" s="100">
        <f t="shared" ref="AA23:AA32" si="35">IF(V23="อาจารย์พิเศษรายชั่วโมง",1,0)</f>
        <v>0</v>
      </c>
      <c r="AB23" s="100">
        <f t="shared" ref="AB23:AB32" si="36">IF(V23="บุคคลภายนอก",1,0)</f>
        <v>0</v>
      </c>
      <c r="AC23" s="100">
        <f t="shared" si="7"/>
        <v>0</v>
      </c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</row>
    <row r="24" spans="1:49" ht="21.75" customHeight="1">
      <c r="A24" s="97"/>
      <c r="B24" s="98" t="s">
        <v>55</v>
      </c>
      <c r="C24" s="98" t="s">
        <v>28</v>
      </c>
      <c r="D24" s="99" t="s">
        <v>47</v>
      </c>
      <c r="E24" s="99" t="s">
        <v>46</v>
      </c>
      <c r="F24" s="99" t="s">
        <v>216</v>
      </c>
      <c r="G24" s="99" t="s">
        <v>45</v>
      </c>
      <c r="H24" s="99" t="str">
        <f t="shared" si="26"/>
        <v>ปรัชญาดุษฎีบัณฑิต สาขาการบริหารการศึกษา ปรับปรุง ปี 2559</v>
      </c>
      <c r="I24" s="99" t="e">
        <f t="array" aca="1" ref="I24" ca="1">_xludf.IFNA(INDEX(รายชื่ออาจารย์ตามสาขา!$F:$F,MATCH('เอกสารหมายเลข 1 ส่งเสิรม'!$T24,รายชื่ออาจารย์ตามสาขา!$B:$B,0)),"บุคคลภายนอก")</f>
        <v>#NAME?</v>
      </c>
      <c r="J24" s="100" t="e">
        <f t="shared" ca="1" si="27"/>
        <v>#NAME?</v>
      </c>
      <c r="K24" s="100" t="e">
        <f t="shared" ca="1" si="28"/>
        <v>#NAME?</v>
      </c>
      <c r="L24" s="100"/>
      <c r="M24" s="100" t="e">
        <f t="shared" ca="1" si="29"/>
        <v>#NAME?</v>
      </c>
      <c r="N24" s="100" t="e">
        <f t="shared" ca="1" si="30"/>
        <v>#NAME?</v>
      </c>
      <c r="O24" s="100" t="e">
        <f t="shared" ca="1" si="31"/>
        <v>#NAME?</v>
      </c>
      <c r="P24" s="100" t="e">
        <f t="shared" ca="1" si="5"/>
        <v>#NAME?</v>
      </c>
      <c r="Q24" s="99"/>
      <c r="R24" s="99"/>
      <c r="S24" s="99"/>
      <c r="T24" s="8">
        <v>3440600179452</v>
      </c>
      <c r="U24" s="8"/>
      <c r="V24" s="68">
        <f t="shared" si="18"/>
        <v>0</v>
      </c>
      <c r="W24" s="100">
        <f t="shared" si="32"/>
        <v>0</v>
      </c>
      <c r="X24" s="100">
        <f t="shared" si="33"/>
        <v>0</v>
      </c>
      <c r="Y24" s="100"/>
      <c r="Z24" s="100">
        <f t="shared" si="34"/>
        <v>0</v>
      </c>
      <c r="AA24" s="100">
        <f t="shared" si="35"/>
        <v>0</v>
      </c>
      <c r="AB24" s="100">
        <f t="shared" si="36"/>
        <v>0</v>
      </c>
      <c r="AC24" s="100">
        <f t="shared" si="7"/>
        <v>0</v>
      </c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</row>
    <row r="25" spans="1:49" ht="21.75" customHeight="1">
      <c r="A25" s="97"/>
      <c r="B25" s="98" t="s">
        <v>43</v>
      </c>
      <c r="C25" s="98" t="s">
        <v>28</v>
      </c>
      <c r="D25" s="99" t="s">
        <v>47</v>
      </c>
      <c r="E25" s="99" t="s">
        <v>46</v>
      </c>
      <c r="F25" s="99" t="s">
        <v>216</v>
      </c>
      <c r="G25" s="99" t="s">
        <v>45</v>
      </c>
      <c r="H25" s="99" t="str">
        <f t="shared" si="26"/>
        <v>ปรัชญาดุษฎีบัณฑิต สาขาการบริหารการศึกษา ปรับปรุง ปี 2559</v>
      </c>
      <c r="I25" s="99" t="e">
        <f t="array" aca="1" ref="I25" ca="1">_xludf.IFNA(INDEX(รายชื่ออาจารย์ตามสาขา!$F:$F,MATCH('เอกสารหมายเลข 1 ส่งเสิรม'!$T25,รายชื่ออาจารย์ตามสาขา!$B:$B,0)),"บุคคลภายนอก")</f>
        <v>#NAME?</v>
      </c>
      <c r="J25" s="100" t="e">
        <f t="shared" ca="1" si="27"/>
        <v>#NAME?</v>
      </c>
      <c r="K25" s="100" t="e">
        <f t="shared" ca="1" si="28"/>
        <v>#NAME?</v>
      </c>
      <c r="L25" s="100"/>
      <c r="M25" s="100" t="e">
        <f t="shared" ca="1" si="29"/>
        <v>#NAME?</v>
      </c>
      <c r="N25" s="100" t="e">
        <f t="shared" ca="1" si="30"/>
        <v>#NAME?</v>
      </c>
      <c r="O25" s="100" t="e">
        <f t="shared" ca="1" si="31"/>
        <v>#NAME?</v>
      </c>
      <c r="P25" s="100" t="e">
        <f t="shared" ca="1" si="5"/>
        <v>#NAME?</v>
      </c>
      <c r="Q25" s="99"/>
      <c r="R25" s="99"/>
      <c r="S25" s="99"/>
      <c r="T25" s="8">
        <v>3320100021982</v>
      </c>
      <c r="U25" s="8"/>
      <c r="V25" s="68">
        <f t="shared" si="18"/>
        <v>0</v>
      </c>
      <c r="W25" s="100">
        <f t="shared" si="32"/>
        <v>0</v>
      </c>
      <c r="X25" s="100">
        <f t="shared" si="33"/>
        <v>0</v>
      </c>
      <c r="Y25" s="100"/>
      <c r="Z25" s="100">
        <f t="shared" si="34"/>
        <v>0</v>
      </c>
      <c r="AA25" s="100">
        <f t="shared" si="35"/>
        <v>0</v>
      </c>
      <c r="AB25" s="100">
        <f t="shared" si="36"/>
        <v>0</v>
      </c>
      <c r="AC25" s="100">
        <f t="shared" si="7"/>
        <v>0</v>
      </c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</row>
    <row r="26" spans="1:49" ht="21.75" customHeight="1">
      <c r="A26" s="97"/>
      <c r="B26" s="98" t="s">
        <v>56</v>
      </c>
      <c r="C26" s="98" t="s">
        <v>28</v>
      </c>
      <c r="D26" s="99" t="s">
        <v>47</v>
      </c>
      <c r="E26" s="99" t="s">
        <v>46</v>
      </c>
      <c r="F26" s="99" t="s">
        <v>216</v>
      </c>
      <c r="G26" s="99" t="s">
        <v>45</v>
      </c>
      <c r="H26" s="99" t="str">
        <f t="shared" si="26"/>
        <v>ปรัชญาดุษฎีบัณฑิต สาขาการบริหารการศึกษา ปรับปรุง ปี 2559</v>
      </c>
      <c r="I26" s="99" t="e">
        <f t="array" aca="1" ref="I26" ca="1">_xludf.IFNA(INDEX(รายชื่ออาจารย์ตามสาขา!$F:$F,MATCH('เอกสารหมายเลข 1 ส่งเสิรม'!$T26,รายชื่ออาจารย์ตามสาขา!$B:$B,0)),"บุคคลภายนอก")</f>
        <v>#NAME?</v>
      </c>
      <c r="J26" s="100" t="e">
        <f t="shared" ca="1" si="27"/>
        <v>#NAME?</v>
      </c>
      <c r="K26" s="100" t="e">
        <f t="shared" ca="1" si="28"/>
        <v>#NAME?</v>
      </c>
      <c r="L26" s="100"/>
      <c r="M26" s="100" t="e">
        <f t="shared" ca="1" si="29"/>
        <v>#NAME?</v>
      </c>
      <c r="N26" s="100" t="e">
        <f t="shared" ca="1" si="30"/>
        <v>#NAME?</v>
      </c>
      <c r="O26" s="100" t="e">
        <f t="shared" ca="1" si="31"/>
        <v>#NAME?</v>
      </c>
      <c r="P26" s="100" t="e">
        <f t="shared" ca="1" si="5"/>
        <v>#NAME?</v>
      </c>
      <c r="Q26" s="99"/>
      <c r="R26" s="99"/>
      <c r="S26" s="99"/>
      <c r="T26" s="8">
        <v>3100202631099</v>
      </c>
      <c r="U26" s="8"/>
      <c r="V26" s="68">
        <f t="shared" si="18"/>
        <v>0</v>
      </c>
      <c r="W26" s="100">
        <f t="shared" si="32"/>
        <v>0</v>
      </c>
      <c r="X26" s="100">
        <f t="shared" si="33"/>
        <v>0</v>
      </c>
      <c r="Y26" s="100"/>
      <c r="Z26" s="100">
        <f t="shared" si="34"/>
        <v>0</v>
      </c>
      <c r="AA26" s="100">
        <f t="shared" si="35"/>
        <v>0</v>
      </c>
      <c r="AB26" s="100">
        <f t="shared" si="36"/>
        <v>0</v>
      </c>
      <c r="AC26" s="100">
        <f t="shared" si="7"/>
        <v>0</v>
      </c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</row>
    <row r="27" spans="1:49" ht="21.75" customHeight="1">
      <c r="A27" s="97"/>
      <c r="B27" s="98" t="s">
        <v>192</v>
      </c>
      <c r="C27" s="98" t="s">
        <v>28</v>
      </c>
      <c r="D27" s="99" t="s">
        <v>47</v>
      </c>
      <c r="E27" s="99" t="s">
        <v>46</v>
      </c>
      <c r="F27" s="99" t="s">
        <v>216</v>
      </c>
      <c r="G27" s="99" t="s">
        <v>45</v>
      </c>
      <c r="H27" s="99" t="str">
        <f t="shared" si="26"/>
        <v>ปรัชญาดุษฎีบัณฑิต สาขาการบริหารการศึกษา ปรับปรุง ปี 2559</v>
      </c>
      <c r="I27" s="99" t="e">
        <f t="array" aca="1" ref="I27" ca="1">_xludf.IFNA(INDEX(รายชื่ออาจารย์ตามสาขา!$F:$F,MATCH('เอกสารหมายเลข 1 ส่งเสิรม'!$T27,รายชื่ออาจารย์ตามสาขา!$B:$B,0)),"บุคคลภายนอก")</f>
        <v>#NAME?</v>
      </c>
      <c r="J27" s="100" t="e">
        <f t="shared" ca="1" si="27"/>
        <v>#NAME?</v>
      </c>
      <c r="K27" s="100" t="e">
        <f t="shared" ca="1" si="28"/>
        <v>#NAME?</v>
      </c>
      <c r="L27" s="100"/>
      <c r="M27" s="100" t="e">
        <f t="shared" ca="1" si="29"/>
        <v>#NAME?</v>
      </c>
      <c r="N27" s="100" t="e">
        <f t="shared" ca="1" si="30"/>
        <v>#NAME?</v>
      </c>
      <c r="O27" s="100" t="e">
        <f t="shared" ca="1" si="31"/>
        <v>#NAME?</v>
      </c>
      <c r="P27" s="100" t="e">
        <f t="shared" ca="1" si="5"/>
        <v>#NAME?</v>
      </c>
      <c r="Q27" s="99"/>
      <c r="R27" s="99"/>
      <c r="S27" s="99"/>
      <c r="T27" s="8">
        <v>3450100748709</v>
      </c>
      <c r="U27" s="8"/>
      <c r="V27" s="68">
        <f t="shared" si="18"/>
        <v>0</v>
      </c>
      <c r="W27" s="100">
        <f t="shared" si="32"/>
        <v>0</v>
      </c>
      <c r="X27" s="100">
        <f t="shared" si="33"/>
        <v>0</v>
      </c>
      <c r="Y27" s="100"/>
      <c r="Z27" s="100">
        <f t="shared" si="34"/>
        <v>0</v>
      </c>
      <c r="AA27" s="100">
        <f t="shared" si="35"/>
        <v>0</v>
      </c>
      <c r="AB27" s="100">
        <f t="shared" si="36"/>
        <v>0</v>
      </c>
      <c r="AC27" s="100">
        <f t="shared" si="7"/>
        <v>0</v>
      </c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</row>
    <row r="28" spans="1:49" ht="21.75" customHeight="1">
      <c r="A28" s="97"/>
      <c r="B28" s="98" t="s">
        <v>193</v>
      </c>
      <c r="C28" s="98" t="s">
        <v>28</v>
      </c>
      <c r="D28" s="99" t="s">
        <v>47</v>
      </c>
      <c r="E28" s="99" t="s">
        <v>46</v>
      </c>
      <c r="F28" s="99" t="s">
        <v>216</v>
      </c>
      <c r="G28" s="99" t="s">
        <v>45</v>
      </c>
      <c r="H28" s="99" t="str">
        <f t="shared" si="26"/>
        <v>ปรัชญาดุษฎีบัณฑิต สาขาการบริหารการศึกษา ปรับปรุง ปี 2559</v>
      </c>
      <c r="I28" s="99" t="e">
        <f t="array" aca="1" ref="I28" ca="1">_xludf.IFNA(INDEX(รายชื่ออาจารย์ตามสาขา!$F:$F,MATCH('เอกสารหมายเลข 1 ส่งเสิรม'!$T28,รายชื่ออาจารย์ตามสาขา!$B:$B,0)),"บุคคลภายนอก")</f>
        <v>#NAME?</v>
      </c>
      <c r="J28" s="100" t="e">
        <f t="shared" ca="1" si="27"/>
        <v>#NAME?</v>
      </c>
      <c r="K28" s="100" t="e">
        <f t="shared" ca="1" si="28"/>
        <v>#NAME?</v>
      </c>
      <c r="L28" s="100"/>
      <c r="M28" s="100" t="e">
        <f t="shared" ca="1" si="29"/>
        <v>#NAME?</v>
      </c>
      <c r="N28" s="100" t="e">
        <f t="shared" ca="1" si="30"/>
        <v>#NAME?</v>
      </c>
      <c r="O28" s="100" t="e">
        <f t="shared" ca="1" si="31"/>
        <v>#NAME?</v>
      </c>
      <c r="P28" s="100" t="e">
        <f t="shared" ca="1" si="5"/>
        <v>#NAME?</v>
      </c>
      <c r="Q28" s="99"/>
      <c r="R28" s="99"/>
      <c r="S28" s="99"/>
      <c r="T28" s="8">
        <v>3470100629203</v>
      </c>
      <c r="U28" s="8"/>
      <c r="V28" s="68">
        <f t="shared" si="18"/>
        <v>0</v>
      </c>
      <c r="W28" s="100">
        <f t="shared" si="32"/>
        <v>0</v>
      </c>
      <c r="X28" s="100">
        <f t="shared" si="33"/>
        <v>0</v>
      </c>
      <c r="Y28" s="100"/>
      <c r="Z28" s="100">
        <f t="shared" si="34"/>
        <v>0</v>
      </c>
      <c r="AA28" s="100">
        <f t="shared" si="35"/>
        <v>0</v>
      </c>
      <c r="AB28" s="100">
        <f t="shared" si="36"/>
        <v>0</v>
      </c>
      <c r="AC28" s="100">
        <f t="shared" si="7"/>
        <v>0</v>
      </c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</row>
    <row r="29" spans="1:49" ht="21.75" customHeight="1">
      <c r="A29" s="97"/>
      <c r="B29" s="98" t="s">
        <v>194</v>
      </c>
      <c r="C29" s="98" t="s">
        <v>28</v>
      </c>
      <c r="D29" s="99" t="s">
        <v>47</v>
      </c>
      <c r="E29" s="99" t="s">
        <v>46</v>
      </c>
      <c r="F29" s="99" t="s">
        <v>216</v>
      </c>
      <c r="G29" s="99" t="s">
        <v>45</v>
      </c>
      <c r="H29" s="99" t="str">
        <f t="shared" si="26"/>
        <v>ปรัชญาดุษฎีบัณฑิต สาขาการบริหารการศึกษา ปรับปรุง ปี 2559</v>
      </c>
      <c r="I29" s="99" t="e">
        <f t="array" aca="1" ref="I29" ca="1">_xludf.IFNA(INDEX(รายชื่ออาจารย์ตามสาขา!$F:$F,MATCH('เอกสารหมายเลข 1 ส่งเสิรม'!$T29,รายชื่ออาจารย์ตามสาขา!$B:$B,0)),"บุคคลภายนอก")</f>
        <v>#NAME?</v>
      </c>
      <c r="J29" s="100" t="e">
        <f t="shared" ca="1" si="27"/>
        <v>#NAME?</v>
      </c>
      <c r="K29" s="100" t="e">
        <f t="shared" ca="1" si="28"/>
        <v>#NAME?</v>
      </c>
      <c r="L29" s="100"/>
      <c r="M29" s="100" t="e">
        <f t="shared" ca="1" si="29"/>
        <v>#NAME?</v>
      </c>
      <c r="N29" s="100" t="e">
        <f t="shared" ca="1" si="30"/>
        <v>#NAME?</v>
      </c>
      <c r="O29" s="100" t="e">
        <f t="shared" ca="1" si="31"/>
        <v>#NAME?</v>
      </c>
      <c r="P29" s="100" t="e">
        <f t="shared" ca="1" si="5"/>
        <v>#NAME?</v>
      </c>
      <c r="Q29" s="99"/>
      <c r="R29" s="99"/>
      <c r="S29" s="99"/>
      <c r="T29" s="8">
        <v>3409900356692</v>
      </c>
      <c r="U29" s="8"/>
      <c r="V29" s="68">
        <f t="shared" si="18"/>
        <v>0</v>
      </c>
      <c r="W29" s="100">
        <f t="shared" si="32"/>
        <v>0</v>
      </c>
      <c r="X29" s="100">
        <f t="shared" si="33"/>
        <v>0</v>
      </c>
      <c r="Y29" s="100"/>
      <c r="Z29" s="100">
        <f t="shared" si="34"/>
        <v>0</v>
      </c>
      <c r="AA29" s="100">
        <f t="shared" si="35"/>
        <v>0</v>
      </c>
      <c r="AB29" s="100">
        <f t="shared" si="36"/>
        <v>0</v>
      </c>
      <c r="AC29" s="100">
        <f t="shared" si="7"/>
        <v>0</v>
      </c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</row>
    <row r="30" spans="1:49" ht="21.75" customHeight="1">
      <c r="A30" s="97"/>
      <c r="B30" s="98" t="s">
        <v>196</v>
      </c>
      <c r="C30" s="98" t="s">
        <v>28</v>
      </c>
      <c r="D30" s="99" t="s">
        <v>47</v>
      </c>
      <c r="E30" s="99" t="s">
        <v>46</v>
      </c>
      <c r="F30" s="99" t="s">
        <v>216</v>
      </c>
      <c r="G30" s="99" t="s">
        <v>45</v>
      </c>
      <c r="H30" s="99" t="str">
        <f t="shared" si="26"/>
        <v>ปรัชญาดุษฎีบัณฑิต สาขาการบริหารการศึกษา ปรับปรุง ปี 2559</v>
      </c>
      <c r="I30" s="99" t="e">
        <f t="array" aca="1" ref="I30" ca="1">_xludf.IFNA(INDEX(รายชื่ออาจารย์ตามสาขา!$F:$F,MATCH('เอกสารหมายเลข 1 ส่งเสิรม'!$T30,รายชื่ออาจารย์ตามสาขา!$B:$B,0)),"บุคคลภายนอก")</f>
        <v>#NAME?</v>
      </c>
      <c r="J30" s="100" t="e">
        <f t="shared" ca="1" si="27"/>
        <v>#NAME?</v>
      </c>
      <c r="K30" s="100" t="e">
        <f t="shared" ca="1" si="28"/>
        <v>#NAME?</v>
      </c>
      <c r="L30" s="100"/>
      <c r="M30" s="100" t="e">
        <f t="shared" ca="1" si="29"/>
        <v>#NAME?</v>
      </c>
      <c r="N30" s="100" t="e">
        <f t="shared" ca="1" si="30"/>
        <v>#NAME?</v>
      </c>
      <c r="O30" s="100" t="e">
        <f t="shared" ca="1" si="31"/>
        <v>#NAME?</v>
      </c>
      <c r="P30" s="100" t="e">
        <f t="shared" ca="1" si="5"/>
        <v>#NAME?</v>
      </c>
      <c r="Q30" s="99"/>
      <c r="R30" s="99"/>
      <c r="S30" s="99"/>
      <c r="T30" s="8">
        <v>3349900596074</v>
      </c>
      <c r="U30" s="8"/>
      <c r="V30" s="68">
        <f t="shared" si="18"/>
        <v>0</v>
      </c>
      <c r="W30" s="100">
        <f t="shared" si="32"/>
        <v>0</v>
      </c>
      <c r="X30" s="100">
        <f t="shared" si="33"/>
        <v>0</v>
      </c>
      <c r="Y30" s="100"/>
      <c r="Z30" s="100">
        <f t="shared" si="34"/>
        <v>0</v>
      </c>
      <c r="AA30" s="100">
        <f t="shared" si="35"/>
        <v>0</v>
      </c>
      <c r="AB30" s="100">
        <f t="shared" si="36"/>
        <v>0</v>
      </c>
      <c r="AC30" s="100">
        <f t="shared" si="7"/>
        <v>0</v>
      </c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</row>
    <row r="31" spans="1:49" ht="21.75" customHeight="1">
      <c r="A31" s="97"/>
      <c r="B31" s="98" t="s">
        <v>200</v>
      </c>
      <c r="C31" s="98" t="s">
        <v>28</v>
      </c>
      <c r="D31" s="99" t="s">
        <v>47</v>
      </c>
      <c r="E31" s="99" t="s">
        <v>46</v>
      </c>
      <c r="F31" s="99" t="s">
        <v>216</v>
      </c>
      <c r="G31" s="99" t="s">
        <v>45</v>
      </c>
      <c r="H31" s="99" t="str">
        <f t="shared" si="26"/>
        <v>ปรัชญาดุษฎีบัณฑิต สาขาการบริหารการศึกษา ปรับปรุง ปี 2559</v>
      </c>
      <c r="I31" s="99" t="e">
        <f t="array" aca="1" ref="I31" ca="1">_xludf.IFNA(INDEX(รายชื่ออาจารย์ตามสาขา!$F:$F,MATCH('เอกสารหมายเลข 1 ส่งเสิรม'!$T31,รายชื่ออาจารย์ตามสาขา!$B:$B,0)),"บุคคลภายนอก")</f>
        <v>#NAME?</v>
      </c>
      <c r="J31" s="100" t="e">
        <f t="shared" ca="1" si="27"/>
        <v>#NAME?</v>
      </c>
      <c r="K31" s="100" t="e">
        <f t="shared" ca="1" si="28"/>
        <v>#NAME?</v>
      </c>
      <c r="L31" s="100"/>
      <c r="M31" s="100" t="e">
        <f t="shared" ca="1" si="29"/>
        <v>#NAME?</v>
      </c>
      <c r="N31" s="100" t="e">
        <f t="shared" ca="1" si="30"/>
        <v>#NAME?</v>
      </c>
      <c r="O31" s="100" t="e">
        <f t="shared" ca="1" si="31"/>
        <v>#NAME?</v>
      </c>
      <c r="P31" s="100" t="e">
        <f t="shared" ca="1" si="5"/>
        <v>#NAME?</v>
      </c>
      <c r="Q31" s="99"/>
      <c r="R31" s="99"/>
      <c r="S31" s="99"/>
      <c r="T31" s="8">
        <v>3479900169752</v>
      </c>
      <c r="U31" s="8"/>
      <c r="V31" s="68">
        <f t="shared" si="18"/>
        <v>0</v>
      </c>
      <c r="W31" s="100">
        <f t="shared" si="32"/>
        <v>0</v>
      </c>
      <c r="X31" s="100">
        <f t="shared" si="33"/>
        <v>0</v>
      </c>
      <c r="Y31" s="100"/>
      <c r="Z31" s="100">
        <f t="shared" si="34"/>
        <v>0</v>
      </c>
      <c r="AA31" s="100">
        <f t="shared" si="35"/>
        <v>0</v>
      </c>
      <c r="AB31" s="100">
        <f t="shared" si="36"/>
        <v>0</v>
      </c>
      <c r="AC31" s="100">
        <f t="shared" si="7"/>
        <v>0</v>
      </c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</row>
    <row r="32" spans="1:49" ht="21.75" customHeight="1">
      <c r="A32" s="97"/>
      <c r="B32" s="98" t="s">
        <v>59</v>
      </c>
      <c r="C32" s="98" t="s">
        <v>28</v>
      </c>
      <c r="D32" s="99" t="s">
        <v>47</v>
      </c>
      <c r="E32" s="99" t="s">
        <v>46</v>
      </c>
      <c r="F32" s="99" t="s">
        <v>216</v>
      </c>
      <c r="G32" s="99" t="s">
        <v>45</v>
      </c>
      <c r="H32" s="99" t="str">
        <f t="shared" si="26"/>
        <v>ปรัชญาดุษฎีบัณฑิต สาขาการบริหารการศึกษา ปรับปรุง ปี 2559</v>
      </c>
      <c r="I32" s="99" t="e">
        <f t="array" aca="1" ref="I32" ca="1">_xludf.IFNA(INDEX(รายชื่ออาจารย์ตามสาขา!$F:$F,MATCH('เอกสารหมายเลข 1 ส่งเสิรม'!$T32,รายชื่ออาจารย์ตามสาขา!$B:$B,0)),"บุคคลภายนอก")</f>
        <v>#NAME?</v>
      </c>
      <c r="J32" s="100" t="e">
        <f t="shared" ca="1" si="27"/>
        <v>#NAME?</v>
      </c>
      <c r="K32" s="100" t="e">
        <f t="shared" ca="1" si="28"/>
        <v>#NAME?</v>
      </c>
      <c r="L32" s="100"/>
      <c r="M32" s="100" t="e">
        <f t="shared" ca="1" si="29"/>
        <v>#NAME?</v>
      </c>
      <c r="N32" s="100" t="e">
        <f t="shared" ca="1" si="30"/>
        <v>#NAME?</v>
      </c>
      <c r="O32" s="100" t="e">
        <f t="shared" ca="1" si="31"/>
        <v>#NAME?</v>
      </c>
      <c r="P32" s="100" t="e">
        <f t="shared" ca="1" si="5"/>
        <v>#NAME?</v>
      </c>
      <c r="Q32" s="99"/>
      <c r="R32" s="99"/>
      <c r="S32" s="99"/>
      <c r="T32" s="8">
        <v>3490200026799</v>
      </c>
      <c r="U32" s="8"/>
      <c r="V32" s="68">
        <f t="shared" si="18"/>
        <v>0</v>
      </c>
      <c r="W32" s="100">
        <f t="shared" si="32"/>
        <v>0</v>
      </c>
      <c r="X32" s="100">
        <f t="shared" si="33"/>
        <v>0</v>
      </c>
      <c r="Y32" s="100"/>
      <c r="Z32" s="100">
        <f t="shared" si="34"/>
        <v>0</v>
      </c>
      <c r="AA32" s="100">
        <f t="shared" si="35"/>
        <v>0</v>
      </c>
      <c r="AB32" s="100">
        <f t="shared" si="36"/>
        <v>0</v>
      </c>
      <c r="AC32" s="100">
        <f t="shared" si="7"/>
        <v>0</v>
      </c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</row>
    <row r="33" spans="1:49" ht="21.75" customHeight="1">
      <c r="A33" s="103">
        <v>3</v>
      </c>
      <c r="B33" s="104" t="str">
        <f>F34&amp; " สาขา"&amp;D34&amp;" "&amp;E34&amp;" ปี "&amp;G34</f>
        <v>ครุศาสตรมหาบัณฑิต สาขาการบริหารและพัฒนาการศึกษา ปรับปรุง ปี 2558</v>
      </c>
      <c r="C33" s="104"/>
      <c r="D33" s="105"/>
      <c r="E33" s="105"/>
      <c r="F33" s="105"/>
      <c r="G33" s="105"/>
      <c r="H33" s="105"/>
      <c r="I33" s="105"/>
      <c r="J33" s="106" t="e">
        <f t="shared" ref="J33:O33" ca="1" si="37">SUMIF($H:$H,$B33,J:J)</f>
        <v>#NAME?</v>
      </c>
      <c r="K33" s="106" t="e">
        <f t="shared" ca="1" si="37"/>
        <v>#NAME?</v>
      </c>
      <c r="L33" s="106">
        <f t="shared" si="37"/>
        <v>0</v>
      </c>
      <c r="M33" s="106" t="e">
        <f t="shared" ca="1" si="37"/>
        <v>#NAME?</v>
      </c>
      <c r="N33" s="106" t="e">
        <f t="shared" ca="1" si="37"/>
        <v>#NAME?</v>
      </c>
      <c r="O33" s="106" t="e">
        <f t="shared" ca="1" si="37"/>
        <v>#NAME?</v>
      </c>
      <c r="P33" s="106" t="e">
        <f t="shared" ca="1" si="5"/>
        <v>#NAME?</v>
      </c>
      <c r="Q33" s="105"/>
      <c r="R33" s="105"/>
      <c r="S33" s="105"/>
      <c r="T33" s="58"/>
      <c r="U33" s="58"/>
      <c r="V33" s="68">
        <f t="shared" si="18"/>
        <v>0</v>
      </c>
      <c r="W33" s="106">
        <f t="shared" ref="W33:AB33" si="38">SUMIF($H:$H,$B33,W:W)</f>
        <v>0</v>
      </c>
      <c r="X33" s="106">
        <f t="shared" si="38"/>
        <v>0</v>
      </c>
      <c r="Y33" s="106">
        <f t="shared" si="38"/>
        <v>0</v>
      </c>
      <c r="Z33" s="106">
        <f t="shared" si="38"/>
        <v>0</v>
      </c>
      <c r="AA33" s="106">
        <f t="shared" si="38"/>
        <v>0</v>
      </c>
      <c r="AB33" s="106">
        <f t="shared" si="38"/>
        <v>0</v>
      </c>
      <c r="AC33" s="106">
        <f t="shared" si="7"/>
        <v>0</v>
      </c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</row>
    <row r="34" spans="1:49" ht="21.75" customHeight="1">
      <c r="A34" s="97"/>
      <c r="B34" s="98" t="s">
        <v>245</v>
      </c>
      <c r="C34" s="98" t="s">
        <v>28</v>
      </c>
      <c r="D34" s="99" t="s">
        <v>54</v>
      </c>
      <c r="E34" s="99" t="s">
        <v>46</v>
      </c>
      <c r="F34" s="99" t="s">
        <v>44</v>
      </c>
      <c r="G34" s="99" t="s">
        <v>53</v>
      </c>
      <c r="H34" s="99" t="str">
        <f t="shared" ref="H34:H40" si="39">F34&amp; " สาขา"&amp;D34&amp;" "&amp;E34&amp;" ปี "&amp;G34</f>
        <v>ครุศาสตรมหาบัณฑิต สาขาการบริหารและพัฒนาการศึกษา ปรับปรุง ปี 2558</v>
      </c>
      <c r="I34" s="99" t="e">
        <f t="array" aca="1" ref="I34" ca="1">_xludf.IFNA(INDEX(รายชื่ออาจารย์ตามสาขา!$F:$F,MATCH('เอกสารหมายเลข 1 ส่งเสิรม'!$T34,รายชื่ออาจารย์ตามสาขา!$B:$B,0)),"บุคคลภายนอก")</f>
        <v>#NAME?</v>
      </c>
      <c r="J34" s="100" t="e">
        <f t="shared" ref="J34:J40" ca="1" si="40">IF(I34="ข้าราชการพลเรือนในสถาบันอุดมศึกษา",1,0)</f>
        <v>#NAME?</v>
      </c>
      <c r="K34" s="100" t="e">
        <f t="shared" ref="K34:K40" ca="1" si="41">IF(I34="พนักงานมหาวิทยาลัย",1,0)</f>
        <v>#NAME?</v>
      </c>
      <c r="L34" s="100"/>
      <c r="M34" s="100" t="e">
        <f t="shared" ref="M34:M40" ca="1" si="42">IF(I34="ลูกจ้างชั่วคราวรายเดือน",1,0)</f>
        <v>#NAME?</v>
      </c>
      <c r="N34" s="100" t="e">
        <f t="shared" ref="N34:N40" ca="1" si="43">IF(I34="อาจารย์พิเศษรายชั่วโมง",1,0)</f>
        <v>#NAME?</v>
      </c>
      <c r="O34" s="100" t="e">
        <f t="shared" ref="O34:O40" ca="1" si="44">IF(I34="บุคคลภายนอก",1,0)</f>
        <v>#NAME?</v>
      </c>
      <c r="P34" s="100" t="e">
        <f t="shared" ca="1" si="5"/>
        <v>#NAME?</v>
      </c>
      <c r="Q34" s="99"/>
      <c r="R34" s="99"/>
      <c r="S34" s="99"/>
      <c r="T34" s="8">
        <v>3209800070934</v>
      </c>
      <c r="U34" s="8"/>
      <c r="V34" s="68">
        <f t="shared" si="18"/>
        <v>0</v>
      </c>
      <c r="W34" s="100">
        <f t="shared" ref="W34:W40" si="45">IF(V34="ข้าราชการพลเรือนในสถาบันอุดมศึกษา",1,0)</f>
        <v>0</v>
      </c>
      <c r="X34" s="100">
        <f t="shared" ref="X34:X40" si="46">IF(V34="พนักงานมหาวิทยาลัย",1,0)</f>
        <v>0</v>
      </c>
      <c r="Y34" s="100"/>
      <c r="Z34" s="100">
        <f t="shared" ref="Z34:Z40" si="47">IF(V34="ลูกจ้างชั่วคราวรายเดือน",1,0)</f>
        <v>0</v>
      </c>
      <c r="AA34" s="100">
        <f t="shared" ref="AA34:AA40" si="48">IF(V34="อาจารย์พิเศษรายชั่วโมง",1,0)</f>
        <v>0</v>
      </c>
      <c r="AB34" s="100">
        <f t="shared" ref="AB34:AB40" si="49">IF(V34="บุคคลภายนอก",1,0)</f>
        <v>0</v>
      </c>
      <c r="AC34" s="100">
        <f t="shared" si="7"/>
        <v>0</v>
      </c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</row>
    <row r="35" spans="1:49" ht="21.75" customHeight="1">
      <c r="A35" s="97"/>
      <c r="B35" s="98" t="s">
        <v>115</v>
      </c>
      <c r="C35" s="98" t="s">
        <v>28</v>
      </c>
      <c r="D35" s="99" t="s">
        <v>54</v>
      </c>
      <c r="E35" s="99" t="s">
        <v>46</v>
      </c>
      <c r="F35" s="99" t="s">
        <v>44</v>
      </c>
      <c r="G35" s="99" t="s">
        <v>53</v>
      </c>
      <c r="H35" s="99" t="str">
        <f t="shared" si="39"/>
        <v>ครุศาสตรมหาบัณฑิต สาขาการบริหารและพัฒนาการศึกษา ปรับปรุง ปี 2558</v>
      </c>
      <c r="I35" s="99" t="e">
        <f t="array" aca="1" ref="I35" ca="1">_xludf.IFNA(INDEX(รายชื่ออาจารย์ตามสาขา!$F:$F,MATCH('เอกสารหมายเลข 1 ส่งเสิรม'!$T35,รายชื่ออาจารย์ตามสาขา!$B:$B,0)),"บุคคลภายนอก")</f>
        <v>#NAME?</v>
      </c>
      <c r="J35" s="100" t="e">
        <f t="shared" ca="1" si="40"/>
        <v>#NAME?</v>
      </c>
      <c r="K35" s="100" t="e">
        <f t="shared" ca="1" si="41"/>
        <v>#NAME?</v>
      </c>
      <c r="L35" s="100"/>
      <c r="M35" s="100" t="e">
        <f t="shared" ca="1" si="42"/>
        <v>#NAME?</v>
      </c>
      <c r="N35" s="100" t="e">
        <f t="shared" ca="1" si="43"/>
        <v>#NAME?</v>
      </c>
      <c r="O35" s="100" t="e">
        <f t="shared" ca="1" si="44"/>
        <v>#NAME?</v>
      </c>
      <c r="P35" s="100" t="e">
        <f t="shared" ca="1" si="5"/>
        <v>#NAME?</v>
      </c>
      <c r="Q35" s="99"/>
      <c r="R35" s="99"/>
      <c r="S35" s="99"/>
      <c r="T35" s="8">
        <v>3401500007855</v>
      </c>
      <c r="U35" s="8"/>
      <c r="V35" s="68">
        <f t="shared" si="18"/>
        <v>0</v>
      </c>
      <c r="W35" s="100">
        <f t="shared" si="45"/>
        <v>0</v>
      </c>
      <c r="X35" s="100">
        <f t="shared" si="46"/>
        <v>0</v>
      </c>
      <c r="Y35" s="100"/>
      <c r="Z35" s="100">
        <f t="shared" si="47"/>
        <v>0</v>
      </c>
      <c r="AA35" s="100">
        <f t="shared" si="48"/>
        <v>0</v>
      </c>
      <c r="AB35" s="100">
        <f t="shared" si="49"/>
        <v>0</v>
      </c>
      <c r="AC35" s="100">
        <f t="shared" si="7"/>
        <v>0</v>
      </c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</row>
    <row r="36" spans="1:49" ht="21.75" customHeight="1">
      <c r="A36" s="97"/>
      <c r="B36" s="98" t="s">
        <v>258</v>
      </c>
      <c r="C36" s="98" t="s">
        <v>28</v>
      </c>
      <c r="D36" s="99" t="s">
        <v>54</v>
      </c>
      <c r="E36" s="99" t="s">
        <v>46</v>
      </c>
      <c r="F36" s="99" t="s">
        <v>44</v>
      </c>
      <c r="G36" s="99" t="s">
        <v>53</v>
      </c>
      <c r="H36" s="99" t="str">
        <f t="shared" si="39"/>
        <v>ครุศาสตรมหาบัณฑิต สาขาการบริหารและพัฒนาการศึกษา ปรับปรุง ปี 2558</v>
      </c>
      <c r="I36" s="99" t="e">
        <f t="array" aca="1" ref="I36" ca="1">_xludf.IFNA(INDEX(รายชื่ออาจารย์ตามสาขา!$F:$F,MATCH('เอกสารหมายเลข 1 ส่งเสิรม'!$T36,รายชื่ออาจารย์ตามสาขา!$B:$B,0)),"บุคคลภายนอก")</f>
        <v>#NAME?</v>
      </c>
      <c r="J36" s="100" t="e">
        <f t="shared" ca="1" si="40"/>
        <v>#NAME?</v>
      </c>
      <c r="K36" s="100" t="e">
        <f t="shared" ca="1" si="41"/>
        <v>#NAME?</v>
      </c>
      <c r="L36" s="100"/>
      <c r="M36" s="100" t="e">
        <f t="shared" ca="1" si="42"/>
        <v>#NAME?</v>
      </c>
      <c r="N36" s="100" t="e">
        <f t="shared" ca="1" si="43"/>
        <v>#NAME?</v>
      </c>
      <c r="O36" s="100" t="e">
        <f t="shared" ca="1" si="44"/>
        <v>#NAME?</v>
      </c>
      <c r="P36" s="100" t="e">
        <f t="shared" ca="1" si="5"/>
        <v>#NAME?</v>
      </c>
      <c r="Q36" s="99"/>
      <c r="R36" s="99"/>
      <c r="S36" s="99"/>
      <c r="T36" s="8">
        <v>3770100308684</v>
      </c>
      <c r="U36" s="8"/>
      <c r="V36" s="68">
        <f t="shared" si="18"/>
        <v>0</v>
      </c>
      <c r="W36" s="100">
        <f t="shared" si="45"/>
        <v>0</v>
      </c>
      <c r="X36" s="100">
        <f t="shared" si="46"/>
        <v>0</v>
      </c>
      <c r="Y36" s="100"/>
      <c r="Z36" s="100">
        <f t="shared" si="47"/>
        <v>0</v>
      </c>
      <c r="AA36" s="100">
        <f t="shared" si="48"/>
        <v>0</v>
      </c>
      <c r="AB36" s="100">
        <f t="shared" si="49"/>
        <v>0</v>
      </c>
      <c r="AC36" s="100">
        <f t="shared" si="7"/>
        <v>0</v>
      </c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</row>
    <row r="37" spans="1:49" ht="21.75" customHeight="1">
      <c r="A37" s="97"/>
      <c r="B37" s="98" t="s">
        <v>260</v>
      </c>
      <c r="C37" s="98" t="s">
        <v>28</v>
      </c>
      <c r="D37" s="99" t="s">
        <v>54</v>
      </c>
      <c r="E37" s="99" t="s">
        <v>46</v>
      </c>
      <c r="F37" s="99" t="s">
        <v>44</v>
      </c>
      <c r="G37" s="99" t="s">
        <v>53</v>
      </c>
      <c r="H37" s="99" t="str">
        <f t="shared" si="39"/>
        <v>ครุศาสตรมหาบัณฑิต สาขาการบริหารและพัฒนาการศึกษา ปรับปรุง ปี 2558</v>
      </c>
      <c r="I37" s="99" t="e">
        <f t="array" aca="1" ref="I37" ca="1">_xludf.IFNA(INDEX(รายชื่ออาจารย์ตามสาขา!$F:$F,MATCH('เอกสารหมายเลข 1 ส่งเสิรม'!$T37,รายชื่ออาจารย์ตามสาขา!$B:$B,0)),"บุคคลภายนอก")</f>
        <v>#NAME?</v>
      </c>
      <c r="J37" s="100" t="e">
        <f t="shared" ca="1" si="40"/>
        <v>#NAME?</v>
      </c>
      <c r="K37" s="100" t="e">
        <f t="shared" ca="1" si="41"/>
        <v>#NAME?</v>
      </c>
      <c r="L37" s="100"/>
      <c r="M37" s="100" t="e">
        <f t="shared" ca="1" si="42"/>
        <v>#NAME?</v>
      </c>
      <c r="N37" s="100" t="e">
        <f t="shared" ca="1" si="43"/>
        <v>#NAME?</v>
      </c>
      <c r="O37" s="100" t="e">
        <f t="shared" ca="1" si="44"/>
        <v>#NAME?</v>
      </c>
      <c r="P37" s="100" t="e">
        <f t="shared" ca="1" si="5"/>
        <v>#NAME?</v>
      </c>
      <c r="Q37" s="99"/>
      <c r="R37" s="99"/>
      <c r="S37" s="99"/>
      <c r="T37" s="8">
        <v>3100502924920</v>
      </c>
      <c r="U37" s="8"/>
      <c r="V37" s="68">
        <f t="shared" si="18"/>
        <v>0</v>
      </c>
      <c r="W37" s="100">
        <f t="shared" si="45"/>
        <v>0</v>
      </c>
      <c r="X37" s="100">
        <f t="shared" si="46"/>
        <v>0</v>
      </c>
      <c r="Y37" s="100"/>
      <c r="Z37" s="100">
        <f t="shared" si="47"/>
        <v>0</v>
      </c>
      <c r="AA37" s="100">
        <f t="shared" si="48"/>
        <v>0</v>
      </c>
      <c r="AB37" s="100">
        <f t="shared" si="49"/>
        <v>0</v>
      </c>
      <c r="AC37" s="100">
        <f t="shared" si="7"/>
        <v>0</v>
      </c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</row>
    <row r="38" spans="1:49" ht="21.75" customHeight="1">
      <c r="A38" s="97"/>
      <c r="B38" s="98" t="s">
        <v>107</v>
      </c>
      <c r="C38" s="98" t="s">
        <v>28</v>
      </c>
      <c r="D38" s="99" t="s">
        <v>54</v>
      </c>
      <c r="E38" s="99" t="s">
        <v>46</v>
      </c>
      <c r="F38" s="99" t="s">
        <v>44</v>
      </c>
      <c r="G38" s="99" t="s">
        <v>53</v>
      </c>
      <c r="H38" s="99" t="str">
        <f t="shared" si="39"/>
        <v>ครุศาสตรมหาบัณฑิต สาขาการบริหารและพัฒนาการศึกษา ปรับปรุง ปี 2558</v>
      </c>
      <c r="I38" s="99" t="e">
        <f t="array" aca="1" ref="I38" ca="1">_xludf.IFNA(INDEX(รายชื่ออาจารย์ตามสาขา!$F:$F,MATCH('เอกสารหมายเลข 1 ส่งเสิรม'!$T38,รายชื่ออาจารย์ตามสาขา!$B:$B,0)),"บุคคลภายนอก")</f>
        <v>#NAME?</v>
      </c>
      <c r="J38" s="100" t="e">
        <f t="shared" ca="1" si="40"/>
        <v>#NAME?</v>
      </c>
      <c r="K38" s="100" t="e">
        <f t="shared" ca="1" si="41"/>
        <v>#NAME?</v>
      </c>
      <c r="L38" s="100"/>
      <c r="M38" s="100" t="e">
        <f t="shared" ca="1" si="42"/>
        <v>#NAME?</v>
      </c>
      <c r="N38" s="100" t="e">
        <f t="shared" ca="1" si="43"/>
        <v>#NAME?</v>
      </c>
      <c r="O38" s="100" t="e">
        <f t="shared" ca="1" si="44"/>
        <v>#NAME?</v>
      </c>
      <c r="P38" s="100" t="e">
        <f t="shared" ca="1" si="5"/>
        <v>#NAME?</v>
      </c>
      <c r="Q38" s="99"/>
      <c r="R38" s="99"/>
      <c r="S38" s="99"/>
      <c r="T38" s="8">
        <v>3101100285346</v>
      </c>
      <c r="U38" s="8"/>
      <c r="V38" s="68">
        <f t="shared" si="18"/>
        <v>0</v>
      </c>
      <c r="W38" s="100">
        <f t="shared" si="45"/>
        <v>0</v>
      </c>
      <c r="X38" s="100">
        <f t="shared" si="46"/>
        <v>0</v>
      </c>
      <c r="Y38" s="100"/>
      <c r="Z38" s="100">
        <f t="shared" si="47"/>
        <v>0</v>
      </c>
      <c r="AA38" s="100">
        <f t="shared" si="48"/>
        <v>0</v>
      </c>
      <c r="AB38" s="100">
        <f t="shared" si="49"/>
        <v>0</v>
      </c>
      <c r="AC38" s="100">
        <f t="shared" si="7"/>
        <v>0</v>
      </c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</row>
    <row r="39" spans="1:49" ht="21.75" customHeight="1">
      <c r="A39" s="97"/>
      <c r="B39" s="98" t="s">
        <v>264</v>
      </c>
      <c r="C39" s="98" t="s">
        <v>28</v>
      </c>
      <c r="D39" s="99" t="s">
        <v>54</v>
      </c>
      <c r="E39" s="99" t="s">
        <v>46</v>
      </c>
      <c r="F39" s="99" t="s">
        <v>44</v>
      </c>
      <c r="G39" s="99" t="s">
        <v>53</v>
      </c>
      <c r="H39" s="99" t="str">
        <f t="shared" si="39"/>
        <v>ครุศาสตรมหาบัณฑิต สาขาการบริหารและพัฒนาการศึกษา ปรับปรุง ปี 2558</v>
      </c>
      <c r="I39" s="99" t="e">
        <f t="array" aca="1" ref="I39" ca="1">_xludf.IFNA(INDEX(รายชื่ออาจารย์ตามสาขา!$F:$F,MATCH('เอกสารหมายเลข 1 ส่งเสิรม'!$T39,รายชื่ออาจารย์ตามสาขา!$B:$B,0)),"บุคคลภายนอก")</f>
        <v>#NAME?</v>
      </c>
      <c r="J39" s="100" t="e">
        <f t="shared" ca="1" si="40"/>
        <v>#NAME?</v>
      </c>
      <c r="K39" s="100" t="e">
        <f t="shared" ca="1" si="41"/>
        <v>#NAME?</v>
      </c>
      <c r="L39" s="100"/>
      <c r="M39" s="100" t="e">
        <f t="shared" ca="1" si="42"/>
        <v>#NAME?</v>
      </c>
      <c r="N39" s="100" t="e">
        <f t="shared" ca="1" si="43"/>
        <v>#NAME?</v>
      </c>
      <c r="O39" s="100" t="e">
        <f t="shared" ca="1" si="44"/>
        <v>#NAME?</v>
      </c>
      <c r="P39" s="100" t="e">
        <f t="shared" ca="1" si="5"/>
        <v>#NAME?</v>
      </c>
      <c r="Q39" s="99"/>
      <c r="R39" s="99"/>
      <c r="S39" s="99"/>
      <c r="T39" s="8">
        <v>3470500423718</v>
      </c>
      <c r="U39" s="8"/>
      <c r="V39" s="68">
        <f t="shared" si="18"/>
        <v>0</v>
      </c>
      <c r="W39" s="100">
        <f t="shared" si="45"/>
        <v>0</v>
      </c>
      <c r="X39" s="100">
        <f t="shared" si="46"/>
        <v>0</v>
      </c>
      <c r="Y39" s="100"/>
      <c r="Z39" s="100">
        <f t="shared" si="47"/>
        <v>0</v>
      </c>
      <c r="AA39" s="100">
        <f t="shared" si="48"/>
        <v>0</v>
      </c>
      <c r="AB39" s="100">
        <f t="shared" si="49"/>
        <v>0</v>
      </c>
      <c r="AC39" s="100">
        <f t="shared" si="7"/>
        <v>0</v>
      </c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</row>
    <row r="40" spans="1:49" ht="21.75" customHeight="1">
      <c r="A40" s="97"/>
      <c r="B40" s="98" t="s">
        <v>65</v>
      </c>
      <c r="C40" s="98" t="s">
        <v>28</v>
      </c>
      <c r="D40" s="99" t="s">
        <v>54</v>
      </c>
      <c r="E40" s="99" t="s">
        <v>46</v>
      </c>
      <c r="F40" s="99" t="s">
        <v>44</v>
      </c>
      <c r="G40" s="99" t="s">
        <v>53</v>
      </c>
      <c r="H40" s="99" t="str">
        <f t="shared" si="39"/>
        <v>ครุศาสตรมหาบัณฑิต สาขาการบริหารและพัฒนาการศึกษา ปรับปรุง ปี 2558</v>
      </c>
      <c r="I40" s="99" t="e">
        <f t="array" aca="1" ref="I40" ca="1">_xludf.IFNA(INDEX(รายชื่ออาจารย์ตามสาขา!$F:$F,MATCH('เอกสารหมายเลข 1 ส่งเสิรม'!$T40,รายชื่ออาจารย์ตามสาขา!$B:$B,0)),"บุคคลภายนอก")</f>
        <v>#NAME?</v>
      </c>
      <c r="J40" s="100" t="e">
        <f t="shared" ca="1" si="40"/>
        <v>#NAME?</v>
      </c>
      <c r="K40" s="100" t="e">
        <f t="shared" ca="1" si="41"/>
        <v>#NAME?</v>
      </c>
      <c r="L40" s="100"/>
      <c r="M40" s="100" t="e">
        <f t="shared" ca="1" si="42"/>
        <v>#NAME?</v>
      </c>
      <c r="N40" s="100" t="e">
        <f t="shared" ca="1" si="43"/>
        <v>#NAME?</v>
      </c>
      <c r="O40" s="100" t="e">
        <f t="shared" ca="1" si="44"/>
        <v>#NAME?</v>
      </c>
      <c r="P40" s="100" t="e">
        <f t="shared" ca="1" si="5"/>
        <v>#NAME?</v>
      </c>
      <c r="Q40" s="99"/>
      <c r="R40" s="99"/>
      <c r="S40" s="99"/>
      <c r="T40" s="8">
        <v>3461100099043</v>
      </c>
      <c r="U40" s="8"/>
      <c r="V40" s="68">
        <f t="shared" si="18"/>
        <v>0</v>
      </c>
      <c r="W40" s="100">
        <f t="shared" si="45"/>
        <v>0</v>
      </c>
      <c r="X40" s="100">
        <f t="shared" si="46"/>
        <v>0</v>
      </c>
      <c r="Y40" s="100"/>
      <c r="Z40" s="100">
        <f t="shared" si="47"/>
        <v>0</v>
      </c>
      <c r="AA40" s="100">
        <f t="shared" si="48"/>
        <v>0</v>
      </c>
      <c r="AB40" s="100">
        <f t="shared" si="49"/>
        <v>0</v>
      </c>
      <c r="AC40" s="100">
        <f t="shared" si="7"/>
        <v>0</v>
      </c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</row>
    <row r="41" spans="1:49" ht="21.75" customHeight="1">
      <c r="A41" s="103">
        <v>4</v>
      </c>
      <c r="B41" s="104" t="str">
        <f>F42&amp; " สาขา"&amp;D42&amp;" "&amp;E42&amp;" ปี "&amp;G42</f>
        <v>ปรัชญาดุษฎีบัณฑิต สาขาการบริหารและพัฒนาการศึกษา ปรับปรุง ปี 2562</v>
      </c>
      <c r="C41" s="104"/>
      <c r="D41" s="105"/>
      <c r="E41" s="105"/>
      <c r="F41" s="105"/>
      <c r="G41" s="105"/>
      <c r="H41" s="105"/>
      <c r="I41" s="105"/>
      <c r="J41" s="106" t="e">
        <f t="shared" ref="J41:O41" ca="1" si="50">SUMIF($H:$H,$B41,J:J)</f>
        <v>#NAME?</v>
      </c>
      <c r="K41" s="106" t="e">
        <f t="shared" ca="1" si="50"/>
        <v>#NAME?</v>
      </c>
      <c r="L41" s="106">
        <f t="shared" si="50"/>
        <v>0</v>
      </c>
      <c r="M41" s="106" t="e">
        <f t="shared" ca="1" si="50"/>
        <v>#NAME?</v>
      </c>
      <c r="N41" s="106" t="e">
        <f t="shared" ca="1" si="50"/>
        <v>#NAME?</v>
      </c>
      <c r="O41" s="106" t="e">
        <f t="shared" ca="1" si="50"/>
        <v>#NAME?</v>
      </c>
      <c r="P41" s="106" t="e">
        <f t="shared" ca="1" si="5"/>
        <v>#NAME?</v>
      </c>
      <c r="Q41" s="105"/>
      <c r="R41" s="105"/>
      <c r="S41" s="105"/>
      <c r="T41" s="58"/>
      <c r="U41" s="58"/>
      <c r="V41" s="68">
        <f t="shared" si="18"/>
        <v>0</v>
      </c>
      <c r="W41" s="106">
        <f t="shared" ref="W41:AB41" si="51">SUMIF($H:$H,$B41,W:W)</f>
        <v>0</v>
      </c>
      <c r="X41" s="106">
        <f t="shared" si="51"/>
        <v>0</v>
      </c>
      <c r="Y41" s="106">
        <f t="shared" si="51"/>
        <v>0</v>
      </c>
      <c r="Z41" s="106">
        <f t="shared" si="51"/>
        <v>0</v>
      </c>
      <c r="AA41" s="106">
        <f t="shared" si="51"/>
        <v>0</v>
      </c>
      <c r="AB41" s="106">
        <f t="shared" si="51"/>
        <v>0</v>
      </c>
      <c r="AC41" s="106">
        <f t="shared" si="7"/>
        <v>0</v>
      </c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</row>
    <row r="42" spans="1:49" ht="21.75" customHeight="1">
      <c r="A42" s="97"/>
      <c r="B42" s="98" t="s">
        <v>245</v>
      </c>
      <c r="C42" s="98" t="s">
        <v>28</v>
      </c>
      <c r="D42" s="99" t="s">
        <v>54</v>
      </c>
      <c r="E42" s="99" t="s">
        <v>46</v>
      </c>
      <c r="F42" s="99" t="s">
        <v>216</v>
      </c>
      <c r="G42" s="99" t="s">
        <v>275</v>
      </c>
      <c r="H42" s="99" t="str">
        <f t="shared" ref="H42:H48" si="52">F42&amp; " สาขา"&amp;D42&amp;" "&amp;E42&amp;" ปี "&amp;G42</f>
        <v>ปรัชญาดุษฎีบัณฑิต สาขาการบริหารและพัฒนาการศึกษา ปรับปรุง ปี 2562</v>
      </c>
      <c r="I42" s="99" t="e">
        <f t="array" aca="1" ref="I42" ca="1">_xludf.IFNA(INDEX(รายชื่ออาจารย์ตามสาขา!$F:$F,MATCH('เอกสารหมายเลข 1 ส่งเสิรม'!$T42,รายชื่ออาจารย์ตามสาขา!$B:$B,0)),"บุคคลภายนอก")</f>
        <v>#NAME?</v>
      </c>
      <c r="J42" s="100" t="e">
        <f t="shared" ref="J42:J48" ca="1" si="53">IF(I42="ข้าราชการพลเรือนในสถาบันอุดมศึกษา",1,0)</f>
        <v>#NAME?</v>
      </c>
      <c r="K42" s="100" t="e">
        <f t="shared" ref="K42:K48" ca="1" si="54">IF(I42="พนักงานมหาวิทยาลัย",1,0)</f>
        <v>#NAME?</v>
      </c>
      <c r="L42" s="100"/>
      <c r="M42" s="100" t="e">
        <f t="shared" ref="M42:M48" ca="1" si="55">IF(I42="ลูกจ้างชั่วคราวรายเดือน",1,0)</f>
        <v>#NAME?</v>
      </c>
      <c r="N42" s="100" t="e">
        <f t="shared" ref="N42:N48" ca="1" si="56">IF(I42="อาจารย์พิเศษรายชั่วโมง",1,0)</f>
        <v>#NAME?</v>
      </c>
      <c r="O42" s="100" t="e">
        <f t="shared" ref="O42:O48" ca="1" si="57">IF(I42="บุคคลภายนอก",1,0)</f>
        <v>#NAME?</v>
      </c>
      <c r="P42" s="100" t="e">
        <f t="shared" ca="1" si="5"/>
        <v>#NAME?</v>
      </c>
      <c r="Q42" s="99"/>
      <c r="R42" s="99"/>
      <c r="S42" s="99"/>
      <c r="T42" s="8">
        <v>3209800070934</v>
      </c>
      <c r="U42" s="8">
        <v>3209800070934</v>
      </c>
      <c r="V42" s="68">
        <f t="shared" si="18"/>
        <v>1</v>
      </c>
      <c r="W42" s="100">
        <f t="shared" ref="W42:W48" si="58">IF(V42="ข้าราชการพลเรือนในสถาบันอุดมศึกษา",1,0)</f>
        <v>0</v>
      </c>
      <c r="X42" s="100">
        <f t="shared" ref="X42:X48" si="59">IF(V42="พนักงานมหาวิทยาลัย",1,0)</f>
        <v>0</v>
      </c>
      <c r="Y42" s="100"/>
      <c r="Z42" s="100">
        <f t="shared" ref="Z42:Z48" si="60">IF(V42="ลูกจ้างชั่วคราวรายเดือน",1,0)</f>
        <v>0</v>
      </c>
      <c r="AA42" s="100">
        <f t="shared" ref="AA42:AA48" si="61">IF(V42="อาจารย์พิเศษรายชั่วโมง",1,0)</f>
        <v>0</v>
      </c>
      <c r="AB42" s="100">
        <f t="shared" ref="AB42:AB48" si="62">IF(V42="บุคคลภายนอก",1,0)</f>
        <v>0</v>
      </c>
      <c r="AC42" s="100">
        <f t="shared" si="7"/>
        <v>0</v>
      </c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</row>
    <row r="43" spans="1:49" ht="21.75" customHeight="1">
      <c r="A43" s="97"/>
      <c r="B43" s="98" t="s">
        <v>264</v>
      </c>
      <c r="C43" s="98" t="s">
        <v>28</v>
      </c>
      <c r="D43" s="99" t="s">
        <v>54</v>
      </c>
      <c r="E43" s="99" t="s">
        <v>46</v>
      </c>
      <c r="F43" s="99" t="s">
        <v>216</v>
      </c>
      <c r="G43" s="99" t="s">
        <v>275</v>
      </c>
      <c r="H43" s="99" t="str">
        <f t="shared" si="52"/>
        <v>ปรัชญาดุษฎีบัณฑิต สาขาการบริหารและพัฒนาการศึกษา ปรับปรุง ปี 2562</v>
      </c>
      <c r="I43" s="99" t="e">
        <f t="array" aca="1" ref="I43" ca="1">_xludf.IFNA(INDEX(รายชื่ออาจารย์ตามสาขา!$F:$F,MATCH('เอกสารหมายเลข 1 ส่งเสิรม'!$T43,รายชื่ออาจารย์ตามสาขา!$B:$B,0)),"บุคคลภายนอก")</f>
        <v>#NAME?</v>
      </c>
      <c r="J43" s="100" t="e">
        <f t="shared" ca="1" si="53"/>
        <v>#NAME?</v>
      </c>
      <c r="K43" s="100" t="e">
        <f t="shared" ca="1" si="54"/>
        <v>#NAME?</v>
      </c>
      <c r="L43" s="100"/>
      <c r="M43" s="100" t="e">
        <f t="shared" ca="1" si="55"/>
        <v>#NAME?</v>
      </c>
      <c r="N43" s="100" t="e">
        <f t="shared" ca="1" si="56"/>
        <v>#NAME?</v>
      </c>
      <c r="O43" s="100" t="e">
        <f t="shared" ca="1" si="57"/>
        <v>#NAME?</v>
      </c>
      <c r="P43" s="100" t="e">
        <f t="shared" ca="1" si="5"/>
        <v>#NAME?</v>
      </c>
      <c r="Q43" s="99"/>
      <c r="R43" s="99"/>
      <c r="S43" s="99"/>
      <c r="T43" s="8">
        <v>3470500423718</v>
      </c>
      <c r="U43" s="8">
        <v>3470500423718</v>
      </c>
      <c r="V43" s="68">
        <f t="shared" si="18"/>
        <v>1</v>
      </c>
      <c r="W43" s="100">
        <f t="shared" si="58"/>
        <v>0</v>
      </c>
      <c r="X43" s="100">
        <f t="shared" si="59"/>
        <v>0</v>
      </c>
      <c r="Y43" s="100"/>
      <c r="Z43" s="100">
        <f t="shared" si="60"/>
        <v>0</v>
      </c>
      <c r="AA43" s="100">
        <f t="shared" si="61"/>
        <v>0</v>
      </c>
      <c r="AB43" s="100">
        <f t="shared" si="62"/>
        <v>0</v>
      </c>
      <c r="AC43" s="100">
        <f t="shared" si="7"/>
        <v>0</v>
      </c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</row>
    <row r="44" spans="1:49" ht="21.75" customHeight="1">
      <c r="A44" s="97"/>
      <c r="B44" s="98" t="s">
        <v>65</v>
      </c>
      <c r="C44" s="98" t="s">
        <v>28</v>
      </c>
      <c r="D44" s="99" t="s">
        <v>54</v>
      </c>
      <c r="E44" s="99" t="s">
        <v>46</v>
      </c>
      <c r="F44" s="99" t="s">
        <v>216</v>
      </c>
      <c r="G44" s="99" t="s">
        <v>275</v>
      </c>
      <c r="H44" s="99" t="str">
        <f t="shared" si="52"/>
        <v>ปรัชญาดุษฎีบัณฑิต สาขาการบริหารและพัฒนาการศึกษา ปรับปรุง ปี 2562</v>
      </c>
      <c r="I44" s="99" t="e">
        <f t="array" aca="1" ref="I44" ca="1">_xludf.IFNA(INDEX(รายชื่ออาจารย์ตามสาขา!$F:$F,MATCH('เอกสารหมายเลข 1 ส่งเสิรม'!$T44,รายชื่ออาจารย์ตามสาขา!$B:$B,0)),"บุคคลภายนอก")</f>
        <v>#NAME?</v>
      </c>
      <c r="J44" s="100" t="e">
        <f t="shared" ca="1" si="53"/>
        <v>#NAME?</v>
      </c>
      <c r="K44" s="100" t="e">
        <f t="shared" ca="1" si="54"/>
        <v>#NAME?</v>
      </c>
      <c r="L44" s="100"/>
      <c r="M44" s="100" t="e">
        <f t="shared" ca="1" si="55"/>
        <v>#NAME?</v>
      </c>
      <c r="N44" s="100" t="e">
        <f t="shared" ca="1" si="56"/>
        <v>#NAME?</v>
      </c>
      <c r="O44" s="100" t="e">
        <f t="shared" ca="1" si="57"/>
        <v>#NAME?</v>
      </c>
      <c r="P44" s="100" t="e">
        <f t="shared" ca="1" si="5"/>
        <v>#NAME?</v>
      </c>
      <c r="Q44" s="99"/>
      <c r="R44" s="99"/>
      <c r="S44" s="99"/>
      <c r="T44" s="8">
        <v>3461100099043</v>
      </c>
      <c r="U44" s="8">
        <v>3461100099043</v>
      </c>
      <c r="V44" s="68">
        <f t="shared" si="18"/>
        <v>1</v>
      </c>
      <c r="W44" s="100">
        <f t="shared" si="58"/>
        <v>0</v>
      </c>
      <c r="X44" s="100">
        <f t="shared" si="59"/>
        <v>0</v>
      </c>
      <c r="Y44" s="100"/>
      <c r="Z44" s="100">
        <f t="shared" si="60"/>
        <v>0</v>
      </c>
      <c r="AA44" s="100">
        <f t="shared" si="61"/>
        <v>0</v>
      </c>
      <c r="AB44" s="100">
        <f t="shared" si="62"/>
        <v>0</v>
      </c>
      <c r="AC44" s="100">
        <f t="shared" si="7"/>
        <v>0</v>
      </c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</row>
    <row r="45" spans="1:49" ht="21.75" customHeight="1">
      <c r="A45" s="97"/>
      <c r="B45" s="98" t="s">
        <v>260</v>
      </c>
      <c r="C45" s="98" t="s">
        <v>28</v>
      </c>
      <c r="D45" s="99" t="s">
        <v>54</v>
      </c>
      <c r="E45" s="99" t="s">
        <v>46</v>
      </c>
      <c r="F45" s="99" t="s">
        <v>216</v>
      </c>
      <c r="G45" s="99" t="s">
        <v>275</v>
      </c>
      <c r="H45" s="99" t="str">
        <f t="shared" si="52"/>
        <v>ปรัชญาดุษฎีบัณฑิต สาขาการบริหารและพัฒนาการศึกษา ปรับปรุง ปี 2562</v>
      </c>
      <c r="I45" s="99" t="e">
        <f t="array" aca="1" ref="I45" ca="1">_xludf.IFNA(INDEX(รายชื่ออาจารย์ตามสาขา!$F:$F,MATCH('เอกสารหมายเลข 1 ส่งเสิรม'!$T45,รายชื่ออาจารย์ตามสาขา!$B:$B,0)),"บุคคลภายนอก")</f>
        <v>#NAME?</v>
      </c>
      <c r="J45" s="100" t="e">
        <f t="shared" ca="1" si="53"/>
        <v>#NAME?</v>
      </c>
      <c r="K45" s="100" t="e">
        <f t="shared" ca="1" si="54"/>
        <v>#NAME?</v>
      </c>
      <c r="L45" s="100"/>
      <c r="M45" s="100" t="e">
        <f t="shared" ca="1" si="55"/>
        <v>#NAME?</v>
      </c>
      <c r="N45" s="100" t="e">
        <f t="shared" ca="1" si="56"/>
        <v>#NAME?</v>
      </c>
      <c r="O45" s="100" t="e">
        <f t="shared" ca="1" si="57"/>
        <v>#NAME?</v>
      </c>
      <c r="P45" s="100" t="e">
        <f t="shared" ca="1" si="5"/>
        <v>#NAME?</v>
      </c>
      <c r="Q45" s="99"/>
      <c r="R45" s="99"/>
      <c r="S45" s="99"/>
      <c r="T45" s="8">
        <v>3100502924920</v>
      </c>
      <c r="U45" s="8">
        <v>3100502924920</v>
      </c>
      <c r="V45" s="68">
        <f t="shared" si="18"/>
        <v>1</v>
      </c>
      <c r="W45" s="100">
        <f t="shared" si="58"/>
        <v>0</v>
      </c>
      <c r="X45" s="100">
        <f t="shared" si="59"/>
        <v>0</v>
      </c>
      <c r="Y45" s="100"/>
      <c r="Z45" s="100">
        <f t="shared" si="60"/>
        <v>0</v>
      </c>
      <c r="AA45" s="100">
        <f t="shared" si="61"/>
        <v>0</v>
      </c>
      <c r="AB45" s="100">
        <f t="shared" si="62"/>
        <v>0</v>
      </c>
      <c r="AC45" s="100">
        <f t="shared" si="7"/>
        <v>0</v>
      </c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</row>
    <row r="46" spans="1:49" ht="21.75" customHeight="1">
      <c r="A46" s="97"/>
      <c r="B46" s="98" t="s">
        <v>107</v>
      </c>
      <c r="C46" s="98" t="s">
        <v>28</v>
      </c>
      <c r="D46" s="99" t="s">
        <v>54</v>
      </c>
      <c r="E46" s="99" t="s">
        <v>46</v>
      </c>
      <c r="F46" s="99" t="s">
        <v>216</v>
      </c>
      <c r="G46" s="99" t="s">
        <v>275</v>
      </c>
      <c r="H46" s="99" t="str">
        <f t="shared" si="52"/>
        <v>ปรัชญาดุษฎีบัณฑิต สาขาการบริหารและพัฒนาการศึกษา ปรับปรุง ปี 2562</v>
      </c>
      <c r="I46" s="99" t="e">
        <f t="array" aca="1" ref="I46" ca="1">_xludf.IFNA(INDEX(รายชื่ออาจารย์ตามสาขา!$F:$F,MATCH('เอกสารหมายเลข 1 ส่งเสิรม'!$T46,รายชื่ออาจารย์ตามสาขา!$B:$B,0)),"บุคคลภายนอก")</f>
        <v>#NAME?</v>
      </c>
      <c r="J46" s="100" t="e">
        <f t="shared" ca="1" si="53"/>
        <v>#NAME?</v>
      </c>
      <c r="K46" s="100" t="e">
        <f t="shared" ca="1" si="54"/>
        <v>#NAME?</v>
      </c>
      <c r="L46" s="100"/>
      <c r="M46" s="100" t="e">
        <f t="shared" ca="1" si="55"/>
        <v>#NAME?</v>
      </c>
      <c r="N46" s="100" t="e">
        <f t="shared" ca="1" si="56"/>
        <v>#NAME?</v>
      </c>
      <c r="O46" s="100" t="e">
        <f t="shared" ca="1" si="57"/>
        <v>#NAME?</v>
      </c>
      <c r="P46" s="100" t="e">
        <f t="shared" ca="1" si="5"/>
        <v>#NAME?</v>
      </c>
      <c r="Q46" s="99"/>
      <c r="R46" s="99"/>
      <c r="S46" s="99"/>
      <c r="T46" s="8">
        <v>3101100285346</v>
      </c>
      <c r="U46" s="8">
        <v>3101100285346</v>
      </c>
      <c r="V46" s="68">
        <f t="shared" si="18"/>
        <v>1</v>
      </c>
      <c r="W46" s="100">
        <f t="shared" si="58"/>
        <v>0</v>
      </c>
      <c r="X46" s="100">
        <f t="shared" si="59"/>
        <v>0</v>
      </c>
      <c r="Y46" s="100"/>
      <c r="Z46" s="100">
        <f t="shared" si="60"/>
        <v>0</v>
      </c>
      <c r="AA46" s="100">
        <f t="shared" si="61"/>
        <v>0</v>
      </c>
      <c r="AB46" s="100">
        <f t="shared" si="62"/>
        <v>0</v>
      </c>
      <c r="AC46" s="100">
        <f t="shared" si="7"/>
        <v>0</v>
      </c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</row>
    <row r="47" spans="1:49" ht="21.75" customHeight="1">
      <c r="A47" s="97"/>
      <c r="B47" s="98" t="s">
        <v>258</v>
      </c>
      <c r="C47" s="98" t="s">
        <v>28</v>
      </c>
      <c r="D47" s="99" t="s">
        <v>54</v>
      </c>
      <c r="E47" s="99" t="s">
        <v>46</v>
      </c>
      <c r="F47" s="99" t="s">
        <v>216</v>
      </c>
      <c r="G47" s="99" t="s">
        <v>275</v>
      </c>
      <c r="H47" s="99" t="str">
        <f t="shared" si="52"/>
        <v>ปรัชญาดุษฎีบัณฑิต สาขาการบริหารและพัฒนาการศึกษา ปรับปรุง ปี 2562</v>
      </c>
      <c r="I47" s="99" t="e">
        <f t="array" aca="1" ref="I47" ca="1">_xludf.IFNA(INDEX(รายชื่ออาจารย์ตามสาขา!$F:$F,MATCH('เอกสารหมายเลข 1 ส่งเสิรม'!$T47,รายชื่ออาจารย์ตามสาขา!$B:$B,0)),"บุคคลภายนอก")</f>
        <v>#NAME?</v>
      </c>
      <c r="J47" s="100" t="e">
        <f t="shared" ca="1" si="53"/>
        <v>#NAME?</v>
      </c>
      <c r="K47" s="100" t="e">
        <f t="shared" ca="1" si="54"/>
        <v>#NAME?</v>
      </c>
      <c r="L47" s="100"/>
      <c r="M47" s="100" t="e">
        <f t="shared" ca="1" si="55"/>
        <v>#NAME?</v>
      </c>
      <c r="N47" s="100" t="e">
        <f t="shared" ca="1" si="56"/>
        <v>#NAME?</v>
      </c>
      <c r="O47" s="100" t="e">
        <f t="shared" ca="1" si="57"/>
        <v>#NAME?</v>
      </c>
      <c r="P47" s="100" t="e">
        <f t="shared" ca="1" si="5"/>
        <v>#NAME?</v>
      </c>
      <c r="Q47" s="99"/>
      <c r="R47" s="99"/>
      <c r="S47" s="99"/>
      <c r="T47" s="8">
        <v>3770100308684</v>
      </c>
      <c r="U47" s="8">
        <v>3770100308684</v>
      </c>
      <c r="V47" s="68">
        <f t="shared" si="18"/>
        <v>1</v>
      </c>
      <c r="W47" s="100">
        <f t="shared" si="58"/>
        <v>0</v>
      </c>
      <c r="X47" s="100">
        <f t="shared" si="59"/>
        <v>0</v>
      </c>
      <c r="Y47" s="100"/>
      <c r="Z47" s="100">
        <f t="shared" si="60"/>
        <v>0</v>
      </c>
      <c r="AA47" s="100">
        <f t="shared" si="61"/>
        <v>0</v>
      </c>
      <c r="AB47" s="100">
        <f t="shared" si="62"/>
        <v>0</v>
      </c>
      <c r="AC47" s="100">
        <f t="shared" si="7"/>
        <v>0</v>
      </c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</row>
    <row r="48" spans="1:49" ht="21.75" customHeight="1">
      <c r="A48" s="97"/>
      <c r="B48" s="98" t="s">
        <v>115</v>
      </c>
      <c r="C48" s="98" t="s">
        <v>28</v>
      </c>
      <c r="D48" s="99" t="s">
        <v>54</v>
      </c>
      <c r="E48" s="99" t="s">
        <v>46</v>
      </c>
      <c r="F48" s="99" t="s">
        <v>216</v>
      </c>
      <c r="G48" s="99" t="s">
        <v>275</v>
      </c>
      <c r="H48" s="99" t="str">
        <f t="shared" si="52"/>
        <v>ปรัชญาดุษฎีบัณฑิต สาขาการบริหารและพัฒนาการศึกษา ปรับปรุง ปี 2562</v>
      </c>
      <c r="I48" s="99" t="e">
        <f t="array" aca="1" ref="I48" ca="1">_xludf.IFNA(INDEX(รายชื่ออาจารย์ตามสาขา!$F:$F,MATCH('เอกสารหมายเลข 1 ส่งเสิรม'!$T48,รายชื่ออาจารย์ตามสาขา!$B:$B,0)),"บุคคลภายนอก")</f>
        <v>#NAME?</v>
      </c>
      <c r="J48" s="100" t="e">
        <f t="shared" ca="1" si="53"/>
        <v>#NAME?</v>
      </c>
      <c r="K48" s="100" t="e">
        <f t="shared" ca="1" si="54"/>
        <v>#NAME?</v>
      </c>
      <c r="L48" s="100"/>
      <c r="M48" s="100" t="e">
        <f t="shared" ca="1" si="55"/>
        <v>#NAME?</v>
      </c>
      <c r="N48" s="100" t="e">
        <f t="shared" ca="1" si="56"/>
        <v>#NAME?</v>
      </c>
      <c r="O48" s="100" t="e">
        <f t="shared" ca="1" si="57"/>
        <v>#NAME?</v>
      </c>
      <c r="P48" s="100" t="e">
        <f t="shared" ca="1" si="5"/>
        <v>#NAME?</v>
      </c>
      <c r="Q48" s="99"/>
      <c r="R48" s="99"/>
      <c r="S48" s="99"/>
      <c r="T48" s="8">
        <v>3401500007855</v>
      </c>
      <c r="U48" s="8">
        <v>3401500007855</v>
      </c>
      <c r="V48" s="68">
        <f t="shared" si="18"/>
        <v>1</v>
      </c>
      <c r="W48" s="100">
        <f t="shared" si="58"/>
        <v>0</v>
      </c>
      <c r="X48" s="100">
        <f t="shared" si="59"/>
        <v>0</v>
      </c>
      <c r="Y48" s="100"/>
      <c r="Z48" s="100">
        <f t="shared" si="60"/>
        <v>0</v>
      </c>
      <c r="AA48" s="100">
        <f t="shared" si="61"/>
        <v>0</v>
      </c>
      <c r="AB48" s="100">
        <f t="shared" si="62"/>
        <v>0</v>
      </c>
      <c r="AC48" s="100">
        <f t="shared" si="7"/>
        <v>0</v>
      </c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</row>
    <row r="49" spans="1:49" ht="21.75" customHeight="1">
      <c r="A49" s="103">
        <v>5</v>
      </c>
      <c r="B49" s="104" t="str">
        <f>F50&amp; " สาขา"&amp;D50&amp;" "&amp;E50&amp;" ปี "&amp;G50</f>
        <v>ครุศาสตรมหาบัณฑิต สาขาการวิจัยและพัฒนาการศึกษา ปรับปรุง ปี 2559</v>
      </c>
      <c r="C49" s="104"/>
      <c r="D49" s="105"/>
      <c r="E49" s="105"/>
      <c r="F49" s="105"/>
      <c r="G49" s="105"/>
      <c r="H49" s="105"/>
      <c r="I49" s="105"/>
      <c r="J49" s="106" t="e">
        <f t="shared" ref="J49:O49" ca="1" si="63">SUMIF($H:$H,$B49,J:J)</f>
        <v>#NAME?</v>
      </c>
      <c r="K49" s="106" t="e">
        <f t="shared" ca="1" si="63"/>
        <v>#NAME?</v>
      </c>
      <c r="L49" s="106">
        <f t="shared" si="63"/>
        <v>0</v>
      </c>
      <c r="M49" s="106" t="e">
        <f t="shared" ca="1" si="63"/>
        <v>#NAME?</v>
      </c>
      <c r="N49" s="106" t="e">
        <f t="shared" ca="1" si="63"/>
        <v>#NAME?</v>
      </c>
      <c r="O49" s="106" t="e">
        <f t="shared" ca="1" si="63"/>
        <v>#NAME?</v>
      </c>
      <c r="P49" s="106" t="e">
        <f t="shared" ca="1" si="5"/>
        <v>#NAME?</v>
      </c>
      <c r="Q49" s="105"/>
      <c r="R49" s="105"/>
      <c r="S49" s="105"/>
      <c r="T49" s="58"/>
      <c r="U49" s="58"/>
      <c r="V49" s="68">
        <f t="shared" si="18"/>
        <v>0</v>
      </c>
      <c r="W49" s="106">
        <f t="shared" ref="W49:AB49" si="64">SUMIF($H:$H,$B49,W:W)</f>
        <v>0</v>
      </c>
      <c r="X49" s="106">
        <f t="shared" si="64"/>
        <v>0</v>
      </c>
      <c r="Y49" s="106">
        <f t="shared" si="64"/>
        <v>0</v>
      </c>
      <c r="Z49" s="106">
        <f t="shared" si="64"/>
        <v>0</v>
      </c>
      <c r="AA49" s="106">
        <f t="shared" si="64"/>
        <v>0</v>
      </c>
      <c r="AB49" s="106">
        <f t="shared" si="64"/>
        <v>0</v>
      </c>
      <c r="AC49" s="106">
        <f t="shared" si="7"/>
        <v>0</v>
      </c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</row>
    <row r="50" spans="1:49" ht="21.75" customHeight="1">
      <c r="A50" s="97"/>
      <c r="B50" s="98" t="s">
        <v>303</v>
      </c>
      <c r="C50" s="98" t="s">
        <v>28</v>
      </c>
      <c r="D50" s="99" t="s">
        <v>111</v>
      </c>
      <c r="E50" s="99" t="s">
        <v>46</v>
      </c>
      <c r="F50" s="99" t="s">
        <v>44</v>
      </c>
      <c r="G50" s="99" t="s">
        <v>45</v>
      </c>
      <c r="H50" s="99" t="str">
        <f t="shared" ref="H50:H54" si="65">F50&amp; " สาขา"&amp;D50&amp;" "&amp;E50&amp;" ปี "&amp;G50</f>
        <v>ครุศาสตรมหาบัณฑิต สาขาการวิจัยและพัฒนาการศึกษา ปรับปรุง ปี 2559</v>
      </c>
      <c r="I50" s="99" t="e">
        <f t="array" aca="1" ref="I50" ca="1">_xludf.IFNA(INDEX(รายชื่ออาจารย์ตามสาขา!$F:$F,MATCH('เอกสารหมายเลข 1 ส่งเสิรม'!$T50,รายชื่ออาจารย์ตามสาขา!$B:$B,0)),"บุคคลภายนอก")</f>
        <v>#NAME?</v>
      </c>
      <c r="J50" s="100" t="e">
        <f t="shared" ref="J50:J54" ca="1" si="66">IF(I50="ข้าราชการพลเรือนในสถาบันอุดมศึกษา",1,0)</f>
        <v>#NAME?</v>
      </c>
      <c r="K50" s="100" t="e">
        <f t="shared" ref="K50:K54" ca="1" si="67">IF(I50="พนักงานมหาวิทยาลัย",1,0)</f>
        <v>#NAME?</v>
      </c>
      <c r="L50" s="100"/>
      <c r="M50" s="100" t="e">
        <f t="shared" ref="M50:M54" ca="1" si="68">IF(I50="ลูกจ้างชั่วคราวรายเดือน",1,0)</f>
        <v>#NAME?</v>
      </c>
      <c r="N50" s="100" t="e">
        <f t="shared" ref="N50:N54" ca="1" si="69">IF(I50="อาจารย์พิเศษรายชั่วโมง",1,0)</f>
        <v>#NAME?</v>
      </c>
      <c r="O50" s="100" t="e">
        <f t="shared" ref="O50:O54" ca="1" si="70">IF(I50="บุคคลภายนอก",1,0)</f>
        <v>#NAME?</v>
      </c>
      <c r="P50" s="100" t="e">
        <f t="shared" ca="1" si="5"/>
        <v>#NAME?</v>
      </c>
      <c r="Q50" s="99"/>
      <c r="R50" s="99"/>
      <c r="S50" s="99"/>
      <c r="T50" s="8">
        <v>3490500172804</v>
      </c>
      <c r="U50" s="8">
        <v>3490500172804</v>
      </c>
      <c r="V50" s="68">
        <f t="shared" si="18"/>
        <v>1</v>
      </c>
      <c r="W50" s="100">
        <f t="shared" ref="W50:W54" si="71">IF(V50="ข้าราชการพลเรือนในสถาบันอุดมศึกษา",1,0)</f>
        <v>0</v>
      </c>
      <c r="X50" s="100">
        <f t="shared" ref="X50:X54" si="72">IF(V50="พนักงานมหาวิทยาลัย",1,0)</f>
        <v>0</v>
      </c>
      <c r="Y50" s="100"/>
      <c r="Z50" s="100">
        <f t="shared" ref="Z50:Z54" si="73">IF(V50="ลูกจ้างชั่วคราวรายเดือน",1,0)</f>
        <v>0</v>
      </c>
      <c r="AA50" s="100">
        <f t="shared" ref="AA50:AA54" si="74">IF(V50="อาจารย์พิเศษรายชั่วโมง",1,0)</f>
        <v>0</v>
      </c>
      <c r="AB50" s="100">
        <f t="shared" ref="AB50:AB54" si="75">IF(V50="บุคคลภายนอก",1,0)</f>
        <v>0</v>
      </c>
      <c r="AC50" s="100">
        <f t="shared" si="7"/>
        <v>0</v>
      </c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</row>
    <row r="51" spans="1:49" ht="21.75" customHeight="1">
      <c r="A51" s="97"/>
      <c r="B51" s="98" t="s">
        <v>308</v>
      </c>
      <c r="C51" s="98" t="s">
        <v>28</v>
      </c>
      <c r="D51" s="99" t="s">
        <v>111</v>
      </c>
      <c r="E51" s="99" t="s">
        <v>46</v>
      </c>
      <c r="F51" s="99" t="s">
        <v>44</v>
      </c>
      <c r="G51" s="99" t="s">
        <v>45</v>
      </c>
      <c r="H51" s="99" t="str">
        <f t="shared" si="65"/>
        <v>ครุศาสตรมหาบัณฑิต สาขาการวิจัยและพัฒนาการศึกษา ปรับปรุง ปี 2559</v>
      </c>
      <c r="I51" s="99" t="e">
        <f t="array" aca="1" ref="I51" ca="1">_xludf.IFNA(INDEX(รายชื่ออาจารย์ตามสาขา!$F:$F,MATCH('เอกสารหมายเลข 1 ส่งเสิรม'!$T51,รายชื่ออาจารย์ตามสาขา!$B:$B,0)),"บุคคลภายนอก")</f>
        <v>#NAME?</v>
      </c>
      <c r="J51" s="100" t="e">
        <f t="shared" ca="1" si="66"/>
        <v>#NAME?</v>
      </c>
      <c r="K51" s="100" t="e">
        <f t="shared" ca="1" si="67"/>
        <v>#NAME?</v>
      </c>
      <c r="L51" s="100"/>
      <c r="M51" s="100" t="e">
        <f t="shared" ca="1" si="68"/>
        <v>#NAME?</v>
      </c>
      <c r="N51" s="100" t="e">
        <f t="shared" ca="1" si="69"/>
        <v>#NAME?</v>
      </c>
      <c r="O51" s="100" t="e">
        <f t="shared" ca="1" si="70"/>
        <v>#NAME?</v>
      </c>
      <c r="P51" s="100" t="e">
        <f t="shared" ca="1" si="5"/>
        <v>#NAME?</v>
      </c>
      <c r="Q51" s="99"/>
      <c r="R51" s="99"/>
      <c r="S51" s="99"/>
      <c r="T51" s="8">
        <v>3100502911453</v>
      </c>
      <c r="U51" s="8">
        <v>3100502911453</v>
      </c>
      <c r="V51" s="68">
        <f t="shared" si="18"/>
        <v>1</v>
      </c>
      <c r="W51" s="100">
        <f t="shared" si="71"/>
        <v>0</v>
      </c>
      <c r="X51" s="100">
        <f t="shared" si="72"/>
        <v>0</v>
      </c>
      <c r="Y51" s="100"/>
      <c r="Z51" s="100">
        <f t="shared" si="73"/>
        <v>0</v>
      </c>
      <c r="AA51" s="100">
        <f t="shared" si="74"/>
        <v>0</v>
      </c>
      <c r="AB51" s="100">
        <f t="shared" si="75"/>
        <v>0</v>
      </c>
      <c r="AC51" s="100">
        <f t="shared" si="7"/>
        <v>0</v>
      </c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</row>
    <row r="52" spans="1:49" ht="21.75" customHeight="1">
      <c r="A52" s="97"/>
      <c r="B52" s="98" t="s">
        <v>312</v>
      </c>
      <c r="C52" s="98" t="s">
        <v>28</v>
      </c>
      <c r="D52" s="99" t="s">
        <v>111</v>
      </c>
      <c r="E52" s="99" t="s">
        <v>46</v>
      </c>
      <c r="F52" s="99" t="s">
        <v>44</v>
      </c>
      <c r="G52" s="99" t="s">
        <v>45</v>
      </c>
      <c r="H52" s="99" t="str">
        <f t="shared" si="65"/>
        <v>ครุศาสตรมหาบัณฑิต สาขาการวิจัยและพัฒนาการศึกษา ปรับปรุง ปี 2559</v>
      </c>
      <c r="I52" s="99" t="e">
        <f t="array" aca="1" ref="I52" ca="1">_xludf.IFNA(INDEX(รายชื่ออาจารย์ตามสาขา!$F:$F,MATCH('เอกสารหมายเลข 1 ส่งเสิรม'!$T52,รายชื่ออาจารย์ตามสาขา!$B:$B,0)),"บุคคลภายนอก")</f>
        <v>#NAME?</v>
      </c>
      <c r="J52" s="100" t="e">
        <f t="shared" ca="1" si="66"/>
        <v>#NAME?</v>
      </c>
      <c r="K52" s="100" t="e">
        <f t="shared" ca="1" si="67"/>
        <v>#NAME?</v>
      </c>
      <c r="L52" s="100"/>
      <c r="M52" s="100" t="e">
        <f t="shared" ca="1" si="68"/>
        <v>#NAME?</v>
      </c>
      <c r="N52" s="100" t="e">
        <f t="shared" ca="1" si="69"/>
        <v>#NAME?</v>
      </c>
      <c r="O52" s="100" t="e">
        <f t="shared" ca="1" si="70"/>
        <v>#NAME?</v>
      </c>
      <c r="P52" s="100" t="e">
        <f t="shared" ca="1" si="5"/>
        <v>#NAME?</v>
      </c>
      <c r="Q52" s="99"/>
      <c r="R52" s="99"/>
      <c r="S52" s="99"/>
      <c r="T52" s="8">
        <v>3480500371092</v>
      </c>
      <c r="U52" s="8">
        <v>3480500371092</v>
      </c>
      <c r="V52" s="68">
        <f t="shared" si="18"/>
        <v>1</v>
      </c>
      <c r="W52" s="100">
        <f t="shared" si="71"/>
        <v>0</v>
      </c>
      <c r="X52" s="100">
        <f t="shared" si="72"/>
        <v>0</v>
      </c>
      <c r="Y52" s="100"/>
      <c r="Z52" s="100">
        <f t="shared" si="73"/>
        <v>0</v>
      </c>
      <c r="AA52" s="100">
        <f t="shared" si="74"/>
        <v>0</v>
      </c>
      <c r="AB52" s="100">
        <f t="shared" si="75"/>
        <v>0</v>
      </c>
      <c r="AC52" s="100">
        <f t="shared" si="7"/>
        <v>0</v>
      </c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</row>
    <row r="53" spans="1:49" ht="21.75" customHeight="1">
      <c r="A53" s="97"/>
      <c r="B53" s="98" t="s">
        <v>316</v>
      </c>
      <c r="C53" s="98" t="s">
        <v>28</v>
      </c>
      <c r="D53" s="99" t="s">
        <v>111</v>
      </c>
      <c r="E53" s="99" t="s">
        <v>46</v>
      </c>
      <c r="F53" s="99" t="s">
        <v>44</v>
      </c>
      <c r="G53" s="99" t="s">
        <v>45</v>
      </c>
      <c r="H53" s="99" t="str">
        <f t="shared" si="65"/>
        <v>ครุศาสตรมหาบัณฑิต สาขาการวิจัยและพัฒนาการศึกษา ปรับปรุง ปี 2559</v>
      </c>
      <c r="I53" s="99" t="e">
        <f t="array" aca="1" ref="I53" ca="1">_xludf.IFNA(INDEX(รายชื่ออาจารย์ตามสาขา!$F:$F,MATCH('เอกสารหมายเลข 1 ส่งเสิรม'!$T53,รายชื่ออาจารย์ตามสาขา!$B:$B,0)),"บุคคลภายนอก")</f>
        <v>#NAME?</v>
      </c>
      <c r="J53" s="100" t="e">
        <f t="shared" ca="1" si="66"/>
        <v>#NAME?</v>
      </c>
      <c r="K53" s="100" t="e">
        <f t="shared" ca="1" si="67"/>
        <v>#NAME?</v>
      </c>
      <c r="L53" s="100"/>
      <c r="M53" s="100" t="e">
        <f t="shared" ca="1" si="68"/>
        <v>#NAME?</v>
      </c>
      <c r="N53" s="100" t="e">
        <f t="shared" ca="1" si="69"/>
        <v>#NAME?</v>
      </c>
      <c r="O53" s="100" t="e">
        <f t="shared" ca="1" si="70"/>
        <v>#NAME?</v>
      </c>
      <c r="P53" s="100" t="e">
        <f t="shared" ca="1" si="5"/>
        <v>#NAME?</v>
      </c>
      <c r="Q53" s="99"/>
      <c r="R53" s="99"/>
      <c r="S53" s="99"/>
      <c r="T53" s="8">
        <v>3480600062865</v>
      </c>
      <c r="U53" s="8">
        <v>3480600062865</v>
      </c>
      <c r="V53" s="68">
        <f t="shared" si="18"/>
        <v>1</v>
      </c>
      <c r="W53" s="100">
        <f t="shared" si="71"/>
        <v>0</v>
      </c>
      <c r="X53" s="100">
        <f t="shared" si="72"/>
        <v>0</v>
      </c>
      <c r="Y53" s="100"/>
      <c r="Z53" s="100">
        <f t="shared" si="73"/>
        <v>0</v>
      </c>
      <c r="AA53" s="100">
        <f t="shared" si="74"/>
        <v>0</v>
      </c>
      <c r="AB53" s="100">
        <f t="shared" si="75"/>
        <v>0</v>
      </c>
      <c r="AC53" s="100">
        <f t="shared" si="7"/>
        <v>0</v>
      </c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</row>
    <row r="54" spans="1:49" ht="21.75" customHeight="1">
      <c r="A54" s="97"/>
      <c r="B54" s="98" t="s">
        <v>321</v>
      </c>
      <c r="C54" s="98" t="s">
        <v>28</v>
      </c>
      <c r="D54" s="99" t="s">
        <v>111</v>
      </c>
      <c r="E54" s="99" t="s">
        <v>46</v>
      </c>
      <c r="F54" s="99" t="s">
        <v>44</v>
      </c>
      <c r="G54" s="99" t="s">
        <v>45</v>
      </c>
      <c r="H54" s="99" t="str">
        <f t="shared" si="65"/>
        <v>ครุศาสตรมหาบัณฑิต สาขาการวิจัยและพัฒนาการศึกษา ปรับปรุง ปี 2559</v>
      </c>
      <c r="I54" s="99" t="e">
        <f t="array" aca="1" ref="I54" ca="1">_xludf.IFNA(INDEX(รายชื่ออาจารย์ตามสาขา!$F:$F,MATCH('เอกสารหมายเลข 1 ส่งเสิรม'!$T54,รายชื่ออาจารย์ตามสาขา!$B:$B,0)),"บุคคลภายนอก")</f>
        <v>#NAME?</v>
      </c>
      <c r="J54" s="100" t="e">
        <f t="shared" ca="1" si="66"/>
        <v>#NAME?</v>
      </c>
      <c r="K54" s="100" t="e">
        <f t="shared" ca="1" si="67"/>
        <v>#NAME?</v>
      </c>
      <c r="L54" s="100"/>
      <c r="M54" s="100" t="e">
        <f t="shared" ca="1" si="68"/>
        <v>#NAME?</v>
      </c>
      <c r="N54" s="100" t="e">
        <f t="shared" ca="1" si="69"/>
        <v>#NAME?</v>
      </c>
      <c r="O54" s="100" t="e">
        <f t="shared" ca="1" si="70"/>
        <v>#NAME?</v>
      </c>
      <c r="P54" s="100" t="e">
        <f t="shared" ca="1" si="5"/>
        <v>#NAME?</v>
      </c>
      <c r="Q54" s="99"/>
      <c r="R54" s="99"/>
      <c r="S54" s="99"/>
      <c r="T54" s="8">
        <v>5470190039890</v>
      </c>
      <c r="U54" s="8">
        <v>5470190039890</v>
      </c>
      <c r="V54" s="68">
        <f t="shared" si="18"/>
        <v>1</v>
      </c>
      <c r="W54" s="100">
        <f t="shared" si="71"/>
        <v>0</v>
      </c>
      <c r="X54" s="100">
        <f t="shared" si="72"/>
        <v>0</v>
      </c>
      <c r="Y54" s="100"/>
      <c r="Z54" s="100">
        <f t="shared" si="73"/>
        <v>0</v>
      </c>
      <c r="AA54" s="100">
        <f t="shared" si="74"/>
        <v>0</v>
      </c>
      <c r="AB54" s="100">
        <f t="shared" si="75"/>
        <v>0</v>
      </c>
      <c r="AC54" s="100">
        <f t="shared" si="7"/>
        <v>0</v>
      </c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</row>
    <row r="55" spans="1:49" ht="21.75" customHeight="1">
      <c r="A55" s="103">
        <v>6</v>
      </c>
      <c r="B55" s="104" t="str">
        <f>F56&amp; " สาขา"&amp;D56&amp;" "&amp;E56&amp;" ปี "&amp;G56</f>
        <v>ครุศาสตรบัณฑิต สาขาการศึกษาปฐมวัย ปรับปรุง ปี 2559</v>
      </c>
      <c r="C55" s="104"/>
      <c r="D55" s="105"/>
      <c r="E55" s="105"/>
      <c r="F55" s="105"/>
      <c r="G55" s="105"/>
      <c r="H55" s="105"/>
      <c r="I55" s="105"/>
      <c r="J55" s="106" t="e">
        <f t="shared" ref="J55:O55" ca="1" si="76">SUMIF($H:$H,$B55,J:J)</f>
        <v>#NAME?</v>
      </c>
      <c r="K55" s="106" t="e">
        <f t="shared" ca="1" si="76"/>
        <v>#NAME?</v>
      </c>
      <c r="L55" s="106">
        <f t="shared" si="76"/>
        <v>0</v>
      </c>
      <c r="M55" s="106" t="e">
        <f t="shared" ca="1" si="76"/>
        <v>#NAME?</v>
      </c>
      <c r="N55" s="106" t="e">
        <f t="shared" ca="1" si="76"/>
        <v>#NAME?</v>
      </c>
      <c r="O55" s="106" t="e">
        <f t="shared" ca="1" si="76"/>
        <v>#NAME?</v>
      </c>
      <c r="P55" s="106" t="e">
        <f t="shared" ca="1" si="5"/>
        <v>#NAME?</v>
      </c>
      <c r="Q55" s="105"/>
      <c r="R55" s="105"/>
      <c r="S55" s="105"/>
      <c r="T55" s="58"/>
      <c r="U55" s="58"/>
      <c r="V55" s="68">
        <f t="shared" si="18"/>
        <v>0</v>
      </c>
      <c r="W55" s="106">
        <f t="shared" ref="W55:AB55" si="77">SUMIF($H:$H,$B55,W:W)</f>
        <v>0</v>
      </c>
      <c r="X55" s="106">
        <f t="shared" si="77"/>
        <v>0</v>
      </c>
      <c r="Y55" s="106">
        <f t="shared" si="77"/>
        <v>0</v>
      </c>
      <c r="Z55" s="106">
        <f t="shared" si="77"/>
        <v>0</v>
      </c>
      <c r="AA55" s="106">
        <f t="shared" si="77"/>
        <v>0</v>
      </c>
      <c r="AB55" s="106">
        <f t="shared" si="77"/>
        <v>0</v>
      </c>
      <c r="AC55" s="106">
        <f t="shared" si="7"/>
        <v>0</v>
      </c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</row>
    <row r="56" spans="1:49" ht="21.75" customHeight="1">
      <c r="A56" s="97"/>
      <c r="B56" s="98" t="s">
        <v>328</v>
      </c>
      <c r="C56" s="98" t="s">
        <v>28</v>
      </c>
      <c r="D56" s="99" t="s">
        <v>77</v>
      </c>
      <c r="E56" s="99" t="s">
        <v>46</v>
      </c>
      <c r="F56" s="99" t="s">
        <v>76</v>
      </c>
      <c r="G56" s="99" t="s">
        <v>45</v>
      </c>
      <c r="H56" s="99" t="str">
        <f t="shared" ref="H56:H60" si="78">F56&amp; " สาขา"&amp;D56&amp;" "&amp;E56&amp;" ปี "&amp;G56</f>
        <v>ครุศาสตรบัณฑิต สาขาการศึกษาปฐมวัย ปรับปรุง ปี 2559</v>
      </c>
      <c r="I56" s="99" t="e">
        <f t="array" aca="1" ref="I56" ca="1">_xludf.IFNA(INDEX(รายชื่ออาจารย์ตามสาขา!$F:$F,MATCH('เอกสารหมายเลข 1 ส่งเสิรม'!$T56,รายชื่ออาจารย์ตามสาขา!$B:$B,0)),"บุคคลภายนอก")</f>
        <v>#NAME?</v>
      </c>
      <c r="J56" s="100" t="e">
        <f t="shared" ref="J56:J60" ca="1" si="79">IF(I56="ข้าราชการพลเรือนในสถาบันอุดมศึกษา",1,0)</f>
        <v>#NAME?</v>
      </c>
      <c r="K56" s="100" t="e">
        <f t="shared" ref="K56:K60" ca="1" si="80">IF(I56="พนักงานมหาวิทยาลัย",1,0)</f>
        <v>#NAME?</v>
      </c>
      <c r="L56" s="100"/>
      <c r="M56" s="100" t="e">
        <f t="shared" ref="M56:M60" ca="1" si="81">IF(I56="ลูกจ้างชั่วคราวรายเดือน",1,0)</f>
        <v>#NAME?</v>
      </c>
      <c r="N56" s="100" t="e">
        <f t="shared" ref="N56:N60" ca="1" si="82">IF(I56="อาจารย์พิเศษรายชั่วโมง",1,0)</f>
        <v>#NAME?</v>
      </c>
      <c r="O56" s="100" t="e">
        <f t="shared" ref="O56:O60" ca="1" si="83">IF(I56="บุคคลภายนอก",1,0)</f>
        <v>#NAME?</v>
      </c>
      <c r="P56" s="100" t="e">
        <f t="shared" ca="1" si="5"/>
        <v>#NAME?</v>
      </c>
      <c r="Q56" s="99"/>
      <c r="R56" s="99"/>
      <c r="S56" s="99"/>
      <c r="T56" s="8">
        <v>3471000149987</v>
      </c>
      <c r="U56" s="8">
        <v>3471000149987</v>
      </c>
      <c r="V56" s="68">
        <f t="shared" si="18"/>
        <v>1</v>
      </c>
      <c r="W56" s="100">
        <f t="shared" ref="W56:W60" si="84">IF(V56="ข้าราชการพลเรือนในสถาบันอุดมศึกษา",1,0)</f>
        <v>0</v>
      </c>
      <c r="X56" s="100">
        <f t="shared" ref="X56:X60" si="85">IF(V56="พนักงานมหาวิทยาลัย",1,0)</f>
        <v>0</v>
      </c>
      <c r="Y56" s="100"/>
      <c r="Z56" s="100">
        <f t="shared" ref="Z56:Z60" si="86">IF(V56="ลูกจ้างชั่วคราวรายเดือน",1,0)</f>
        <v>0</v>
      </c>
      <c r="AA56" s="100">
        <f t="shared" ref="AA56:AA60" si="87">IF(V56="อาจารย์พิเศษรายชั่วโมง",1,0)</f>
        <v>0</v>
      </c>
      <c r="AB56" s="100">
        <f t="shared" ref="AB56:AB60" si="88">IF(V56="บุคคลภายนอก",1,0)</f>
        <v>0</v>
      </c>
      <c r="AC56" s="100">
        <f t="shared" si="7"/>
        <v>0</v>
      </c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</row>
    <row r="57" spans="1:49" ht="21.75" customHeight="1">
      <c r="A57" s="97"/>
      <c r="B57" s="98" t="s">
        <v>74</v>
      </c>
      <c r="C57" s="98" t="s">
        <v>28</v>
      </c>
      <c r="D57" s="99" t="s">
        <v>77</v>
      </c>
      <c r="E57" s="99" t="s">
        <v>46</v>
      </c>
      <c r="F57" s="99" t="s">
        <v>76</v>
      </c>
      <c r="G57" s="99" t="s">
        <v>45</v>
      </c>
      <c r="H57" s="99" t="str">
        <f t="shared" si="78"/>
        <v>ครุศาสตรบัณฑิต สาขาการศึกษาปฐมวัย ปรับปรุง ปี 2559</v>
      </c>
      <c r="I57" s="99" t="e">
        <f t="array" aca="1" ref="I57" ca="1">_xludf.IFNA(INDEX(รายชื่ออาจารย์ตามสาขา!$F:$F,MATCH('เอกสารหมายเลข 1 ส่งเสิรม'!$T57,รายชื่ออาจารย์ตามสาขา!$B:$B,0)),"บุคคลภายนอก")</f>
        <v>#NAME?</v>
      </c>
      <c r="J57" s="100" t="e">
        <f t="shared" ca="1" si="79"/>
        <v>#NAME?</v>
      </c>
      <c r="K57" s="100" t="e">
        <f t="shared" ca="1" si="80"/>
        <v>#NAME?</v>
      </c>
      <c r="L57" s="100"/>
      <c r="M57" s="100" t="e">
        <f t="shared" ca="1" si="81"/>
        <v>#NAME?</v>
      </c>
      <c r="N57" s="100" t="e">
        <f t="shared" ca="1" si="82"/>
        <v>#NAME?</v>
      </c>
      <c r="O57" s="100" t="e">
        <f t="shared" ca="1" si="83"/>
        <v>#NAME?</v>
      </c>
      <c r="P57" s="100" t="e">
        <f t="shared" ca="1" si="5"/>
        <v>#NAME?</v>
      </c>
      <c r="Q57" s="99"/>
      <c r="R57" s="99"/>
      <c r="S57" s="99"/>
      <c r="T57" s="8">
        <v>3102100020521</v>
      </c>
      <c r="U57" s="8">
        <v>3102100020521</v>
      </c>
      <c r="V57" s="68">
        <f t="shared" si="18"/>
        <v>1</v>
      </c>
      <c r="W57" s="100">
        <f t="shared" si="84"/>
        <v>0</v>
      </c>
      <c r="X57" s="100">
        <f t="shared" si="85"/>
        <v>0</v>
      </c>
      <c r="Y57" s="100"/>
      <c r="Z57" s="100">
        <f t="shared" si="86"/>
        <v>0</v>
      </c>
      <c r="AA57" s="100">
        <f t="shared" si="87"/>
        <v>0</v>
      </c>
      <c r="AB57" s="100">
        <f t="shared" si="88"/>
        <v>0</v>
      </c>
      <c r="AC57" s="100">
        <f t="shared" si="7"/>
        <v>0</v>
      </c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</row>
    <row r="58" spans="1:49" ht="21.75" customHeight="1">
      <c r="A58" s="97"/>
      <c r="B58" s="98" t="s">
        <v>83</v>
      </c>
      <c r="C58" s="98" t="s">
        <v>28</v>
      </c>
      <c r="D58" s="99" t="s">
        <v>77</v>
      </c>
      <c r="E58" s="99" t="s">
        <v>46</v>
      </c>
      <c r="F58" s="99" t="s">
        <v>76</v>
      </c>
      <c r="G58" s="99" t="s">
        <v>45</v>
      </c>
      <c r="H58" s="99" t="str">
        <f t="shared" si="78"/>
        <v>ครุศาสตรบัณฑิต สาขาการศึกษาปฐมวัย ปรับปรุง ปี 2559</v>
      </c>
      <c r="I58" s="99" t="e">
        <f t="array" aca="1" ref="I58" ca="1">_xludf.IFNA(INDEX(รายชื่ออาจารย์ตามสาขา!$F:$F,MATCH('เอกสารหมายเลข 1 ส่งเสิรม'!$T58,รายชื่ออาจารย์ตามสาขา!$B:$B,0)),"บุคคลภายนอก")</f>
        <v>#NAME?</v>
      </c>
      <c r="J58" s="100" t="e">
        <f t="shared" ca="1" si="79"/>
        <v>#NAME?</v>
      </c>
      <c r="K58" s="100" t="e">
        <f t="shared" ca="1" si="80"/>
        <v>#NAME?</v>
      </c>
      <c r="L58" s="100"/>
      <c r="M58" s="100" t="e">
        <f t="shared" ca="1" si="81"/>
        <v>#NAME?</v>
      </c>
      <c r="N58" s="100" t="e">
        <f t="shared" ca="1" si="82"/>
        <v>#NAME?</v>
      </c>
      <c r="O58" s="100" t="e">
        <f t="shared" ca="1" si="83"/>
        <v>#NAME?</v>
      </c>
      <c r="P58" s="100" t="e">
        <f t="shared" ca="1" si="5"/>
        <v>#NAME?</v>
      </c>
      <c r="Q58" s="99"/>
      <c r="R58" s="99"/>
      <c r="S58" s="99"/>
      <c r="T58" s="8">
        <v>1101400731591</v>
      </c>
      <c r="U58" s="8">
        <v>1101400731591</v>
      </c>
      <c r="V58" s="68">
        <f t="shared" si="18"/>
        <v>1</v>
      </c>
      <c r="W58" s="100">
        <f t="shared" si="84"/>
        <v>0</v>
      </c>
      <c r="X58" s="100">
        <f t="shared" si="85"/>
        <v>0</v>
      </c>
      <c r="Y58" s="100"/>
      <c r="Z58" s="100">
        <f t="shared" si="86"/>
        <v>0</v>
      </c>
      <c r="AA58" s="100">
        <f t="shared" si="87"/>
        <v>0</v>
      </c>
      <c r="AB58" s="100">
        <f t="shared" si="88"/>
        <v>0</v>
      </c>
      <c r="AC58" s="100">
        <f t="shared" si="7"/>
        <v>0</v>
      </c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</row>
    <row r="59" spans="1:49" ht="21.75" customHeight="1">
      <c r="A59" s="97"/>
      <c r="B59" s="98" t="s">
        <v>82</v>
      </c>
      <c r="C59" s="98" t="s">
        <v>28</v>
      </c>
      <c r="D59" s="99" t="s">
        <v>77</v>
      </c>
      <c r="E59" s="99" t="s">
        <v>46</v>
      </c>
      <c r="F59" s="99" t="s">
        <v>76</v>
      </c>
      <c r="G59" s="99" t="s">
        <v>45</v>
      </c>
      <c r="H59" s="99" t="str">
        <f t="shared" si="78"/>
        <v>ครุศาสตรบัณฑิต สาขาการศึกษาปฐมวัย ปรับปรุง ปี 2559</v>
      </c>
      <c r="I59" s="99" t="e">
        <f t="array" aca="1" ref="I59" ca="1">_xludf.IFNA(INDEX(รายชื่ออาจารย์ตามสาขา!$F:$F,MATCH('เอกสารหมายเลข 1 ส่งเสิรม'!$T59,รายชื่ออาจารย์ตามสาขา!$B:$B,0)),"บุคคลภายนอก")</f>
        <v>#NAME?</v>
      </c>
      <c r="J59" s="100" t="e">
        <f t="shared" ca="1" si="79"/>
        <v>#NAME?</v>
      </c>
      <c r="K59" s="100" t="e">
        <f t="shared" ca="1" si="80"/>
        <v>#NAME?</v>
      </c>
      <c r="L59" s="100"/>
      <c r="M59" s="100" t="e">
        <f t="shared" ca="1" si="81"/>
        <v>#NAME?</v>
      </c>
      <c r="N59" s="100" t="e">
        <f t="shared" ca="1" si="82"/>
        <v>#NAME?</v>
      </c>
      <c r="O59" s="100" t="e">
        <f t="shared" ca="1" si="83"/>
        <v>#NAME?</v>
      </c>
      <c r="P59" s="100" t="e">
        <f t="shared" ca="1" si="5"/>
        <v>#NAME?</v>
      </c>
      <c r="Q59" s="99"/>
      <c r="R59" s="99"/>
      <c r="S59" s="99"/>
      <c r="T59" s="8">
        <v>3480600151213</v>
      </c>
      <c r="U59" s="8">
        <v>3480600151213</v>
      </c>
      <c r="V59" s="68">
        <f t="shared" si="18"/>
        <v>1</v>
      </c>
      <c r="W59" s="100">
        <f t="shared" si="84"/>
        <v>0</v>
      </c>
      <c r="X59" s="100">
        <f t="shared" si="85"/>
        <v>0</v>
      </c>
      <c r="Y59" s="100"/>
      <c r="Z59" s="100">
        <f t="shared" si="86"/>
        <v>0</v>
      </c>
      <c r="AA59" s="100">
        <f t="shared" si="87"/>
        <v>0</v>
      </c>
      <c r="AB59" s="100">
        <f t="shared" si="88"/>
        <v>0</v>
      </c>
      <c r="AC59" s="100">
        <f t="shared" si="7"/>
        <v>0</v>
      </c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</row>
    <row r="60" spans="1:49" ht="21.75" customHeight="1">
      <c r="A60" s="97"/>
      <c r="B60" s="98" t="s">
        <v>84</v>
      </c>
      <c r="C60" s="98" t="s">
        <v>28</v>
      </c>
      <c r="D60" s="99" t="s">
        <v>77</v>
      </c>
      <c r="E60" s="99" t="s">
        <v>46</v>
      </c>
      <c r="F60" s="99" t="s">
        <v>76</v>
      </c>
      <c r="G60" s="99" t="s">
        <v>45</v>
      </c>
      <c r="H60" s="99" t="str">
        <f t="shared" si="78"/>
        <v>ครุศาสตรบัณฑิต สาขาการศึกษาปฐมวัย ปรับปรุง ปี 2559</v>
      </c>
      <c r="I60" s="99" t="e">
        <f t="array" aca="1" ref="I60" ca="1">_xludf.IFNA(INDEX(รายชื่ออาจารย์ตามสาขา!$F:$F,MATCH('เอกสารหมายเลข 1 ส่งเสิรม'!$T60,รายชื่ออาจารย์ตามสาขา!$B:$B,0)),"บุคคลภายนอก")</f>
        <v>#NAME?</v>
      </c>
      <c r="J60" s="100" t="e">
        <f t="shared" ca="1" si="79"/>
        <v>#NAME?</v>
      </c>
      <c r="K60" s="100" t="e">
        <f t="shared" ca="1" si="80"/>
        <v>#NAME?</v>
      </c>
      <c r="L60" s="100"/>
      <c r="M60" s="100" t="e">
        <f t="shared" ca="1" si="81"/>
        <v>#NAME?</v>
      </c>
      <c r="N60" s="100" t="e">
        <f t="shared" ca="1" si="82"/>
        <v>#NAME?</v>
      </c>
      <c r="O60" s="100" t="e">
        <f t="shared" ca="1" si="83"/>
        <v>#NAME?</v>
      </c>
      <c r="P60" s="100" t="e">
        <f t="shared" ca="1" si="5"/>
        <v>#NAME?</v>
      </c>
      <c r="Q60" s="99"/>
      <c r="R60" s="99"/>
      <c r="S60" s="99"/>
      <c r="T60" s="8">
        <v>1409800071665</v>
      </c>
      <c r="U60" s="8">
        <v>1409800071665</v>
      </c>
      <c r="V60" s="68">
        <f t="shared" si="18"/>
        <v>1</v>
      </c>
      <c r="W60" s="100">
        <f t="shared" si="84"/>
        <v>0</v>
      </c>
      <c r="X60" s="100">
        <f t="shared" si="85"/>
        <v>0</v>
      </c>
      <c r="Y60" s="100"/>
      <c r="Z60" s="100">
        <f t="shared" si="86"/>
        <v>0</v>
      </c>
      <c r="AA60" s="100">
        <f t="shared" si="87"/>
        <v>0</v>
      </c>
      <c r="AB60" s="100">
        <f t="shared" si="88"/>
        <v>0</v>
      </c>
      <c r="AC60" s="100">
        <f t="shared" si="7"/>
        <v>0</v>
      </c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</row>
    <row r="61" spans="1:49" ht="21.75" customHeight="1">
      <c r="A61" s="103">
        <v>7</v>
      </c>
      <c r="B61" s="104" t="str">
        <f>F62&amp; " สาขา"&amp;D62&amp;" "&amp;E62&amp;" ปี "&amp;G62</f>
        <v>ครุศาสตรบัณฑิต สาขาการศึกษาพิเศษและภาษาอังกฤษ ปรับปรุง ปี 2556</v>
      </c>
      <c r="C61" s="104"/>
      <c r="D61" s="105"/>
      <c r="E61" s="105"/>
      <c r="F61" s="105"/>
      <c r="G61" s="105"/>
      <c r="H61" s="105"/>
      <c r="I61" s="105"/>
      <c r="J61" s="106" t="e">
        <f t="shared" ref="J61:O61" ca="1" si="89">SUMIF($H:$H,$B61,J:J)</f>
        <v>#NAME?</v>
      </c>
      <c r="K61" s="106" t="e">
        <f t="shared" ca="1" si="89"/>
        <v>#NAME?</v>
      </c>
      <c r="L61" s="106">
        <f t="shared" si="89"/>
        <v>0</v>
      </c>
      <c r="M61" s="106" t="e">
        <f t="shared" ca="1" si="89"/>
        <v>#NAME?</v>
      </c>
      <c r="N61" s="106" t="e">
        <f t="shared" ca="1" si="89"/>
        <v>#NAME?</v>
      </c>
      <c r="O61" s="106" t="e">
        <f t="shared" ca="1" si="89"/>
        <v>#NAME?</v>
      </c>
      <c r="P61" s="106" t="e">
        <f t="shared" ca="1" si="5"/>
        <v>#NAME?</v>
      </c>
      <c r="Q61" s="105"/>
      <c r="R61" s="105"/>
      <c r="S61" s="105"/>
      <c r="T61" s="58"/>
      <c r="U61" s="58"/>
      <c r="V61" s="68">
        <f t="shared" si="18"/>
        <v>0</v>
      </c>
      <c r="W61" s="106">
        <f t="shared" ref="W61:AB61" si="90">SUMIF($H:$H,$B61,W:W)</f>
        <v>0</v>
      </c>
      <c r="X61" s="106">
        <f t="shared" si="90"/>
        <v>0</v>
      </c>
      <c r="Y61" s="106">
        <f t="shared" si="90"/>
        <v>0</v>
      </c>
      <c r="Z61" s="106">
        <f t="shared" si="90"/>
        <v>0</v>
      </c>
      <c r="AA61" s="106">
        <f t="shared" si="90"/>
        <v>0</v>
      </c>
      <c r="AB61" s="106">
        <f t="shared" si="90"/>
        <v>0</v>
      </c>
      <c r="AC61" s="106">
        <f t="shared" si="7"/>
        <v>0</v>
      </c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</row>
    <row r="62" spans="1:49" ht="21.75" customHeight="1">
      <c r="A62" s="97"/>
      <c r="B62" s="98" t="s">
        <v>348</v>
      </c>
      <c r="C62" s="98" t="s">
        <v>28</v>
      </c>
      <c r="D62" s="99" t="s">
        <v>88</v>
      </c>
      <c r="E62" s="99" t="s">
        <v>46</v>
      </c>
      <c r="F62" s="99" t="s">
        <v>76</v>
      </c>
      <c r="G62" s="99" t="s">
        <v>87</v>
      </c>
      <c r="H62" s="99" t="str">
        <f t="shared" ref="H62:H66" si="91">F62&amp; " สาขา"&amp;D62&amp;" "&amp;E62&amp;" ปี "&amp;G62</f>
        <v>ครุศาสตรบัณฑิต สาขาการศึกษาพิเศษและภาษาอังกฤษ ปรับปรุง ปี 2556</v>
      </c>
      <c r="I62" s="99" t="e">
        <f t="array" aca="1" ref="I62" ca="1">_xludf.IFNA(INDEX(รายชื่ออาจารย์ตามสาขา!$F:$F,MATCH('เอกสารหมายเลข 1 ส่งเสิรม'!$T62,รายชื่ออาจารย์ตามสาขา!$B:$B,0)),"บุคคลภายนอก")</f>
        <v>#NAME?</v>
      </c>
      <c r="J62" s="100" t="e">
        <f t="shared" ref="J62:J66" ca="1" si="92">IF(I62="ข้าราชการพลเรือนในสถาบันอุดมศึกษา",1,0)</f>
        <v>#NAME?</v>
      </c>
      <c r="K62" s="100" t="e">
        <f t="shared" ref="K62:K66" ca="1" si="93">IF(I62="พนักงานมหาวิทยาลัย",1,0)</f>
        <v>#NAME?</v>
      </c>
      <c r="L62" s="100"/>
      <c r="M62" s="100" t="e">
        <f t="shared" ref="M62:M66" ca="1" si="94">IF(I62="ลูกจ้างชั่วคราวรายเดือน",1,0)</f>
        <v>#NAME?</v>
      </c>
      <c r="N62" s="100" t="e">
        <f t="shared" ref="N62:N66" ca="1" si="95">IF(I62="อาจารย์พิเศษรายชั่วโมง",1,0)</f>
        <v>#NAME?</v>
      </c>
      <c r="O62" s="100" t="e">
        <f t="shared" ref="O62:O66" ca="1" si="96">IF(I62="บุคคลภายนอก",1,0)</f>
        <v>#NAME?</v>
      </c>
      <c r="P62" s="100" t="e">
        <f t="shared" ca="1" si="5"/>
        <v>#NAME?</v>
      </c>
      <c r="Q62" s="99"/>
      <c r="R62" s="99"/>
      <c r="S62" s="99"/>
      <c r="T62" s="8">
        <v>3160100669283</v>
      </c>
      <c r="U62" s="8">
        <v>3160100669283</v>
      </c>
      <c r="V62" s="68">
        <f t="shared" si="18"/>
        <v>1</v>
      </c>
      <c r="W62" s="100">
        <f t="shared" ref="W62:W66" si="97">IF(V62="ข้าราชการพลเรือนในสถาบันอุดมศึกษา",1,0)</f>
        <v>0</v>
      </c>
      <c r="X62" s="100">
        <f t="shared" ref="X62:X66" si="98">IF(V62="พนักงานมหาวิทยาลัย",1,0)</f>
        <v>0</v>
      </c>
      <c r="Y62" s="100"/>
      <c r="Z62" s="100">
        <f t="shared" ref="Z62:Z66" si="99">IF(V62="ลูกจ้างชั่วคราวรายเดือน",1,0)</f>
        <v>0</v>
      </c>
      <c r="AA62" s="100">
        <f t="shared" ref="AA62:AA66" si="100">IF(V62="อาจารย์พิเศษรายชั่วโมง",1,0)</f>
        <v>0</v>
      </c>
      <c r="AB62" s="100">
        <f t="shared" ref="AB62:AB66" si="101">IF(V62="บุคคลภายนอก",1,0)</f>
        <v>0</v>
      </c>
      <c r="AC62" s="100">
        <f t="shared" si="7"/>
        <v>0</v>
      </c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</row>
    <row r="63" spans="1:49" ht="21.75" customHeight="1">
      <c r="A63" s="97"/>
      <c r="B63" s="98" t="s">
        <v>355</v>
      </c>
      <c r="C63" s="98" t="s">
        <v>28</v>
      </c>
      <c r="D63" s="99" t="s">
        <v>88</v>
      </c>
      <c r="E63" s="99" t="s">
        <v>46</v>
      </c>
      <c r="F63" s="99" t="s">
        <v>76</v>
      </c>
      <c r="G63" s="99" t="s">
        <v>87</v>
      </c>
      <c r="H63" s="99" t="str">
        <f t="shared" si="91"/>
        <v>ครุศาสตรบัณฑิต สาขาการศึกษาพิเศษและภาษาอังกฤษ ปรับปรุง ปี 2556</v>
      </c>
      <c r="I63" s="99" t="e">
        <f t="array" aca="1" ref="I63" ca="1">_xludf.IFNA(INDEX(รายชื่ออาจารย์ตามสาขา!$F:$F,MATCH('เอกสารหมายเลข 1 ส่งเสิรม'!$T63,รายชื่ออาจารย์ตามสาขา!$B:$B,0)),"บุคคลภายนอก")</f>
        <v>#NAME?</v>
      </c>
      <c r="J63" s="100" t="e">
        <f t="shared" ca="1" si="92"/>
        <v>#NAME?</v>
      </c>
      <c r="K63" s="100" t="e">
        <f t="shared" ca="1" si="93"/>
        <v>#NAME?</v>
      </c>
      <c r="L63" s="100"/>
      <c r="M63" s="100" t="e">
        <f t="shared" ca="1" si="94"/>
        <v>#NAME?</v>
      </c>
      <c r="N63" s="100" t="e">
        <f t="shared" ca="1" si="95"/>
        <v>#NAME?</v>
      </c>
      <c r="O63" s="100" t="e">
        <f t="shared" ca="1" si="96"/>
        <v>#NAME?</v>
      </c>
      <c r="P63" s="100" t="e">
        <f t="shared" ca="1" si="5"/>
        <v>#NAME?</v>
      </c>
      <c r="Q63" s="99"/>
      <c r="R63" s="99"/>
      <c r="S63" s="99"/>
      <c r="T63" s="8">
        <v>3410400870607</v>
      </c>
      <c r="U63" s="8">
        <v>3410400870607</v>
      </c>
      <c r="V63" s="68">
        <f t="shared" si="18"/>
        <v>1</v>
      </c>
      <c r="W63" s="100">
        <f t="shared" si="97"/>
        <v>0</v>
      </c>
      <c r="X63" s="100">
        <f t="shared" si="98"/>
        <v>0</v>
      </c>
      <c r="Y63" s="100"/>
      <c r="Z63" s="100">
        <f t="shared" si="99"/>
        <v>0</v>
      </c>
      <c r="AA63" s="100">
        <f t="shared" si="100"/>
        <v>0</v>
      </c>
      <c r="AB63" s="100">
        <f t="shared" si="101"/>
        <v>0</v>
      </c>
      <c r="AC63" s="100">
        <f t="shared" si="7"/>
        <v>0</v>
      </c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</row>
    <row r="64" spans="1:49" ht="21.75" customHeight="1">
      <c r="A64" s="97"/>
      <c r="B64" s="98" t="s">
        <v>90</v>
      </c>
      <c r="C64" s="98" t="s">
        <v>28</v>
      </c>
      <c r="D64" s="99" t="s">
        <v>88</v>
      </c>
      <c r="E64" s="99" t="s">
        <v>46</v>
      </c>
      <c r="F64" s="99" t="s">
        <v>76</v>
      </c>
      <c r="G64" s="99" t="s">
        <v>87</v>
      </c>
      <c r="H64" s="99" t="str">
        <f t="shared" si="91"/>
        <v>ครุศาสตรบัณฑิต สาขาการศึกษาพิเศษและภาษาอังกฤษ ปรับปรุง ปี 2556</v>
      </c>
      <c r="I64" s="99" t="e">
        <f t="array" aca="1" ref="I64" ca="1">_xludf.IFNA(INDEX(รายชื่ออาจารย์ตามสาขา!$F:$F,MATCH('เอกสารหมายเลข 1 ส่งเสิรม'!$T64,รายชื่ออาจารย์ตามสาขา!$B:$B,0)),"บุคคลภายนอก")</f>
        <v>#NAME?</v>
      </c>
      <c r="J64" s="100" t="e">
        <f t="shared" ca="1" si="92"/>
        <v>#NAME?</v>
      </c>
      <c r="K64" s="100" t="e">
        <f t="shared" ca="1" si="93"/>
        <v>#NAME?</v>
      </c>
      <c r="L64" s="100"/>
      <c r="M64" s="100" t="e">
        <f t="shared" ca="1" si="94"/>
        <v>#NAME?</v>
      </c>
      <c r="N64" s="100" t="e">
        <f t="shared" ca="1" si="95"/>
        <v>#NAME?</v>
      </c>
      <c r="O64" s="100" t="e">
        <f t="shared" ca="1" si="96"/>
        <v>#NAME?</v>
      </c>
      <c r="P64" s="100" t="e">
        <f t="shared" ca="1" si="5"/>
        <v>#NAME?</v>
      </c>
      <c r="Q64" s="99"/>
      <c r="R64" s="99"/>
      <c r="S64" s="99"/>
      <c r="T64" s="8">
        <v>3460800141289</v>
      </c>
      <c r="U64" s="8">
        <v>3460800141289</v>
      </c>
      <c r="V64" s="68">
        <f t="shared" si="18"/>
        <v>1</v>
      </c>
      <c r="W64" s="100">
        <f t="shared" si="97"/>
        <v>0</v>
      </c>
      <c r="X64" s="100">
        <f t="shared" si="98"/>
        <v>0</v>
      </c>
      <c r="Y64" s="100"/>
      <c r="Z64" s="100">
        <f t="shared" si="99"/>
        <v>0</v>
      </c>
      <c r="AA64" s="100">
        <f t="shared" si="100"/>
        <v>0</v>
      </c>
      <c r="AB64" s="100">
        <f t="shared" si="101"/>
        <v>0</v>
      </c>
      <c r="AC64" s="100">
        <f t="shared" si="7"/>
        <v>0</v>
      </c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</row>
    <row r="65" spans="1:49" ht="21.75" customHeight="1">
      <c r="A65" s="97"/>
      <c r="B65" s="98" t="s">
        <v>91</v>
      </c>
      <c r="C65" s="98" t="s">
        <v>28</v>
      </c>
      <c r="D65" s="99" t="s">
        <v>88</v>
      </c>
      <c r="E65" s="99" t="s">
        <v>46</v>
      </c>
      <c r="F65" s="99" t="s">
        <v>76</v>
      </c>
      <c r="G65" s="99" t="s">
        <v>87</v>
      </c>
      <c r="H65" s="99" t="str">
        <f t="shared" si="91"/>
        <v>ครุศาสตรบัณฑิต สาขาการศึกษาพิเศษและภาษาอังกฤษ ปรับปรุง ปี 2556</v>
      </c>
      <c r="I65" s="99" t="e">
        <f t="array" aca="1" ref="I65" ca="1">_xludf.IFNA(INDEX(รายชื่ออาจารย์ตามสาขา!$F:$F,MATCH('เอกสารหมายเลข 1 ส่งเสิรม'!$T65,รายชื่ออาจารย์ตามสาขา!$B:$B,0)),"บุคคลภายนอก")</f>
        <v>#NAME?</v>
      </c>
      <c r="J65" s="100" t="e">
        <f t="shared" ca="1" si="92"/>
        <v>#NAME?</v>
      </c>
      <c r="K65" s="100" t="e">
        <f t="shared" ca="1" si="93"/>
        <v>#NAME?</v>
      </c>
      <c r="L65" s="100"/>
      <c r="M65" s="100" t="e">
        <f t="shared" ca="1" si="94"/>
        <v>#NAME?</v>
      </c>
      <c r="N65" s="100" t="e">
        <f t="shared" ca="1" si="95"/>
        <v>#NAME?</v>
      </c>
      <c r="O65" s="100" t="e">
        <f t="shared" ca="1" si="96"/>
        <v>#NAME?</v>
      </c>
      <c r="P65" s="100" t="e">
        <f t="shared" ca="1" si="5"/>
        <v>#NAME?</v>
      </c>
      <c r="Q65" s="99"/>
      <c r="R65" s="99"/>
      <c r="S65" s="99"/>
      <c r="T65" s="8">
        <v>3571200195400</v>
      </c>
      <c r="U65" s="8">
        <v>3571200195400</v>
      </c>
      <c r="V65" s="68">
        <f t="shared" si="18"/>
        <v>1</v>
      </c>
      <c r="W65" s="100">
        <f t="shared" si="97"/>
        <v>0</v>
      </c>
      <c r="X65" s="100">
        <f t="shared" si="98"/>
        <v>0</v>
      </c>
      <c r="Y65" s="100"/>
      <c r="Z65" s="100">
        <f t="shared" si="99"/>
        <v>0</v>
      </c>
      <c r="AA65" s="100">
        <f t="shared" si="100"/>
        <v>0</v>
      </c>
      <c r="AB65" s="100">
        <f t="shared" si="101"/>
        <v>0</v>
      </c>
      <c r="AC65" s="100">
        <f t="shared" si="7"/>
        <v>0</v>
      </c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</row>
    <row r="66" spans="1:49" ht="21.75" customHeight="1">
      <c r="A66" s="97"/>
      <c r="B66" s="98" t="s">
        <v>102</v>
      </c>
      <c r="C66" s="98" t="s">
        <v>28</v>
      </c>
      <c r="D66" s="99" t="s">
        <v>88</v>
      </c>
      <c r="E66" s="99" t="s">
        <v>46</v>
      </c>
      <c r="F66" s="99" t="s">
        <v>76</v>
      </c>
      <c r="G66" s="99" t="s">
        <v>87</v>
      </c>
      <c r="H66" s="99" t="str">
        <f t="shared" si="91"/>
        <v>ครุศาสตรบัณฑิต สาขาการศึกษาพิเศษและภาษาอังกฤษ ปรับปรุง ปี 2556</v>
      </c>
      <c r="I66" s="99" t="e">
        <f t="array" aca="1" ref="I66" ca="1">_xludf.IFNA(INDEX(รายชื่ออาจารย์ตามสาขา!$F:$F,MATCH('เอกสารหมายเลข 1 ส่งเสิรม'!$T66,รายชื่ออาจารย์ตามสาขา!$B:$B,0)),"บุคคลภายนอก")</f>
        <v>#NAME?</v>
      </c>
      <c r="J66" s="100" t="e">
        <f t="shared" ca="1" si="92"/>
        <v>#NAME?</v>
      </c>
      <c r="K66" s="100" t="e">
        <f t="shared" ca="1" si="93"/>
        <v>#NAME?</v>
      </c>
      <c r="L66" s="100"/>
      <c r="M66" s="100" t="e">
        <f t="shared" ca="1" si="94"/>
        <v>#NAME?</v>
      </c>
      <c r="N66" s="100" t="e">
        <f t="shared" ca="1" si="95"/>
        <v>#NAME?</v>
      </c>
      <c r="O66" s="100" t="e">
        <f t="shared" ca="1" si="96"/>
        <v>#NAME?</v>
      </c>
      <c r="P66" s="100" t="e">
        <f t="shared" ca="1" si="5"/>
        <v>#NAME?</v>
      </c>
      <c r="Q66" s="99"/>
      <c r="R66" s="99"/>
      <c r="S66" s="99"/>
      <c r="T66" s="8">
        <v>3470101409312</v>
      </c>
      <c r="U66" s="8">
        <v>3470101409312</v>
      </c>
      <c r="V66" s="68">
        <f t="shared" si="18"/>
        <v>1</v>
      </c>
      <c r="W66" s="100">
        <f t="shared" si="97"/>
        <v>0</v>
      </c>
      <c r="X66" s="100">
        <f t="shared" si="98"/>
        <v>0</v>
      </c>
      <c r="Y66" s="100"/>
      <c r="Z66" s="100">
        <f t="shared" si="99"/>
        <v>0</v>
      </c>
      <c r="AA66" s="100">
        <f t="shared" si="100"/>
        <v>0</v>
      </c>
      <c r="AB66" s="100">
        <f t="shared" si="101"/>
        <v>0</v>
      </c>
      <c r="AC66" s="100">
        <f t="shared" si="7"/>
        <v>0</v>
      </c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</row>
    <row r="67" spans="1:49" ht="21.75" customHeight="1">
      <c r="A67" s="103">
        <v>8</v>
      </c>
      <c r="B67" s="104" t="str">
        <f>F68&amp; " สาขา"&amp;D68&amp;" "&amp;E68&amp;" ปี "&amp;G68</f>
        <v>ครุศาสตรมหาบัณฑิต สาขาการสอนวิทยาศาสตร์ ปรับปรุง ปี 2561</v>
      </c>
      <c r="C67" s="104"/>
      <c r="D67" s="105"/>
      <c r="E67" s="105"/>
      <c r="F67" s="105"/>
      <c r="G67" s="105"/>
      <c r="H67" s="105"/>
      <c r="I67" s="105"/>
      <c r="J67" s="106" t="e">
        <f t="shared" ref="J67:O67" ca="1" si="102">SUMIF($H:$H,$B67,J:J)</f>
        <v>#NAME?</v>
      </c>
      <c r="K67" s="106" t="e">
        <f t="shared" ca="1" si="102"/>
        <v>#NAME?</v>
      </c>
      <c r="L67" s="106">
        <f t="shared" si="102"/>
        <v>0</v>
      </c>
      <c r="M67" s="106" t="e">
        <f t="shared" ca="1" si="102"/>
        <v>#NAME?</v>
      </c>
      <c r="N67" s="106" t="e">
        <f t="shared" ca="1" si="102"/>
        <v>#NAME?</v>
      </c>
      <c r="O67" s="106" t="e">
        <f t="shared" ca="1" si="102"/>
        <v>#NAME?</v>
      </c>
      <c r="P67" s="106" t="e">
        <f t="shared" ca="1" si="5"/>
        <v>#NAME?</v>
      </c>
      <c r="Q67" s="105"/>
      <c r="R67" s="105"/>
      <c r="S67" s="105"/>
      <c r="T67" s="58"/>
      <c r="U67" s="58"/>
      <c r="V67" s="68">
        <f t="shared" si="18"/>
        <v>0</v>
      </c>
      <c r="W67" s="106">
        <f t="shared" ref="W67:AB67" si="103">SUMIF($H:$H,$B67,W:W)</f>
        <v>0</v>
      </c>
      <c r="X67" s="106">
        <f t="shared" si="103"/>
        <v>0</v>
      </c>
      <c r="Y67" s="106">
        <f t="shared" si="103"/>
        <v>0</v>
      </c>
      <c r="Z67" s="106">
        <f t="shared" si="103"/>
        <v>0</v>
      </c>
      <c r="AA67" s="106">
        <f t="shared" si="103"/>
        <v>0</v>
      </c>
      <c r="AB67" s="106">
        <f t="shared" si="103"/>
        <v>0</v>
      </c>
      <c r="AC67" s="106">
        <f t="shared" si="7"/>
        <v>0</v>
      </c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</row>
    <row r="68" spans="1:49" ht="21.75" customHeight="1">
      <c r="A68" s="97"/>
      <c r="B68" s="98" t="s">
        <v>369</v>
      </c>
      <c r="C68" s="98" t="s">
        <v>28</v>
      </c>
      <c r="D68" s="99" t="s">
        <v>165</v>
      </c>
      <c r="E68" s="99" t="s">
        <v>46</v>
      </c>
      <c r="F68" s="99" t="s">
        <v>44</v>
      </c>
      <c r="G68" s="99" t="s">
        <v>71</v>
      </c>
      <c r="H68" s="99" t="str">
        <f t="shared" ref="H68:H73" si="104">F68&amp; " สาขา"&amp;D68&amp;" "&amp;E68&amp;" ปี "&amp;G68</f>
        <v>ครุศาสตรมหาบัณฑิต สาขาการสอนวิทยาศาสตร์ ปรับปรุง ปี 2561</v>
      </c>
      <c r="I68" s="99" t="e">
        <f t="array" aca="1" ref="I68" ca="1">_xludf.IFNA(INDEX(รายชื่ออาจารย์ตามสาขา!$F:$F,MATCH('เอกสารหมายเลข 1 ส่งเสิรม'!$T68,รายชื่ออาจารย์ตามสาขา!$B:$B,0)),"บุคคลภายนอก")</f>
        <v>#NAME?</v>
      </c>
      <c r="J68" s="100" t="e">
        <f t="shared" ref="J68:J73" ca="1" si="105">IF(I68="ข้าราชการพลเรือนในสถาบันอุดมศึกษา",1,0)</f>
        <v>#NAME?</v>
      </c>
      <c r="K68" s="100" t="e">
        <f t="shared" ref="K68:K73" ca="1" si="106">IF(I68="พนักงานมหาวิทยาลัย",1,0)</f>
        <v>#NAME?</v>
      </c>
      <c r="L68" s="100"/>
      <c r="M68" s="100" t="e">
        <f t="shared" ref="M68:M73" ca="1" si="107">IF(I68="ลูกจ้างชั่วคราวรายเดือน",1,0)</f>
        <v>#NAME?</v>
      </c>
      <c r="N68" s="100" t="e">
        <f t="shared" ref="N68:N73" ca="1" si="108">IF(I68="อาจารย์พิเศษรายชั่วโมง",1,0)</f>
        <v>#NAME?</v>
      </c>
      <c r="O68" s="100" t="e">
        <f t="shared" ref="O68:O73" ca="1" si="109">IF(I68="บุคคลภายนอก",1,0)</f>
        <v>#NAME?</v>
      </c>
      <c r="P68" s="100" t="e">
        <f t="shared" ca="1" si="5"/>
        <v>#NAME?</v>
      </c>
      <c r="Q68" s="99"/>
      <c r="R68" s="99"/>
      <c r="S68" s="99"/>
      <c r="T68" s="8">
        <v>5470100064491</v>
      </c>
      <c r="U68" s="8">
        <v>5470100064491</v>
      </c>
      <c r="V68" s="68">
        <f t="shared" si="18"/>
        <v>1</v>
      </c>
      <c r="W68" s="100">
        <f t="shared" ref="W68:W73" si="110">IF(V68="ข้าราชการพลเรือนในสถาบันอุดมศึกษา",1,0)</f>
        <v>0</v>
      </c>
      <c r="X68" s="100">
        <f t="shared" ref="X68:X73" si="111">IF(V68="พนักงานมหาวิทยาลัย",1,0)</f>
        <v>0</v>
      </c>
      <c r="Y68" s="100"/>
      <c r="Z68" s="100">
        <f t="shared" ref="Z68:Z73" si="112">IF(V68="ลูกจ้างชั่วคราวรายเดือน",1,0)</f>
        <v>0</v>
      </c>
      <c r="AA68" s="100">
        <f t="shared" ref="AA68:AA73" si="113">IF(V68="อาจารย์พิเศษรายชั่วโมง",1,0)</f>
        <v>0</v>
      </c>
      <c r="AB68" s="100">
        <f t="shared" ref="AB68:AB73" si="114">IF(V68="บุคคลภายนอก",1,0)</f>
        <v>0</v>
      </c>
      <c r="AC68" s="100">
        <f t="shared" si="7"/>
        <v>0</v>
      </c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</row>
    <row r="69" spans="1:49" ht="21.75" customHeight="1">
      <c r="A69" s="97"/>
      <c r="B69" s="98" t="s">
        <v>164</v>
      </c>
      <c r="C69" s="98" t="s">
        <v>28</v>
      </c>
      <c r="D69" s="99" t="s">
        <v>165</v>
      </c>
      <c r="E69" s="99" t="s">
        <v>46</v>
      </c>
      <c r="F69" s="99" t="s">
        <v>44</v>
      </c>
      <c r="G69" s="99" t="s">
        <v>71</v>
      </c>
      <c r="H69" s="99" t="str">
        <f t="shared" si="104"/>
        <v>ครุศาสตรมหาบัณฑิต สาขาการสอนวิทยาศาสตร์ ปรับปรุง ปี 2561</v>
      </c>
      <c r="I69" s="99" t="e">
        <f t="array" aca="1" ref="I69" ca="1">_xludf.IFNA(INDEX(รายชื่ออาจารย์ตามสาขา!$F:$F,MATCH('เอกสารหมายเลข 1 ส่งเสิรม'!$T69,รายชื่ออาจารย์ตามสาขา!$B:$B,0)),"บุคคลภายนอก")</f>
        <v>#NAME?</v>
      </c>
      <c r="J69" s="100" t="e">
        <f t="shared" ca="1" si="105"/>
        <v>#NAME?</v>
      </c>
      <c r="K69" s="100" t="e">
        <f t="shared" ca="1" si="106"/>
        <v>#NAME?</v>
      </c>
      <c r="L69" s="100"/>
      <c r="M69" s="100" t="e">
        <f t="shared" ca="1" si="107"/>
        <v>#NAME?</v>
      </c>
      <c r="N69" s="100" t="e">
        <f t="shared" ca="1" si="108"/>
        <v>#NAME?</v>
      </c>
      <c r="O69" s="100" t="e">
        <f t="shared" ca="1" si="109"/>
        <v>#NAME?</v>
      </c>
      <c r="P69" s="100" t="e">
        <f t="shared" ca="1" si="5"/>
        <v>#NAME?</v>
      </c>
      <c r="Q69" s="99"/>
      <c r="R69" s="99"/>
      <c r="S69" s="99"/>
      <c r="T69" s="8">
        <v>1411490000059</v>
      </c>
      <c r="U69" s="8">
        <v>1411490000059</v>
      </c>
      <c r="V69" s="68">
        <f t="shared" si="18"/>
        <v>1</v>
      </c>
      <c r="W69" s="100">
        <f t="shared" si="110"/>
        <v>0</v>
      </c>
      <c r="X69" s="100">
        <f t="shared" si="111"/>
        <v>0</v>
      </c>
      <c r="Y69" s="100"/>
      <c r="Z69" s="100">
        <f t="shared" si="112"/>
        <v>0</v>
      </c>
      <c r="AA69" s="100">
        <f t="shared" si="113"/>
        <v>0</v>
      </c>
      <c r="AB69" s="100">
        <f t="shared" si="114"/>
        <v>0</v>
      </c>
      <c r="AC69" s="100">
        <f t="shared" si="7"/>
        <v>0</v>
      </c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</row>
    <row r="70" spans="1:49" ht="21.75" customHeight="1">
      <c r="A70" s="97"/>
      <c r="B70" s="98" t="s">
        <v>380</v>
      </c>
      <c r="C70" s="98" t="s">
        <v>28</v>
      </c>
      <c r="D70" s="99" t="s">
        <v>165</v>
      </c>
      <c r="E70" s="99" t="s">
        <v>46</v>
      </c>
      <c r="F70" s="99" t="s">
        <v>44</v>
      </c>
      <c r="G70" s="99" t="s">
        <v>71</v>
      </c>
      <c r="H70" s="99" t="str">
        <f t="shared" si="104"/>
        <v>ครุศาสตรมหาบัณฑิต สาขาการสอนวิทยาศาสตร์ ปรับปรุง ปี 2561</v>
      </c>
      <c r="I70" s="99" t="e">
        <f t="array" aca="1" ref="I70" ca="1">_xludf.IFNA(INDEX(รายชื่ออาจารย์ตามสาขา!$F:$F,MATCH('เอกสารหมายเลข 1 ส่งเสิรม'!$T70,รายชื่ออาจารย์ตามสาขา!$B:$B,0)),"บุคคลภายนอก")</f>
        <v>#NAME?</v>
      </c>
      <c r="J70" s="100" t="e">
        <f t="shared" ca="1" si="105"/>
        <v>#NAME?</v>
      </c>
      <c r="K70" s="100" t="e">
        <f t="shared" ca="1" si="106"/>
        <v>#NAME?</v>
      </c>
      <c r="L70" s="100"/>
      <c r="M70" s="100" t="e">
        <f t="shared" ca="1" si="107"/>
        <v>#NAME?</v>
      </c>
      <c r="N70" s="100" t="e">
        <f t="shared" ca="1" si="108"/>
        <v>#NAME?</v>
      </c>
      <c r="O70" s="100" t="e">
        <f t="shared" ca="1" si="109"/>
        <v>#NAME?</v>
      </c>
      <c r="P70" s="100" t="e">
        <f t="shared" ca="1" si="5"/>
        <v>#NAME?</v>
      </c>
      <c r="Q70" s="99"/>
      <c r="R70" s="99"/>
      <c r="S70" s="99"/>
      <c r="T70" s="8">
        <v>1490500090470</v>
      </c>
      <c r="U70" s="8">
        <v>1490500090470</v>
      </c>
      <c r="V70" s="68">
        <f t="shared" si="18"/>
        <v>1</v>
      </c>
      <c r="W70" s="100">
        <f t="shared" si="110"/>
        <v>0</v>
      </c>
      <c r="X70" s="100">
        <f t="shared" si="111"/>
        <v>0</v>
      </c>
      <c r="Y70" s="100"/>
      <c r="Z70" s="100">
        <f t="shared" si="112"/>
        <v>0</v>
      </c>
      <c r="AA70" s="100">
        <f t="shared" si="113"/>
        <v>0</v>
      </c>
      <c r="AB70" s="100">
        <f t="shared" si="114"/>
        <v>0</v>
      </c>
      <c r="AC70" s="100">
        <f t="shared" si="7"/>
        <v>0</v>
      </c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</row>
    <row r="71" spans="1:49" ht="21.75" customHeight="1">
      <c r="A71" s="97"/>
      <c r="B71" s="98" t="s">
        <v>383</v>
      </c>
      <c r="C71" s="98" t="s">
        <v>28</v>
      </c>
      <c r="D71" s="99" t="s">
        <v>165</v>
      </c>
      <c r="E71" s="99" t="s">
        <v>46</v>
      </c>
      <c r="F71" s="99" t="s">
        <v>44</v>
      </c>
      <c r="G71" s="99" t="s">
        <v>71</v>
      </c>
      <c r="H71" s="99" t="str">
        <f t="shared" si="104"/>
        <v>ครุศาสตรมหาบัณฑิต สาขาการสอนวิทยาศาสตร์ ปรับปรุง ปี 2561</v>
      </c>
      <c r="I71" s="99" t="e">
        <f t="array" aca="1" ref="I71" ca="1">_xludf.IFNA(INDEX(รายชื่ออาจารย์ตามสาขา!$F:$F,MATCH('เอกสารหมายเลข 1 ส่งเสิรม'!$T71,รายชื่ออาจารย์ตามสาขา!$B:$B,0)),"บุคคลภายนอก")</f>
        <v>#NAME?</v>
      </c>
      <c r="J71" s="100" t="e">
        <f t="shared" ca="1" si="105"/>
        <v>#NAME?</v>
      </c>
      <c r="K71" s="100" t="e">
        <f t="shared" ca="1" si="106"/>
        <v>#NAME?</v>
      </c>
      <c r="L71" s="100"/>
      <c r="M71" s="100" t="e">
        <f t="shared" ca="1" si="107"/>
        <v>#NAME?</v>
      </c>
      <c r="N71" s="100" t="e">
        <f t="shared" ca="1" si="108"/>
        <v>#NAME?</v>
      </c>
      <c r="O71" s="100" t="e">
        <f t="shared" ca="1" si="109"/>
        <v>#NAME?</v>
      </c>
      <c r="P71" s="100" t="e">
        <f t="shared" ca="1" si="5"/>
        <v>#NAME?</v>
      </c>
      <c r="Q71" s="99"/>
      <c r="R71" s="99"/>
      <c r="S71" s="99"/>
      <c r="T71" s="8">
        <v>3100601307031</v>
      </c>
      <c r="U71" s="8">
        <v>3100601307031</v>
      </c>
      <c r="V71" s="68">
        <f t="shared" si="18"/>
        <v>1</v>
      </c>
      <c r="W71" s="100">
        <f t="shared" si="110"/>
        <v>0</v>
      </c>
      <c r="X71" s="100">
        <f t="shared" si="111"/>
        <v>0</v>
      </c>
      <c r="Y71" s="100"/>
      <c r="Z71" s="100">
        <f t="shared" si="112"/>
        <v>0</v>
      </c>
      <c r="AA71" s="100">
        <f t="shared" si="113"/>
        <v>0</v>
      </c>
      <c r="AB71" s="100">
        <f t="shared" si="114"/>
        <v>0</v>
      </c>
      <c r="AC71" s="100">
        <f t="shared" si="7"/>
        <v>0</v>
      </c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</row>
    <row r="72" spans="1:49" ht="21.75" customHeight="1">
      <c r="A72" s="97"/>
      <c r="B72" s="98" t="s">
        <v>386</v>
      </c>
      <c r="C72" s="98" t="s">
        <v>28</v>
      </c>
      <c r="D72" s="99" t="s">
        <v>165</v>
      </c>
      <c r="E72" s="99" t="s">
        <v>46</v>
      </c>
      <c r="F72" s="99" t="s">
        <v>44</v>
      </c>
      <c r="G72" s="99" t="s">
        <v>71</v>
      </c>
      <c r="H72" s="99" t="str">
        <f t="shared" si="104"/>
        <v>ครุศาสตรมหาบัณฑิต สาขาการสอนวิทยาศาสตร์ ปรับปรุง ปี 2561</v>
      </c>
      <c r="I72" s="99" t="e">
        <f t="array" aca="1" ref="I72" ca="1">_xludf.IFNA(INDEX(รายชื่ออาจารย์ตามสาขา!$F:$F,MATCH('เอกสารหมายเลข 1 ส่งเสิรม'!$T72,รายชื่ออาจารย์ตามสาขา!$B:$B,0)),"บุคคลภายนอก")</f>
        <v>#NAME?</v>
      </c>
      <c r="J72" s="100" t="e">
        <f t="shared" ca="1" si="105"/>
        <v>#NAME?</v>
      </c>
      <c r="K72" s="100" t="e">
        <f t="shared" ca="1" si="106"/>
        <v>#NAME?</v>
      </c>
      <c r="L72" s="100"/>
      <c r="M72" s="100" t="e">
        <f t="shared" ca="1" si="107"/>
        <v>#NAME?</v>
      </c>
      <c r="N72" s="100" t="e">
        <f t="shared" ca="1" si="108"/>
        <v>#NAME?</v>
      </c>
      <c r="O72" s="100" t="e">
        <f t="shared" ca="1" si="109"/>
        <v>#NAME?</v>
      </c>
      <c r="P72" s="100" t="e">
        <f t="shared" ca="1" si="5"/>
        <v>#NAME?</v>
      </c>
      <c r="Q72" s="99"/>
      <c r="R72" s="99"/>
      <c r="S72" s="99"/>
      <c r="T72" s="8">
        <v>3410400511178</v>
      </c>
      <c r="U72" s="8">
        <v>3410400511178</v>
      </c>
      <c r="V72" s="68">
        <f t="shared" si="18"/>
        <v>1</v>
      </c>
      <c r="W72" s="100">
        <f t="shared" si="110"/>
        <v>0</v>
      </c>
      <c r="X72" s="100">
        <f t="shared" si="111"/>
        <v>0</v>
      </c>
      <c r="Y72" s="100"/>
      <c r="Z72" s="100">
        <f t="shared" si="112"/>
        <v>0</v>
      </c>
      <c r="AA72" s="100">
        <f t="shared" si="113"/>
        <v>0</v>
      </c>
      <c r="AB72" s="100">
        <f t="shared" si="114"/>
        <v>0</v>
      </c>
      <c r="AC72" s="100">
        <f t="shared" si="7"/>
        <v>0</v>
      </c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</row>
    <row r="73" spans="1:49" ht="21.75" customHeight="1">
      <c r="A73" s="97"/>
      <c r="B73" s="98" t="s">
        <v>390</v>
      </c>
      <c r="C73" s="98" t="s">
        <v>28</v>
      </c>
      <c r="D73" s="99" t="s">
        <v>165</v>
      </c>
      <c r="E73" s="99" t="s">
        <v>46</v>
      </c>
      <c r="F73" s="99" t="s">
        <v>44</v>
      </c>
      <c r="G73" s="99" t="s">
        <v>71</v>
      </c>
      <c r="H73" s="99" t="str">
        <f t="shared" si="104"/>
        <v>ครุศาสตรมหาบัณฑิต สาขาการสอนวิทยาศาสตร์ ปรับปรุง ปี 2561</v>
      </c>
      <c r="I73" s="99" t="e">
        <f t="array" aca="1" ref="I73" ca="1">_xludf.IFNA(INDEX(รายชื่ออาจารย์ตามสาขา!$F:$F,MATCH('เอกสารหมายเลข 1 ส่งเสิรม'!$T73,รายชื่ออาจารย์ตามสาขา!$B:$B,0)),"บุคคลภายนอก")</f>
        <v>#NAME?</v>
      </c>
      <c r="J73" s="100" t="e">
        <f t="shared" ca="1" si="105"/>
        <v>#NAME?</v>
      </c>
      <c r="K73" s="100" t="e">
        <f t="shared" ca="1" si="106"/>
        <v>#NAME?</v>
      </c>
      <c r="L73" s="100"/>
      <c r="M73" s="100" t="e">
        <f t="shared" ca="1" si="107"/>
        <v>#NAME?</v>
      </c>
      <c r="N73" s="100" t="e">
        <f t="shared" ca="1" si="108"/>
        <v>#NAME?</v>
      </c>
      <c r="O73" s="100" t="e">
        <f t="shared" ca="1" si="109"/>
        <v>#NAME?</v>
      </c>
      <c r="P73" s="100" t="e">
        <f t="shared" ca="1" si="5"/>
        <v>#NAME?</v>
      </c>
      <c r="Q73" s="99"/>
      <c r="R73" s="99"/>
      <c r="S73" s="99"/>
      <c r="T73" s="8">
        <v>5470100064482</v>
      </c>
      <c r="U73" s="8">
        <v>5470100064482</v>
      </c>
      <c r="V73" s="68">
        <f t="shared" si="18"/>
        <v>1</v>
      </c>
      <c r="W73" s="100">
        <f t="shared" si="110"/>
        <v>0</v>
      </c>
      <c r="X73" s="100">
        <f t="shared" si="111"/>
        <v>0</v>
      </c>
      <c r="Y73" s="100"/>
      <c r="Z73" s="100">
        <f t="shared" si="112"/>
        <v>0</v>
      </c>
      <c r="AA73" s="100">
        <f t="shared" si="113"/>
        <v>0</v>
      </c>
      <c r="AB73" s="100">
        <f t="shared" si="114"/>
        <v>0</v>
      </c>
      <c r="AC73" s="100">
        <f t="shared" si="7"/>
        <v>0</v>
      </c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</row>
    <row r="74" spans="1:49" ht="21.75" customHeight="1">
      <c r="A74" s="103">
        <v>9</v>
      </c>
      <c r="B74" s="104" t="str">
        <f>F75&amp; " สาขา"&amp;D75&amp;" "&amp;E75&amp;" ปี "&amp;G75</f>
        <v>ครุศาสตรบัณฑิต สาขาเกษตรศาสตร์ ใหม่ ปี 2554</v>
      </c>
      <c r="C74" s="104"/>
      <c r="D74" s="105"/>
      <c r="E74" s="105"/>
      <c r="F74" s="105"/>
      <c r="G74" s="105"/>
      <c r="H74" s="105"/>
      <c r="I74" s="105"/>
      <c r="J74" s="106" t="e">
        <f t="shared" ref="J74:O74" ca="1" si="115">SUMIF($H:$H,$B74,J:J)</f>
        <v>#NAME?</v>
      </c>
      <c r="K74" s="106" t="e">
        <f t="shared" ca="1" si="115"/>
        <v>#NAME?</v>
      </c>
      <c r="L74" s="106">
        <f t="shared" si="115"/>
        <v>0</v>
      </c>
      <c r="M74" s="106" t="e">
        <f t="shared" ca="1" si="115"/>
        <v>#NAME?</v>
      </c>
      <c r="N74" s="106" t="e">
        <f t="shared" ca="1" si="115"/>
        <v>#NAME?</v>
      </c>
      <c r="O74" s="106" t="e">
        <f t="shared" ca="1" si="115"/>
        <v>#NAME?</v>
      </c>
      <c r="P74" s="106" t="e">
        <f t="shared" ca="1" si="5"/>
        <v>#NAME?</v>
      </c>
      <c r="Q74" s="105"/>
      <c r="R74" s="105"/>
      <c r="S74" s="105"/>
      <c r="T74" s="58"/>
      <c r="U74" s="58"/>
      <c r="V74" s="68">
        <f t="shared" si="18"/>
        <v>0</v>
      </c>
      <c r="W74" s="106">
        <f t="shared" ref="W74:AB74" si="116">SUMIF($H:$H,$B74,W:W)</f>
        <v>0</v>
      </c>
      <c r="X74" s="106">
        <f t="shared" si="116"/>
        <v>0</v>
      </c>
      <c r="Y74" s="106">
        <f t="shared" si="116"/>
        <v>0</v>
      </c>
      <c r="Z74" s="106">
        <f t="shared" si="116"/>
        <v>0</v>
      </c>
      <c r="AA74" s="106">
        <f t="shared" si="116"/>
        <v>0</v>
      </c>
      <c r="AB74" s="106">
        <f t="shared" si="116"/>
        <v>0</v>
      </c>
      <c r="AC74" s="106">
        <f t="shared" si="7"/>
        <v>0</v>
      </c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</row>
    <row r="75" spans="1:49" ht="21.75" customHeight="1">
      <c r="A75" s="97"/>
      <c r="B75" s="98" t="s">
        <v>398</v>
      </c>
      <c r="C75" s="98" t="s">
        <v>28</v>
      </c>
      <c r="D75" s="99" t="s">
        <v>121</v>
      </c>
      <c r="E75" s="99" t="s">
        <v>120</v>
      </c>
      <c r="F75" s="99" t="s">
        <v>76</v>
      </c>
      <c r="G75" s="99" t="s">
        <v>119</v>
      </c>
      <c r="H75" s="99" t="str">
        <f t="shared" ref="H75:H79" si="117">F75&amp; " สาขา"&amp;D75&amp;" "&amp;E75&amp;" ปี "&amp;G75</f>
        <v>ครุศาสตรบัณฑิต สาขาเกษตรศาสตร์ ใหม่ ปี 2554</v>
      </c>
      <c r="I75" s="99" t="e">
        <f t="array" aca="1" ref="I75" ca="1">_xludf.IFNA(INDEX(รายชื่ออาจารย์ตามสาขา!$F:$F,MATCH('เอกสารหมายเลข 1 ส่งเสิรม'!$T75,รายชื่ออาจารย์ตามสาขา!$B:$B,0)),"บุคคลภายนอก")</f>
        <v>#NAME?</v>
      </c>
      <c r="J75" s="100" t="e">
        <f t="shared" ref="J75:J79" ca="1" si="118">IF(I75="ข้าราชการพลเรือนในสถาบันอุดมศึกษา",1,0)</f>
        <v>#NAME?</v>
      </c>
      <c r="K75" s="100" t="e">
        <f t="shared" ref="K75:K79" ca="1" si="119">IF(I75="พนักงานมหาวิทยาลัย",1,0)</f>
        <v>#NAME?</v>
      </c>
      <c r="L75" s="100"/>
      <c r="M75" s="100" t="e">
        <f t="shared" ref="M75:M79" ca="1" si="120">IF(I75="ลูกจ้างชั่วคราวรายเดือน",1,0)</f>
        <v>#NAME?</v>
      </c>
      <c r="N75" s="100" t="e">
        <f t="shared" ref="N75:N79" ca="1" si="121">IF(I75="อาจารย์พิเศษรายชั่วโมง",1,0)</f>
        <v>#NAME?</v>
      </c>
      <c r="O75" s="100" t="e">
        <f t="shared" ref="O75:O79" ca="1" si="122">IF(I75="บุคคลภายนอก",1,0)</f>
        <v>#NAME?</v>
      </c>
      <c r="P75" s="100" t="e">
        <f t="shared" ca="1" si="5"/>
        <v>#NAME?</v>
      </c>
      <c r="Q75" s="99"/>
      <c r="R75" s="99"/>
      <c r="S75" s="99"/>
      <c r="T75" s="8">
        <v>3479900045051</v>
      </c>
      <c r="U75" s="8">
        <v>3479900045051</v>
      </c>
      <c r="V75" s="68">
        <f t="shared" si="18"/>
        <v>1</v>
      </c>
      <c r="W75" s="100">
        <f t="shared" ref="W75:W79" si="123">IF(V75="ข้าราชการพลเรือนในสถาบันอุดมศึกษา",1,0)</f>
        <v>0</v>
      </c>
      <c r="X75" s="100">
        <f t="shared" ref="X75:X79" si="124">IF(V75="พนักงานมหาวิทยาลัย",1,0)</f>
        <v>0</v>
      </c>
      <c r="Y75" s="100"/>
      <c r="Z75" s="100">
        <f t="shared" ref="Z75:Z79" si="125">IF(V75="ลูกจ้างชั่วคราวรายเดือน",1,0)</f>
        <v>0</v>
      </c>
      <c r="AA75" s="100">
        <f t="shared" ref="AA75:AA79" si="126">IF(V75="อาจารย์พิเศษรายชั่วโมง",1,0)</f>
        <v>0</v>
      </c>
      <c r="AB75" s="100">
        <f t="shared" ref="AB75:AB79" si="127">IF(V75="บุคคลภายนอก",1,0)</f>
        <v>0</v>
      </c>
      <c r="AC75" s="100">
        <f t="shared" si="7"/>
        <v>0</v>
      </c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</row>
    <row r="76" spans="1:49" ht="21.75" customHeight="1">
      <c r="A76" s="97"/>
      <c r="B76" s="98" t="s">
        <v>407</v>
      </c>
      <c r="C76" s="98" t="s">
        <v>28</v>
      </c>
      <c r="D76" s="99" t="s">
        <v>121</v>
      </c>
      <c r="E76" s="99" t="s">
        <v>120</v>
      </c>
      <c r="F76" s="99" t="s">
        <v>76</v>
      </c>
      <c r="G76" s="99" t="s">
        <v>119</v>
      </c>
      <c r="H76" s="99" t="str">
        <f t="shared" si="117"/>
        <v>ครุศาสตรบัณฑิต สาขาเกษตรศาสตร์ ใหม่ ปี 2554</v>
      </c>
      <c r="I76" s="99" t="e">
        <f t="array" aca="1" ref="I76" ca="1">_xludf.IFNA(INDEX(รายชื่ออาจารย์ตามสาขา!$F:$F,MATCH('เอกสารหมายเลข 1 ส่งเสิรม'!$T76,รายชื่ออาจารย์ตามสาขา!$B:$B,0)),"บุคคลภายนอก")</f>
        <v>#NAME?</v>
      </c>
      <c r="J76" s="100" t="e">
        <f t="shared" ca="1" si="118"/>
        <v>#NAME?</v>
      </c>
      <c r="K76" s="100" t="e">
        <f t="shared" ca="1" si="119"/>
        <v>#NAME?</v>
      </c>
      <c r="L76" s="100"/>
      <c r="M76" s="100" t="e">
        <f t="shared" ca="1" si="120"/>
        <v>#NAME?</v>
      </c>
      <c r="N76" s="100" t="e">
        <f t="shared" ca="1" si="121"/>
        <v>#NAME?</v>
      </c>
      <c r="O76" s="100" t="e">
        <f t="shared" ca="1" si="122"/>
        <v>#NAME?</v>
      </c>
      <c r="P76" s="100" t="e">
        <f t="shared" ca="1" si="5"/>
        <v>#NAME?</v>
      </c>
      <c r="Q76" s="99"/>
      <c r="R76" s="99"/>
      <c r="S76" s="99"/>
      <c r="T76" s="8">
        <v>3460500754463</v>
      </c>
      <c r="U76" s="8">
        <v>3460500754463</v>
      </c>
      <c r="V76" s="68">
        <f t="shared" si="18"/>
        <v>1</v>
      </c>
      <c r="W76" s="100">
        <f t="shared" si="123"/>
        <v>0</v>
      </c>
      <c r="X76" s="100">
        <f t="shared" si="124"/>
        <v>0</v>
      </c>
      <c r="Y76" s="100"/>
      <c r="Z76" s="100">
        <f t="shared" si="125"/>
        <v>0</v>
      </c>
      <c r="AA76" s="100">
        <f t="shared" si="126"/>
        <v>0</v>
      </c>
      <c r="AB76" s="100">
        <f t="shared" si="127"/>
        <v>0</v>
      </c>
      <c r="AC76" s="100">
        <f t="shared" si="7"/>
        <v>0</v>
      </c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</row>
    <row r="77" spans="1:49" ht="21.75" customHeight="1">
      <c r="A77" s="97"/>
      <c r="B77" s="98" t="s">
        <v>411</v>
      </c>
      <c r="C77" s="98" t="s">
        <v>28</v>
      </c>
      <c r="D77" s="99" t="s">
        <v>121</v>
      </c>
      <c r="E77" s="99" t="s">
        <v>120</v>
      </c>
      <c r="F77" s="99" t="s">
        <v>76</v>
      </c>
      <c r="G77" s="99" t="s">
        <v>119</v>
      </c>
      <c r="H77" s="99" t="str">
        <f t="shared" si="117"/>
        <v>ครุศาสตรบัณฑิต สาขาเกษตรศาสตร์ ใหม่ ปี 2554</v>
      </c>
      <c r="I77" s="99" t="e">
        <f t="array" aca="1" ref="I77" ca="1">_xludf.IFNA(INDEX(รายชื่ออาจารย์ตามสาขา!$F:$F,MATCH('เอกสารหมายเลข 1 ส่งเสิรม'!$T77,รายชื่ออาจารย์ตามสาขา!$B:$B,0)),"บุคคลภายนอก")</f>
        <v>#NAME?</v>
      </c>
      <c r="J77" s="100" t="e">
        <f t="shared" ca="1" si="118"/>
        <v>#NAME?</v>
      </c>
      <c r="K77" s="100" t="e">
        <f t="shared" ca="1" si="119"/>
        <v>#NAME?</v>
      </c>
      <c r="L77" s="100"/>
      <c r="M77" s="100" t="e">
        <f t="shared" ca="1" si="120"/>
        <v>#NAME?</v>
      </c>
      <c r="N77" s="100" t="e">
        <f t="shared" ca="1" si="121"/>
        <v>#NAME?</v>
      </c>
      <c r="O77" s="100" t="e">
        <f t="shared" ca="1" si="122"/>
        <v>#NAME?</v>
      </c>
      <c r="P77" s="100" t="e">
        <f t="shared" ca="1" si="5"/>
        <v>#NAME?</v>
      </c>
      <c r="Q77" s="99"/>
      <c r="R77" s="99"/>
      <c r="S77" s="99"/>
      <c r="T77" s="8">
        <v>3100201223124</v>
      </c>
      <c r="U77" s="8">
        <v>3100201223124</v>
      </c>
      <c r="V77" s="68">
        <f t="shared" si="18"/>
        <v>1</v>
      </c>
      <c r="W77" s="100">
        <f t="shared" si="123"/>
        <v>0</v>
      </c>
      <c r="X77" s="100">
        <f t="shared" si="124"/>
        <v>0</v>
      </c>
      <c r="Y77" s="100"/>
      <c r="Z77" s="100">
        <f t="shared" si="125"/>
        <v>0</v>
      </c>
      <c r="AA77" s="100">
        <f t="shared" si="126"/>
        <v>0</v>
      </c>
      <c r="AB77" s="100">
        <f t="shared" si="127"/>
        <v>0</v>
      </c>
      <c r="AC77" s="100">
        <f t="shared" si="7"/>
        <v>0</v>
      </c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</row>
    <row r="78" spans="1:49" ht="21.75" customHeight="1">
      <c r="A78" s="97"/>
      <c r="B78" s="98" t="s">
        <v>251</v>
      </c>
      <c r="C78" s="98" t="s">
        <v>28</v>
      </c>
      <c r="D78" s="99" t="s">
        <v>121</v>
      </c>
      <c r="E78" s="99" t="s">
        <v>120</v>
      </c>
      <c r="F78" s="99" t="s">
        <v>76</v>
      </c>
      <c r="G78" s="99" t="s">
        <v>119</v>
      </c>
      <c r="H78" s="99" t="str">
        <f t="shared" si="117"/>
        <v>ครุศาสตรบัณฑิต สาขาเกษตรศาสตร์ ใหม่ ปี 2554</v>
      </c>
      <c r="I78" s="99" t="e">
        <f t="array" aca="1" ref="I78" ca="1">_xludf.IFNA(INDEX(รายชื่ออาจารย์ตามสาขา!$F:$F,MATCH('เอกสารหมายเลข 1 ส่งเสิรม'!$T78,รายชื่ออาจารย์ตามสาขา!$B:$B,0)),"บุคคลภายนอก")</f>
        <v>#NAME?</v>
      </c>
      <c r="J78" s="100" t="e">
        <f t="shared" ca="1" si="118"/>
        <v>#NAME?</v>
      </c>
      <c r="K78" s="100" t="e">
        <f t="shared" ca="1" si="119"/>
        <v>#NAME?</v>
      </c>
      <c r="L78" s="100"/>
      <c r="M78" s="100" t="e">
        <f t="shared" ca="1" si="120"/>
        <v>#NAME?</v>
      </c>
      <c r="N78" s="100" t="e">
        <f t="shared" ca="1" si="121"/>
        <v>#NAME?</v>
      </c>
      <c r="O78" s="100" t="e">
        <f t="shared" ca="1" si="122"/>
        <v>#NAME?</v>
      </c>
      <c r="P78" s="100" t="e">
        <f t="shared" ca="1" si="5"/>
        <v>#NAME?</v>
      </c>
      <c r="Q78" s="99"/>
      <c r="R78" s="99"/>
      <c r="S78" s="99"/>
      <c r="T78" s="8">
        <v>3470101321831</v>
      </c>
      <c r="U78" s="8">
        <v>3470101321831</v>
      </c>
      <c r="V78" s="68">
        <f t="shared" si="18"/>
        <v>1</v>
      </c>
      <c r="W78" s="100">
        <f t="shared" si="123"/>
        <v>0</v>
      </c>
      <c r="X78" s="100">
        <f t="shared" si="124"/>
        <v>0</v>
      </c>
      <c r="Y78" s="100"/>
      <c r="Z78" s="100">
        <f t="shared" si="125"/>
        <v>0</v>
      </c>
      <c r="AA78" s="100">
        <f t="shared" si="126"/>
        <v>0</v>
      </c>
      <c r="AB78" s="100">
        <f t="shared" si="127"/>
        <v>0</v>
      </c>
      <c r="AC78" s="100">
        <f t="shared" si="7"/>
        <v>0</v>
      </c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</row>
    <row r="79" spans="1:49" ht="21.75" customHeight="1">
      <c r="A79" s="97"/>
      <c r="B79" s="98" t="s">
        <v>248</v>
      </c>
      <c r="C79" s="98" t="s">
        <v>28</v>
      </c>
      <c r="D79" s="99" t="s">
        <v>121</v>
      </c>
      <c r="E79" s="99" t="s">
        <v>120</v>
      </c>
      <c r="F79" s="99" t="s">
        <v>76</v>
      </c>
      <c r="G79" s="99" t="s">
        <v>119</v>
      </c>
      <c r="H79" s="99" t="str">
        <f t="shared" si="117"/>
        <v>ครุศาสตรบัณฑิต สาขาเกษตรศาสตร์ ใหม่ ปี 2554</v>
      </c>
      <c r="I79" s="99" t="e">
        <f t="array" aca="1" ref="I79" ca="1">_xludf.IFNA(INDEX(รายชื่ออาจารย์ตามสาขา!$F:$F,MATCH('เอกสารหมายเลข 1 ส่งเสิรม'!$T79,รายชื่ออาจารย์ตามสาขา!$B:$B,0)),"บุคคลภายนอก")</f>
        <v>#NAME?</v>
      </c>
      <c r="J79" s="100" t="e">
        <f t="shared" ca="1" si="118"/>
        <v>#NAME?</v>
      </c>
      <c r="K79" s="100" t="e">
        <f t="shared" ca="1" si="119"/>
        <v>#NAME?</v>
      </c>
      <c r="L79" s="100"/>
      <c r="M79" s="100" t="e">
        <f t="shared" ca="1" si="120"/>
        <v>#NAME?</v>
      </c>
      <c r="N79" s="100" t="e">
        <f t="shared" ca="1" si="121"/>
        <v>#NAME?</v>
      </c>
      <c r="O79" s="100" t="e">
        <f t="shared" ca="1" si="122"/>
        <v>#NAME?</v>
      </c>
      <c r="P79" s="100" t="e">
        <f t="shared" ca="1" si="5"/>
        <v>#NAME?</v>
      </c>
      <c r="Q79" s="99"/>
      <c r="R79" s="99"/>
      <c r="S79" s="99"/>
      <c r="T79" s="8">
        <v>1489900013942</v>
      </c>
      <c r="U79" s="8">
        <v>1489900013942</v>
      </c>
      <c r="V79" s="68">
        <f t="shared" si="18"/>
        <v>1</v>
      </c>
      <c r="W79" s="100">
        <f t="shared" si="123"/>
        <v>0</v>
      </c>
      <c r="X79" s="100">
        <f t="shared" si="124"/>
        <v>0</v>
      </c>
      <c r="Y79" s="100"/>
      <c r="Z79" s="100">
        <f t="shared" si="125"/>
        <v>0</v>
      </c>
      <c r="AA79" s="100">
        <f t="shared" si="126"/>
        <v>0</v>
      </c>
      <c r="AB79" s="100">
        <f t="shared" si="127"/>
        <v>0</v>
      </c>
      <c r="AC79" s="100">
        <f t="shared" si="7"/>
        <v>0</v>
      </c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</row>
    <row r="80" spans="1:49" ht="21.75" customHeight="1">
      <c r="A80" s="103">
        <v>10</v>
      </c>
      <c r="B80" s="104" t="str">
        <f>F81&amp; " สาขา"&amp;D81&amp;" "&amp;E81&amp;" ปี "&amp;G81</f>
        <v>ครุศาสตรบัณฑิต สาขาคณิตศาสตร์ ปรับปรุง ปี 2559</v>
      </c>
      <c r="C80" s="104"/>
      <c r="D80" s="105"/>
      <c r="E80" s="105"/>
      <c r="F80" s="105"/>
      <c r="G80" s="105"/>
      <c r="H80" s="105"/>
      <c r="I80" s="105"/>
      <c r="J80" s="106" t="e">
        <f t="shared" ref="J80:O80" ca="1" si="128">SUMIF($H:$H,$B80,J:J)</f>
        <v>#NAME?</v>
      </c>
      <c r="K80" s="106" t="e">
        <f t="shared" ca="1" si="128"/>
        <v>#NAME?</v>
      </c>
      <c r="L80" s="106">
        <f t="shared" si="128"/>
        <v>0</v>
      </c>
      <c r="M80" s="106" t="e">
        <f t="shared" ca="1" si="128"/>
        <v>#NAME?</v>
      </c>
      <c r="N80" s="106" t="e">
        <f t="shared" ca="1" si="128"/>
        <v>#NAME?</v>
      </c>
      <c r="O80" s="106" t="e">
        <f t="shared" ca="1" si="128"/>
        <v>#NAME?</v>
      </c>
      <c r="P80" s="106" t="e">
        <f t="shared" ca="1" si="5"/>
        <v>#NAME?</v>
      </c>
      <c r="Q80" s="105"/>
      <c r="R80" s="105"/>
      <c r="S80" s="105"/>
      <c r="T80" s="58"/>
      <c r="U80" s="58"/>
      <c r="V80" s="68">
        <f t="shared" si="18"/>
        <v>0</v>
      </c>
      <c r="W80" s="106">
        <f t="shared" ref="W80:AB80" si="129">SUMIF($H:$H,$B80,W:W)</f>
        <v>0</v>
      </c>
      <c r="X80" s="106">
        <f t="shared" si="129"/>
        <v>0</v>
      </c>
      <c r="Y80" s="106">
        <f t="shared" si="129"/>
        <v>0</v>
      </c>
      <c r="Z80" s="106">
        <f t="shared" si="129"/>
        <v>0</v>
      </c>
      <c r="AA80" s="106">
        <f t="shared" si="129"/>
        <v>0</v>
      </c>
      <c r="AB80" s="106">
        <f t="shared" si="129"/>
        <v>0</v>
      </c>
      <c r="AC80" s="106">
        <f t="shared" si="7"/>
        <v>0</v>
      </c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</row>
    <row r="81" spans="1:49" ht="21.75" customHeight="1">
      <c r="A81" s="97"/>
      <c r="B81" s="98" t="s">
        <v>430</v>
      </c>
      <c r="C81" s="98" t="s">
        <v>28</v>
      </c>
      <c r="D81" s="99" t="s">
        <v>170</v>
      </c>
      <c r="E81" s="99" t="s">
        <v>46</v>
      </c>
      <c r="F81" s="99" t="s">
        <v>76</v>
      </c>
      <c r="G81" s="99" t="s">
        <v>45</v>
      </c>
      <c r="H81" s="99" t="str">
        <f t="shared" ref="H81:H85" si="130">F81&amp; " สาขา"&amp;D81&amp;" "&amp;E81&amp;" ปี "&amp;G81</f>
        <v>ครุศาสตรบัณฑิต สาขาคณิตศาสตร์ ปรับปรุง ปี 2559</v>
      </c>
      <c r="I81" s="99" t="e">
        <f t="array" aca="1" ref="I81" ca="1">_xludf.IFNA(INDEX(รายชื่ออาจารย์ตามสาขา!$F:$F,MATCH('เอกสารหมายเลข 1 ส่งเสิรม'!$T81,รายชื่ออาจารย์ตามสาขา!$B:$B,0)),"บุคคลภายนอก")</f>
        <v>#NAME?</v>
      </c>
      <c r="J81" s="100" t="e">
        <f t="shared" ref="J81:J85" ca="1" si="131">IF(I81="ข้าราชการพลเรือนในสถาบันอุดมศึกษา",1,0)</f>
        <v>#NAME?</v>
      </c>
      <c r="K81" s="100" t="e">
        <f t="shared" ref="K81:K85" ca="1" si="132">IF(I81="พนักงานมหาวิทยาลัย",1,0)</f>
        <v>#NAME?</v>
      </c>
      <c r="L81" s="100"/>
      <c r="M81" s="100" t="e">
        <f t="shared" ref="M81:M85" ca="1" si="133">IF(I81="ลูกจ้างชั่วคราวรายเดือน",1,0)</f>
        <v>#NAME?</v>
      </c>
      <c r="N81" s="100" t="e">
        <f t="shared" ref="N81:N85" ca="1" si="134">IF(I81="อาจารย์พิเศษรายชั่วโมง",1,0)</f>
        <v>#NAME?</v>
      </c>
      <c r="O81" s="100" t="e">
        <f t="shared" ref="O81:O85" ca="1" si="135">IF(I81="บุคคลภายนอก",1,0)</f>
        <v>#NAME?</v>
      </c>
      <c r="P81" s="100" t="e">
        <f t="shared" ca="1" si="5"/>
        <v>#NAME?</v>
      </c>
      <c r="Q81" s="99"/>
      <c r="R81" s="99"/>
      <c r="S81" s="99"/>
      <c r="T81" s="8">
        <v>3480900395231</v>
      </c>
      <c r="U81" s="8">
        <v>3480900395231</v>
      </c>
      <c r="V81" s="68">
        <f t="shared" si="18"/>
        <v>1</v>
      </c>
      <c r="W81" s="100">
        <f t="shared" ref="W81:W85" si="136">IF(V81="ข้าราชการพลเรือนในสถาบันอุดมศึกษา",1,0)</f>
        <v>0</v>
      </c>
      <c r="X81" s="100">
        <f t="shared" ref="X81:X85" si="137">IF(V81="พนักงานมหาวิทยาลัย",1,0)</f>
        <v>0</v>
      </c>
      <c r="Y81" s="100"/>
      <c r="Z81" s="100">
        <f t="shared" ref="Z81:Z85" si="138">IF(V81="ลูกจ้างชั่วคราวรายเดือน",1,0)</f>
        <v>0</v>
      </c>
      <c r="AA81" s="100">
        <f t="shared" ref="AA81:AA85" si="139">IF(V81="อาจารย์พิเศษรายชั่วโมง",1,0)</f>
        <v>0</v>
      </c>
      <c r="AB81" s="100">
        <f t="shared" ref="AB81:AB85" si="140">IF(V81="บุคคลภายนอก",1,0)</f>
        <v>0</v>
      </c>
      <c r="AC81" s="100">
        <f t="shared" si="7"/>
        <v>0</v>
      </c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</row>
    <row r="82" spans="1:49" ht="21.75" customHeight="1">
      <c r="A82" s="97"/>
      <c r="B82" s="98" t="s">
        <v>180</v>
      </c>
      <c r="C82" s="98" t="s">
        <v>28</v>
      </c>
      <c r="D82" s="99" t="s">
        <v>170</v>
      </c>
      <c r="E82" s="99" t="s">
        <v>46</v>
      </c>
      <c r="F82" s="99" t="s">
        <v>76</v>
      </c>
      <c r="G82" s="99" t="s">
        <v>45</v>
      </c>
      <c r="H82" s="99" t="str">
        <f t="shared" si="130"/>
        <v>ครุศาสตรบัณฑิต สาขาคณิตศาสตร์ ปรับปรุง ปี 2559</v>
      </c>
      <c r="I82" s="99" t="e">
        <f t="array" aca="1" ref="I82" ca="1">_xludf.IFNA(INDEX(รายชื่ออาจารย์ตามสาขา!$F:$F,MATCH('เอกสารหมายเลข 1 ส่งเสิรม'!$T82,รายชื่ออาจารย์ตามสาขา!$B:$B,0)),"บุคคลภายนอก")</f>
        <v>#NAME?</v>
      </c>
      <c r="J82" s="100" t="e">
        <f t="shared" ca="1" si="131"/>
        <v>#NAME?</v>
      </c>
      <c r="K82" s="100" t="e">
        <f t="shared" ca="1" si="132"/>
        <v>#NAME?</v>
      </c>
      <c r="L82" s="100"/>
      <c r="M82" s="100" t="e">
        <f t="shared" ca="1" si="133"/>
        <v>#NAME?</v>
      </c>
      <c r="N82" s="100" t="e">
        <f t="shared" ca="1" si="134"/>
        <v>#NAME?</v>
      </c>
      <c r="O82" s="100" t="e">
        <f t="shared" ca="1" si="135"/>
        <v>#NAME?</v>
      </c>
      <c r="P82" s="100" t="e">
        <f t="shared" ca="1" si="5"/>
        <v>#NAME?</v>
      </c>
      <c r="Q82" s="99"/>
      <c r="R82" s="99"/>
      <c r="S82" s="99"/>
      <c r="T82" s="8">
        <v>3471500108678</v>
      </c>
      <c r="U82" s="8">
        <v>3471500108678</v>
      </c>
      <c r="V82" s="68">
        <f t="shared" si="18"/>
        <v>1</v>
      </c>
      <c r="W82" s="100">
        <f t="shared" si="136"/>
        <v>0</v>
      </c>
      <c r="X82" s="100">
        <f t="shared" si="137"/>
        <v>0</v>
      </c>
      <c r="Y82" s="100"/>
      <c r="Z82" s="100">
        <f t="shared" si="138"/>
        <v>0</v>
      </c>
      <c r="AA82" s="100">
        <f t="shared" si="139"/>
        <v>0</v>
      </c>
      <c r="AB82" s="100">
        <f t="shared" si="140"/>
        <v>0</v>
      </c>
      <c r="AC82" s="100">
        <f t="shared" si="7"/>
        <v>0</v>
      </c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</row>
    <row r="83" spans="1:49" ht="21.75" customHeight="1">
      <c r="A83" s="97"/>
      <c r="B83" s="98" t="s">
        <v>169</v>
      </c>
      <c r="C83" s="98" t="s">
        <v>28</v>
      </c>
      <c r="D83" s="99" t="s">
        <v>170</v>
      </c>
      <c r="E83" s="99" t="s">
        <v>46</v>
      </c>
      <c r="F83" s="99" t="s">
        <v>76</v>
      </c>
      <c r="G83" s="99" t="s">
        <v>45</v>
      </c>
      <c r="H83" s="99" t="str">
        <f t="shared" si="130"/>
        <v>ครุศาสตรบัณฑิต สาขาคณิตศาสตร์ ปรับปรุง ปี 2559</v>
      </c>
      <c r="I83" s="99" t="e">
        <f t="array" aca="1" ref="I83" ca="1">_xludf.IFNA(INDEX(รายชื่ออาจารย์ตามสาขา!$F:$F,MATCH('เอกสารหมายเลข 1 ส่งเสิรม'!$T83,รายชื่ออาจารย์ตามสาขา!$B:$B,0)),"บุคคลภายนอก")</f>
        <v>#NAME?</v>
      </c>
      <c r="J83" s="100" t="e">
        <f t="shared" ca="1" si="131"/>
        <v>#NAME?</v>
      </c>
      <c r="K83" s="100" t="e">
        <f t="shared" ca="1" si="132"/>
        <v>#NAME?</v>
      </c>
      <c r="L83" s="100"/>
      <c r="M83" s="100" t="e">
        <f t="shared" ca="1" si="133"/>
        <v>#NAME?</v>
      </c>
      <c r="N83" s="100" t="e">
        <f t="shared" ca="1" si="134"/>
        <v>#NAME?</v>
      </c>
      <c r="O83" s="100" t="e">
        <f t="shared" ca="1" si="135"/>
        <v>#NAME?</v>
      </c>
      <c r="P83" s="100" t="e">
        <f t="shared" ca="1" si="5"/>
        <v>#NAME?</v>
      </c>
      <c r="Q83" s="99"/>
      <c r="R83" s="99"/>
      <c r="S83" s="99"/>
      <c r="T83" s="8">
        <v>1470400031137</v>
      </c>
      <c r="U83" s="8">
        <v>1470400031137</v>
      </c>
      <c r="V83" s="68">
        <f t="shared" si="18"/>
        <v>1</v>
      </c>
      <c r="W83" s="100">
        <f t="shared" si="136"/>
        <v>0</v>
      </c>
      <c r="X83" s="100">
        <f t="shared" si="137"/>
        <v>0</v>
      </c>
      <c r="Y83" s="100"/>
      <c r="Z83" s="100">
        <f t="shared" si="138"/>
        <v>0</v>
      </c>
      <c r="AA83" s="100">
        <f t="shared" si="139"/>
        <v>0</v>
      </c>
      <c r="AB83" s="100">
        <f t="shared" si="140"/>
        <v>0</v>
      </c>
      <c r="AC83" s="100">
        <f t="shared" si="7"/>
        <v>0</v>
      </c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</row>
    <row r="84" spans="1:49" ht="21.75" customHeight="1">
      <c r="A84" s="97"/>
      <c r="B84" s="98" t="s">
        <v>442</v>
      </c>
      <c r="C84" s="98" t="s">
        <v>28</v>
      </c>
      <c r="D84" s="99" t="s">
        <v>170</v>
      </c>
      <c r="E84" s="99" t="s">
        <v>46</v>
      </c>
      <c r="F84" s="99" t="s">
        <v>76</v>
      </c>
      <c r="G84" s="99" t="s">
        <v>45</v>
      </c>
      <c r="H84" s="99" t="str">
        <f t="shared" si="130"/>
        <v>ครุศาสตรบัณฑิต สาขาคณิตศาสตร์ ปรับปรุง ปี 2559</v>
      </c>
      <c r="I84" s="99" t="e">
        <f t="array" aca="1" ref="I84" ca="1">_xludf.IFNA(INDEX(รายชื่ออาจารย์ตามสาขา!$F:$F,MATCH('เอกสารหมายเลข 1 ส่งเสิรม'!$T84,รายชื่ออาจารย์ตามสาขา!$B:$B,0)),"บุคคลภายนอก")</f>
        <v>#NAME?</v>
      </c>
      <c r="J84" s="100" t="e">
        <f t="shared" ca="1" si="131"/>
        <v>#NAME?</v>
      </c>
      <c r="K84" s="100" t="e">
        <f t="shared" ca="1" si="132"/>
        <v>#NAME?</v>
      </c>
      <c r="L84" s="100"/>
      <c r="M84" s="100" t="e">
        <f t="shared" ca="1" si="133"/>
        <v>#NAME?</v>
      </c>
      <c r="N84" s="100" t="e">
        <f t="shared" ca="1" si="134"/>
        <v>#NAME?</v>
      </c>
      <c r="O84" s="100" t="e">
        <f t="shared" ca="1" si="135"/>
        <v>#NAME?</v>
      </c>
      <c r="P84" s="100" t="e">
        <f t="shared" ca="1" si="5"/>
        <v>#NAME?</v>
      </c>
      <c r="Q84" s="99"/>
      <c r="R84" s="99"/>
      <c r="S84" s="99"/>
      <c r="T84" s="8">
        <v>3101700531933</v>
      </c>
      <c r="U84" s="8">
        <v>3101700531933</v>
      </c>
      <c r="V84" s="68">
        <f t="shared" si="18"/>
        <v>1</v>
      </c>
      <c r="W84" s="100">
        <f t="shared" si="136"/>
        <v>0</v>
      </c>
      <c r="X84" s="100">
        <f t="shared" si="137"/>
        <v>0</v>
      </c>
      <c r="Y84" s="100"/>
      <c r="Z84" s="100">
        <f t="shared" si="138"/>
        <v>0</v>
      </c>
      <c r="AA84" s="100">
        <f t="shared" si="139"/>
        <v>0</v>
      </c>
      <c r="AB84" s="100">
        <f t="shared" si="140"/>
        <v>0</v>
      </c>
      <c r="AC84" s="100">
        <f t="shared" si="7"/>
        <v>0</v>
      </c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</row>
    <row r="85" spans="1:49" ht="21.75" customHeight="1">
      <c r="A85" s="97"/>
      <c r="B85" s="98" t="s">
        <v>447</v>
      </c>
      <c r="C85" s="98" t="s">
        <v>28</v>
      </c>
      <c r="D85" s="99" t="s">
        <v>170</v>
      </c>
      <c r="E85" s="99" t="s">
        <v>46</v>
      </c>
      <c r="F85" s="99" t="s">
        <v>76</v>
      </c>
      <c r="G85" s="99" t="s">
        <v>45</v>
      </c>
      <c r="H85" s="99" t="str">
        <f t="shared" si="130"/>
        <v>ครุศาสตรบัณฑิต สาขาคณิตศาสตร์ ปรับปรุง ปี 2559</v>
      </c>
      <c r="I85" s="99" t="e">
        <f t="array" aca="1" ref="I85" ca="1">_xludf.IFNA(INDEX(รายชื่ออาจารย์ตามสาขา!$F:$F,MATCH('เอกสารหมายเลข 1 ส่งเสิรม'!$T85,รายชื่ออาจารย์ตามสาขา!$B:$B,0)),"บุคคลภายนอก")</f>
        <v>#NAME?</v>
      </c>
      <c r="J85" s="100" t="e">
        <f t="shared" ca="1" si="131"/>
        <v>#NAME?</v>
      </c>
      <c r="K85" s="100" t="e">
        <f t="shared" ca="1" si="132"/>
        <v>#NAME?</v>
      </c>
      <c r="L85" s="100"/>
      <c r="M85" s="100" t="e">
        <f t="shared" ca="1" si="133"/>
        <v>#NAME?</v>
      </c>
      <c r="N85" s="100" t="e">
        <f t="shared" ca="1" si="134"/>
        <v>#NAME?</v>
      </c>
      <c r="O85" s="100" t="e">
        <f t="shared" ca="1" si="135"/>
        <v>#NAME?</v>
      </c>
      <c r="P85" s="100" t="e">
        <f t="shared" ca="1" si="5"/>
        <v>#NAME?</v>
      </c>
      <c r="Q85" s="99"/>
      <c r="R85" s="99"/>
      <c r="S85" s="99"/>
      <c r="T85" s="8">
        <v>3349900809728</v>
      </c>
      <c r="U85" s="8">
        <v>3349900809728</v>
      </c>
      <c r="V85" s="68">
        <f t="shared" si="18"/>
        <v>1</v>
      </c>
      <c r="W85" s="100">
        <f t="shared" si="136"/>
        <v>0</v>
      </c>
      <c r="X85" s="100">
        <f t="shared" si="137"/>
        <v>0</v>
      </c>
      <c r="Y85" s="100"/>
      <c r="Z85" s="100">
        <f t="shared" si="138"/>
        <v>0</v>
      </c>
      <c r="AA85" s="100">
        <f t="shared" si="139"/>
        <v>0</v>
      </c>
      <c r="AB85" s="100">
        <f t="shared" si="140"/>
        <v>0</v>
      </c>
      <c r="AC85" s="100">
        <f t="shared" si="7"/>
        <v>0</v>
      </c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</row>
    <row r="86" spans="1:49" ht="21.75" customHeight="1">
      <c r="A86" s="103">
        <v>11</v>
      </c>
      <c r="B86" s="104" t="str">
        <f>F87&amp; " สาขา"&amp;D87&amp;" "&amp;E87&amp;" ปี "&amp;G87</f>
        <v>ครุศาสตรบัณฑิต สาขาคหกรรมศาสตร์ ปรับปรุง ปี 2560</v>
      </c>
      <c r="C86" s="104"/>
      <c r="D86" s="105"/>
      <c r="E86" s="105"/>
      <c r="F86" s="105"/>
      <c r="G86" s="105"/>
      <c r="H86" s="105"/>
      <c r="I86" s="105"/>
      <c r="J86" s="106" t="e">
        <f t="shared" ref="J86:O86" ca="1" si="141">SUMIF($H:$H,$B86,J:J)</f>
        <v>#NAME?</v>
      </c>
      <c r="K86" s="106" t="e">
        <f t="shared" ca="1" si="141"/>
        <v>#NAME?</v>
      </c>
      <c r="L86" s="106">
        <f t="shared" si="141"/>
        <v>0</v>
      </c>
      <c r="M86" s="106" t="e">
        <f t="shared" ca="1" si="141"/>
        <v>#NAME?</v>
      </c>
      <c r="N86" s="106" t="e">
        <f t="shared" ca="1" si="141"/>
        <v>#NAME?</v>
      </c>
      <c r="O86" s="106" t="e">
        <f t="shared" ca="1" si="141"/>
        <v>#NAME?</v>
      </c>
      <c r="P86" s="106" t="e">
        <f t="shared" ca="1" si="5"/>
        <v>#NAME?</v>
      </c>
      <c r="Q86" s="105"/>
      <c r="R86" s="105"/>
      <c r="S86" s="105"/>
      <c r="T86" s="58"/>
      <c r="U86" s="58"/>
      <c r="V86" s="68">
        <f t="shared" si="18"/>
        <v>0</v>
      </c>
      <c r="W86" s="106">
        <f t="shared" ref="W86:AB86" si="142">SUMIF($H:$H,$B86,W:W)</f>
        <v>0</v>
      </c>
      <c r="X86" s="106">
        <f t="shared" si="142"/>
        <v>0</v>
      </c>
      <c r="Y86" s="106">
        <f t="shared" si="142"/>
        <v>0</v>
      </c>
      <c r="Z86" s="106">
        <f t="shared" si="142"/>
        <v>0</v>
      </c>
      <c r="AA86" s="106">
        <f t="shared" si="142"/>
        <v>0</v>
      </c>
      <c r="AB86" s="106">
        <f t="shared" si="142"/>
        <v>0</v>
      </c>
      <c r="AC86" s="106">
        <f t="shared" si="7"/>
        <v>0</v>
      </c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</row>
    <row r="87" spans="1:49" ht="21.75" customHeight="1">
      <c r="A87" s="97"/>
      <c r="B87" s="98" t="s">
        <v>453</v>
      </c>
      <c r="C87" s="98" t="s">
        <v>28</v>
      </c>
      <c r="D87" s="99" t="s">
        <v>175</v>
      </c>
      <c r="E87" s="99" t="s">
        <v>46</v>
      </c>
      <c r="F87" s="99" t="s">
        <v>76</v>
      </c>
      <c r="G87" s="99" t="s">
        <v>174</v>
      </c>
      <c r="H87" s="99" t="str">
        <f t="shared" ref="H87:H91" si="143">F87&amp; " สาขา"&amp;D87&amp;" "&amp;E87&amp;" ปี "&amp;G87</f>
        <v>ครุศาสตรบัณฑิต สาขาคหกรรมศาสตร์ ปรับปรุง ปี 2560</v>
      </c>
      <c r="I87" s="99" t="e">
        <f t="array" aca="1" ref="I87" ca="1">_xludf.IFNA(INDEX(รายชื่ออาจารย์ตามสาขา!$F:$F,MATCH('เอกสารหมายเลข 1 ส่งเสิรม'!$T87,รายชื่ออาจารย์ตามสาขา!$B:$B,0)),"บุคคลภายนอก")</f>
        <v>#NAME?</v>
      </c>
      <c r="J87" s="100" t="e">
        <f t="shared" ref="J87:J91" ca="1" si="144">IF(I87="ข้าราชการพลเรือนในสถาบันอุดมศึกษา",1,0)</f>
        <v>#NAME?</v>
      </c>
      <c r="K87" s="100" t="e">
        <f t="shared" ref="K87:K91" ca="1" si="145">IF(I87="พนักงานมหาวิทยาลัย",1,0)</f>
        <v>#NAME?</v>
      </c>
      <c r="L87" s="100"/>
      <c r="M87" s="100" t="e">
        <f t="shared" ref="M87:M91" ca="1" si="146">IF(I87="ลูกจ้างชั่วคราวรายเดือน",1,0)</f>
        <v>#NAME?</v>
      </c>
      <c r="N87" s="100" t="e">
        <f t="shared" ref="N87:N91" ca="1" si="147">IF(I87="อาจารย์พิเศษรายชั่วโมง",1,0)</f>
        <v>#NAME?</v>
      </c>
      <c r="O87" s="100" t="e">
        <f t="shared" ref="O87:O91" ca="1" si="148">IF(I87="บุคคลภายนอก",1,0)</f>
        <v>#NAME?</v>
      </c>
      <c r="P87" s="100" t="e">
        <f t="shared" ca="1" si="5"/>
        <v>#NAME?</v>
      </c>
      <c r="Q87" s="99"/>
      <c r="R87" s="99"/>
      <c r="S87" s="99"/>
      <c r="T87" s="8">
        <v>3239900103257</v>
      </c>
      <c r="U87" s="8">
        <v>3239900103257</v>
      </c>
      <c r="V87" s="68">
        <f t="shared" si="18"/>
        <v>1</v>
      </c>
      <c r="W87" s="100">
        <f t="shared" ref="W87:W91" si="149">IF(V87="ข้าราชการพลเรือนในสถาบันอุดมศึกษา",1,0)</f>
        <v>0</v>
      </c>
      <c r="X87" s="100">
        <f t="shared" ref="X87:X91" si="150">IF(V87="พนักงานมหาวิทยาลัย",1,0)</f>
        <v>0</v>
      </c>
      <c r="Y87" s="100"/>
      <c r="Z87" s="100">
        <f t="shared" ref="Z87:Z91" si="151">IF(V87="ลูกจ้างชั่วคราวรายเดือน",1,0)</f>
        <v>0</v>
      </c>
      <c r="AA87" s="100">
        <f t="shared" ref="AA87:AA91" si="152">IF(V87="อาจารย์พิเศษรายชั่วโมง",1,0)</f>
        <v>0</v>
      </c>
      <c r="AB87" s="100">
        <f t="shared" ref="AB87:AB91" si="153">IF(V87="บุคคลภายนอก",1,0)</f>
        <v>0</v>
      </c>
      <c r="AC87" s="100">
        <f t="shared" si="7"/>
        <v>0</v>
      </c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</row>
    <row r="88" spans="1:49" ht="21.75" customHeight="1">
      <c r="A88" s="97"/>
      <c r="B88" s="98" t="s">
        <v>460</v>
      </c>
      <c r="C88" s="98" t="s">
        <v>28</v>
      </c>
      <c r="D88" s="99" t="s">
        <v>175</v>
      </c>
      <c r="E88" s="99" t="s">
        <v>46</v>
      </c>
      <c r="F88" s="99" t="s">
        <v>76</v>
      </c>
      <c r="G88" s="99" t="s">
        <v>174</v>
      </c>
      <c r="H88" s="99" t="str">
        <f t="shared" si="143"/>
        <v>ครุศาสตรบัณฑิต สาขาคหกรรมศาสตร์ ปรับปรุง ปี 2560</v>
      </c>
      <c r="I88" s="99" t="e">
        <f t="array" aca="1" ref="I88" ca="1">_xludf.IFNA(INDEX(รายชื่ออาจารย์ตามสาขา!$F:$F,MATCH('เอกสารหมายเลข 1 ส่งเสิรม'!$T88,รายชื่ออาจารย์ตามสาขา!$B:$B,0)),"บุคคลภายนอก")</f>
        <v>#NAME?</v>
      </c>
      <c r="J88" s="100" t="e">
        <f t="shared" ca="1" si="144"/>
        <v>#NAME?</v>
      </c>
      <c r="K88" s="100" t="e">
        <f t="shared" ca="1" si="145"/>
        <v>#NAME?</v>
      </c>
      <c r="L88" s="100"/>
      <c r="M88" s="100" t="e">
        <f t="shared" ca="1" si="146"/>
        <v>#NAME?</v>
      </c>
      <c r="N88" s="100" t="e">
        <f t="shared" ca="1" si="147"/>
        <v>#NAME?</v>
      </c>
      <c r="O88" s="100" t="e">
        <f t="shared" ca="1" si="148"/>
        <v>#NAME?</v>
      </c>
      <c r="P88" s="100" t="e">
        <f t="shared" ca="1" si="5"/>
        <v>#NAME?</v>
      </c>
      <c r="Q88" s="99"/>
      <c r="R88" s="99"/>
      <c r="S88" s="99"/>
      <c r="T88" s="8">
        <v>3102001226512</v>
      </c>
      <c r="U88" s="8">
        <v>3102001226512</v>
      </c>
      <c r="V88" s="68">
        <f t="shared" si="18"/>
        <v>1</v>
      </c>
      <c r="W88" s="100">
        <f t="shared" si="149"/>
        <v>0</v>
      </c>
      <c r="X88" s="100">
        <f t="shared" si="150"/>
        <v>0</v>
      </c>
      <c r="Y88" s="100"/>
      <c r="Z88" s="100">
        <f t="shared" si="151"/>
        <v>0</v>
      </c>
      <c r="AA88" s="100">
        <f t="shared" si="152"/>
        <v>0</v>
      </c>
      <c r="AB88" s="100">
        <f t="shared" si="153"/>
        <v>0</v>
      </c>
      <c r="AC88" s="100">
        <f t="shared" si="7"/>
        <v>0</v>
      </c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</row>
    <row r="89" spans="1:49" ht="21.75" customHeight="1">
      <c r="A89" s="97"/>
      <c r="B89" s="98" t="s">
        <v>221</v>
      </c>
      <c r="C89" s="98" t="s">
        <v>28</v>
      </c>
      <c r="D89" s="99" t="s">
        <v>175</v>
      </c>
      <c r="E89" s="99" t="s">
        <v>46</v>
      </c>
      <c r="F89" s="99" t="s">
        <v>76</v>
      </c>
      <c r="G89" s="99" t="s">
        <v>174</v>
      </c>
      <c r="H89" s="99" t="str">
        <f t="shared" si="143"/>
        <v>ครุศาสตรบัณฑิต สาขาคหกรรมศาสตร์ ปรับปรุง ปี 2560</v>
      </c>
      <c r="I89" s="99" t="e">
        <f t="array" aca="1" ref="I89" ca="1">_xludf.IFNA(INDEX(รายชื่ออาจารย์ตามสาขา!$F:$F,MATCH('เอกสารหมายเลข 1 ส่งเสิรม'!$T89,รายชื่ออาจารย์ตามสาขา!$B:$B,0)),"บุคคลภายนอก")</f>
        <v>#NAME?</v>
      </c>
      <c r="J89" s="100" t="e">
        <f t="shared" ca="1" si="144"/>
        <v>#NAME?</v>
      </c>
      <c r="K89" s="100" t="e">
        <f t="shared" ca="1" si="145"/>
        <v>#NAME?</v>
      </c>
      <c r="L89" s="100"/>
      <c r="M89" s="100" t="e">
        <f t="shared" ca="1" si="146"/>
        <v>#NAME?</v>
      </c>
      <c r="N89" s="100" t="e">
        <f t="shared" ca="1" si="147"/>
        <v>#NAME?</v>
      </c>
      <c r="O89" s="100" t="e">
        <f t="shared" ca="1" si="148"/>
        <v>#NAME?</v>
      </c>
      <c r="P89" s="100" t="e">
        <f t="shared" ca="1" si="5"/>
        <v>#NAME?</v>
      </c>
      <c r="Q89" s="99"/>
      <c r="R89" s="99"/>
      <c r="S89" s="99"/>
      <c r="T89" s="8">
        <v>3470200033281</v>
      </c>
      <c r="U89" s="8">
        <v>3470200033281</v>
      </c>
      <c r="V89" s="68">
        <f t="shared" si="18"/>
        <v>1</v>
      </c>
      <c r="W89" s="100">
        <f t="shared" si="149"/>
        <v>0</v>
      </c>
      <c r="X89" s="100">
        <f t="shared" si="150"/>
        <v>0</v>
      </c>
      <c r="Y89" s="100"/>
      <c r="Z89" s="100">
        <f t="shared" si="151"/>
        <v>0</v>
      </c>
      <c r="AA89" s="100">
        <f t="shared" si="152"/>
        <v>0</v>
      </c>
      <c r="AB89" s="100">
        <f t="shared" si="153"/>
        <v>0</v>
      </c>
      <c r="AC89" s="100">
        <f t="shared" si="7"/>
        <v>0</v>
      </c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</row>
    <row r="90" spans="1:49" ht="21.75" customHeight="1">
      <c r="A90" s="97"/>
      <c r="B90" s="98" t="s">
        <v>224</v>
      </c>
      <c r="C90" s="98" t="s">
        <v>28</v>
      </c>
      <c r="D90" s="99" t="s">
        <v>175</v>
      </c>
      <c r="E90" s="99" t="s">
        <v>46</v>
      </c>
      <c r="F90" s="99" t="s">
        <v>76</v>
      </c>
      <c r="G90" s="99" t="s">
        <v>174</v>
      </c>
      <c r="H90" s="99" t="str">
        <f t="shared" si="143"/>
        <v>ครุศาสตรบัณฑิต สาขาคหกรรมศาสตร์ ปรับปรุง ปี 2560</v>
      </c>
      <c r="I90" s="99" t="e">
        <f t="array" aca="1" ref="I90" ca="1">_xludf.IFNA(INDEX(รายชื่ออาจารย์ตามสาขา!$F:$F,MATCH('เอกสารหมายเลข 1 ส่งเสิรม'!$T90,รายชื่ออาจารย์ตามสาขา!$B:$B,0)),"บุคคลภายนอก")</f>
        <v>#NAME?</v>
      </c>
      <c r="J90" s="100" t="e">
        <f t="shared" ca="1" si="144"/>
        <v>#NAME?</v>
      </c>
      <c r="K90" s="100" t="e">
        <f t="shared" ca="1" si="145"/>
        <v>#NAME?</v>
      </c>
      <c r="L90" s="100"/>
      <c r="M90" s="100" t="e">
        <f t="shared" ca="1" si="146"/>
        <v>#NAME?</v>
      </c>
      <c r="N90" s="100" t="e">
        <f t="shared" ca="1" si="147"/>
        <v>#NAME?</v>
      </c>
      <c r="O90" s="100" t="e">
        <f t="shared" ca="1" si="148"/>
        <v>#NAME?</v>
      </c>
      <c r="P90" s="100" t="e">
        <f t="shared" ca="1" si="5"/>
        <v>#NAME?</v>
      </c>
      <c r="Q90" s="99"/>
      <c r="R90" s="99"/>
      <c r="S90" s="99"/>
      <c r="T90" s="8">
        <v>5470100021082</v>
      </c>
      <c r="U90" s="8">
        <v>5470100021082</v>
      </c>
      <c r="V90" s="68">
        <f t="shared" si="18"/>
        <v>1</v>
      </c>
      <c r="W90" s="100">
        <f t="shared" si="149"/>
        <v>0</v>
      </c>
      <c r="X90" s="100">
        <f t="shared" si="150"/>
        <v>0</v>
      </c>
      <c r="Y90" s="100"/>
      <c r="Z90" s="100">
        <f t="shared" si="151"/>
        <v>0</v>
      </c>
      <c r="AA90" s="100">
        <f t="shared" si="152"/>
        <v>0</v>
      </c>
      <c r="AB90" s="100">
        <f t="shared" si="153"/>
        <v>0</v>
      </c>
      <c r="AC90" s="100">
        <f t="shared" si="7"/>
        <v>0</v>
      </c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</row>
    <row r="91" spans="1:49" ht="21.75" customHeight="1">
      <c r="A91" s="97"/>
      <c r="B91" s="98" t="s">
        <v>173</v>
      </c>
      <c r="C91" s="98" t="s">
        <v>28</v>
      </c>
      <c r="D91" s="99" t="s">
        <v>175</v>
      </c>
      <c r="E91" s="99" t="s">
        <v>46</v>
      </c>
      <c r="F91" s="99" t="s">
        <v>76</v>
      </c>
      <c r="G91" s="99" t="s">
        <v>174</v>
      </c>
      <c r="H91" s="99" t="str">
        <f t="shared" si="143"/>
        <v>ครุศาสตรบัณฑิต สาขาคหกรรมศาสตร์ ปรับปรุง ปี 2560</v>
      </c>
      <c r="I91" s="99" t="e">
        <f t="array" aca="1" ref="I91" ca="1">_xludf.IFNA(INDEX(รายชื่ออาจารย์ตามสาขา!$F:$F,MATCH('เอกสารหมายเลข 1 ส่งเสิรม'!$T91,รายชื่ออาจารย์ตามสาขา!$B:$B,0)),"บุคคลภายนอก")</f>
        <v>#NAME?</v>
      </c>
      <c r="J91" s="100" t="e">
        <f t="shared" ca="1" si="144"/>
        <v>#NAME?</v>
      </c>
      <c r="K91" s="100" t="e">
        <f t="shared" ca="1" si="145"/>
        <v>#NAME?</v>
      </c>
      <c r="L91" s="100"/>
      <c r="M91" s="100" t="e">
        <f t="shared" ca="1" si="146"/>
        <v>#NAME?</v>
      </c>
      <c r="N91" s="100" t="e">
        <f t="shared" ca="1" si="147"/>
        <v>#NAME?</v>
      </c>
      <c r="O91" s="100" t="e">
        <f t="shared" ca="1" si="148"/>
        <v>#NAME?</v>
      </c>
      <c r="P91" s="100" t="e">
        <f t="shared" ca="1" si="5"/>
        <v>#NAME?</v>
      </c>
      <c r="Q91" s="99"/>
      <c r="R91" s="99"/>
      <c r="S91" s="99"/>
      <c r="T91" s="8">
        <v>1479900138061</v>
      </c>
      <c r="U91" s="8">
        <v>1479900138061</v>
      </c>
      <c r="V91" s="68">
        <f t="shared" si="18"/>
        <v>1</v>
      </c>
      <c r="W91" s="100">
        <f t="shared" si="149"/>
        <v>0</v>
      </c>
      <c r="X91" s="100">
        <f t="shared" si="150"/>
        <v>0</v>
      </c>
      <c r="Y91" s="100"/>
      <c r="Z91" s="100">
        <f t="shared" si="151"/>
        <v>0</v>
      </c>
      <c r="AA91" s="100">
        <f t="shared" si="152"/>
        <v>0</v>
      </c>
      <c r="AB91" s="100">
        <f t="shared" si="153"/>
        <v>0</v>
      </c>
      <c r="AC91" s="100">
        <f t="shared" si="7"/>
        <v>0</v>
      </c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</row>
    <row r="92" spans="1:49" ht="21.75" customHeight="1">
      <c r="A92" s="103">
        <v>12</v>
      </c>
      <c r="B92" s="104" t="str">
        <f>F93&amp; " สาขา"&amp;D93&amp;" "&amp;E93&amp;" ปี "&amp;G93</f>
        <v>ครุศาสตรบัณฑิต สาขาเคมี ใหม่ ปี 2553</v>
      </c>
      <c r="C92" s="104"/>
      <c r="D92" s="105"/>
      <c r="E92" s="105"/>
      <c r="F92" s="105"/>
      <c r="G92" s="105"/>
      <c r="H92" s="105"/>
      <c r="I92" s="105"/>
      <c r="J92" s="106" t="e">
        <f t="shared" ref="J92:O92" ca="1" si="154">SUMIF($H:$H,$B92,J:J)</f>
        <v>#NAME?</v>
      </c>
      <c r="K92" s="106" t="e">
        <f t="shared" ca="1" si="154"/>
        <v>#NAME?</v>
      </c>
      <c r="L92" s="106">
        <f t="shared" si="154"/>
        <v>0</v>
      </c>
      <c r="M92" s="106" t="e">
        <f t="shared" ca="1" si="154"/>
        <v>#NAME?</v>
      </c>
      <c r="N92" s="106" t="e">
        <f t="shared" ca="1" si="154"/>
        <v>#NAME?</v>
      </c>
      <c r="O92" s="106" t="e">
        <f t="shared" ca="1" si="154"/>
        <v>#NAME?</v>
      </c>
      <c r="P92" s="106" t="e">
        <f t="shared" ca="1" si="5"/>
        <v>#NAME?</v>
      </c>
      <c r="Q92" s="105"/>
      <c r="R92" s="105"/>
      <c r="S92" s="105"/>
      <c r="T92" s="58"/>
      <c r="U92" s="58"/>
      <c r="V92" s="68">
        <f t="shared" si="18"/>
        <v>0</v>
      </c>
      <c r="W92" s="106">
        <f t="shared" ref="W92:AB92" si="155">SUMIF($H:$H,$B92,W:W)</f>
        <v>0</v>
      </c>
      <c r="X92" s="106">
        <f t="shared" si="155"/>
        <v>0</v>
      </c>
      <c r="Y92" s="106">
        <f t="shared" si="155"/>
        <v>0</v>
      </c>
      <c r="Z92" s="106">
        <f t="shared" si="155"/>
        <v>0</v>
      </c>
      <c r="AA92" s="106">
        <f t="shared" si="155"/>
        <v>0</v>
      </c>
      <c r="AB92" s="106">
        <f t="shared" si="155"/>
        <v>0</v>
      </c>
      <c r="AC92" s="106">
        <f t="shared" si="7"/>
        <v>0</v>
      </c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</row>
    <row r="93" spans="1:49" ht="21.75" customHeight="1">
      <c r="A93" s="97"/>
      <c r="B93" s="98" t="s">
        <v>475</v>
      </c>
      <c r="C93" s="98" t="s">
        <v>28</v>
      </c>
      <c r="D93" s="99" t="s">
        <v>477</v>
      </c>
      <c r="E93" s="99" t="s">
        <v>120</v>
      </c>
      <c r="F93" s="99" t="s">
        <v>76</v>
      </c>
      <c r="G93" s="99" t="s">
        <v>478</v>
      </c>
      <c r="H93" s="99" t="str">
        <f t="shared" ref="H93:H97" si="156">F93&amp; " สาขา"&amp;D93&amp;" "&amp;E93&amp;" ปี "&amp;G93</f>
        <v>ครุศาสตรบัณฑิต สาขาเคมี ใหม่ ปี 2553</v>
      </c>
      <c r="I93" s="99" t="e">
        <f t="array" aca="1" ref="I93" ca="1">_xludf.IFNA(INDEX(รายชื่ออาจารย์ตามสาขา!$F:$F,MATCH('เอกสารหมายเลข 1 ส่งเสิรม'!$T93,รายชื่ออาจารย์ตามสาขา!$B:$B,0)),"บุคคลภายนอก")</f>
        <v>#NAME?</v>
      </c>
      <c r="J93" s="100" t="e">
        <f t="shared" ref="J93:J97" ca="1" si="157">IF(I93="ข้าราชการพลเรือนในสถาบันอุดมศึกษา",1,0)</f>
        <v>#NAME?</v>
      </c>
      <c r="K93" s="100" t="e">
        <f t="shared" ref="K93:K97" ca="1" si="158">IF(I93="พนักงานมหาวิทยาลัย",1,0)</f>
        <v>#NAME?</v>
      </c>
      <c r="L93" s="100"/>
      <c r="M93" s="100" t="e">
        <f t="shared" ref="M93:M97" ca="1" si="159">IF(I93="ลูกจ้างชั่วคราวรายเดือน",1,0)</f>
        <v>#NAME?</v>
      </c>
      <c r="N93" s="100" t="e">
        <f t="shared" ref="N93:N97" ca="1" si="160">IF(I93="อาจารย์พิเศษรายชั่วโมง",1,0)</f>
        <v>#NAME?</v>
      </c>
      <c r="O93" s="100" t="e">
        <f t="shared" ref="O93:O97" ca="1" si="161">IF(I93="บุคคลภายนอก",1,0)</f>
        <v>#NAME?</v>
      </c>
      <c r="P93" s="100" t="e">
        <f t="shared" ca="1" si="5"/>
        <v>#NAME?</v>
      </c>
      <c r="Q93" s="99"/>
      <c r="R93" s="99"/>
      <c r="S93" s="99"/>
      <c r="T93" s="8">
        <v>3470400052289</v>
      </c>
      <c r="U93" s="8">
        <v>3470400052289</v>
      </c>
      <c r="V93" s="68">
        <f t="shared" si="18"/>
        <v>1</v>
      </c>
      <c r="W93" s="100">
        <f t="shared" ref="W93:W97" si="162">IF(V93="ข้าราชการพลเรือนในสถาบันอุดมศึกษา",1,0)</f>
        <v>0</v>
      </c>
      <c r="X93" s="100">
        <f t="shared" ref="X93:X97" si="163">IF(V93="พนักงานมหาวิทยาลัย",1,0)</f>
        <v>0</v>
      </c>
      <c r="Y93" s="100"/>
      <c r="Z93" s="100">
        <f t="shared" ref="Z93:Z97" si="164">IF(V93="ลูกจ้างชั่วคราวรายเดือน",1,0)</f>
        <v>0</v>
      </c>
      <c r="AA93" s="100">
        <f t="shared" ref="AA93:AA97" si="165">IF(V93="อาจารย์พิเศษรายชั่วโมง",1,0)</f>
        <v>0</v>
      </c>
      <c r="AB93" s="100">
        <f t="shared" ref="AB93:AB97" si="166">IF(V93="บุคคลภายนอก",1,0)</f>
        <v>0</v>
      </c>
      <c r="AC93" s="100">
        <f t="shared" si="7"/>
        <v>0</v>
      </c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</row>
    <row r="94" spans="1:49" ht="21.75" customHeight="1">
      <c r="A94" s="97"/>
      <c r="B94" s="98" t="s">
        <v>488</v>
      </c>
      <c r="C94" s="98" t="s">
        <v>28</v>
      </c>
      <c r="D94" s="99" t="s">
        <v>477</v>
      </c>
      <c r="E94" s="99" t="s">
        <v>120</v>
      </c>
      <c r="F94" s="99" t="s">
        <v>76</v>
      </c>
      <c r="G94" s="99" t="s">
        <v>478</v>
      </c>
      <c r="H94" s="99" t="str">
        <f t="shared" si="156"/>
        <v>ครุศาสตรบัณฑิต สาขาเคมี ใหม่ ปี 2553</v>
      </c>
      <c r="I94" s="99" t="e">
        <f t="array" aca="1" ref="I94" ca="1">_xludf.IFNA(INDEX(รายชื่ออาจารย์ตามสาขา!$F:$F,MATCH('เอกสารหมายเลข 1 ส่งเสิรม'!$T94,รายชื่ออาจารย์ตามสาขา!$B:$B,0)),"บุคคลภายนอก")</f>
        <v>#NAME?</v>
      </c>
      <c r="J94" s="100" t="e">
        <f t="shared" ca="1" si="157"/>
        <v>#NAME?</v>
      </c>
      <c r="K94" s="100" t="e">
        <f t="shared" ca="1" si="158"/>
        <v>#NAME?</v>
      </c>
      <c r="L94" s="100"/>
      <c r="M94" s="100" t="e">
        <f t="shared" ca="1" si="159"/>
        <v>#NAME?</v>
      </c>
      <c r="N94" s="100" t="e">
        <f t="shared" ca="1" si="160"/>
        <v>#NAME?</v>
      </c>
      <c r="O94" s="100" t="e">
        <f t="shared" ca="1" si="161"/>
        <v>#NAME?</v>
      </c>
      <c r="P94" s="100" t="e">
        <f t="shared" ca="1" si="5"/>
        <v>#NAME?</v>
      </c>
      <c r="Q94" s="99"/>
      <c r="R94" s="99"/>
      <c r="S94" s="99"/>
      <c r="T94" s="8">
        <v>1410300041491</v>
      </c>
      <c r="U94" s="8">
        <v>1410300041491</v>
      </c>
      <c r="V94" s="68">
        <f t="shared" si="18"/>
        <v>1</v>
      </c>
      <c r="W94" s="100">
        <f t="shared" si="162"/>
        <v>0</v>
      </c>
      <c r="X94" s="100">
        <f t="shared" si="163"/>
        <v>0</v>
      </c>
      <c r="Y94" s="100"/>
      <c r="Z94" s="100">
        <f t="shared" si="164"/>
        <v>0</v>
      </c>
      <c r="AA94" s="100">
        <f t="shared" si="165"/>
        <v>0</v>
      </c>
      <c r="AB94" s="100">
        <f t="shared" si="166"/>
        <v>0</v>
      </c>
      <c r="AC94" s="100">
        <f t="shared" si="7"/>
        <v>0</v>
      </c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</row>
    <row r="95" spans="1:49" ht="21.75" customHeight="1">
      <c r="A95" s="97"/>
      <c r="B95" s="98" t="s">
        <v>491</v>
      </c>
      <c r="C95" s="98" t="s">
        <v>28</v>
      </c>
      <c r="D95" s="99" t="s">
        <v>477</v>
      </c>
      <c r="E95" s="99" t="s">
        <v>120</v>
      </c>
      <c r="F95" s="99" t="s">
        <v>76</v>
      </c>
      <c r="G95" s="99" t="s">
        <v>478</v>
      </c>
      <c r="H95" s="99" t="str">
        <f t="shared" si="156"/>
        <v>ครุศาสตรบัณฑิต สาขาเคมี ใหม่ ปี 2553</v>
      </c>
      <c r="I95" s="99" t="e">
        <f t="array" aca="1" ref="I95" ca="1">_xludf.IFNA(INDEX(รายชื่ออาจารย์ตามสาขา!$F:$F,MATCH('เอกสารหมายเลข 1 ส่งเสิรม'!$T95,รายชื่ออาจารย์ตามสาขา!$B:$B,0)),"บุคคลภายนอก")</f>
        <v>#NAME?</v>
      </c>
      <c r="J95" s="100" t="e">
        <f t="shared" ca="1" si="157"/>
        <v>#NAME?</v>
      </c>
      <c r="K95" s="100" t="e">
        <f t="shared" ca="1" si="158"/>
        <v>#NAME?</v>
      </c>
      <c r="L95" s="100"/>
      <c r="M95" s="100" t="e">
        <f t="shared" ca="1" si="159"/>
        <v>#NAME?</v>
      </c>
      <c r="N95" s="100" t="e">
        <f t="shared" ca="1" si="160"/>
        <v>#NAME?</v>
      </c>
      <c r="O95" s="100" t="e">
        <f t="shared" ca="1" si="161"/>
        <v>#NAME?</v>
      </c>
      <c r="P95" s="100" t="e">
        <f t="shared" ca="1" si="5"/>
        <v>#NAME?</v>
      </c>
      <c r="Q95" s="99"/>
      <c r="R95" s="99"/>
      <c r="S95" s="99"/>
      <c r="T95" s="8">
        <v>3459900159439</v>
      </c>
      <c r="U95" s="8">
        <v>3459900159439</v>
      </c>
      <c r="V95" s="68">
        <f t="shared" si="18"/>
        <v>1</v>
      </c>
      <c r="W95" s="100">
        <f t="shared" si="162"/>
        <v>0</v>
      </c>
      <c r="X95" s="100">
        <f t="shared" si="163"/>
        <v>0</v>
      </c>
      <c r="Y95" s="100"/>
      <c r="Z95" s="100">
        <f t="shared" si="164"/>
        <v>0</v>
      </c>
      <c r="AA95" s="100">
        <f t="shared" si="165"/>
        <v>0</v>
      </c>
      <c r="AB95" s="100">
        <f t="shared" si="166"/>
        <v>0</v>
      </c>
      <c r="AC95" s="100">
        <f t="shared" si="7"/>
        <v>0</v>
      </c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</row>
    <row r="96" spans="1:49" ht="21.75" customHeight="1">
      <c r="A96" s="97"/>
      <c r="B96" s="98" t="s">
        <v>498</v>
      </c>
      <c r="C96" s="98" t="s">
        <v>28</v>
      </c>
      <c r="D96" s="99" t="s">
        <v>477</v>
      </c>
      <c r="E96" s="99" t="s">
        <v>120</v>
      </c>
      <c r="F96" s="99" t="s">
        <v>76</v>
      </c>
      <c r="G96" s="99" t="s">
        <v>478</v>
      </c>
      <c r="H96" s="99" t="str">
        <f t="shared" si="156"/>
        <v>ครุศาสตรบัณฑิต สาขาเคมี ใหม่ ปี 2553</v>
      </c>
      <c r="I96" s="99" t="e">
        <f t="array" aca="1" ref="I96" ca="1">_xludf.IFNA(INDEX(รายชื่ออาจารย์ตามสาขา!$F:$F,MATCH('เอกสารหมายเลข 1 ส่งเสิรม'!$T96,รายชื่ออาจารย์ตามสาขา!$B:$B,0)),"บุคคลภายนอก")</f>
        <v>#NAME?</v>
      </c>
      <c r="J96" s="100" t="e">
        <f t="shared" ca="1" si="157"/>
        <v>#NAME?</v>
      </c>
      <c r="K96" s="100" t="e">
        <f t="shared" ca="1" si="158"/>
        <v>#NAME?</v>
      </c>
      <c r="L96" s="100"/>
      <c r="M96" s="100" t="e">
        <f t="shared" ca="1" si="159"/>
        <v>#NAME?</v>
      </c>
      <c r="N96" s="100" t="e">
        <f t="shared" ca="1" si="160"/>
        <v>#NAME?</v>
      </c>
      <c r="O96" s="100" t="e">
        <f t="shared" ca="1" si="161"/>
        <v>#NAME?</v>
      </c>
      <c r="P96" s="100" t="e">
        <f t="shared" ca="1" si="5"/>
        <v>#NAME?</v>
      </c>
      <c r="Q96" s="99"/>
      <c r="R96" s="99"/>
      <c r="S96" s="99"/>
      <c r="T96" s="8">
        <v>3361300180511</v>
      </c>
      <c r="U96" s="8">
        <v>3361300180511</v>
      </c>
      <c r="V96" s="68">
        <f t="shared" si="18"/>
        <v>1</v>
      </c>
      <c r="W96" s="100">
        <f t="shared" si="162"/>
        <v>0</v>
      </c>
      <c r="X96" s="100">
        <f t="shared" si="163"/>
        <v>0</v>
      </c>
      <c r="Y96" s="100"/>
      <c r="Z96" s="100">
        <f t="shared" si="164"/>
        <v>0</v>
      </c>
      <c r="AA96" s="100">
        <f t="shared" si="165"/>
        <v>0</v>
      </c>
      <c r="AB96" s="100">
        <f t="shared" si="166"/>
        <v>0</v>
      </c>
      <c r="AC96" s="100">
        <f t="shared" si="7"/>
        <v>0</v>
      </c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</row>
    <row r="97" spans="1:49" ht="21.75" customHeight="1">
      <c r="A97" s="97"/>
      <c r="B97" s="98" t="s">
        <v>501</v>
      </c>
      <c r="C97" s="98" t="s">
        <v>28</v>
      </c>
      <c r="D97" s="99" t="s">
        <v>477</v>
      </c>
      <c r="E97" s="99" t="s">
        <v>120</v>
      </c>
      <c r="F97" s="99" t="s">
        <v>76</v>
      </c>
      <c r="G97" s="99" t="s">
        <v>478</v>
      </c>
      <c r="H97" s="99" t="str">
        <f t="shared" si="156"/>
        <v>ครุศาสตรบัณฑิต สาขาเคมี ใหม่ ปี 2553</v>
      </c>
      <c r="I97" s="99" t="e">
        <f t="array" aca="1" ref="I97" ca="1">_xludf.IFNA(INDEX(รายชื่ออาจารย์ตามสาขา!$F:$F,MATCH('เอกสารหมายเลข 1 ส่งเสิรม'!$T97,รายชื่ออาจารย์ตามสาขา!$B:$B,0)),"บุคคลภายนอก")</f>
        <v>#NAME?</v>
      </c>
      <c r="J97" s="100" t="e">
        <f t="shared" ca="1" si="157"/>
        <v>#NAME?</v>
      </c>
      <c r="K97" s="100" t="e">
        <f t="shared" ca="1" si="158"/>
        <v>#NAME?</v>
      </c>
      <c r="L97" s="100"/>
      <c r="M97" s="100" t="e">
        <f t="shared" ca="1" si="159"/>
        <v>#NAME?</v>
      </c>
      <c r="N97" s="100" t="e">
        <f t="shared" ca="1" si="160"/>
        <v>#NAME?</v>
      </c>
      <c r="O97" s="100" t="e">
        <f t="shared" ca="1" si="161"/>
        <v>#NAME?</v>
      </c>
      <c r="P97" s="100" t="e">
        <f t="shared" ca="1" si="5"/>
        <v>#NAME?</v>
      </c>
      <c r="Q97" s="99"/>
      <c r="R97" s="99"/>
      <c r="S97" s="99"/>
      <c r="T97" s="8">
        <v>3479900079591</v>
      </c>
      <c r="U97" s="8">
        <v>3479900079591</v>
      </c>
      <c r="V97" s="68">
        <f t="shared" si="18"/>
        <v>1</v>
      </c>
      <c r="W97" s="100">
        <f t="shared" si="162"/>
        <v>0</v>
      </c>
      <c r="X97" s="100">
        <f t="shared" si="163"/>
        <v>0</v>
      </c>
      <c r="Y97" s="100"/>
      <c r="Z97" s="100">
        <f t="shared" si="164"/>
        <v>0</v>
      </c>
      <c r="AA97" s="100">
        <f t="shared" si="165"/>
        <v>0</v>
      </c>
      <c r="AB97" s="100">
        <f t="shared" si="166"/>
        <v>0</v>
      </c>
      <c r="AC97" s="100">
        <f t="shared" si="7"/>
        <v>0</v>
      </c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</row>
    <row r="98" spans="1:49" ht="21.75" customHeight="1">
      <c r="A98" s="103">
        <v>13</v>
      </c>
      <c r="B98" s="104" t="str">
        <f>F99&amp; " สาขา"&amp;D99&amp;" "&amp;E99&amp;" ปี "&amp;G99</f>
        <v>ครุศาสตรบัณฑิต สาขานวัตกรรมและคอมพิวเตอร์ศึกษา ปรับปรุง ปี 2559</v>
      </c>
      <c r="C98" s="104"/>
      <c r="D98" s="105"/>
      <c r="E98" s="105"/>
      <c r="F98" s="105"/>
      <c r="G98" s="105"/>
      <c r="H98" s="105"/>
      <c r="I98" s="105"/>
      <c r="J98" s="106" t="e">
        <f t="shared" ref="J98:O98" ca="1" si="167">SUMIF($H:$H,$B98,J:J)</f>
        <v>#NAME?</v>
      </c>
      <c r="K98" s="106" t="e">
        <f t="shared" ca="1" si="167"/>
        <v>#NAME?</v>
      </c>
      <c r="L98" s="106">
        <f t="shared" si="167"/>
        <v>0</v>
      </c>
      <c r="M98" s="106" t="e">
        <f t="shared" ca="1" si="167"/>
        <v>#NAME?</v>
      </c>
      <c r="N98" s="106" t="e">
        <f t="shared" ca="1" si="167"/>
        <v>#NAME?</v>
      </c>
      <c r="O98" s="106" t="e">
        <f t="shared" ca="1" si="167"/>
        <v>#NAME?</v>
      </c>
      <c r="P98" s="106" t="e">
        <f t="shared" ca="1" si="5"/>
        <v>#NAME?</v>
      </c>
      <c r="Q98" s="105"/>
      <c r="R98" s="105"/>
      <c r="S98" s="105"/>
      <c r="T98" s="58"/>
      <c r="U98" s="58"/>
      <c r="V98" s="68">
        <f t="shared" si="18"/>
        <v>0</v>
      </c>
      <c r="W98" s="106">
        <f t="shared" ref="W98:AB98" si="168">SUMIF($H:$H,$B98,W:W)</f>
        <v>0</v>
      </c>
      <c r="X98" s="106">
        <f t="shared" si="168"/>
        <v>0</v>
      </c>
      <c r="Y98" s="106">
        <f t="shared" si="168"/>
        <v>0</v>
      </c>
      <c r="Z98" s="106">
        <f t="shared" si="168"/>
        <v>0</v>
      </c>
      <c r="AA98" s="106">
        <f t="shared" si="168"/>
        <v>0</v>
      </c>
      <c r="AB98" s="106">
        <f t="shared" si="168"/>
        <v>0</v>
      </c>
      <c r="AC98" s="106">
        <f t="shared" si="7"/>
        <v>0</v>
      </c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</row>
    <row r="99" spans="1:49" ht="21.75" customHeight="1">
      <c r="A99" s="97"/>
      <c r="B99" s="98" t="s">
        <v>503</v>
      </c>
      <c r="C99" s="98" t="s">
        <v>28</v>
      </c>
      <c r="D99" s="99" t="s">
        <v>123</v>
      </c>
      <c r="E99" s="99" t="s">
        <v>46</v>
      </c>
      <c r="F99" s="99" t="s">
        <v>76</v>
      </c>
      <c r="G99" s="99" t="s">
        <v>45</v>
      </c>
      <c r="H99" s="99" t="str">
        <f t="shared" ref="H99:H103" si="169">F99&amp; " สาขา"&amp;D99&amp;" "&amp;E99&amp;" ปี "&amp;G99</f>
        <v>ครุศาสตรบัณฑิต สาขานวัตกรรมและคอมพิวเตอร์ศึกษา ปรับปรุง ปี 2559</v>
      </c>
      <c r="I99" s="99" t="e">
        <f t="array" aca="1" ref="I99" ca="1">_xludf.IFNA(INDEX(รายชื่ออาจารย์ตามสาขา!$F:$F,MATCH('เอกสารหมายเลข 1 ส่งเสิรม'!$T99,รายชื่ออาจารย์ตามสาขา!$B:$B,0)),"บุคคลภายนอก")</f>
        <v>#NAME?</v>
      </c>
      <c r="J99" s="100" t="e">
        <f t="shared" ref="J99:J103" ca="1" si="170">IF(I99="ข้าราชการพลเรือนในสถาบันอุดมศึกษา",1,0)</f>
        <v>#NAME?</v>
      </c>
      <c r="K99" s="100" t="e">
        <f t="shared" ref="K99:K103" ca="1" si="171">IF(I99="พนักงานมหาวิทยาลัย",1,0)</f>
        <v>#NAME?</v>
      </c>
      <c r="L99" s="100"/>
      <c r="M99" s="100" t="e">
        <f t="shared" ref="M99:M103" ca="1" si="172">IF(I99="ลูกจ้างชั่วคราวรายเดือน",1,0)</f>
        <v>#NAME?</v>
      </c>
      <c r="N99" s="100" t="e">
        <f t="shared" ref="N99:N103" ca="1" si="173">IF(I99="อาจารย์พิเศษรายชั่วโมง",1,0)</f>
        <v>#NAME?</v>
      </c>
      <c r="O99" s="100" t="e">
        <f t="shared" ref="O99:O103" ca="1" si="174">IF(I99="บุคคลภายนอก",1,0)</f>
        <v>#NAME?</v>
      </c>
      <c r="P99" s="100" t="e">
        <f t="shared" ca="1" si="5"/>
        <v>#NAME?</v>
      </c>
      <c r="Q99" s="99"/>
      <c r="R99" s="99"/>
      <c r="S99" s="99"/>
      <c r="T99" s="8">
        <v>5400900008307</v>
      </c>
      <c r="U99" s="8">
        <v>5400900008307</v>
      </c>
      <c r="V99" s="68">
        <f t="shared" si="18"/>
        <v>1</v>
      </c>
      <c r="W99" s="100">
        <f t="shared" ref="W99:W103" si="175">IF(V99="ข้าราชการพลเรือนในสถาบันอุดมศึกษา",1,0)</f>
        <v>0</v>
      </c>
      <c r="X99" s="100">
        <f t="shared" ref="X99:X103" si="176">IF(V99="พนักงานมหาวิทยาลัย",1,0)</f>
        <v>0</v>
      </c>
      <c r="Y99" s="100"/>
      <c r="Z99" s="100">
        <f t="shared" ref="Z99:Z103" si="177">IF(V99="ลูกจ้างชั่วคราวรายเดือน",1,0)</f>
        <v>0</v>
      </c>
      <c r="AA99" s="100">
        <f t="shared" ref="AA99:AA103" si="178">IF(V99="อาจารย์พิเศษรายชั่วโมง",1,0)</f>
        <v>0</v>
      </c>
      <c r="AB99" s="100">
        <f t="shared" ref="AB99:AB103" si="179">IF(V99="บุคคลภายนอก",1,0)</f>
        <v>0</v>
      </c>
      <c r="AC99" s="100">
        <f t="shared" si="7"/>
        <v>0</v>
      </c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</row>
    <row r="100" spans="1:49" ht="21.75" customHeight="1">
      <c r="A100" s="97"/>
      <c r="B100" s="98" t="s">
        <v>510</v>
      </c>
      <c r="C100" s="98" t="s">
        <v>28</v>
      </c>
      <c r="D100" s="99" t="s">
        <v>123</v>
      </c>
      <c r="E100" s="99" t="s">
        <v>46</v>
      </c>
      <c r="F100" s="99" t="s">
        <v>76</v>
      </c>
      <c r="G100" s="99" t="s">
        <v>45</v>
      </c>
      <c r="H100" s="99" t="str">
        <f t="shared" si="169"/>
        <v>ครุศาสตรบัณฑิต สาขานวัตกรรมและคอมพิวเตอร์ศึกษา ปรับปรุง ปี 2559</v>
      </c>
      <c r="I100" s="99" t="e">
        <f t="array" aca="1" ref="I100" ca="1">_xludf.IFNA(INDEX(รายชื่ออาจารย์ตามสาขา!$F:$F,MATCH('เอกสารหมายเลข 1 ส่งเสิรม'!$T100,รายชื่ออาจารย์ตามสาขา!$B:$B,0)),"บุคคลภายนอก")</f>
        <v>#NAME?</v>
      </c>
      <c r="J100" s="100" t="e">
        <f t="shared" ca="1" si="170"/>
        <v>#NAME?</v>
      </c>
      <c r="K100" s="100" t="e">
        <f t="shared" ca="1" si="171"/>
        <v>#NAME?</v>
      </c>
      <c r="L100" s="100"/>
      <c r="M100" s="100" t="e">
        <f t="shared" ca="1" si="172"/>
        <v>#NAME?</v>
      </c>
      <c r="N100" s="100" t="e">
        <f t="shared" ca="1" si="173"/>
        <v>#NAME?</v>
      </c>
      <c r="O100" s="100" t="e">
        <f t="shared" ca="1" si="174"/>
        <v>#NAME?</v>
      </c>
      <c r="P100" s="100" t="e">
        <f t="shared" ca="1" si="5"/>
        <v>#NAME?</v>
      </c>
      <c r="Q100" s="99"/>
      <c r="R100" s="99"/>
      <c r="S100" s="99"/>
      <c r="T100" s="8">
        <v>3311300026032</v>
      </c>
      <c r="U100" s="8">
        <v>3311300026032</v>
      </c>
      <c r="V100" s="68">
        <f t="shared" si="18"/>
        <v>1</v>
      </c>
      <c r="W100" s="100">
        <f t="shared" si="175"/>
        <v>0</v>
      </c>
      <c r="X100" s="100">
        <f t="shared" si="176"/>
        <v>0</v>
      </c>
      <c r="Y100" s="100"/>
      <c r="Z100" s="100">
        <f t="shared" si="177"/>
        <v>0</v>
      </c>
      <c r="AA100" s="100">
        <f t="shared" si="178"/>
        <v>0</v>
      </c>
      <c r="AB100" s="100">
        <f t="shared" si="179"/>
        <v>0</v>
      </c>
      <c r="AC100" s="100">
        <f t="shared" si="7"/>
        <v>0</v>
      </c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</row>
    <row r="101" spans="1:49" ht="21.75" customHeight="1">
      <c r="A101" s="97"/>
      <c r="B101" s="98" t="s">
        <v>122</v>
      </c>
      <c r="C101" s="98" t="s">
        <v>28</v>
      </c>
      <c r="D101" s="99" t="s">
        <v>123</v>
      </c>
      <c r="E101" s="99" t="s">
        <v>46</v>
      </c>
      <c r="F101" s="99" t="s">
        <v>76</v>
      </c>
      <c r="G101" s="99" t="s">
        <v>45</v>
      </c>
      <c r="H101" s="99" t="str">
        <f t="shared" si="169"/>
        <v>ครุศาสตรบัณฑิต สาขานวัตกรรมและคอมพิวเตอร์ศึกษา ปรับปรุง ปี 2559</v>
      </c>
      <c r="I101" s="99" t="e">
        <f t="array" aca="1" ref="I101" ca="1">_xludf.IFNA(INDEX(รายชื่ออาจารย์ตามสาขา!$F:$F,MATCH('เอกสารหมายเลข 1 ส่งเสิรม'!$T101,รายชื่ออาจารย์ตามสาขา!$B:$B,0)),"บุคคลภายนอก")</f>
        <v>#NAME?</v>
      </c>
      <c r="J101" s="100" t="e">
        <f t="shared" ca="1" si="170"/>
        <v>#NAME?</v>
      </c>
      <c r="K101" s="100" t="e">
        <f t="shared" ca="1" si="171"/>
        <v>#NAME?</v>
      </c>
      <c r="L101" s="100"/>
      <c r="M101" s="100" t="e">
        <f t="shared" ca="1" si="172"/>
        <v>#NAME?</v>
      </c>
      <c r="N101" s="100" t="e">
        <f t="shared" ca="1" si="173"/>
        <v>#NAME?</v>
      </c>
      <c r="O101" s="100" t="e">
        <f t="shared" ca="1" si="174"/>
        <v>#NAME?</v>
      </c>
      <c r="P101" s="100" t="e">
        <f t="shared" ca="1" si="5"/>
        <v>#NAME?</v>
      </c>
      <c r="Q101" s="99"/>
      <c r="R101" s="99"/>
      <c r="S101" s="99"/>
      <c r="T101" s="8">
        <v>1360100013690</v>
      </c>
      <c r="U101" s="8">
        <v>1360100013690</v>
      </c>
      <c r="V101" s="68">
        <f t="shared" si="18"/>
        <v>1</v>
      </c>
      <c r="W101" s="100">
        <f t="shared" si="175"/>
        <v>0</v>
      </c>
      <c r="X101" s="100">
        <f t="shared" si="176"/>
        <v>0</v>
      </c>
      <c r="Y101" s="100"/>
      <c r="Z101" s="100">
        <f t="shared" si="177"/>
        <v>0</v>
      </c>
      <c r="AA101" s="100">
        <f t="shared" si="178"/>
        <v>0</v>
      </c>
      <c r="AB101" s="100">
        <f t="shared" si="179"/>
        <v>0</v>
      </c>
      <c r="AC101" s="100">
        <f t="shared" si="7"/>
        <v>0</v>
      </c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</row>
    <row r="102" spans="1:49" ht="21.75" customHeight="1">
      <c r="A102" s="97"/>
      <c r="B102" s="98" t="s">
        <v>517</v>
      </c>
      <c r="C102" s="98" t="s">
        <v>28</v>
      </c>
      <c r="D102" s="99" t="s">
        <v>123</v>
      </c>
      <c r="E102" s="99" t="s">
        <v>46</v>
      </c>
      <c r="F102" s="99" t="s">
        <v>76</v>
      </c>
      <c r="G102" s="99" t="s">
        <v>45</v>
      </c>
      <c r="H102" s="99" t="str">
        <f t="shared" si="169"/>
        <v>ครุศาสตรบัณฑิต สาขานวัตกรรมและคอมพิวเตอร์ศึกษา ปรับปรุง ปี 2559</v>
      </c>
      <c r="I102" s="99" t="e">
        <f t="array" aca="1" ref="I102" ca="1">_xludf.IFNA(INDEX(รายชื่ออาจารย์ตามสาขา!$F:$F,MATCH('เอกสารหมายเลข 1 ส่งเสิรม'!$T102,รายชื่ออาจารย์ตามสาขา!$B:$B,0)),"บุคคลภายนอก")</f>
        <v>#NAME?</v>
      </c>
      <c r="J102" s="100" t="e">
        <f t="shared" ca="1" si="170"/>
        <v>#NAME?</v>
      </c>
      <c r="K102" s="100" t="e">
        <f t="shared" ca="1" si="171"/>
        <v>#NAME?</v>
      </c>
      <c r="L102" s="100"/>
      <c r="M102" s="100" t="e">
        <f t="shared" ca="1" si="172"/>
        <v>#NAME?</v>
      </c>
      <c r="N102" s="100" t="e">
        <f t="shared" ca="1" si="173"/>
        <v>#NAME?</v>
      </c>
      <c r="O102" s="100" t="e">
        <f t="shared" ca="1" si="174"/>
        <v>#NAME?</v>
      </c>
      <c r="P102" s="100" t="e">
        <f t="shared" ca="1" si="5"/>
        <v>#NAME?</v>
      </c>
      <c r="Q102" s="99"/>
      <c r="R102" s="99"/>
      <c r="S102" s="99"/>
      <c r="T102" s="8">
        <v>3499900034547</v>
      </c>
      <c r="U102" s="8">
        <v>3499900034547</v>
      </c>
      <c r="V102" s="68">
        <f t="shared" si="18"/>
        <v>1</v>
      </c>
      <c r="W102" s="100">
        <f t="shared" si="175"/>
        <v>0</v>
      </c>
      <c r="X102" s="100">
        <f t="shared" si="176"/>
        <v>0</v>
      </c>
      <c r="Y102" s="100"/>
      <c r="Z102" s="100">
        <f t="shared" si="177"/>
        <v>0</v>
      </c>
      <c r="AA102" s="100">
        <f t="shared" si="178"/>
        <v>0</v>
      </c>
      <c r="AB102" s="100">
        <f t="shared" si="179"/>
        <v>0</v>
      </c>
      <c r="AC102" s="100">
        <f t="shared" si="7"/>
        <v>0</v>
      </c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</row>
    <row r="103" spans="1:49" ht="21.75" customHeight="1">
      <c r="A103" s="97"/>
      <c r="B103" s="98" t="s">
        <v>521</v>
      </c>
      <c r="C103" s="98" t="s">
        <v>28</v>
      </c>
      <c r="D103" s="99" t="s">
        <v>123</v>
      </c>
      <c r="E103" s="99" t="s">
        <v>46</v>
      </c>
      <c r="F103" s="99" t="s">
        <v>76</v>
      </c>
      <c r="G103" s="99" t="s">
        <v>45</v>
      </c>
      <c r="H103" s="99" t="str">
        <f t="shared" si="169"/>
        <v>ครุศาสตรบัณฑิต สาขานวัตกรรมและคอมพิวเตอร์ศึกษา ปรับปรุง ปี 2559</v>
      </c>
      <c r="I103" s="99" t="e">
        <f t="array" aca="1" ref="I103" ca="1">_xludf.IFNA(INDEX(รายชื่ออาจารย์ตามสาขา!$F:$F,MATCH('เอกสารหมายเลข 1 ส่งเสิรม'!$T103,รายชื่ออาจารย์ตามสาขา!$B:$B,0)),"บุคคลภายนอก")</f>
        <v>#NAME?</v>
      </c>
      <c r="J103" s="100" t="e">
        <f t="shared" ca="1" si="170"/>
        <v>#NAME?</v>
      </c>
      <c r="K103" s="100" t="e">
        <f t="shared" ca="1" si="171"/>
        <v>#NAME?</v>
      </c>
      <c r="L103" s="100"/>
      <c r="M103" s="100" t="e">
        <f t="shared" ca="1" si="172"/>
        <v>#NAME?</v>
      </c>
      <c r="N103" s="100" t="e">
        <f t="shared" ca="1" si="173"/>
        <v>#NAME?</v>
      </c>
      <c r="O103" s="100" t="e">
        <f t="shared" ca="1" si="174"/>
        <v>#NAME?</v>
      </c>
      <c r="P103" s="100" t="e">
        <f t="shared" ca="1" si="5"/>
        <v>#NAME?</v>
      </c>
      <c r="Q103" s="99"/>
      <c r="R103" s="99"/>
      <c r="S103" s="99"/>
      <c r="T103" s="8">
        <v>1479900014256</v>
      </c>
      <c r="U103" s="8">
        <v>1479900014256</v>
      </c>
      <c r="V103" s="68">
        <f t="shared" si="18"/>
        <v>1</v>
      </c>
      <c r="W103" s="100">
        <f t="shared" si="175"/>
        <v>0</v>
      </c>
      <c r="X103" s="100">
        <f t="shared" si="176"/>
        <v>0</v>
      </c>
      <c r="Y103" s="100"/>
      <c r="Z103" s="100">
        <f t="shared" si="177"/>
        <v>0</v>
      </c>
      <c r="AA103" s="100">
        <f t="shared" si="178"/>
        <v>0</v>
      </c>
      <c r="AB103" s="100">
        <f t="shared" si="179"/>
        <v>0</v>
      </c>
      <c r="AC103" s="100">
        <f t="shared" si="7"/>
        <v>0</v>
      </c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</row>
    <row r="104" spans="1:49" ht="21.75" customHeight="1">
      <c r="A104" s="103">
        <v>14</v>
      </c>
      <c r="B104" s="104" t="str">
        <f>F105&amp; " สาขา"&amp;D105&amp;" "&amp;E105&amp;" ปี "&amp;G105</f>
        <v>ครุศาสตรบัณฑิต สาขาพลศึกษาและวิทยาศาสตร์การกีฬา ปรับปรุง ปี 2559</v>
      </c>
      <c r="C104" s="104"/>
      <c r="D104" s="105"/>
      <c r="E104" s="105"/>
      <c r="F104" s="105"/>
      <c r="G104" s="105"/>
      <c r="H104" s="105"/>
      <c r="I104" s="105"/>
      <c r="J104" s="106" t="e">
        <f t="shared" ref="J104:O104" ca="1" si="180">SUMIF($H:$H,$B104,J:J)</f>
        <v>#NAME?</v>
      </c>
      <c r="K104" s="106" t="e">
        <f t="shared" ca="1" si="180"/>
        <v>#NAME?</v>
      </c>
      <c r="L104" s="106">
        <f t="shared" si="180"/>
        <v>0</v>
      </c>
      <c r="M104" s="106" t="e">
        <f t="shared" ca="1" si="180"/>
        <v>#NAME?</v>
      </c>
      <c r="N104" s="106" t="e">
        <f t="shared" ca="1" si="180"/>
        <v>#NAME?</v>
      </c>
      <c r="O104" s="106" t="e">
        <f t="shared" ca="1" si="180"/>
        <v>#NAME?</v>
      </c>
      <c r="P104" s="106" t="e">
        <f t="shared" ca="1" si="5"/>
        <v>#NAME?</v>
      </c>
      <c r="Q104" s="105"/>
      <c r="R104" s="105"/>
      <c r="S104" s="105"/>
      <c r="T104" s="58"/>
      <c r="U104" s="58"/>
      <c r="V104" s="68">
        <f t="shared" si="18"/>
        <v>0</v>
      </c>
      <c r="W104" s="106">
        <f t="shared" ref="W104:AB104" si="181">SUMIF($H:$H,$B104,W:W)</f>
        <v>0</v>
      </c>
      <c r="X104" s="106">
        <f t="shared" si="181"/>
        <v>0</v>
      </c>
      <c r="Y104" s="106">
        <f t="shared" si="181"/>
        <v>0</v>
      </c>
      <c r="Z104" s="106">
        <f t="shared" si="181"/>
        <v>0</v>
      </c>
      <c r="AA104" s="106">
        <f t="shared" si="181"/>
        <v>0</v>
      </c>
      <c r="AB104" s="106">
        <f t="shared" si="181"/>
        <v>0</v>
      </c>
      <c r="AC104" s="106">
        <f t="shared" si="7"/>
        <v>0</v>
      </c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</row>
    <row r="105" spans="1:49" ht="21.75" customHeight="1">
      <c r="A105" s="97"/>
      <c r="B105" s="98" t="s">
        <v>129</v>
      </c>
      <c r="C105" s="98" t="s">
        <v>28</v>
      </c>
      <c r="D105" s="99" t="s">
        <v>131</v>
      </c>
      <c r="E105" s="99" t="s">
        <v>46</v>
      </c>
      <c r="F105" s="99" t="s">
        <v>76</v>
      </c>
      <c r="G105" s="99" t="s">
        <v>45</v>
      </c>
      <c r="H105" s="99" t="str">
        <f t="shared" ref="H105:H109" si="182">F105&amp; " สาขา"&amp;D105&amp;" "&amp;E105&amp;" ปี "&amp;G105</f>
        <v>ครุศาสตรบัณฑิต สาขาพลศึกษาและวิทยาศาสตร์การกีฬา ปรับปรุง ปี 2559</v>
      </c>
      <c r="I105" s="99" t="e">
        <f t="array" aca="1" ref="I105" ca="1">_xludf.IFNA(INDEX(รายชื่ออาจารย์ตามสาขา!$F:$F,MATCH('เอกสารหมายเลข 1 ส่งเสิรม'!$T105,รายชื่ออาจารย์ตามสาขา!$B:$B,0)),"บุคคลภายนอก")</f>
        <v>#NAME?</v>
      </c>
      <c r="J105" s="100" t="e">
        <f t="shared" ref="J105:J109" ca="1" si="183">IF(I105="ข้าราชการพลเรือนในสถาบันอุดมศึกษา",1,0)</f>
        <v>#NAME?</v>
      </c>
      <c r="K105" s="100" t="e">
        <f t="shared" ref="K105:K109" ca="1" si="184">IF(I105="พนักงานมหาวิทยาลัย",1,0)</f>
        <v>#NAME?</v>
      </c>
      <c r="L105" s="100"/>
      <c r="M105" s="100" t="e">
        <f t="shared" ref="M105:M109" ca="1" si="185">IF(I105="ลูกจ้างชั่วคราวรายเดือน",1,0)</f>
        <v>#NAME?</v>
      </c>
      <c r="N105" s="100" t="e">
        <f t="shared" ref="N105:N109" ca="1" si="186">IF(I105="อาจารย์พิเศษรายชั่วโมง",1,0)</f>
        <v>#NAME?</v>
      </c>
      <c r="O105" s="100" t="e">
        <f t="shared" ref="O105:O109" ca="1" si="187">IF(I105="บุคคลภายนอก",1,0)</f>
        <v>#NAME?</v>
      </c>
      <c r="P105" s="100" t="e">
        <f t="shared" ca="1" si="5"/>
        <v>#NAME?</v>
      </c>
      <c r="Q105" s="99"/>
      <c r="R105" s="99"/>
      <c r="S105" s="99"/>
      <c r="T105" s="8">
        <v>1100800135137</v>
      </c>
      <c r="U105" s="8">
        <v>1100800135137</v>
      </c>
      <c r="V105" s="68">
        <f t="shared" si="18"/>
        <v>1</v>
      </c>
      <c r="W105" s="100">
        <f t="shared" ref="W105:W109" si="188">IF(V105="ข้าราชการพลเรือนในสถาบันอุดมศึกษา",1,0)</f>
        <v>0</v>
      </c>
      <c r="X105" s="100">
        <f t="shared" ref="X105:X109" si="189">IF(V105="พนักงานมหาวิทยาลัย",1,0)</f>
        <v>0</v>
      </c>
      <c r="Y105" s="100"/>
      <c r="Z105" s="100">
        <f t="shared" ref="Z105:Z109" si="190">IF(V105="ลูกจ้างชั่วคราวรายเดือน",1,0)</f>
        <v>0</v>
      </c>
      <c r="AA105" s="100">
        <f t="shared" ref="AA105:AA109" si="191">IF(V105="อาจารย์พิเศษรายชั่วโมง",1,0)</f>
        <v>0</v>
      </c>
      <c r="AB105" s="100">
        <f t="shared" ref="AB105:AB109" si="192">IF(V105="บุคคลภายนอก",1,0)</f>
        <v>0</v>
      </c>
      <c r="AC105" s="100">
        <f t="shared" si="7"/>
        <v>0</v>
      </c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</row>
    <row r="106" spans="1:49" ht="21.75" customHeight="1">
      <c r="A106" s="97"/>
      <c r="B106" s="98" t="s">
        <v>138</v>
      </c>
      <c r="C106" s="98" t="s">
        <v>28</v>
      </c>
      <c r="D106" s="99" t="s">
        <v>131</v>
      </c>
      <c r="E106" s="99" t="s">
        <v>46</v>
      </c>
      <c r="F106" s="99" t="s">
        <v>76</v>
      </c>
      <c r="G106" s="99" t="s">
        <v>45</v>
      </c>
      <c r="H106" s="99" t="str">
        <f t="shared" si="182"/>
        <v>ครุศาสตรบัณฑิต สาขาพลศึกษาและวิทยาศาสตร์การกีฬา ปรับปรุง ปี 2559</v>
      </c>
      <c r="I106" s="99" t="e">
        <f t="array" aca="1" ref="I106" ca="1">_xludf.IFNA(INDEX(รายชื่ออาจารย์ตามสาขา!$F:$F,MATCH('เอกสารหมายเลข 1 ส่งเสิรม'!$T106,รายชื่ออาจารย์ตามสาขา!$B:$B,0)),"บุคคลภายนอก")</f>
        <v>#NAME?</v>
      </c>
      <c r="J106" s="100" t="e">
        <f t="shared" ca="1" si="183"/>
        <v>#NAME?</v>
      </c>
      <c r="K106" s="100" t="e">
        <f t="shared" ca="1" si="184"/>
        <v>#NAME?</v>
      </c>
      <c r="L106" s="100"/>
      <c r="M106" s="100" t="e">
        <f t="shared" ca="1" si="185"/>
        <v>#NAME?</v>
      </c>
      <c r="N106" s="100" t="e">
        <f t="shared" ca="1" si="186"/>
        <v>#NAME?</v>
      </c>
      <c r="O106" s="100" t="e">
        <f t="shared" ca="1" si="187"/>
        <v>#NAME?</v>
      </c>
      <c r="P106" s="100" t="e">
        <f t="shared" ca="1" si="5"/>
        <v>#NAME?</v>
      </c>
      <c r="Q106" s="99"/>
      <c r="R106" s="99"/>
      <c r="S106" s="99"/>
      <c r="T106" s="8">
        <v>5470190021788</v>
      </c>
      <c r="U106" s="8">
        <v>5470190021788</v>
      </c>
      <c r="V106" s="68">
        <f t="shared" si="18"/>
        <v>1</v>
      </c>
      <c r="W106" s="100">
        <f t="shared" si="188"/>
        <v>0</v>
      </c>
      <c r="X106" s="100">
        <f t="shared" si="189"/>
        <v>0</v>
      </c>
      <c r="Y106" s="100"/>
      <c r="Z106" s="100">
        <f t="shared" si="190"/>
        <v>0</v>
      </c>
      <c r="AA106" s="100">
        <f t="shared" si="191"/>
        <v>0</v>
      </c>
      <c r="AB106" s="100">
        <f t="shared" si="192"/>
        <v>0</v>
      </c>
      <c r="AC106" s="100">
        <f t="shared" si="7"/>
        <v>0</v>
      </c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</row>
    <row r="107" spans="1:49" ht="21.75" customHeight="1">
      <c r="A107" s="97"/>
      <c r="B107" s="98" t="s">
        <v>137</v>
      </c>
      <c r="C107" s="98" t="s">
        <v>28</v>
      </c>
      <c r="D107" s="99" t="s">
        <v>131</v>
      </c>
      <c r="E107" s="99" t="s">
        <v>46</v>
      </c>
      <c r="F107" s="99" t="s">
        <v>76</v>
      </c>
      <c r="G107" s="99" t="s">
        <v>45</v>
      </c>
      <c r="H107" s="99" t="str">
        <f t="shared" si="182"/>
        <v>ครุศาสตรบัณฑิต สาขาพลศึกษาและวิทยาศาสตร์การกีฬา ปรับปรุง ปี 2559</v>
      </c>
      <c r="I107" s="99" t="e">
        <f t="array" aca="1" ref="I107" ca="1">_xludf.IFNA(INDEX(รายชื่ออาจารย์ตามสาขา!$F:$F,MATCH('เอกสารหมายเลข 1 ส่งเสิรม'!$T107,รายชื่ออาจารย์ตามสาขา!$B:$B,0)),"บุคคลภายนอก")</f>
        <v>#NAME?</v>
      </c>
      <c r="J107" s="100" t="e">
        <f t="shared" ca="1" si="183"/>
        <v>#NAME?</v>
      </c>
      <c r="K107" s="100" t="e">
        <f t="shared" ca="1" si="184"/>
        <v>#NAME?</v>
      </c>
      <c r="L107" s="100"/>
      <c r="M107" s="100" t="e">
        <f t="shared" ca="1" si="185"/>
        <v>#NAME?</v>
      </c>
      <c r="N107" s="100" t="e">
        <f t="shared" ca="1" si="186"/>
        <v>#NAME?</v>
      </c>
      <c r="O107" s="100" t="e">
        <f t="shared" ca="1" si="187"/>
        <v>#NAME?</v>
      </c>
      <c r="P107" s="100" t="e">
        <f t="shared" ca="1" si="5"/>
        <v>#NAME?</v>
      </c>
      <c r="Q107" s="99"/>
      <c r="R107" s="99"/>
      <c r="S107" s="99"/>
      <c r="T107" s="8">
        <v>5411300001035</v>
      </c>
      <c r="U107" s="8">
        <v>5411300001035</v>
      </c>
      <c r="V107" s="68">
        <f t="shared" si="18"/>
        <v>1</v>
      </c>
      <c r="W107" s="100">
        <f t="shared" si="188"/>
        <v>0</v>
      </c>
      <c r="X107" s="100">
        <f t="shared" si="189"/>
        <v>0</v>
      </c>
      <c r="Y107" s="100"/>
      <c r="Z107" s="100">
        <f t="shared" si="190"/>
        <v>0</v>
      </c>
      <c r="AA107" s="100">
        <f t="shared" si="191"/>
        <v>0</v>
      </c>
      <c r="AB107" s="100">
        <f t="shared" si="192"/>
        <v>0</v>
      </c>
      <c r="AC107" s="100">
        <f t="shared" si="7"/>
        <v>0</v>
      </c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</row>
    <row r="108" spans="1:49" ht="21.75" customHeight="1">
      <c r="A108" s="97"/>
      <c r="B108" s="98" t="s">
        <v>134</v>
      </c>
      <c r="C108" s="98" t="s">
        <v>28</v>
      </c>
      <c r="D108" s="99" t="s">
        <v>131</v>
      </c>
      <c r="E108" s="99" t="s">
        <v>46</v>
      </c>
      <c r="F108" s="99" t="s">
        <v>76</v>
      </c>
      <c r="G108" s="99" t="s">
        <v>45</v>
      </c>
      <c r="H108" s="99" t="str">
        <f t="shared" si="182"/>
        <v>ครุศาสตรบัณฑิต สาขาพลศึกษาและวิทยาศาสตร์การกีฬา ปรับปรุง ปี 2559</v>
      </c>
      <c r="I108" s="99" t="e">
        <f t="array" aca="1" ref="I108" ca="1">_xludf.IFNA(INDEX(รายชื่ออาจารย์ตามสาขา!$F:$F,MATCH('เอกสารหมายเลข 1 ส่งเสิรม'!$T108,รายชื่ออาจารย์ตามสาขา!$B:$B,0)),"บุคคลภายนอก")</f>
        <v>#NAME?</v>
      </c>
      <c r="J108" s="100" t="e">
        <f t="shared" ca="1" si="183"/>
        <v>#NAME?</v>
      </c>
      <c r="K108" s="100" t="e">
        <f t="shared" ca="1" si="184"/>
        <v>#NAME?</v>
      </c>
      <c r="L108" s="100"/>
      <c r="M108" s="100" t="e">
        <f t="shared" ca="1" si="185"/>
        <v>#NAME?</v>
      </c>
      <c r="N108" s="100" t="e">
        <f t="shared" ca="1" si="186"/>
        <v>#NAME?</v>
      </c>
      <c r="O108" s="100" t="e">
        <f t="shared" ca="1" si="187"/>
        <v>#NAME?</v>
      </c>
      <c r="P108" s="100" t="e">
        <f t="shared" ca="1" si="5"/>
        <v>#NAME?</v>
      </c>
      <c r="Q108" s="99"/>
      <c r="R108" s="99"/>
      <c r="S108" s="99"/>
      <c r="T108" s="8">
        <v>1910200004051</v>
      </c>
      <c r="U108" s="8">
        <v>1910200004051</v>
      </c>
      <c r="V108" s="68">
        <f t="shared" si="18"/>
        <v>1</v>
      </c>
      <c r="W108" s="100">
        <f t="shared" si="188"/>
        <v>0</v>
      </c>
      <c r="X108" s="100">
        <f t="shared" si="189"/>
        <v>0</v>
      </c>
      <c r="Y108" s="100"/>
      <c r="Z108" s="100">
        <f t="shared" si="190"/>
        <v>0</v>
      </c>
      <c r="AA108" s="100">
        <f t="shared" si="191"/>
        <v>0</v>
      </c>
      <c r="AB108" s="100">
        <f t="shared" si="192"/>
        <v>0</v>
      </c>
      <c r="AC108" s="100">
        <f t="shared" si="7"/>
        <v>0</v>
      </c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</row>
    <row r="109" spans="1:49" ht="21.75" customHeight="1">
      <c r="A109" s="97"/>
      <c r="B109" s="98" t="s">
        <v>135</v>
      </c>
      <c r="C109" s="98" t="s">
        <v>28</v>
      </c>
      <c r="D109" s="99" t="s">
        <v>131</v>
      </c>
      <c r="E109" s="99" t="s">
        <v>46</v>
      </c>
      <c r="F109" s="99" t="s">
        <v>76</v>
      </c>
      <c r="G109" s="99" t="s">
        <v>45</v>
      </c>
      <c r="H109" s="99" t="str">
        <f t="shared" si="182"/>
        <v>ครุศาสตรบัณฑิต สาขาพลศึกษาและวิทยาศาสตร์การกีฬา ปรับปรุง ปี 2559</v>
      </c>
      <c r="I109" s="99" t="e">
        <f t="array" aca="1" ref="I109" ca="1">_xludf.IFNA(INDEX(รายชื่ออาจารย์ตามสาขา!$F:$F,MATCH('เอกสารหมายเลข 1 ส่งเสิรม'!$T109,รายชื่ออาจารย์ตามสาขา!$B:$B,0)),"บุคคลภายนอก")</f>
        <v>#NAME?</v>
      </c>
      <c r="J109" s="100" t="e">
        <f t="shared" ca="1" si="183"/>
        <v>#NAME?</v>
      </c>
      <c r="K109" s="100" t="e">
        <f t="shared" ca="1" si="184"/>
        <v>#NAME?</v>
      </c>
      <c r="L109" s="100"/>
      <c r="M109" s="100" t="e">
        <f t="shared" ca="1" si="185"/>
        <v>#NAME?</v>
      </c>
      <c r="N109" s="100" t="e">
        <f t="shared" ca="1" si="186"/>
        <v>#NAME?</v>
      </c>
      <c r="O109" s="100" t="e">
        <f t="shared" ca="1" si="187"/>
        <v>#NAME?</v>
      </c>
      <c r="P109" s="100" t="e">
        <f t="shared" ca="1" si="5"/>
        <v>#NAME?</v>
      </c>
      <c r="Q109" s="99"/>
      <c r="R109" s="99"/>
      <c r="S109" s="99"/>
      <c r="T109" s="8">
        <v>3300300245604</v>
      </c>
      <c r="U109" s="8">
        <v>3300300245604</v>
      </c>
      <c r="V109" s="68">
        <f t="shared" si="18"/>
        <v>1</v>
      </c>
      <c r="W109" s="100">
        <f t="shared" si="188"/>
        <v>0</v>
      </c>
      <c r="X109" s="100">
        <f t="shared" si="189"/>
        <v>0</v>
      </c>
      <c r="Y109" s="100"/>
      <c r="Z109" s="100">
        <f t="shared" si="190"/>
        <v>0</v>
      </c>
      <c r="AA109" s="100">
        <f t="shared" si="191"/>
        <v>0</v>
      </c>
      <c r="AB109" s="100">
        <f t="shared" si="192"/>
        <v>0</v>
      </c>
      <c r="AC109" s="100">
        <f t="shared" si="7"/>
        <v>0</v>
      </c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</row>
    <row r="110" spans="1:49" ht="21.75" customHeight="1">
      <c r="A110" s="103">
        <v>15</v>
      </c>
      <c r="B110" s="104" t="str">
        <f>F111&amp; " สาขา"&amp;D111&amp;" "&amp;E111&amp;" ปี "&amp;G111</f>
        <v>ครุศาสตรบัณฑิต สาขาฟิสิกส์ ปรับปรุง ปี 2559</v>
      </c>
      <c r="C110" s="104"/>
      <c r="D110" s="105"/>
      <c r="E110" s="105"/>
      <c r="F110" s="105"/>
      <c r="G110" s="105"/>
      <c r="H110" s="105"/>
      <c r="I110" s="105"/>
      <c r="J110" s="106" t="e">
        <f t="shared" ref="J110:O110" ca="1" si="193">SUMIF($H:$H,$B110,J:J)</f>
        <v>#NAME?</v>
      </c>
      <c r="K110" s="106" t="e">
        <f t="shared" ca="1" si="193"/>
        <v>#NAME?</v>
      </c>
      <c r="L110" s="106">
        <f t="shared" si="193"/>
        <v>0</v>
      </c>
      <c r="M110" s="106" t="e">
        <f t="shared" ca="1" si="193"/>
        <v>#NAME?</v>
      </c>
      <c r="N110" s="106" t="e">
        <f t="shared" ca="1" si="193"/>
        <v>#NAME?</v>
      </c>
      <c r="O110" s="106" t="e">
        <f t="shared" ca="1" si="193"/>
        <v>#NAME?</v>
      </c>
      <c r="P110" s="106" t="e">
        <f t="shared" ca="1" si="5"/>
        <v>#NAME?</v>
      </c>
      <c r="Q110" s="105"/>
      <c r="R110" s="105"/>
      <c r="S110" s="105"/>
      <c r="T110" s="58"/>
      <c r="U110" s="58"/>
      <c r="V110" s="68">
        <f t="shared" si="18"/>
        <v>0</v>
      </c>
      <c r="W110" s="106">
        <f t="shared" ref="W110:AB110" si="194">SUMIF($H:$H,$B110,W:W)</f>
        <v>0</v>
      </c>
      <c r="X110" s="106">
        <f t="shared" si="194"/>
        <v>0</v>
      </c>
      <c r="Y110" s="106">
        <f t="shared" si="194"/>
        <v>0</v>
      </c>
      <c r="Z110" s="106">
        <f t="shared" si="194"/>
        <v>0</v>
      </c>
      <c r="AA110" s="106">
        <f t="shared" si="194"/>
        <v>0</v>
      </c>
      <c r="AB110" s="106">
        <f t="shared" si="194"/>
        <v>0</v>
      </c>
      <c r="AC110" s="106">
        <f t="shared" si="7"/>
        <v>0</v>
      </c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</row>
    <row r="111" spans="1:49" ht="21.75" customHeight="1">
      <c r="A111" s="97"/>
      <c r="B111" s="98" t="s">
        <v>536</v>
      </c>
      <c r="C111" s="98" t="s">
        <v>28</v>
      </c>
      <c r="D111" s="99" t="s">
        <v>163</v>
      </c>
      <c r="E111" s="99" t="s">
        <v>46</v>
      </c>
      <c r="F111" s="99" t="s">
        <v>76</v>
      </c>
      <c r="G111" s="99" t="s">
        <v>45</v>
      </c>
      <c r="H111" s="99" t="str">
        <f t="shared" ref="H111:H115" si="195">F111&amp; " สาขา"&amp;D111&amp;" "&amp;E111&amp;" ปี "&amp;G111</f>
        <v>ครุศาสตรบัณฑิต สาขาฟิสิกส์ ปรับปรุง ปี 2559</v>
      </c>
      <c r="I111" s="99" t="e">
        <f t="array" aca="1" ref="I111" ca="1">_xludf.IFNA(INDEX(รายชื่ออาจารย์ตามสาขา!$F:$F,MATCH('เอกสารหมายเลข 1 ส่งเสิรม'!$T111,รายชื่ออาจารย์ตามสาขา!$B:$B,0)),"บุคคลภายนอก")</f>
        <v>#NAME?</v>
      </c>
      <c r="J111" s="100" t="e">
        <f t="shared" ref="J111:J115" ca="1" si="196">IF(I111="ข้าราชการพลเรือนในสถาบันอุดมศึกษา",1,0)</f>
        <v>#NAME?</v>
      </c>
      <c r="K111" s="100" t="e">
        <f t="shared" ref="K111:K115" ca="1" si="197">IF(I111="พนักงานมหาวิทยาลัย",1,0)</f>
        <v>#NAME?</v>
      </c>
      <c r="L111" s="100"/>
      <c r="M111" s="100" t="e">
        <f t="shared" ref="M111:M115" ca="1" si="198">IF(I111="ลูกจ้างชั่วคราวรายเดือน",1,0)</f>
        <v>#NAME?</v>
      </c>
      <c r="N111" s="100" t="e">
        <f t="shared" ref="N111:N115" ca="1" si="199">IF(I111="อาจารย์พิเศษรายชั่วโมง",1,0)</f>
        <v>#NAME?</v>
      </c>
      <c r="O111" s="100" t="e">
        <f t="shared" ref="O111:O115" ca="1" si="200">IF(I111="บุคคลภายนอก",1,0)</f>
        <v>#NAME?</v>
      </c>
      <c r="P111" s="100" t="e">
        <f t="shared" ca="1" si="5"/>
        <v>#NAME?</v>
      </c>
      <c r="Q111" s="99"/>
      <c r="R111" s="99"/>
      <c r="S111" s="99"/>
      <c r="T111" s="8">
        <v>3470800494726</v>
      </c>
      <c r="U111" s="8">
        <v>3470800494726</v>
      </c>
      <c r="V111" s="68">
        <f t="shared" si="18"/>
        <v>1</v>
      </c>
      <c r="W111" s="100">
        <f t="shared" ref="W111:W115" si="201">IF(V111="ข้าราชการพลเรือนในสถาบันอุดมศึกษา",1,0)</f>
        <v>0</v>
      </c>
      <c r="X111" s="100">
        <f t="shared" ref="X111:X115" si="202">IF(V111="พนักงานมหาวิทยาลัย",1,0)</f>
        <v>0</v>
      </c>
      <c r="Y111" s="100"/>
      <c r="Z111" s="100">
        <f t="shared" ref="Z111:Z115" si="203">IF(V111="ลูกจ้างชั่วคราวรายเดือน",1,0)</f>
        <v>0</v>
      </c>
      <c r="AA111" s="100">
        <f t="shared" ref="AA111:AA115" si="204">IF(V111="อาจารย์พิเศษรายชั่วโมง",1,0)</f>
        <v>0</v>
      </c>
      <c r="AB111" s="100">
        <f t="shared" ref="AB111:AB115" si="205">IF(V111="บุคคลภายนอก",1,0)</f>
        <v>0</v>
      </c>
      <c r="AC111" s="100">
        <f t="shared" si="7"/>
        <v>0</v>
      </c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</row>
    <row r="112" spans="1:49" ht="21.75" customHeight="1">
      <c r="A112" s="97"/>
      <c r="B112" s="98" t="s">
        <v>183</v>
      </c>
      <c r="C112" s="98" t="s">
        <v>28</v>
      </c>
      <c r="D112" s="99" t="s">
        <v>163</v>
      </c>
      <c r="E112" s="99" t="s">
        <v>46</v>
      </c>
      <c r="F112" s="99" t="s">
        <v>76</v>
      </c>
      <c r="G112" s="99" t="s">
        <v>45</v>
      </c>
      <c r="H112" s="99" t="str">
        <f t="shared" si="195"/>
        <v>ครุศาสตรบัณฑิต สาขาฟิสิกส์ ปรับปรุง ปี 2559</v>
      </c>
      <c r="I112" s="99" t="e">
        <f t="array" aca="1" ref="I112" ca="1">_xludf.IFNA(INDEX(รายชื่ออาจารย์ตามสาขา!$F:$F,MATCH('เอกสารหมายเลข 1 ส่งเสิรม'!$T112,รายชื่ออาจารย์ตามสาขา!$B:$B,0)),"บุคคลภายนอก")</f>
        <v>#NAME?</v>
      </c>
      <c r="J112" s="100" t="e">
        <f t="shared" ca="1" si="196"/>
        <v>#NAME?</v>
      </c>
      <c r="K112" s="100" t="e">
        <f t="shared" ca="1" si="197"/>
        <v>#NAME?</v>
      </c>
      <c r="L112" s="100"/>
      <c r="M112" s="100" t="e">
        <f t="shared" ca="1" si="198"/>
        <v>#NAME?</v>
      </c>
      <c r="N112" s="100" t="e">
        <f t="shared" ca="1" si="199"/>
        <v>#NAME?</v>
      </c>
      <c r="O112" s="100" t="e">
        <f t="shared" ca="1" si="200"/>
        <v>#NAME?</v>
      </c>
      <c r="P112" s="100" t="e">
        <f t="shared" ca="1" si="5"/>
        <v>#NAME?</v>
      </c>
      <c r="Q112" s="99"/>
      <c r="R112" s="99"/>
      <c r="S112" s="99"/>
      <c r="T112" s="8">
        <v>3480500597058</v>
      </c>
      <c r="U112" s="8">
        <v>3480500597058</v>
      </c>
      <c r="V112" s="68">
        <f t="shared" si="18"/>
        <v>1</v>
      </c>
      <c r="W112" s="100">
        <f t="shared" si="201"/>
        <v>0</v>
      </c>
      <c r="X112" s="100">
        <f t="shared" si="202"/>
        <v>0</v>
      </c>
      <c r="Y112" s="100"/>
      <c r="Z112" s="100">
        <f t="shared" si="203"/>
        <v>0</v>
      </c>
      <c r="AA112" s="100">
        <f t="shared" si="204"/>
        <v>0</v>
      </c>
      <c r="AB112" s="100">
        <f t="shared" si="205"/>
        <v>0</v>
      </c>
      <c r="AC112" s="100">
        <f t="shared" si="7"/>
        <v>0</v>
      </c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</row>
    <row r="113" spans="1:49" ht="21.75" customHeight="1">
      <c r="A113" s="97"/>
      <c r="B113" s="98" t="s">
        <v>162</v>
      </c>
      <c r="C113" s="98" t="s">
        <v>28</v>
      </c>
      <c r="D113" s="99" t="s">
        <v>163</v>
      </c>
      <c r="E113" s="99" t="s">
        <v>46</v>
      </c>
      <c r="F113" s="99" t="s">
        <v>76</v>
      </c>
      <c r="G113" s="99" t="s">
        <v>45</v>
      </c>
      <c r="H113" s="99" t="str">
        <f t="shared" si="195"/>
        <v>ครุศาสตรบัณฑิต สาขาฟิสิกส์ ปรับปรุง ปี 2559</v>
      </c>
      <c r="I113" s="99" t="e">
        <f t="array" aca="1" ref="I113" ca="1">_xludf.IFNA(INDEX(รายชื่ออาจารย์ตามสาขา!$F:$F,MATCH('เอกสารหมายเลข 1 ส่งเสิรม'!$T113,รายชื่ออาจารย์ตามสาขา!$B:$B,0)),"บุคคลภายนอก")</f>
        <v>#NAME?</v>
      </c>
      <c r="J113" s="100" t="e">
        <f t="shared" ca="1" si="196"/>
        <v>#NAME?</v>
      </c>
      <c r="K113" s="100" t="e">
        <f t="shared" ca="1" si="197"/>
        <v>#NAME?</v>
      </c>
      <c r="L113" s="100"/>
      <c r="M113" s="100" t="e">
        <f t="shared" ca="1" si="198"/>
        <v>#NAME?</v>
      </c>
      <c r="N113" s="100" t="e">
        <f t="shared" ca="1" si="199"/>
        <v>#NAME?</v>
      </c>
      <c r="O113" s="100" t="e">
        <f t="shared" ca="1" si="200"/>
        <v>#NAME?</v>
      </c>
      <c r="P113" s="100" t="e">
        <f t="shared" ca="1" si="5"/>
        <v>#NAME?</v>
      </c>
      <c r="Q113" s="99"/>
      <c r="R113" s="99"/>
      <c r="S113" s="99"/>
      <c r="T113" s="8">
        <v>1309900131474</v>
      </c>
      <c r="U113" s="8">
        <v>1309900131474</v>
      </c>
      <c r="V113" s="68">
        <f t="shared" si="18"/>
        <v>1</v>
      </c>
      <c r="W113" s="100">
        <f t="shared" si="201"/>
        <v>0</v>
      </c>
      <c r="X113" s="100">
        <f t="shared" si="202"/>
        <v>0</v>
      </c>
      <c r="Y113" s="100"/>
      <c r="Z113" s="100">
        <f t="shared" si="203"/>
        <v>0</v>
      </c>
      <c r="AA113" s="100">
        <f t="shared" si="204"/>
        <v>0</v>
      </c>
      <c r="AB113" s="100">
        <f t="shared" si="205"/>
        <v>0</v>
      </c>
      <c r="AC113" s="100">
        <f t="shared" si="7"/>
        <v>0</v>
      </c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</row>
    <row r="114" spans="1:49" ht="21.75" customHeight="1">
      <c r="A114" s="97"/>
      <c r="B114" s="98" t="s">
        <v>545</v>
      </c>
      <c r="C114" s="98" t="s">
        <v>28</v>
      </c>
      <c r="D114" s="99" t="s">
        <v>163</v>
      </c>
      <c r="E114" s="99" t="s">
        <v>46</v>
      </c>
      <c r="F114" s="99" t="s">
        <v>76</v>
      </c>
      <c r="G114" s="99" t="s">
        <v>45</v>
      </c>
      <c r="H114" s="99" t="str">
        <f t="shared" si="195"/>
        <v>ครุศาสตรบัณฑิต สาขาฟิสิกส์ ปรับปรุง ปี 2559</v>
      </c>
      <c r="I114" s="99" t="e">
        <f t="array" aca="1" ref="I114" ca="1">_xludf.IFNA(INDEX(รายชื่ออาจารย์ตามสาขา!$F:$F,MATCH('เอกสารหมายเลข 1 ส่งเสิรม'!$T114,รายชื่ออาจารย์ตามสาขา!$B:$B,0)),"บุคคลภายนอก")</f>
        <v>#NAME?</v>
      </c>
      <c r="J114" s="100" t="e">
        <f t="shared" ca="1" si="196"/>
        <v>#NAME?</v>
      </c>
      <c r="K114" s="100" t="e">
        <f t="shared" ca="1" si="197"/>
        <v>#NAME?</v>
      </c>
      <c r="L114" s="100"/>
      <c r="M114" s="100" t="e">
        <f t="shared" ca="1" si="198"/>
        <v>#NAME?</v>
      </c>
      <c r="N114" s="100" t="e">
        <f t="shared" ca="1" si="199"/>
        <v>#NAME?</v>
      </c>
      <c r="O114" s="100" t="e">
        <f t="shared" ca="1" si="200"/>
        <v>#NAME?</v>
      </c>
      <c r="P114" s="100" t="e">
        <f t="shared" ca="1" si="5"/>
        <v>#NAME?</v>
      </c>
      <c r="Q114" s="99"/>
      <c r="R114" s="99"/>
      <c r="S114" s="99"/>
      <c r="T114" s="8">
        <v>3490500307793</v>
      </c>
      <c r="U114" s="8">
        <v>3490500307793</v>
      </c>
      <c r="V114" s="68">
        <f t="shared" si="18"/>
        <v>1</v>
      </c>
      <c r="W114" s="100">
        <f t="shared" si="201"/>
        <v>0</v>
      </c>
      <c r="X114" s="100">
        <f t="shared" si="202"/>
        <v>0</v>
      </c>
      <c r="Y114" s="100"/>
      <c r="Z114" s="100">
        <f t="shared" si="203"/>
        <v>0</v>
      </c>
      <c r="AA114" s="100">
        <f t="shared" si="204"/>
        <v>0</v>
      </c>
      <c r="AB114" s="100">
        <f t="shared" si="205"/>
        <v>0</v>
      </c>
      <c r="AC114" s="100">
        <f t="shared" si="7"/>
        <v>0</v>
      </c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</row>
    <row r="115" spans="1:49" ht="21.75" customHeight="1">
      <c r="A115" s="97"/>
      <c r="B115" s="98" t="s">
        <v>550</v>
      </c>
      <c r="C115" s="98" t="s">
        <v>28</v>
      </c>
      <c r="D115" s="99" t="s">
        <v>163</v>
      </c>
      <c r="E115" s="99" t="s">
        <v>46</v>
      </c>
      <c r="F115" s="99" t="s">
        <v>76</v>
      </c>
      <c r="G115" s="99" t="s">
        <v>45</v>
      </c>
      <c r="H115" s="99" t="str">
        <f t="shared" si="195"/>
        <v>ครุศาสตรบัณฑิต สาขาฟิสิกส์ ปรับปรุง ปี 2559</v>
      </c>
      <c r="I115" s="99" t="e">
        <f t="array" aca="1" ref="I115" ca="1">_xludf.IFNA(INDEX(รายชื่ออาจารย์ตามสาขา!$F:$F,MATCH('เอกสารหมายเลข 1 ส่งเสิรม'!$T115,รายชื่ออาจารย์ตามสาขา!$B:$B,0)),"บุคคลภายนอก")</f>
        <v>#NAME?</v>
      </c>
      <c r="J115" s="100" t="e">
        <f t="shared" ca="1" si="196"/>
        <v>#NAME?</v>
      </c>
      <c r="K115" s="100" t="e">
        <f t="shared" ca="1" si="197"/>
        <v>#NAME?</v>
      </c>
      <c r="L115" s="100"/>
      <c r="M115" s="100" t="e">
        <f t="shared" ca="1" si="198"/>
        <v>#NAME?</v>
      </c>
      <c r="N115" s="100" t="e">
        <f t="shared" ca="1" si="199"/>
        <v>#NAME?</v>
      </c>
      <c r="O115" s="100" t="e">
        <f t="shared" ca="1" si="200"/>
        <v>#NAME?</v>
      </c>
      <c r="P115" s="100" t="e">
        <f t="shared" ca="1" si="5"/>
        <v>#NAME?</v>
      </c>
      <c r="Q115" s="99"/>
      <c r="R115" s="99"/>
      <c r="S115" s="99"/>
      <c r="T115" s="8">
        <v>3449900343426</v>
      </c>
      <c r="U115" s="8">
        <v>3449900343426</v>
      </c>
      <c r="V115" s="68">
        <f t="shared" si="18"/>
        <v>1</v>
      </c>
      <c r="W115" s="100">
        <f t="shared" si="201"/>
        <v>0</v>
      </c>
      <c r="X115" s="100">
        <f t="shared" si="202"/>
        <v>0</v>
      </c>
      <c r="Y115" s="100"/>
      <c r="Z115" s="100">
        <f t="shared" si="203"/>
        <v>0</v>
      </c>
      <c r="AA115" s="100">
        <f t="shared" si="204"/>
        <v>0</v>
      </c>
      <c r="AB115" s="100">
        <f t="shared" si="205"/>
        <v>0</v>
      </c>
      <c r="AC115" s="100">
        <f t="shared" si="7"/>
        <v>0</v>
      </c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</row>
    <row r="116" spans="1:49" ht="21.75" customHeight="1">
      <c r="A116" s="103">
        <v>16</v>
      </c>
      <c r="B116" s="104" t="str">
        <f>F117&amp; " สาขา"&amp;D117&amp;" "&amp;E117&amp;" ปี "&amp;G117</f>
        <v>ครุศาสตรบัณฑิต สาขาภาษาไทย ปรับปรุง ปี 2555</v>
      </c>
      <c r="C116" s="104"/>
      <c r="D116" s="105"/>
      <c r="E116" s="105"/>
      <c r="F116" s="105"/>
      <c r="G116" s="105"/>
      <c r="H116" s="105"/>
      <c r="I116" s="105"/>
      <c r="J116" s="106" t="e">
        <f t="shared" ref="J116:O116" ca="1" si="206">SUMIF($H:$H,$B116,J:J)</f>
        <v>#NAME?</v>
      </c>
      <c r="K116" s="106" t="e">
        <f t="shared" ca="1" si="206"/>
        <v>#NAME?</v>
      </c>
      <c r="L116" s="106">
        <f t="shared" si="206"/>
        <v>0</v>
      </c>
      <c r="M116" s="106" t="e">
        <f t="shared" ca="1" si="206"/>
        <v>#NAME?</v>
      </c>
      <c r="N116" s="106" t="e">
        <f t="shared" ca="1" si="206"/>
        <v>#NAME?</v>
      </c>
      <c r="O116" s="106" t="e">
        <f t="shared" ca="1" si="206"/>
        <v>#NAME?</v>
      </c>
      <c r="P116" s="106" t="e">
        <f t="shared" ca="1" si="5"/>
        <v>#NAME?</v>
      </c>
      <c r="Q116" s="105"/>
      <c r="R116" s="105"/>
      <c r="S116" s="105"/>
      <c r="T116" s="58"/>
      <c r="U116" s="58"/>
      <c r="V116" s="68">
        <f t="shared" si="18"/>
        <v>0</v>
      </c>
      <c r="W116" s="106">
        <f t="shared" ref="W116:AB116" si="207">SUMIF($H:$H,$B116,W:W)</f>
        <v>0</v>
      </c>
      <c r="X116" s="106">
        <f t="shared" si="207"/>
        <v>0</v>
      </c>
      <c r="Y116" s="106">
        <f t="shared" si="207"/>
        <v>0</v>
      </c>
      <c r="Z116" s="106">
        <f t="shared" si="207"/>
        <v>0</v>
      </c>
      <c r="AA116" s="106">
        <f t="shared" si="207"/>
        <v>0</v>
      </c>
      <c r="AB116" s="106">
        <f t="shared" si="207"/>
        <v>0</v>
      </c>
      <c r="AC116" s="106">
        <f t="shared" si="7"/>
        <v>0</v>
      </c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</row>
    <row r="117" spans="1:49" ht="21.75" customHeight="1">
      <c r="A117" s="97"/>
      <c r="B117" s="98" t="s">
        <v>172</v>
      </c>
      <c r="C117" s="98" t="s">
        <v>28</v>
      </c>
      <c r="D117" s="99" t="s">
        <v>161</v>
      </c>
      <c r="E117" s="99" t="s">
        <v>46</v>
      </c>
      <c r="F117" s="99" t="s">
        <v>76</v>
      </c>
      <c r="G117" s="99" t="s">
        <v>160</v>
      </c>
      <c r="H117" s="99" t="str">
        <f t="shared" ref="H117:H121" si="208">F117&amp; " สาขา"&amp;D117&amp;" "&amp;E117&amp;" ปี "&amp;G117</f>
        <v>ครุศาสตรบัณฑิต สาขาภาษาไทย ปรับปรุง ปี 2555</v>
      </c>
      <c r="I117" s="99" t="e">
        <f t="array" aca="1" ref="I117" ca="1">_xludf.IFNA(INDEX(รายชื่ออาจารย์ตามสาขา!$F:$F,MATCH('เอกสารหมายเลข 1 ส่งเสิรม'!$T117,รายชื่ออาจารย์ตามสาขา!$B:$B,0)),"บุคคลภายนอก")</f>
        <v>#NAME?</v>
      </c>
      <c r="J117" s="100" t="e">
        <f t="shared" ref="J117:J121" ca="1" si="209">IF(I117="ข้าราชการพลเรือนในสถาบันอุดมศึกษา",1,0)</f>
        <v>#NAME?</v>
      </c>
      <c r="K117" s="100" t="e">
        <f t="shared" ref="K117:K121" ca="1" si="210">IF(I117="พนักงานมหาวิทยาลัย",1,0)</f>
        <v>#NAME?</v>
      </c>
      <c r="L117" s="100"/>
      <c r="M117" s="100" t="e">
        <f t="shared" ref="M117:M121" ca="1" si="211">IF(I117="ลูกจ้างชั่วคราวรายเดือน",1,0)</f>
        <v>#NAME?</v>
      </c>
      <c r="N117" s="100" t="e">
        <f t="shared" ref="N117:N121" ca="1" si="212">IF(I117="อาจารย์พิเศษรายชั่วโมง",1,0)</f>
        <v>#NAME?</v>
      </c>
      <c r="O117" s="100" t="e">
        <f t="shared" ref="O117:O121" ca="1" si="213">IF(I117="บุคคลภายนอก",1,0)</f>
        <v>#NAME?</v>
      </c>
      <c r="P117" s="100" t="e">
        <f t="shared" ca="1" si="5"/>
        <v>#NAME?</v>
      </c>
      <c r="Q117" s="99"/>
      <c r="R117" s="99"/>
      <c r="S117" s="99"/>
      <c r="T117" s="8">
        <v>1479900102104</v>
      </c>
      <c r="U117" s="8">
        <v>1479900102104</v>
      </c>
      <c r="V117" s="68">
        <f t="shared" si="18"/>
        <v>1</v>
      </c>
      <c r="W117" s="100">
        <f t="shared" ref="W117:W121" si="214">IF(V117="ข้าราชการพลเรือนในสถาบันอุดมศึกษา",1,0)</f>
        <v>0</v>
      </c>
      <c r="X117" s="100">
        <f t="shared" ref="X117:X121" si="215">IF(V117="พนักงานมหาวิทยาลัย",1,0)</f>
        <v>0</v>
      </c>
      <c r="Y117" s="100"/>
      <c r="Z117" s="100">
        <f t="shared" ref="Z117:Z121" si="216">IF(V117="ลูกจ้างชั่วคราวรายเดือน",1,0)</f>
        <v>0</v>
      </c>
      <c r="AA117" s="100">
        <f t="shared" ref="AA117:AA121" si="217">IF(V117="อาจารย์พิเศษรายชั่วโมง",1,0)</f>
        <v>0</v>
      </c>
      <c r="AB117" s="100">
        <f t="shared" ref="AB117:AB121" si="218">IF(V117="บุคคลภายนอก",1,0)</f>
        <v>0</v>
      </c>
      <c r="AC117" s="100">
        <f t="shared" si="7"/>
        <v>0</v>
      </c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</row>
    <row r="118" spans="1:49" ht="21.75" customHeight="1">
      <c r="A118" s="97"/>
      <c r="B118" s="98" t="s">
        <v>435</v>
      </c>
      <c r="C118" s="98" t="s">
        <v>28</v>
      </c>
      <c r="D118" s="99" t="s">
        <v>161</v>
      </c>
      <c r="E118" s="99" t="s">
        <v>46</v>
      </c>
      <c r="F118" s="99" t="s">
        <v>76</v>
      </c>
      <c r="G118" s="99" t="s">
        <v>160</v>
      </c>
      <c r="H118" s="99" t="str">
        <f t="shared" si="208"/>
        <v>ครุศาสตรบัณฑิต สาขาภาษาไทย ปรับปรุง ปี 2555</v>
      </c>
      <c r="I118" s="99" t="e">
        <f t="array" aca="1" ref="I118" ca="1">_xludf.IFNA(INDEX(รายชื่ออาจารย์ตามสาขา!$F:$F,MATCH('เอกสารหมายเลข 1 ส่งเสิรม'!$T118,รายชื่ออาจารย์ตามสาขา!$B:$B,0)),"บุคคลภายนอก")</f>
        <v>#NAME?</v>
      </c>
      <c r="J118" s="100" t="e">
        <f t="shared" ca="1" si="209"/>
        <v>#NAME?</v>
      </c>
      <c r="K118" s="100" t="e">
        <f t="shared" ca="1" si="210"/>
        <v>#NAME?</v>
      </c>
      <c r="L118" s="100"/>
      <c r="M118" s="100" t="e">
        <f t="shared" ca="1" si="211"/>
        <v>#NAME?</v>
      </c>
      <c r="N118" s="100" t="e">
        <f t="shared" ca="1" si="212"/>
        <v>#NAME?</v>
      </c>
      <c r="O118" s="100" t="e">
        <f t="shared" ca="1" si="213"/>
        <v>#NAME?</v>
      </c>
      <c r="P118" s="100" t="e">
        <f t="shared" ca="1" si="5"/>
        <v>#NAME?</v>
      </c>
      <c r="Q118" s="99"/>
      <c r="R118" s="99"/>
      <c r="S118" s="99"/>
      <c r="T118" s="8">
        <v>3101100370700</v>
      </c>
      <c r="U118" s="8">
        <v>3101100370700</v>
      </c>
      <c r="V118" s="68">
        <f t="shared" si="18"/>
        <v>1</v>
      </c>
      <c r="W118" s="100">
        <f t="shared" si="214"/>
        <v>0</v>
      </c>
      <c r="X118" s="100">
        <f t="shared" si="215"/>
        <v>0</v>
      </c>
      <c r="Y118" s="100"/>
      <c r="Z118" s="100">
        <f t="shared" si="216"/>
        <v>0</v>
      </c>
      <c r="AA118" s="100">
        <f t="shared" si="217"/>
        <v>0</v>
      </c>
      <c r="AB118" s="100">
        <f t="shared" si="218"/>
        <v>0</v>
      </c>
      <c r="AC118" s="100">
        <f t="shared" si="7"/>
        <v>0</v>
      </c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</row>
    <row r="119" spans="1:49" ht="21.75" customHeight="1">
      <c r="A119" s="97"/>
      <c r="B119" s="98" t="s">
        <v>177</v>
      </c>
      <c r="C119" s="98" t="s">
        <v>28</v>
      </c>
      <c r="D119" s="99" t="s">
        <v>161</v>
      </c>
      <c r="E119" s="99" t="s">
        <v>46</v>
      </c>
      <c r="F119" s="99" t="s">
        <v>76</v>
      </c>
      <c r="G119" s="99" t="s">
        <v>160</v>
      </c>
      <c r="H119" s="99" t="str">
        <f t="shared" si="208"/>
        <v>ครุศาสตรบัณฑิต สาขาภาษาไทย ปรับปรุง ปี 2555</v>
      </c>
      <c r="I119" s="99" t="e">
        <f t="array" aca="1" ref="I119" ca="1">_xludf.IFNA(INDEX(รายชื่ออาจารย์ตามสาขา!$F:$F,MATCH('เอกสารหมายเลข 1 ส่งเสิรม'!$T119,รายชื่ออาจารย์ตามสาขา!$B:$B,0)),"บุคคลภายนอก")</f>
        <v>#NAME?</v>
      </c>
      <c r="J119" s="100" t="e">
        <f t="shared" ca="1" si="209"/>
        <v>#NAME?</v>
      </c>
      <c r="K119" s="100" t="e">
        <f t="shared" ca="1" si="210"/>
        <v>#NAME?</v>
      </c>
      <c r="L119" s="100"/>
      <c r="M119" s="100" t="e">
        <f t="shared" ca="1" si="211"/>
        <v>#NAME?</v>
      </c>
      <c r="N119" s="100" t="e">
        <f t="shared" ca="1" si="212"/>
        <v>#NAME?</v>
      </c>
      <c r="O119" s="100" t="e">
        <f t="shared" ca="1" si="213"/>
        <v>#NAME?</v>
      </c>
      <c r="P119" s="100" t="e">
        <f t="shared" ca="1" si="5"/>
        <v>#NAME?</v>
      </c>
      <c r="Q119" s="99"/>
      <c r="R119" s="99"/>
      <c r="S119" s="99"/>
      <c r="T119" s="8">
        <v>3450100543449</v>
      </c>
      <c r="U119" s="8">
        <v>3450100543449</v>
      </c>
      <c r="V119" s="68">
        <f t="shared" si="18"/>
        <v>1</v>
      </c>
      <c r="W119" s="100">
        <f t="shared" si="214"/>
        <v>0</v>
      </c>
      <c r="X119" s="100">
        <f t="shared" si="215"/>
        <v>0</v>
      </c>
      <c r="Y119" s="100"/>
      <c r="Z119" s="100">
        <f t="shared" si="216"/>
        <v>0</v>
      </c>
      <c r="AA119" s="100">
        <f t="shared" si="217"/>
        <v>0</v>
      </c>
      <c r="AB119" s="100">
        <f t="shared" si="218"/>
        <v>0</v>
      </c>
      <c r="AC119" s="100">
        <f t="shared" si="7"/>
        <v>0</v>
      </c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</row>
    <row r="120" spans="1:49" ht="21.75" customHeight="1">
      <c r="A120" s="97"/>
      <c r="B120" s="98" t="s">
        <v>168</v>
      </c>
      <c r="C120" s="98" t="s">
        <v>28</v>
      </c>
      <c r="D120" s="99" t="s">
        <v>161</v>
      </c>
      <c r="E120" s="99" t="s">
        <v>46</v>
      </c>
      <c r="F120" s="99" t="s">
        <v>76</v>
      </c>
      <c r="G120" s="99" t="s">
        <v>160</v>
      </c>
      <c r="H120" s="99" t="str">
        <f t="shared" si="208"/>
        <v>ครุศาสตรบัณฑิต สาขาภาษาไทย ปรับปรุง ปี 2555</v>
      </c>
      <c r="I120" s="99" t="e">
        <f t="array" aca="1" ref="I120" ca="1">_xludf.IFNA(INDEX(รายชื่ออาจารย์ตามสาขา!$F:$F,MATCH('เอกสารหมายเลข 1 ส่งเสิรม'!$T120,รายชื่ออาจารย์ตามสาขา!$B:$B,0)),"บุคคลภายนอก")</f>
        <v>#NAME?</v>
      </c>
      <c r="J120" s="100" t="e">
        <f t="shared" ca="1" si="209"/>
        <v>#NAME?</v>
      </c>
      <c r="K120" s="100" t="e">
        <f t="shared" ca="1" si="210"/>
        <v>#NAME?</v>
      </c>
      <c r="L120" s="100"/>
      <c r="M120" s="100" t="e">
        <f t="shared" ca="1" si="211"/>
        <v>#NAME?</v>
      </c>
      <c r="N120" s="100" t="e">
        <f t="shared" ca="1" si="212"/>
        <v>#NAME?</v>
      </c>
      <c r="O120" s="100" t="e">
        <f t="shared" ca="1" si="213"/>
        <v>#NAME?</v>
      </c>
      <c r="P120" s="100" t="e">
        <f t="shared" ca="1" si="5"/>
        <v>#NAME?</v>
      </c>
      <c r="Q120" s="99"/>
      <c r="R120" s="99"/>
      <c r="S120" s="99"/>
      <c r="T120" s="8">
        <v>1470100028912</v>
      </c>
      <c r="U120" s="8">
        <v>1470100028912</v>
      </c>
      <c r="V120" s="68">
        <f t="shared" si="18"/>
        <v>1</v>
      </c>
      <c r="W120" s="100">
        <f t="shared" si="214"/>
        <v>0</v>
      </c>
      <c r="X120" s="100">
        <f t="shared" si="215"/>
        <v>0</v>
      </c>
      <c r="Y120" s="100"/>
      <c r="Z120" s="100">
        <f t="shared" si="216"/>
        <v>0</v>
      </c>
      <c r="AA120" s="100">
        <f t="shared" si="217"/>
        <v>0</v>
      </c>
      <c r="AB120" s="100">
        <f t="shared" si="218"/>
        <v>0</v>
      </c>
      <c r="AC120" s="100">
        <f t="shared" si="7"/>
        <v>0</v>
      </c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</row>
    <row r="121" spans="1:49" ht="21.75" customHeight="1">
      <c r="A121" s="97"/>
      <c r="B121" s="98" t="s">
        <v>159</v>
      </c>
      <c r="C121" s="98" t="s">
        <v>28</v>
      </c>
      <c r="D121" s="99" t="s">
        <v>161</v>
      </c>
      <c r="E121" s="99" t="s">
        <v>46</v>
      </c>
      <c r="F121" s="99" t="s">
        <v>76</v>
      </c>
      <c r="G121" s="99" t="s">
        <v>160</v>
      </c>
      <c r="H121" s="99" t="str">
        <f t="shared" si="208"/>
        <v>ครุศาสตรบัณฑิต สาขาภาษาไทย ปรับปรุง ปี 2555</v>
      </c>
      <c r="I121" s="99" t="e">
        <f t="array" aca="1" ref="I121" ca="1">_xludf.IFNA(INDEX(รายชื่ออาจารย์ตามสาขา!$F:$F,MATCH('เอกสารหมายเลข 1 ส่งเสิรม'!$T121,รายชื่ออาจารย์ตามสาขา!$B:$B,0)),"บุคคลภายนอก")</f>
        <v>#NAME?</v>
      </c>
      <c r="J121" s="100" t="e">
        <f t="shared" ca="1" si="209"/>
        <v>#NAME?</v>
      </c>
      <c r="K121" s="100" t="e">
        <f t="shared" ca="1" si="210"/>
        <v>#NAME?</v>
      </c>
      <c r="L121" s="100"/>
      <c r="M121" s="100" t="e">
        <f t="shared" ca="1" si="211"/>
        <v>#NAME?</v>
      </c>
      <c r="N121" s="100" t="e">
        <f t="shared" ca="1" si="212"/>
        <v>#NAME?</v>
      </c>
      <c r="O121" s="100" t="e">
        <f t="shared" ca="1" si="213"/>
        <v>#NAME?</v>
      </c>
      <c r="P121" s="100" t="e">
        <f t="shared" ca="1" si="5"/>
        <v>#NAME?</v>
      </c>
      <c r="Q121" s="99"/>
      <c r="R121" s="99"/>
      <c r="S121" s="99"/>
      <c r="T121" s="8">
        <v>1100200243907</v>
      </c>
      <c r="U121" s="8">
        <v>1100200243907</v>
      </c>
      <c r="V121" s="68">
        <f t="shared" si="18"/>
        <v>1</v>
      </c>
      <c r="W121" s="100">
        <f t="shared" si="214"/>
        <v>0</v>
      </c>
      <c r="X121" s="100">
        <f t="shared" si="215"/>
        <v>0</v>
      </c>
      <c r="Y121" s="100"/>
      <c r="Z121" s="100">
        <f t="shared" si="216"/>
        <v>0</v>
      </c>
      <c r="AA121" s="100">
        <f t="shared" si="217"/>
        <v>0</v>
      </c>
      <c r="AB121" s="100">
        <f t="shared" si="218"/>
        <v>0</v>
      </c>
      <c r="AC121" s="100">
        <f t="shared" si="7"/>
        <v>0</v>
      </c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</row>
    <row r="122" spans="1:49" ht="21.75" customHeight="1">
      <c r="A122" s="103">
        <v>17</v>
      </c>
      <c r="B122" s="104" t="str">
        <f>F123&amp; " สาขา"&amp;D123&amp;" "&amp;E123&amp;" ปี "&amp;G123</f>
        <v>ครุศาสตรบัณฑิต สาขาภาษาอังกฤษ ปรับปรุง ปี 2559</v>
      </c>
      <c r="C122" s="104"/>
      <c r="D122" s="105"/>
      <c r="E122" s="105"/>
      <c r="F122" s="105"/>
      <c r="G122" s="105"/>
      <c r="H122" s="105"/>
      <c r="I122" s="105"/>
      <c r="J122" s="106" t="e">
        <f t="shared" ref="J122:O122" ca="1" si="219">SUMIF($H:$H,$B122,J:J)</f>
        <v>#NAME?</v>
      </c>
      <c r="K122" s="106" t="e">
        <f t="shared" ca="1" si="219"/>
        <v>#NAME?</v>
      </c>
      <c r="L122" s="106">
        <f t="shared" si="219"/>
        <v>0</v>
      </c>
      <c r="M122" s="106" t="e">
        <f t="shared" ca="1" si="219"/>
        <v>#NAME?</v>
      </c>
      <c r="N122" s="106" t="e">
        <f t="shared" ca="1" si="219"/>
        <v>#NAME?</v>
      </c>
      <c r="O122" s="106" t="e">
        <f t="shared" ca="1" si="219"/>
        <v>#NAME?</v>
      </c>
      <c r="P122" s="106" t="e">
        <f t="shared" ca="1" si="5"/>
        <v>#NAME?</v>
      </c>
      <c r="Q122" s="105"/>
      <c r="R122" s="105"/>
      <c r="S122" s="105"/>
      <c r="T122" s="58"/>
      <c r="U122" s="58"/>
      <c r="V122" s="68">
        <f t="shared" si="18"/>
        <v>0</v>
      </c>
      <c r="W122" s="106">
        <f t="shared" ref="W122:AB122" si="220">SUMIF($H:$H,$B122,W:W)</f>
        <v>0</v>
      </c>
      <c r="X122" s="106">
        <f t="shared" si="220"/>
        <v>0</v>
      </c>
      <c r="Y122" s="106">
        <f t="shared" si="220"/>
        <v>0</v>
      </c>
      <c r="Z122" s="106">
        <f t="shared" si="220"/>
        <v>0</v>
      </c>
      <c r="AA122" s="106">
        <f t="shared" si="220"/>
        <v>0</v>
      </c>
      <c r="AB122" s="106">
        <f t="shared" si="220"/>
        <v>0</v>
      </c>
      <c r="AC122" s="106">
        <f t="shared" si="7"/>
        <v>0</v>
      </c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</row>
    <row r="123" spans="1:49" ht="21.75" customHeight="1">
      <c r="A123" s="97"/>
      <c r="B123" s="98" t="s">
        <v>178</v>
      </c>
      <c r="C123" s="98" t="s">
        <v>28</v>
      </c>
      <c r="D123" s="99" t="s">
        <v>98</v>
      </c>
      <c r="E123" s="99" t="s">
        <v>46</v>
      </c>
      <c r="F123" s="99" t="s">
        <v>76</v>
      </c>
      <c r="G123" s="99" t="s">
        <v>45</v>
      </c>
      <c r="H123" s="99" t="str">
        <f t="shared" ref="H123:H127" si="221">F123&amp; " สาขา"&amp;D123&amp;" "&amp;E123&amp;" ปี "&amp;G123</f>
        <v>ครุศาสตรบัณฑิต สาขาภาษาอังกฤษ ปรับปรุง ปี 2559</v>
      </c>
      <c r="I123" s="99" t="e">
        <f t="array" aca="1" ref="I123" ca="1">_xludf.IFNA(INDEX(รายชื่ออาจารย์ตามสาขา!$F:$F,MATCH('เอกสารหมายเลข 1 ส่งเสิรม'!$T123,รายชื่ออาจารย์ตามสาขา!$B:$B,0)),"บุคคลภายนอก")</f>
        <v>#NAME?</v>
      </c>
      <c r="J123" s="100" t="e">
        <f t="shared" ref="J123:J127" ca="1" si="222">IF(I123="ข้าราชการพลเรือนในสถาบันอุดมศึกษา",1,0)</f>
        <v>#NAME?</v>
      </c>
      <c r="K123" s="100" t="e">
        <f t="shared" ref="K123:K127" ca="1" si="223">IF(I123="พนักงานมหาวิทยาลัย",1,0)</f>
        <v>#NAME?</v>
      </c>
      <c r="L123" s="100"/>
      <c r="M123" s="100" t="e">
        <f t="shared" ref="M123:M127" ca="1" si="224">IF(I123="ลูกจ้างชั่วคราวรายเดือน",1,0)</f>
        <v>#NAME?</v>
      </c>
      <c r="N123" s="100" t="e">
        <f t="shared" ref="N123:N127" ca="1" si="225">IF(I123="อาจารย์พิเศษรายชั่วโมง",1,0)</f>
        <v>#NAME?</v>
      </c>
      <c r="O123" s="100" t="e">
        <f t="shared" ref="O123:O127" ca="1" si="226">IF(I123="บุคคลภายนอก",1,0)</f>
        <v>#NAME?</v>
      </c>
      <c r="P123" s="100" t="e">
        <f t="shared" ca="1" si="5"/>
        <v>#NAME?</v>
      </c>
      <c r="Q123" s="99"/>
      <c r="R123" s="99"/>
      <c r="S123" s="99"/>
      <c r="T123" s="8">
        <v>3470101469765</v>
      </c>
      <c r="U123" s="8">
        <v>3470101469765</v>
      </c>
      <c r="V123" s="68">
        <f t="shared" si="18"/>
        <v>1</v>
      </c>
      <c r="W123" s="100">
        <f t="shared" ref="W123:W127" si="227">IF(V123="ข้าราชการพลเรือนในสถาบันอุดมศึกษา",1,0)</f>
        <v>0</v>
      </c>
      <c r="X123" s="100">
        <f t="shared" ref="X123:X127" si="228">IF(V123="พนักงานมหาวิทยาลัย",1,0)</f>
        <v>0</v>
      </c>
      <c r="Y123" s="100"/>
      <c r="Z123" s="100">
        <f t="shared" ref="Z123:Z127" si="229">IF(V123="ลูกจ้างชั่วคราวรายเดือน",1,0)</f>
        <v>0</v>
      </c>
      <c r="AA123" s="100">
        <f t="shared" ref="AA123:AA127" si="230">IF(V123="อาจารย์พิเศษรายชั่วโมง",1,0)</f>
        <v>0</v>
      </c>
      <c r="AB123" s="100">
        <f t="shared" ref="AB123:AB127" si="231">IF(V123="บุคคลภายนอก",1,0)</f>
        <v>0</v>
      </c>
      <c r="AC123" s="100">
        <f t="shared" si="7"/>
        <v>0</v>
      </c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</row>
    <row r="124" spans="1:49" ht="21.75" customHeight="1">
      <c r="A124" s="97"/>
      <c r="B124" s="98" t="s">
        <v>103</v>
      </c>
      <c r="C124" s="98" t="s">
        <v>28</v>
      </c>
      <c r="D124" s="99" t="s">
        <v>98</v>
      </c>
      <c r="E124" s="99" t="s">
        <v>46</v>
      </c>
      <c r="F124" s="99" t="s">
        <v>76</v>
      </c>
      <c r="G124" s="99" t="s">
        <v>45</v>
      </c>
      <c r="H124" s="99" t="str">
        <f t="shared" si="221"/>
        <v>ครุศาสตรบัณฑิต สาขาภาษาอังกฤษ ปรับปรุง ปี 2559</v>
      </c>
      <c r="I124" s="99" t="e">
        <f t="array" aca="1" ref="I124" ca="1">_xludf.IFNA(INDEX(รายชื่ออาจารย์ตามสาขา!$F:$F,MATCH('เอกสารหมายเลข 1 ส่งเสิรม'!$T124,รายชื่ออาจารย์ตามสาขา!$B:$B,0)),"บุคคลภายนอก")</f>
        <v>#NAME?</v>
      </c>
      <c r="J124" s="100" t="e">
        <f t="shared" ca="1" si="222"/>
        <v>#NAME?</v>
      </c>
      <c r="K124" s="100" t="e">
        <f t="shared" ca="1" si="223"/>
        <v>#NAME?</v>
      </c>
      <c r="L124" s="100"/>
      <c r="M124" s="100" t="e">
        <f t="shared" ca="1" si="224"/>
        <v>#NAME?</v>
      </c>
      <c r="N124" s="100" t="e">
        <f t="shared" ca="1" si="225"/>
        <v>#NAME?</v>
      </c>
      <c r="O124" s="100" t="e">
        <f t="shared" ca="1" si="226"/>
        <v>#NAME?</v>
      </c>
      <c r="P124" s="100" t="e">
        <f t="shared" ca="1" si="5"/>
        <v>#NAME?</v>
      </c>
      <c r="Q124" s="99"/>
      <c r="R124" s="99"/>
      <c r="S124" s="99"/>
      <c r="T124" s="8">
        <v>3480300707305</v>
      </c>
      <c r="U124" s="8">
        <v>3480300707305</v>
      </c>
      <c r="V124" s="68">
        <f t="shared" si="18"/>
        <v>1</v>
      </c>
      <c r="W124" s="100">
        <f t="shared" si="227"/>
        <v>0</v>
      </c>
      <c r="X124" s="100">
        <f t="shared" si="228"/>
        <v>0</v>
      </c>
      <c r="Y124" s="100"/>
      <c r="Z124" s="100">
        <f t="shared" si="229"/>
        <v>0</v>
      </c>
      <c r="AA124" s="100">
        <f t="shared" si="230"/>
        <v>0</v>
      </c>
      <c r="AB124" s="100">
        <f t="shared" si="231"/>
        <v>0</v>
      </c>
      <c r="AC124" s="100">
        <f t="shared" si="7"/>
        <v>0</v>
      </c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</row>
    <row r="125" spans="1:49" ht="21.75" customHeight="1">
      <c r="A125" s="97"/>
      <c r="B125" s="98" t="s">
        <v>99</v>
      </c>
      <c r="C125" s="98" t="s">
        <v>28</v>
      </c>
      <c r="D125" s="99" t="s">
        <v>98</v>
      </c>
      <c r="E125" s="99" t="s">
        <v>46</v>
      </c>
      <c r="F125" s="99" t="s">
        <v>76</v>
      </c>
      <c r="G125" s="99" t="s">
        <v>45</v>
      </c>
      <c r="H125" s="99" t="str">
        <f t="shared" si="221"/>
        <v>ครุศาสตรบัณฑิต สาขาภาษาอังกฤษ ปรับปรุง ปี 2559</v>
      </c>
      <c r="I125" s="99" t="e">
        <f t="array" aca="1" ref="I125" ca="1">_xludf.IFNA(INDEX(รายชื่ออาจารย์ตามสาขา!$F:$F,MATCH('เอกสารหมายเลข 1 ส่งเสิรม'!$T125,รายชื่ออาจารย์ตามสาขา!$B:$B,0)),"บุคคลภายนอก")</f>
        <v>#NAME?</v>
      </c>
      <c r="J125" s="100" t="e">
        <f t="shared" ca="1" si="222"/>
        <v>#NAME?</v>
      </c>
      <c r="K125" s="100" t="e">
        <f t="shared" ca="1" si="223"/>
        <v>#NAME?</v>
      </c>
      <c r="L125" s="100"/>
      <c r="M125" s="100" t="e">
        <f t="shared" ca="1" si="224"/>
        <v>#NAME?</v>
      </c>
      <c r="N125" s="100" t="e">
        <f t="shared" ca="1" si="225"/>
        <v>#NAME?</v>
      </c>
      <c r="O125" s="100" t="e">
        <f t="shared" ca="1" si="226"/>
        <v>#NAME?</v>
      </c>
      <c r="P125" s="100" t="e">
        <f t="shared" ca="1" si="5"/>
        <v>#NAME?</v>
      </c>
      <c r="Q125" s="99"/>
      <c r="R125" s="99"/>
      <c r="S125" s="99"/>
      <c r="T125" s="8">
        <v>1409900597707</v>
      </c>
      <c r="U125" s="8">
        <v>1409900597707</v>
      </c>
      <c r="V125" s="68">
        <f t="shared" si="18"/>
        <v>1</v>
      </c>
      <c r="W125" s="100">
        <f t="shared" si="227"/>
        <v>0</v>
      </c>
      <c r="X125" s="100">
        <f t="shared" si="228"/>
        <v>0</v>
      </c>
      <c r="Y125" s="100"/>
      <c r="Z125" s="100">
        <f t="shared" si="229"/>
        <v>0</v>
      </c>
      <c r="AA125" s="100">
        <f t="shared" si="230"/>
        <v>0</v>
      </c>
      <c r="AB125" s="100">
        <f t="shared" si="231"/>
        <v>0</v>
      </c>
      <c r="AC125" s="100">
        <f t="shared" si="7"/>
        <v>0</v>
      </c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</row>
    <row r="126" spans="1:49" ht="21.75" customHeight="1">
      <c r="A126" s="97"/>
      <c r="B126" s="98" t="s">
        <v>100</v>
      </c>
      <c r="C126" s="98" t="s">
        <v>28</v>
      </c>
      <c r="D126" s="99" t="s">
        <v>98</v>
      </c>
      <c r="E126" s="99" t="s">
        <v>46</v>
      </c>
      <c r="F126" s="99" t="s">
        <v>76</v>
      </c>
      <c r="G126" s="99" t="s">
        <v>45</v>
      </c>
      <c r="H126" s="99" t="str">
        <f t="shared" si="221"/>
        <v>ครุศาสตรบัณฑิต สาขาภาษาอังกฤษ ปรับปรุง ปี 2559</v>
      </c>
      <c r="I126" s="99" t="e">
        <f t="array" aca="1" ref="I126" ca="1">_xludf.IFNA(INDEX(รายชื่ออาจารย์ตามสาขา!$F:$F,MATCH('เอกสารหมายเลข 1 ส่งเสิรม'!$T126,รายชื่ออาจารย์ตามสาขา!$B:$B,0)),"บุคคลภายนอก")</f>
        <v>#NAME?</v>
      </c>
      <c r="J126" s="100" t="e">
        <f t="shared" ca="1" si="222"/>
        <v>#NAME?</v>
      </c>
      <c r="K126" s="100" t="e">
        <f t="shared" ca="1" si="223"/>
        <v>#NAME?</v>
      </c>
      <c r="L126" s="100"/>
      <c r="M126" s="100" t="e">
        <f t="shared" ca="1" si="224"/>
        <v>#NAME?</v>
      </c>
      <c r="N126" s="100" t="e">
        <f t="shared" ca="1" si="225"/>
        <v>#NAME?</v>
      </c>
      <c r="O126" s="100" t="e">
        <f t="shared" ca="1" si="226"/>
        <v>#NAME?</v>
      </c>
      <c r="P126" s="100" t="e">
        <f t="shared" ca="1" si="5"/>
        <v>#NAME?</v>
      </c>
      <c r="Q126" s="99"/>
      <c r="R126" s="99"/>
      <c r="S126" s="99"/>
      <c r="T126" s="8">
        <v>1409900634092</v>
      </c>
      <c r="U126" s="8">
        <v>1409900634092</v>
      </c>
      <c r="V126" s="68">
        <f t="shared" si="18"/>
        <v>1</v>
      </c>
      <c r="W126" s="100">
        <f t="shared" si="227"/>
        <v>0</v>
      </c>
      <c r="X126" s="100">
        <f t="shared" si="228"/>
        <v>0</v>
      </c>
      <c r="Y126" s="100"/>
      <c r="Z126" s="100">
        <f t="shared" si="229"/>
        <v>0</v>
      </c>
      <c r="AA126" s="100">
        <f t="shared" si="230"/>
        <v>0</v>
      </c>
      <c r="AB126" s="100">
        <f t="shared" si="231"/>
        <v>0</v>
      </c>
      <c r="AC126" s="100">
        <f t="shared" si="7"/>
        <v>0</v>
      </c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</row>
    <row r="127" spans="1:49" ht="21.75" customHeight="1">
      <c r="A127" s="97"/>
      <c r="B127" s="98" t="s">
        <v>97</v>
      </c>
      <c r="C127" s="98" t="s">
        <v>28</v>
      </c>
      <c r="D127" s="99" t="s">
        <v>98</v>
      </c>
      <c r="E127" s="99" t="s">
        <v>46</v>
      </c>
      <c r="F127" s="99" t="s">
        <v>76</v>
      </c>
      <c r="G127" s="99" t="s">
        <v>45</v>
      </c>
      <c r="H127" s="99" t="str">
        <f t="shared" si="221"/>
        <v>ครุศาสตรบัณฑิต สาขาภาษาอังกฤษ ปรับปรุง ปี 2559</v>
      </c>
      <c r="I127" s="99" t="e">
        <f t="array" aca="1" ref="I127" ca="1">_xludf.IFNA(INDEX(รายชื่ออาจารย์ตามสาขา!$F:$F,MATCH('เอกสารหมายเลข 1 ส่งเสิรม'!$T127,รายชื่ออาจารย์ตามสาขา!$B:$B,0)),"บุคคลภายนอก")</f>
        <v>#NAME?</v>
      </c>
      <c r="J127" s="100" t="e">
        <f t="shared" ca="1" si="222"/>
        <v>#NAME?</v>
      </c>
      <c r="K127" s="100" t="e">
        <f t="shared" ca="1" si="223"/>
        <v>#NAME?</v>
      </c>
      <c r="L127" s="100"/>
      <c r="M127" s="100" t="e">
        <f t="shared" ca="1" si="224"/>
        <v>#NAME?</v>
      </c>
      <c r="N127" s="100" t="e">
        <f t="shared" ca="1" si="225"/>
        <v>#NAME?</v>
      </c>
      <c r="O127" s="100" t="e">
        <f t="shared" ca="1" si="226"/>
        <v>#NAME?</v>
      </c>
      <c r="P127" s="100" t="e">
        <f t="shared" ca="1" si="5"/>
        <v>#NAME?</v>
      </c>
      <c r="Q127" s="99"/>
      <c r="R127" s="99"/>
      <c r="S127" s="99"/>
      <c r="T127" s="8">
        <v>1320700027837</v>
      </c>
      <c r="U127" s="8">
        <v>1320700027837</v>
      </c>
      <c r="V127" s="68">
        <f t="shared" si="18"/>
        <v>1</v>
      </c>
      <c r="W127" s="100">
        <f t="shared" si="227"/>
        <v>0</v>
      </c>
      <c r="X127" s="100">
        <f t="shared" si="228"/>
        <v>0</v>
      </c>
      <c r="Y127" s="100"/>
      <c r="Z127" s="100">
        <f t="shared" si="229"/>
        <v>0</v>
      </c>
      <c r="AA127" s="100">
        <f t="shared" si="230"/>
        <v>0</v>
      </c>
      <c r="AB127" s="100">
        <f t="shared" si="231"/>
        <v>0</v>
      </c>
      <c r="AC127" s="100">
        <f t="shared" si="7"/>
        <v>0</v>
      </c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</row>
    <row r="128" spans="1:49" ht="21.75" customHeight="1">
      <c r="A128" s="103">
        <v>18</v>
      </c>
      <c r="B128" s="104" t="str">
        <f>F129&amp; " สาขา"&amp;D129&amp;" "&amp;E129&amp;" ปี "&amp;G129</f>
        <v>ครุศาสตรมหาบัณฑิต สาขาวิจัยหลักสูตรและการสอน ปรับปรุง ปี 2559</v>
      </c>
      <c r="C128" s="104"/>
      <c r="D128" s="105"/>
      <c r="E128" s="105"/>
      <c r="F128" s="105"/>
      <c r="G128" s="105"/>
      <c r="H128" s="105"/>
      <c r="I128" s="105"/>
      <c r="J128" s="106" t="e">
        <f t="shared" ref="J128:O128" ca="1" si="232">SUMIF($H:$H,$B128,J:J)</f>
        <v>#NAME?</v>
      </c>
      <c r="K128" s="106" t="e">
        <f t="shared" ca="1" si="232"/>
        <v>#NAME?</v>
      </c>
      <c r="L128" s="106">
        <f t="shared" si="232"/>
        <v>0</v>
      </c>
      <c r="M128" s="106" t="e">
        <f t="shared" ca="1" si="232"/>
        <v>#NAME?</v>
      </c>
      <c r="N128" s="106" t="e">
        <f t="shared" ca="1" si="232"/>
        <v>#NAME?</v>
      </c>
      <c r="O128" s="106" t="e">
        <f t="shared" ca="1" si="232"/>
        <v>#NAME?</v>
      </c>
      <c r="P128" s="106" t="e">
        <f t="shared" ca="1" si="5"/>
        <v>#NAME?</v>
      </c>
      <c r="Q128" s="105"/>
      <c r="R128" s="105"/>
      <c r="S128" s="105"/>
      <c r="T128" s="58"/>
      <c r="U128" s="58"/>
      <c r="V128" s="68">
        <f t="shared" si="18"/>
        <v>0</v>
      </c>
      <c r="W128" s="106">
        <f t="shared" ref="W128:AB128" si="233">SUMIF($H:$H,$B128,W:W)</f>
        <v>0</v>
      </c>
      <c r="X128" s="106">
        <f t="shared" si="233"/>
        <v>0</v>
      </c>
      <c r="Y128" s="106">
        <f t="shared" si="233"/>
        <v>0</v>
      </c>
      <c r="Z128" s="106">
        <f t="shared" si="233"/>
        <v>0</v>
      </c>
      <c r="AA128" s="106">
        <f t="shared" si="233"/>
        <v>0</v>
      </c>
      <c r="AB128" s="106">
        <f t="shared" si="233"/>
        <v>0</v>
      </c>
      <c r="AC128" s="106">
        <f t="shared" si="7"/>
        <v>0</v>
      </c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</row>
    <row r="129" spans="1:49" ht="21.75" customHeight="1">
      <c r="A129" s="97"/>
      <c r="B129" s="98" t="s">
        <v>592</v>
      </c>
      <c r="C129" s="98" t="s">
        <v>28</v>
      </c>
      <c r="D129" s="99" t="s">
        <v>79</v>
      </c>
      <c r="E129" s="99" t="s">
        <v>46</v>
      </c>
      <c r="F129" s="99" t="s">
        <v>44</v>
      </c>
      <c r="G129" s="99" t="s">
        <v>45</v>
      </c>
      <c r="H129" s="99" t="str">
        <f t="shared" ref="H129:H133" si="234">F129&amp; " สาขา"&amp;D129&amp;" "&amp;E129&amp;" ปี "&amp;G129</f>
        <v>ครุศาสตรมหาบัณฑิต สาขาวิจัยหลักสูตรและการสอน ปรับปรุง ปี 2559</v>
      </c>
      <c r="I129" s="99" t="e">
        <f t="array" aca="1" ref="I129" ca="1">_xludf.IFNA(INDEX(รายชื่ออาจารย์ตามสาขา!$F:$F,MATCH('เอกสารหมายเลข 1 ส่งเสิรม'!$T129,รายชื่ออาจารย์ตามสาขา!$B:$B,0)),"บุคคลภายนอก")</f>
        <v>#NAME?</v>
      </c>
      <c r="J129" s="100" t="e">
        <f t="shared" ref="J129:J133" ca="1" si="235">IF(I129="ข้าราชการพลเรือนในสถาบันอุดมศึกษา",1,0)</f>
        <v>#NAME?</v>
      </c>
      <c r="K129" s="100" t="e">
        <f t="shared" ref="K129:K133" ca="1" si="236">IF(I129="พนักงานมหาวิทยาลัย",1,0)</f>
        <v>#NAME?</v>
      </c>
      <c r="L129" s="100"/>
      <c r="M129" s="100" t="e">
        <f t="shared" ref="M129:M133" ca="1" si="237">IF(I129="ลูกจ้างชั่วคราวรายเดือน",1,0)</f>
        <v>#NAME?</v>
      </c>
      <c r="N129" s="100" t="e">
        <f t="shared" ref="N129:N133" ca="1" si="238">IF(I129="อาจารย์พิเศษรายชั่วโมง",1,0)</f>
        <v>#NAME?</v>
      </c>
      <c r="O129" s="100" t="e">
        <f t="shared" ref="O129:O133" ca="1" si="239">IF(I129="บุคคลภายนอก",1,0)</f>
        <v>#NAME?</v>
      </c>
      <c r="P129" s="100" t="e">
        <f t="shared" ca="1" si="5"/>
        <v>#NAME?</v>
      </c>
      <c r="Q129" s="99"/>
      <c r="R129" s="99"/>
      <c r="S129" s="99"/>
      <c r="T129" s="8">
        <v>3470101537205</v>
      </c>
      <c r="U129" s="8">
        <v>3470101537205</v>
      </c>
      <c r="V129" s="68">
        <f t="shared" si="18"/>
        <v>1</v>
      </c>
      <c r="W129" s="100">
        <f t="shared" ref="W129:W133" si="240">IF(V129="ข้าราชการพลเรือนในสถาบันอุดมศึกษา",1,0)</f>
        <v>0</v>
      </c>
      <c r="X129" s="100">
        <f t="shared" ref="X129:X133" si="241">IF(V129="พนักงานมหาวิทยาลัย",1,0)</f>
        <v>0</v>
      </c>
      <c r="Y129" s="100"/>
      <c r="Z129" s="100">
        <f t="shared" ref="Z129:Z133" si="242">IF(V129="ลูกจ้างชั่วคราวรายเดือน",1,0)</f>
        <v>0</v>
      </c>
      <c r="AA129" s="100">
        <f t="shared" ref="AA129:AA133" si="243">IF(V129="อาจารย์พิเศษรายชั่วโมง",1,0)</f>
        <v>0</v>
      </c>
      <c r="AB129" s="100">
        <f t="shared" ref="AB129:AB133" si="244">IF(V129="บุคคลภายนอก",1,0)</f>
        <v>0</v>
      </c>
      <c r="AC129" s="100">
        <f t="shared" si="7"/>
        <v>0</v>
      </c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</row>
    <row r="130" spans="1:49" ht="21.75" customHeight="1">
      <c r="A130" s="97"/>
      <c r="B130" s="98" t="s">
        <v>598</v>
      </c>
      <c r="C130" s="98" t="s">
        <v>28</v>
      </c>
      <c r="D130" s="99" t="s">
        <v>79</v>
      </c>
      <c r="E130" s="99" t="s">
        <v>46</v>
      </c>
      <c r="F130" s="99" t="s">
        <v>44</v>
      </c>
      <c r="G130" s="99" t="s">
        <v>45</v>
      </c>
      <c r="H130" s="99" t="str">
        <f t="shared" si="234"/>
        <v>ครุศาสตรมหาบัณฑิต สาขาวิจัยหลักสูตรและการสอน ปรับปรุง ปี 2559</v>
      </c>
      <c r="I130" s="99" t="e">
        <f t="array" aca="1" ref="I130" ca="1">_xludf.IFNA(INDEX(รายชื่ออาจารย์ตามสาขา!$F:$F,MATCH('เอกสารหมายเลข 1 ส่งเสิรม'!$T130,รายชื่ออาจารย์ตามสาขา!$B:$B,0)),"บุคคลภายนอก")</f>
        <v>#NAME?</v>
      </c>
      <c r="J130" s="100" t="e">
        <f t="shared" ca="1" si="235"/>
        <v>#NAME?</v>
      </c>
      <c r="K130" s="100" t="e">
        <f t="shared" ca="1" si="236"/>
        <v>#NAME?</v>
      </c>
      <c r="L130" s="100"/>
      <c r="M130" s="100" t="e">
        <f t="shared" ca="1" si="237"/>
        <v>#NAME?</v>
      </c>
      <c r="N130" s="100" t="e">
        <f t="shared" ca="1" si="238"/>
        <v>#NAME?</v>
      </c>
      <c r="O130" s="100" t="e">
        <f t="shared" ca="1" si="239"/>
        <v>#NAME?</v>
      </c>
      <c r="P130" s="100" t="e">
        <f t="shared" ca="1" si="5"/>
        <v>#NAME?</v>
      </c>
      <c r="Q130" s="99"/>
      <c r="R130" s="99"/>
      <c r="S130" s="99"/>
      <c r="T130" s="8">
        <v>3411900493617</v>
      </c>
      <c r="U130" s="8">
        <v>3411900493617</v>
      </c>
      <c r="V130" s="68">
        <f t="shared" si="18"/>
        <v>1</v>
      </c>
      <c r="W130" s="100">
        <f t="shared" si="240"/>
        <v>0</v>
      </c>
      <c r="X130" s="100">
        <f t="shared" si="241"/>
        <v>0</v>
      </c>
      <c r="Y130" s="100"/>
      <c r="Z130" s="100">
        <f t="shared" si="242"/>
        <v>0</v>
      </c>
      <c r="AA130" s="100">
        <f t="shared" si="243"/>
        <v>0</v>
      </c>
      <c r="AB130" s="100">
        <f t="shared" si="244"/>
        <v>0</v>
      </c>
      <c r="AC130" s="100">
        <f t="shared" si="7"/>
        <v>0</v>
      </c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</row>
    <row r="131" spans="1:49" ht="21.75" customHeight="1">
      <c r="A131" s="97"/>
      <c r="B131" s="98" t="s">
        <v>602</v>
      </c>
      <c r="C131" s="98" t="s">
        <v>28</v>
      </c>
      <c r="D131" s="99" t="s">
        <v>79</v>
      </c>
      <c r="E131" s="99" t="s">
        <v>46</v>
      </c>
      <c r="F131" s="99" t="s">
        <v>44</v>
      </c>
      <c r="G131" s="99" t="s">
        <v>45</v>
      </c>
      <c r="H131" s="99" t="str">
        <f t="shared" si="234"/>
        <v>ครุศาสตรมหาบัณฑิต สาขาวิจัยหลักสูตรและการสอน ปรับปรุง ปี 2559</v>
      </c>
      <c r="I131" s="99" t="e">
        <f t="array" aca="1" ref="I131" ca="1">_xludf.IFNA(INDEX(รายชื่ออาจารย์ตามสาขา!$F:$F,MATCH('เอกสารหมายเลข 1 ส่งเสิรม'!$T131,รายชื่ออาจารย์ตามสาขา!$B:$B,0)),"บุคคลภายนอก")</f>
        <v>#NAME?</v>
      </c>
      <c r="J131" s="100" t="e">
        <f t="shared" ca="1" si="235"/>
        <v>#NAME?</v>
      </c>
      <c r="K131" s="100" t="e">
        <f t="shared" ca="1" si="236"/>
        <v>#NAME?</v>
      </c>
      <c r="L131" s="100"/>
      <c r="M131" s="100" t="e">
        <f t="shared" ca="1" si="237"/>
        <v>#NAME?</v>
      </c>
      <c r="N131" s="100" t="e">
        <f t="shared" ca="1" si="238"/>
        <v>#NAME?</v>
      </c>
      <c r="O131" s="100" t="e">
        <f t="shared" ca="1" si="239"/>
        <v>#NAME?</v>
      </c>
      <c r="P131" s="100" t="e">
        <f t="shared" ca="1" si="5"/>
        <v>#NAME?</v>
      </c>
      <c r="Q131" s="99"/>
      <c r="R131" s="99"/>
      <c r="S131" s="99"/>
      <c r="T131" s="8">
        <v>3479900056010</v>
      </c>
      <c r="U131" s="8">
        <v>3479900056010</v>
      </c>
      <c r="V131" s="68">
        <f t="shared" si="18"/>
        <v>1</v>
      </c>
      <c r="W131" s="100">
        <f t="shared" si="240"/>
        <v>0</v>
      </c>
      <c r="X131" s="100">
        <f t="shared" si="241"/>
        <v>0</v>
      </c>
      <c r="Y131" s="100"/>
      <c r="Z131" s="100">
        <f t="shared" si="242"/>
        <v>0</v>
      </c>
      <c r="AA131" s="100">
        <f t="shared" si="243"/>
        <v>0</v>
      </c>
      <c r="AB131" s="100">
        <f t="shared" si="244"/>
        <v>0</v>
      </c>
      <c r="AC131" s="100">
        <f t="shared" si="7"/>
        <v>0</v>
      </c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</row>
    <row r="132" spans="1:49" ht="21.75" customHeight="1">
      <c r="A132" s="97"/>
      <c r="B132" s="98" t="s">
        <v>109</v>
      </c>
      <c r="C132" s="98" t="s">
        <v>28</v>
      </c>
      <c r="D132" s="99" t="s">
        <v>79</v>
      </c>
      <c r="E132" s="99" t="s">
        <v>46</v>
      </c>
      <c r="F132" s="99" t="s">
        <v>44</v>
      </c>
      <c r="G132" s="99" t="s">
        <v>45</v>
      </c>
      <c r="H132" s="99" t="str">
        <f t="shared" si="234"/>
        <v>ครุศาสตรมหาบัณฑิต สาขาวิจัยหลักสูตรและการสอน ปรับปรุง ปี 2559</v>
      </c>
      <c r="I132" s="99" t="e">
        <f t="array" aca="1" ref="I132" ca="1">_xludf.IFNA(INDEX(รายชื่ออาจารย์ตามสาขา!$F:$F,MATCH('เอกสารหมายเลข 1 ส่งเสิรม'!$T132,รายชื่ออาจารย์ตามสาขา!$B:$B,0)),"บุคคลภายนอก")</f>
        <v>#NAME?</v>
      </c>
      <c r="J132" s="100" t="e">
        <f t="shared" ca="1" si="235"/>
        <v>#NAME?</v>
      </c>
      <c r="K132" s="100" t="e">
        <f t="shared" ca="1" si="236"/>
        <v>#NAME?</v>
      </c>
      <c r="L132" s="100"/>
      <c r="M132" s="100" t="e">
        <f t="shared" ca="1" si="237"/>
        <v>#NAME?</v>
      </c>
      <c r="N132" s="100" t="e">
        <f t="shared" ca="1" si="238"/>
        <v>#NAME?</v>
      </c>
      <c r="O132" s="100" t="e">
        <f t="shared" ca="1" si="239"/>
        <v>#NAME?</v>
      </c>
      <c r="P132" s="100" t="e">
        <f t="shared" ca="1" si="5"/>
        <v>#NAME?</v>
      </c>
      <c r="Q132" s="99"/>
      <c r="R132" s="99"/>
      <c r="S132" s="99"/>
      <c r="T132" s="8">
        <v>3102101945111</v>
      </c>
      <c r="U132" s="8">
        <v>3102101945111</v>
      </c>
      <c r="V132" s="68">
        <f t="shared" si="18"/>
        <v>1</v>
      </c>
      <c r="W132" s="100">
        <f t="shared" si="240"/>
        <v>0</v>
      </c>
      <c r="X132" s="100">
        <f t="shared" si="241"/>
        <v>0</v>
      </c>
      <c r="Y132" s="100"/>
      <c r="Z132" s="100">
        <f t="shared" si="242"/>
        <v>0</v>
      </c>
      <c r="AA132" s="100">
        <f t="shared" si="243"/>
        <v>0</v>
      </c>
      <c r="AB132" s="100">
        <f t="shared" si="244"/>
        <v>0</v>
      </c>
      <c r="AC132" s="100">
        <f t="shared" si="7"/>
        <v>0</v>
      </c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</row>
    <row r="133" spans="1:49" ht="21.75" customHeight="1">
      <c r="A133" s="97"/>
      <c r="B133" s="98" t="s">
        <v>78</v>
      </c>
      <c r="C133" s="98" t="s">
        <v>28</v>
      </c>
      <c r="D133" s="99" t="s">
        <v>79</v>
      </c>
      <c r="E133" s="99" t="s">
        <v>46</v>
      </c>
      <c r="F133" s="99" t="s">
        <v>44</v>
      </c>
      <c r="G133" s="99" t="s">
        <v>45</v>
      </c>
      <c r="H133" s="99" t="str">
        <f t="shared" si="234"/>
        <v>ครุศาสตรมหาบัณฑิต สาขาวิจัยหลักสูตรและการสอน ปรับปรุง ปี 2559</v>
      </c>
      <c r="I133" s="99" t="e">
        <f t="array" aca="1" ref="I133" ca="1">_xludf.IFNA(INDEX(รายชื่ออาจารย์ตามสาขา!$F:$F,MATCH('เอกสารหมายเลข 1 ส่งเสิรม'!$T133,รายชื่ออาจารย์ตามสาขา!$B:$B,0)),"บุคคลภายนอก")</f>
        <v>#NAME?</v>
      </c>
      <c r="J133" s="100" t="e">
        <f t="shared" ca="1" si="235"/>
        <v>#NAME?</v>
      </c>
      <c r="K133" s="100" t="e">
        <f t="shared" ca="1" si="236"/>
        <v>#NAME?</v>
      </c>
      <c r="L133" s="100"/>
      <c r="M133" s="100" t="e">
        <f t="shared" ca="1" si="237"/>
        <v>#NAME?</v>
      </c>
      <c r="N133" s="100" t="e">
        <f t="shared" ca="1" si="238"/>
        <v>#NAME?</v>
      </c>
      <c r="O133" s="100" t="e">
        <f t="shared" ca="1" si="239"/>
        <v>#NAME?</v>
      </c>
      <c r="P133" s="100" t="e">
        <f t="shared" ca="1" si="5"/>
        <v>#NAME?</v>
      </c>
      <c r="Q133" s="99"/>
      <c r="R133" s="99"/>
      <c r="S133" s="99"/>
      <c r="T133" s="8">
        <v>3410300241667</v>
      </c>
      <c r="U133" s="8">
        <v>3410300241667</v>
      </c>
      <c r="V133" s="68">
        <f t="shared" si="18"/>
        <v>1</v>
      </c>
      <c r="W133" s="100">
        <f t="shared" si="240"/>
        <v>0</v>
      </c>
      <c r="X133" s="100">
        <f t="shared" si="241"/>
        <v>0</v>
      </c>
      <c r="Y133" s="100"/>
      <c r="Z133" s="100">
        <f t="shared" si="242"/>
        <v>0</v>
      </c>
      <c r="AA133" s="100">
        <f t="shared" si="243"/>
        <v>0</v>
      </c>
      <c r="AB133" s="100">
        <f t="shared" si="244"/>
        <v>0</v>
      </c>
      <c r="AC133" s="100">
        <f t="shared" si="7"/>
        <v>0</v>
      </c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</row>
    <row r="134" spans="1:49" ht="21.75" customHeight="1">
      <c r="A134" s="103">
        <v>19</v>
      </c>
      <c r="B134" s="104" t="str">
        <f>F135&amp; " สาขา"&amp;D135&amp;" "&amp;E135&amp;" ปี "&amp;G135</f>
        <v>ปรัชญาดุษฎีบัณฑิต สาขาวิจัยหลักสูตรและการสอน ปรับปรุง ปี 2557</v>
      </c>
      <c r="C134" s="104"/>
      <c r="D134" s="105"/>
      <c r="E134" s="105"/>
      <c r="F134" s="105"/>
      <c r="G134" s="105"/>
      <c r="H134" s="105"/>
      <c r="I134" s="105"/>
      <c r="J134" s="106" t="e">
        <f t="shared" ref="J134:O134" ca="1" si="245">SUMIF($H:$H,$B134,J:J)</f>
        <v>#NAME?</v>
      </c>
      <c r="K134" s="106" t="e">
        <f t="shared" ca="1" si="245"/>
        <v>#NAME?</v>
      </c>
      <c r="L134" s="106">
        <f t="shared" si="245"/>
        <v>0</v>
      </c>
      <c r="M134" s="106" t="e">
        <f t="shared" ca="1" si="245"/>
        <v>#NAME?</v>
      </c>
      <c r="N134" s="106" t="e">
        <f t="shared" ca="1" si="245"/>
        <v>#NAME?</v>
      </c>
      <c r="O134" s="106" t="e">
        <f t="shared" ca="1" si="245"/>
        <v>#NAME?</v>
      </c>
      <c r="P134" s="106" t="e">
        <f t="shared" ca="1" si="5"/>
        <v>#NAME?</v>
      </c>
      <c r="Q134" s="105"/>
      <c r="R134" s="105"/>
      <c r="S134" s="105"/>
      <c r="T134" s="58"/>
      <c r="U134" s="58"/>
      <c r="V134" s="68">
        <f t="shared" si="18"/>
        <v>0</v>
      </c>
      <c r="W134" s="106">
        <f t="shared" ref="W134:AB134" si="246">SUMIF($H:$H,$B134,W:W)</f>
        <v>0</v>
      </c>
      <c r="X134" s="106">
        <f t="shared" si="246"/>
        <v>0</v>
      </c>
      <c r="Y134" s="106">
        <f t="shared" si="246"/>
        <v>0</v>
      </c>
      <c r="Z134" s="106">
        <f t="shared" si="246"/>
        <v>0</v>
      </c>
      <c r="AA134" s="106">
        <f t="shared" si="246"/>
        <v>0</v>
      </c>
      <c r="AB134" s="106">
        <f t="shared" si="246"/>
        <v>0</v>
      </c>
      <c r="AC134" s="106">
        <f t="shared" si="7"/>
        <v>0</v>
      </c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</row>
    <row r="135" spans="1:49" ht="21.75" customHeight="1">
      <c r="A135" s="97"/>
      <c r="B135" s="98" t="s">
        <v>598</v>
      </c>
      <c r="C135" s="98" t="s">
        <v>28</v>
      </c>
      <c r="D135" s="99" t="s">
        <v>79</v>
      </c>
      <c r="E135" s="99" t="s">
        <v>46</v>
      </c>
      <c r="F135" s="99" t="s">
        <v>216</v>
      </c>
      <c r="G135" s="99" t="s">
        <v>468</v>
      </c>
      <c r="H135" s="99" t="str">
        <f t="shared" ref="H135:H139" si="247">F135&amp; " สาขา"&amp;D135&amp;" "&amp;E135&amp;" ปี "&amp;G135</f>
        <v>ปรัชญาดุษฎีบัณฑิต สาขาวิจัยหลักสูตรและการสอน ปรับปรุง ปี 2557</v>
      </c>
      <c r="I135" s="99" t="e">
        <f t="array" aca="1" ref="I135" ca="1">_xludf.IFNA(INDEX(รายชื่ออาจารย์ตามสาขา!$F:$F,MATCH('เอกสารหมายเลข 1 ส่งเสิรม'!$T135,รายชื่ออาจารย์ตามสาขา!$B:$B,0)),"บุคคลภายนอก")</f>
        <v>#NAME?</v>
      </c>
      <c r="J135" s="100" t="e">
        <f t="shared" ref="J135:J139" ca="1" si="248">IF(I135="ข้าราชการพลเรือนในสถาบันอุดมศึกษา",1,0)</f>
        <v>#NAME?</v>
      </c>
      <c r="K135" s="100" t="e">
        <f t="shared" ref="K135:K139" ca="1" si="249">IF(I135="พนักงานมหาวิทยาลัย",1,0)</f>
        <v>#NAME?</v>
      </c>
      <c r="L135" s="100"/>
      <c r="M135" s="100" t="e">
        <f t="shared" ref="M135:M139" ca="1" si="250">IF(I135="ลูกจ้างชั่วคราวรายเดือน",1,0)</f>
        <v>#NAME?</v>
      </c>
      <c r="N135" s="100" t="e">
        <f t="shared" ref="N135:N139" ca="1" si="251">IF(I135="อาจารย์พิเศษรายชั่วโมง",1,0)</f>
        <v>#NAME?</v>
      </c>
      <c r="O135" s="100" t="e">
        <f t="shared" ref="O135:O139" ca="1" si="252">IF(I135="บุคคลภายนอก",1,0)</f>
        <v>#NAME?</v>
      </c>
      <c r="P135" s="100" t="e">
        <f t="shared" ca="1" si="5"/>
        <v>#NAME?</v>
      </c>
      <c r="Q135" s="99"/>
      <c r="R135" s="99"/>
      <c r="S135" s="99"/>
      <c r="T135" s="8">
        <v>3411900493617</v>
      </c>
      <c r="U135" s="8"/>
      <c r="V135" s="68">
        <f t="shared" si="18"/>
        <v>0</v>
      </c>
      <c r="W135" s="100">
        <f t="shared" ref="W135:W139" si="253">IF(V135="ข้าราชการพลเรือนในสถาบันอุดมศึกษา",1,0)</f>
        <v>0</v>
      </c>
      <c r="X135" s="100">
        <f t="shared" ref="X135:X139" si="254">IF(V135="พนักงานมหาวิทยาลัย",1,0)</f>
        <v>0</v>
      </c>
      <c r="Y135" s="100"/>
      <c r="Z135" s="100">
        <f t="shared" ref="Z135:Z139" si="255">IF(V135="ลูกจ้างชั่วคราวรายเดือน",1,0)</f>
        <v>0</v>
      </c>
      <c r="AA135" s="100">
        <f t="shared" ref="AA135:AA139" si="256">IF(V135="อาจารย์พิเศษรายชั่วโมง",1,0)</f>
        <v>0</v>
      </c>
      <c r="AB135" s="100">
        <f t="shared" ref="AB135:AB139" si="257">IF(V135="บุคคลภายนอก",1,0)</f>
        <v>0</v>
      </c>
      <c r="AC135" s="100">
        <f t="shared" si="7"/>
        <v>0</v>
      </c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</row>
    <row r="136" spans="1:49" ht="21.75" customHeight="1">
      <c r="A136" s="97"/>
      <c r="B136" s="98" t="s">
        <v>109</v>
      </c>
      <c r="C136" s="98" t="s">
        <v>28</v>
      </c>
      <c r="D136" s="99" t="s">
        <v>79</v>
      </c>
      <c r="E136" s="99" t="s">
        <v>46</v>
      </c>
      <c r="F136" s="99" t="s">
        <v>216</v>
      </c>
      <c r="G136" s="99" t="s">
        <v>468</v>
      </c>
      <c r="H136" s="99" t="str">
        <f t="shared" si="247"/>
        <v>ปรัชญาดุษฎีบัณฑิต สาขาวิจัยหลักสูตรและการสอน ปรับปรุง ปี 2557</v>
      </c>
      <c r="I136" s="99" t="e">
        <f t="array" aca="1" ref="I136" ca="1">_xludf.IFNA(INDEX(รายชื่ออาจารย์ตามสาขา!$F:$F,MATCH('เอกสารหมายเลข 1 ส่งเสิรม'!$T136,รายชื่ออาจารย์ตามสาขา!$B:$B,0)),"บุคคลภายนอก")</f>
        <v>#NAME?</v>
      </c>
      <c r="J136" s="100" t="e">
        <f t="shared" ca="1" si="248"/>
        <v>#NAME?</v>
      </c>
      <c r="K136" s="100" t="e">
        <f t="shared" ca="1" si="249"/>
        <v>#NAME?</v>
      </c>
      <c r="L136" s="100"/>
      <c r="M136" s="100" t="e">
        <f t="shared" ca="1" si="250"/>
        <v>#NAME?</v>
      </c>
      <c r="N136" s="100" t="e">
        <f t="shared" ca="1" si="251"/>
        <v>#NAME?</v>
      </c>
      <c r="O136" s="100" t="e">
        <f t="shared" ca="1" si="252"/>
        <v>#NAME?</v>
      </c>
      <c r="P136" s="100" t="e">
        <f t="shared" ca="1" si="5"/>
        <v>#NAME?</v>
      </c>
      <c r="Q136" s="99"/>
      <c r="R136" s="99"/>
      <c r="S136" s="99"/>
      <c r="T136" s="8">
        <v>3102101945111</v>
      </c>
      <c r="U136" s="8"/>
      <c r="V136" s="68">
        <f t="shared" si="18"/>
        <v>0</v>
      </c>
      <c r="W136" s="100">
        <f t="shared" si="253"/>
        <v>0</v>
      </c>
      <c r="X136" s="100">
        <f t="shared" si="254"/>
        <v>0</v>
      </c>
      <c r="Y136" s="100"/>
      <c r="Z136" s="100">
        <f t="shared" si="255"/>
        <v>0</v>
      </c>
      <c r="AA136" s="100">
        <f t="shared" si="256"/>
        <v>0</v>
      </c>
      <c r="AB136" s="100">
        <f t="shared" si="257"/>
        <v>0</v>
      </c>
      <c r="AC136" s="100">
        <f t="shared" si="7"/>
        <v>0</v>
      </c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</row>
    <row r="137" spans="1:49" ht="21.75" customHeight="1">
      <c r="A137" s="97"/>
      <c r="B137" s="98" t="s">
        <v>78</v>
      </c>
      <c r="C137" s="98" t="s">
        <v>28</v>
      </c>
      <c r="D137" s="99" t="s">
        <v>79</v>
      </c>
      <c r="E137" s="99" t="s">
        <v>46</v>
      </c>
      <c r="F137" s="99" t="s">
        <v>216</v>
      </c>
      <c r="G137" s="99" t="s">
        <v>468</v>
      </c>
      <c r="H137" s="99" t="str">
        <f t="shared" si="247"/>
        <v>ปรัชญาดุษฎีบัณฑิต สาขาวิจัยหลักสูตรและการสอน ปรับปรุง ปี 2557</v>
      </c>
      <c r="I137" s="99" t="e">
        <f t="array" aca="1" ref="I137" ca="1">_xludf.IFNA(INDEX(รายชื่ออาจารย์ตามสาขา!$F:$F,MATCH('เอกสารหมายเลข 1 ส่งเสิรม'!$T137,รายชื่ออาจารย์ตามสาขา!$B:$B,0)),"บุคคลภายนอก")</f>
        <v>#NAME?</v>
      </c>
      <c r="J137" s="100" t="e">
        <f t="shared" ca="1" si="248"/>
        <v>#NAME?</v>
      </c>
      <c r="K137" s="100" t="e">
        <f t="shared" ca="1" si="249"/>
        <v>#NAME?</v>
      </c>
      <c r="L137" s="100"/>
      <c r="M137" s="100" t="e">
        <f t="shared" ca="1" si="250"/>
        <v>#NAME?</v>
      </c>
      <c r="N137" s="100" t="e">
        <f t="shared" ca="1" si="251"/>
        <v>#NAME?</v>
      </c>
      <c r="O137" s="100" t="e">
        <f t="shared" ca="1" si="252"/>
        <v>#NAME?</v>
      </c>
      <c r="P137" s="100" t="e">
        <f t="shared" ca="1" si="5"/>
        <v>#NAME?</v>
      </c>
      <c r="Q137" s="99"/>
      <c r="R137" s="99"/>
      <c r="S137" s="99"/>
      <c r="T137" s="8">
        <v>3410300241667</v>
      </c>
      <c r="U137" s="8"/>
      <c r="V137" s="68">
        <f t="shared" si="18"/>
        <v>0</v>
      </c>
      <c r="W137" s="100">
        <f t="shared" si="253"/>
        <v>0</v>
      </c>
      <c r="X137" s="100">
        <f t="shared" si="254"/>
        <v>0</v>
      </c>
      <c r="Y137" s="100"/>
      <c r="Z137" s="100">
        <f t="shared" si="255"/>
        <v>0</v>
      </c>
      <c r="AA137" s="100">
        <f t="shared" si="256"/>
        <v>0</v>
      </c>
      <c r="AB137" s="100">
        <f t="shared" si="257"/>
        <v>0</v>
      </c>
      <c r="AC137" s="100">
        <f t="shared" si="7"/>
        <v>0</v>
      </c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</row>
    <row r="138" spans="1:49" ht="21.75" customHeight="1">
      <c r="A138" s="97"/>
      <c r="B138" s="98" t="s">
        <v>592</v>
      </c>
      <c r="C138" s="98" t="s">
        <v>28</v>
      </c>
      <c r="D138" s="99" t="s">
        <v>79</v>
      </c>
      <c r="E138" s="99" t="s">
        <v>46</v>
      </c>
      <c r="F138" s="99" t="s">
        <v>216</v>
      </c>
      <c r="G138" s="99" t="s">
        <v>468</v>
      </c>
      <c r="H138" s="99" t="str">
        <f t="shared" si="247"/>
        <v>ปรัชญาดุษฎีบัณฑิต สาขาวิจัยหลักสูตรและการสอน ปรับปรุง ปี 2557</v>
      </c>
      <c r="I138" s="99" t="e">
        <f t="array" aca="1" ref="I138" ca="1">_xludf.IFNA(INDEX(รายชื่ออาจารย์ตามสาขา!$F:$F,MATCH('เอกสารหมายเลข 1 ส่งเสิรม'!$T138,รายชื่ออาจารย์ตามสาขา!$B:$B,0)),"บุคคลภายนอก")</f>
        <v>#NAME?</v>
      </c>
      <c r="J138" s="100" t="e">
        <f t="shared" ca="1" si="248"/>
        <v>#NAME?</v>
      </c>
      <c r="K138" s="100" t="e">
        <f t="shared" ca="1" si="249"/>
        <v>#NAME?</v>
      </c>
      <c r="L138" s="100"/>
      <c r="M138" s="100" t="e">
        <f t="shared" ca="1" si="250"/>
        <v>#NAME?</v>
      </c>
      <c r="N138" s="100" t="e">
        <f t="shared" ca="1" si="251"/>
        <v>#NAME?</v>
      </c>
      <c r="O138" s="100" t="e">
        <f t="shared" ca="1" si="252"/>
        <v>#NAME?</v>
      </c>
      <c r="P138" s="100" t="e">
        <f t="shared" ca="1" si="5"/>
        <v>#NAME?</v>
      </c>
      <c r="Q138" s="99"/>
      <c r="R138" s="99"/>
      <c r="S138" s="99"/>
      <c r="T138" s="8">
        <v>3470101537205</v>
      </c>
      <c r="U138" s="8"/>
      <c r="V138" s="68">
        <f t="shared" si="18"/>
        <v>0</v>
      </c>
      <c r="W138" s="100">
        <f t="shared" si="253"/>
        <v>0</v>
      </c>
      <c r="X138" s="100">
        <f t="shared" si="254"/>
        <v>0</v>
      </c>
      <c r="Y138" s="100"/>
      <c r="Z138" s="100">
        <f t="shared" si="255"/>
        <v>0</v>
      </c>
      <c r="AA138" s="100">
        <f t="shared" si="256"/>
        <v>0</v>
      </c>
      <c r="AB138" s="100">
        <f t="shared" si="257"/>
        <v>0</v>
      </c>
      <c r="AC138" s="100">
        <f t="shared" si="7"/>
        <v>0</v>
      </c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</row>
    <row r="139" spans="1:49" ht="21.75" customHeight="1">
      <c r="A139" s="97"/>
      <c r="B139" s="98" t="s">
        <v>602</v>
      </c>
      <c r="C139" s="98" t="s">
        <v>28</v>
      </c>
      <c r="D139" s="99" t="s">
        <v>79</v>
      </c>
      <c r="E139" s="99" t="s">
        <v>46</v>
      </c>
      <c r="F139" s="99" t="s">
        <v>216</v>
      </c>
      <c r="G139" s="99" t="s">
        <v>468</v>
      </c>
      <c r="H139" s="99" t="str">
        <f t="shared" si="247"/>
        <v>ปรัชญาดุษฎีบัณฑิต สาขาวิจัยหลักสูตรและการสอน ปรับปรุง ปี 2557</v>
      </c>
      <c r="I139" s="99" t="e">
        <f t="array" aca="1" ref="I139" ca="1">_xludf.IFNA(INDEX(รายชื่ออาจารย์ตามสาขา!$F:$F,MATCH('เอกสารหมายเลข 1 ส่งเสิรม'!$T139,รายชื่ออาจารย์ตามสาขา!$B:$B,0)),"บุคคลภายนอก")</f>
        <v>#NAME?</v>
      </c>
      <c r="J139" s="100" t="e">
        <f t="shared" ca="1" si="248"/>
        <v>#NAME?</v>
      </c>
      <c r="K139" s="100" t="e">
        <f t="shared" ca="1" si="249"/>
        <v>#NAME?</v>
      </c>
      <c r="L139" s="100"/>
      <c r="M139" s="100" t="e">
        <f t="shared" ca="1" si="250"/>
        <v>#NAME?</v>
      </c>
      <c r="N139" s="100" t="e">
        <f t="shared" ca="1" si="251"/>
        <v>#NAME?</v>
      </c>
      <c r="O139" s="100" t="e">
        <f t="shared" ca="1" si="252"/>
        <v>#NAME?</v>
      </c>
      <c r="P139" s="100" t="e">
        <f t="shared" ca="1" si="5"/>
        <v>#NAME?</v>
      </c>
      <c r="Q139" s="99"/>
      <c r="R139" s="99"/>
      <c r="S139" s="99"/>
      <c r="T139" s="8">
        <v>3479900056010</v>
      </c>
      <c r="U139" s="8"/>
      <c r="V139" s="68">
        <f t="shared" si="18"/>
        <v>0</v>
      </c>
      <c r="W139" s="100">
        <f t="shared" si="253"/>
        <v>0</v>
      </c>
      <c r="X139" s="100">
        <f t="shared" si="254"/>
        <v>0</v>
      </c>
      <c r="Y139" s="100"/>
      <c r="Z139" s="100">
        <f t="shared" si="255"/>
        <v>0</v>
      </c>
      <c r="AA139" s="100">
        <f t="shared" si="256"/>
        <v>0</v>
      </c>
      <c r="AB139" s="100">
        <f t="shared" si="257"/>
        <v>0</v>
      </c>
      <c r="AC139" s="100">
        <f t="shared" si="7"/>
        <v>0</v>
      </c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</row>
    <row r="140" spans="1:49" ht="21.75" customHeight="1">
      <c r="A140" s="103">
        <v>20</v>
      </c>
      <c r="B140" s="104" t="str">
        <f>F141&amp; " สาขา"&amp;D141&amp;" "&amp;E141&amp;" ปี "&amp;G141</f>
        <v>ประกาศนียบัตรบัณฑิต สาขาวิชาชีพครู ปรับปรุง ปี 2561</v>
      </c>
      <c r="C140" s="104"/>
      <c r="D140" s="105"/>
      <c r="E140" s="105"/>
      <c r="F140" s="105"/>
      <c r="G140" s="105"/>
      <c r="H140" s="105"/>
      <c r="I140" s="105"/>
      <c r="J140" s="106" t="e">
        <f t="shared" ref="J140:O140" ca="1" si="258">SUMIF($H:$H,$B140,J:J)</f>
        <v>#NAME?</v>
      </c>
      <c r="K140" s="106" t="e">
        <f t="shared" ca="1" si="258"/>
        <v>#NAME?</v>
      </c>
      <c r="L140" s="106">
        <f t="shared" si="258"/>
        <v>0</v>
      </c>
      <c r="M140" s="106" t="e">
        <f t="shared" ca="1" si="258"/>
        <v>#NAME?</v>
      </c>
      <c r="N140" s="106" t="e">
        <f t="shared" ca="1" si="258"/>
        <v>#NAME?</v>
      </c>
      <c r="O140" s="106" t="e">
        <f t="shared" ca="1" si="258"/>
        <v>#NAME?</v>
      </c>
      <c r="P140" s="106" t="e">
        <f t="shared" ca="1" si="5"/>
        <v>#NAME?</v>
      </c>
      <c r="Q140" s="105"/>
      <c r="R140" s="105"/>
      <c r="S140" s="105"/>
      <c r="T140" s="58"/>
      <c r="U140" s="58"/>
      <c r="V140" s="68">
        <f t="shared" si="18"/>
        <v>0</v>
      </c>
      <c r="W140" s="106">
        <f t="shared" ref="W140:AB140" si="259">SUMIF($H:$H,$B140,W:W)</f>
        <v>0</v>
      </c>
      <c r="X140" s="106">
        <f t="shared" si="259"/>
        <v>0</v>
      </c>
      <c r="Y140" s="106">
        <f t="shared" si="259"/>
        <v>0</v>
      </c>
      <c r="Z140" s="106">
        <f t="shared" si="259"/>
        <v>0</v>
      </c>
      <c r="AA140" s="106">
        <f t="shared" si="259"/>
        <v>0</v>
      </c>
      <c r="AB140" s="106">
        <f t="shared" si="259"/>
        <v>0</v>
      </c>
      <c r="AC140" s="106">
        <f t="shared" si="7"/>
        <v>0</v>
      </c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</row>
    <row r="141" spans="1:49" ht="21.75" customHeight="1">
      <c r="A141" s="97"/>
      <c r="B141" s="98" t="s">
        <v>116</v>
      </c>
      <c r="C141" s="98" t="s">
        <v>28</v>
      </c>
      <c r="D141" s="99" t="s">
        <v>72</v>
      </c>
      <c r="E141" s="99" t="s">
        <v>46</v>
      </c>
      <c r="F141" s="99" t="s">
        <v>70</v>
      </c>
      <c r="G141" s="99" t="s">
        <v>71</v>
      </c>
      <c r="H141" s="99" t="str">
        <f t="shared" ref="H141:H145" si="260">F141&amp; " สาขา"&amp;D141&amp;" "&amp;E141&amp;" ปี "&amp;G141</f>
        <v>ประกาศนียบัตรบัณฑิต สาขาวิชาชีพครู ปรับปรุง ปี 2561</v>
      </c>
      <c r="I141" s="99" t="e">
        <f t="array" aca="1" ref="I141" ca="1">_xludf.IFNA(INDEX(รายชื่ออาจารย์ตามสาขา!$F:$F,MATCH('เอกสารหมายเลข 1 ส่งเสิรม'!$T141,รายชื่ออาจารย์ตามสาขา!$B:$B,0)),"บุคคลภายนอก")</f>
        <v>#NAME?</v>
      </c>
      <c r="J141" s="100" t="e">
        <f t="shared" ref="J141:J145" ca="1" si="261">IF(I141="ข้าราชการพลเรือนในสถาบันอุดมศึกษา",1,0)</f>
        <v>#NAME?</v>
      </c>
      <c r="K141" s="100" t="e">
        <f t="shared" ref="K141:K145" ca="1" si="262">IF(I141="พนักงานมหาวิทยาลัย",1,0)</f>
        <v>#NAME?</v>
      </c>
      <c r="L141" s="100"/>
      <c r="M141" s="100" t="e">
        <f t="shared" ref="M141:M145" ca="1" si="263">IF(I141="ลูกจ้างชั่วคราวรายเดือน",1,0)</f>
        <v>#NAME?</v>
      </c>
      <c r="N141" s="100" t="e">
        <f t="shared" ref="N141:N145" ca="1" si="264">IF(I141="อาจารย์พิเศษรายชั่วโมง",1,0)</f>
        <v>#NAME?</v>
      </c>
      <c r="O141" s="100" t="e">
        <f t="shared" ref="O141:O145" ca="1" si="265">IF(I141="บุคคลภายนอก",1,0)</f>
        <v>#NAME?</v>
      </c>
      <c r="P141" s="100" t="e">
        <f t="shared" ca="1" si="5"/>
        <v>#NAME?</v>
      </c>
      <c r="Q141" s="99"/>
      <c r="R141" s="99"/>
      <c r="S141" s="99"/>
      <c r="T141" s="8">
        <v>3420100023313</v>
      </c>
      <c r="U141" s="8">
        <v>3420100023313</v>
      </c>
      <c r="V141" s="68">
        <f t="shared" si="18"/>
        <v>1</v>
      </c>
      <c r="W141" s="100">
        <f t="shared" ref="W141:W145" si="266">IF(V141="ข้าราชการพลเรือนในสถาบันอุดมศึกษา",1,0)</f>
        <v>0</v>
      </c>
      <c r="X141" s="100">
        <f t="shared" ref="X141:X145" si="267">IF(V141="พนักงานมหาวิทยาลัย",1,0)</f>
        <v>0</v>
      </c>
      <c r="Y141" s="100"/>
      <c r="Z141" s="100">
        <f t="shared" ref="Z141:Z145" si="268">IF(V141="ลูกจ้างชั่วคราวรายเดือน",1,0)</f>
        <v>0</v>
      </c>
      <c r="AA141" s="100">
        <f t="shared" ref="AA141:AA145" si="269">IF(V141="อาจารย์พิเศษรายชั่วโมง",1,0)</f>
        <v>0</v>
      </c>
      <c r="AB141" s="100">
        <f t="shared" ref="AB141:AB145" si="270">IF(V141="บุคคลภายนอก",1,0)</f>
        <v>0</v>
      </c>
      <c r="AC141" s="100">
        <f t="shared" si="7"/>
        <v>0</v>
      </c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</row>
    <row r="142" spans="1:49" ht="21.75" customHeight="1">
      <c r="A142" s="97"/>
      <c r="B142" s="98" t="s">
        <v>186</v>
      </c>
      <c r="C142" s="98" t="s">
        <v>28</v>
      </c>
      <c r="D142" s="99" t="s">
        <v>72</v>
      </c>
      <c r="E142" s="99" t="s">
        <v>46</v>
      </c>
      <c r="F142" s="99" t="s">
        <v>70</v>
      </c>
      <c r="G142" s="99" t="s">
        <v>71</v>
      </c>
      <c r="H142" s="99" t="str">
        <f t="shared" si="260"/>
        <v>ประกาศนียบัตรบัณฑิต สาขาวิชาชีพครู ปรับปรุง ปี 2561</v>
      </c>
      <c r="I142" s="99" t="e">
        <f t="array" aca="1" ref="I142" ca="1">_xludf.IFNA(INDEX(รายชื่ออาจารย์ตามสาขา!$F:$F,MATCH('เอกสารหมายเลข 1 ส่งเสิรม'!$T142,รายชื่ออาจารย์ตามสาขา!$B:$B,0)),"บุคคลภายนอก")</f>
        <v>#NAME?</v>
      </c>
      <c r="J142" s="100" t="e">
        <f t="shared" ca="1" si="261"/>
        <v>#NAME?</v>
      </c>
      <c r="K142" s="100" t="e">
        <f t="shared" ca="1" si="262"/>
        <v>#NAME?</v>
      </c>
      <c r="L142" s="100"/>
      <c r="M142" s="100" t="e">
        <f t="shared" ca="1" si="263"/>
        <v>#NAME?</v>
      </c>
      <c r="N142" s="100" t="e">
        <f t="shared" ca="1" si="264"/>
        <v>#NAME?</v>
      </c>
      <c r="O142" s="100" t="e">
        <f t="shared" ca="1" si="265"/>
        <v>#NAME?</v>
      </c>
      <c r="P142" s="100" t="e">
        <f t="shared" ca="1" si="5"/>
        <v>#NAME?</v>
      </c>
      <c r="Q142" s="99"/>
      <c r="R142" s="99"/>
      <c r="S142" s="99"/>
      <c r="T142" s="8">
        <v>5401000024765</v>
      </c>
      <c r="U142" s="8">
        <v>5401000024765</v>
      </c>
      <c r="V142" s="68">
        <f t="shared" si="18"/>
        <v>1</v>
      </c>
      <c r="W142" s="100">
        <f t="shared" si="266"/>
        <v>0</v>
      </c>
      <c r="X142" s="100">
        <f t="shared" si="267"/>
        <v>0</v>
      </c>
      <c r="Y142" s="100"/>
      <c r="Z142" s="100">
        <f t="shared" si="268"/>
        <v>0</v>
      </c>
      <c r="AA142" s="100">
        <f t="shared" si="269"/>
        <v>0</v>
      </c>
      <c r="AB142" s="100">
        <f t="shared" si="270"/>
        <v>0</v>
      </c>
      <c r="AC142" s="100">
        <f t="shared" si="7"/>
        <v>0</v>
      </c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</row>
    <row r="143" spans="1:49" ht="21.75" customHeight="1">
      <c r="A143" s="97"/>
      <c r="B143" s="98" t="s">
        <v>68</v>
      </c>
      <c r="C143" s="98" t="s">
        <v>28</v>
      </c>
      <c r="D143" s="99" t="s">
        <v>72</v>
      </c>
      <c r="E143" s="99" t="s">
        <v>46</v>
      </c>
      <c r="F143" s="99" t="s">
        <v>70</v>
      </c>
      <c r="G143" s="99" t="s">
        <v>71</v>
      </c>
      <c r="H143" s="99" t="str">
        <f t="shared" si="260"/>
        <v>ประกาศนียบัตรบัณฑิต สาขาวิชาชีพครู ปรับปรุง ปี 2561</v>
      </c>
      <c r="I143" s="99" t="e">
        <f t="array" aca="1" ref="I143" ca="1">_xludf.IFNA(INDEX(รายชื่ออาจารย์ตามสาขา!$F:$F,MATCH('เอกสารหมายเลข 1 ส่งเสิรม'!$T143,รายชื่ออาจารย์ตามสาขา!$B:$B,0)),"บุคคลภายนอก")</f>
        <v>#NAME?</v>
      </c>
      <c r="J143" s="100" t="e">
        <f t="shared" ca="1" si="261"/>
        <v>#NAME?</v>
      </c>
      <c r="K143" s="100" t="e">
        <f t="shared" ca="1" si="262"/>
        <v>#NAME?</v>
      </c>
      <c r="L143" s="100"/>
      <c r="M143" s="100" t="e">
        <f t="shared" ca="1" si="263"/>
        <v>#NAME?</v>
      </c>
      <c r="N143" s="100" t="e">
        <f t="shared" ca="1" si="264"/>
        <v>#NAME?</v>
      </c>
      <c r="O143" s="100" t="e">
        <f t="shared" ca="1" si="265"/>
        <v>#NAME?</v>
      </c>
      <c r="P143" s="100" t="e">
        <f t="shared" ca="1" si="5"/>
        <v>#NAME?</v>
      </c>
      <c r="Q143" s="99"/>
      <c r="R143" s="99"/>
      <c r="S143" s="99"/>
      <c r="T143" s="8">
        <v>1471500034252</v>
      </c>
      <c r="U143" s="8">
        <v>1471500034252</v>
      </c>
      <c r="V143" s="68">
        <f t="shared" si="18"/>
        <v>1</v>
      </c>
      <c r="W143" s="100">
        <f t="shared" si="266"/>
        <v>0</v>
      </c>
      <c r="X143" s="100">
        <f t="shared" si="267"/>
        <v>0</v>
      </c>
      <c r="Y143" s="100"/>
      <c r="Z143" s="100">
        <f t="shared" si="268"/>
        <v>0</v>
      </c>
      <c r="AA143" s="100">
        <f t="shared" si="269"/>
        <v>0</v>
      </c>
      <c r="AB143" s="100">
        <f t="shared" si="270"/>
        <v>0</v>
      </c>
      <c r="AC143" s="100">
        <f t="shared" si="7"/>
        <v>0</v>
      </c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</row>
    <row r="144" spans="1:49" ht="21.75" customHeight="1">
      <c r="A144" s="97"/>
      <c r="B144" s="98" t="s">
        <v>258</v>
      </c>
      <c r="C144" s="98" t="s">
        <v>28</v>
      </c>
      <c r="D144" s="99" t="s">
        <v>72</v>
      </c>
      <c r="E144" s="99" t="s">
        <v>46</v>
      </c>
      <c r="F144" s="99" t="s">
        <v>70</v>
      </c>
      <c r="G144" s="99" t="s">
        <v>71</v>
      </c>
      <c r="H144" s="99" t="str">
        <f t="shared" si="260"/>
        <v>ประกาศนียบัตรบัณฑิต สาขาวิชาชีพครู ปรับปรุง ปี 2561</v>
      </c>
      <c r="I144" s="99" t="e">
        <f t="array" aca="1" ref="I144" ca="1">_xludf.IFNA(INDEX(รายชื่ออาจารย์ตามสาขา!$F:$F,MATCH('เอกสารหมายเลข 1 ส่งเสิรม'!$T144,รายชื่ออาจารย์ตามสาขา!$B:$B,0)),"บุคคลภายนอก")</f>
        <v>#NAME?</v>
      </c>
      <c r="J144" s="100" t="e">
        <f t="shared" ca="1" si="261"/>
        <v>#NAME?</v>
      </c>
      <c r="K144" s="100" t="e">
        <f t="shared" ca="1" si="262"/>
        <v>#NAME?</v>
      </c>
      <c r="L144" s="100"/>
      <c r="M144" s="100" t="e">
        <f t="shared" ca="1" si="263"/>
        <v>#NAME?</v>
      </c>
      <c r="N144" s="100" t="e">
        <f t="shared" ca="1" si="264"/>
        <v>#NAME?</v>
      </c>
      <c r="O144" s="100" t="e">
        <f t="shared" ca="1" si="265"/>
        <v>#NAME?</v>
      </c>
      <c r="P144" s="100" t="e">
        <f t="shared" ca="1" si="5"/>
        <v>#NAME?</v>
      </c>
      <c r="Q144" s="99"/>
      <c r="R144" s="99"/>
      <c r="S144" s="99"/>
      <c r="T144" s="8">
        <v>3770100308684</v>
      </c>
      <c r="U144" s="8"/>
      <c r="V144" s="68">
        <f t="shared" si="18"/>
        <v>0</v>
      </c>
      <c r="W144" s="100">
        <f t="shared" si="266"/>
        <v>0</v>
      </c>
      <c r="X144" s="100">
        <f t="shared" si="267"/>
        <v>0</v>
      </c>
      <c r="Y144" s="100"/>
      <c r="Z144" s="100">
        <f t="shared" si="268"/>
        <v>0</v>
      </c>
      <c r="AA144" s="100">
        <f t="shared" si="269"/>
        <v>0</v>
      </c>
      <c r="AB144" s="100">
        <f t="shared" si="270"/>
        <v>0</v>
      </c>
      <c r="AC144" s="100">
        <f t="shared" si="7"/>
        <v>0</v>
      </c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</row>
    <row r="145" spans="1:49" ht="21.75" customHeight="1">
      <c r="A145" s="97"/>
      <c r="B145" s="98" t="s">
        <v>115</v>
      </c>
      <c r="C145" s="98" t="s">
        <v>28</v>
      </c>
      <c r="D145" s="99" t="s">
        <v>72</v>
      </c>
      <c r="E145" s="99" t="s">
        <v>46</v>
      </c>
      <c r="F145" s="99" t="s">
        <v>70</v>
      </c>
      <c r="G145" s="99" t="s">
        <v>71</v>
      </c>
      <c r="H145" s="99" t="str">
        <f t="shared" si="260"/>
        <v>ประกาศนียบัตรบัณฑิต สาขาวิชาชีพครู ปรับปรุง ปี 2561</v>
      </c>
      <c r="I145" s="99" t="e">
        <f t="array" aca="1" ref="I145" ca="1">_xludf.IFNA(INDEX(รายชื่ออาจารย์ตามสาขา!$F:$F,MATCH('เอกสารหมายเลข 1 ส่งเสิรม'!$T145,รายชื่ออาจารย์ตามสาขา!$B:$B,0)),"บุคคลภายนอก")</f>
        <v>#NAME?</v>
      </c>
      <c r="J145" s="100" t="e">
        <f t="shared" ca="1" si="261"/>
        <v>#NAME?</v>
      </c>
      <c r="K145" s="100" t="e">
        <f t="shared" ca="1" si="262"/>
        <v>#NAME?</v>
      </c>
      <c r="L145" s="100"/>
      <c r="M145" s="100" t="e">
        <f t="shared" ca="1" si="263"/>
        <v>#NAME?</v>
      </c>
      <c r="N145" s="100" t="e">
        <f t="shared" ca="1" si="264"/>
        <v>#NAME?</v>
      </c>
      <c r="O145" s="100" t="e">
        <f t="shared" ca="1" si="265"/>
        <v>#NAME?</v>
      </c>
      <c r="P145" s="100" t="e">
        <f t="shared" ca="1" si="5"/>
        <v>#NAME?</v>
      </c>
      <c r="Q145" s="99"/>
      <c r="R145" s="99"/>
      <c r="S145" s="99"/>
      <c r="T145" s="8">
        <v>3401500007855</v>
      </c>
      <c r="U145" s="8"/>
      <c r="V145" s="68">
        <f t="shared" si="18"/>
        <v>0</v>
      </c>
      <c r="W145" s="100">
        <f t="shared" si="266"/>
        <v>0</v>
      </c>
      <c r="X145" s="100">
        <f t="shared" si="267"/>
        <v>0</v>
      </c>
      <c r="Y145" s="100"/>
      <c r="Z145" s="100">
        <f t="shared" si="268"/>
        <v>0</v>
      </c>
      <c r="AA145" s="100">
        <f t="shared" si="269"/>
        <v>0</v>
      </c>
      <c r="AB145" s="100">
        <f t="shared" si="270"/>
        <v>0</v>
      </c>
      <c r="AC145" s="100">
        <f t="shared" si="7"/>
        <v>0</v>
      </c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</row>
    <row r="146" spans="1:49" ht="21.75" customHeight="1">
      <c r="A146" s="103">
        <v>21</v>
      </c>
      <c r="B146" s="104" t="str">
        <f>F147&amp; " สาขา"&amp;D147&amp;" "&amp;E147&amp;" ปี "&amp;G147</f>
        <v>ครุศาสตรบัณฑิต สาขาวิทยาศาสตร์ ปรับปรุง ปี 2559</v>
      </c>
      <c r="C146" s="104"/>
      <c r="D146" s="105"/>
      <c r="E146" s="105"/>
      <c r="F146" s="105"/>
      <c r="G146" s="105"/>
      <c r="H146" s="105"/>
      <c r="I146" s="105"/>
      <c r="J146" s="106" t="e">
        <f t="shared" ref="J146:O146" ca="1" si="271">SUMIF($H:$H,$B146,J:J)</f>
        <v>#NAME?</v>
      </c>
      <c r="K146" s="106" t="e">
        <f t="shared" ca="1" si="271"/>
        <v>#NAME?</v>
      </c>
      <c r="L146" s="106">
        <f t="shared" si="271"/>
        <v>0</v>
      </c>
      <c r="M146" s="106" t="e">
        <f t="shared" ca="1" si="271"/>
        <v>#NAME?</v>
      </c>
      <c r="N146" s="106" t="e">
        <f t="shared" ca="1" si="271"/>
        <v>#NAME?</v>
      </c>
      <c r="O146" s="106" t="e">
        <f t="shared" ca="1" si="271"/>
        <v>#NAME?</v>
      </c>
      <c r="P146" s="106" t="e">
        <f t="shared" ca="1" si="5"/>
        <v>#NAME?</v>
      </c>
      <c r="Q146" s="105"/>
      <c r="R146" s="105"/>
      <c r="S146" s="105"/>
      <c r="T146" s="58"/>
      <c r="U146" s="58"/>
      <c r="V146" s="68">
        <f t="shared" si="18"/>
        <v>0</v>
      </c>
      <c r="W146" s="106">
        <f t="shared" ref="W146:AB146" si="272">SUMIF($H:$H,$B146,W:W)</f>
        <v>0</v>
      </c>
      <c r="X146" s="106">
        <f t="shared" si="272"/>
        <v>0</v>
      </c>
      <c r="Y146" s="106">
        <f t="shared" si="272"/>
        <v>0</v>
      </c>
      <c r="Z146" s="106">
        <f t="shared" si="272"/>
        <v>0</v>
      </c>
      <c r="AA146" s="106">
        <f t="shared" si="272"/>
        <v>0</v>
      </c>
      <c r="AB146" s="106">
        <f t="shared" si="272"/>
        <v>0</v>
      </c>
      <c r="AC146" s="106">
        <f t="shared" si="7"/>
        <v>0</v>
      </c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</row>
    <row r="147" spans="1:49" ht="21.75" customHeight="1">
      <c r="A147" s="97"/>
      <c r="B147" s="98" t="s">
        <v>184</v>
      </c>
      <c r="C147" s="98" t="s">
        <v>28</v>
      </c>
      <c r="D147" s="99" t="s">
        <v>167</v>
      </c>
      <c r="E147" s="99" t="s">
        <v>46</v>
      </c>
      <c r="F147" s="99" t="s">
        <v>76</v>
      </c>
      <c r="G147" s="99" t="s">
        <v>45</v>
      </c>
      <c r="H147" s="99" t="str">
        <f t="shared" ref="H147:H151" si="273">F147&amp; " สาขา"&amp;D147&amp;" "&amp;E147&amp;" ปี "&amp;G147</f>
        <v>ครุศาสตรบัณฑิต สาขาวิทยาศาสตร์ ปรับปรุง ปี 2559</v>
      </c>
      <c r="I147" s="99" t="e">
        <f t="array" aca="1" ref="I147" ca="1">_xludf.IFNA(INDEX(รายชื่ออาจารย์ตามสาขา!$F:$F,MATCH('เอกสารหมายเลข 1 ส่งเสิรม'!$T147,รายชื่ออาจารย์ตามสาขา!$B:$B,0)),"บุคคลภายนอก")</f>
        <v>#NAME?</v>
      </c>
      <c r="J147" s="100" t="e">
        <f t="shared" ref="J147:J151" ca="1" si="274">IF(I147="ข้าราชการพลเรือนในสถาบันอุดมศึกษา",1,0)</f>
        <v>#NAME?</v>
      </c>
      <c r="K147" s="100" t="e">
        <f t="shared" ref="K147:K151" ca="1" si="275">IF(I147="พนักงานมหาวิทยาลัย",1,0)</f>
        <v>#NAME?</v>
      </c>
      <c r="L147" s="100"/>
      <c r="M147" s="100" t="e">
        <f t="shared" ref="M147:M151" ca="1" si="276">IF(I147="ลูกจ้างชั่วคราวรายเดือน",1,0)</f>
        <v>#NAME?</v>
      </c>
      <c r="N147" s="100" t="e">
        <f t="shared" ref="N147:N151" ca="1" si="277">IF(I147="อาจารย์พิเศษรายชั่วโมง",1,0)</f>
        <v>#NAME?</v>
      </c>
      <c r="O147" s="100" t="e">
        <f t="shared" ref="O147:O151" ca="1" si="278">IF(I147="บุคคลภายนอก",1,0)</f>
        <v>#NAME?</v>
      </c>
      <c r="P147" s="100" t="e">
        <f t="shared" ca="1" si="5"/>
        <v>#NAME?</v>
      </c>
      <c r="Q147" s="99"/>
      <c r="R147" s="99"/>
      <c r="S147" s="99"/>
      <c r="T147" s="8">
        <v>3480800202423</v>
      </c>
      <c r="U147" s="8">
        <v>3480800202423</v>
      </c>
      <c r="V147" s="68">
        <f t="shared" si="18"/>
        <v>1</v>
      </c>
      <c r="W147" s="100">
        <f t="shared" ref="W147:W151" si="279">IF(V147="ข้าราชการพลเรือนในสถาบันอุดมศึกษา",1,0)</f>
        <v>0</v>
      </c>
      <c r="X147" s="100">
        <f t="shared" ref="X147:X151" si="280">IF(V147="พนักงานมหาวิทยาลัย",1,0)</f>
        <v>0</v>
      </c>
      <c r="Y147" s="100"/>
      <c r="Z147" s="100">
        <f t="shared" ref="Z147:Z151" si="281">IF(V147="ลูกจ้างชั่วคราวรายเดือน",1,0)</f>
        <v>0</v>
      </c>
      <c r="AA147" s="100">
        <f t="shared" ref="AA147:AA151" si="282">IF(V147="อาจารย์พิเศษรายชั่วโมง",1,0)</f>
        <v>0</v>
      </c>
      <c r="AB147" s="100">
        <f t="shared" ref="AB147:AB151" si="283">IF(V147="บุคคลภายนอก",1,0)</f>
        <v>0</v>
      </c>
      <c r="AC147" s="100">
        <f t="shared" si="7"/>
        <v>0</v>
      </c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</row>
    <row r="148" spans="1:49" ht="21.75" customHeight="1">
      <c r="A148" s="97"/>
      <c r="B148" s="98" t="s">
        <v>179</v>
      </c>
      <c r="C148" s="98" t="s">
        <v>28</v>
      </c>
      <c r="D148" s="99" t="s">
        <v>167</v>
      </c>
      <c r="E148" s="99" t="s">
        <v>46</v>
      </c>
      <c r="F148" s="99" t="s">
        <v>76</v>
      </c>
      <c r="G148" s="99" t="s">
        <v>45</v>
      </c>
      <c r="H148" s="99" t="str">
        <f t="shared" si="273"/>
        <v>ครุศาสตรบัณฑิต สาขาวิทยาศาสตร์ ปรับปรุง ปี 2559</v>
      </c>
      <c r="I148" s="99" t="e">
        <f t="array" aca="1" ref="I148" ca="1">_xludf.IFNA(INDEX(รายชื่ออาจารย์ตามสาขา!$F:$F,MATCH('เอกสารหมายเลข 1 ส่งเสิรม'!$T148,รายชื่ออาจารย์ตามสาขา!$B:$B,0)),"บุคคลภายนอก")</f>
        <v>#NAME?</v>
      </c>
      <c r="J148" s="100" t="e">
        <f t="shared" ca="1" si="274"/>
        <v>#NAME?</v>
      </c>
      <c r="K148" s="100" t="e">
        <f t="shared" ca="1" si="275"/>
        <v>#NAME?</v>
      </c>
      <c r="L148" s="100"/>
      <c r="M148" s="100" t="e">
        <f t="shared" ca="1" si="276"/>
        <v>#NAME?</v>
      </c>
      <c r="N148" s="100" t="e">
        <f t="shared" ca="1" si="277"/>
        <v>#NAME?</v>
      </c>
      <c r="O148" s="100" t="e">
        <f t="shared" ca="1" si="278"/>
        <v>#NAME?</v>
      </c>
      <c r="P148" s="100" t="e">
        <f t="shared" ca="1" si="5"/>
        <v>#NAME?</v>
      </c>
      <c r="Q148" s="99"/>
      <c r="R148" s="99"/>
      <c r="S148" s="99"/>
      <c r="T148" s="8">
        <v>3470800471254</v>
      </c>
      <c r="U148" s="8">
        <v>3470800471254</v>
      </c>
      <c r="V148" s="68">
        <f t="shared" si="18"/>
        <v>1</v>
      </c>
      <c r="W148" s="100">
        <f t="shared" si="279"/>
        <v>0</v>
      </c>
      <c r="X148" s="100">
        <f t="shared" si="280"/>
        <v>0</v>
      </c>
      <c r="Y148" s="100"/>
      <c r="Z148" s="100">
        <f t="shared" si="281"/>
        <v>0</v>
      </c>
      <c r="AA148" s="100">
        <f t="shared" si="282"/>
        <v>0</v>
      </c>
      <c r="AB148" s="100">
        <f t="shared" si="283"/>
        <v>0</v>
      </c>
      <c r="AC148" s="100">
        <f t="shared" si="7"/>
        <v>0</v>
      </c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</row>
    <row r="149" spans="1:49" ht="21.75" customHeight="1">
      <c r="A149" s="97"/>
      <c r="B149" s="98" t="s">
        <v>166</v>
      </c>
      <c r="C149" s="98" t="s">
        <v>28</v>
      </c>
      <c r="D149" s="99" t="s">
        <v>167</v>
      </c>
      <c r="E149" s="99" t="s">
        <v>46</v>
      </c>
      <c r="F149" s="99" t="s">
        <v>76</v>
      </c>
      <c r="G149" s="99" t="s">
        <v>45</v>
      </c>
      <c r="H149" s="99" t="str">
        <f t="shared" si="273"/>
        <v>ครุศาสตรบัณฑิต สาขาวิทยาศาสตร์ ปรับปรุง ปี 2559</v>
      </c>
      <c r="I149" s="99" t="e">
        <f t="array" aca="1" ref="I149" ca="1">_xludf.IFNA(INDEX(รายชื่ออาจารย์ตามสาขา!$F:$F,MATCH('เอกสารหมายเลข 1 ส่งเสิรม'!$T149,รายชื่ออาจารย์ตามสาขา!$B:$B,0)),"บุคคลภายนอก")</f>
        <v>#NAME?</v>
      </c>
      <c r="J149" s="100" t="e">
        <f t="shared" ca="1" si="274"/>
        <v>#NAME?</v>
      </c>
      <c r="K149" s="100" t="e">
        <f t="shared" ca="1" si="275"/>
        <v>#NAME?</v>
      </c>
      <c r="L149" s="100"/>
      <c r="M149" s="100" t="e">
        <f t="shared" ca="1" si="276"/>
        <v>#NAME?</v>
      </c>
      <c r="N149" s="100" t="e">
        <f t="shared" ca="1" si="277"/>
        <v>#NAME?</v>
      </c>
      <c r="O149" s="100" t="e">
        <f t="shared" ca="1" si="278"/>
        <v>#NAME?</v>
      </c>
      <c r="P149" s="100" t="e">
        <f t="shared" ca="1" si="5"/>
        <v>#NAME?</v>
      </c>
      <c r="Q149" s="99"/>
      <c r="R149" s="99"/>
      <c r="S149" s="99"/>
      <c r="T149" s="8">
        <v>1430900016757</v>
      </c>
      <c r="U149" s="8">
        <v>1430900016757</v>
      </c>
      <c r="V149" s="68">
        <f t="shared" si="18"/>
        <v>1</v>
      </c>
      <c r="W149" s="100">
        <f t="shared" si="279"/>
        <v>0</v>
      </c>
      <c r="X149" s="100">
        <f t="shared" si="280"/>
        <v>0</v>
      </c>
      <c r="Y149" s="100"/>
      <c r="Z149" s="100">
        <f t="shared" si="281"/>
        <v>0</v>
      </c>
      <c r="AA149" s="100">
        <f t="shared" si="282"/>
        <v>0</v>
      </c>
      <c r="AB149" s="100">
        <f t="shared" si="283"/>
        <v>0</v>
      </c>
      <c r="AC149" s="100">
        <f t="shared" si="7"/>
        <v>0</v>
      </c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</row>
    <row r="150" spans="1:49" ht="21.75" customHeight="1">
      <c r="A150" s="97"/>
      <c r="B150" s="98" t="s">
        <v>182</v>
      </c>
      <c r="C150" s="98" t="s">
        <v>28</v>
      </c>
      <c r="D150" s="99" t="s">
        <v>167</v>
      </c>
      <c r="E150" s="99" t="s">
        <v>46</v>
      </c>
      <c r="F150" s="99" t="s">
        <v>76</v>
      </c>
      <c r="G150" s="99" t="s">
        <v>45</v>
      </c>
      <c r="H150" s="99" t="str">
        <f t="shared" si="273"/>
        <v>ครุศาสตรบัณฑิต สาขาวิทยาศาสตร์ ปรับปรุง ปี 2559</v>
      </c>
      <c r="I150" s="99" t="e">
        <f t="array" aca="1" ref="I150" ca="1">_xludf.IFNA(INDEX(รายชื่ออาจารย์ตามสาขา!$F:$F,MATCH('เอกสารหมายเลข 1 ส่งเสิรม'!$T150,รายชื่ออาจารย์ตามสาขา!$B:$B,0)),"บุคคลภายนอก")</f>
        <v>#NAME?</v>
      </c>
      <c r="J150" s="100" t="e">
        <f t="shared" ca="1" si="274"/>
        <v>#NAME?</v>
      </c>
      <c r="K150" s="100" t="e">
        <f t="shared" ca="1" si="275"/>
        <v>#NAME?</v>
      </c>
      <c r="L150" s="100"/>
      <c r="M150" s="100" t="e">
        <f t="shared" ca="1" si="276"/>
        <v>#NAME?</v>
      </c>
      <c r="N150" s="100" t="e">
        <f t="shared" ca="1" si="277"/>
        <v>#NAME?</v>
      </c>
      <c r="O150" s="100" t="e">
        <f t="shared" ca="1" si="278"/>
        <v>#NAME?</v>
      </c>
      <c r="P150" s="100" t="e">
        <f t="shared" ca="1" si="5"/>
        <v>#NAME?</v>
      </c>
      <c r="Q150" s="99"/>
      <c r="R150" s="99"/>
      <c r="S150" s="99"/>
      <c r="T150" s="8">
        <v>3480500365955</v>
      </c>
      <c r="U150" s="8">
        <v>3480500365955</v>
      </c>
      <c r="V150" s="68">
        <f t="shared" si="18"/>
        <v>1</v>
      </c>
      <c r="W150" s="100">
        <f t="shared" si="279"/>
        <v>0</v>
      </c>
      <c r="X150" s="100">
        <f t="shared" si="280"/>
        <v>0</v>
      </c>
      <c r="Y150" s="100"/>
      <c r="Z150" s="100">
        <f t="shared" si="281"/>
        <v>0</v>
      </c>
      <c r="AA150" s="100">
        <f t="shared" si="282"/>
        <v>0</v>
      </c>
      <c r="AB150" s="100">
        <f t="shared" si="283"/>
        <v>0</v>
      </c>
      <c r="AC150" s="100">
        <f t="shared" si="7"/>
        <v>0</v>
      </c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</row>
    <row r="151" spans="1:49" ht="21.75" customHeight="1">
      <c r="A151" s="97"/>
      <c r="B151" s="98" t="s">
        <v>653</v>
      </c>
      <c r="C151" s="98" t="s">
        <v>28</v>
      </c>
      <c r="D151" s="99" t="s">
        <v>167</v>
      </c>
      <c r="E151" s="99" t="s">
        <v>46</v>
      </c>
      <c r="F151" s="99" t="s">
        <v>76</v>
      </c>
      <c r="G151" s="99" t="s">
        <v>45</v>
      </c>
      <c r="H151" s="99" t="str">
        <f t="shared" si="273"/>
        <v>ครุศาสตรบัณฑิต สาขาวิทยาศาสตร์ ปรับปรุง ปี 2559</v>
      </c>
      <c r="I151" s="99" t="e">
        <f t="array" aca="1" ref="I151" ca="1">_xludf.IFNA(INDEX(รายชื่ออาจารย์ตามสาขา!$F:$F,MATCH('เอกสารหมายเลข 1 ส่งเสิรม'!$T151,รายชื่ออาจารย์ตามสาขา!$B:$B,0)),"บุคคลภายนอก")</f>
        <v>#NAME?</v>
      </c>
      <c r="J151" s="100" t="e">
        <f t="shared" ca="1" si="274"/>
        <v>#NAME?</v>
      </c>
      <c r="K151" s="100" t="e">
        <f t="shared" ca="1" si="275"/>
        <v>#NAME?</v>
      </c>
      <c r="L151" s="100"/>
      <c r="M151" s="100" t="e">
        <f t="shared" ca="1" si="276"/>
        <v>#NAME?</v>
      </c>
      <c r="N151" s="100" t="e">
        <f t="shared" ca="1" si="277"/>
        <v>#NAME?</v>
      </c>
      <c r="O151" s="100" t="e">
        <f t="shared" ca="1" si="278"/>
        <v>#NAME?</v>
      </c>
      <c r="P151" s="100" t="e">
        <f t="shared" ca="1" si="5"/>
        <v>#NAME?</v>
      </c>
      <c r="Q151" s="99"/>
      <c r="R151" s="99"/>
      <c r="S151" s="99"/>
      <c r="T151" s="8">
        <v>3450200351983</v>
      </c>
      <c r="U151" s="8">
        <v>3450200351983</v>
      </c>
      <c r="V151" s="68">
        <f t="shared" si="18"/>
        <v>1</v>
      </c>
      <c r="W151" s="100">
        <f t="shared" si="279"/>
        <v>0</v>
      </c>
      <c r="X151" s="100">
        <f t="shared" si="280"/>
        <v>0</v>
      </c>
      <c r="Y151" s="100"/>
      <c r="Z151" s="100">
        <f t="shared" si="281"/>
        <v>0</v>
      </c>
      <c r="AA151" s="100">
        <f t="shared" si="282"/>
        <v>0</v>
      </c>
      <c r="AB151" s="100">
        <f t="shared" si="283"/>
        <v>0</v>
      </c>
      <c r="AC151" s="100">
        <f t="shared" si="7"/>
        <v>0</v>
      </c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</row>
    <row r="152" spans="1:49" ht="21.75" customHeight="1">
      <c r="A152" s="103">
        <v>22</v>
      </c>
      <c r="B152" s="104" t="str">
        <f>F153&amp; " สาขา"&amp;D153&amp;" "&amp;E153&amp;" ปี "&amp;G153</f>
        <v>ครุศาสตรบัณฑิต สาขาสังคมศึกษา ปรับปรุง ปี 2559</v>
      </c>
      <c r="C152" s="104"/>
      <c r="D152" s="105"/>
      <c r="E152" s="105"/>
      <c r="F152" s="105"/>
      <c r="G152" s="105"/>
      <c r="H152" s="105"/>
      <c r="I152" s="105"/>
      <c r="J152" s="106" t="e">
        <f t="shared" ref="J152:O152" ca="1" si="284">SUMIF($H:$H,$B152,J:J)</f>
        <v>#NAME?</v>
      </c>
      <c r="K152" s="106" t="e">
        <f t="shared" ca="1" si="284"/>
        <v>#NAME?</v>
      </c>
      <c r="L152" s="106">
        <f t="shared" si="284"/>
        <v>0</v>
      </c>
      <c r="M152" s="106" t="e">
        <f t="shared" ca="1" si="284"/>
        <v>#NAME?</v>
      </c>
      <c r="N152" s="106" t="e">
        <f t="shared" ca="1" si="284"/>
        <v>#NAME?</v>
      </c>
      <c r="O152" s="106" t="e">
        <f t="shared" ca="1" si="284"/>
        <v>#NAME?</v>
      </c>
      <c r="P152" s="106" t="e">
        <f t="shared" ca="1" si="5"/>
        <v>#NAME?</v>
      </c>
      <c r="Q152" s="105"/>
      <c r="R152" s="105"/>
      <c r="S152" s="105"/>
      <c r="T152" s="58"/>
      <c r="U152" s="58"/>
      <c r="V152" s="68">
        <f t="shared" si="18"/>
        <v>0</v>
      </c>
      <c r="W152" s="106">
        <f t="shared" ref="W152:AB152" si="285">SUMIF($H:$H,$B152,W:W)</f>
        <v>0</v>
      </c>
      <c r="X152" s="106">
        <f t="shared" si="285"/>
        <v>0</v>
      </c>
      <c r="Y152" s="106">
        <f t="shared" si="285"/>
        <v>0</v>
      </c>
      <c r="Z152" s="106">
        <f t="shared" si="285"/>
        <v>0</v>
      </c>
      <c r="AA152" s="106">
        <f t="shared" si="285"/>
        <v>0</v>
      </c>
      <c r="AB152" s="106">
        <f t="shared" si="285"/>
        <v>0</v>
      </c>
      <c r="AC152" s="106">
        <f t="shared" si="7"/>
        <v>0</v>
      </c>
      <c r="AD152" s="59"/>
      <c r="AE152" s="59"/>
      <c r="AF152" s="59"/>
      <c r="AG152" s="59"/>
      <c r="AH152" s="59"/>
      <c r="AI152" s="59"/>
      <c r="AJ152" s="59"/>
      <c r="AK152" s="59"/>
      <c r="AL152" s="59"/>
      <c r="AM152" s="59"/>
      <c r="AN152" s="59"/>
      <c r="AO152" s="59"/>
      <c r="AP152" s="59"/>
      <c r="AQ152" s="59"/>
      <c r="AR152" s="59"/>
      <c r="AS152" s="59"/>
      <c r="AT152" s="59"/>
      <c r="AU152" s="59"/>
      <c r="AV152" s="59"/>
      <c r="AW152" s="59"/>
    </row>
    <row r="153" spans="1:49" ht="21.75" customHeight="1">
      <c r="A153" s="97"/>
      <c r="B153" s="98" t="s">
        <v>154</v>
      </c>
      <c r="C153" s="98" t="s">
        <v>28</v>
      </c>
      <c r="D153" s="99" t="s">
        <v>152</v>
      </c>
      <c r="E153" s="99" t="s">
        <v>46</v>
      </c>
      <c r="F153" s="99" t="s">
        <v>76</v>
      </c>
      <c r="G153" s="99" t="s">
        <v>45</v>
      </c>
      <c r="H153" s="99" t="str">
        <f t="shared" ref="H153:H157" si="286">F153&amp; " สาขา"&amp;D153&amp;" "&amp;E153&amp;" ปี "&amp;G153</f>
        <v>ครุศาสตรบัณฑิต สาขาสังคมศึกษา ปรับปรุง ปี 2559</v>
      </c>
      <c r="I153" s="99" t="e">
        <f t="array" aca="1" ref="I153" ca="1">_xludf.IFNA(INDEX(รายชื่ออาจารย์ตามสาขา!$F:$F,MATCH('เอกสารหมายเลข 1 ส่งเสิรม'!$T153,รายชื่ออาจารย์ตามสาขา!$B:$B,0)),"บุคคลภายนอก")</f>
        <v>#NAME?</v>
      </c>
      <c r="J153" s="100" t="e">
        <f t="shared" ref="J153:J157" ca="1" si="287">IF(I153="ข้าราชการพลเรือนในสถาบันอุดมศึกษา",1,0)</f>
        <v>#NAME?</v>
      </c>
      <c r="K153" s="100" t="e">
        <f t="shared" ref="K153:K157" ca="1" si="288">IF(I153="พนักงานมหาวิทยาลัย",1,0)</f>
        <v>#NAME?</v>
      </c>
      <c r="L153" s="100"/>
      <c r="M153" s="100" t="e">
        <f t="shared" ref="M153:M157" ca="1" si="289">IF(I153="ลูกจ้างชั่วคราวรายเดือน",1,0)</f>
        <v>#NAME?</v>
      </c>
      <c r="N153" s="100" t="e">
        <f t="shared" ref="N153:N157" ca="1" si="290">IF(I153="อาจารย์พิเศษรายชั่วโมง",1,0)</f>
        <v>#NAME?</v>
      </c>
      <c r="O153" s="100" t="e">
        <f t="shared" ref="O153:O157" ca="1" si="291">IF(I153="บุคคลภายนอก",1,0)</f>
        <v>#NAME?</v>
      </c>
      <c r="P153" s="100" t="e">
        <f t="shared" ca="1" si="5"/>
        <v>#NAME?</v>
      </c>
      <c r="Q153" s="99"/>
      <c r="R153" s="99"/>
      <c r="S153" s="99"/>
      <c r="T153" s="8">
        <v>3330900117011</v>
      </c>
      <c r="U153" s="8">
        <v>3330900117011</v>
      </c>
      <c r="V153" s="68">
        <f t="shared" si="18"/>
        <v>1</v>
      </c>
      <c r="W153" s="100">
        <f t="shared" ref="W153:W157" si="292">IF(V153="ข้าราชการพลเรือนในสถาบันอุดมศึกษา",1,0)</f>
        <v>0</v>
      </c>
      <c r="X153" s="100">
        <f t="shared" ref="X153:X157" si="293">IF(V153="พนักงานมหาวิทยาลัย",1,0)</f>
        <v>0</v>
      </c>
      <c r="Y153" s="100"/>
      <c r="Z153" s="100">
        <f t="shared" ref="Z153:Z157" si="294">IF(V153="ลูกจ้างชั่วคราวรายเดือน",1,0)</f>
        <v>0</v>
      </c>
      <c r="AA153" s="100">
        <f t="shared" ref="AA153:AA157" si="295">IF(V153="อาจารย์พิเศษรายชั่วโมง",1,0)</f>
        <v>0</v>
      </c>
      <c r="AB153" s="100">
        <f t="shared" ref="AB153:AB157" si="296">IF(V153="บุคคลภายนอก",1,0)</f>
        <v>0</v>
      </c>
      <c r="AC153" s="100">
        <f t="shared" si="7"/>
        <v>0</v>
      </c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</row>
    <row r="154" spans="1:49" ht="21.75" customHeight="1">
      <c r="A154" s="97"/>
      <c r="B154" s="98" t="s">
        <v>153</v>
      </c>
      <c r="C154" s="98" t="s">
        <v>28</v>
      </c>
      <c r="D154" s="99" t="s">
        <v>152</v>
      </c>
      <c r="E154" s="99" t="s">
        <v>46</v>
      </c>
      <c r="F154" s="99" t="s">
        <v>76</v>
      </c>
      <c r="G154" s="99" t="s">
        <v>45</v>
      </c>
      <c r="H154" s="99" t="str">
        <f t="shared" si="286"/>
        <v>ครุศาสตรบัณฑิต สาขาสังคมศึกษา ปรับปรุง ปี 2559</v>
      </c>
      <c r="I154" s="99" t="e">
        <f t="array" aca="1" ref="I154" ca="1">_xludf.IFNA(INDEX(รายชื่ออาจารย์ตามสาขา!$F:$F,MATCH('เอกสารหมายเลข 1 ส่งเสิรม'!$T154,รายชื่ออาจารย์ตามสาขา!$B:$B,0)),"บุคคลภายนอก")</f>
        <v>#NAME?</v>
      </c>
      <c r="J154" s="100" t="e">
        <f t="shared" ca="1" si="287"/>
        <v>#NAME?</v>
      </c>
      <c r="K154" s="100" t="e">
        <f t="shared" ca="1" si="288"/>
        <v>#NAME?</v>
      </c>
      <c r="L154" s="100"/>
      <c r="M154" s="100" t="e">
        <f t="shared" ca="1" si="289"/>
        <v>#NAME?</v>
      </c>
      <c r="N154" s="100" t="e">
        <f t="shared" ca="1" si="290"/>
        <v>#NAME?</v>
      </c>
      <c r="O154" s="100" t="e">
        <f t="shared" ca="1" si="291"/>
        <v>#NAME?</v>
      </c>
      <c r="P154" s="100" t="e">
        <f t="shared" ca="1" si="5"/>
        <v>#NAME?</v>
      </c>
      <c r="Q154" s="99"/>
      <c r="R154" s="99"/>
      <c r="S154" s="99"/>
      <c r="T154" s="8">
        <v>3320100022920</v>
      </c>
      <c r="U154" s="8">
        <v>3320100022920</v>
      </c>
      <c r="V154" s="68">
        <f t="shared" si="18"/>
        <v>1</v>
      </c>
      <c r="W154" s="100">
        <f t="shared" si="292"/>
        <v>0</v>
      </c>
      <c r="X154" s="100">
        <f t="shared" si="293"/>
        <v>0</v>
      </c>
      <c r="Y154" s="100"/>
      <c r="Z154" s="100">
        <f t="shared" si="294"/>
        <v>0</v>
      </c>
      <c r="AA154" s="100">
        <f t="shared" si="295"/>
        <v>0</v>
      </c>
      <c r="AB154" s="100">
        <f t="shared" si="296"/>
        <v>0</v>
      </c>
      <c r="AC154" s="100">
        <f t="shared" si="7"/>
        <v>0</v>
      </c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</row>
    <row r="155" spans="1:49" ht="21.75" customHeight="1">
      <c r="A155" s="97"/>
      <c r="B155" s="98" t="s">
        <v>151</v>
      </c>
      <c r="C155" s="98" t="s">
        <v>28</v>
      </c>
      <c r="D155" s="99" t="s">
        <v>152</v>
      </c>
      <c r="E155" s="99" t="s">
        <v>46</v>
      </c>
      <c r="F155" s="99" t="s">
        <v>76</v>
      </c>
      <c r="G155" s="99" t="s">
        <v>45</v>
      </c>
      <c r="H155" s="99" t="str">
        <f t="shared" si="286"/>
        <v>ครุศาสตรบัณฑิต สาขาสังคมศึกษา ปรับปรุง ปี 2559</v>
      </c>
      <c r="I155" s="99" t="e">
        <f t="array" aca="1" ref="I155" ca="1">_xludf.IFNA(INDEX(รายชื่ออาจารย์ตามสาขา!$F:$F,MATCH('เอกสารหมายเลข 1 ส่งเสิรม'!$T155,รายชื่ออาจารย์ตามสาขา!$B:$B,0)),"บุคคลภายนอก")</f>
        <v>#NAME?</v>
      </c>
      <c r="J155" s="100" t="e">
        <f t="shared" ca="1" si="287"/>
        <v>#NAME?</v>
      </c>
      <c r="K155" s="100" t="e">
        <f t="shared" ca="1" si="288"/>
        <v>#NAME?</v>
      </c>
      <c r="L155" s="100"/>
      <c r="M155" s="100" t="e">
        <f t="shared" ca="1" si="289"/>
        <v>#NAME?</v>
      </c>
      <c r="N155" s="100" t="e">
        <f t="shared" ca="1" si="290"/>
        <v>#NAME?</v>
      </c>
      <c r="O155" s="100" t="e">
        <f t="shared" ca="1" si="291"/>
        <v>#NAME?</v>
      </c>
      <c r="P155" s="100" t="e">
        <f t="shared" ca="1" si="5"/>
        <v>#NAME?</v>
      </c>
      <c r="Q155" s="99"/>
      <c r="R155" s="99"/>
      <c r="S155" s="99"/>
      <c r="T155" s="8">
        <v>1570700027070</v>
      </c>
      <c r="U155" s="8">
        <v>1570700027070</v>
      </c>
      <c r="V155" s="68">
        <f t="shared" si="18"/>
        <v>1</v>
      </c>
      <c r="W155" s="100">
        <f t="shared" si="292"/>
        <v>0</v>
      </c>
      <c r="X155" s="100">
        <f t="shared" si="293"/>
        <v>0</v>
      </c>
      <c r="Y155" s="100"/>
      <c r="Z155" s="100">
        <f t="shared" si="294"/>
        <v>0</v>
      </c>
      <c r="AA155" s="100">
        <f t="shared" si="295"/>
        <v>0</v>
      </c>
      <c r="AB155" s="100">
        <f t="shared" si="296"/>
        <v>0</v>
      </c>
      <c r="AC155" s="100">
        <f t="shared" si="7"/>
        <v>0</v>
      </c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</row>
    <row r="156" spans="1:49" ht="21.75" customHeight="1">
      <c r="A156" s="97"/>
      <c r="B156" s="98" t="s">
        <v>155</v>
      </c>
      <c r="C156" s="98" t="s">
        <v>28</v>
      </c>
      <c r="D156" s="99" t="s">
        <v>152</v>
      </c>
      <c r="E156" s="99" t="s">
        <v>46</v>
      </c>
      <c r="F156" s="99" t="s">
        <v>76</v>
      </c>
      <c r="G156" s="99" t="s">
        <v>45</v>
      </c>
      <c r="H156" s="99" t="str">
        <f t="shared" si="286"/>
        <v>ครุศาสตรบัณฑิต สาขาสังคมศึกษา ปรับปรุง ปี 2559</v>
      </c>
      <c r="I156" s="99" t="e">
        <f t="array" aca="1" ref="I156" ca="1">_xludf.IFNA(INDEX(รายชื่ออาจารย์ตามสาขา!$F:$F,MATCH('เอกสารหมายเลข 1 ส่งเสิรม'!$T156,รายชื่ออาจารย์ตามสาขา!$B:$B,0)),"บุคคลภายนอก")</f>
        <v>#NAME?</v>
      </c>
      <c r="J156" s="100" t="e">
        <f t="shared" ca="1" si="287"/>
        <v>#NAME?</v>
      </c>
      <c r="K156" s="100" t="e">
        <f t="shared" ca="1" si="288"/>
        <v>#NAME?</v>
      </c>
      <c r="L156" s="100"/>
      <c r="M156" s="100" t="e">
        <f t="shared" ca="1" si="289"/>
        <v>#NAME?</v>
      </c>
      <c r="N156" s="100" t="e">
        <f t="shared" ca="1" si="290"/>
        <v>#NAME?</v>
      </c>
      <c r="O156" s="100" t="e">
        <f t="shared" ca="1" si="291"/>
        <v>#NAME?</v>
      </c>
      <c r="P156" s="100" t="e">
        <f t="shared" ca="1" si="5"/>
        <v>#NAME?</v>
      </c>
      <c r="Q156" s="99"/>
      <c r="R156" s="99"/>
      <c r="S156" s="99"/>
      <c r="T156" s="8">
        <v>3440600071651</v>
      </c>
      <c r="U156" s="8">
        <v>3440600071651</v>
      </c>
      <c r="V156" s="68">
        <f t="shared" si="18"/>
        <v>1</v>
      </c>
      <c r="W156" s="100">
        <f t="shared" si="292"/>
        <v>0</v>
      </c>
      <c r="X156" s="100">
        <f t="shared" si="293"/>
        <v>0</v>
      </c>
      <c r="Y156" s="100"/>
      <c r="Z156" s="100">
        <f t="shared" si="294"/>
        <v>0</v>
      </c>
      <c r="AA156" s="100">
        <f t="shared" si="295"/>
        <v>0</v>
      </c>
      <c r="AB156" s="100">
        <f t="shared" si="296"/>
        <v>0</v>
      </c>
      <c r="AC156" s="100">
        <f t="shared" si="7"/>
        <v>0</v>
      </c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</row>
    <row r="157" spans="1:49" ht="21.75" customHeight="1">
      <c r="A157" s="97"/>
      <c r="B157" s="98" t="s">
        <v>156</v>
      </c>
      <c r="C157" s="98" t="s">
        <v>28</v>
      </c>
      <c r="D157" s="99" t="s">
        <v>152</v>
      </c>
      <c r="E157" s="99" t="s">
        <v>46</v>
      </c>
      <c r="F157" s="99" t="s">
        <v>76</v>
      </c>
      <c r="G157" s="99" t="s">
        <v>45</v>
      </c>
      <c r="H157" s="99" t="str">
        <f t="shared" si="286"/>
        <v>ครุศาสตรบัณฑิต สาขาสังคมศึกษา ปรับปรุง ปี 2559</v>
      </c>
      <c r="I157" s="99" t="e">
        <f t="array" aca="1" ref="I157" ca="1">_xludf.IFNA(INDEX(รายชื่ออาจารย์ตามสาขา!$F:$F,MATCH('เอกสารหมายเลข 1 ส่งเสิรม'!$T157,รายชื่ออาจารย์ตามสาขา!$B:$B,0)),"บุคคลภายนอก")</f>
        <v>#NAME?</v>
      </c>
      <c r="J157" s="100" t="e">
        <f t="shared" ca="1" si="287"/>
        <v>#NAME?</v>
      </c>
      <c r="K157" s="100" t="e">
        <f t="shared" ca="1" si="288"/>
        <v>#NAME?</v>
      </c>
      <c r="L157" s="100"/>
      <c r="M157" s="100" t="e">
        <f t="shared" ca="1" si="289"/>
        <v>#NAME?</v>
      </c>
      <c r="N157" s="100" t="e">
        <f t="shared" ca="1" si="290"/>
        <v>#NAME?</v>
      </c>
      <c r="O157" s="100" t="e">
        <f t="shared" ca="1" si="291"/>
        <v>#NAME?</v>
      </c>
      <c r="P157" s="100" t="e">
        <f t="shared" ca="1" si="5"/>
        <v>#NAME?</v>
      </c>
      <c r="Q157" s="99"/>
      <c r="R157" s="99"/>
      <c r="S157" s="99"/>
      <c r="T157" s="8">
        <v>3559900194403</v>
      </c>
      <c r="U157" s="8">
        <v>3559900194403</v>
      </c>
      <c r="V157" s="68">
        <f t="shared" si="18"/>
        <v>1</v>
      </c>
      <c r="W157" s="100">
        <f t="shared" si="292"/>
        <v>0</v>
      </c>
      <c r="X157" s="100">
        <f t="shared" si="293"/>
        <v>0</v>
      </c>
      <c r="Y157" s="100"/>
      <c r="Z157" s="100">
        <f t="shared" si="294"/>
        <v>0</v>
      </c>
      <c r="AA157" s="100">
        <f t="shared" si="295"/>
        <v>0</v>
      </c>
      <c r="AB157" s="100">
        <f t="shared" si="296"/>
        <v>0</v>
      </c>
      <c r="AC157" s="100">
        <f t="shared" si="7"/>
        <v>0</v>
      </c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</row>
    <row r="158" spans="1:49" ht="21.75" customHeight="1">
      <c r="A158" s="103">
        <v>23</v>
      </c>
      <c r="B158" s="104" t="str">
        <f>F159&amp; " สาขา"&amp;D159&amp;" "&amp;E159&amp;" ปี "&amp;G159</f>
        <v>ครุศาสตรบัณฑิต สาขาอุตสาหกรรมศิลป์และเทคโนโลยี ปรับปรุง ปี 2559</v>
      </c>
      <c r="C158" s="104"/>
      <c r="D158" s="105"/>
      <c r="E158" s="105"/>
      <c r="F158" s="105"/>
      <c r="G158" s="105"/>
      <c r="H158" s="105"/>
      <c r="I158" s="105"/>
      <c r="J158" s="106" t="e">
        <f t="shared" ref="J158:O158" ca="1" si="297">SUMIF($H:$H,$B158,J:J)</f>
        <v>#NAME?</v>
      </c>
      <c r="K158" s="106" t="e">
        <f t="shared" ca="1" si="297"/>
        <v>#NAME?</v>
      </c>
      <c r="L158" s="106">
        <f t="shared" si="297"/>
        <v>0</v>
      </c>
      <c r="M158" s="106" t="e">
        <f t="shared" ca="1" si="297"/>
        <v>#NAME?</v>
      </c>
      <c r="N158" s="106" t="e">
        <f t="shared" ca="1" si="297"/>
        <v>#NAME?</v>
      </c>
      <c r="O158" s="106" t="e">
        <f t="shared" ca="1" si="297"/>
        <v>#NAME?</v>
      </c>
      <c r="P158" s="106" t="e">
        <f t="shared" ca="1" si="5"/>
        <v>#NAME?</v>
      </c>
      <c r="Q158" s="105"/>
      <c r="R158" s="105"/>
      <c r="S158" s="105"/>
      <c r="T158" s="58"/>
      <c r="U158" s="58"/>
      <c r="V158" s="68">
        <f t="shared" si="18"/>
        <v>0</v>
      </c>
      <c r="W158" s="106">
        <f t="shared" ref="W158:AB158" si="298">SUMIF($H:$H,$B158,W:W)</f>
        <v>0</v>
      </c>
      <c r="X158" s="106">
        <f t="shared" si="298"/>
        <v>0</v>
      </c>
      <c r="Y158" s="106">
        <f t="shared" si="298"/>
        <v>0</v>
      </c>
      <c r="Z158" s="106">
        <f t="shared" si="298"/>
        <v>0</v>
      </c>
      <c r="AA158" s="106">
        <f t="shared" si="298"/>
        <v>0</v>
      </c>
      <c r="AB158" s="106">
        <f t="shared" si="298"/>
        <v>0</v>
      </c>
      <c r="AC158" s="106">
        <f t="shared" si="7"/>
        <v>0</v>
      </c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</row>
    <row r="159" spans="1:49" ht="21.75" customHeight="1">
      <c r="A159" s="97"/>
      <c r="B159" s="98" t="s">
        <v>674</v>
      </c>
      <c r="C159" s="98" t="s">
        <v>28</v>
      </c>
      <c r="D159" s="99" t="s">
        <v>267</v>
      </c>
      <c r="E159" s="99" t="s">
        <v>46</v>
      </c>
      <c r="F159" s="99" t="s">
        <v>76</v>
      </c>
      <c r="G159" s="99" t="s">
        <v>45</v>
      </c>
      <c r="H159" s="99" t="str">
        <f t="shared" ref="H159:H163" si="299">F159&amp; " สาขา"&amp;D159&amp;" "&amp;E159&amp;" ปี "&amp;G159</f>
        <v>ครุศาสตรบัณฑิต สาขาอุตสาหกรรมศิลป์และเทคโนโลยี ปรับปรุง ปี 2559</v>
      </c>
      <c r="I159" s="99" t="e">
        <f t="array" aca="1" ref="I159" ca="1">_xludf.IFNA(INDEX(รายชื่ออาจารย์ตามสาขา!$F:$F,MATCH('เอกสารหมายเลข 1 ส่งเสิรม'!$T159,รายชื่ออาจารย์ตามสาขา!$B:$B,0)),"บุคคลภายนอก")</f>
        <v>#NAME?</v>
      </c>
      <c r="J159" s="100" t="e">
        <f t="shared" ref="J159:J163" ca="1" si="300">IF(I159="ข้าราชการพลเรือนในสถาบันอุดมศึกษา",1,0)</f>
        <v>#NAME?</v>
      </c>
      <c r="K159" s="100" t="e">
        <f t="shared" ref="K159:K163" ca="1" si="301">IF(I159="พนักงานมหาวิทยาลัย",1,0)</f>
        <v>#NAME?</v>
      </c>
      <c r="L159" s="100"/>
      <c r="M159" s="100" t="e">
        <f t="shared" ref="M159:M163" ca="1" si="302">IF(I159="ลูกจ้างชั่วคราวรายเดือน",1,0)</f>
        <v>#NAME?</v>
      </c>
      <c r="N159" s="100" t="e">
        <f t="shared" ref="N159:N163" ca="1" si="303">IF(I159="อาจารย์พิเศษรายชั่วโมง",1,0)</f>
        <v>#NAME?</v>
      </c>
      <c r="O159" s="100" t="e">
        <f t="shared" ref="O159:O163" ca="1" si="304">IF(I159="บุคคลภายนอก",1,0)</f>
        <v>#NAME?</v>
      </c>
      <c r="P159" s="100" t="e">
        <f t="shared" ca="1" si="5"/>
        <v>#NAME?</v>
      </c>
      <c r="Q159" s="99"/>
      <c r="R159" s="99"/>
      <c r="S159" s="99"/>
      <c r="T159" s="8">
        <v>3470100321098</v>
      </c>
      <c r="U159" s="8">
        <v>3470100321098</v>
      </c>
      <c r="V159" s="68">
        <f t="shared" si="18"/>
        <v>1</v>
      </c>
      <c r="W159" s="100">
        <f t="shared" ref="W159:W163" si="305">IF(V159="ข้าราชการพลเรือนในสถาบันอุดมศึกษา",1,0)</f>
        <v>0</v>
      </c>
      <c r="X159" s="100">
        <f t="shared" ref="X159:X163" si="306">IF(V159="พนักงานมหาวิทยาลัย",1,0)</f>
        <v>0</v>
      </c>
      <c r="Y159" s="100"/>
      <c r="Z159" s="100">
        <f t="shared" ref="Z159:Z163" si="307">IF(V159="ลูกจ้างชั่วคราวรายเดือน",1,0)</f>
        <v>0</v>
      </c>
      <c r="AA159" s="100">
        <f t="shared" ref="AA159:AA163" si="308">IF(V159="อาจารย์พิเศษรายชั่วโมง",1,0)</f>
        <v>0</v>
      </c>
      <c r="AB159" s="100">
        <f t="shared" ref="AB159:AB163" si="309">IF(V159="บุคคลภายนอก",1,0)</f>
        <v>0</v>
      </c>
      <c r="AC159" s="100">
        <f t="shared" si="7"/>
        <v>0</v>
      </c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</row>
    <row r="160" spans="1:49" ht="21.75" customHeight="1">
      <c r="A160" s="97"/>
      <c r="B160" s="98" t="s">
        <v>681</v>
      </c>
      <c r="C160" s="98" t="s">
        <v>28</v>
      </c>
      <c r="D160" s="99" t="s">
        <v>267</v>
      </c>
      <c r="E160" s="99" t="s">
        <v>46</v>
      </c>
      <c r="F160" s="99" t="s">
        <v>76</v>
      </c>
      <c r="G160" s="99" t="s">
        <v>45</v>
      </c>
      <c r="H160" s="99" t="str">
        <f t="shared" si="299"/>
        <v>ครุศาสตรบัณฑิต สาขาอุตสาหกรรมศิลป์และเทคโนโลยี ปรับปรุง ปี 2559</v>
      </c>
      <c r="I160" s="99" t="e">
        <f t="array" aca="1" ref="I160" ca="1">_xludf.IFNA(INDEX(รายชื่ออาจารย์ตามสาขา!$F:$F,MATCH('เอกสารหมายเลข 1 ส่งเสิรม'!$T160,รายชื่ออาจารย์ตามสาขา!$B:$B,0)),"บุคคลภายนอก")</f>
        <v>#NAME?</v>
      </c>
      <c r="J160" s="100" t="e">
        <f t="shared" ca="1" si="300"/>
        <v>#NAME?</v>
      </c>
      <c r="K160" s="100" t="e">
        <f t="shared" ca="1" si="301"/>
        <v>#NAME?</v>
      </c>
      <c r="L160" s="100"/>
      <c r="M160" s="100" t="e">
        <f t="shared" ca="1" si="302"/>
        <v>#NAME?</v>
      </c>
      <c r="N160" s="100" t="e">
        <f t="shared" ca="1" si="303"/>
        <v>#NAME?</v>
      </c>
      <c r="O160" s="100" t="e">
        <f t="shared" ca="1" si="304"/>
        <v>#NAME?</v>
      </c>
      <c r="P160" s="100" t="e">
        <f t="shared" ca="1" si="5"/>
        <v>#NAME?</v>
      </c>
      <c r="Q160" s="99"/>
      <c r="R160" s="99"/>
      <c r="S160" s="99"/>
      <c r="T160" s="8">
        <v>3309901577308</v>
      </c>
      <c r="U160" s="8">
        <v>3309901577308</v>
      </c>
      <c r="V160" s="68">
        <f t="shared" si="18"/>
        <v>1</v>
      </c>
      <c r="W160" s="100">
        <f t="shared" si="305"/>
        <v>0</v>
      </c>
      <c r="X160" s="100">
        <f t="shared" si="306"/>
        <v>0</v>
      </c>
      <c r="Y160" s="100"/>
      <c r="Z160" s="100">
        <f t="shared" si="307"/>
        <v>0</v>
      </c>
      <c r="AA160" s="100">
        <f t="shared" si="308"/>
        <v>0</v>
      </c>
      <c r="AB160" s="100">
        <f t="shared" si="309"/>
        <v>0</v>
      </c>
      <c r="AC160" s="100">
        <f t="shared" si="7"/>
        <v>0</v>
      </c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</row>
    <row r="161" spans="1:49" ht="21.75" customHeight="1">
      <c r="A161" s="97"/>
      <c r="B161" s="98" t="s">
        <v>684</v>
      </c>
      <c r="C161" s="98" t="s">
        <v>28</v>
      </c>
      <c r="D161" s="99" t="s">
        <v>267</v>
      </c>
      <c r="E161" s="99" t="s">
        <v>46</v>
      </c>
      <c r="F161" s="99" t="s">
        <v>76</v>
      </c>
      <c r="G161" s="99" t="s">
        <v>45</v>
      </c>
      <c r="H161" s="99" t="str">
        <f t="shared" si="299"/>
        <v>ครุศาสตรบัณฑิต สาขาอุตสาหกรรมศิลป์และเทคโนโลยี ปรับปรุง ปี 2559</v>
      </c>
      <c r="I161" s="99" t="e">
        <f t="array" aca="1" ref="I161" ca="1">_xludf.IFNA(INDEX(รายชื่ออาจารย์ตามสาขา!$F:$F,MATCH('เอกสารหมายเลข 1 ส่งเสิรม'!$T161,รายชื่ออาจารย์ตามสาขา!$B:$B,0)),"บุคคลภายนอก")</f>
        <v>#NAME?</v>
      </c>
      <c r="J161" s="100" t="e">
        <f t="shared" ca="1" si="300"/>
        <v>#NAME?</v>
      </c>
      <c r="K161" s="100" t="e">
        <f t="shared" ca="1" si="301"/>
        <v>#NAME?</v>
      </c>
      <c r="L161" s="100"/>
      <c r="M161" s="100" t="e">
        <f t="shared" ca="1" si="302"/>
        <v>#NAME?</v>
      </c>
      <c r="N161" s="100" t="e">
        <f t="shared" ca="1" si="303"/>
        <v>#NAME?</v>
      </c>
      <c r="O161" s="100" t="e">
        <f t="shared" ca="1" si="304"/>
        <v>#NAME?</v>
      </c>
      <c r="P161" s="100" t="e">
        <f t="shared" ca="1" si="5"/>
        <v>#NAME?</v>
      </c>
      <c r="Q161" s="99"/>
      <c r="R161" s="99"/>
      <c r="S161" s="99"/>
      <c r="T161" s="8">
        <v>3450100352040</v>
      </c>
      <c r="U161" s="8">
        <v>3450100352040</v>
      </c>
      <c r="V161" s="68">
        <f t="shared" si="18"/>
        <v>1</v>
      </c>
      <c r="W161" s="100">
        <f t="shared" si="305"/>
        <v>0</v>
      </c>
      <c r="X161" s="100">
        <f t="shared" si="306"/>
        <v>0</v>
      </c>
      <c r="Y161" s="100"/>
      <c r="Z161" s="100">
        <f t="shared" si="307"/>
        <v>0</v>
      </c>
      <c r="AA161" s="100">
        <f t="shared" si="308"/>
        <v>0</v>
      </c>
      <c r="AB161" s="100">
        <f t="shared" si="309"/>
        <v>0</v>
      </c>
      <c r="AC161" s="100">
        <f t="shared" si="7"/>
        <v>0</v>
      </c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</row>
    <row r="162" spans="1:49" ht="21.75" customHeight="1">
      <c r="A162" s="97"/>
      <c r="B162" s="98" t="s">
        <v>686</v>
      </c>
      <c r="C162" s="98" t="s">
        <v>28</v>
      </c>
      <c r="D162" s="99" t="s">
        <v>267</v>
      </c>
      <c r="E162" s="99" t="s">
        <v>46</v>
      </c>
      <c r="F162" s="99" t="s">
        <v>76</v>
      </c>
      <c r="G162" s="99" t="s">
        <v>45</v>
      </c>
      <c r="H162" s="99" t="str">
        <f t="shared" si="299"/>
        <v>ครุศาสตรบัณฑิต สาขาอุตสาหกรรมศิลป์และเทคโนโลยี ปรับปรุง ปี 2559</v>
      </c>
      <c r="I162" s="99" t="e">
        <f t="array" aca="1" ref="I162" ca="1">_xludf.IFNA(INDEX(รายชื่ออาจารย์ตามสาขา!$F:$F,MATCH('เอกสารหมายเลข 1 ส่งเสิรม'!$T162,รายชื่ออาจารย์ตามสาขา!$B:$B,0)),"บุคคลภายนอก")</f>
        <v>#NAME?</v>
      </c>
      <c r="J162" s="100" t="e">
        <f t="shared" ca="1" si="300"/>
        <v>#NAME?</v>
      </c>
      <c r="K162" s="100" t="e">
        <f t="shared" ca="1" si="301"/>
        <v>#NAME?</v>
      </c>
      <c r="L162" s="100"/>
      <c r="M162" s="100" t="e">
        <f t="shared" ca="1" si="302"/>
        <v>#NAME?</v>
      </c>
      <c r="N162" s="100" t="e">
        <f t="shared" ca="1" si="303"/>
        <v>#NAME?</v>
      </c>
      <c r="O162" s="100" t="e">
        <f t="shared" ca="1" si="304"/>
        <v>#NAME?</v>
      </c>
      <c r="P162" s="100" t="e">
        <f t="shared" ca="1" si="5"/>
        <v>#NAME?</v>
      </c>
      <c r="Q162" s="99"/>
      <c r="R162" s="99"/>
      <c r="S162" s="99"/>
      <c r="T162" s="8">
        <v>3120600312970</v>
      </c>
      <c r="U162" s="8">
        <v>3120600312970</v>
      </c>
      <c r="V162" s="68">
        <f t="shared" si="18"/>
        <v>1</v>
      </c>
      <c r="W162" s="100">
        <f t="shared" si="305"/>
        <v>0</v>
      </c>
      <c r="X162" s="100">
        <f t="shared" si="306"/>
        <v>0</v>
      </c>
      <c r="Y162" s="100"/>
      <c r="Z162" s="100">
        <f t="shared" si="307"/>
        <v>0</v>
      </c>
      <c r="AA162" s="100">
        <f t="shared" si="308"/>
        <v>0</v>
      </c>
      <c r="AB162" s="100">
        <f t="shared" si="309"/>
        <v>0</v>
      </c>
      <c r="AC162" s="100">
        <f t="shared" si="7"/>
        <v>0</v>
      </c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</row>
    <row r="163" spans="1:49" ht="21.75" customHeight="1">
      <c r="A163" s="97"/>
      <c r="B163" s="98" t="s">
        <v>689</v>
      </c>
      <c r="C163" s="98" t="s">
        <v>28</v>
      </c>
      <c r="D163" s="99" t="s">
        <v>267</v>
      </c>
      <c r="E163" s="99" t="s">
        <v>46</v>
      </c>
      <c r="F163" s="99" t="s">
        <v>76</v>
      </c>
      <c r="G163" s="99" t="s">
        <v>45</v>
      </c>
      <c r="H163" s="99" t="str">
        <f t="shared" si="299"/>
        <v>ครุศาสตรบัณฑิต สาขาอุตสาหกรรมศิลป์และเทคโนโลยี ปรับปรุง ปี 2559</v>
      </c>
      <c r="I163" s="99" t="e">
        <f t="array" aca="1" ref="I163" ca="1">_xludf.IFNA(INDEX(รายชื่ออาจารย์ตามสาขา!$F:$F,MATCH('เอกสารหมายเลข 1 ส่งเสิรม'!$T163,รายชื่ออาจารย์ตามสาขา!$B:$B,0)),"บุคคลภายนอก")</f>
        <v>#NAME?</v>
      </c>
      <c r="J163" s="100" t="e">
        <f t="shared" ca="1" si="300"/>
        <v>#NAME?</v>
      </c>
      <c r="K163" s="100" t="e">
        <f t="shared" ca="1" si="301"/>
        <v>#NAME?</v>
      </c>
      <c r="L163" s="100"/>
      <c r="M163" s="100" t="e">
        <f t="shared" ca="1" si="302"/>
        <v>#NAME?</v>
      </c>
      <c r="N163" s="100" t="e">
        <f t="shared" ca="1" si="303"/>
        <v>#NAME?</v>
      </c>
      <c r="O163" s="100" t="e">
        <f t="shared" ca="1" si="304"/>
        <v>#NAME?</v>
      </c>
      <c r="P163" s="100" t="e">
        <f t="shared" ca="1" si="5"/>
        <v>#NAME?</v>
      </c>
      <c r="Q163" s="99"/>
      <c r="R163" s="99"/>
      <c r="S163" s="99"/>
      <c r="T163" s="8">
        <v>3100502252981</v>
      </c>
      <c r="U163" s="8">
        <v>3100502252981</v>
      </c>
      <c r="V163" s="68">
        <f t="shared" si="18"/>
        <v>1</v>
      </c>
      <c r="W163" s="100">
        <f t="shared" si="305"/>
        <v>0</v>
      </c>
      <c r="X163" s="100">
        <f t="shared" si="306"/>
        <v>0</v>
      </c>
      <c r="Y163" s="100"/>
      <c r="Z163" s="100">
        <f t="shared" si="307"/>
        <v>0</v>
      </c>
      <c r="AA163" s="100">
        <f t="shared" si="308"/>
        <v>0</v>
      </c>
      <c r="AB163" s="100">
        <f t="shared" si="309"/>
        <v>0</v>
      </c>
      <c r="AC163" s="100">
        <f t="shared" si="7"/>
        <v>0</v>
      </c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</row>
    <row r="164" spans="1:49" ht="21.75" customHeight="1">
      <c r="A164" s="103">
        <v>24</v>
      </c>
      <c r="B164" s="104" t="str">
        <f>F165&amp; " สาขา"&amp;D165&amp;" "&amp;E165&amp;" ปี "&amp;G165</f>
        <v>ครุศาสตรบัณฑิต สาขาอุตสาหกรรมศิลป์และเทคโนโลยี ใหม่ ปี 2554</v>
      </c>
      <c r="C164" s="104"/>
      <c r="D164" s="105"/>
      <c r="E164" s="105"/>
      <c r="F164" s="105"/>
      <c r="G164" s="105"/>
      <c r="H164" s="105"/>
      <c r="I164" s="105"/>
      <c r="J164" s="106" t="e">
        <f t="shared" ref="J164:O164" ca="1" si="310">SUMIF($H:$H,$B164,J:J)</f>
        <v>#NAME?</v>
      </c>
      <c r="K164" s="106" t="e">
        <f t="shared" ca="1" si="310"/>
        <v>#NAME?</v>
      </c>
      <c r="L164" s="106">
        <f t="shared" si="310"/>
        <v>0</v>
      </c>
      <c r="M164" s="106" t="e">
        <f t="shared" ca="1" si="310"/>
        <v>#NAME?</v>
      </c>
      <c r="N164" s="106" t="e">
        <f t="shared" ca="1" si="310"/>
        <v>#NAME?</v>
      </c>
      <c r="O164" s="106" t="e">
        <f t="shared" ca="1" si="310"/>
        <v>#NAME?</v>
      </c>
      <c r="P164" s="106" t="e">
        <f t="shared" ca="1" si="5"/>
        <v>#NAME?</v>
      </c>
      <c r="Q164" s="105"/>
      <c r="R164" s="105"/>
      <c r="S164" s="105"/>
      <c r="T164" s="58"/>
      <c r="U164" s="58"/>
      <c r="V164" s="68">
        <f t="shared" si="18"/>
        <v>0</v>
      </c>
      <c r="W164" s="106">
        <f t="shared" ref="W164:AB164" si="311">SUMIF($H:$H,$B164,W:W)</f>
        <v>0</v>
      </c>
      <c r="X164" s="106">
        <f t="shared" si="311"/>
        <v>0</v>
      </c>
      <c r="Y164" s="106">
        <f t="shared" si="311"/>
        <v>0</v>
      </c>
      <c r="Z164" s="106">
        <f t="shared" si="311"/>
        <v>0</v>
      </c>
      <c r="AA164" s="106">
        <f t="shared" si="311"/>
        <v>0</v>
      </c>
      <c r="AB164" s="106">
        <f t="shared" si="311"/>
        <v>0</v>
      </c>
      <c r="AC164" s="106">
        <f t="shared" si="7"/>
        <v>0</v>
      </c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</row>
    <row r="165" spans="1:49" ht="21.75" customHeight="1">
      <c r="A165" s="97"/>
      <c r="B165" s="98" t="s">
        <v>689</v>
      </c>
      <c r="C165" s="98" t="s">
        <v>28</v>
      </c>
      <c r="D165" s="99" t="s">
        <v>267</v>
      </c>
      <c r="E165" s="99" t="s">
        <v>120</v>
      </c>
      <c r="F165" s="99" t="s">
        <v>76</v>
      </c>
      <c r="G165" s="99" t="s">
        <v>119</v>
      </c>
      <c r="H165" s="99" t="str">
        <f t="shared" ref="H165:H169" si="312">F165&amp; " สาขา"&amp;D165&amp;" "&amp;E165&amp;" ปี "&amp;G165</f>
        <v>ครุศาสตรบัณฑิต สาขาอุตสาหกรรมศิลป์และเทคโนโลยี ใหม่ ปี 2554</v>
      </c>
      <c r="I165" s="99" t="e">
        <f t="array" aca="1" ref="I165" ca="1">_xludf.IFNA(INDEX(รายชื่ออาจารย์ตามสาขา!$F:$F,MATCH('เอกสารหมายเลข 1 ส่งเสิรม'!$T165,รายชื่ออาจารย์ตามสาขา!$B:$B,0)),"บุคคลภายนอก")</f>
        <v>#NAME?</v>
      </c>
      <c r="J165" s="100" t="e">
        <f t="shared" ref="J165:J169" ca="1" si="313">IF(I165="ข้าราชการพลเรือนในสถาบันอุดมศึกษา",1,0)</f>
        <v>#NAME?</v>
      </c>
      <c r="K165" s="100" t="e">
        <f t="shared" ref="K165:K169" ca="1" si="314">IF(I165="พนักงานมหาวิทยาลัย",1,0)</f>
        <v>#NAME?</v>
      </c>
      <c r="L165" s="100"/>
      <c r="M165" s="100" t="e">
        <f t="shared" ref="M165:M169" ca="1" si="315">IF(I165="ลูกจ้างชั่วคราวรายเดือน",1,0)</f>
        <v>#NAME?</v>
      </c>
      <c r="N165" s="100" t="e">
        <f t="shared" ref="N165:N169" ca="1" si="316">IF(I165="อาจารย์พิเศษรายชั่วโมง",1,0)</f>
        <v>#NAME?</v>
      </c>
      <c r="O165" s="100" t="e">
        <f t="shared" ref="O165:O169" ca="1" si="317">IF(I165="บุคคลภายนอก",1,0)</f>
        <v>#NAME?</v>
      </c>
      <c r="P165" s="100" t="e">
        <f t="shared" ca="1" si="5"/>
        <v>#NAME?</v>
      </c>
      <c r="Q165" s="99"/>
      <c r="R165" s="99"/>
      <c r="S165" s="99"/>
      <c r="T165" s="8">
        <v>3100502252981</v>
      </c>
      <c r="U165" s="8"/>
      <c r="V165" s="68">
        <f t="shared" si="18"/>
        <v>0</v>
      </c>
      <c r="W165" s="100">
        <f t="shared" ref="W165:W169" si="318">IF(V165="ข้าราชการพลเรือนในสถาบันอุดมศึกษา",1,0)</f>
        <v>0</v>
      </c>
      <c r="X165" s="100">
        <f t="shared" ref="X165:X169" si="319">IF(V165="พนักงานมหาวิทยาลัย",1,0)</f>
        <v>0</v>
      </c>
      <c r="Y165" s="100"/>
      <c r="Z165" s="100">
        <f t="shared" ref="Z165:Z169" si="320">IF(V165="ลูกจ้างชั่วคราวรายเดือน",1,0)</f>
        <v>0</v>
      </c>
      <c r="AA165" s="100">
        <f t="shared" ref="AA165:AA169" si="321">IF(V165="อาจารย์พิเศษรายชั่วโมง",1,0)</f>
        <v>0</v>
      </c>
      <c r="AB165" s="100">
        <f t="shared" ref="AB165:AB169" si="322">IF(V165="บุคคลภายนอก",1,0)</f>
        <v>0</v>
      </c>
      <c r="AC165" s="100">
        <f t="shared" si="7"/>
        <v>0</v>
      </c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</row>
    <row r="166" spans="1:49" ht="21.75" customHeight="1">
      <c r="A166" s="97"/>
      <c r="B166" s="98" t="s">
        <v>684</v>
      </c>
      <c r="C166" s="98" t="s">
        <v>28</v>
      </c>
      <c r="D166" s="99" t="s">
        <v>267</v>
      </c>
      <c r="E166" s="99" t="s">
        <v>120</v>
      </c>
      <c r="F166" s="99" t="s">
        <v>76</v>
      </c>
      <c r="G166" s="99" t="s">
        <v>119</v>
      </c>
      <c r="H166" s="99" t="str">
        <f t="shared" si="312"/>
        <v>ครุศาสตรบัณฑิต สาขาอุตสาหกรรมศิลป์และเทคโนโลยี ใหม่ ปี 2554</v>
      </c>
      <c r="I166" s="99" t="e">
        <f t="array" aca="1" ref="I166" ca="1">_xludf.IFNA(INDEX(รายชื่ออาจารย์ตามสาขา!$F:$F,MATCH('เอกสารหมายเลข 1 ส่งเสิรม'!$T166,รายชื่ออาจารย์ตามสาขา!$B:$B,0)),"บุคคลภายนอก")</f>
        <v>#NAME?</v>
      </c>
      <c r="J166" s="100" t="e">
        <f t="shared" ca="1" si="313"/>
        <v>#NAME?</v>
      </c>
      <c r="K166" s="100" t="e">
        <f t="shared" ca="1" si="314"/>
        <v>#NAME?</v>
      </c>
      <c r="L166" s="100"/>
      <c r="M166" s="100" t="e">
        <f t="shared" ca="1" si="315"/>
        <v>#NAME?</v>
      </c>
      <c r="N166" s="100" t="e">
        <f t="shared" ca="1" si="316"/>
        <v>#NAME?</v>
      </c>
      <c r="O166" s="100" t="e">
        <f t="shared" ca="1" si="317"/>
        <v>#NAME?</v>
      </c>
      <c r="P166" s="100" t="e">
        <f t="shared" ca="1" si="5"/>
        <v>#NAME?</v>
      </c>
      <c r="Q166" s="99"/>
      <c r="R166" s="99"/>
      <c r="S166" s="99"/>
      <c r="T166" s="8">
        <v>3450100352040</v>
      </c>
      <c r="U166" s="8"/>
      <c r="V166" s="68">
        <f t="shared" si="18"/>
        <v>0</v>
      </c>
      <c r="W166" s="100">
        <f t="shared" si="318"/>
        <v>0</v>
      </c>
      <c r="X166" s="100">
        <f t="shared" si="319"/>
        <v>0</v>
      </c>
      <c r="Y166" s="100"/>
      <c r="Z166" s="100">
        <f t="shared" si="320"/>
        <v>0</v>
      </c>
      <c r="AA166" s="100">
        <f t="shared" si="321"/>
        <v>0</v>
      </c>
      <c r="AB166" s="100">
        <f t="shared" si="322"/>
        <v>0</v>
      </c>
      <c r="AC166" s="100">
        <f t="shared" si="7"/>
        <v>0</v>
      </c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</row>
    <row r="167" spans="1:49" ht="21.75" customHeight="1">
      <c r="A167" s="97"/>
      <c r="B167" s="98" t="s">
        <v>681</v>
      </c>
      <c r="C167" s="98" t="s">
        <v>28</v>
      </c>
      <c r="D167" s="99" t="s">
        <v>267</v>
      </c>
      <c r="E167" s="99" t="s">
        <v>120</v>
      </c>
      <c r="F167" s="99" t="s">
        <v>76</v>
      </c>
      <c r="G167" s="99" t="s">
        <v>119</v>
      </c>
      <c r="H167" s="99" t="str">
        <f t="shared" si="312"/>
        <v>ครุศาสตรบัณฑิต สาขาอุตสาหกรรมศิลป์และเทคโนโลยี ใหม่ ปี 2554</v>
      </c>
      <c r="I167" s="99" t="e">
        <f t="array" aca="1" ref="I167" ca="1">_xludf.IFNA(INDEX(รายชื่ออาจารย์ตามสาขา!$F:$F,MATCH('เอกสารหมายเลข 1 ส่งเสิรม'!$T167,รายชื่ออาจารย์ตามสาขา!$B:$B,0)),"บุคคลภายนอก")</f>
        <v>#NAME?</v>
      </c>
      <c r="J167" s="100" t="e">
        <f t="shared" ca="1" si="313"/>
        <v>#NAME?</v>
      </c>
      <c r="K167" s="100" t="e">
        <f t="shared" ca="1" si="314"/>
        <v>#NAME?</v>
      </c>
      <c r="L167" s="100"/>
      <c r="M167" s="100" t="e">
        <f t="shared" ca="1" si="315"/>
        <v>#NAME?</v>
      </c>
      <c r="N167" s="100" t="e">
        <f t="shared" ca="1" si="316"/>
        <v>#NAME?</v>
      </c>
      <c r="O167" s="100" t="e">
        <f t="shared" ca="1" si="317"/>
        <v>#NAME?</v>
      </c>
      <c r="P167" s="100" t="e">
        <f t="shared" ca="1" si="5"/>
        <v>#NAME?</v>
      </c>
      <c r="Q167" s="99"/>
      <c r="R167" s="99"/>
      <c r="S167" s="99"/>
      <c r="T167" s="8">
        <v>3309901577308</v>
      </c>
      <c r="U167" s="8"/>
      <c r="V167" s="68">
        <f t="shared" si="18"/>
        <v>0</v>
      </c>
      <c r="W167" s="100">
        <f t="shared" si="318"/>
        <v>0</v>
      </c>
      <c r="X167" s="100">
        <f t="shared" si="319"/>
        <v>0</v>
      </c>
      <c r="Y167" s="100"/>
      <c r="Z167" s="100">
        <f t="shared" si="320"/>
        <v>0</v>
      </c>
      <c r="AA167" s="100">
        <f t="shared" si="321"/>
        <v>0</v>
      </c>
      <c r="AB167" s="100">
        <f t="shared" si="322"/>
        <v>0</v>
      </c>
      <c r="AC167" s="100">
        <f t="shared" si="7"/>
        <v>0</v>
      </c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</row>
    <row r="168" spans="1:49" ht="21.75" customHeight="1">
      <c r="A168" s="97"/>
      <c r="B168" s="98" t="s">
        <v>686</v>
      </c>
      <c r="C168" s="98" t="s">
        <v>28</v>
      </c>
      <c r="D168" s="99" t="s">
        <v>267</v>
      </c>
      <c r="E168" s="99" t="s">
        <v>120</v>
      </c>
      <c r="F168" s="99" t="s">
        <v>76</v>
      </c>
      <c r="G168" s="99" t="s">
        <v>119</v>
      </c>
      <c r="H168" s="99" t="str">
        <f t="shared" si="312"/>
        <v>ครุศาสตรบัณฑิต สาขาอุตสาหกรรมศิลป์และเทคโนโลยี ใหม่ ปี 2554</v>
      </c>
      <c r="I168" s="99" t="e">
        <f t="array" aca="1" ref="I168" ca="1">_xludf.IFNA(INDEX(รายชื่ออาจารย์ตามสาขา!$F:$F,MATCH('เอกสารหมายเลข 1 ส่งเสิรม'!$T168,รายชื่ออาจารย์ตามสาขา!$B:$B,0)),"บุคคลภายนอก")</f>
        <v>#NAME?</v>
      </c>
      <c r="J168" s="100" t="e">
        <f t="shared" ca="1" si="313"/>
        <v>#NAME?</v>
      </c>
      <c r="K168" s="100" t="e">
        <f t="shared" ca="1" si="314"/>
        <v>#NAME?</v>
      </c>
      <c r="L168" s="100"/>
      <c r="M168" s="100" t="e">
        <f t="shared" ca="1" si="315"/>
        <v>#NAME?</v>
      </c>
      <c r="N168" s="100" t="e">
        <f t="shared" ca="1" si="316"/>
        <v>#NAME?</v>
      </c>
      <c r="O168" s="100" t="e">
        <f t="shared" ca="1" si="317"/>
        <v>#NAME?</v>
      </c>
      <c r="P168" s="100" t="e">
        <f t="shared" ca="1" si="5"/>
        <v>#NAME?</v>
      </c>
      <c r="Q168" s="99"/>
      <c r="R168" s="99"/>
      <c r="S168" s="99"/>
      <c r="T168" s="8">
        <v>3120600312970</v>
      </c>
      <c r="U168" s="8"/>
      <c r="V168" s="68">
        <f t="shared" si="18"/>
        <v>0</v>
      </c>
      <c r="W168" s="100">
        <f t="shared" si="318"/>
        <v>0</v>
      </c>
      <c r="X168" s="100">
        <f t="shared" si="319"/>
        <v>0</v>
      </c>
      <c r="Y168" s="100"/>
      <c r="Z168" s="100">
        <f t="shared" si="320"/>
        <v>0</v>
      </c>
      <c r="AA168" s="100">
        <f t="shared" si="321"/>
        <v>0</v>
      </c>
      <c r="AB168" s="100">
        <f t="shared" si="322"/>
        <v>0</v>
      </c>
      <c r="AC168" s="100">
        <f t="shared" si="7"/>
        <v>0</v>
      </c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</row>
    <row r="169" spans="1:49" ht="21.75" customHeight="1">
      <c r="A169" s="97"/>
      <c r="B169" s="98" t="s">
        <v>674</v>
      </c>
      <c r="C169" s="98" t="s">
        <v>28</v>
      </c>
      <c r="D169" s="99" t="s">
        <v>267</v>
      </c>
      <c r="E169" s="99" t="s">
        <v>120</v>
      </c>
      <c r="F169" s="99" t="s">
        <v>76</v>
      </c>
      <c r="G169" s="99" t="s">
        <v>119</v>
      </c>
      <c r="H169" s="99" t="str">
        <f t="shared" si="312"/>
        <v>ครุศาสตรบัณฑิต สาขาอุตสาหกรรมศิลป์และเทคโนโลยี ใหม่ ปี 2554</v>
      </c>
      <c r="I169" s="99" t="e">
        <f t="array" aca="1" ref="I169" ca="1">_xludf.IFNA(INDEX(รายชื่ออาจารย์ตามสาขา!$F:$F,MATCH('เอกสารหมายเลข 1 ส่งเสิรม'!$T169,รายชื่ออาจารย์ตามสาขา!$B:$B,0)),"บุคคลภายนอก")</f>
        <v>#NAME?</v>
      </c>
      <c r="J169" s="100" t="e">
        <f t="shared" ca="1" si="313"/>
        <v>#NAME?</v>
      </c>
      <c r="K169" s="100" t="e">
        <f t="shared" ca="1" si="314"/>
        <v>#NAME?</v>
      </c>
      <c r="L169" s="100"/>
      <c r="M169" s="100" t="e">
        <f t="shared" ca="1" si="315"/>
        <v>#NAME?</v>
      </c>
      <c r="N169" s="100" t="e">
        <f t="shared" ca="1" si="316"/>
        <v>#NAME?</v>
      </c>
      <c r="O169" s="100" t="e">
        <f t="shared" ca="1" si="317"/>
        <v>#NAME?</v>
      </c>
      <c r="P169" s="100" t="e">
        <f t="shared" ca="1" si="5"/>
        <v>#NAME?</v>
      </c>
      <c r="Q169" s="99"/>
      <c r="R169" s="99"/>
      <c r="S169" s="99"/>
      <c r="T169" s="8">
        <v>3470100321098</v>
      </c>
      <c r="U169" s="8"/>
      <c r="V169" s="68">
        <f t="shared" si="18"/>
        <v>0</v>
      </c>
      <c r="W169" s="100">
        <f t="shared" si="318"/>
        <v>0</v>
      </c>
      <c r="X169" s="100">
        <f t="shared" si="319"/>
        <v>0</v>
      </c>
      <c r="Y169" s="100"/>
      <c r="Z169" s="100">
        <f t="shared" si="320"/>
        <v>0</v>
      </c>
      <c r="AA169" s="100">
        <f t="shared" si="321"/>
        <v>0</v>
      </c>
      <c r="AB169" s="100">
        <f t="shared" si="322"/>
        <v>0</v>
      </c>
      <c r="AC169" s="100">
        <f t="shared" si="7"/>
        <v>0</v>
      </c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</row>
    <row r="170" spans="1:49" ht="21.75" customHeight="1">
      <c r="A170" s="119"/>
      <c r="B170" s="120" t="s">
        <v>721</v>
      </c>
      <c r="C170" s="120"/>
      <c r="D170" s="121"/>
      <c r="E170" s="121"/>
      <c r="F170" s="121"/>
      <c r="G170" s="121"/>
      <c r="H170" s="121"/>
      <c r="I170" s="121"/>
      <c r="J170" s="122" t="e">
        <f t="shared" ref="J170:O170" ca="1" si="323">J171+J173+J177+J181+J184+J187+J190+J192+J194+J196</f>
        <v>#NAME?</v>
      </c>
      <c r="K170" s="122" t="e">
        <f t="shared" ca="1" si="323"/>
        <v>#NAME?</v>
      </c>
      <c r="L170" s="122">
        <f t="shared" si="323"/>
        <v>0</v>
      </c>
      <c r="M170" s="122" t="e">
        <f t="shared" ca="1" si="323"/>
        <v>#NAME?</v>
      </c>
      <c r="N170" s="122" t="e">
        <f t="shared" ca="1" si="323"/>
        <v>#NAME?</v>
      </c>
      <c r="O170" s="122" t="e">
        <f t="shared" ca="1" si="323"/>
        <v>#NAME?</v>
      </c>
      <c r="P170" s="122" t="e">
        <f t="shared" ca="1" si="5"/>
        <v>#NAME?</v>
      </c>
      <c r="Q170" s="121"/>
      <c r="R170" s="121"/>
      <c r="S170" s="121"/>
      <c r="T170" s="123"/>
      <c r="U170" s="123"/>
      <c r="V170" s="124">
        <f t="shared" si="18"/>
        <v>0</v>
      </c>
      <c r="W170" s="122">
        <f t="shared" ref="W170:AB170" si="324">W171+W173+W177+W181+W184+W187+W190+W192+W194+W196</f>
        <v>0</v>
      </c>
      <c r="X170" s="122">
        <f t="shared" si="324"/>
        <v>0</v>
      </c>
      <c r="Y170" s="122">
        <f t="shared" si="324"/>
        <v>0</v>
      </c>
      <c r="Z170" s="122">
        <f t="shared" si="324"/>
        <v>0</v>
      </c>
      <c r="AA170" s="122">
        <f t="shared" si="324"/>
        <v>0</v>
      </c>
      <c r="AB170" s="122">
        <f t="shared" si="324"/>
        <v>0</v>
      </c>
      <c r="AC170" s="122">
        <f t="shared" si="7"/>
        <v>0</v>
      </c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</row>
    <row r="171" spans="1:49" ht="21.75" customHeight="1">
      <c r="A171" s="126">
        <v>1</v>
      </c>
      <c r="B171" s="127" t="str">
        <f>D172</f>
        <v>สาขาวิชาการบริหารและพัฒนาการศึกษา</v>
      </c>
      <c r="C171" s="127"/>
      <c r="D171" s="128"/>
      <c r="E171" s="128"/>
      <c r="F171" s="128"/>
      <c r="G171" s="128"/>
      <c r="H171" s="128"/>
      <c r="I171" s="128"/>
      <c r="J171" s="129" t="e">
        <f t="shared" ref="J171:O171" ca="1" si="325">SUMIF($D:$D,$B171,J:J)</f>
        <v>#NAME?</v>
      </c>
      <c r="K171" s="129" t="e">
        <f t="shared" ca="1" si="325"/>
        <v>#NAME?</v>
      </c>
      <c r="L171" s="129">
        <f t="shared" si="325"/>
        <v>0</v>
      </c>
      <c r="M171" s="129" t="e">
        <f t="shared" ca="1" si="325"/>
        <v>#NAME?</v>
      </c>
      <c r="N171" s="129" t="e">
        <f t="shared" ca="1" si="325"/>
        <v>#NAME?</v>
      </c>
      <c r="O171" s="129" t="e">
        <f t="shared" ca="1" si="325"/>
        <v>#NAME?</v>
      </c>
      <c r="P171" s="129" t="e">
        <f t="shared" ca="1" si="5"/>
        <v>#NAME?</v>
      </c>
      <c r="Q171" s="128"/>
      <c r="R171" s="128"/>
      <c r="S171" s="128"/>
      <c r="T171" s="130"/>
      <c r="U171" s="130"/>
      <c r="V171" s="131">
        <f t="shared" si="18"/>
        <v>0</v>
      </c>
      <c r="W171" s="129">
        <f t="shared" ref="W171:AB171" si="326">SUMIF($D:$D,$B171,W:W)</f>
        <v>0</v>
      </c>
      <c r="X171" s="129">
        <f t="shared" si="326"/>
        <v>0</v>
      </c>
      <c r="Y171" s="129">
        <f t="shared" si="326"/>
        <v>0</v>
      </c>
      <c r="Z171" s="129">
        <f t="shared" si="326"/>
        <v>0</v>
      </c>
      <c r="AA171" s="129">
        <f t="shared" si="326"/>
        <v>0</v>
      </c>
      <c r="AB171" s="129">
        <f t="shared" si="326"/>
        <v>0</v>
      </c>
      <c r="AC171" s="129">
        <f t="shared" si="7"/>
        <v>0</v>
      </c>
      <c r="AD171" s="132"/>
      <c r="AE171" s="132"/>
      <c r="AF171" s="132"/>
      <c r="AG171" s="132"/>
      <c r="AH171" s="132"/>
      <c r="AI171" s="132"/>
      <c r="AJ171" s="132"/>
      <c r="AK171" s="132"/>
      <c r="AL171" s="132"/>
      <c r="AM171" s="132"/>
      <c r="AN171" s="132"/>
      <c r="AO171" s="132"/>
      <c r="AP171" s="132"/>
      <c r="AQ171" s="132"/>
      <c r="AR171" s="132"/>
      <c r="AS171" s="132"/>
      <c r="AT171" s="132"/>
      <c r="AU171" s="132"/>
      <c r="AV171" s="132"/>
      <c r="AW171" s="132"/>
    </row>
    <row r="172" spans="1:49" ht="21.75" customHeight="1">
      <c r="A172" s="126"/>
      <c r="B172" s="133" t="str">
        <f t="array" ref="B172">INDEX(รายชื่ออาจารย์ตามสาขา!$C:$C,MATCH('เอกสารหมายเลข 1 ส่งเสิรม'!$T172,รายชื่ออาจารย์ตามสาขา!$B:$B,0))</f>
        <v>นายทรัพย์หิรัญ  จันทรักษ์</v>
      </c>
      <c r="C172" s="133" t="str">
        <f t="array" ref="C172">INDEX(รายชื่ออาจารย์ตามสาขา!$D:$D,MATCH('เอกสารหมายเลข 1 ส่งเสิรม'!$T172,รายชื่ออาจารย์ตามสาขา!$B:$B,0))</f>
        <v>คณะครุศาสตร์</v>
      </c>
      <c r="D172" s="133" t="str">
        <f t="array" ref="D172">INDEX(รายชื่ออาจารย์ตามสาขา!$E:$E,MATCH('เอกสารหมายเลข 1 ส่งเสิรม'!$T172,รายชื่ออาจารย์ตามสาขา!$B:$B,0))</f>
        <v>สาขาวิชาการบริหารและพัฒนาการศึกษา</v>
      </c>
      <c r="E172" s="128"/>
      <c r="F172" s="128"/>
      <c r="G172" s="128"/>
      <c r="H172" s="128"/>
      <c r="I172" s="134" t="e">
        <f t="array" aca="1" ref="I172" ca="1">_xludf.IFNA(INDEX(รายชื่ออาจารย์ตามสาขา!$F:$F,MATCH('เอกสารหมายเลข 1 ส่งเสิรม'!$T172,รายชื่ออาจารย์ตามสาขา!$B:$B,0)),"บุคคลภายนอก")</f>
        <v>#NAME?</v>
      </c>
      <c r="J172" s="135" t="e">
        <f ca="1">IF(I172="ข้าราชการพลเรือนในสถาบันอุดมศึกษา",1,0)</f>
        <v>#NAME?</v>
      </c>
      <c r="K172" s="135" t="e">
        <f ca="1">IF(I172="พนักงานมหาวิทยาลัย",1,0)</f>
        <v>#NAME?</v>
      </c>
      <c r="L172" s="135"/>
      <c r="M172" s="135" t="e">
        <f ca="1">IF(I172="ลูกจ้างชั่วคราวรายเดือน",1,0)</f>
        <v>#NAME?</v>
      </c>
      <c r="N172" s="135" t="e">
        <f ca="1">IF(I172="อาจารย์พิเศษรายชั่วโมง",1,0)</f>
        <v>#NAME?</v>
      </c>
      <c r="O172" s="135" t="e">
        <f ca="1">IF(I172="บุคคลภายนอก",1,0)</f>
        <v>#NAME?</v>
      </c>
      <c r="P172" s="135" t="e">
        <f t="shared" ca="1" si="5"/>
        <v>#NAME?</v>
      </c>
      <c r="Q172" s="128"/>
      <c r="R172" s="128"/>
      <c r="S172" s="128"/>
      <c r="T172" s="136">
        <v>3430900717603</v>
      </c>
      <c r="U172" s="136">
        <v>3430900717603</v>
      </c>
      <c r="V172" s="131">
        <f t="shared" si="18"/>
        <v>1</v>
      </c>
      <c r="W172" s="135">
        <f>IF(V172="ข้าราชการพลเรือนในสถาบันอุดมศึกษา",1,0)</f>
        <v>0</v>
      </c>
      <c r="X172" s="135">
        <f>IF(V172="พนักงานมหาวิทยาลัย",1,0)</f>
        <v>0</v>
      </c>
      <c r="Y172" s="135"/>
      <c r="Z172" s="135">
        <f>IF(V172="ลูกจ้างชั่วคราวรายเดือน",1,0)</f>
        <v>0</v>
      </c>
      <c r="AA172" s="135">
        <f>IF(V172="อาจารย์พิเศษรายชั่วโมง",1,0)</f>
        <v>0</v>
      </c>
      <c r="AB172" s="135">
        <f>IF(V172="บุคคลภายนอก",1,0)</f>
        <v>0</v>
      </c>
      <c r="AC172" s="135">
        <f t="shared" si="7"/>
        <v>0</v>
      </c>
      <c r="AD172" s="132"/>
      <c r="AE172" s="132"/>
      <c r="AF172" s="132"/>
      <c r="AG172" s="132"/>
      <c r="AH172" s="132"/>
      <c r="AI172" s="132"/>
      <c r="AJ172" s="132"/>
      <c r="AK172" s="132"/>
      <c r="AL172" s="132"/>
      <c r="AM172" s="132"/>
      <c r="AN172" s="132"/>
      <c r="AO172" s="132"/>
      <c r="AP172" s="132"/>
      <c r="AQ172" s="132"/>
      <c r="AR172" s="132"/>
      <c r="AS172" s="132"/>
      <c r="AT172" s="132"/>
      <c r="AU172" s="132"/>
      <c r="AV172" s="132"/>
      <c r="AW172" s="132"/>
    </row>
    <row r="173" spans="1:49" ht="21.75" customHeight="1">
      <c r="A173" s="126">
        <v>2</v>
      </c>
      <c r="B173" s="127" t="str">
        <f>D174</f>
        <v>สาขาวิชาการศึกษาพิเศษ</v>
      </c>
      <c r="C173" s="127"/>
      <c r="D173" s="127"/>
      <c r="E173" s="128"/>
      <c r="F173" s="128"/>
      <c r="G173" s="128"/>
      <c r="H173" s="128"/>
      <c r="I173" s="128"/>
      <c r="J173" s="129" t="e">
        <f t="shared" ref="J173:O173" ca="1" si="327">SUMIF($D:$D,$B173,J:J)</f>
        <v>#NAME?</v>
      </c>
      <c r="K173" s="129" t="e">
        <f t="shared" ca="1" si="327"/>
        <v>#NAME?</v>
      </c>
      <c r="L173" s="129">
        <f t="shared" si="327"/>
        <v>0</v>
      </c>
      <c r="M173" s="129" t="e">
        <f t="shared" ca="1" si="327"/>
        <v>#NAME?</v>
      </c>
      <c r="N173" s="129" t="e">
        <f t="shared" ca="1" si="327"/>
        <v>#NAME?</v>
      </c>
      <c r="O173" s="129" t="e">
        <f t="shared" ca="1" si="327"/>
        <v>#NAME?</v>
      </c>
      <c r="P173" s="129" t="e">
        <f t="shared" ca="1" si="5"/>
        <v>#NAME?</v>
      </c>
      <c r="Q173" s="128"/>
      <c r="R173" s="128"/>
      <c r="S173" s="128"/>
      <c r="T173" s="137"/>
      <c r="U173" s="137"/>
      <c r="V173" s="131">
        <f t="shared" si="18"/>
        <v>0</v>
      </c>
      <c r="W173" s="129">
        <f t="shared" ref="W173:AB173" si="328">SUMIF($D:$D,$B173,W:W)</f>
        <v>0</v>
      </c>
      <c r="X173" s="129">
        <f t="shared" si="328"/>
        <v>0</v>
      </c>
      <c r="Y173" s="129">
        <f t="shared" si="328"/>
        <v>0</v>
      </c>
      <c r="Z173" s="129">
        <f t="shared" si="328"/>
        <v>0</v>
      </c>
      <c r="AA173" s="129">
        <f t="shared" si="328"/>
        <v>0</v>
      </c>
      <c r="AB173" s="129">
        <f t="shared" si="328"/>
        <v>0</v>
      </c>
      <c r="AC173" s="129">
        <f t="shared" si="7"/>
        <v>0</v>
      </c>
      <c r="AD173" s="132"/>
      <c r="AE173" s="132"/>
      <c r="AF173" s="132"/>
      <c r="AG173" s="132"/>
      <c r="AH173" s="132"/>
      <c r="AI173" s="132"/>
      <c r="AJ173" s="132"/>
      <c r="AK173" s="132"/>
      <c r="AL173" s="132"/>
      <c r="AM173" s="132"/>
      <c r="AN173" s="132"/>
      <c r="AO173" s="132"/>
      <c r="AP173" s="132"/>
      <c r="AQ173" s="132"/>
      <c r="AR173" s="132"/>
      <c r="AS173" s="132"/>
      <c r="AT173" s="132"/>
      <c r="AU173" s="132"/>
      <c r="AV173" s="132"/>
      <c r="AW173" s="132"/>
    </row>
    <row r="174" spans="1:49" ht="21.75" customHeight="1">
      <c r="A174" s="126"/>
      <c r="B174" s="133" t="str">
        <f t="array" ref="B174">INDEX(รายชื่ออาจารย์ตามสาขา!$C:$C,MATCH('เอกสารหมายเลข 1 ส่งเสิรม'!$T174,รายชื่ออาจารย์ตามสาขา!$B:$B,0))</f>
        <v>นางสาวรัชดาพรรณ  อินทรสุขสันติ</v>
      </c>
      <c r="C174" s="133" t="str">
        <f t="array" ref="C174">INDEX(รายชื่ออาจารย์ตามสาขา!$D:$D,MATCH('เอกสารหมายเลข 1 ส่งเสิรม'!$T174,รายชื่ออาจารย์ตามสาขา!$B:$B,0))</f>
        <v>คณะครุศาสตร์</v>
      </c>
      <c r="D174" s="134" t="str">
        <f t="array" ref="D174">INDEX(รายชื่ออาจารย์ตามสาขา!$E:$E,MATCH('เอกสารหมายเลข 1 ส่งเสิรม'!$T174,รายชื่ออาจารย์ตามสาขา!$B:$B,0))</f>
        <v>สาขาวิชาการศึกษาพิเศษ</v>
      </c>
      <c r="E174" s="128"/>
      <c r="F174" s="128"/>
      <c r="G174" s="128"/>
      <c r="H174" s="128"/>
      <c r="I174" s="134" t="e">
        <f t="array" aca="1" ref="I174" ca="1">_xludf.IFNA(INDEX(รายชื่ออาจารย์ตามสาขา!$F:$F,MATCH('เอกสารหมายเลข 1 ส่งเสิรม'!$T174,รายชื่ออาจารย์ตามสาขา!$B:$B,0)),"บุคคลภายนอก")</f>
        <v>#NAME?</v>
      </c>
      <c r="J174" s="135" t="e">
        <f t="shared" ref="J174:J176" ca="1" si="329">IF(I174="ข้าราชการพลเรือนในสถาบันอุดมศึกษา",1,0)</f>
        <v>#NAME?</v>
      </c>
      <c r="K174" s="135" t="e">
        <f t="shared" ref="K174:K176" ca="1" si="330">IF(I174="พนักงานมหาวิทยาลัย",1,0)</f>
        <v>#NAME?</v>
      </c>
      <c r="L174" s="135"/>
      <c r="M174" s="135" t="e">
        <f t="shared" ref="M174:M176" ca="1" si="331">IF(I174="ลูกจ้างชั่วคราวรายเดือน",1,0)</f>
        <v>#NAME?</v>
      </c>
      <c r="N174" s="135" t="e">
        <f t="shared" ref="N174:N176" ca="1" si="332">IF(I174="อาจารย์พิเศษรายชั่วโมง",1,0)</f>
        <v>#NAME?</v>
      </c>
      <c r="O174" s="135" t="e">
        <f t="shared" ref="O174:O176" ca="1" si="333">IF(I174="บุคคลภายนอก",1,0)</f>
        <v>#NAME?</v>
      </c>
      <c r="P174" s="135" t="e">
        <f t="shared" ca="1" si="5"/>
        <v>#NAME?</v>
      </c>
      <c r="Q174" s="128"/>
      <c r="R174" s="128"/>
      <c r="S174" s="128"/>
      <c r="T174" s="136">
        <v>1460500090895</v>
      </c>
      <c r="U174" s="136">
        <v>1460500090895</v>
      </c>
      <c r="V174" s="131">
        <f t="shared" si="18"/>
        <v>1</v>
      </c>
      <c r="W174" s="135">
        <f t="shared" ref="W174:W176" si="334">IF(V174="ข้าราชการพลเรือนในสถาบันอุดมศึกษา",1,0)</f>
        <v>0</v>
      </c>
      <c r="X174" s="135">
        <f t="shared" ref="X174:X176" si="335">IF(V174="พนักงานมหาวิทยาลัย",1,0)</f>
        <v>0</v>
      </c>
      <c r="Y174" s="135"/>
      <c r="Z174" s="135">
        <f t="shared" ref="Z174:Z176" si="336">IF(V174="ลูกจ้างชั่วคราวรายเดือน",1,0)</f>
        <v>0</v>
      </c>
      <c r="AA174" s="135">
        <f t="shared" ref="AA174:AA176" si="337">IF(V174="อาจารย์พิเศษรายชั่วโมง",1,0)</f>
        <v>0</v>
      </c>
      <c r="AB174" s="135">
        <f t="shared" ref="AB174:AB176" si="338">IF(V174="บุคคลภายนอก",1,0)</f>
        <v>0</v>
      </c>
      <c r="AC174" s="135">
        <f t="shared" si="7"/>
        <v>0</v>
      </c>
      <c r="AD174" s="132"/>
      <c r="AE174" s="132"/>
      <c r="AF174" s="132"/>
      <c r="AG174" s="132"/>
      <c r="AH174" s="132"/>
      <c r="AI174" s="132"/>
      <c r="AJ174" s="132"/>
      <c r="AK174" s="132"/>
      <c r="AL174" s="132"/>
      <c r="AM174" s="132"/>
      <c r="AN174" s="132"/>
      <c r="AO174" s="132"/>
      <c r="AP174" s="132"/>
      <c r="AQ174" s="132"/>
      <c r="AR174" s="132"/>
      <c r="AS174" s="132"/>
      <c r="AT174" s="132"/>
      <c r="AU174" s="132"/>
      <c r="AV174" s="132"/>
      <c r="AW174" s="132"/>
    </row>
    <row r="175" spans="1:49" ht="21.75" customHeight="1">
      <c r="A175" s="126"/>
      <c r="B175" s="133" t="str">
        <f t="array" ref="B175">INDEX(รายชื่ออาจารย์ตามสาขา!$C:$C,MATCH('เอกสารหมายเลข 1 ส่งเสิรม'!$T175,รายชื่ออาจารย์ตามสาขา!$B:$B,0))</f>
        <v>นางสาวปัทมา  คัดทะจันทร์</v>
      </c>
      <c r="C175" s="133" t="str">
        <f t="array" ref="C175">INDEX(รายชื่ออาจารย์ตามสาขา!$D:$D,MATCH('เอกสารหมายเลข 1 ส่งเสิรม'!$T175,รายชื่ออาจารย์ตามสาขา!$B:$B,0))</f>
        <v>คณะครุศาสตร์</v>
      </c>
      <c r="D175" s="134" t="str">
        <f t="array" ref="D175">INDEX(รายชื่ออาจารย์ตามสาขา!$E:$E,MATCH('เอกสารหมายเลข 1 ส่งเสิรม'!$T175,รายชื่ออาจารย์ตามสาขา!$B:$B,0))</f>
        <v>สาขาวิชาการศึกษาพิเศษ</v>
      </c>
      <c r="E175" s="128"/>
      <c r="F175" s="128"/>
      <c r="G175" s="128"/>
      <c r="H175" s="128"/>
      <c r="I175" s="134" t="e">
        <f t="array" aca="1" ref="I175" ca="1">_xludf.IFNA(INDEX(รายชื่ออาจารย์ตามสาขา!$F:$F,MATCH('เอกสารหมายเลข 1 ส่งเสิรม'!$T175,รายชื่ออาจารย์ตามสาขา!$B:$B,0)),"บุคคลภายนอก")</f>
        <v>#NAME?</v>
      </c>
      <c r="J175" s="135" t="e">
        <f t="shared" ca="1" si="329"/>
        <v>#NAME?</v>
      </c>
      <c r="K175" s="135" t="e">
        <f t="shared" ca="1" si="330"/>
        <v>#NAME?</v>
      </c>
      <c r="L175" s="135"/>
      <c r="M175" s="135" t="e">
        <f t="shared" ca="1" si="331"/>
        <v>#NAME?</v>
      </c>
      <c r="N175" s="135" t="e">
        <f t="shared" ca="1" si="332"/>
        <v>#NAME?</v>
      </c>
      <c r="O175" s="135" t="e">
        <f t="shared" ca="1" si="333"/>
        <v>#NAME?</v>
      </c>
      <c r="P175" s="135" t="e">
        <f t="shared" ca="1" si="5"/>
        <v>#NAME?</v>
      </c>
      <c r="Q175" s="128"/>
      <c r="R175" s="128"/>
      <c r="S175" s="128"/>
      <c r="T175" s="136">
        <v>3440400003245</v>
      </c>
      <c r="U175" s="136">
        <v>3440400003245</v>
      </c>
      <c r="V175" s="131">
        <f t="shared" si="18"/>
        <v>1</v>
      </c>
      <c r="W175" s="135">
        <f t="shared" si="334"/>
        <v>0</v>
      </c>
      <c r="X175" s="135">
        <f t="shared" si="335"/>
        <v>0</v>
      </c>
      <c r="Y175" s="135"/>
      <c r="Z175" s="135">
        <f t="shared" si="336"/>
        <v>0</v>
      </c>
      <c r="AA175" s="135">
        <f t="shared" si="337"/>
        <v>0</v>
      </c>
      <c r="AB175" s="135">
        <f t="shared" si="338"/>
        <v>0</v>
      </c>
      <c r="AC175" s="135">
        <f t="shared" si="7"/>
        <v>0</v>
      </c>
      <c r="AD175" s="132"/>
      <c r="AE175" s="132"/>
      <c r="AF175" s="132"/>
      <c r="AG175" s="132"/>
      <c r="AH175" s="132"/>
      <c r="AI175" s="132"/>
      <c r="AJ175" s="132"/>
      <c r="AK175" s="132"/>
      <c r="AL175" s="132"/>
      <c r="AM175" s="132"/>
      <c r="AN175" s="132"/>
      <c r="AO175" s="132"/>
      <c r="AP175" s="132"/>
      <c r="AQ175" s="132"/>
      <c r="AR175" s="132"/>
      <c r="AS175" s="132"/>
      <c r="AT175" s="132"/>
      <c r="AU175" s="132"/>
      <c r="AV175" s="132"/>
      <c r="AW175" s="132"/>
    </row>
    <row r="176" spans="1:49" ht="21.75" customHeight="1">
      <c r="A176" s="126"/>
      <c r="B176" s="133" t="str">
        <f t="array" ref="B176">INDEX(รายชื่ออาจารย์ตามสาขา!$C:$C,MATCH('เอกสารหมายเลข 1 ส่งเสิรม'!$T176,รายชื่ออาจารย์ตามสาขา!$B:$B,0))</f>
        <v>นายฉัตรชัย  จูมวงศ์</v>
      </c>
      <c r="C176" s="133" t="str">
        <f t="array" ref="C176">INDEX(รายชื่ออาจารย์ตามสาขา!$D:$D,MATCH('เอกสารหมายเลข 1 ส่งเสิรม'!$T176,รายชื่ออาจารย์ตามสาขา!$B:$B,0))</f>
        <v>คณะครุศาสตร์</v>
      </c>
      <c r="D176" s="134" t="str">
        <f t="array" ref="D176">INDEX(รายชื่ออาจารย์ตามสาขา!$E:$E,MATCH('เอกสารหมายเลข 1 ส่งเสิรม'!$T176,รายชื่ออาจารย์ตามสาขา!$B:$B,0))</f>
        <v>สาขาวิชาการศึกษาพิเศษ</v>
      </c>
      <c r="E176" s="128"/>
      <c r="F176" s="128"/>
      <c r="G176" s="128"/>
      <c r="H176" s="128"/>
      <c r="I176" s="134" t="e">
        <f t="array" aca="1" ref="I176" ca="1">_xludf.IFNA(INDEX(รายชื่ออาจารย์ตามสาขา!$F:$F,MATCH('เอกสารหมายเลข 1 ส่งเสิรม'!$T176,รายชื่ออาจารย์ตามสาขา!$B:$B,0)),"บุคคลภายนอก")</f>
        <v>#NAME?</v>
      </c>
      <c r="J176" s="135" t="e">
        <f t="shared" ca="1" si="329"/>
        <v>#NAME?</v>
      </c>
      <c r="K176" s="135" t="e">
        <f t="shared" ca="1" si="330"/>
        <v>#NAME?</v>
      </c>
      <c r="L176" s="135"/>
      <c r="M176" s="135" t="e">
        <f t="shared" ca="1" si="331"/>
        <v>#NAME?</v>
      </c>
      <c r="N176" s="135" t="e">
        <f t="shared" ca="1" si="332"/>
        <v>#NAME?</v>
      </c>
      <c r="O176" s="135" t="e">
        <f t="shared" ca="1" si="333"/>
        <v>#NAME?</v>
      </c>
      <c r="P176" s="135" t="e">
        <f t="shared" ca="1" si="5"/>
        <v>#NAME?</v>
      </c>
      <c r="Q176" s="128"/>
      <c r="R176" s="128"/>
      <c r="S176" s="128"/>
      <c r="T176" s="136">
        <v>3480100428020</v>
      </c>
      <c r="U176" s="136">
        <v>3480100428020</v>
      </c>
      <c r="V176" s="131">
        <f t="shared" si="18"/>
        <v>1</v>
      </c>
      <c r="W176" s="135">
        <f t="shared" si="334"/>
        <v>0</v>
      </c>
      <c r="X176" s="135">
        <f t="shared" si="335"/>
        <v>0</v>
      </c>
      <c r="Y176" s="135"/>
      <c r="Z176" s="135">
        <f t="shared" si="336"/>
        <v>0</v>
      </c>
      <c r="AA176" s="135">
        <f t="shared" si="337"/>
        <v>0</v>
      </c>
      <c r="AB176" s="135">
        <f t="shared" si="338"/>
        <v>0</v>
      </c>
      <c r="AC176" s="135">
        <f t="shared" si="7"/>
        <v>0</v>
      </c>
      <c r="AD176" s="132"/>
      <c r="AE176" s="132"/>
      <c r="AF176" s="132"/>
      <c r="AG176" s="132"/>
      <c r="AH176" s="132"/>
      <c r="AI176" s="132"/>
      <c r="AJ176" s="132"/>
      <c r="AK176" s="132"/>
      <c r="AL176" s="132"/>
      <c r="AM176" s="132"/>
      <c r="AN176" s="132"/>
      <c r="AO176" s="132"/>
      <c r="AP176" s="132"/>
      <c r="AQ176" s="132"/>
      <c r="AR176" s="132"/>
      <c r="AS176" s="132"/>
      <c r="AT176" s="132"/>
      <c r="AU176" s="132"/>
      <c r="AV176" s="132"/>
      <c r="AW176" s="132"/>
    </row>
    <row r="177" spans="1:49" ht="21.75" customHeight="1">
      <c r="A177" s="126">
        <v>3</v>
      </c>
      <c r="B177" s="127" t="str">
        <f>D178</f>
        <v>สาขาวิชาการสอนภาษาอังกฤษ</v>
      </c>
      <c r="C177" s="127"/>
      <c r="D177" s="128"/>
      <c r="E177" s="128"/>
      <c r="F177" s="128"/>
      <c r="G177" s="128"/>
      <c r="H177" s="128"/>
      <c r="I177" s="128"/>
      <c r="J177" s="129" t="e">
        <f t="shared" ref="J177:O177" ca="1" si="339">SUMIF($D:$D,$B177,J:J)</f>
        <v>#NAME?</v>
      </c>
      <c r="K177" s="129" t="e">
        <f t="shared" ca="1" si="339"/>
        <v>#NAME?</v>
      </c>
      <c r="L177" s="129">
        <f t="shared" si="339"/>
        <v>0</v>
      </c>
      <c r="M177" s="129" t="e">
        <f t="shared" ca="1" si="339"/>
        <v>#NAME?</v>
      </c>
      <c r="N177" s="129" t="e">
        <f t="shared" ca="1" si="339"/>
        <v>#NAME?</v>
      </c>
      <c r="O177" s="129" t="e">
        <f t="shared" ca="1" si="339"/>
        <v>#NAME?</v>
      </c>
      <c r="P177" s="129" t="e">
        <f t="shared" ca="1" si="5"/>
        <v>#NAME?</v>
      </c>
      <c r="Q177" s="128"/>
      <c r="R177" s="128"/>
      <c r="S177" s="128"/>
      <c r="T177" s="137"/>
      <c r="U177" s="137"/>
      <c r="V177" s="131">
        <f t="shared" si="18"/>
        <v>0</v>
      </c>
      <c r="W177" s="129">
        <f t="shared" ref="W177:AB177" si="340">SUMIF($D:$D,$B177,W:W)</f>
        <v>0</v>
      </c>
      <c r="X177" s="129">
        <f t="shared" si="340"/>
        <v>0</v>
      </c>
      <c r="Y177" s="129">
        <f t="shared" si="340"/>
        <v>0</v>
      </c>
      <c r="Z177" s="129">
        <f t="shared" si="340"/>
        <v>0</v>
      </c>
      <c r="AA177" s="129">
        <f t="shared" si="340"/>
        <v>0</v>
      </c>
      <c r="AB177" s="129">
        <f t="shared" si="340"/>
        <v>0</v>
      </c>
      <c r="AC177" s="129">
        <f t="shared" si="7"/>
        <v>0</v>
      </c>
      <c r="AD177" s="132"/>
      <c r="AE177" s="132"/>
      <c r="AF177" s="132"/>
      <c r="AG177" s="132"/>
      <c r="AH177" s="132"/>
      <c r="AI177" s="132"/>
      <c r="AJ177" s="132"/>
      <c r="AK177" s="132"/>
      <c r="AL177" s="132"/>
      <c r="AM177" s="132"/>
      <c r="AN177" s="132"/>
      <c r="AO177" s="132"/>
      <c r="AP177" s="132"/>
      <c r="AQ177" s="132"/>
      <c r="AR177" s="132"/>
      <c r="AS177" s="132"/>
      <c r="AT177" s="132"/>
      <c r="AU177" s="132"/>
      <c r="AV177" s="132"/>
      <c r="AW177" s="132"/>
    </row>
    <row r="178" spans="1:49" ht="21.75" customHeight="1">
      <c r="A178" s="126"/>
      <c r="B178" s="133" t="str">
        <f t="array" ref="B178">INDEX(รายชื่ออาจารย์ตามสาขา!$C:$C,MATCH('เอกสารหมายเลข 1 ส่งเสิรม'!$T178,รายชื่ออาจารย์ตามสาขา!$B:$B,0))</f>
        <v>นายสุริยะ  ประทุมรัตน์</v>
      </c>
      <c r="C178" s="133" t="str">
        <f t="array" ref="C178">INDEX(รายชื่ออาจารย์ตามสาขา!$D:$D,MATCH('เอกสารหมายเลข 1 ส่งเสิรม'!$T178,รายชื่ออาจารย์ตามสาขา!$B:$B,0))</f>
        <v>คณะครุศาสตร์</v>
      </c>
      <c r="D178" s="134" t="str">
        <f t="array" ref="D178">INDEX(รายชื่ออาจารย์ตามสาขา!$E:$E,MATCH('เอกสารหมายเลข 1 ส่งเสิรม'!$T178,รายชื่ออาจารย์ตามสาขา!$B:$B,0))</f>
        <v>สาขาวิชาการสอนภาษาอังกฤษ</v>
      </c>
      <c r="E178" s="128"/>
      <c r="F178" s="128"/>
      <c r="G178" s="128"/>
      <c r="H178" s="128"/>
      <c r="I178" s="134" t="e">
        <f t="array" aca="1" ref="I178" ca="1">_xludf.IFNA(INDEX(รายชื่ออาจารย์ตามสาขา!$F:$F,MATCH('เอกสารหมายเลข 1 ส่งเสิรม'!$T178,รายชื่ออาจารย์ตามสาขา!$B:$B,0)),"บุคคลภายนอก")</f>
        <v>#NAME?</v>
      </c>
      <c r="J178" s="135" t="e">
        <f t="shared" ref="J178:J180" ca="1" si="341">IF(I178="ข้าราชการพลเรือนในสถาบันอุดมศึกษา",1,0)</f>
        <v>#NAME?</v>
      </c>
      <c r="K178" s="135" t="e">
        <f t="shared" ref="K178:K180" ca="1" si="342">IF(I178="พนักงานมหาวิทยาลัย",1,0)</f>
        <v>#NAME?</v>
      </c>
      <c r="L178" s="135"/>
      <c r="M178" s="135" t="e">
        <f t="shared" ref="M178:M180" ca="1" si="343">IF(I178="ลูกจ้างชั่วคราวรายเดือน",1,0)</f>
        <v>#NAME?</v>
      </c>
      <c r="N178" s="135" t="e">
        <f t="shared" ref="N178:N180" ca="1" si="344">IF(I178="อาจารย์พิเศษรายชั่วโมง",1,0)</f>
        <v>#NAME?</v>
      </c>
      <c r="O178" s="135" t="e">
        <f t="shared" ref="O178:O180" ca="1" si="345">IF(I178="บุคคลภายนอก",1,0)</f>
        <v>#NAME?</v>
      </c>
      <c r="P178" s="135" t="e">
        <f t="shared" ca="1" si="5"/>
        <v>#NAME?</v>
      </c>
      <c r="Q178" s="128"/>
      <c r="R178" s="128"/>
      <c r="S178" s="128"/>
      <c r="T178" s="136">
        <v>1100700032115</v>
      </c>
      <c r="U178" s="136">
        <v>1100700032115</v>
      </c>
      <c r="V178" s="131">
        <f t="shared" si="18"/>
        <v>1</v>
      </c>
      <c r="W178" s="135">
        <f t="shared" ref="W178:W180" si="346">IF(V178="ข้าราชการพลเรือนในสถาบันอุดมศึกษา",1,0)</f>
        <v>0</v>
      </c>
      <c r="X178" s="135">
        <f t="shared" ref="X178:X180" si="347">IF(V178="พนักงานมหาวิทยาลัย",1,0)</f>
        <v>0</v>
      </c>
      <c r="Y178" s="135"/>
      <c r="Z178" s="135">
        <f t="shared" ref="Z178:Z180" si="348">IF(V178="ลูกจ้างชั่วคราวรายเดือน",1,0)</f>
        <v>0</v>
      </c>
      <c r="AA178" s="135">
        <f t="shared" ref="AA178:AA180" si="349">IF(V178="อาจารย์พิเศษรายชั่วโมง",1,0)</f>
        <v>0</v>
      </c>
      <c r="AB178" s="135">
        <f t="shared" ref="AB178:AB180" si="350">IF(V178="บุคคลภายนอก",1,0)</f>
        <v>0</v>
      </c>
      <c r="AC178" s="135">
        <f t="shared" si="7"/>
        <v>0</v>
      </c>
      <c r="AD178" s="132"/>
      <c r="AE178" s="132"/>
      <c r="AF178" s="132"/>
      <c r="AG178" s="132"/>
      <c r="AH178" s="132"/>
      <c r="AI178" s="132"/>
      <c r="AJ178" s="132"/>
      <c r="AK178" s="132"/>
      <c r="AL178" s="132"/>
      <c r="AM178" s="132"/>
      <c r="AN178" s="132"/>
      <c r="AO178" s="132"/>
      <c r="AP178" s="132"/>
      <c r="AQ178" s="132"/>
      <c r="AR178" s="132"/>
      <c r="AS178" s="132"/>
      <c r="AT178" s="132"/>
      <c r="AU178" s="132"/>
      <c r="AV178" s="132"/>
      <c r="AW178" s="132"/>
    </row>
    <row r="179" spans="1:49" ht="21.75" customHeight="1">
      <c r="A179" s="126"/>
      <c r="B179" s="133" t="str">
        <f t="array" ref="B179">INDEX(รายชื่ออาจารย์ตามสาขา!$C:$C,MATCH('เอกสารหมายเลข 1 ส่งเสิรม'!$T179,รายชื่ออาจารย์ตามสาขา!$B:$B,0))</f>
        <v>นางอนงลักษณ์  หนูหมอก</v>
      </c>
      <c r="C179" s="133" t="str">
        <f t="array" ref="C179">INDEX(รายชื่ออาจารย์ตามสาขา!$D:$D,MATCH('เอกสารหมายเลข 1 ส่งเสิรม'!$T179,รายชื่ออาจารย์ตามสาขา!$B:$B,0))</f>
        <v>คณะครุศาสตร์</v>
      </c>
      <c r="D179" s="134" t="str">
        <f t="array" ref="D179">INDEX(รายชื่ออาจารย์ตามสาขา!$E:$E,MATCH('เอกสารหมายเลข 1 ส่งเสิรม'!$T179,รายชื่ออาจารย์ตามสาขา!$B:$B,0))</f>
        <v>สาขาวิชาการสอนภาษาอังกฤษ</v>
      </c>
      <c r="E179" s="128"/>
      <c r="F179" s="128"/>
      <c r="G179" s="128"/>
      <c r="H179" s="128"/>
      <c r="I179" s="134" t="e">
        <f t="array" aca="1" ref="I179" ca="1">_xludf.IFNA(INDEX(รายชื่ออาจารย์ตามสาขา!$F:$F,MATCH('เอกสารหมายเลข 1 ส่งเสิรม'!$T179,รายชื่ออาจารย์ตามสาขา!$B:$B,0)),"บุคคลภายนอก")</f>
        <v>#NAME?</v>
      </c>
      <c r="J179" s="135" t="e">
        <f t="shared" ca="1" si="341"/>
        <v>#NAME?</v>
      </c>
      <c r="K179" s="135" t="e">
        <f t="shared" ca="1" si="342"/>
        <v>#NAME?</v>
      </c>
      <c r="L179" s="135"/>
      <c r="M179" s="135" t="e">
        <f t="shared" ca="1" si="343"/>
        <v>#NAME?</v>
      </c>
      <c r="N179" s="135" t="e">
        <f t="shared" ca="1" si="344"/>
        <v>#NAME?</v>
      </c>
      <c r="O179" s="135" t="e">
        <f t="shared" ca="1" si="345"/>
        <v>#NAME?</v>
      </c>
      <c r="P179" s="135" t="e">
        <f t="shared" ca="1" si="5"/>
        <v>#NAME?</v>
      </c>
      <c r="Q179" s="128"/>
      <c r="R179" s="128"/>
      <c r="S179" s="128"/>
      <c r="T179" s="136">
        <v>1479900020167</v>
      </c>
      <c r="U179" s="136">
        <v>1479900020167</v>
      </c>
      <c r="V179" s="131">
        <f t="shared" si="18"/>
        <v>1</v>
      </c>
      <c r="W179" s="135">
        <f t="shared" si="346"/>
        <v>0</v>
      </c>
      <c r="X179" s="135">
        <f t="shared" si="347"/>
        <v>0</v>
      </c>
      <c r="Y179" s="135"/>
      <c r="Z179" s="135">
        <f t="shared" si="348"/>
        <v>0</v>
      </c>
      <c r="AA179" s="135">
        <f t="shared" si="349"/>
        <v>0</v>
      </c>
      <c r="AB179" s="135">
        <f t="shared" si="350"/>
        <v>0</v>
      </c>
      <c r="AC179" s="135">
        <f t="shared" si="7"/>
        <v>0</v>
      </c>
      <c r="AD179" s="132"/>
      <c r="AE179" s="132"/>
      <c r="AF179" s="132"/>
      <c r="AG179" s="132"/>
      <c r="AH179" s="132"/>
      <c r="AI179" s="132"/>
      <c r="AJ179" s="132"/>
      <c r="AK179" s="132"/>
      <c r="AL179" s="132"/>
      <c r="AM179" s="132"/>
      <c r="AN179" s="132"/>
      <c r="AO179" s="132"/>
      <c r="AP179" s="132"/>
      <c r="AQ179" s="132"/>
      <c r="AR179" s="132"/>
      <c r="AS179" s="132"/>
      <c r="AT179" s="132"/>
      <c r="AU179" s="132"/>
      <c r="AV179" s="132"/>
      <c r="AW179" s="132"/>
    </row>
    <row r="180" spans="1:49" ht="21.75" customHeight="1">
      <c r="A180" s="126"/>
      <c r="B180" s="133" t="str">
        <f t="array" ref="B180">INDEX(รายชื่ออาจารย์ตามสาขา!$C:$C,MATCH('เอกสารหมายเลข 1 ส่งเสิรม'!$T180,รายชื่ออาจารย์ตามสาขา!$B:$B,0))</f>
        <v>Mr.Ronald Padojinog  -</v>
      </c>
      <c r="C180" s="133" t="str">
        <f t="array" ref="C180">INDEX(รายชื่ออาจารย์ตามสาขา!$D:$D,MATCH('เอกสารหมายเลข 1 ส่งเสิรม'!$T180,รายชื่ออาจารย์ตามสาขา!$B:$B,0))</f>
        <v>คณะครุศาสตร์</v>
      </c>
      <c r="D180" s="134" t="str">
        <f t="array" ref="D180">INDEX(รายชื่ออาจารย์ตามสาขา!$E:$E,MATCH('เอกสารหมายเลข 1 ส่งเสิรม'!$T180,รายชื่ออาจารย์ตามสาขา!$B:$B,0))</f>
        <v>สาขาวิชาการสอนภาษาอังกฤษ</v>
      </c>
      <c r="E180" s="128"/>
      <c r="F180" s="128"/>
      <c r="G180" s="128"/>
      <c r="H180" s="128"/>
      <c r="I180" s="134" t="e">
        <f t="array" aca="1" ref="I180" ca="1">_xludf.IFNA(INDEX(รายชื่ออาจารย์ตามสาขา!$F:$F,MATCH('เอกสารหมายเลข 1 ส่งเสิรม'!$T180,รายชื่ออาจารย์ตามสาขา!$B:$B,0)),"บุคคลภายนอก")</f>
        <v>#NAME?</v>
      </c>
      <c r="J180" s="135" t="e">
        <f t="shared" ca="1" si="341"/>
        <v>#NAME?</v>
      </c>
      <c r="K180" s="135" t="e">
        <f t="shared" ca="1" si="342"/>
        <v>#NAME?</v>
      </c>
      <c r="L180" s="135"/>
      <c r="M180" s="135" t="e">
        <f t="shared" ca="1" si="343"/>
        <v>#NAME?</v>
      </c>
      <c r="N180" s="135" t="e">
        <f t="shared" ca="1" si="344"/>
        <v>#NAME?</v>
      </c>
      <c r="O180" s="135" t="e">
        <f t="shared" ca="1" si="345"/>
        <v>#NAME?</v>
      </c>
      <c r="P180" s="135" t="e">
        <f t="shared" ca="1" si="5"/>
        <v>#NAME?</v>
      </c>
      <c r="Q180" s="128"/>
      <c r="R180" s="128"/>
      <c r="S180" s="128"/>
      <c r="T180" s="136" t="s">
        <v>104</v>
      </c>
      <c r="U180" s="136" t="s">
        <v>104</v>
      </c>
      <c r="V180" s="131">
        <f t="shared" si="18"/>
        <v>1</v>
      </c>
      <c r="W180" s="135">
        <f t="shared" si="346"/>
        <v>0</v>
      </c>
      <c r="X180" s="135">
        <f t="shared" si="347"/>
        <v>0</v>
      </c>
      <c r="Y180" s="135"/>
      <c r="Z180" s="135">
        <f t="shared" si="348"/>
        <v>0</v>
      </c>
      <c r="AA180" s="135">
        <f t="shared" si="349"/>
        <v>0</v>
      </c>
      <c r="AB180" s="135">
        <f t="shared" si="350"/>
        <v>0</v>
      </c>
      <c r="AC180" s="135">
        <f t="shared" si="7"/>
        <v>0</v>
      </c>
      <c r="AD180" s="132"/>
      <c r="AE180" s="132"/>
      <c r="AF180" s="132"/>
      <c r="AG180" s="132"/>
      <c r="AH180" s="132"/>
      <c r="AI180" s="132"/>
      <c r="AJ180" s="132"/>
      <c r="AK180" s="132"/>
      <c r="AL180" s="132"/>
      <c r="AM180" s="132"/>
      <c r="AN180" s="132"/>
      <c r="AO180" s="132"/>
      <c r="AP180" s="132"/>
      <c r="AQ180" s="132"/>
      <c r="AR180" s="132"/>
      <c r="AS180" s="132"/>
      <c r="AT180" s="132"/>
      <c r="AU180" s="132"/>
      <c r="AV180" s="132"/>
      <c r="AW180" s="132"/>
    </row>
    <row r="181" spans="1:49" ht="21.75" customHeight="1">
      <c r="A181" s="126">
        <v>4</v>
      </c>
      <c r="B181" s="127" t="str">
        <f>D182</f>
        <v>สาขาวิชาจิตวิทยาการศึกษาและการแนะแนว</v>
      </c>
      <c r="C181" s="127"/>
      <c r="D181" s="128"/>
      <c r="E181" s="128"/>
      <c r="F181" s="128"/>
      <c r="G181" s="128"/>
      <c r="H181" s="128"/>
      <c r="I181" s="128"/>
      <c r="J181" s="129" t="e">
        <f t="shared" ref="J181:O181" ca="1" si="351">SUMIF($D:$D,$B181,J:J)</f>
        <v>#NAME?</v>
      </c>
      <c r="K181" s="129" t="e">
        <f t="shared" ca="1" si="351"/>
        <v>#NAME?</v>
      </c>
      <c r="L181" s="129">
        <f t="shared" si="351"/>
        <v>0</v>
      </c>
      <c r="M181" s="129" t="e">
        <f t="shared" ca="1" si="351"/>
        <v>#NAME?</v>
      </c>
      <c r="N181" s="129" t="e">
        <f t="shared" ca="1" si="351"/>
        <v>#NAME?</v>
      </c>
      <c r="O181" s="129" t="e">
        <f t="shared" ca="1" si="351"/>
        <v>#NAME?</v>
      </c>
      <c r="P181" s="129" t="e">
        <f t="shared" ca="1" si="5"/>
        <v>#NAME?</v>
      </c>
      <c r="Q181" s="128"/>
      <c r="R181" s="128"/>
      <c r="S181" s="128"/>
      <c r="T181" s="137"/>
      <c r="U181" s="137"/>
      <c r="V181" s="131">
        <f t="shared" si="18"/>
        <v>0</v>
      </c>
      <c r="W181" s="129">
        <f t="shared" ref="W181:AB181" si="352">SUMIF($D:$D,$B181,W:W)</f>
        <v>0</v>
      </c>
      <c r="X181" s="129">
        <f t="shared" si="352"/>
        <v>0</v>
      </c>
      <c r="Y181" s="129">
        <f t="shared" si="352"/>
        <v>0</v>
      </c>
      <c r="Z181" s="129">
        <f t="shared" si="352"/>
        <v>0</v>
      </c>
      <c r="AA181" s="129">
        <f t="shared" si="352"/>
        <v>0</v>
      </c>
      <c r="AB181" s="129">
        <f t="shared" si="352"/>
        <v>0</v>
      </c>
      <c r="AC181" s="129">
        <f t="shared" si="7"/>
        <v>0</v>
      </c>
      <c r="AD181" s="132"/>
      <c r="AE181" s="132"/>
      <c r="AF181" s="132"/>
      <c r="AG181" s="132"/>
      <c r="AH181" s="132"/>
      <c r="AI181" s="132"/>
      <c r="AJ181" s="132"/>
      <c r="AK181" s="132"/>
      <c r="AL181" s="132"/>
      <c r="AM181" s="132"/>
      <c r="AN181" s="132"/>
      <c r="AO181" s="132"/>
      <c r="AP181" s="132"/>
      <c r="AQ181" s="132"/>
      <c r="AR181" s="132"/>
      <c r="AS181" s="132"/>
      <c r="AT181" s="132"/>
      <c r="AU181" s="132"/>
      <c r="AV181" s="132"/>
      <c r="AW181" s="132"/>
    </row>
    <row r="182" spans="1:49" ht="21.75" customHeight="1">
      <c r="A182" s="126"/>
      <c r="B182" s="133" t="str">
        <f t="array" ref="B182">INDEX(รายชื่ออาจารย์ตามสาขา!$C:$C,MATCH('เอกสารหมายเลข 1 ส่งเสิรม'!$T182,รายชื่ออาจารย์ตามสาขา!$B:$B,0))</f>
        <v>นางสาววราพร  อัศวโสภณชัย</v>
      </c>
      <c r="C182" s="133" t="str">
        <f t="array" ref="C182">INDEX(รายชื่ออาจารย์ตามสาขา!$D:$D,MATCH('เอกสารหมายเลข 1 ส่งเสิรม'!$T182,รายชื่ออาจารย์ตามสาขา!$B:$B,0))</f>
        <v>คณะครุศาสตร์</v>
      </c>
      <c r="D182" s="134" t="str">
        <f t="array" ref="D182">INDEX(รายชื่ออาจารย์ตามสาขา!$E:$E,MATCH('เอกสารหมายเลข 1 ส่งเสิรม'!$T182,รายชื่ออาจารย์ตามสาขา!$B:$B,0))</f>
        <v>สาขาวิชาจิตวิทยาการศึกษาและการแนะแนว</v>
      </c>
      <c r="E182" s="128"/>
      <c r="F182" s="128"/>
      <c r="G182" s="128"/>
      <c r="H182" s="128"/>
      <c r="I182" s="134" t="e">
        <f t="array" aca="1" ref="I182" ca="1">_xludf.IFNA(INDEX(รายชื่ออาจารย์ตามสาขา!$F:$F,MATCH('เอกสารหมายเลข 1 ส่งเสิรม'!$T182,รายชื่ออาจารย์ตามสาขา!$B:$B,0)),"บุคคลภายนอก")</f>
        <v>#NAME?</v>
      </c>
      <c r="J182" s="135" t="e">
        <f t="shared" ref="J182:J183" ca="1" si="353">IF(I182="ข้าราชการพลเรือนในสถาบันอุดมศึกษา",1,0)</f>
        <v>#NAME?</v>
      </c>
      <c r="K182" s="135" t="e">
        <f t="shared" ref="K182:K183" ca="1" si="354">IF(I182="พนักงานมหาวิทยาลัย",1,0)</f>
        <v>#NAME?</v>
      </c>
      <c r="L182" s="135"/>
      <c r="M182" s="135" t="e">
        <f t="shared" ref="M182:M183" ca="1" si="355">IF(I182="ลูกจ้างชั่วคราวรายเดือน",1,0)</f>
        <v>#NAME?</v>
      </c>
      <c r="N182" s="135" t="e">
        <f t="shared" ref="N182:N183" ca="1" si="356">IF(I182="อาจารย์พิเศษรายชั่วโมง",1,0)</f>
        <v>#NAME?</v>
      </c>
      <c r="O182" s="135" t="e">
        <f t="shared" ref="O182:O183" ca="1" si="357">IF(I182="บุคคลภายนอก",1,0)</f>
        <v>#NAME?</v>
      </c>
      <c r="P182" s="135" t="e">
        <f t="shared" ca="1" si="5"/>
        <v>#NAME?</v>
      </c>
      <c r="Q182" s="128"/>
      <c r="R182" s="128"/>
      <c r="S182" s="128"/>
      <c r="T182" s="136">
        <v>1101400975465</v>
      </c>
      <c r="U182" s="136">
        <v>1101400975465</v>
      </c>
      <c r="V182" s="131">
        <f t="shared" si="18"/>
        <v>1</v>
      </c>
      <c r="W182" s="135">
        <f t="shared" ref="W182:W183" si="358">IF(V182="ข้าราชการพลเรือนในสถาบันอุดมศึกษา",1,0)</f>
        <v>0</v>
      </c>
      <c r="X182" s="135">
        <f t="shared" ref="X182:X183" si="359">IF(V182="พนักงานมหาวิทยาลัย",1,0)</f>
        <v>0</v>
      </c>
      <c r="Y182" s="135"/>
      <c r="Z182" s="135">
        <f t="shared" ref="Z182:Z183" si="360">IF(V182="ลูกจ้างชั่วคราวรายเดือน",1,0)</f>
        <v>0</v>
      </c>
      <c r="AA182" s="135">
        <f t="shared" ref="AA182:AA183" si="361">IF(V182="อาจารย์พิเศษรายชั่วโมง",1,0)</f>
        <v>0</v>
      </c>
      <c r="AB182" s="135">
        <f t="shared" ref="AB182:AB183" si="362">IF(V182="บุคคลภายนอก",1,0)</f>
        <v>0</v>
      </c>
      <c r="AC182" s="135">
        <f t="shared" si="7"/>
        <v>0</v>
      </c>
      <c r="AD182" s="132"/>
      <c r="AE182" s="132"/>
      <c r="AF182" s="132"/>
      <c r="AG182" s="132"/>
      <c r="AH182" s="132"/>
      <c r="AI182" s="132"/>
      <c r="AJ182" s="132"/>
      <c r="AK182" s="132"/>
      <c r="AL182" s="132"/>
      <c r="AM182" s="132"/>
      <c r="AN182" s="132"/>
      <c r="AO182" s="132"/>
      <c r="AP182" s="132"/>
      <c r="AQ182" s="132"/>
      <c r="AR182" s="132"/>
      <c r="AS182" s="132"/>
      <c r="AT182" s="132"/>
      <c r="AU182" s="132"/>
      <c r="AV182" s="132"/>
      <c r="AW182" s="132"/>
    </row>
    <row r="183" spans="1:49" ht="21.75" customHeight="1">
      <c r="A183" s="126"/>
      <c r="B183" s="133" t="str">
        <f t="array" ref="B183">INDEX(รายชื่ออาจารย์ตามสาขา!$C:$C,MATCH('เอกสารหมายเลข 1 ส่งเสิรม'!$T183,รายชื่ออาจารย์ตามสาขา!$B:$B,0))</f>
        <v>นางสาวอิชยา  จีนะกาญจน์</v>
      </c>
      <c r="C183" s="133" t="str">
        <f t="array" ref="C183">INDEX(รายชื่ออาจารย์ตามสาขา!$D:$D,MATCH('เอกสารหมายเลข 1 ส่งเสิรม'!$T183,รายชื่ออาจารย์ตามสาขา!$B:$B,0))</f>
        <v>คณะครุศาสตร์</v>
      </c>
      <c r="D183" s="134" t="str">
        <f t="array" ref="D183">INDEX(รายชื่ออาจารย์ตามสาขา!$E:$E,MATCH('เอกสารหมายเลข 1 ส่งเสิรม'!$T183,รายชื่ออาจารย์ตามสาขา!$B:$B,0))</f>
        <v>สาขาวิชาจิตวิทยาการศึกษาและการแนะแนว</v>
      </c>
      <c r="E183" s="128"/>
      <c r="F183" s="128"/>
      <c r="G183" s="128"/>
      <c r="H183" s="128"/>
      <c r="I183" s="134" t="e">
        <f t="array" aca="1" ref="I183" ca="1">_xludf.IFNA(INDEX(รายชื่ออาจารย์ตามสาขา!$F:$F,MATCH('เอกสารหมายเลข 1 ส่งเสิรม'!$T183,รายชื่ออาจารย์ตามสาขา!$B:$B,0)),"บุคคลภายนอก")</f>
        <v>#NAME?</v>
      </c>
      <c r="J183" s="135" t="e">
        <f t="shared" ca="1" si="353"/>
        <v>#NAME?</v>
      </c>
      <c r="K183" s="135" t="e">
        <f t="shared" ca="1" si="354"/>
        <v>#NAME?</v>
      </c>
      <c r="L183" s="135"/>
      <c r="M183" s="135" t="e">
        <f t="shared" ca="1" si="355"/>
        <v>#NAME?</v>
      </c>
      <c r="N183" s="135" t="e">
        <f t="shared" ca="1" si="356"/>
        <v>#NAME?</v>
      </c>
      <c r="O183" s="135" t="e">
        <f t="shared" ca="1" si="357"/>
        <v>#NAME?</v>
      </c>
      <c r="P183" s="135" t="e">
        <f t="shared" ca="1" si="5"/>
        <v>#NAME?</v>
      </c>
      <c r="Q183" s="128"/>
      <c r="R183" s="128"/>
      <c r="S183" s="128"/>
      <c r="T183" s="136">
        <v>1489900063907</v>
      </c>
      <c r="U183" s="136">
        <v>1489900063907</v>
      </c>
      <c r="V183" s="131">
        <f t="shared" si="18"/>
        <v>1</v>
      </c>
      <c r="W183" s="135">
        <f t="shared" si="358"/>
        <v>0</v>
      </c>
      <c r="X183" s="135">
        <f t="shared" si="359"/>
        <v>0</v>
      </c>
      <c r="Y183" s="135"/>
      <c r="Z183" s="135">
        <f t="shared" si="360"/>
        <v>0</v>
      </c>
      <c r="AA183" s="135">
        <f t="shared" si="361"/>
        <v>0</v>
      </c>
      <c r="AB183" s="135">
        <f t="shared" si="362"/>
        <v>0</v>
      </c>
      <c r="AC183" s="135">
        <f t="shared" si="7"/>
        <v>0</v>
      </c>
      <c r="AD183" s="132"/>
      <c r="AE183" s="132"/>
      <c r="AF183" s="132"/>
      <c r="AG183" s="132"/>
      <c r="AH183" s="132"/>
      <c r="AI183" s="132"/>
      <c r="AJ183" s="132"/>
      <c r="AK183" s="132"/>
      <c r="AL183" s="132"/>
      <c r="AM183" s="132"/>
      <c r="AN183" s="132"/>
      <c r="AO183" s="132"/>
      <c r="AP183" s="132"/>
      <c r="AQ183" s="132"/>
      <c r="AR183" s="132"/>
      <c r="AS183" s="132"/>
      <c r="AT183" s="132"/>
      <c r="AU183" s="132"/>
      <c r="AV183" s="132"/>
      <c r="AW183" s="132"/>
    </row>
    <row r="184" spans="1:49" ht="21.75" customHeight="1">
      <c r="A184" s="126">
        <v>5</v>
      </c>
      <c r="B184" s="127" t="str">
        <f>D185</f>
        <v>สาขาวิชานวัตกรรมและคอมพิวเตอร์ศึกษา</v>
      </c>
      <c r="C184" s="127"/>
      <c r="D184" s="128"/>
      <c r="E184" s="128"/>
      <c r="F184" s="128"/>
      <c r="G184" s="128"/>
      <c r="H184" s="128"/>
      <c r="I184" s="128"/>
      <c r="J184" s="129" t="e">
        <f t="shared" ref="J184:O184" ca="1" si="363">SUMIF($D:$D,$B184,J:J)</f>
        <v>#NAME?</v>
      </c>
      <c r="K184" s="129" t="e">
        <f t="shared" ca="1" si="363"/>
        <v>#NAME?</v>
      </c>
      <c r="L184" s="129">
        <f t="shared" si="363"/>
        <v>0</v>
      </c>
      <c r="M184" s="129" t="e">
        <f t="shared" ca="1" si="363"/>
        <v>#NAME?</v>
      </c>
      <c r="N184" s="129" t="e">
        <f t="shared" ca="1" si="363"/>
        <v>#NAME?</v>
      </c>
      <c r="O184" s="129" t="e">
        <f t="shared" ca="1" si="363"/>
        <v>#NAME?</v>
      </c>
      <c r="P184" s="129" t="e">
        <f t="shared" ca="1" si="5"/>
        <v>#NAME?</v>
      </c>
      <c r="Q184" s="128"/>
      <c r="R184" s="128"/>
      <c r="S184" s="128"/>
      <c r="T184" s="137"/>
      <c r="U184" s="137"/>
      <c r="V184" s="131">
        <f t="shared" si="18"/>
        <v>0</v>
      </c>
      <c r="W184" s="129">
        <f t="shared" ref="W184:AB184" si="364">SUMIF($D:$D,$B184,W:W)</f>
        <v>0</v>
      </c>
      <c r="X184" s="129">
        <f t="shared" si="364"/>
        <v>0</v>
      </c>
      <c r="Y184" s="129">
        <f t="shared" si="364"/>
        <v>0</v>
      </c>
      <c r="Z184" s="129">
        <f t="shared" si="364"/>
        <v>0</v>
      </c>
      <c r="AA184" s="129">
        <f t="shared" si="364"/>
        <v>0</v>
      </c>
      <c r="AB184" s="129">
        <f t="shared" si="364"/>
        <v>0</v>
      </c>
      <c r="AC184" s="129">
        <f t="shared" si="7"/>
        <v>0</v>
      </c>
      <c r="AD184" s="132"/>
      <c r="AE184" s="132"/>
      <c r="AF184" s="132"/>
      <c r="AG184" s="132"/>
      <c r="AH184" s="132"/>
      <c r="AI184" s="132"/>
      <c r="AJ184" s="132"/>
      <c r="AK184" s="132"/>
      <c r="AL184" s="132"/>
      <c r="AM184" s="132"/>
      <c r="AN184" s="132"/>
      <c r="AO184" s="132"/>
      <c r="AP184" s="132"/>
      <c r="AQ184" s="132"/>
      <c r="AR184" s="132"/>
      <c r="AS184" s="132"/>
      <c r="AT184" s="132"/>
      <c r="AU184" s="132"/>
      <c r="AV184" s="132"/>
      <c r="AW184" s="132"/>
    </row>
    <row r="185" spans="1:49" ht="21.75" customHeight="1">
      <c r="A185" s="126"/>
      <c r="B185" s="133" t="str">
        <f t="array" ref="B185">INDEX(รายชื่ออาจารย์ตามสาขา!$C:$C,MATCH('เอกสารหมายเลข 1 ส่งเสิรม'!$T185,รายชื่ออาจารย์ตามสาขา!$B:$B,0))</f>
        <v>นางสาวปวีณา  อุ่นลี</v>
      </c>
      <c r="C185" s="133" t="str">
        <f t="array" ref="C185">INDEX(รายชื่ออาจารย์ตามสาขา!$D:$D,MATCH('เอกสารหมายเลข 1 ส่งเสิรม'!$T185,รายชื่ออาจารย์ตามสาขา!$B:$B,0))</f>
        <v>คณะครุศาสตร์</v>
      </c>
      <c r="D185" s="134" t="str">
        <f t="array" ref="D185">INDEX(รายชื่ออาจารย์ตามสาขา!$E:$E,MATCH('เอกสารหมายเลข 1 ส่งเสิรม'!$T185,รายชื่ออาจารย์ตามสาขา!$B:$B,0))</f>
        <v>สาขาวิชานวัตกรรมและคอมพิวเตอร์ศึกษา</v>
      </c>
      <c r="E185" s="128"/>
      <c r="F185" s="128"/>
      <c r="G185" s="128"/>
      <c r="H185" s="128"/>
      <c r="I185" s="134" t="e">
        <f t="array" aca="1" ref="I185" ca="1">_xludf.IFNA(INDEX(รายชื่ออาจารย์ตามสาขา!$F:$F,MATCH('เอกสารหมายเลข 1 ส่งเสิรม'!$T185,รายชื่ออาจารย์ตามสาขา!$B:$B,0)),"บุคคลภายนอก")</f>
        <v>#NAME?</v>
      </c>
      <c r="J185" s="135" t="e">
        <f t="shared" ref="J185:J186" ca="1" si="365">IF(I185="ข้าราชการพลเรือนในสถาบันอุดมศึกษา",1,0)</f>
        <v>#NAME?</v>
      </c>
      <c r="K185" s="135" t="e">
        <f t="shared" ref="K185:K186" ca="1" si="366">IF(I185="พนักงานมหาวิทยาลัย",1,0)</f>
        <v>#NAME?</v>
      </c>
      <c r="L185" s="135"/>
      <c r="M185" s="135" t="e">
        <f t="shared" ref="M185:M186" ca="1" si="367">IF(I185="ลูกจ้างชั่วคราวรายเดือน",1,0)</f>
        <v>#NAME?</v>
      </c>
      <c r="N185" s="135" t="e">
        <f t="shared" ref="N185:N186" ca="1" si="368">IF(I185="อาจารย์พิเศษรายชั่วโมง",1,0)</f>
        <v>#NAME?</v>
      </c>
      <c r="O185" s="135" t="e">
        <f t="shared" ref="O185:O186" ca="1" si="369">IF(I185="บุคคลภายนอก",1,0)</f>
        <v>#NAME?</v>
      </c>
      <c r="P185" s="135" t="e">
        <f t="shared" ca="1" si="5"/>
        <v>#NAME?</v>
      </c>
      <c r="Q185" s="128"/>
      <c r="R185" s="128"/>
      <c r="S185" s="128"/>
      <c r="T185" s="136">
        <v>1409900925402</v>
      </c>
      <c r="U185" s="136">
        <v>1409900925402</v>
      </c>
      <c r="V185" s="131">
        <f t="shared" si="18"/>
        <v>1</v>
      </c>
      <c r="W185" s="135">
        <f t="shared" ref="W185:W186" si="370">IF(V185="ข้าราชการพลเรือนในสถาบันอุดมศึกษา",1,0)</f>
        <v>0</v>
      </c>
      <c r="X185" s="135">
        <f t="shared" ref="X185:X186" si="371">IF(V185="พนักงานมหาวิทยาลัย",1,0)</f>
        <v>0</v>
      </c>
      <c r="Y185" s="135"/>
      <c r="Z185" s="135">
        <f t="shared" ref="Z185:Z186" si="372">IF(V185="ลูกจ้างชั่วคราวรายเดือน",1,0)</f>
        <v>0</v>
      </c>
      <c r="AA185" s="135">
        <f t="shared" ref="AA185:AA186" si="373">IF(V185="อาจารย์พิเศษรายชั่วโมง",1,0)</f>
        <v>0</v>
      </c>
      <c r="AB185" s="135">
        <f t="shared" ref="AB185:AB186" si="374">IF(V185="บุคคลภายนอก",1,0)</f>
        <v>0</v>
      </c>
      <c r="AC185" s="135">
        <f t="shared" si="7"/>
        <v>0</v>
      </c>
      <c r="AD185" s="132"/>
      <c r="AE185" s="132"/>
      <c r="AF185" s="132"/>
      <c r="AG185" s="132"/>
      <c r="AH185" s="132"/>
      <c r="AI185" s="132"/>
      <c r="AJ185" s="132"/>
      <c r="AK185" s="132"/>
      <c r="AL185" s="132"/>
      <c r="AM185" s="132"/>
      <c r="AN185" s="132"/>
      <c r="AO185" s="132"/>
      <c r="AP185" s="132"/>
      <c r="AQ185" s="132"/>
      <c r="AR185" s="132"/>
      <c r="AS185" s="132"/>
      <c r="AT185" s="132"/>
      <c r="AU185" s="132"/>
      <c r="AV185" s="132"/>
      <c r="AW185" s="132"/>
    </row>
    <row r="186" spans="1:49" ht="21.75" customHeight="1">
      <c r="A186" s="126"/>
      <c r="B186" s="133" t="str">
        <f t="array" ref="B186">INDEX(รายชื่ออาจารย์ตามสาขา!$C:$C,MATCH('เอกสารหมายเลข 1 ส่งเสิรม'!$T186,รายชื่ออาจารย์ตามสาขา!$B:$B,0))</f>
        <v>นายทศพล  สิทธิ</v>
      </c>
      <c r="C186" s="133" t="str">
        <f t="array" ref="C186">INDEX(รายชื่ออาจารย์ตามสาขา!$D:$D,MATCH('เอกสารหมายเลข 1 ส่งเสิรม'!$T186,รายชื่ออาจารย์ตามสาขา!$B:$B,0))</f>
        <v>คณะครุศาสตร์</v>
      </c>
      <c r="D186" s="134" t="str">
        <f t="array" ref="D186">INDEX(รายชื่ออาจารย์ตามสาขา!$E:$E,MATCH('เอกสารหมายเลข 1 ส่งเสิรม'!$T186,รายชื่ออาจารย์ตามสาขา!$B:$B,0))</f>
        <v>สาขาวิชานวัตกรรมและคอมพิวเตอร์ศึกษา</v>
      </c>
      <c r="E186" s="128"/>
      <c r="F186" s="128"/>
      <c r="G186" s="128"/>
      <c r="H186" s="128"/>
      <c r="I186" s="134" t="e">
        <f t="array" aca="1" ref="I186" ca="1">_xludf.IFNA(INDEX(รายชื่ออาจารย์ตามสาขา!$F:$F,MATCH('เอกสารหมายเลข 1 ส่งเสิรม'!$T186,รายชื่ออาจารย์ตามสาขา!$B:$B,0)),"บุคคลภายนอก")</f>
        <v>#NAME?</v>
      </c>
      <c r="J186" s="135" t="e">
        <f t="shared" ca="1" si="365"/>
        <v>#NAME?</v>
      </c>
      <c r="K186" s="135" t="e">
        <f t="shared" ca="1" si="366"/>
        <v>#NAME?</v>
      </c>
      <c r="L186" s="135"/>
      <c r="M186" s="135" t="e">
        <f t="shared" ca="1" si="367"/>
        <v>#NAME?</v>
      </c>
      <c r="N186" s="135" t="e">
        <f t="shared" ca="1" si="368"/>
        <v>#NAME?</v>
      </c>
      <c r="O186" s="135" t="e">
        <f t="shared" ca="1" si="369"/>
        <v>#NAME?</v>
      </c>
      <c r="P186" s="135" t="e">
        <f t="shared" ca="1" si="5"/>
        <v>#NAME?</v>
      </c>
      <c r="Q186" s="128"/>
      <c r="R186" s="128"/>
      <c r="S186" s="128"/>
      <c r="T186" s="136">
        <v>1600100002290</v>
      </c>
      <c r="U186" s="136">
        <v>1600100002290</v>
      </c>
      <c r="V186" s="131">
        <f t="shared" si="18"/>
        <v>1</v>
      </c>
      <c r="W186" s="135">
        <f t="shared" si="370"/>
        <v>0</v>
      </c>
      <c r="X186" s="135">
        <f t="shared" si="371"/>
        <v>0</v>
      </c>
      <c r="Y186" s="135"/>
      <c r="Z186" s="135">
        <f t="shared" si="372"/>
        <v>0</v>
      </c>
      <c r="AA186" s="135">
        <f t="shared" si="373"/>
        <v>0</v>
      </c>
      <c r="AB186" s="135">
        <f t="shared" si="374"/>
        <v>0</v>
      </c>
      <c r="AC186" s="135">
        <f t="shared" si="7"/>
        <v>0</v>
      </c>
      <c r="AD186" s="132"/>
      <c r="AE186" s="132"/>
      <c r="AF186" s="132"/>
      <c r="AG186" s="132"/>
      <c r="AH186" s="132"/>
      <c r="AI186" s="132"/>
      <c r="AJ186" s="132"/>
      <c r="AK186" s="132"/>
      <c r="AL186" s="132"/>
      <c r="AM186" s="132"/>
      <c r="AN186" s="132"/>
      <c r="AO186" s="132"/>
      <c r="AP186" s="132"/>
      <c r="AQ186" s="132"/>
      <c r="AR186" s="132"/>
      <c r="AS186" s="132"/>
      <c r="AT186" s="132"/>
      <c r="AU186" s="132"/>
      <c r="AV186" s="132"/>
      <c r="AW186" s="132"/>
    </row>
    <row r="187" spans="1:49" ht="21.75" customHeight="1">
      <c r="A187" s="126">
        <v>6</v>
      </c>
      <c r="B187" s="127" t="str">
        <f>D188</f>
        <v>สาขาวิชาพลศึกษาและวิทยาศาสตร์การกีฬา</v>
      </c>
      <c r="C187" s="127"/>
      <c r="D187" s="128"/>
      <c r="E187" s="128"/>
      <c r="F187" s="128"/>
      <c r="G187" s="128"/>
      <c r="H187" s="128"/>
      <c r="I187" s="128"/>
      <c r="J187" s="129" t="e">
        <f t="shared" ref="J187:O187" ca="1" si="375">SUMIF($D:$D,$B187,J:J)</f>
        <v>#NAME?</v>
      </c>
      <c r="K187" s="129" t="e">
        <f t="shared" ca="1" si="375"/>
        <v>#NAME?</v>
      </c>
      <c r="L187" s="129">
        <f t="shared" si="375"/>
        <v>0</v>
      </c>
      <c r="M187" s="129" t="e">
        <f t="shared" ca="1" si="375"/>
        <v>#NAME?</v>
      </c>
      <c r="N187" s="129" t="e">
        <f t="shared" ca="1" si="375"/>
        <v>#NAME?</v>
      </c>
      <c r="O187" s="129" t="e">
        <f t="shared" ca="1" si="375"/>
        <v>#NAME?</v>
      </c>
      <c r="P187" s="129" t="e">
        <f t="shared" ca="1" si="5"/>
        <v>#NAME?</v>
      </c>
      <c r="Q187" s="128"/>
      <c r="R187" s="128"/>
      <c r="S187" s="128"/>
      <c r="T187" s="137"/>
      <c r="U187" s="137"/>
      <c r="V187" s="131">
        <f t="shared" si="18"/>
        <v>0</v>
      </c>
      <c r="W187" s="129">
        <f t="shared" ref="W187:AB187" si="376">SUMIF($D:$D,$B187,W:W)</f>
        <v>0</v>
      </c>
      <c r="X187" s="129">
        <f t="shared" si="376"/>
        <v>0</v>
      </c>
      <c r="Y187" s="129">
        <f t="shared" si="376"/>
        <v>0</v>
      </c>
      <c r="Z187" s="129">
        <f t="shared" si="376"/>
        <v>0</v>
      </c>
      <c r="AA187" s="129">
        <f t="shared" si="376"/>
        <v>0</v>
      </c>
      <c r="AB187" s="129">
        <f t="shared" si="376"/>
        <v>0</v>
      </c>
      <c r="AC187" s="129">
        <f t="shared" si="7"/>
        <v>0</v>
      </c>
      <c r="AD187" s="132"/>
      <c r="AE187" s="132"/>
      <c r="AF187" s="132"/>
      <c r="AG187" s="132"/>
      <c r="AH187" s="132"/>
      <c r="AI187" s="132"/>
      <c r="AJ187" s="132"/>
      <c r="AK187" s="132"/>
      <c r="AL187" s="132"/>
      <c r="AM187" s="132"/>
      <c r="AN187" s="132"/>
      <c r="AO187" s="132"/>
      <c r="AP187" s="132"/>
      <c r="AQ187" s="132"/>
      <c r="AR187" s="132"/>
      <c r="AS187" s="132"/>
      <c r="AT187" s="132"/>
      <c r="AU187" s="132"/>
      <c r="AV187" s="132"/>
      <c r="AW187" s="132"/>
    </row>
    <row r="188" spans="1:49" ht="21.75" customHeight="1">
      <c r="A188" s="126"/>
      <c r="B188" s="133" t="str">
        <f t="array" ref="B188">INDEX(รายชื่ออาจารย์ตามสาขา!$C:$C,MATCH('เอกสารหมายเลข 1 ส่งเสิรม'!$T188,รายชื่ออาจารย์ตามสาขา!$B:$B,0))</f>
        <v>นางสาวนิศาชล  ภาวงศ์</v>
      </c>
      <c r="C188" s="133" t="str">
        <f t="array" ref="C188">INDEX(รายชื่ออาจารย์ตามสาขา!$D:$D,MATCH('เอกสารหมายเลข 1 ส่งเสิรม'!$T188,รายชื่ออาจารย์ตามสาขา!$B:$B,0))</f>
        <v>คณะครุศาสตร์</v>
      </c>
      <c r="D188" s="134" t="str">
        <f t="array" ref="D188">INDEX(รายชื่ออาจารย์ตามสาขา!$E:$E,MATCH('เอกสารหมายเลข 1 ส่งเสิรม'!$T188,รายชื่ออาจารย์ตามสาขา!$B:$B,0))</f>
        <v>สาขาวิชาพลศึกษาและวิทยาศาสตร์การกีฬา</v>
      </c>
      <c r="E188" s="128"/>
      <c r="F188" s="128"/>
      <c r="G188" s="128"/>
      <c r="H188" s="128"/>
      <c r="I188" s="134" t="e">
        <f t="array" aca="1" ref="I188" ca="1">_xludf.IFNA(INDEX(รายชื่ออาจารย์ตามสาขา!$F:$F,MATCH('เอกสารหมายเลข 1 ส่งเสิรม'!$T188,รายชื่ออาจารย์ตามสาขา!$B:$B,0)),"บุคคลภายนอก")</f>
        <v>#NAME?</v>
      </c>
      <c r="J188" s="135" t="e">
        <f t="shared" ref="J188:J189" ca="1" si="377">IF(I188="ข้าราชการพลเรือนในสถาบันอุดมศึกษา",1,0)</f>
        <v>#NAME?</v>
      </c>
      <c r="K188" s="135" t="e">
        <f t="shared" ref="K188:K189" ca="1" si="378">IF(I188="พนักงานมหาวิทยาลัย",1,0)</f>
        <v>#NAME?</v>
      </c>
      <c r="L188" s="135"/>
      <c r="M188" s="135" t="e">
        <f t="shared" ref="M188:M189" ca="1" si="379">IF(I188="ลูกจ้างชั่วคราวรายเดือน",1,0)</f>
        <v>#NAME?</v>
      </c>
      <c r="N188" s="135" t="e">
        <f t="shared" ref="N188:N189" ca="1" si="380">IF(I188="อาจารย์พิเศษรายชั่วโมง",1,0)</f>
        <v>#NAME?</v>
      </c>
      <c r="O188" s="135" t="e">
        <f t="shared" ref="O188:O189" ca="1" si="381">IF(I188="บุคคลภายนอก",1,0)</f>
        <v>#NAME?</v>
      </c>
      <c r="P188" s="135" t="e">
        <f t="shared" ca="1" si="5"/>
        <v>#NAME?</v>
      </c>
      <c r="Q188" s="128"/>
      <c r="R188" s="128"/>
      <c r="S188" s="128"/>
      <c r="T188" s="136">
        <v>1470500075268</v>
      </c>
      <c r="U188" s="136">
        <v>1470500075268</v>
      </c>
      <c r="V188" s="131">
        <f t="shared" si="18"/>
        <v>1</v>
      </c>
      <c r="W188" s="135">
        <f t="shared" ref="W188:W189" si="382">IF(V188="ข้าราชการพลเรือนในสถาบันอุดมศึกษา",1,0)</f>
        <v>0</v>
      </c>
      <c r="X188" s="135">
        <f t="shared" ref="X188:X189" si="383">IF(V188="พนักงานมหาวิทยาลัย",1,0)</f>
        <v>0</v>
      </c>
      <c r="Y188" s="135"/>
      <c r="Z188" s="135">
        <f t="shared" ref="Z188:Z189" si="384">IF(V188="ลูกจ้างชั่วคราวรายเดือน",1,0)</f>
        <v>0</v>
      </c>
      <c r="AA188" s="135">
        <f t="shared" ref="AA188:AA189" si="385">IF(V188="อาจารย์พิเศษรายชั่วโมง",1,0)</f>
        <v>0</v>
      </c>
      <c r="AB188" s="135">
        <f t="shared" ref="AB188:AB189" si="386">IF(V188="บุคคลภายนอก",1,0)</f>
        <v>0</v>
      </c>
      <c r="AC188" s="135">
        <f t="shared" si="7"/>
        <v>0</v>
      </c>
      <c r="AD188" s="132"/>
      <c r="AE188" s="132"/>
      <c r="AF188" s="132"/>
      <c r="AG188" s="132"/>
      <c r="AH188" s="132"/>
      <c r="AI188" s="132"/>
      <c r="AJ188" s="132"/>
      <c r="AK188" s="132"/>
      <c r="AL188" s="132"/>
      <c r="AM188" s="132"/>
      <c r="AN188" s="132"/>
      <c r="AO188" s="132"/>
      <c r="AP188" s="132"/>
      <c r="AQ188" s="132"/>
      <c r="AR188" s="132"/>
      <c r="AS188" s="132"/>
      <c r="AT188" s="132"/>
      <c r="AU188" s="132"/>
      <c r="AV188" s="132"/>
      <c r="AW188" s="132"/>
    </row>
    <row r="189" spans="1:49" ht="21.75" customHeight="1">
      <c r="A189" s="126"/>
      <c r="B189" s="133" t="str">
        <f t="array" ref="B189">INDEX(รายชื่ออาจารย์ตามสาขา!$C:$C,MATCH('เอกสารหมายเลข 1 ส่งเสิรม'!$T189,รายชื่ออาจารย์ตามสาขา!$B:$B,0))</f>
        <v>ผศ.ครองชัย  พรหมเทพ</v>
      </c>
      <c r="C189" s="133" t="str">
        <f t="array" ref="C189">INDEX(รายชื่ออาจารย์ตามสาขา!$D:$D,MATCH('เอกสารหมายเลข 1 ส่งเสิรม'!$T189,รายชื่ออาจารย์ตามสาขา!$B:$B,0))</f>
        <v>คณะครุศาสตร์</v>
      </c>
      <c r="D189" s="134" t="str">
        <f t="array" ref="D189">INDEX(รายชื่ออาจารย์ตามสาขา!$E:$E,MATCH('เอกสารหมายเลข 1 ส่งเสิรม'!$T189,รายชื่ออาจารย์ตามสาขา!$B:$B,0))</f>
        <v>สาขาวิชาพลศึกษาและวิทยาศาสตร์การกีฬา</v>
      </c>
      <c r="E189" s="128"/>
      <c r="F189" s="128"/>
      <c r="G189" s="128"/>
      <c r="H189" s="128"/>
      <c r="I189" s="134" t="e">
        <f t="array" aca="1" ref="I189" ca="1">_xludf.IFNA(INDEX(รายชื่ออาจารย์ตามสาขา!$F:$F,MATCH('เอกสารหมายเลข 1 ส่งเสิรม'!$T189,รายชื่ออาจารย์ตามสาขา!$B:$B,0)),"บุคคลภายนอก")</f>
        <v>#NAME?</v>
      </c>
      <c r="J189" s="135" t="e">
        <f t="shared" ca="1" si="377"/>
        <v>#NAME?</v>
      </c>
      <c r="K189" s="135" t="e">
        <f t="shared" ca="1" si="378"/>
        <v>#NAME?</v>
      </c>
      <c r="L189" s="135"/>
      <c r="M189" s="135" t="e">
        <f t="shared" ca="1" si="379"/>
        <v>#NAME?</v>
      </c>
      <c r="N189" s="135" t="e">
        <f t="shared" ca="1" si="380"/>
        <v>#NAME?</v>
      </c>
      <c r="O189" s="135" t="e">
        <f t="shared" ca="1" si="381"/>
        <v>#NAME?</v>
      </c>
      <c r="P189" s="135" t="e">
        <f t="shared" ca="1" si="5"/>
        <v>#NAME?</v>
      </c>
      <c r="Q189" s="128"/>
      <c r="R189" s="128"/>
      <c r="S189" s="128"/>
      <c r="T189" s="136">
        <v>3470101531908</v>
      </c>
      <c r="U189" s="136">
        <v>3470101531908</v>
      </c>
      <c r="V189" s="131">
        <f t="shared" si="18"/>
        <v>1</v>
      </c>
      <c r="W189" s="135">
        <f t="shared" si="382"/>
        <v>0</v>
      </c>
      <c r="X189" s="135">
        <f t="shared" si="383"/>
        <v>0</v>
      </c>
      <c r="Y189" s="135"/>
      <c r="Z189" s="135">
        <f t="shared" si="384"/>
        <v>0</v>
      </c>
      <c r="AA189" s="135">
        <f t="shared" si="385"/>
        <v>0</v>
      </c>
      <c r="AB189" s="135">
        <f t="shared" si="386"/>
        <v>0</v>
      </c>
      <c r="AC189" s="135">
        <f t="shared" si="7"/>
        <v>0</v>
      </c>
      <c r="AD189" s="132"/>
      <c r="AE189" s="132"/>
      <c r="AF189" s="132"/>
      <c r="AG189" s="132"/>
      <c r="AH189" s="132"/>
      <c r="AI189" s="132"/>
      <c r="AJ189" s="132"/>
      <c r="AK189" s="132"/>
      <c r="AL189" s="132"/>
      <c r="AM189" s="132"/>
      <c r="AN189" s="132"/>
      <c r="AO189" s="132"/>
      <c r="AP189" s="132"/>
      <c r="AQ189" s="132"/>
      <c r="AR189" s="132"/>
      <c r="AS189" s="132"/>
      <c r="AT189" s="132"/>
      <c r="AU189" s="132"/>
      <c r="AV189" s="132"/>
      <c r="AW189" s="132"/>
    </row>
    <row r="190" spans="1:49" ht="21.75" customHeight="1">
      <c r="A190" s="126">
        <v>7</v>
      </c>
      <c r="B190" s="127" t="str">
        <f>D191</f>
        <v>สาขาวิชาวิจัยและประเมินผลการศึกษา</v>
      </c>
      <c r="C190" s="127"/>
      <c r="D190" s="128"/>
      <c r="E190" s="128"/>
      <c r="F190" s="128"/>
      <c r="G190" s="128"/>
      <c r="H190" s="128"/>
      <c r="I190" s="128"/>
      <c r="J190" s="129" t="e">
        <f t="shared" ref="J190:O190" ca="1" si="387">SUMIF($D:$D,$B190,J:J)</f>
        <v>#NAME?</v>
      </c>
      <c r="K190" s="129" t="e">
        <f t="shared" ca="1" si="387"/>
        <v>#NAME?</v>
      </c>
      <c r="L190" s="129">
        <f t="shared" si="387"/>
        <v>0</v>
      </c>
      <c r="M190" s="129" t="e">
        <f t="shared" ca="1" si="387"/>
        <v>#NAME?</v>
      </c>
      <c r="N190" s="129" t="e">
        <f t="shared" ca="1" si="387"/>
        <v>#NAME?</v>
      </c>
      <c r="O190" s="129" t="e">
        <f t="shared" ca="1" si="387"/>
        <v>#NAME?</v>
      </c>
      <c r="P190" s="129" t="e">
        <f t="shared" ca="1" si="5"/>
        <v>#NAME?</v>
      </c>
      <c r="Q190" s="128"/>
      <c r="R190" s="128"/>
      <c r="S190" s="128"/>
      <c r="T190" s="137"/>
      <c r="U190" s="137"/>
      <c r="V190" s="131">
        <f t="shared" si="18"/>
        <v>0</v>
      </c>
      <c r="W190" s="129">
        <f t="shared" ref="W190:AB190" si="388">SUMIF($D:$D,$B190,W:W)</f>
        <v>0</v>
      </c>
      <c r="X190" s="129">
        <f t="shared" si="388"/>
        <v>0</v>
      </c>
      <c r="Y190" s="129">
        <f t="shared" si="388"/>
        <v>0</v>
      </c>
      <c r="Z190" s="129">
        <f t="shared" si="388"/>
        <v>0</v>
      </c>
      <c r="AA190" s="129">
        <f t="shared" si="388"/>
        <v>0</v>
      </c>
      <c r="AB190" s="129">
        <f t="shared" si="388"/>
        <v>0</v>
      </c>
      <c r="AC190" s="129">
        <f t="shared" si="7"/>
        <v>0</v>
      </c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2"/>
      <c r="AO190" s="132"/>
      <c r="AP190" s="132"/>
      <c r="AQ190" s="132"/>
      <c r="AR190" s="132"/>
      <c r="AS190" s="132"/>
      <c r="AT190" s="132"/>
      <c r="AU190" s="132"/>
      <c r="AV190" s="132"/>
      <c r="AW190" s="132"/>
    </row>
    <row r="191" spans="1:49" ht="21.75" customHeight="1">
      <c r="A191" s="126"/>
      <c r="B191" s="133" t="str">
        <f t="array" ref="B191">INDEX(รายชื่ออาจารย์ตามสาขา!$C:$C,MATCH('เอกสารหมายเลข 1 ส่งเสิรม'!$T191,รายชื่ออาจารย์ตามสาขา!$B:$B,0))</f>
        <v>นางสาวพัทธนันท์  ชมภูนุช</v>
      </c>
      <c r="C191" s="133" t="str">
        <f t="array" ref="C191">INDEX(รายชื่ออาจารย์ตามสาขา!$D:$D,MATCH('เอกสารหมายเลข 1 ส่งเสิรม'!$T191,รายชื่ออาจารย์ตามสาขา!$B:$B,0))</f>
        <v>คณะครุศาสตร์</v>
      </c>
      <c r="D191" s="134" t="str">
        <f t="array" ref="D191">INDEX(รายชื่ออาจารย์ตามสาขา!$E:$E,MATCH('เอกสารหมายเลข 1 ส่งเสิรม'!$T191,รายชื่ออาจารย์ตามสาขา!$B:$B,0))</f>
        <v>สาขาวิชาวิจัยและประเมินผลการศึกษา</v>
      </c>
      <c r="E191" s="128"/>
      <c r="F191" s="128"/>
      <c r="G191" s="128"/>
      <c r="H191" s="128"/>
      <c r="I191" s="134" t="e">
        <f t="array" aca="1" ref="I191" ca="1">_xludf.IFNA(INDEX(รายชื่ออาจารย์ตามสาขา!$F:$F,MATCH('เอกสารหมายเลข 1 ส่งเสิรม'!$T191,รายชื่ออาจารย์ตามสาขา!$B:$B,0)),"บุคคลภายนอก")</f>
        <v>#NAME?</v>
      </c>
      <c r="J191" s="135" t="e">
        <f ca="1">IF(I191="ข้าราชการพลเรือนในสถาบันอุดมศึกษา",1,0)</f>
        <v>#NAME?</v>
      </c>
      <c r="K191" s="135" t="e">
        <f ca="1">IF(I191="พนักงานมหาวิทยาลัย",1,0)</f>
        <v>#NAME?</v>
      </c>
      <c r="L191" s="135"/>
      <c r="M191" s="135" t="e">
        <f ca="1">IF(I191="ลูกจ้างชั่วคราวรายเดือน",1,0)</f>
        <v>#NAME?</v>
      </c>
      <c r="N191" s="135" t="e">
        <f ca="1">IF(I191="อาจารย์พิเศษรายชั่วโมง",1,0)</f>
        <v>#NAME?</v>
      </c>
      <c r="O191" s="135" t="e">
        <f ca="1">IF(I191="บุคคลภายนอก",1,0)</f>
        <v>#NAME?</v>
      </c>
      <c r="P191" s="135" t="e">
        <f t="shared" ca="1" si="5"/>
        <v>#NAME?</v>
      </c>
      <c r="Q191" s="128"/>
      <c r="R191" s="128"/>
      <c r="S191" s="128"/>
      <c r="T191" s="136">
        <v>3470101407841</v>
      </c>
      <c r="U191" s="136">
        <v>3470101407841</v>
      </c>
      <c r="V191" s="131">
        <f t="shared" si="18"/>
        <v>1</v>
      </c>
      <c r="W191" s="135">
        <f>IF(V191="ข้าราชการพลเรือนในสถาบันอุดมศึกษา",1,0)</f>
        <v>0</v>
      </c>
      <c r="X191" s="135">
        <f>IF(V191="พนักงานมหาวิทยาลัย",1,0)</f>
        <v>0</v>
      </c>
      <c r="Y191" s="135"/>
      <c r="Z191" s="135">
        <f>IF(V191="ลูกจ้างชั่วคราวรายเดือน",1,0)</f>
        <v>0</v>
      </c>
      <c r="AA191" s="135">
        <f>IF(V191="อาจารย์พิเศษรายชั่วโมง",1,0)</f>
        <v>0</v>
      </c>
      <c r="AB191" s="135">
        <f>IF(V191="บุคคลภายนอก",1,0)</f>
        <v>0</v>
      </c>
      <c r="AC191" s="135">
        <f t="shared" si="7"/>
        <v>0</v>
      </c>
      <c r="AD191" s="132"/>
      <c r="AE191" s="132"/>
      <c r="AF191" s="132"/>
      <c r="AG191" s="132"/>
      <c r="AH191" s="132"/>
      <c r="AI191" s="132"/>
      <c r="AJ191" s="132"/>
      <c r="AK191" s="132"/>
      <c r="AL191" s="132"/>
      <c r="AM191" s="132"/>
      <c r="AN191" s="132"/>
      <c r="AO191" s="132"/>
      <c r="AP191" s="132"/>
      <c r="AQ191" s="132"/>
      <c r="AR191" s="132"/>
      <c r="AS191" s="132"/>
      <c r="AT191" s="132"/>
      <c r="AU191" s="132"/>
      <c r="AV191" s="132"/>
      <c r="AW191" s="132"/>
    </row>
    <row r="192" spans="1:49" ht="21.75" customHeight="1">
      <c r="A192" s="126">
        <v>8</v>
      </c>
      <c r="B192" s="127" t="str">
        <f>D193</f>
        <v>สาขาวิชาวิทยาศาสตร์</v>
      </c>
      <c r="C192" s="127"/>
      <c r="D192" s="128"/>
      <c r="E192" s="128"/>
      <c r="F192" s="128"/>
      <c r="G192" s="128"/>
      <c r="H192" s="128"/>
      <c r="I192" s="128"/>
      <c r="J192" s="129" t="e">
        <f t="shared" ref="J192:O192" ca="1" si="389">SUMIF($D:$D,$B192,J:J)</f>
        <v>#NAME?</v>
      </c>
      <c r="K192" s="129" t="e">
        <f t="shared" ca="1" si="389"/>
        <v>#NAME?</v>
      </c>
      <c r="L192" s="129">
        <f t="shared" si="389"/>
        <v>0</v>
      </c>
      <c r="M192" s="129" t="e">
        <f t="shared" ca="1" si="389"/>
        <v>#NAME?</v>
      </c>
      <c r="N192" s="129" t="e">
        <f t="shared" ca="1" si="389"/>
        <v>#NAME?</v>
      </c>
      <c r="O192" s="129" t="e">
        <f t="shared" ca="1" si="389"/>
        <v>#NAME?</v>
      </c>
      <c r="P192" s="129" t="e">
        <f t="shared" ca="1" si="5"/>
        <v>#NAME?</v>
      </c>
      <c r="Q192" s="128"/>
      <c r="R192" s="128"/>
      <c r="S192" s="128"/>
      <c r="T192" s="137"/>
      <c r="U192" s="137"/>
      <c r="V192" s="131">
        <f t="shared" si="18"/>
        <v>0</v>
      </c>
      <c r="W192" s="129">
        <f t="shared" ref="W192:AB192" si="390">SUMIF($D:$D,$B192,W:W)</f>
        <v>0</v>
      </c>
      <c r="X192" s="129">
        <f t="shared" si="390"/>
        <v>0</v>
      </c>
      <c r="Y192" s="129">
        <f t="shared" si="390"/>
        <v>0</v>
      </c>
      <c r="Z192" s="129">
        <f t="shared" si="390"/>
        <v>0</v>
      </c>
      <c r="AA192" s="129">
        <f t="shared" si="390"/>
        <v>0</v>
      </c>
      <c r="AB192" s="129">
        <f t="shared" si="390"/>
        <v>0</v>
      </c>
      <c r="AC192" s="129">
        <f t="shared" si="7"/>
        <v>0</v>
      </c>
      <c r="AD192" s="132"/>
      <c r="AE192" s="132"/>
      <c r="AF192" s="132"/>
      <c r="AG192" s="132"/>
      <c r="AH192" s="132"/>
      <c r="AI192" s="132"/>
      <c r="AJ192" s="132"/>
      <c r="AK192" s="132"/>
      <c r="AL192" s="132"/>
      <c r="AM192" s="132"/>
      <c r="AN192" s="132"/>
      <c r="AO192" s="132"/>
      <c r="AP192" s="132"/>
      <c r="AQ192" s="132"/>
      <c r="AR192" s="132"/>
      <c r="AS192" s="132"/>
      <c r="AT192" s="132"/>
      <c r="AU192" s="132"/>
      <c r="AV192" s="132"/>
      <c r="AW192" s="132"/>
    </row>
    <row r="193" spans="1:49" ht="21.75" customHeight="1">
      <c r="A193" s="126"/>
      <c r="B193" s="133" t="str">
        <f t="array" ref="B193">INDEX(รายชื่ออาจารย์ตามสาขา!$C:$C,MATCH('เอกสารหมายเลข 1 ส่งเสิรม'!$T193,รายชื่ออาจารย์ตามสาขา!$B:$B,0))</f>
        <v>นางอัจฉรา  ไชยสี ขูรีรัง</v>
      </c>
      <c r="C193" s="133" t="str">
        <f t="array" ref="C193">INDEX(รายชื่ออาจารย์ตามสาขา!$D:$D,MATCH('เอกสารหมายเลข 1 ส่งเสิรม'!$T193,รายชื่ออาจารย์ตามสาขา!$B:$B,0))</f>
        <v>คณะครุศาสตร์</v>
      </c>
      <c r="D193" s="134" t="str">
        <f t="array" ref="D193">INDEX(รายชื่ออาจารย์ตามสาขา!$E:$E,MATCH('เอกสารหมายเลข 1 ส่งเสิรม'!$T193,รายชื่ออาจารย์ตามสาขา!$B:$B,0))</f>
        <v>สาขาวิชาวิทยาศาสตร์</v>
      </c>
      <c r="E193" s="128"/>
      <c r="F193" s="128"/>
      <c r="G193" s="128"/>
      <c r="H193" s="128"/>
      <c r="I193" s="134" t="e">
        <f t="array" aca="1" ref="I193" ca="1">_xludf.IFNA(INDEX(รายชื่ออาจารย์ตามสาขา!$F:$F,MATCH('เอกสารหมายเลข 1 ส่งเสิรม'!$T193,รายชื่ออาจารย์ตามสาขา!$B:$B,0)),"บุคคลภายนอก")</f>
        <v>#NAME?</v>
      </c>
      <c r="J193" s="135" t="e">
        <f ca="1">IF(I193="ข้าราชการพลเรือนในสถาบันอุดมศึกษา",1,0)</f>
        <v>#NAME?</v>
      </c>
      <c r="K193" s="135" t="e">
        <f ca="1">IF(I193="พนักงานมหาวิทยาลัย",1,0)</f>
        <v>#NAME?</v>
      </c>
      <c r="L193" s="135"/>
      <c r="M193" s="135" t="e">
        <f ca="1">IF(I193="ลูกจ้างชั่วคราวรายเดือน",1,0)</f>
        <v>#NAME?</v>
      </c>
      <c r="N193" s="135" t="e">
        <f ca="1">IF(I193="อาจารย์พิเศษรายชั่วโมง",1,0)</f>
        <v>#NAME?</v>
      </c>
      <c r="O193" s="135" t="e">
        <f ca="1">IF(I193="บุคคลภายนอก",1,0)</f>
        <v>#NAME?</v>
      </c>
      <c r="P193" s="135" t="e">
        <f t="shared" ca="1" si="5"/>
        <v>#NAME?</v>
      </c>
      <c r="Q193" s="128"/>
      <c r="R193" s="128"/>
      <c r="S193" s="128"/>
      <c r="T193" s="136">
        <v>1489900009856</v>
      </c>
      <c r="U193" s="136">
        <v>1489900009856</v>
      </c>
      <c r="V193" s="131">
        <f t="shared" si="18"/>
        <v>1</v>
      </c>
      <c r="W193" s="135">
        <f>IF(V193="ข้าราชการพลเรือนในสถาบันอุดมศึกษา",1,0)</f>
        <v>0</v>
      </c>
      <c r="X193" s="135">
        <f>IF(V193="พนักงานมหาวิทยาลัย",1,0)</f>
        <v>0</v>
      </c>
      <c r="Y193" s="135"/>
      <c r="Z193" s="135">
        <f>IF(V193="ลูกจ้างชั่วคราวรายเดือน",1,0)</f>
        <v>0</v>
      </c>
      <c r="AA193" s="135">
        <f>IF(V193="อาจารย์พิเศษรายชั่วโมง",1,0)</f>
        <v>0</v>
      </c>
      <c r="AB193" s="135">
        <f>IF(V193="บุคคลภายนอก",1,0)</f>
        <v>0</v>
      </c>
      <c r="AC193" s="135">
        <f t="shared" si="7"/>
        <v>0</v>
      </c>
      <c r="AD193" s="132"/>
      <c r="AE193" s="132"/>
      <c r="AF193" s="132"/>
      <c r="AG193" s="132"/>
      <c r="AH193" s="132"/>
      <c r="AI193" s="132"/>
      <c r="AJ193" s="132"/>
      <c r="AK193" s="132"/>
      <c r="AL193" s="132"/>
      <c r="AM193" s="132"/>
      <c r="AN193" s="132"/>
      <c r="AO193" s="132"/>
      <c r="AP193" s="132"/>
      <c r="AQ193" s="132"/>
      <c r="AR193" s="132"/>
      <c r="AS193" s="132"/>
      <c r="AT193" s="132"/>
      <c r="AU193" s="132"/>
      <c r="AV193" s="132"/>
      <c r="AW193" s="132"/>
    </row>
    <row r="194" spans="1:49" ht="21.75" customHeight="1">
      <c r="A194" s="126">
        <v>9</v>
      </c>
      <c r="B194" s="127" t="str">
        <f>D195</f>
        <v>สาขาวิชาสังคมศึกษา</v>
      </c>
      <c r="C194" s="127"/>
      <c r="D194" s="128"/>
      <c r="E194" s="128"/>
      <c r="F194" s="128"/>
      <c r="G194" s="128"/>
      <c r="H194" s="128"/>
      <c r="I194" s="128"/>
      <c r="J194" s="129" t="e">
        <f t="shared" ref="J194:O194" ca="1" si="391">SUMIF($D:$D,$B194,J:J)</f>
        <v>#NAME?</v>
      </c>
      <c r="K194" s="129" t="e">
        <f t="shared" ca="1" si="391"/>
        <v>#NAME?</v>
      </c>
      <c r="L194" s="129">
        <f t="shared" si="391"/>
        <v>0</v>
      </c>
      <c r="M194" s="129" t="e">
        <f t="shared" ca="1" si="391"/>
        <v>#NAME?</v>
      </c>
      <c r="N194" s="129" t="e">
        <f t="shared" ca="1" si="391"/>
        <v>#NAME?</v>
      </c>
      <c r="O194" s="129" t="e">
        <f t="shared" ca="1" si="391"/>
        <v>#NAME?</v>
      </c>
      <c r="P194" s="129" t="e">
        <f t="shared" ca="1" si="5"/>
        <v>#NAME?</v>
      </c>
      <c r="Q194" s="128"/>
      <c r="R194" s="128"/>
      <c r="S194" s="128"/>
      <c r="T194" s="137"/>
      <c r="U194" s="137"/>
      <c r="V194" s="131">
        <f t="shared" si="18"/>
        <v>0</v>
      </c>
      <c r="W194" s="129">
        <f t="shared" ref="W194:AB194" si="392">SUMIF($D:$D,$B194,W:W)</f>
        <v>0</v>
      </c>
      <c r="X194" s="129">
        <f t="shared" si="392"/>
        <v>0</v>
      </c>
      <c r="Y194" s="129">
        <f t="shared" si="392"/>
        <v>0</v>
      </c>
      <c r="Z194" s="129">
        <f t="shared" si="392"/>
        <v>0</v>
      </c>
      <c r="AA194" s="129">
        <f t="shared" si="392"/>
        <v>0</v>
      </c>
      <c r="AB194" s="129">
        <f t="shared" si="392"/>
        <v>0</v>
      </c>
      <c r="AC194" s="129">
        <f t="shared" si="7"/>
        <v>0</v>
      </c>
      <c r="AD194" s="132"/>
      <c r="AE194" s="132"/>
      <c r="AF194" s="132"/>
      <c r="AG194" s="132"/>
      <c r="AH194" s="132"/>
      <c r="AI194" s="132"/>
      <c r="AJ194" s="132"/>
      <c r="AK194" s="132"/>
      <c r="AL194" s="132"/>
      <c r="AM194" s="132"/>
      <c r="AN194" s="132"/>
      <c r="AO194" s="132"/>
      <c r="AP194" s="132"/>
      <c r="AQ194" s="132"/>
      <c r="AR194" s="132"/>
      <c r="AS194" s="132"/>
      <c r="AT194" s="132"/>
      <c r="AU194" s="132"/>
      <c r="AV194" s="132"/>
      <c r="AW194" s="132"/>
    </row>
    <row r="195" spans="1:49" ht="21.75" customHeight="1">
      <c r="A195" s="138"/>
      <c r="B195" s="133" t="str">
        <f t="array" ref="B195">INDEX(รายชื่ออาจารย์ตามสาขา!$C:$C,MATCH('เอกสารหมายเลข 1 ส่งเสิรม'!$T195,รายชื่ออาจารย์ตามสาขา!$B:$B,0))</f>
        <v>นายอนรรฆ  สมพงษ์</v>
      </c>
      <c r="C195" s="133" t="str">
        <f t="array" ref="C195">INDEX(รายชื่ออาจารย์ตามสาขา!$D:$D,MATCH('เอกสารหมายเลข 1 ส่งเสิรม'!$T195,รายชื่ออาจารย์ตามสาขา!$B:$B,0))</f>
        <v>คณะครุศาสตร์</v>
      </c>
      <c r="D195" s="134" t="str">
        <f t="array" ref="D195">INDEX(รายชื่ออาจารย์ตามสาขา!$E:$E,MATCH('เอกสารหมายเลข 1 ส่งเสิรม'!$T195,รายชื่ออาจารย์ตามสาขา!$B:$B,0))</f>
        <v>สาขาวิชาสังคมศึกษา</v>
      </c>
      <c r="E195" s="134"/>
      <c r="F195" s="134"/>
      <c r="G195" s="134"/>
      <c r="H195" s="134"/>
      <c r="I195" s="134" t="e">
        <f t="array" aca="1" ref="I195" ca="1">_xludf.IFNA(INDEX(รายชื่ออาจารย์ตามสาขา!$F:$F,MATCH('เอกสารหมายเลข 1 ส่งเสิรม'!$T195,รายชื่ออาจารย์ตามสาขา!$B:$B,0)),"บุคคลภายนอก")</f>
        <v>#NAME?</v>
      </c>
      <c r="J195" s="135" t="e">
        <f ca="1">IF(I195="ข้าราชการพลเรือนในสถาบันอุดมศึกษา",1,0)</f>
        <v>#NAME?</v>
      </c>
      <c r="K195" s="135" t="e">
        <f ca="1">IF(I195="พนักงานมหาวิทยาลัย",1,0)</f>
        <v>#NAME?</v>
      </c>
      <c r="L195" s="135"/>
      <c r="M195" s="135" t="e">
        <f ca="1">IF(I195="ลูกจ้างชั่วคราวรายเดือน",1,0)</f>
        <v>#NAME?</v>
      </c>
      <c r="N195" s="135" t="e">
        <f ca="1">IF(I195="อาจารย์พิเศษรายชั่วโมง",1,0)</f>
        <v>#NAME?</v>
      </c>
      <c r="O195" s="135" t="e">
        <f ca="1">IF(I195="บุคคลภายนอก",1,0)</f>
        <v>#NAME?</v>
      </c>
      <c r="P195" s="135" t="e">
        <f t="shared" ca="1" si="5"/>
        <v>#NAME?</v>
      </c>
      <c r="Q195" s="134"/>
      <c r="R195" s="134"/>
      <c r="S195" s="134"/>
      <c r="T195" s="136">
        <v>1102000373302</v>
      </c>
      <c r="U195" s="136">
        <v>1102000373302</v>
      </c>
      <c r="V195" s="131">
        <f t="shared" si="18"/>
        <v>1</v>
      </c>
      <c r="W195" s="135">
        <f>IF(V195="ข้าราชการพลเรือนในสถาบันอุดมศึกษา",1,0)</f>
        <v>0</v>
      </c>
      <c r="X195" s="135">
        <f>IF(V195="พนักงานมหาวิทยาลัย",1,0)</f>
        <v>0</v>
      </c>
      <c r="Y195" s="135"/>
      <c r="Z195" s="135">
        <f>IF(V195="ลูกจ้างชั่วคราวรายเดือน",1,0)</f>
        <v>0</v>
      </c>
      <c r="AA195" s="135">
        <f>IF(V195="อาจารย์พิเศษรายชั่วโมง",1,0)</f>
        <v>0</v>
      </c>
      <c r="AB195" s="135">
        <f>IF(V195="บุคคลภายนอก",1,0)</f>
        <v>0</v>
      </c>
      <c r="AC195" s="135">
        <f t="shared" si="7"/>
        <v>0</v>
      </c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</row>
    <row r="196" spans="1:49" ht="21.75" customHeight="1">
      <c r="A196" s="126">
        <v>10</v>
      </c>
      <c r="B196" s="127" t="str">
        <f>D197</f>
        <v>สาขาวิชาหลักสูตรและการสอน</v>
      </c>
      <c r="C196" s="127"/>
      <c r="D196" s="128"/>
      <c r="E196" s="128"/>
      <c r="F196" s="128"/>
      <c r="G196" s="128"/>
      <c r="H196" s="128"/>
      <c r="I196" s="128"/>
      <c r="J196" s="129" t="e">
        <f t="shared" ref="J196:O196" ca="1" si="393">SUMIF($D:$D,$B196,J:J)</f>
        <v>#NAME?</v>
      </c>
      <c r="K196" s="129" t="e">
        <f t="shared" ca="1" si="393"/>
        <v>#NAME?</v>
      </c>
      <c r="L196" s="129">
        <f t="shared" si="393"/>
        <v>0</v>
      </c>
      <c r="M196" s="129" t="e">
        <f t="shared" ca="1" si="393"/>
        <v>#NAME?</v>
      </c>
      <c r="N196" s="129" t="e">
        <f t="shared" ca="1" si="393"/>
        <v>#NAME?</v>
      </c>
      <c r="O196" s="129" t="e">
        <f t="shared" ca="1" si="393"/>
        <v>#NAME?</v>
      </c>
      <c r="P196" s="129" t="e">
        <f t="shared" ca="1" si="5"/>
        <v>#NAME?</v>
      </c>
      <c r="Q196" s="128"/>
      <c r="R196" s="128"/>
      <c r="S196" s="128"/>
      <c r="T196" s="137"/>
      <c r="U196" s="137"/>
      <c r="V196" s="131">
        <f t="shared" si="18"/>
        <v>0</v>
      </c>
      <c r="W196" s="129">
        <f t="shared" ref="W196:AB196" si="394">SUMIF($D:$D,$B196,W:W)</f>
        <v>0</v>
      </c>
      <c r="X196" s="129">
        <f t="shared" si="394"/>
        <v>0</v>
      </c>
      <c r="Y196" s="129">
        <f t="shared" si="394"/>
        <v>0</v>
      </c>
      <c r="Z196" s="129">
        <f t="shared" si="394"/>
        <v>0</v>
      </c>
      <c r="AA196" s="129">
        <f t="shared" si="394"/>
        <v>0</v>
      </c>
      <c r="AB196" s="129">
        <f t="shared" si="394"/>
        <v>0</v>
      </c>
      <c r="AC196" s="129">
        <f t="shared" si="7"/>
        <v>0</v>
      </c>
      <c r="AD196" s="132"/>
      <c r="AE196" s="132"/>
      <c r="AF196" s="132"/>
      <c r="AG196" s="132"/>
      <c r="AH196" s="132"/>
      <c r="AI196" s="132"/>
      <c r="AJ196" s="132"/>
      <c r="AK196" s="132"/>
      <c r="AL196" s="132"/>
      <c r="AM196" s="132"/>
      <c r="AN196" s="132"/>
      <c r="AO196" s="132"/>
      <c r="AP196" s="132"/>
      <c r="AQ196" s="132"/>
      <c r="AR196" s="132"/>
      <c r="AS196" s="132"/>
      <c r="AT196" s="132"/>
      <c r="AU196" s="132"/>
      <c r="AV196" s="132"/>
      <c r="AW196" s="132"/>
    </row>
    <row r="197" spans="1:49" ht="21.75" customHeight="1">
      <c r="A197" s="138"/>
      <c r="B197" s="133" t="str">
        <f t="array" ref="B197">INDEX(รายชื่ออาจารย์ตามสาขา!$C:$C,MATCH('เอกสารหมายเลข 1 ส่งเสิรม'!$T197,รายชื่ออาจารย์ตามสาขา!$B:$B,0))</f>
        <v>นางสาวสิรินทร์  ปัญญาคม</v>
      </c>
      <c r="C197" s="133" t="str">
        <f t="array" ref="C197">INDEX(รายชื่ออาจารย์ตามสาขา!$D:$D,MATCH('เอกสารหมายเลข 1 ส่งเสิรม'!$T197,รายชื่ออาจารย์ตามสาขา!$B:$B,0))</f>
        <v>คณะครุศาสตร์</v>
      </c>
      <c r="D197" s="134" t="str">
        <f t="array" ref="D197">INDEX(รายชื่ออาจารย์ตามสาขา!$E:$E,MATCH('เอกสารหมายเลข 1 ส่งเสิรม'!$T197,รายชื่ออาจารย์ตามสาขา!$B:$B,0))</f>
        <v>สาขาวิชาหลักสูตรและการสอน</v>
      </c>
      <c r="E197" s="134"/>
      <c r="F197" s="134"/>
      <c r="G197" s="134"/>
      <c r="H197" s="134"/>
      <c r="I197" s="134" t="e">
        <f t="array" aca="1" ref="I197" ca="1">_xludf.IFNA(INDEX(รายชื่ออาจารย์ตามสาขา!$F:$F,MATCH('เอกสารหมายเลข 1 ส่งเสิรม'!$T197,รายชื่ออาจารย์ตามสาขา!$B:$B,0)),"บุคคลภายนอก")</f>
        <v>#NAME?</v>
      </c>
      <c r="J197" s="135" t="e">
        <f t="shared" ref="J197:J199" ca="1" si="395">IF(I197="ข้าราชการพลเรือนในสถาบันอุดมศึกษา",1,0)</f>
        <v>#NAME?</v>
      </c>
      <c r="K197" s="135" t="e">
        <f t="shared" ref="K197:K199" ca="1" si="396">IF(I197="พนักงานมหาวิทยาลัย",1,0)</f>
        <v>#NAME?</v>
      </c>
      <c r="L197" s="135"/>
      <c r="M197" s="135" t="e">
        <f t="shared" ref="M197:M199" ca="1" si="397">IF(I197="ลูกจ้างชั่วคราวรายเดือน",1,0)</f>
        <v>#NAME?</v>
      </c>
      <c r="N197" s="135" t="e">
        <f t="shared" ref="N197:N199" ca="1" si="398">IF(I197="อาจารย์พิเศษรายชั่วโมง",1,0)</f>
        <v>#NAME?</v>
      </c>
      <c r="O197" s="135" t="e">
        <f t="shared" ref="O197:O199" ca="1" si="399">IF(I197="บุคคลภายนอก",1,0)</f>
        <v>#NAME?</v>
      </c>
      <c r="P197" s="135" t="e">
        <f t="shared" ca="1" si="5"/>
        <v>#NAME?</v>
      </c>
      <c r="Q197" s="134"/>
      <c r="R197" s="134"/>
      <c r="S197" s="134"/>
      <c r="T197" s="136">
        <v>1529900042038</v>
      </c>
      <c r="U197" s="136">
        <v>1529900042038</v>
      </c>
      <c r="V197" s="131">
        <f t="shared" si="18"/>
        <v>1</v>
      </c>
      <c r="W197" s="135">
        <f t="shared" ref="W197:W199" si="400">IF(V197="ข้าราชการพลเรือนในสถาบันอุดมศึกษา",1,0)</f>
        <v>0</v>
      </c>
      <c r="X197" s="135">
        <f t="shared" ref="X197:X199" si="401">IF(V197="พนักงานมหาวิทยาลัย",1,0)</f>
        <v>0</v>
      </c>
      <c r="Y197" s="135"/>
      <c r="Z197" s="135">
        <f t="shared" ref="Z197:Z199" si="402">IF(V197="ลูกจ้างชั่วคราวรายเดือน",1,0)</f>
        <v>0</v>
      </c>
      <c r="AA197" s="135">
        <f t="shared" ref="AA197:AA199" si="403">IF(V197="อาจารย์พิเศษรายชั่วโมง",1,0)</f>
        <v>0</v>
      </c>
      <c r="AB197" s="135">
        <f t="shared" ref="AB197:AB199" si="404">IF(V197="บุคคลภายนอก",1,0)</f>
        <v>0</v>
      </c>
      <c r="AC197" s="135">
        <f t="shared" si="7"/>
        <v>0</v>
      </c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</row>
    <row r="198" spans="1:49" ht="21.75" customHeight="1">
      <c r="A198" s="138"/>
      <c r="B198" s="133" t="str">
        <f t="array" ref="B198">INDEX(รายชื่ออาจารย์ตามสาขา!$C:$C,MATCH('เอกสารหมายเลข 1 ส่งเสิรม'!$T198,รายชื่ออาจารย์ตามสาขา!$B:$B,0))</f>
        <v>นางสาวปัณฑิตา  อินทรักษา</v>
      </c>
      <c r="C198" s="133" t="str">
        <f t="array" ref="C198">INDEX(รายชื่ออาจารย์ตามสาขา!$D:$D,MATCH('เอกสารหมายเลข 1 ส่งเสิรม'!$T198,รายชื่ออาจารย์ตามสาขา!$B:$B,0))</f>
        <v>คณะครุศาสตร์</v>
      </c>
      <c r="D198" s="134" t="str">
        <f t="array" ref="D198">INDEX(รายชื่ออาจารย์ตามสาขา!$E:$E,MATCH('เอกสารหมายเลข 1 ส่งเสิรม'!$T198,รายชื่ออาจารย์ตามสาขา!$B:$B,0))</f>
        <v>สาขาวิชาหลักสูตรและการสอน</v>
      </c>
      <c r="E198" s="134"/>
      <c r="F198" s="134"/>
      <c r="G198" s="134"/>
      <c r="H198" s="134"/>
      <c r="I198" s="134" t="e">
        <f t="array" aca="1" ref="I198" ca="1">_xludf.IFNA(INDEX(รายชื่ออาจารย์ตามสาขา!$F:$F,MATCH('เอกสารหมายเลข 1 ส่งเสิรม'!$T198,รายชื่ออาจารย์ตามสาขา!$B:$B,0)),"บุคคลภายนอก")</f>
        <v>#NAME?</v>
      </c>
      <c r="J198" s="135" t="e">
        <f t="shared" ca="1" si="395"/>
        <v>#NAME?</v>
      </c>
      <c r="K198" s="135" t="e">
        <f t="shared" ca="1" si="396"/>
        <v>#NAME?</v>
      </c>
      <c r="L198" s="135"/>
      <c r="M198" s="135" t="e">
        <f t="shared" ca="1" si="397"/>
        <v>#NAME?</v>
      </c>
      <c r="N198" s="135" t="e">
        <f t="shared" ca="1" si="398"/>
        <v>#NAME?</v>
      </c>
      <c r="O198" s="135" t="e">
        <f t="shared" ca="1" si="399"/>
        <v>#NAME?</v>
      </c>
      <c r="P198" s="135" t="e">
        <f t="shared" ca="1" si="5"/>
        <v>#NAME?</v>
      </c>
      <c r="Q198" s="134"/>
      <c r="R198" s="134"/>
      <c r="S198" s="134"/>
      <c r="T198" s="136">
        <v>3480300002573</v>
      </c>
      <c r="U198" s="136">
        <v>3480300002573</v>
      </c>
      <c r="V198" s="131">
        <f t="shared" si="18"/>
        <v>1</v>
      </c>
      <c r="W198" s="135">
        <f t="shared" si="400"/>
        <v>0</v>
      </c>
      <c r="X198" s="135">
        <f t="shared" si="401"/>
        <v>0</v>
      </c>
      <c r="Y198" s="135"/>
      <c r="Z198" s="135">
        <f t="shared" si="402"/>
        <v>0</v>
      </c>
      <c r="AA198" s="135">
        <f t="shared" si="403"/>
        <v>0</v>
      </c>
      <c r="AB198" s="135">
        <f t="shared" si="404"/>
        <v>0</v>
      </c>
      <c r="AC198" s="135">
        <f t="shared" si="7"/>
        <v>0</v>
      </c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</row>
    <row r="199" spans="1:49" ht="21.75" customHeight="1">
      <c r="A199" s="138"/>
      <c r="B199" s="133" t="str">
        <f t="array" ref="B199">INDEX(รายชื่ออาจารย์ตามสาขา!$C:$C,MATCH('เอกสารหมายเลข 1 ส่งเสิรม'!$T199,รายชื่ออาจารย์ตามสาขา!$B:$B,0))</f>
        <v>ผศ.ศรีสุดา  กางทอง</v>
      </c>
      <c r="C199" s="133" t="str">
        <f t="array" ref="C199">INDEX(รายชื่ออาจารย์ตามสาขา!$D:$D,MATCH('เอกสารหมายเลข 1 ส่งเสิรม'!$T199,รายชื่ออาจารย์ตามสาขา!$B:$B,0))</f>
        <v>คณะครุศาสตร์</v>
      </c>
      <c r="D199" s="134" t="str">
        <f t="array" ref="D199">INDEX(รายชื่ออาจารย์ตามสาขา!$E:$E,MATCH('เอกสารหมายเลข 1 ส่งเสิรม'!$T199,รายชื่ออาจารย์ตามสาขา!$B:$B,0))</f>
        <v>สาขาวิชาหลักสูตรและการสอน</v>
      </c>
      <c r="E199" s="134"/>
      <c r="F199" s="134"/>
      <c r="G199" s="134"/>
      <c r="H199" s="134"/>
      <c r="I199" s="134" t="e">
        <f t="array" aca="1" ref="I199" ca="1">_xludf.IFNA(INDEX(รายชื่ออาจารย์ตามสาขา!$F:$F,MATCH('เอกสารหมายเลข 1 ส่งเสิรม'!$T199,รายชื่ออาจารย์ตามสาขา!$B:$B,0)),"บุคคลภายนอก")</f>
        <v>#NAME?</v>
      </c>
      <c r="J199" s="135" t="e">
        <f t="shared" ca="1" si="395"/>
        <v>#NAME?</v>
      </c>
      <c r="K199" s="135" t="e">
        <f t="shared" ca="1" si="396"/>
        <v>#NAME?</v>
      </c>
      <c r="L199" s="135"/>
      <c r="M199" s="135" t="e">
        <f t="shared" ca="1" si="397"/>
        <v>#NAME?</v>
      </c>
      <c r="N199" s="135" t="e">
        <f t="shared" ca="1" si="398"/>
        <v>#NAME?</v>
      </c>
      <c r="O199" s="135" t="e">
        <f t="shared" ca="1" si="399"/>
        <v>#NAME?</v>
      </c>
      <c r="P199" s="135" t="e">
        <f t="shared" ca="1" si="5"/>
        <v>#NAME?</v>
      </c>
      <c r="Q199" s="134"/>
      <c r="R199" s="134"/>
      <c r="S199" s="134"/>
      <c r="T199" s="136">
        <v>3429900063911</v>
      </c>
      <c r="U199" s="136">
        <v>3429900063911</v>
      </c>
      <c r="V199" s="131">
        <f t="shared" si="18"/>
        <v>1</v>
      </c>
      <c r="W199" s="135">
        <f t="shared" si="400"/>
        <v>0</v>
      </c>
      <c r="X199" s="135">
        <f t="shared" si="401"/>
        <v>0</v>
      </c>
      <c r="Y199" s="135"/>
      <c r="Z199" s="135">
        <f t="shared" si="402"/>
        <v>0</v>
      </c>
      <c r="AA199" s="135">
        <f t="shared" si="403"/>
        <v>0</v>
      </c>
      <c r="AB199" s="135">
        <f t="shared" si="404"/>
        <v>0</v>
      </c>
      <c r="AC199" s="135">
        <f t="shared" si="7"/>
        <v>0</v>
      </c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</row>
    <row r="200" spans="1:49" ht="21.75" customHeight="1">
      <c r="A200" s="138"/>
      <c r="B200" s="133"/>
      <c r="C200" s="133"/>
      <c r="D200" s="134"/>
      <c r="E200" s="134"/>
      <c r="F200" s="134"/>
      <c r="G200" s="134"/>
      <c r="H200" s="134"/>
      <c r="I200" s="134"/>
      <c r="J200" s="135"/>
      <c r="K200" s="135"/>
      <c r="L200" s="135"/>
      <c r="M200" s="135"/>
      <c r="N200" s="135"/>
      <c r="O200" s="135"/>
      <c r="P200" s="135">
        <f t="shared" si="5"/>
        <v>0</v>
      </c>
      <c r="Q200" s="134"/>
      <c r="R200" s="134"/>
      <c r="S200" s="134"/>
      <c r="T200" s="140"/>
      <c r="U200" s="140"/>
      <c r="V200" s="131">
        <f t="shared" si="18"/>
        <v>0</v>
      </c>
      <c r="W200" s="135"/>
      <c r="X200" s="135"/>
      <c r="Y200" s="135"/>
      <c r="Z200" s="135"/>
      <c r="AA200" s="135"/>
      <c r="AB200" s="135"/>
      <c r="AC200" s="135">
        <f t="shared" si="7"/>
        <v>0</v>
      </c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</row>
    <row r="201" spans="1:49" ht="21.75" customHeight="1">
      <c r="A201" s="141" t="s">
        <v>728</v>
      </c>
      <c r="B201" s="141"/>
      <c r="C201" s="141"/>
      <c r="D201" s="142"/>
      <c r="E201" s="142"/>
      <c r="F201" s="142"/>
      <c r="G201" s="142"/>
      <c r="H201" s="142"/>
      <c r="I201" s="142"/>
      <c r="J201" s="143" t="e">
        <f t="shared" ref="J201:O201" ca="1" si="405">J202-J245</f>
        <v>#NAME?</v>
      </c>
      <c r="K201" s="143" t="e">
        <f t="shared" ca="1" si="405"/>
        <v>#NAME?</v>
      </c>
      <c r="L201" s="143">
        <f t="shared" si="405"/>
        <v>0</v>
      </c>
      <c r="M201" s="143" t="e">
        <f t="shared" ca="1" si="405"/>
        <v>#NAME?</v>
      </c>
      <c r="N201" s="143" t="e">
        <f t="shared" ca="1" si="405"/>
        <v>#NAME?</v>
      </c>
      <c r="O201" s="143" t="e">
        <f t="shared" ca="1" si="405"/>
        <v>#NAME?</v>
      </c>
      <c r="P201" s="145" t="e">
        <f t="shared" ca="1" si="5"/>
        <v>#NAME?</v>
      </c>
      <c r="Q201" s="146"/>
      <c r="R201" s="146"/>
      <c r="S201" s="146"/>
      <c r="T201" s="56"/>
      <c r="U201" s="56"/>
      <c r="V201" s="68">
        <f t="shared" si="18"/>
        <v>0</v>
      </c>
      <c r="W201" s="143">
        <f t="shared" ref="W201:AB201" si="406">W202-W245</f>
        <v>0</v>
      </c>
      <c r="X201" s="143">
        <f t="shared" si="406"/>
        <v>0</v>
      </c>
      <c r="Y201" s="143">
        <f t="shared" si="406"/>
        <v>0</v>
      </c>
      <c r="Z201" s="143">
        <f t="shared" si="406"/>
        <v>0</v>
      </c>
      <c r="AA201" s="143">
        <f t="shared" si="406"/>
        <v>0</v>
      </c>
      <c r="AB201" s="143">
        <f t="shared" si="406"/>
        <v>0</v>
      </c>
      <c r="AC201" s="145">
        <f t="shared" si="7"/>
        <v>0</v>
      </c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</row>
    <row r="202" spans="1:49" ht="21.75" customHeight="1">
      <c r="A202" s="141" t="str">
        <f>C204</f>
        <v>คณะเทคโนโลยีการเกษตร</v>
      </c>
      <c r="B202" s="141"/>
      <c r="C202" s="141"/>
      <c r="D202" s="142"/>
      <c r="E202" s="142"/>
      <c r="F202" s="142"/>
      <c r="G202" s="142"/>
      <c r="H202" s="142" t="str">
        <f>F202&amp; " สาขา"&amp;D202&amp;" "&amp;E202&amp;" ปี "&amp;G202</f>
        <v xml:space="preserve"> สาขา  ปี </v>
      </c>
      <c r="I202" s="142"/>
      <c r="J202" s="143" t="e">
        <f t="shared" ref="J202:N202" ca="1" si="407">SUMIF($C:$C,$A202,J:J)</f>
        <v>#NAME?</v>
      </c>
      <c r="K202" s="143" t="e">
        <f t="shared" ca="1" si="407"/>
        <v>#NAME?</v>
      </c>
      <c r="L202" s="143">
        <f t="shared" si="407"/>
        <v>0</v>
      </c>
      <c r="M202" s="143" t="e">
        <f t="shared" ca="1" si="407"/>
        <v>#NAME?</v>
      </c>
      <c r="N202" s="145" t="e">
        <f t="shared" ca="1" si="407"/>
        <v>#NAME?</v>
      </c>
      <c r="O202" s="145">
        <f>IF(I202="บุคคลภายนอก",1,0)</f>
        <v>0</v>
      </c>
      <c r="P202" s="145" t="e">
        <f t="shared" ca="1" si="5"/>
        <v>#NAME?</v>
      </c>
      <c r="Q202" s="146"/>
      <c r="R202" s="146"/>
      <c r="S202" s="146"/>
      <c r="T202" s="56"/>
      <c r="U202" s="56"/>
      <c r="V202" s="68">
        <f t="shared" si="18"/>
        <v>0</v>
      </c>
      <c r="W202" s="143">
        <f t="shared" ref="W202:AA202" si="408">SUMIF($C:$C,$A202,W:W)</f>
        <v>0</v>
      </c>
      <c r="X202" s="143">
        <f t="shared" si="408"/>
        <v>0</v>
      </c>
      <c r="Y202" s="143">
        <f t="shared" si="408"/>
        <v>0</v>
      </c>
      <c r="Z202" s="143">
        <f t="shared" si="408"/>
        <v>0</v>
      </c>
      <c r="AA202" s="145">
        <f t="shared" si="408"/>
        <v>0</v>
      </c>
      <c r="AB202" s="145">
        <f>IF(V202="บุคคลภายนอก",1,0)</f>
        <v>0</v>
      </c>
      <c r="AC202" s="145">
        <f t="shared" si="7"/>
        <v>0</v>
      </c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</row>
    <row r="203" spans="1:49" ht="21.75" customHeight="1">
      <c r="A203" s="103">
        <v>1</v>
      </c>
      <c r="B203" s="104" t="str">
        <f>F204&amp; " สาขา"&amp;D204&amp;" "&amp;E204&amp;" ปี "&amp;G204</f>
        <v>วิทยาศาสตรบัณฑิต สาขาการประมง ปรับปรุง ปี 2559</v>
      </c>
      <c r="C203" s="104"/>
      <c r="D203" s="105"/>
      <c r="E203" s="105"/>
      <c r="F203" s="105"/>
      <c r="G203" s="105"/>
      <c r="H203" s="105"/>
      <c r="I203" s="105"/>
      <c r="J203" s="106" t="e">
        <f t="shared" ref="J203:O203" ca="1" si="409">SUMIF($H:$H,$B203,J:J)</f>
        <v>#NAME?</v>
      </c>
      <c r="K203" s="106" t="e">
        <f t="shared" ca="1" si="409"/>
        <v>#NAME?</v>
      </c>
      <c r="L203" s="106">
        <f t="shared" si="409"/>
        <v>0</v>
      </c>
      <c r="M203" s="106" t="e">
        <f t="shared" ca="1" si="409"/>
        <v>#NAME?</v>
      </c>
      <c r="N203" s="106" t="e">
        <f t="shared" ca="1" si="409"/>
        <v>#NAME?</v>
      </c>
      <c r="O203" s="106" t="e">
        <f t="shared" ca="1" si="409"/>
        <v>#NAME?</v>
      </c>
      <c r="P203" s="106" t="e">
        <f t="shared" ca="1" si="5"/>
        <v>#NAME?</v>
      </c>
      <c r="Q203" s="105"/>
      <c r="R203" s="105"/>
      <c r="S203" s="105"/>
      <c r="T203" s="58"/>
      <c r="U203" s="58"/>
      <c r="V203" s="68">
        <f t="shared" si="18"/>
        <v>0</v>
      </c>
      <c r="W203" s="106">
        <f t="shared" ref="W203:AB203" si="410">SUMIF($H:$H,$B203,W:W)</f>
        <v>0</v>
      </c>
      <c r="X203" s="106">
        <f t="shared" si="410"/>
        <v>0</v>
      </c>
      <c r="Y203" s="106">
        <f t="shared" si="410"/>
        <v>0</v>
      </c>
      <c r="Z203" s="106">
        <f t="shared" si="410"/>
        <v>0</v>
      </c>
      <c r="AA203" s="106">
        <f t="shared" si="410"/>
        <v>0</v>
      </c>
      <c r="AB203" s="106">
        <f t="shared" si="410"/>
        <v>0</v>
      </c>
      <c r="AC203" s="106">
        <f t="shared" si="7"/>
        <v>0</v>
      </c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</row>
    <row r="204" spans="1:49" ht="21.75" customHeight="1">
      <c r="A204" s="97"/>
      <c r="B204" s="98" t="s">
        <v>730</v>
      </c>
      <c r="C204" s="98" t="s">
        <v>191</v>
      </c>
      <c r="D204" s="99" t="s">
        <v>202</v>
      </c>
      <c r="E204" s="99" t="s">
        <v>46</v>
      </c>
      <c r="F204" s="99" t="s">
        <v>198</v>
      </c>
      <c r="G204" s="99" t="s">
        <v>45</v>
      </c>
      <c r="H204" s="99" t="str">
        <f t="shared" ref="H204:H208" si="411">F204&amp; " สาขา"&amp;D204&amp;" "&amp;E204&amp;" ปี "&amp;G204</f>
        <v>วิทยาศาสตรบัณฑิต สาขาการประมง ปรับปรุง ปี 2559</v>
      </c>
      <c r="I204" s="99" t="e">
        <f t="array" aca="1" ref="I204" ca="1">_xludf.IFNA(INDEX(รายชื่ออาจารย์ตามสาขา!$F:$F,MATCH('เอกสารหมายเลข 1 ส่งเสิรม'!$T204,รายชื่ออาจารย์ตามสาขา!$B:$B,0)),"บุคคลภายนอก")</f>
        <v>#NAME?</v>
      </c>
      <c r="J204" s="100" t="e">
        <f t="shared" ref="J204:J208" ca="1" si="412">IF(I204="ข้าราชการพลเรือนในสถาบันอุดมศึกษา",1,0)</f>
        <v>#NAME?</v>
      </c>
      <c r="K204" s="100" t="e">
        <f t="shared" ref="K204:K208" ca="1" si="413">IF(I204="พนักงานมหาวิทยาลัย",1,0)</f>
        <v>#NAME?</v>
      </c>
      <c r="L204" s="100"/>
      <c r="M204" s="100" t="e">
        <f t="shared" ref="M204:M208" ca="1" si="414">IF(I204="ลูกจ้างชั่วคราวรายเดือน",1,0)</f>
        <v>#NAME?</v>
      </c>
      <c r="N204" s="100" t="e">
        <f t="shared" ref="N204:N208" ca="1" si="415">IF(I204="อาจารย์พิเศษรายชั่วโมง",1,0)</f>
        <v>#NAME?</v>
      </c>
      <c r="O204" s="100" t="e">
        <f t="shared" ref="O204:O208" ca="1" si="416">IF(I204="บุคคลภายนอก",1,0)</f>
        <v>#NAME?</v>
      </c>
      <c r="P204" s="100" t="e">
        <f t="shared" ca="1" si="5"/>
        <v>#NAME?</v>
      </c>
      <c r="Q204" s="99"/>
      <c r="R204" s="99"/>
      <c r="S204" s="99"/>
      <c r="T204" s="8">
        <v>3471500128059</v>
      </c>
      <c r="U204" s="8">
        <v>3471500128059</v>
      </c>
      <c r="V204" s="68">
        <f t="shared" si="18"/>
        <v>1</v>
      </c>
      <c r="W204" s="100">
        <f t="shared" ref="W204:W208" si="417">IF(V204="ข้าราชการพลเรือนในสถาบันอุดมศึกษา",1,0)</f>
        <v>0</v>
      </c>
      <c r="X204" s="100">
        <f t="shared" ref="X204:X208" si="418">IF(V204="พนักงานมหาวิทยาลัย",1,0)</f>
        <v>0</v>
      </c>
      <c r="Y204" s="100"/>
      <c r="Z204" s="100">
        <f t="shared" ref="Z204:Z208" si="419">IF(V204="ลูกจ้างชั่วคราวรายเดือน",1,0)</f>
        <v>0</v>
      </c>
      <c r="AA204" s="100">
        <f t="shared" ref="AA204:AA208" si="420">IF(V204="อาจารย์พิเศษรายชั่วโมง",1,0)</f>
        <v>0</v>
      </c>
      <c r="AB204" s="100">
        <f t="shared" ref="AB204:AB208" si="421">IF(V204="บุคคลภายนอก",1,0)</f>
        <v>0</v>
      </c>
      <c r="AC204" s="100">
        <f t="shared" si="7"/>
        <v>0</v>
      </c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</row>
    <row r="205" spans="1:49" ht="21.75" customHeight="1">
      <c r="A205" s="97"/>
      <c r="B205" s="98" t="s">
        <v>732</v>
      </c>
      <c r="C205" s="98" t="s">
        <v>191</v>
      </c>
      <c r="D205" s="99" t="s">
        <v>202</v>
      </c>
      <c r="E205" s="99" t="s">
        <v>46</v>
      </c>
      <c r="F205" s="99" t="s">
        <v>198</v>
      </c>
      <c r="G205" s="99" t="s">
        <v>45</v>
      </c>
      <c r="H205" s="99" t="str">
        <f t="shared" si="411"/>
        <v>วิทยาศาสตรบัณฑิต สาขาการประมง ปรับปรุง ปี 2559</v>
      </c>
      <c r="I205" s="99" t="e">
        <f t="array" aca="1" ref="I205" ca="1">_xludf.IFNA(INDEX(รายชื่ออาจารย์ตามสาขา!$F:$F,MATCH('เอกสารหมายเลข 1 ส่งเสิรม'!$T205,รายชื่ออาจารย์ตามสาขา!$B:$B,0)),"บุคคลภายนอก")</f>
        <v>#NAME?</v>
      </c>
      <c r="J205" s="100" t="e">
        <f t="shared" ca="1" si="412"/>
        <v>#NAME?</v>
      </c>
      <c r="K205" s="100" t="e">
        <f t="shared" ca="1" si="413"/>
        <v>#NAME?</v>
      </c>
      <c r="L205" s="100"/>
      <c r="M205" s="100" t="e">
        <f t="shared" ca="1" si="414"/>
        <v>#NAME?</v>
      </c>
      <c r="N205" s="100" t="e">
        <f t="shared" ca="1" si="415"/>
        <v>#NAME?</v>
      </c>
      <c r="O205" s="100" t="e">
        <f t="shared" ca="1" si="416"/>
        <v>#NAME?</v>
      </c>
      <c r="P205" s="100" t="e">
        <f t="shared" ca="1" si="5"/>
        <v>#NAME?</v>
      </c>
      <c r="Q205" s="99"/>
      <c r="R205" s="99"/>
      <c r="S205" s="99"/>
      <c r="T205" s="8">
        <v>5470100097259</v>
      </c>
      <c r="U205" s="8">
        <v>5470100097259</v>
      </c>
      <c r="V205" s="68">
        <f t="shared" si="18"/>
        <v>1</v>
      </c>
      <c r="W205" s="100">
        <f t="shared" si="417"/>
        <v>0</v>
      </c>
      <c r="X205" s="100">
        <f t="shared" si="418"/>
        <v>0</v>
      </c>
      <c r="Y205" s="100"/>
      <c r="Z205" s="100">
        <f t="shared" si="419"/>
        <v>0</v>
      </c>
      <c r="AA205" s="100">
        <f t="shared" si="420"/>
        <v>0</v>
      </c>
      <c r="AB205" s="100">
        <f t="shared" si="421"/>
        <v>0</v>
      </c>
      <c r="AC205" s="100">
        <f t="shared" si="7"/>
        <v>0</v>
      </c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</row>
    <row r="206" spans="1:49" ht="21.75" customHeight="1">
      <c r="A206" s="97"/>
      <c r="B206" s="98" t="s">
        <v>203</v>
      </c>
      <c r="C206" s="98" t="s">
        <v>191</v>
      </c>
      <c r="D206" s="99" t="s">
        <v>202</v>
      </c>
      <c r="E206" s="99" t="s">
        <v>46</v>
      </c>
      <c r="F206" s="99" t="s">
        <v>198</v>
      </c>
      <c r="G206" s="99" t="s">
        <v>45</v>
      </c>
      <c r="H206" s="99" t="str">
        <f t="shared" si="411"/>
        <v>วิทยาศาสตรบัณฑิต สาขาการประมง ปรับปรุง ปี 2559</v>
      </c>
      <c r="I206" s="99" t="e">
        <f t="array" aca="1" ref="I206" ca="1">_xludf.IFNA(INDEX(รายชื่ออาจารย์ตามสาขา!$F:$F,MATCH('เอกสารหมายเลข 1 ส่งเสิรม'!$T206,รายชื่ออาจารย์ตามสาขา!$B:$B,0)),"บุคคลภายนอก")</f>
        <v>#NAME?</v>
      </c>
      <c r="J206" s="100" t="e">
        <f t="shared" ca="1" si="412"/>
        <v>#NAME?</v>
      </c>
      <c r="K206" s="100" t="e">
        <f t="shared" ca="1" si="413"/>
        <v>#NAME?</v>
      </c>
      <c r="L206" s="100"/>
      <c r="M206" s="100" t="e">
        <f t="shared" ca="1" si="414"/>
        <v>#NAME?</v>
      </c>
      <c r="N206" s="100" t="e">
        <f t="shared" ca="1" si="415"/>
        <v>#NAME?</v>
      </c>
      <c r="O206" s="100" t="e">
        <f t="shared" ca="1" si="416"/>
        <v>#NAME?</v>
      </c>
      <c r="P206" s="100" t="e">
        <f t="shared" ca="1" si="5"/>
        <v>#NAME?</v>
      </c>
      <c r="Q206" s="99"/>
      <c r="R206" s="99"/>
      <c r="S206" s="99"/>
      <c r="T206" s="8">
        <v>1800100027955</v>
      </c>
      <c r="U206" s="8">
        <v>1800100027955</v>
      </c>
      <c r="V206" s="68">
        <f t="shared" si="18"/>
        <v>1</v>
      </c>
      <c r="W206" s="100">
        <f t="shared" si="417"/>
        <v>0</v>
      </c>
      <c r="X206" s="100">
        <f t="shared" si="418"/>
        <v>0</v>
      </c>
      <c r="Y206" s="100"/>
      <c r="Z206" s="100">
        <f t="shared" si="419"/>
        <v>0</v>
      </c>
      <c r="AA206" s="100">
        <f t="shared" si="420"/>
        <v>0</v>
      </c>
      <c r="AB206" s="100">
        <f t="shared" si="421"/>
        <v>0</v>
      </c>
      <c r="AC206" s="100">
        <f t="shared" si="7"/>
        <v>0</v>
      </c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</row>
    <row r="207" spans="1:49" ht="21.75" customHeight="1">
      <c r="A207" s="97"/>
      <c r="B207" s="98" t="s">
        <v>201</v>
      </c>
      <c r="C207" s="98" t="s">
        <v>191</v>
      </c>
      <c r="D207" s="99" t="s">
        <v>202</v>
      </c>
      <c r="E207" s="99" t="s">
        <v>46</v>
      </c>
      <c r="F207" s="99" t="s">
        <v>198</v>
      </c>
      <c r="G207" s="99" t="s">
        <v>45</v>
      </c>
      <c r="H207" s="99" t="str">
        <f t="shared" si="411"/>
        <v>วิทยาศาสตรบัณฑิต สาขาการประมง ปรับปรุง ปี 2559</v>
      </c>
      <c r="I207" s="99" t="e">
        <f t="array" aca="1" ref="I207" ca="1">_xludf.IFNA(INDEX(รายชื่ออาจารย์ตามสาขา!$F:$F,MATCH('เอกสารหมายเลข 1 ส่งเสิรม'!$T207,รายชื่ออาจารย์ตามสาขา!$B:$B,0)),"บุคคลภายนอก")</f>
        <v>#NAME?</v>
      </c>
      <c r="J207" s="100" t="e">
        <f t="shared" ca="1" si="412"/>
        <v>#NAME?</v>
      </c>
      <c r="K207" s="100" t="e">
        <f t="shared" ca="1" si="413"/>
        <v>#NAME?</v>
      </c>
      <c r="L207" s="100"/>
      <c r="M207" s="100" t="e">
        <f t="shared" ca="1" si="414"/>
        <v>#NAME?</v>
      </c>
      <c r="N207" s="100" t="e">
        <f t="shared" ca="1" si="415"/>
        <v>#NAME?</v>
      </c>
      <c r="O207" s="100" t="e">
        <f t="shared" ca="1" si="416"/>
        <v>#NAME?</v>
      </c>
      <c r="P207" s="100" t="e">
        <f t="shared" ca="1" si="5"/>
        <v>#NAME?</v>
      </c>
      <c r="Q207" s="99"/>
      <c r="R207" s="99"/>
      <c r="S207" s="99"/>
      <c r="T207" s="8">
        <v>1410100008326</v>
      </c>
      <c r="U207" s="8">
        <v>1410100008326</v>
      </c>
      <c r="V207" s="68">
        <f t="shared" si="18"/>
        <v>1</v>
      </c>
      <c r="W207" s="100">
        <f t="shared" si="417"/>
        <v>0</v>
      </c>
      <c r="X207" s="100">
        <f t="shared" si="418"/>
        <v>0</v>
      </c>
      <c r="Y207" s="100"/>
      <c r="Z207" s="100">
        <f t="shared" si="419"/>
        <v>0</v>
      </c>
      <c r="AA207" s="100">
        <f t="shared" si="420"/>
        <v>0</v>
      </c>
      <c r="AB207" s="100">
        <f t="shared" si="421"/>
        <v>0</v>
      </c>
      <c r="AC207" s="100">
        <f t="shared" si="7"/>
        <v>0</v>
      </c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</row>
    <row r="208" spans="1:49" ht="21.75" customHeight="1">
      <c r="A208" s="97"/>
      <c r="B208" s="98" t="s">
        <v>204</v>
      </c>
      <c r="C208" s="98" t="s">
        <v>191</v>
      </c>
      <c r="D208" s="99" t="s">
        <v>202</v>
      </c>
      <c r="E208" s="99" t="s">
        <v>46</v>
      </c>
      <c r="F208" s="99" t="s">
        <v>198</v>
      </c>
      <c r="G208" s="99" t="s">
        <v>45</v>
      </c>
      <c r="H208" s="99" t="str">
        <f t="shared" si="411"/>
        <v>วิทยาศาสตรบัณฑิต สาขาการประมง ปรับปรุง ปี 2559</v>
      </c>
      <c r="I208" s="99" t="e">
        <f t="array" aca="1" ref="I208" ca="1">_xludf.IFNA(INDEX(รายชื่ออาจารย์ตามสาขา!$F:$F,MATCH('เอกสารหมายเลข 1 ส่งเสิรม'!$T208,รายชื่ออาจารย์ตามสาขา!$B:$B,0)),"บุคคลภายนอก")</f>
        <v>#NAME?</v>
      </c>
      <c r="J208" s="100" t="e">
        <f t="shared" ca="1" si="412"/>
        <v>#NAME?</v>
      </c>
      <c r="K208" s="100" t="e">
        <f t="shared" ca="1" si="413"/>
        <v>#NAME?</v>
      </c>
      <c r="L208" s="100"/>
      <c r="M208" s="100" t="e">
        <f t="shared" ca="1" si="414"/>
        <v>#NAME?</v>
      </c>
      <c r="N208" s="100" t="e">
        <f t="shared" ca="1" si="415"/>
        <v>#NAME?</v>
      </c>
      <c r="O208" s="100" t="e">
        <f t="shared" ca="1" si="416"/>
        <v>#NAME?</v>
      </c>
      <c r="P208" s="100" t="e">
        <f t="shared" ca="1" si="5"/>
        <v>#NAME?</v>
      </c>
      <c r="Q208" s="99"/>
      <c r="R208" s="99"/>
      <c r="S208" s="99"/>
      <c r="T208" s="8">
        <v>3439900176465</v>
      </c>
      <c r="U208" s="8">
        <v>3439900176465</v>
      </c>
      <c r="V208" s="68">
        <f t="shared" si="18"/>
        <v>1</v>
      </c>
      <c r="W208" s="100">
        <f t="shared" si="417"/>
        <v>0</v>
      </c>
      <c r="X208" s="100">
        <f t="shared" si="418"/>
        <v>0</v>
      </c>
      <c r="Y208" s="100"/>
      <c r="Z208" s="100">
        <f t="shared" si="419"/>
        <v>0</v>
      </c>
      <c r="AA208" s="100">
        <f t="shared" si="420"/>
        <v>0</v>
      </c>
      <c r="AB208" s="100">
        <f t="shared" si="421"/>
        <v>0</v>
      </c>
      <c r="AC208" s="100">
        <f t="shared" si="7"/>
        <v>0</v>
      </c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</row>
    <row r="209" spans="1:49" ht="21.75" customHeight="1">
      <c r="A209" s="103">
        <v>2</v>
      </c>
      <c r="B209" s="104" t="str">
        <f>F210&amp; " สาขา"&amp;D210&amp;" "&amp;E210&amp;" ปี "&amp;G210</f>
        <v>วิทยาศาสตรบัณฑิต สาขาเทคนิคการสัตวแพทย์ ปรับปรุง ปี 2559</v>
      </c>
      <c r="C209" s="104"/>
      <c r="D209" s="105"/>
      <c r="E209" s="105"/>
      <c r="F209" s="105"/>
      <c r="G209" s="105"/>
      <c r="H209" s="105"/>
      <c r="I209" s="105"/>
      <c r="J209" s="106" t="e">
        <f t="shared" ref="J209:O209" ca="1" si="422">SUMIF($H:$H,$B209,J:J)</f>
        <v>#NAME?</v>
      </c>
      <c r="K209" s="106" t="e">
        <f t="shared" ca="1" si="422"/>
        <v>#NAME?</v>
      </c>
      <c r="L209" s="106">
        <f t="shared" si="422"/>
        <v>0</v>
      </c>
      <c r="M209" s="106" t="e">
        <f t="shared" ca="1" si="422"/>
        <v>#NAME?</v>
      </c>
      <c r="N209" s="106" t="e">
        <f t="shared" ca="1" si="422"/>
        <v>#NAME?</v>
      </c>
      <c r="O209" s="106" t="e">
        <f t="shared" ca="1" si="422"/>
        <v>#NAME?</v>
      </c>
      <c r="P209" s="106" t="e">
        <f t="shared" ca="1" si="5"/>
        <v>#NAME?</v>
      </c>
      <c r="Q209" s="105"/>
      <c r="R209" s="105"/>
      <c r="S209" s="105"/>
      <c r="T209" s="58"/>
      <c r="U209" s="58"/>
      <c r="V209" s="68">
        <f t="shared" si="18"/>
        <v>0</v>
      </c>
      <c r="W209" s="106">
        <f t="shared" ref="W209:AB209" si="423">SUMIF($H:$H,$B209,W:W)</f>
        <v>0</v>
      </c>
      <c r="X209" s="106">
        <f t="shared" si="423"/>
        <v>0</v>
      </c>
      <c r="Y209" s="106">
        <f t="shared" si="423"/>
        <v>0</v>
      </c>
      <c r="Z209" s="106">
        <f t="shared" si="423"/>
        <v>0</v>
      </c>
      <c r="AA209" s="106">
        <f t="shared" si="423"/>
        <v>0</v>
      </c>
      <c r="AB209" s="106">
        <f t="shared" si="423"/>
        <v>0</v>
      </c>
      <c r="AC209" s="106">
        <f t="shared" si="7"/>
        <v>0</v>
      </c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</row>
    <row r="210" spans="1:49" ht="21.75" customHeight="1">
      <c r="A210" s="97"/>
      <c r="B210" s="98" t="s">
        <v>733</v>
      </c>
      <c r="C210" s="98" t="s">
        <v>191</v>
      </c>
      <c r="D210" s="99" t="s">
        <v>240</v>
      </c>
      <c r="E210" s="99" t="s">
        <v>46</v>
      </c>
      <c r="F210" s="99" t="s">
        <v>198</v>
      </c>
      <c r="G210" s="99" t="s">
        <v>45</v>
      </c>
      <c r="H210" s="99" t="str">
        <f t="shared" ref="H210:H214" si="424">F210&amp; " สาขา"&amp;D210&amp;" "&amp;E210&amp;" ปี "&amp;G210</f>
        <v>วิทยาศาสตรบัณฑิต สาขาเทคนิคการสัตวแพทย์ ปรับปรุง ปี 2559</v>
      </c>
      <c r="I210" s="99" t="e">
        <f t="array" aca="1" ref="I210" ca="1">_xludf.IFNA(INDEX(รายชื่ออาจารย์ตามสาขา!$F:$F,MATCH('เอกสารหมายเลข 1 ส่งเสิรม'!$T210,รายชื่ออาจารย์ตามสาขา!$B:$B,0)),"บุคคลภายนอก")</f>
        <v>#NAME?</v>
      </c>
      <c r="J210" s="100" t="e">
        <f t="shared" ref="J210:J214" ca="1" si="425">IF(I210="ข้าราชการพลเรือนในสถาบันอุดมศึกษา",1,0)</f>
        <v>#NAME?</v>
      </c>
      <c r="K210" s="100" t="e">
        <f t="shared" ref="K210:K214" ca="1" si="426">IF(I210="พนักงานมหาวิทยาลัย",1,0)</f>
        <v>#NAME?</v>
      </c>
      <c r="L210" s="100"/>
      <c r="M210" s="100" t="e">
        <f t="shared" ref="M210:M214" ca="1" si="427">IF(I210="ลูกจ้างชั่วคราวรายเดือน",1,0)</f>
        <v>#NAME?</v>
      </c>
      <c r="N210" s="100" t="e">
        <f t="shared" ref="N210:N214" ca="1" si="428">IF(I210="อาจารย์พิเศษรายชั่วโมง",1,0)</f>
        <v>#NAME?</v>
      </c>
      <c r="O210" s="100" t="e">
        <f t="shared" ref="O210:O214" ca="1" si="429">IF(I210="บุคคลภายนอก",1,0)</f>
        <v>#NAME?</v>
      </c>
      <c r="P210" s="100" t="e">
        <f t="shared" ca="1" si="5"/>
        <v>#NAME?</v>
      </c>
      <c r="Q210" s="99"/>
      <c r="R210" s="99"/>
      <c r="S210" s="99"/>
      <c r="T210" s="8">
        <v>3409900352409</v>
      </c>
      <c r="U210" s="8">
        <v>3409900352409</v>
      </c>
      <c r="V210" s="68">
        <f t="shared" si="18"/>
        <v>1</v>
      </c>
      <c r="W210" s="100">
        <f t="shared" ref="W210:W214" si="430">IF(V210="ข้าราชการพลเรือนในสถาบันอุดมศึกษา",1,0)</f>
        <v>0</v>
      </c>
      <c r="X210" s="100">
        <f t="shared" ref="X210:X214" si="431">IF(V210="พนักงานมหาวิทยาลัย",1,0)</f>
        <v>0</v>
      </c>
      <c r="Y210" s="100"/>
      <c r="Z210" s="100">
        <f t="shared" ref="Z210:Z214" si="432">IF(V210="ลูกจ้างชั่วคราวรายเดือน",1,0)</f>
        <v>0</v>
      </c>
      <c r="AA210" s="100">
        <f t="shared" ref="AA210:AA214" si="433">IF(V210="อาจารย์พิเศษรายชั่วโมง",1,0)</f>
        <v>0</v>
      </c>
      <c r="AB210" s="100">
        <f t="shared" ref="AB210:AB214" si="434">IF(V210="บุคคลภายนอก",1,0)</f>
        <v>0</v>
      </c>
      <c r="AC210" s="100">
        <f t="shared" si="7"/>
        <v>0</v>
      </c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</row>
    <row r="211" spans="1:49" ht="21.75" customHeight="1">
      <c r="A211" s="97"/>
      <c r="B211" s="98" t="s">
        <v>734</v>
      </c>
      <c r="C211" s="98" t="s">
        <v>191</v>
      </c>
      <c r="D211" s="99" t="s">
        <v>240</v>
      </c>
      <c r="E211" s="99" t="s">
        <v>46</v>
      </c>
      <c r="F211" s="99" t="s">
        <v>198</v>
      </c>
      <c r="G211" s="99" t="s">
        <v>45</v>
      </c>
      <c r="H211" s="99" t="str">
        <f t="shared" si="424"/>
        <v>วิทยาศาสตรบัณฑิต สาขาเทคนิคการสัตวแพทย์ ปรับปรุง ปี 2559</v>
      </c>
      <c r="I211" s="99" t="e">
        <f t="array" aca="1" ref="I211" ca="1">_xludf.IFNA(INDEX(รายชื่ออาจารย์ตามสาขา!$F:$F,MATCH('เอกสารหมายเลข 1 ส่งเสิรม'!$T211,รายชื่ออาจารย์ตามสาขา!$B:$B,0)),"บุคคลภายนอก")</f>
        <v>#NAME?</v>
      </c>
      <c r="J211" s="100" t="e">
        <f t="shared" ca="1" si="425"/>
        <v>#NAME?</v>
      </c>
      <c r="K211" s="100" t="e">
        <f t="shared" ca="1" si="426"/>
        <v>#NAME?</v>
      </c>
      <c r="L211" s="100"/>
      <c r="M211" s="100" t="e">
        <f t="shared" ca="1" si="427"/>
        <v>#NAME?</v>
      </c>
      <c r="N211" s="100" t="e">
        <f t="shared" ca="1" si="428"/>
        <v>#NAME?</v>
      </c>
      <c r="O211" s="100" t="e">
        <f t="shared" ca="1" si="429"/>
        <v>#NAME?</v>
      </c>
      <c r="P211" s="100" t="e">
        <f t="shared" ca="1" si="5"/>
        <v>#NAME?</v>
      </c>
      <c r="Q211" s="99"/>
      <c r="R211" s="99"/>
      <c r="S211" s="99"/>
      <c r="T211" s="8">
        <v>3460500427276</v>
      </c>
      <c r="U211" s="8">
        <v>3460500427276</v>
      </c>
      <c r="V211" s="68">
        <f t="shared" si="18"/>
        <v>1</v>
      </c>
      <c r="W211" s="100">
        <f t="shared" si="430"/>
        <v>0</v>
      </c>
      <c r="X211" s="100">
        <f t="shared" si="431"/>
        <v>0</v>
      </c>
      <c r="Y211" s="100"/>
      <c r="Z211" s="100">
        <f t="shared" si="432"/>
        <v>0</v>
      </c>
      <c r="AA211" s="100">
        <f t="shared" si="433"/>
        <v>0</v>
      </c>
      <c r="AB211" s="100">
        <f t="shared" si="434"/>
        <v>0</v>
      </c>
      <c r="AC211" s="100">
        <f t="shared" si="7"/>
        <v>0</v>
      </c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</row>
    <row r="212" spans="1:49" ht="21.75" customHeight="1">
      <c r="A212" s="97"/>
      <c r="B212" s="98" t="s">
        <v>254</v>
      </c>
      <c r="C212" s="98" t="s">
        <v>191</v>
      </c>
      <c r="D212" s="99" t="s">
        <v>240</v>
      </c>
      <c r="E212" s="99" t="s">
        <v>46</v>
      </c>
      <c r="F212" s="99" t="s">
        <v>198</v>
      </c>
      <c r="G212" s="99" t="s">
        <v>45</v>
      </c>
      <c r="H212" s="99" t="str">
        <f t="shared" si="424"/>
        <v>วิทยาศาสตรบัณฑิต สาขาเทคนิคการสัตวแพทย์ ปรับปรุง ปี 2559</v>
      </c>
      <c r="I212" s="99" t="e">
        <f t="array" aca="1" ref="I212" ca="1">_xludf.IFNA(INDEX(รายชื่ออาจารย์ตามสาขา!$F:$F,MATCH('เอกสารหมายเลข 1 ส่งเสิรม'!$T212,รายชื่ออาจารย์ตามสาขา!$B:$B,0)),"บุคคลภายนอก")</f>
        <v>#NAME?</v>
      </c>
      <c r="J212" s="100" t="e">
        <f t="shared" ca="1" si="425"/>
        <v>#NAME?</v>
      </c>
      <c r="K212" s="100" t="e">
        <f t="shared" ca="1" si="426"/>
        <v>#NAME?</v>
      </c>
      <c r="L212" s="100"/>
      <c r="M212" s="100" t="e">
        <f t="shared" ca="1" si="427"/>
        <v>#NAME?</v>
      </c>
      <c r="N212" s="100" t="e">
        <f t="shared" ca="1" si="428"/>
        <v>#NAME?</v>
      </c>
      <c r="O212" s="100" t="e">
        <f t="shared" ca="1" si="429"/>
        <v>#NAME?</v>
      </c>
      <c r="P212" s="100" t="e">
        <f t="shared" ca="1" si="5"/>
        <v>#NAME?</v>
      </c>
      <c r="Q212" s="99"/>
      <c r="R212" s="99"/>
      <c r="S212" s="99"/>
      <c r="T212" s="8">
        <v>3400200007433</v>
      </c>
      <c r="U212" s="8">
        <v>3400200007433</v>
      </c>
      <c r="V212" s="68">
        <f t="shared" si="18"/>
        <v>1</v>
      </c>
      <c r="W212" s="100">
        <f t="shared" si="430"/>
        <v>0</v>
      </c>
      <c r="X212" s="100">
        <f t="shared" si="431"/>
        <v>0</v>
      </c>
      <c r="Y212" s="100"/>
      <c r="Z212" s="100">
        <f t="shared" si="432"/>
        <v>0</v>
      </c>
      <c r="AA212" s="100">
        <f t="shared" si="433"/>
        <v>0</v>
      </c>
      <c r="AB212" s="100">
        <f t="shared" si="434"/>
        <v>0</v>
      </c>
      <c r="AC212" s="100">
        <f t="shared" si="7"/>
        <v>0</v>
      </c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</row>
    <row r="213" spans="1:49" ht="21.75" customHeight="1">
      <c r="A213" s="97"/>
      <c r="B213" s="98" t="s">
        <v>252</v>
      </c>
      <c r="C213" s="98" t="s">
        <v>191</v>
      </c>
      <c r="D213" s="99" t="s">
        <v>240</v>
      </c>
      <c r="E213" s="99" t="s">
        <v>46</v>
      </c>
      <c r="F213" s="99" t="s">
        <v>198</v>
      </c>
      <c r="G213" s="99" t="s">
        <v>45</v>
      </c>
      <c r="H213" s="99" t="str">
        <f t="shared" si="424"/>
        <v>วิทยาศาสตรบัณฑิต สาขาเทคนิคการสัตวแพทย์ ปรับปรุง ปี 2559</v>
      </c>
      <c r="I213" s="99" t="e">
        <f t="array" aca="1" ref="I213" ca="1">_xludf.IFNA(INDEX(รายชื่ออาจารย์ตามสาขา!$F:$F,MATCH('เอกสารหมายเลข 1 ส่งเสิรม'!$T213,รายชื่ออาจารย์ตามสาขา!$B:$B,0)),"บุคคลภายนอก")</f>
        <v>#NAME?</v>
      </c>
      <c r="J213" s="100" t="e">
        <f t="shared" ca="1" si="425"/>
        <v>#NAME?</v>
      </c>
      <c r="K213" s="100" t="e">
        <f t="shared" ca="1" si="426"/>
        <v>#NAME?</v>
      </c>
      <c r="L213" s="100"/>
      <c r="M213" s="100" t="e">
        <f t="shared" ca="1" si="427"/>
        <v>#NAME?</v>
      </c>
      <c r="N213" s="100" t="e">
        <f t="shared" ca="1" si="428"/>
        <v>#NAME?</v>
      </c>
      <c r="O213" s="100" t="e">
        <f t="shared" ca="1" si="429"/>
        <v>#NAME?</v>
      </c>
      <c r="P213" s="100" t="e">
        <f t="shared" ca="1" si="5"/>
        <v>#NAME?</v>
      </c>
      <c r="Q213" s="99"/>
      <c r="R213" s="99"/>
      <c r="S213" s="99"/>
      <c r="T213" s="8">
        <v>3470400491401</v>
      </c>
      <c r="U213" s="8">
        <v>3470400491401</v>
      </c>
      <c r="V213" s="68">
        <f t="shared" si="18"/>
        <v>1</v>
      </c>
      <c r="W213" s="100">
        <f t="shared" si="430"/>
        <v>0</v>
      </c>
      <c r="X213" s="100">
        <f t="shared" si="431"/>
        <v>0</v>
      </c>
      <c r="Y213" s="100"/>
      <c r="Z213" s="100">
        <f t="shared" si="432"/>
        <v>0</v>
      </c>
      <c r="AA213" s="100">
        <f t="shared" si="433"/>
        <v>0</v>
      </c>
      <c r="AB213" s="100">
        <f t="shared" si="434"/>
        <v>0</v>
      </c>
      <c r="AC213" s="100">
        <f t="shared" si="7"/>
        <v>0</v>
      </c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</row>
    <row r="214" spans="1:49" ht="21.75" customHeight="1">
      <c r="A214" s="97"/>
      <c r="B214" s="98" t="s">
        <v>735</v>
      </c>
      <c r="C214" s="98" t="s">
        <v>191</v>
      </c>
      <c r="D214" s="99" t="s">
        <v>240</v>
      </c>
      <c r="E214" s="99" t="s">
        <v>46</v>
      </c>
      <c r="F214" s="99" t="s">
        <v>198</v>
      </c>
      <c r="G214" s="99" t="s">
        <v>45</v>
      </c>
      <c r="H214" s="99" t="str">
        <f t="shared" si="424"/>
        <v>วิทยาศาสตรบัณฑิต สาขาเทคนิคการสัตวแพทย์ ปรับปรุง ปี 2559</v>
      </c>
      <c r="I214" s="99" t="e">
        <f t="array" aca="1" ref="I214" ca="1">_xludf.IFNA(INDEX(รายชื่ออาจารย์ตามสาขา!$F:$F,MATCH('เอกสารหมายเลข 1 ส่งเสิรม'!$T214,รายชื่ออาจารย์ตามสาขา!$B:$B,0)),"บุคคลภายนอก")</f>
        <v>#NAME?</v>
      </c>
      <c r="J214" s="100" t="e">
        <f t="shared" ca="1" si="425"/>
        <v>#NAME?</v>
      </c>
      <c r="K214" s="100" t="e">
        <f t="shared" ca="1" si="426"/>
        <v>#NAME?</v>
      </c>
      <c r="L214" s="100"/>
      <c r="M214" s="100" t="e">
        <f t="shared" ca="1" si="427"/>
        <v>#NAME?</v>
      </c>
      <c r="N214" s="100" t="e">
        <f t="shared" ca="1" si="428"/>
        <v>#NAME?</v>
      </c>
      <c r="O214" s="100" t="e">
        <f t="shared" ca="1" si="429"/>
        <v>#NAME?</v>
      </c>
      <c r="P214" s="100" t="e">
        <f t="shared" ca="1" si="5"/>
        <v>#NAME?</v>
      </c>
      <c r="Q214" s="99"/>
      <c r="R214" s="99"/>
      <c r="S214" s="99"/>
      <c r="T214" s="8">
        <v>3440100294392</v>
      </c>
      <c r="U214" s="8">
        <v>3440100294392</v>
      </c>
      <c r="V214" s="68">
        <f t="shared" si="18"/>
        <v>1</v>
      </c>
      <c r="W214" s="100">
        <f t="shared" si="430"/>
        <v>0</v>
      </c>
      <c r="X214" s="100">
        <f t="shared" si="431"/>
        <v>0</v>
      </c>
      <c r="Y214" s="100"/>
      <c r="Z214" s="100">
        <f t="shared" si="432"/>
        <v>0</v>
      </c>
      <c r="AA214" s="100">
        <f t="shared" si="433"/>
        <v>0</v>
      </c>
      <c r="AB214" s="100">
        <f t="shared" si="434"/>
        <v>0</v>
      </c>
      <c r="AC214" s="100">
        <f t="shared" si="7"/>
        <v>0</v>
      </c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</row>
    <row r="215" spans="1:49" ht="21.75" customHeight="1">
      <c r="A215" s="103">
        <v>3</v>
      </c>
      <c r="B215" s="104" t="str">
        <f>F216&amp; " สาขา"&amp;D216&amp;" "&amp;E216&amp;" ปี "&amp;G216</f>
        <v>วิทยาศาสตรบัณฑิต สาขาเทคโนโลยีการเกษตร ปรับปรุง ปี 2555</v>
      </c>
      <c r="C215" s="104"/>
      <c r="D215" s="105"/>
      <c r="E215" s="105"/>
      <c r="F215" s="105"/>
      <c r="G215" s="105"/>
      <c r="H215" s="105"/>
      <c r="I215" s="105"/>
      <c r="J215" s="106" t="e">
        <f t="shared" ref="J215:O215" ca="1" si="435">SUMIF($H:$H,$B215,J:J)</f>
        <v>#NAME?</v>
      </c>
      <c r="K215" s="106" t="e">
        <f t="shared" ca="1" si="435"/>
        <v>#NAME?</v>
      </c>
      <c r="L215" s="106">
        <f t="shared" si="435"/>
        <v>0</v>
      </c>
      <c r="M215" s="106" t="e">
        <f t="shared" ca="1" si="435"/>
        <v>#NAME?</v>
      </c>
      <c r="N215" s="106" t="e">
        <f t="shared" ca="1" si="435"/>
        <v>#NAME?</v>
      </c>
      <c r="O215" s="106" t="e">
        <f t="shared" ca="1" si="435"/>
        <v>#NAME?</v>
      </c>
      <c r="P215" s="106" t="e">
        <f t="shared" ca="1" si="5"/>
        <v>#NAME?</v>
      </c>
      <c r="Q215" s="105"/>
      <c r="R215" s="105"/>
      <c r="S215" s="105"/>
      <c r="T215" s="58"/>
      <c r="U215" s="58"/>
      <c r="V215" s="68">
        <f t="shared" si="18"/>
        <v>0</v>
      </c>
      <c r="W215" s="106">
        <f t="shared" ref="W215:AB215" si="436">SUMIF($H:$H,$B215,W:W)</f>
        <v>0</v>
      </c>
      <c r="X215" s="106">
        <f t="shared" si="436"/>
        <v>0</v>
      </c>
      <c r="Y215" s="106">
        <f t="shared" si="436"/>
        <v>0</v>
      </c>
      <c r="Z215" s="106">
        <f t="shared" si="436"/>
        <v>0</v>
      </c>
      <c r="AA215" s="106">
        <f t="shared" si="436"/>
        <v>0</v>
      </c>
      <c r="AB215" s="106">
        <f t="shared" si="436"/>
        <v>0</v>
      </c>
      <c r="AC215" s="106">
        <f t="shared" si="7"/>
        <v>0</v>
      </c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</row>
    <row r="216" spans="1:49" ht="21.75" customHeight="1">
      <c r="A216" s="97"/>
      <c r="B216" s="98" t="s">
        <v>737</v>
      </c>
      <c r="C216" s="98" t="s">
        <v>191</v>
      </c>
      <c r="D216" s="99" t="s">
        <v>199</v>
      </c>
      <c r="E216" s="99" t="s">
        <v>46</v>
      </c>
      <c r="F216" s="99" t="s">
        <v>198</v>
      </c>
      <c r="G216" s="99" t="s">
        <v>160</v>
      </c>
      <c r="H216" s="99" t="str">
        <f t="shared" ref="H216:H220" si="437">F216&amp; " สาขา"&amp;D216&amp;" "&amp;E216&amp;" ปี "&amp;G216</f>
        <v>วิทยาศาสตรบัณฑิต สาขาเทคโนโลยีการเกษตร ปรับปรุง ปี 2555</v>
      </c>
      <c r="I216" s="99" t="e">
        <f t="array" aca="1" ref="I216" ca="1">_xludf.IFNA(INDEX(รายชื่ออาจารย์ตามสาขา!$F:$F,MATCH('เอกสารหมายเลข 1 ส่งเสิรม'!$T216,รายชื่ออาจารย์ตามสาขา!$B:$B,0)),"บุคคลภายนอก")</f>
        <v>#NAME?</v>
      </c>
      <c r="J216" s="100" t="e">
        <f t="shared" ref="J216:J220" ca="1" si="438">IF(I216="ข้าราชการพลเรือนในสถาบันอุดมศึกษา",1,0)</f>
        <v>#NAME?</v>
      </c>
      <c r="K216" s="100" t="e">
        <f t="shared" ref="K216:K220" ca="1" si="439">IF(I216="พนักงานมหาวิทยาลัย",1,0)</f>
        <v>#NAME?</v>
      </c>
      <c r="L216" s="100"/>
      <c r="M216" s="100" t="e">
        <f t="shared" ref="M216:M220" ca="1" si="440">IF(I216="ลูกจ้างชั่วคราวรายเดือน",1,0)</f>
        <v>#NAME?</v>
      </c>
      <c r="N216" s="100" t="e">
        <f t="shared" ref="N216:N220" ca="1" si="441">IF(I216="อาจารย์พิเศษรายชั่วโมง",1,0)</f>
        <v>#NAME?</v>
      </c>
      <c r="O216" s="100" t="e">
        <f t="shared" ref="O216:O220" ca="1" si="442">IF(I216="บุคคลภายนอก",1,0)</f>
        <v>#NAME?</v>
      </c>
      <c r="P216" s="100" t="e">
        <f t="shared" ca="1" si="5"/>
        <v>#NAME?</v>
      </c>
      <c r="Q216" s="99"/>
      <c r="R216" s="99"/>
      <c r="S216" s="99"/>
      <c r="T216" s="8">
        <v>3409900356617</v>
      </c>
      <c r="U216" s="8">
        <v>3409900356617</v>
      </c>
      <c r="V216" s="68">
        <f t="shared" si="18"/>
        <v>1</v>
      </c>
      <c r="W216" s="100">
        <f t="shared" ref="W216:W220" si="443">IF(V216="ข้าราชการพลเรือนในสถาบันอุดมศึกษา",1,0)</f>
        <v>0</v>
      </c>
      <c r="X216" s="100">
        <f t="shared" ref="X216:X220" si="444">IF(V216="พนักงานมหาวิทยาลัย",1,0)</f>
        <v>0</v>
      </c>
      <c r="Y216" s="100"/>
      <c r="Z216" s="100">
        <f t="shared" ref="Z216:Z220" si="445">IF(V216="ลูกจ้างชั่วคราวรายเดือน",1,0)</f>
        <v>0</v>
      </c>
      <c r="AA216" s="100">
        <f t="shared" ref="AA216:AA220" si="446">IF(V216="อาจารย์พิเศษรายชั่วโมง",1,0)</f>
        <v>0</v>
      </c>
      <c r="AB216" s="100">
        <f t="shared" ref="AB216:AB220" si="447">IF(V216="บุคคลภายนอก",1,0)</f>
        <v>0</v>
      </c>
      <c r="AC216" s="100">
        <f t="shared" si="7"/>
        <v>0</v>
      </c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</row>
    <row r="217" spans="1:49" ht="21.75" customHeight="1">
      <c r="A217" s="97"/>
      <c r="B217" s="98" t="s">
        <v>730</v>
      </c>
      <c r="C217" s="98" t="s">
        <v>191</v>
      </c>
      <c r="D217" s="99" t="s">
        <v>199</v>
      </c>
      <c r="E217" s="99" t="s">
        <v>46</v>
      </c>
      <c r="F217" s="99" t="s">
        <v>198</v>
      </c>
      <c r="G217" s="99" t="s">
        <v>160</v>
      </c>
      <c r="H217" s="99" t="str">
        <f t="shared" si="437"/>
        <v>วิทยาศาสตรบัณฑิต สาขาเทคโนโลยีการเกษตร ปรับปรุง ปี 2555</v>
      </c>
      <c r="I217" s="99" t="e">
        <f t="array" aca="1" ref="I217" ca="1">_xludf.IFNA(INDEX(รายชื่ออาจารย์ตามสาขา!$F:$F,MATCH('เอกสารหมายเลข 1 ส่งเสิรม'!$T217,รายชื่ออาจารย์ตามสาขา!$B:$B,0)),"บุคคลภายนอก")</f>
        <v>#NAME?</v>
      </c>
      <c r="J217" s="100" t="e">
        <f t="shared" ca="1" si="438"/>
        <v>#NAME?</v>
      </c>
      <c r="K217" s="100" t="e">
        <f t="shared" ca="1" si="439"/>
        <v>#NAME?</v>
      </c>
      <c r="L217" s="100"/>
      <c r="M217" s="100" t="e">
        <f t="shared" ca="1" si="440"/>
        <v>#NAME?</v>
      </c>
      <c r="N217" s="100" t="e">
        <f t="shared" ca="1" si="441"/>
        <v>#NAME?</v>
      </c>
      <c r="O217" s="100" t="e">
        <f t="shared" ca="1" si="442"/>
        <v>#NAME?</v>
      </c>
      <c r="P217" s="100" t="e">
        <f t="shared" ca="1" si="5"/>
        <v>#NAME?</v>
      </c>
      <c r="Q217" s="99"/>
      <c r="R217" s="99"/>
      <c r="S217" s="99"/>
      <c r="T217" s="8">
        <v>3471500128059</v>
      </c>
      <c r="U217" s="8"/>
      <c r="V217" s="68">
        <f t="shared" si="18"/>
        <v>0</v>
      </c>
      <c r="W217" s="100">
        <f t="shared" si="443"/>
        <v>0</v>
      </c>
      <c r="X217" s="100">
        <f t="shared" si="444"/>
        <v>0</v>
      </c>
      <c r="Y217" s="100"/>
      <c r="Z217" s="100">
        <f t="shared" si="445"/>
        <v>0</v>
      </c>
      <c r="AA217" s="100">
        <f t="shared" si="446"/>
        <v>0</v>
      </c>
      <c r="AB217" s="100">
        <f t="shared" si="447"/>
        <v>0</v>
      </c>
      <c r="AC217" s="100">
        <f t="shared" si="7"/>
        <v>0</v>
      </c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</row>
    <row r="218" spans="1:49" ht="21.75" customHeight="1">
      <c r="A218" s="97"/>
      <c r="B218" s="98" t="s">
        <v>738</v>
      </c>
      <c r="C218" s="98" t="s">
        <v>191</v>
      </c>
      <c r="D218" s="99" t="s">
        <v>199</v>
      </c>
      <c r="E218" s="99" t="s">
        <v>46</v>
      </c>
      <c r="F218" s="99" t="s">
        <v>198</v>
      </c>
      <c r="G218" s="99" t="s">
        <v>160</v>
      </c>
      <c r="H218" s="99" t="str">
        <f t="shared" si="437"/>
        <v>วิทยาศาสตรบัณฑิต สาขาเทคโนโลยีการเกษตร ปรับปรุง ปี 2555</v>
      </c>
      <c r="I218" s="99" t="e">
        <f t="array" aca="1" ref="I218" ca="1">_xludf.IFNA(INDEX(รายชื่ออาจารย์ตามสาขา!$F:$F,MATCH('เอกสารหมายเลข 1 ส่งเสิรม'!$T218,รายชื่ออาจารย์ตามสาขา!$B:$B,0)),"บุคคลภายนอก")</f>
        <v>#NAME?</v>
      </c>
      <c r="J218" s="100" t="e">
        <f t="shared" ca="1" si="438"/>
        <v>#NAME?</v>
      </c>
      <c r="K218" s="100" t="e">
        <f t="shared" ca="1" si="439"/>
        <v>#NAME?</v>
      </c>
      <c r="L218" s="100"/>
      <c r="M218" s="100" t="e">
        <f t="shared" ca="1" si="440"/>
        <v>#NAME?</v>
      </c>
      <c r="N218" s="100" t="e">
        <f t="shared" ca="1" si="441"/>
        <v>#NAME?</v>
      </c>
      <c r="O218" s="100" t="e">
        <f t="shared" ca="1" si="442"/>
        <v>#NAME?</v>
      </c>
      <c r="P218" s="100" t="e">
        <f t="shared" ca="1" si="5"/>
        <v>#NAME?</v>
      </c>
      <c r="Q218" s="99"/>
      <c r="R218" s="99"/>
      <c r="S218" s="99"/>
      <c r="T218" s="8">
        <v>3470100637320</v>
      </c>
      <c r="U218" s="8"/>
      <c r="V218" s="68">
        <f t="shared" si="18"/>
        <v>0</v>
      </c>
      <c r="W218" s="100">
        <f t="shared" si="443"/>
        <v>0</v>
      </c>
      <c r="X218" s="100">
        <f t="shared" si="444"/>
        <v>0</v>
      </c>
      <c r="Y218" s="100"/>
      <c r="Z218" s="100">
        <f t="shared" si="445"/>
        <v>0</v>
      </c>
      <c r="AA218" s="100">
        <f t="shared" si="446"/>
        <v>0</v>
      </c>
      <c r="AB218" s="100">
        <f t="shared" si="447"/>
        <v>0</v>
      </c>
      <c r="AC218" s="100">
        <f t="shared" si="7"/>
        <v>0</v>
      </c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</row>
    <row r="219" spans="1:49" ht="21.75" customHeight="1">
      <c r="A219" s="97"/>
      <c r="B219" s="98" t="s">
        <v>739</v>
      </c>
      <c r="C219" s="98" t="s">
        <v>191</v>
      </c>
      <c r="D219" s="99" t="s">
        <v>199</v>
      </c>
      <c r="E219" s="99" t="s">
        <v>46</v>
      </c>
      <c r="F219" s="99" t="s">
        <v>198</v>
      </c>
      <c r="G219" s="99" t="s">
        <v>160</v>
      </c>
      <c r="H219" s="99" t="str">
        <f t="shared" si="437"/>
        <v>วิทยาศาสตรบัณฑิต สาขาเทคโนโลยีการเกษตร ปรับปรุง ปี 2555</v>
      </c>
      <c r="I219" s="99" t="e">
        <f t="array" aca="1" ref="I219" ca="1">_xludf.IFNA(INDEX(รายชื่ออาจารย์ตามสาขา!$F:$F,MATCH('เอกสารหมายเลข 1 ส่งเสิรม'!$T219,รายชื่ออาจารย์ตามสาขา!$B:$B,0)),"บุคคลภายนอก")</f>
        <v>#NAME?</v>
      </c>
      <c r="J219" s="100" t="e">
        <f t="shared" ca="1" si="438"/>
        <v>#NAME?</v>
      </c>
      <c r="K219" s="100" t="e">
        <f t="shared" ca="1" si="439"/>
        <v>#NAME?</v>
      </c>
      <c r="L219" s="100"/>
      <c r="M219" s="100" t="e">
        <f t="shared" ca="1" si="440"/>
        <v>#NAME?</v>
      </c>
      <c r="N219" s="100" t="e">
        <f t="shared" ca="1" si="441"/>
        <v>#NAME?</v>
      </c>
      <c r="O219" s="100" t="e">
        <f t="shared" ca="1" si="442"/>
        <v>#NAME?</v>
      </c>
      <c r="P219" s="100" t="e">
        <f t="shared" ca="1" si="5"/>
        <v>#NAME?</v>
      </c>
      <c r="Q219" s="99"/>
      <c r="R219" s="99"/>
      <c r="S219" s="99"/>
      <c r="T219" s="8">
        <v>1360500009037</v>
      </c>
      <c r="U219" s="8"/>
      <c r="V219" s="68">
        <f t="shared" si="18"/>
        <v>0</v>
      </c>
      <c r="W219" s="100">
        <f t="shared" si="443"/>
        <v>0</v>
      </c>
      <c r="X219" s="100">
        <f t="shared" si="444"/>
        <v>0</v>
      </c>
      <c r="Y219" s="100"/>
      <c r="Z219" s="100">
        <f t="shared" si="445"/>
        <v>0</v>
      </c>
      <c r="AA219" s="100">
        <f t="shared" si="446"/>
        <v>0</v>
      </c>
      <c r="AB219" s="100">
        <f t="shared" si="447"/>
        <v>0</v>
      </c>
      <c r="AC219" s="100">
        <f t="shared" si="7"/>
        <v>0</v>
      </c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</row>
    <row r="220" spans="1:49" ht="21.75" customHeight="1">
      <c r="A220" s="97"/>
      <c r="B220" s="98" t="s">
        <v>654</v>
      </c>
      <c r="C220" s="98" t="s">
        <v>191</v>
      </c>
      <c r="D220" s="99" t="s">
        <v>199</v>
      </c>
      <c r="E220" s="99" t="s">
        <v>46</v>
      </c>
      <c r="F220" s="99" t="s">
        <v>198</v>
      </c>
      <c r="G220" s="99" t="s">
        <v>160</v>
      </c>
      <c r="H220" s="99" t="str">
        <f t="shared" si="437"/>
        <v>วิทยาศาสตรบัณฑิต สาขาเทคโนโลยีการเกษตร ปรับปรุง ปี 2555</v>
      </c>
      <c r="I220" s="99" t="e">
        <f t="array" aca="1" ref="I220" ca="1">_xludf.IFNA(INDEX(รายชื่ออาจารย์ตามสาขา!$F:$F,MATCH('เอกสารหมายเลข 1 ส่งเสิรม'!$T220,รายชื่ออาจารย์ตามสาขา!$B:$B,0)),"บุคคลภายนอก")</f>
        <v>#NAME?</v>
      </c>
      <c r="J220" s="100" t="e">
        <f t="shared" ca="1" si="438"/>
        <v>#NAME?</v>
      </c>
      <c r="K220" s="100" t="e">
        <f t="shared" ca="1" si="439"/>
        <v>#NAME?</v>
      </c>
      <c r="L220" s="100"/>
      <c r="M220" s="100" t="e">
        <f t="shared" ca="1" si="440"/>
        <v>#NAME?</v>
      </c>
      <c r="N220" s="100" t="e">
        <f t="shared" ca="1" si="441"/>
        <v>#NAME?</v>
      </c>
      <c r="O220" s="100" t="e">
        <f t="shared" ca="1" si="442"/>
        <v>#NAME?</v>
      </c>
      <c r="P220" s="100" t="e">
        <f t="shared" ca="1" si="5"/>
        <v>#NAME?</v>
      </c>
      <c r="Q220" s="99"/>
      <c r="R220" s="99"/>
      <c r="S220" s="99"/>
      <c r="T220" s="8">
        <v>3460100100342</v>
      </c>
      <c r="U220" s="8">
        <v>3460100100342</v>
      </c>
      <c r="V220" s="68">
        <f t="shared" si="18"/>
        <v>1</v>
      </c>
      <c r="W220" s="100">
        <f t="shared" si="443"/>
        <v>0</v>
      </c>
      <c r="X220" s="100">
        <f t="shared" si="444"/>
        <v>0</v>
      </c>
      <c r="Y220" s="100"/>
      <c r="Z220" s="100">
        <f t="shared" si="445"/>
        <v>0</v>
      </c>
      <c r="AA220" s="100">
        <f t="shared" si="446"/>
        <v>0</v>
      </c>
      <c r="AB220" s="100">
        <f t="shared" si="447"/>
        <v>0</v>
      </c>
      <c r="AC220" s="100">
        <f t="shared" si="7"/>
        <v>0</v>
      </c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</row>
    <row r="221" spans="1:49" ht="21.75" customHeight="1">
      <c r="A221" s="103">
        <v>4</v>
      </c>
      <c r="B221" s="104" t="str">
        <f>F222&amp; " สาขา"&amp;D222&amp;" "&amp;E222&amp;" ปี "&amp;G222</f>
        <v>วิทยาศาสตรบัณฑิต สาขาบริหารธุรกิจการเกษตร ปรับปรุง ปี 2559</v>
      </c>
      <c r="C221" s="104"/>
      <c r="D221" s="105"/>
      <c r="E221" s="105"/>
      <c r="F221" s="105"/>
      <c r="G221" s="105"/>
      <c r="H221" s="105"/>
      <c r="I221" s="105"/>
      <c r="J221" s="106" t="e">
        <f t="shared" ref="J221:O221" ca="1" si="448">SUMIF($H:$H,$B221,J:J)</f>
        <v>#NAME?</v>
      </c>
      <c r="K221" s="106" t="e">
        <f t="shared" ca="1" si="448"/>
        <v>#NAME?</v>
      </c>
      <c r="L221" s="106">
        <f t="shared" si="448"/>
        <v>0</v>
      </c>
      <c r="M221" s="106" t="e">
        <f t="shared" ca="1" si="448"/>
        <v>#NAME?</v>
      </c>
      <c r="N221" s="106" t="e">
        <f t="shared" ca="1" si="448"/>
        <v>#NAME?</v>
      </c>
      <c r="O221" s="106" t="e">
        <f t="shared" ca="1" si="448"/>
        <v>#NAME?</v>
      </c>
      <c r="P221" s="106" t="e">
        <f t="shared" ca="1" si="5"/>
        <v>#NAME?</v>
      </c>
      <c r="Q221" s="105"/>
      <c r="R221" s="105"/>
      <c r="S221" s="105"/>
      <c r="T221" s="58"/>
      <c r="U221" s="58"/>
      <c r="V221" s="68">
        <f t="shared" si="18"/>
        <v>0</v>
      </c>
      <c r="W221" s="106">
        <f t="shared" ref="W221:AB221" si="449">SUMIF($H:$H,$B221,W:W)</f>
        <v>0</v>
      </c>
      <c r="X221" s="106">
        <f t="shared" si="449"/>
        <v>0</v>
      </c>
      <c r="Y221" s="106">
        <f t="shared" si="449"/>
        <v>0</v>
      </c>
      <c r="Z221" s="106">
        <f t="shared" si="449"/>
        <v>0</v>
      </c>
      <c r="AA221" s="106">
        <f t="shared" si="449"/>
        <v>0</v>
      </c>
      <c r="AB221" s="106">
        <f t="shared" si="449"/>
        <v>0</v>
      </c>
      <c r="AC221" s="106">
        <f t="shared" si="7"/>
        <v>0</v>
      </c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</row>
    <row r="222" spans="1:49" ht="21.75" customHeight="1">
      <c r="A222" s="97"/>
      <c r="B222" s="98" t="s">
        <v>253</v>
      </c>
      <c r="C222" s="98" t="s">
        <v>191</v>
      </c>
      <c r="D222" s="99" t="s">
        <v>206</v>
      </c>
      <c r="E222" s="99" t="s">
        <v>46</v>
      </c>
      <c r="F222" s="99" t="s">
        <v>198</v>
      </c>
      <c r="G222" s="99" t="s">
        <v>45</v>
      </c>
      <c r="H222" s="99" t="str">
        <f t="shared" ref="H222:H226" si="450">F222&amp; " สาขา"&amp;D222&amp;" "&amp;E222&amp;" ปี "&amp;G222</f>
        <v>วิทยาศาสตรบัณฑิต สาขาบริหารธุรกิจการเกษตร ปรับปรุง ปี 2559</v>
      </c>
      <c r="I222" s="99" t="e">
        <f t="array" aca="1" ref="I222" ca="1">_xludf.IFNA(INDEX(รายชื่ออาจารย์ตามสาขา!$F:$F,MATCH('เอกสารหมายเลข 1 ส่งเสิรม'!$T222,รายชื่ออาจารย์ตามสาขา!$B:$B,0)),"บุคคลภายนอก")</f>
        <v>#NAME?</v>
      </c>
      <c r="J222" s="100" t="e">
        <f t="shared" ref="J222:J226" ca="1" si="451">IF(I222="ข้าราชการพลเรือนในสถาบันอุดมศึกษา",1,0)</f>
        <v>#NAME?</v>
      </c>
      <c r="K222" s="100" t="e">
        <f t="shared" ref="K222:K226" ca="1" si="452">IF(I222="พนักงานมหาวิทยาลัย",1,0)</f>
        <v>#NAME?</v>
      </c>
      <c r="L222" s="100"/>
      <c r="M222" s="100" t="e">
        <f t="shared" ref="M222:M226" ca="1" si="453">IF(I222="ลูกจ้างชั่วคราวรายเดือน",1,0)</f>
        <v>#NAME?</v>
      </c>
      <c r="N222" s="100" t="e">
        <f t="shared" ref="N222:N226" ca="1" si="454">IF(I222="อาจารย์พิเศษรายชั่วโมง",1,0)</f>
        <v>#NAME?</v>
      </c>
      <c r="O222" s="100" t="e">
        <f t="shared" ref="O222:O226" ca="1" si="455">IF(I222="บุคคลภายนอก",1,0)</f>
        <v>#NAME?</v>
      </c>
      <c r="P222" s="100" t="e">
        <f t="shared" ca="1" si="5"/>
        <v>#NAME?</v>
      </c>
      <c r="Q222" s="99"/>
      <c r="R222" s="99"/>
      <c r="S222" s="99"/>
      <c r="T222" s="8">
        <v>3480300049367</v>
      </c>
      <c r="U222" s="8">
        <v>3480300049367</v>
      </c>
      <c r="V222" s="68">
        <f t="shared" si="18"/>
        <v>1</v>
      </c>
      <c r="W222" s="100">
        <f t="shared" ref="W222:W226" si="456">IF(V222="ข้าราชการพลเรือนในสถาบันอุดมศึกษา",1,0)</f>
        <v>0</v>
      </c>
      <c r="X222" s="100">
        <f t="shared" ref="X222:X226" si="457">IF(V222="พนักงานมหาวิทยาลัย",1,0)</f>
        <v>0</v>
      </c>
      <c r="Y222" s="100"/>
      <c r="Z222" s="100">
        <f t="shared" ref="Z222:Z226" si="458">IF(V222="ลูกจ้างชั่วคราวรายเดือน",1,0)</f>
        <v>0</v>
      </c>
      <c r="AA222" s="100">
        <f t="shared" ref="AA222:AA226" si="459">IF(V222="อาจารย์พิเศษรายชั่วโมง",1,0)</f>
        <v>0</v>
      </c>
      <c r="AB222" s="100">
        <f t="shared" ref="AB222:AB226" si="460">IF(V222="บุคคลภายนอก",1,0)</f>
        <v>0</v>
      </c>
      <c r="AC222" s="100">
        <f t="shared" si="7"/>
        <v>0</v>
      </c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</row>
    <row r="223" spans="1:49" ht="21.75" customHeight="1">
      <c r="A223" s="97"/>
      <c r="B223" s="98" t="s">
        <v>210</v>
      </c>
      <c r="C223" s="98" t="s">
        <v>191</v>
      </c>
      <c r="D223" s="99" t="s">
        <v>206</v>
      </c>
      <c r="E223" s="99" t="s">
        <v>46</v>
      </c>
      <c r="F223" s="99" t="s">
        <v>198</v>
      </c>
      <c r="G223" s="99" t="s">
        <v>45</v>
      </c>
      <c r="H223" s="99" t="str">
        <f t="shared" si="450"/>
        <v>วิทยาศาสตรบัณฑิต สาขาบริหารธุรกิจการเกษตร ปรับปรุง ปี 2559</v>
      </c>
      <c r="I223" s="99" t="e">
        <f t="array" aca="1" ref="I223" ca="1">_xludf.IFNA(INDEX(รายชื่ออาจารย์ตามสาขา!$F:$F,MATCH('เอกสารหมายเลข 1 ส่งเสิรม'!$T223,รายชื่ออาจารย์ตามสาขา!$B:$B,0)),"บุคคลภายนอก")</f>
        <v>#NAME?</v>
      </c>
      <c r="J223" s="100" t="e">
        <f t="shared" ca="1" si="451"/>
        <v>#NAME?</v>
      </c>
      <c r="K223" s="100" t="e">
        <f t="shared" ca="1" si="452"/>
        <v>#NAME?</v>
      </c>
      <c r="L223" s="100"/>
      <c r="M223" s="100" t="e">
        <f t="shared" ca="1" si="453"/>
        <v>#NAME?</v>
      </c>
      <c r="N223" s="100" t="e">
        <f t="shared" ca="1" si="454"/>
        <v>#NAME?</v>
      </c>
      <c r="O223" s="100" t="e">
        <f t="shared" ca="1" si="455"/>
        <v>#NAME?</v>
      </c>
      <c r="P223" s="100" t="e">
        <f t="shared" ca="1" si="5"/>
        <v>#NAME?</v>
      </c>
      <c r="Q223" s="99"/>
      <c r="R223" s="99"/>
      <c r="S223" s="99"/>
      <c r="T223" s="8">
        <v>1409900051836</v>
      </c>
      <c r="U223" s="8">
        <v>1409900051836</v>
      </c>
      <c r="V223" s="68">
        <f t="shared" si="18"/>
        <v>1</v>
      </c>
      <c r="W223" s="100">
        <f t="shared" si="456"/>
        <v>0</v>
      </c>
      <c r="X223" s="100">
        <f t="shared" si="457"/>
        <v>0</v>
      </c>
      <c r="Y223" s="100"/>
      <c r="Z223" s="100">
        <f t="shared" si="458"/>
        <v>0</v>
      </c>
      <c r="AA223" s="100">
        <f t="shared" si="459"/>
        <v>0</v>
      </c>
      <c r="AB223" s="100">
        <f t="shared" si="460"/>
        <v>0</v>
      </c>
      <c r="AC223" s="100">
        <f t="shared" si="7"/>
        <v>0</v>
      </c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</row>
    <row r="224" spans="1:49" ht="21.75" customHeight="1">
      <c r="A224" s="97"/>
      <c r="B224" s="98" t="s">
        <v>738</v>
      </c>
      <c r="C224" s="98" t="s">
        <v>191</v>
      </c>
      <c r="D224" s="99" t="s">
        <v>206</v>
      </c>
      <c r="E224" s="99" t="s">
        <v>46</v>
      </c>
      <c r="F224" s="99" t="s">
        <v>198</v>
      </c>
      <c r="G224" s="99" t="s">
        <v>45</v>
      </c>
      <c r="H224" s="99" t="str">
        <f t="shared" si="450"/>
        <v>วิทยาศาสตรบัณฑิต สาขาบริหารธุรกิจการเกษตร ปรับปรุง ปี 2559</v>
      </c>
      <c r="I224" s="99" t="e">
        <f t="array" aca="1" ref="I224" ca="1">_xludf.IFNA(INDEX(รายชื่ออาจารย์ตามสาขา!$F:$F,MATCH('เอกสารหมายเลข 1 ส่งเสิรม'!$T224,รายชื่ออาจารย์ตามสาขา!$B:$B,0)),"บุคคลภายนอก")</f>
        <v>#NAME?</v>
      </c>
      <c r="J224" s="100" t="e">
        <f t="shared" ca="1" si="451"/>
        <v>#NAME?</v>
      </c>
      <c r="K224" s="100" t="e">
        <f t="shared" ca="1" si="452"/>
        <v>#NAME?</v>
      </c>
      <c r="L224" s="100"/>
      <c r="M224" s="100" t="e">
        <f t="shared" ca="1" si="453"/>
        <v>#NAME?</v>
      </c>
      <c r="N224" s="100" t="e">
        <f t="shared" ca="1" si="454"/>
        <v>#NAME?</v>
      </c>
      <c r="O224" s="100" t="e">
        <f t="shared" ca="1" si="455"/>
        <v>#NAME?</v>
      </c>
      <c r="P224" s="100" t="e">
        <f t="shared" ca="1" si="5"/>
        <v>#NAME?</v>
      </c>
      <c r="Q224" s="99"/>
      <c r="R224" s="99"/>
      <c r="S224" s="99"/>
      <c r="T224" s="8">
        <v>3470100637320</v>
      </c>
      <c r="U224" s="8">
        <v>3470100637320</v>
      </c>
      <c r="V224" s="68">
        <f t="shared" si="18"/>
        <v>1</v>
      </c>
      <c r="W224" s="100">
        <f t="shared" si="456"/>
        <v>0</v>
      </c>
      <c r="X224" s="100">
        <f t="shared" si="457"/>
        <v>0</v>
      </c>
      <c r="Y224" s="100"/>
      <c r="Z224" s="100">
        <f t="shared" si="458"/>
        <v>0</v>
      </c>
      <c r="AA224" s="100">
        <f t="shared" si="459"/>
        <v>0</v>
      </c>
      <c r="AB224" s="100">
        <f t="shared" si="460"/>
        <v>0</v>
      </c>
      <c r="AC224" s="100">
        <f t="shared" si="7"/>
        <v>0</v>
      </c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</row>
    <row r="225" spans="1:49" ht="21.75" customHeight="1">
      <c r="A225" s="97"/>
      <c r="B225" s="98" t="s">
        <v>226</v>
      </c>
      <c r="C225" s="98" t="s">
        <v>191</v>
      </c>
      <c r="D225" s="99" t="s">
        <v>206</v>
      </c>
      <c r="E225" s="99" t="s">
        <v>46</v>
      </c>
      <c r="F225" s="99" t="s">
        <v>198</v>
      </c>
      <c r="G225" s="99" t="s">
        <v>45</v>
      </c>
      <c r="H225" s="99" t="str">
        <f t="shared" si="450"/>
        <v>วิทยาศาสตรบัณฑิต สาขาบริหารธุรกิจการเกษตร ปรับปรุง ปี 2559</v>
      </c>
      <c r="I225" s="99" t="e">
        <f t="array" aca="1" ref="I225" ca="1">_xludf.IFNA(INDEX(รายชื่ออาจารย์ตามสาขา!$F:$F,MATCH('เอกสารหมายเลข 1 ส่งเสิรม'!$T225,รายชื่ออาจารย์ตามสาขา!$B:$B,0)),"บุคคลภายนอก")</f>
        <v>#NAME?</v>
      </c>
      <c r="J225" s="100" t="e">
        <f t="shared" ca="1" si="451"/>
        <v>#NAME?</v>
      </c>
      <c r="K225" s="100" t="e">
        <f t="shared" ca="1" si="452"/>
        <v>#NAME?</v>
      </c>
      <c r="L225" s="100"/>
      <c r="M225" s="100" t="e">
        <f t="shared" ca="1" si="453"/>
        <v>#NAME?</v>
      </c>
      <c r="N225" s="100" t="e">
        <f t="shared" ca="1" si="454"/>
        <v>#NAME?</v>
      </c>
      <c r="O225" s="100" t="e">
        <f t="shared" ca="1" si="455"/>
        <v>#NAME?</v>
      </c>
      <c r="P225" s="100" t="e">
        <f t="shared" ca="1" si="5"/>
        <v>#NAME?</v>
      </c>
      <c r="Q225" s="99"/>
      <c r="R225" s="99"/>
      <c r="S225" s="99"/>
      <c r="T225" s="8">
        <v>1302000141779</v>
      </c>
      <c r="U225" s="8">
        <v>1302000141779</v>
      </c>
      <c r="V225" s="68">
        <f t="shared" si="18"/>
        <v>1</v>
      </c>
      <c r="W225" s="100">
        <f t="shared" si="456"/>
        <v>0</v>
      </c>
      <c r="X225" s="100">
        <f t="shared" si="457"/>
        <v>0</v>
      </c>
      <c r="Y225" s="100"/>
      <c r="Z225" s="100">
        <f t="shared" si="458"/>
        <v>0</v>
      </c>
      <c r="AA225" s="100">
        <f t="shared" si="459"/>
        <v>0</v>
      </c>
      <c r="AB225" s="100">
        <f t="shared" si="460"/>
        <v>0</v>
      </c>
      <c r="AC225" s="100">
        <f t="shared" si="7"/>
        <v>0</v>
      </c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</row>
    <row r="226" spans="1:49" ht="21.75" customHeight="1">
      <c r="A226" s="97"/>
      <c r="B226" s="98" t="s">
        <v>741</v>
      </c>
      <c r="C226" s="98" t="s">
        <v>191</v>
      </c>
      <c r="D226" s="99" t="s">
        <v>206</v>
      </c>
      <c r="E226" s="99" t="s">
        <v>46</v>
      </c>
      <c r="F226" s="99" t="s">
        <v>198</v>
      </c>
      <c r="G226" s="99" t="s">
        <v>45</v>
      </c>
      <c r="H226" s="99" t="str">
        <f t="shared" si="450"/>
        <v>วิทยาศาสตรบัณฑิต สาขาบริหารธุรกิจการเกษตร ปรับปรุง ปี 2559</v>
      </c>
      <c r="I226" s="99" t="e">
        <f t="array" aca="1" ref="I226" ca="1">_xludf.IFNA(INDEX(รายชื่ออาจารย์ตามสาขา!$F:$F,MATCH('เอกสารหมายเลข 1 ส่งเสิรม'!$T226,รายชื่ออาจารย์ตามสาขา!$B:$B,0)),"บุคคลภายนอก")</f>
        <v>#NAME?</v>
      </c>
      <c r="J226" s="100" t="e">
        <f t="shared" ca="1" si="451"/>
        <v>#NAME?</v>
      </c>
      <c r="K226" s="100" t="e">
        <f t="shared" ca="1" si="452"/>
        <v>#NAME?</v>
      </c>
      <c r="L226" s="100"/>
      <c r="M226" s="100" t="e">
        <f t="shared" ca="1" si="453"/>
        <v>#NAME?</v>
      </c>
      <c r="N226" s="100" t="e">
        <f t="shared" ca="1" si="454"/>
        <v>#NAME?</v>
      </c>
      <c r="O226" s="100" t="e">
        <f t="shared" ca="1" si="455"/>
        <v>#NAME?</v>
      </c>
      <c r="P226" s="100" t="e">
        <f t="shared" ca="1" si="5"/>
        <v>#NAME?</v>
      </c>
      <c r="Q226" s="99"/>
      <c r="R226" s="99"/>
      <c r="S226" s="99"/>
      <c r="T226" s="8">
        <v>3470100837213</v>
      </c>
      <c r="U226" s="8">
        <v>3470100837213</v>
      </c>
      <c r="V226" s="68">
        <f t="shared" si="18"/>
        <v>1</v>
      </c>
      <c r="W226" s="100">
        <f t="shared" si="456"/>
        <v>0</v>
      </c>
      <c r="X226" s="100">
        <f t="shared" si="457"/>
        <v>0</v>
      </c>
      <c r="Y226" s="100"/>
      <c r="Z226" s="100">
        <f t="shared" si="458"/>
        <v>0</v>
      </c>
      <c r="AA226" s="100">
        <f t="shared" si="459"/>
        <v>0</v>
      </c>
      <c r="AB226" s="100">
        <f t="shared" si="460"/>
        <v>0</v>
      </c>
      <c r="AC226" s="100">
        <f t="shared" si="7"/>
        <v>0</v>
      </c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</row>
    <row r="227" spans="1:49" ht="21.75" customHeight="1">
      <c r="A227" s="103">
        <v>5</v>
      </c>
      <c r="B227" s="104" t="str">
        <f>F228&amp; " สาขา"&amp;D228&amp;" "&amp;E228&amp;" ปี "&amp;G228</f>
        <v>วิทยาศาสตรบัณฑิต สาขาพืชศาสตร์ ปรับปรุง ปี 2559</v>
      </c>
      <c r="C227" s="104"/>
      <c r="D227" s="105"/>
      <c r="E227" s="105"/>
      <c r="F227" s="105"/>
      <c r="G227" s="105"/>
      <c r="H227" s="105"/>
      <c r="I227" s="105"/>
      <c r="J227" s="106" t="e">
        <f t="shared" ref="J227:O227" ca="1" si="461">SUMIF($H:$H,$B227,J:J)</f>
        <v>#NAME?</v>
      </c>
      <c r="K227" s="106" t="e">
        <f t="shared" ca="1" si="461"/>
        <v>#NAME?</v>
      </c>
      <c r="L227" s="106">
        <f t="shared" si="461"/>
        <v>0</v>
      </c>
      <c r="M227" s="106" t="e">
        <f t="shared" ca="1" si="461"/>
        <v>#NAME?</v>
      </c>
      <c r="N227" s="106" t="e">
        <f t="shared" ca="1" si="461"/>
        <v>#NAME?</v>
      </c>
      <c r="O227" s="106" t="e">
        <f t="shared" ca="1" si="461"/>
        <v>#NAME?</v>
      </c>
      <c r="P227" s="106" t="e">
        <f t="shared" ca="1" si="5"/>
        <v>#NAME?</v>
      </c>
      <c r="Q227" s="105"/>
      <c r="R227" s="105"/>
      <c r="S227" s="105"/>
      <c r="T227" s="58"/>
      <c r="U227" s="58"/>
      <c r="V227" s="68">
        <f t="shared" si="18"/>
        <v>0</v>
      </c>
      <c r="W227" s="106">
        <f t="shared" ref="W227:AB227" si="462">SUMIF($H:$H,$B227,W:W)</f>
        <v>0</v>
      </c>
      <c r="X227" s="106">
        <f t="shared" si="462"/>
        <v>0</v>
      </c>
      <c r="Y227" s="106">
        <f t="shared" si="462"/>
        <v>0</v>
      </c>
      <c r="Z227" s="106">
        <f t="shared" si="462"/>
        <v>0</v>
      </c>
      <c r="AA227" s="106">
        <f t="shared" si="462"/>
        <v>0</v>
      </c>
      <c r="AB227" s="106">
        <f t="shared" si="462"/>
        <v>0</v>
      </c>
      <c r="AC227" s="106">
        <f t="shared" si="7"/>
        <v>0</v>
      </c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</row>
    <row r="228" spans="1:49" ht="21.75" customHeight="1">
      <c r="A228" s="97"/>
      <c r="B228" s="98" t="s">
        <v>743</v>
      </c>
      <c r="C228" s="98" t="s">
        <v>191</v>
      </c>
      <c r="D228" s="99" t="s">
        <v>230</v>
      </c>
      <c r="E228" s="99" t="s">
        <v>46</v>
      </c>
      <c r="F228" s="99" t="s">
        <v>198</v>
      </c>
      <c r="G228" s="99" t="s">
        <v>45</v>
      </c>
      <c r="H228" s="99" t="str">
        <f t="shared" ref="H228:H232" si="463">F228&amp; " สาขา"&amp;D228&amp;" "&amp;E228&amp;" ปี "&amp;G228</f>
        <v>วิทยาศาสตรบัณฑิต สาขาพืชศาสตร์ ปรับปรุง ปี 2559</v>
      </c>
      <c r="I228" s="99" t="e">
        <f t="array" aca="1" ref="I228" ca="1">_xludf.IFNA(INDEX(รายชื่ออาจารย์ตามสาขา!$F:$F,MATCH('เอกสารหมายเลข 1 ส่งเสิรม'!$T228,รายชื่ออาจารย์ตามสาขา!$B:$B,0)),"บุคคลภายนอก")</f>
        <v>#NAME?</v>
      </c>
      <c r="J228" s="100" t="e">
        <f t="shared" ref="J228:J232" ca="1" si="464">IF(I228="ข้าราชการพลเรือนในสถาบันอุดมศึกษา",1,0)</f>
        <v>#NAME?</v>
      </c>
      <c r="K228" s="100" t="e">
        <f t="shared" ref="K228:K232" ca="1" si="465">IF(I228="พนักงานมหาวิทยาลัย",1,0)</f>
        <v>#NAME?</v>
      </c>
      <c r="L228" s="100"/>
      <c r="M228" s="100" t="e">
        <f t="shared" ref="M228:M232" ca="1" si="466">IF(I228="ลูกจ้างชั่วคราวรายเดือน",1,0)</f>
        <v>#NAME?</v>
      </c>
      <c r="N228" s="100" t="e">
        <f t="shared" ref="N228:N232" ca="1" si="467">IF(I228="อาจารย์พิเศษรายชั่วโมง",1,0)</f>
        <v>#NAME?</v>
      </c>
      <c r="O228" s="100" t="e">
        <f t="shared" ref="O228:O232" ca="1" si="468">IF(I228="บุคคลภายนอก",1,0)</f>
        <v>#NAME?</v>
      </c>
      <c r="P228" s="100" t="e">
        <f t="shared" ca="1" si="5"/>
        <v>#NAME?</v>
      </c>
      <c r="Q228" s="99"/>
      <c r="R228" s="99"/>
      <c r="S228" s="99"/>
      <c r="T228" s="8">
        <v>3450400080240</v>
      </c>
      <c r="U228" s="8">
        <v>3450400080240</v>
      </c>
      <c r="V228" s="68">
        <f t="shared" si="18"/>
        <v>1</v>
      </c>
      <c r="W228" s="100">
        <f t="shared" ref="W228:W232" si="469">IF(V228="ข้าราชการพลเรือนในสถาบันอุดมศึกษา",1,0)</f>
        <v>0</v>
      </c>
      <c r="X228" s="100">
        <f t="shared" ref="X228:X232" si="470">IF(V228="พนักงานมหาวิทยาลัย",1,0)</f>
        <v>0</v>
      </c>
      <c r="Y228" s="100"/>
      <c r="Z228" s="100">
        <f t="shared" ref="Z228:Z232" si="471">IF(V228="ลูกจ้างชั่วคราวรายเดือน",1,0)</f>
        <v>0</v>
      </c>
      <c r="AA228" s="100">
        <f t="shared" ref="AA228:AA232" si="472">IF(V228="อาจารย์พิเศษรายชั่วโมง",1,0)</f>
        <v>0</v>
      </c>
      <c r="AB228" s="100">
        <f t="shared" ref="AB228:AB232" si="473">IF(V228="บุคคลภายนอก",1,0)</f>
        <v>0</v>
      </c>
      <c r="AC228" s="100">
        <f t="shared" si="7"/>
        <v>0</v>
      </c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</row>
    <row r="229" spans="1:49" ht="21.75" customHeight="1">
      <c r="A229" s="97"/>
      <c r="B229" s="98" t="s">
        <v>228</v>
      </c>
      <c r="C229" s="98" t="s">
        <v>191</v>
      </c>
      <c r="D229" s="99" t="s">
        <v>230</v>
      </c>
      <c r="E229" s="99" t="s">
        <v>46</v>
      </c>
      <c r="F229" s="99" t="s">
        <v>198</v>
      </c>
      <c r="G229" s="99" t="s">
        <v>45</v>
      </c>
      <c r="H229" s="99" t="str">
        <f t="shared" si="463"/>
        <v>วิทยาศาสตรบัณฑิต สาขาพืชศาสตร์ ปรับปรุง ปี 2559</v>
      </c>
      <c r="I229" s="99" t="e">
        <f t="array" aca="1" ref="I229" ca="1">_xludf.IFNA(INDEX(รายชื่ออาจารย์ตามสาขา!$F:$F,MATCH('เอกสารหมายเลข 1 ส่งเสิรม'!$T229,รายชื่ออาจารย์ตามสาขา!$B:$B,0)),"บุคคลภายนอก")</f>
        <v>#NAME?</v>
      </c>
      <c r="J229" s="100" t="e">
        <f t="shared" ca="1" si="464"/>
        <v>#NAME?</v>
      </c>
      <c r="K229" s="100" t="e">
        <f t="shared" ca="1" si="465"/>
        <v>#NAME?</v>
      </c>
      <c r="L229" s="100"/>
      <c r="M229" s="100" t="e">
        <f t="shared" ca="1" si="466"/>
        <v>#NAME?</v>
      </c>
      <c r="N229" s="100" t="e">
        <f t="shared" ca="1" si="467"/>
        <v>#NAME?</v>
      </c>
      <c r="O229" s="100" t="e">
        <f t="shared" ca="1" si="468"/>
        <v>#NAME?</v>
      </c>
      <c r="P229" s="100" t="e">
        <f t="shared" ca="1" si="5"/>
        <v>#NAME?</v>
      </c>
      <c r="Q229" s="99"/>
      <c r="R229" s="99"/>
      <c r="S229" s="99"/>
      <c r="T229" s="8">
        <v>3309901308943</v>
      </c>
      <c r="U229" s="8">
        <v>3309901308943</v>
      </c>
      <c r="V229" s="68">
        <f t="shared" si="18"/>
        <v>1</v>
      </c>
      <c r="W229" s="100">
        <f t="shared" si="469"/>
        <v>0</v>
      </c>
      <c r="X229" s="100">
        <f t="shared" si="470"/>
        <v>0</v>
      </c>
      <c r="Y229" s="100"/>
      <c r="Z229" s="100">
        <f t="shared" si="471"/>
        <v>0</v>
      </c>
      <c r="AA229" s="100">
        <f t="shared" si="472"/>
        <v>0</v>
      </c>
      <c r="AB229" s="100">
        <f t="shared" si="473"/>
        <v>0</v>
      </c>
      <c r="AC229" s="100">
        <f t="shared" si="7"/>
        <v>0</v>
      </c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</row>
    <row r="230" spans="1:49" ht="21.75" customHeight="1">
      <c r="A230" s="97"/>
      <c r="B230" s="98" t="s">
        <v>234</v>
      </c>
      <c r="C230" s="98" t="s">
        <v>191</v>
      </c>
      <c r="D230" s="99" t="s">
        <v>230</v>
      </c>
      <c r="E230" s="99" t="s">
        <v>46</v>
      </c>
      <c r="F230" s="99" t="s">
        <v>198</v>
      </c>
      <c r="G230" s="99" t="s">
        <v>45</v>
      </c>
      <c r="H230" s="99" t="str">
        <f t="shared" si="463"/>
        <v>วิทยาศาสตรบัณฑิต สาขาพืชศาสตร์ ปรับปรุง ปี 2559</v>
      </c>
      <c r="I230" s="99" t="e">
        <f t="array" aca="1" ref="I230" ca="1">_xludf.IFNA(INDEX(รายชื่ออาจารย์ตามสาขา!$F:$F,MATCH('เอกสารหมายเลข 1 ส่งเสิรม'!$T230,รายชื่ออาจารย์ตามสาขา!$B:$B,0)),"บุคคลภายนอก")</f>
        <v>#NAME?</v>
      </c>
      <c r="J230" s="100" t="e">
        <f t="shared" ca="1" si="464"/>
        <v>#NAME?</v>
      </c>
      <c r="K230" s="100" t="e">
        <f t="shared" ca="1" si="465"/>
        <v>#NAME?</v>
      </c>
      <c r="L230" s="100"/>
      <c r="M230" s="100" t="e">
        <f t="shared" ca="1" si="466"/>
        <v>#NAME?</v>
      </c>
      <c r="N230" s="100" t="e">
        <f t="shared" ca="1" si="467"/>
        <v>#NAME?</v>
      </c>
      <c r="O230" s="100" t="e">
        <f t="shared" ca="1" si="468"/>
        <v>#NAME?</v>
      </c>
      <c r="P230" s="100" t="e">
        <f t="shared" ca="1" si="5"/>
        <v>#NAME?</v>
      </c>
      <c r="Q230" s="99"/>
      <c r="R230" s="99"/>
      <c r="S230" s="99"/>
      <c r="T230" s="8">
        <v>1409900195471</v>
      </c>
      <c r="U230" s="8">
        <v>1409900195471</v>
      </c>
      <c r="V230" s="68">
        <f t="shared" si="18"/>
        <v>1</v>
      </c>
      <c r="W230" s="100">
        <f t="shared" si="469"/>
        <v>0</v>
      </c>
      <c r="X230" s="100">
        <f t="shared" si="470"/>
        <v>0</v>
      </c>
      <c r="Y230" s="100"/>
      <c r="Z230" s="100">
        <f t="shared" si="471"/>
        <v>0</v>
      </c>
      <c r="AA230" s="100">
        <f t="shared" si="472"/>
        <v>0</v>
      </c>
      <c r="AB230" s="100">
        <f t="shared" si="473"/>
        <v>0</v>
      </c>
      <c r="AC230" s="100">
        <f t="shared" si="7"/>
        <v>0</v>
      </c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</row>
    <row r="231" spans="1:49" ht="21.75" customHeight="1">
      <c r="A231" s="97"/>
      <c r="B231" s="98" t="s">
        <v>744</v>
      </c>
      <c r="C231" s="98" t="s">
        <v>191</v>
      </c>
      <c r="D231" s="99" t="s">
        <v>230</v>
      </c>
      <c r="E231" s="99" t="s">
        <v>46</v>
      </c>
      <c r="F231" s="99" t="s">
        <v>198</v>
      </c>
      <c r="G231" s="99" t="s">
        <v>45</v>
      </c>
      <c r="H231" s="99" t="str">
        <f t="shared" si="463"/>
        <v>วิทยาศาสตรบัณฑิต สาขาพืชศาสตร์ ปรับปรุง ปี 2559</v>
      </c>
      <c r="I231" s="99" t="e">
        <f t="array" aca="1" ref="I231" ca="1">_xludf.IFNA(INDEX(รายชื่ออาจารย์ตามสาขา!$F:$F,MATCH('เอกสารหมายเลข 1 ส่งเสิรม'!$T231,รายชื่ออาจารย์ตามสาขา!$B:$B,0)),"บุคคลภายนอก")</f>
        <v>#NAME?</v>
      </c>
      <c r="J231" s="100" t="e">
        <f t="shared" ca="1" si="464"/>
        <v>#NAME?</v>
      </c>
      <c r="K231" s="100" t="e">
        <f t="shared" ca="1" si="465"/>
        <v>#NAME?</v>
      </c>
      <c r="L231" s="100"/>
      <c r="M231" s="100" t="e">
        <f t="shared" ca="1" si="466"/>
        <v>#NAME?</v>
      </c>
      <c r="N231" s="100" t="e">
        <f t="shared" ca="1" si="467"/>
        <v>#NAME?</v>
      </c>
      <c r="O231" s="100" t="e">
        <f t="shared" ca="1" si="468"/>
        <v>#NAME?</v>
      </c>
      <c r="P231" s="100" t="e">
        <f t="shared" ca="1" si="5"/>
        <v>#NAME?</v>
      </c>
      <c r="Q231" s="99"/>
      <c r="R231" s="99"/>
      <c r="S231" s="99"/>
      <c r="T231" s="8">
        <v>3310200197683</v>
      </c>
      <c r="U231" s="8">
        <v>3310200197683</v>
      </c>
      <c r="V231" s="68">
        <f t="shared" si="18"/>
        <v>1</v>
      </c>
      <c r="W231" s="100">
        <f t="shared" si="469"/>
        <v>0</v>
      </c>
      <c r="X231" s="100">
        <f t="shared" si="470"/>
        <v>0</v>
      </c>
      <c r="Y231" s="100"/>
      <c r="Z231" s="100">
        <f t="shared" si="471"/>
        <v>0</v>
      </c>
      <c r="AA231" s="100">
        <f t="shared" si="472"/>
        <v>0</v>
      </c>
      <c r="AB231" s="100">
        <f t="shared" si="473"/>
        <v>0</v>
      </c>
      <c r="AC231" s="100">
        <f t="shared" si="7"/>
        <v>0</v>
      </c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</row>
    <row r="232" spans="1:49" ht="21.75" customHeight="1">
      <c r="A232" s="97"/>
      <c r="B232" s="98" t="s">
        <v>236</v>
      </c>
      <c r="C232" s="98" t="s">
        <v>191</v>
      </c>
      <c r="D232" s="99" t="s">
        <v>230</v>
      </c>
      <c r="E232" s="99" t="s">
        <v>46</v>
      </c>
      <c r="F232" s="99" t="s">
        <v>198</v>
      </c>
      <c r="G232" s="99" t="s">
        <v>45</v>
      </c>
      <c r="H232" s="99" t="str">
        <f t="shared" si="463"/>
        <v>วิทยาศาสตรบัณฑิต สาขาพืชศาสตร์ ปรับปรุง ปี 2559</v>
      </c>
      <c r="I232" s="99" t="e">
        <f t="array" aca="1" ref="I232" ca="1">_xludf.IFNA(INDEX(รายชื่ออาจารย์ตามสาขา!$F:$F,MATCH('เอกสารหมายเลข 1 ส่งเสิรม'!$T232,รายชื่ออาจารย์ตามสาขา!$B:$B,0)),"บุคคลภายนอก")</f>
        <v>#NAME?</v>
      </c>
      <c r="J232" s="100" t="e">
        <f t="shared" ca="1" si="464"/>
        <v>#NAME?</v>
      </c>
      <c r="K232" s="100" t="e">
        <f t="shared" ca="1" si="465"/>
        <v>#NAME?</v>
      </c>
      <c r="L232" s="100"/>
      <c r="M232" s="100" t="e">
        <f t="shared" ca="1" si="466"/>
        <v>#NAME?</v>
      </c>
      <c r="N232" s="100" t="e">
        <f t="shared" ca="1" si="467"/>
        <v>#NAME?</v>
      </c>
      <c r="O232" s="100" t="e">
        <f t="shared" ca="1" si="468"/>
        <v>#NAME?</v>
      </c>
      <c r="P232" s="100" t="e">
        <f t="shared" ca="1" si="5"/>
        <v>#NAME?</v>
      </c>
      <c r="Q232" s="99"/>
      <c r="R232" s="99"/>
      <c r="S232" s="99"/>
      <c r="T232" s="8">
        <v>5450300001646</v>
      </c>
      <c r="U232" s="8">
        <v>5450300001646</v>
      </c>
      <c r="V232" s="68">
        <f t="shared" si="18"/>
        <v>1</v>
      </c>
      <c r="W232" s="100">
        <f t="shared" si="469"/>
        <v>0</v>
      </c>
      <c r="X232" s="100">
        <f t="shared" si="470"/>
        <v>0</v>
      </c>
      <c r="Y232" s="100"/>
      <c r="Z232" s="100">
        <f t="shared" si="471"/>
        <v>0</v>
      </c>
      <c r="AA232" s="100">
        <f t="shared" si="472"/>
        <v>0</v>
      </c>
      <c r="AB232" s="100">
        <f t="shared" si="473"/>
        <v>0</v>
      </c>
      <c r="AC232" s="100">
        <f t="shared" si="7"/>
        <v>0</v>
      </c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</row>
    <row r="233" spans="1:49" ht="21.75" customHeight="1">
      <c r="A233" s="103">
        <v>6</v>
      </c>
      <c r="B233" s="104" t="str">
        <f>F234&amp; " สาขา"&amp;D234&amp;" "&amp;E234&amp;" ปี "&amp;G234</f>
        <v>วิทยาศาสตรบัณฑิต สาขาวิทยาศาสตร์และเทคโนโลยีการอาหาร ปรับปรุง ปี 2559</v>
      </c>
      <c r="C233" s="104"/>
      <c r="D233" s="105"/>
      <c r="E233" s="105"/>
      <c r="F233" s="105"/>
      <c r="G233" s="105"/>
      <c r="H233" s="105"/>
      <c r="I233" s="105"/>
      <c r="J233" s="106" t="e">
        <f t="shared" ref="J233:O233" ca="1" si="474">SUMIF($H:$H,$B233,J:J)</f>
        <v>#NAME?</v>
      </c>
      <c r="K233" s="106" t="e">
        <f t="shared" ca="1" si="474"/>
        <v>#NAME?</v>
      </c>
      <c r="L233" s="106">
        <f t="shared" si="474"/>
        <v>0</v>
      </c>
      <c r="M233" s="106" t="e">
        <f t="shared" ca="1" si="474"/>
        <v>#NAME?</v>
      </c>
      <c r="N233" s="106" t="e">
        <f t="shared" ca="1" si="474"/>
        <v>#NAME?</v>
      </c>
      <c r="O233" s="106" t="e">
        <f t="shared" ca="1" si="474"/>
        <v>#NAME?</v>
      </c>
      <c r="P233" s="106" t="e">
        <f t="shared" ca="1" si="5"/>
        <v>#NAME?</v>
      </c>
      <c r="Q233" s="105"/>
      <c r="R233" s="105"/>
      <c r="S233" s="105"/>
      <c r="T233" s="58"/>
      <c r="U233" s="58"/>
      <c r="V233" s="68">
        <f t="shared" si="18"/>
        <v>0</v>
      </c>
      <c r="W233" s="106">
        <f t="shared" ref="W233:AB233" si="475">SUMIF($H:$H,$B233,W:W)</f>
        <v>0</v>
      </c>
      <c r="X233" s="106">
        <f t="shared" si="475"/>
        <v>0</v>
      </c>
      <c r="Y233" s="106">
        <f t="shared" si="475"/>
        <v>0</v>
      </c>
      <c r="Z233" s="106">
        <f t="shared" si="475"/>
        <v>0</v>
      </c>
      <c r="AA233" s="106">
        <f t="shared" si="475"/>
        <v>0</v>
      </c>
      <c r="AB233" s="106">
        <f t="shared" si="475"/>
        <v>0</v>
      </c>
      <c r="AC233" s="106">
        <f t="shared" si="7"/>
        <v>0</v>
      </c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</row>
    <row r="234" spans="1:49" ht="21.75" customHeight="1">
      <c r="A234" s="97"/>
      <c r="B234" s="98" t="s">
        <v>746</v>
      </c>
      <c r="C234" s="98" t="s">
        <v>191</v>
      </c>
      <c r="D234" s="99" t="s">
        <v>215</v>
      </c>
      <c r="E234" s="99" t="s">
        <v>46</v>
      </c>
      <c r="F234" s="99" t="s">
        <v>198</v>
      </c>
      <c r="G234" s="99" t="s">
        <v>45</v>
      </c>
      <c r="H234" s="99" t="str">
        <f t="shared" ref="H234:H238" si="476">F234&amp; " สาขา"&amp;D234&amp;" "&amp;E234&amp;" ปี "&amp;G234</f>
        <v>วิทยาศาสตรบัณฑิต สาขาวิทยาศาสตร์และเทคโนโลยีการอาหาร ปรับปรุง ปี 2559</v>
      </c>
      <c r="I234" s="99" t="e">
        <f t="array" aca="1" ref="I234" ca="1">_xludf.IFNA(INDEX(รายชื่ออาจารย์ตามสาขา!$F:$F,MATCH('เอกสารหมายเลข 1 ส่งเสิรม'!$T234,รายชื่ออาจารย์ตามสาขา!$B:$B,0)),"บุคคลภายนอก")</f>
        <v>#NAME?</v>
      </c>
      <c r="J234" s="100" t="e">
        <f t="shared" ref="J234:J238" ca="1" si="477">IF(I234="ข้าราชการพลเรือนในสถาบันอุดมศึกษา",1,0)</f>
        <v>#NAME?</v>
      </c>
      <c r="K234" s="100" t="e">
        <f t="shared" ref="K234:K238" ca="1" si="478">IF(I234="พนักงานมหาวิทยาลัย",1,0)</f>
        <v>#NAME?</v>
      </c>
      <c r="L234" s="100"/>
      <c r="M234" s="100" t="e">
        <f t="shared" ref="M234:M238" ca="1" si="479">IF(I234="ลูกจ้างชั่วคราวรายเดือน",1,0)</f>
        <v>#NAME?</v>
      </c>
      <c r="N234" s="100" t="e">
        <f t="shared" ref="N234:N238" ca="1" si="480">IF(I234="อาจารย์พิเศษรายชั่วโมง",1,0)</f>
        <v>#NAME?</v>
      </c>
      <c r="O234" s="100" t="e">
        <f t="shared" ref="O234:O238" ca="1" si="481">IF(I234="บุคคลภายนอก",1,0)</f>
        <v>#NAME?</v>
      </c>
      <c r="P234" s="100" t="e">
        <f t="shared" ca="1" si="5"/>
        <v>#NAME?</v>
      </c>
      <c r="Q234" s="99"/>
      <c r="R234" s="99"/>
      <c r="S234" s="99"/>
      <c r="T234" s="8">
        <v>1489900022291</v>
      </c>
      <c r="U234" s="8">
        <v>1489900022291</v>
      </c>
      <c r="V234" s="68">
        <f t="shared" si="18"/>
        <v>1</v>
      </c>
      <c r="W234" s="100">
        <f t="shared" ref="W234:W238" si="482">IF(V234="ข้าราชการพลเรือนในสถาบันอุดมศึกษา",1,0)</f>
        <v>0</v>
      </c>
      <c r="X234" s="100">
        <f t="shared" ref="X234:X238" si="483">IF(V234="พนักงานมหาวิทยาลัย",1,0)</f>
        <v>0</v>
      </c>
      <c r="Y234" s="100"/>
      <c r="Z234" s="100">
        <f t="shared" ref="Z234:Z238" si="484">IF(V234="ลูกจ้างชั่วคราวรายเดือน",1,0)</f>
        <v>0</v>
      </c>
      <c r="AA234" s="100">
        <f t="shared" ref="AA234:AA238" si="485">IF(V234="อาจารย์พิเศษรายชั่วโมง",1,0)</f>
        <v>0</v>
      </c>
      <c r="AB234" s="100">
        <f t="shared" ref="AB234:AB238" si="486">IF(V234="บุคคลภายนอก",1,0)</f>
        <v>0</v>
      </c>
      <c r="AC234" s="100">
        <f t="shared" si="7"/>
        <v>0</v>
      </c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</row>
    <row r="235" spans="1:49" ht="21.75" customHeight="1">
      <c r="A235" s="97"/>
      <c r="B235" s="98" t="s">
        <v>747</v>
      </c>
      <c r="C235" s="98" t="s">
        <v>191</v>
      </c>
      <c r="D235" s="99" t="s">
        <v>215</v>
      </c>
      <c r="E235" s="99" t="s">
        <v>46</v>
      </c>
      <c r="F235" s="99" t="s">
        <v>198</v>
      </c>
      <c r="G235" s="99" t="s">
        <v>45</v>
      </c>
      <c r="H235" s="99" t="str">
        <f t="shared" si="476"/>
        <v>วิทยาศาสตรบัณฑิต สาขาวิทยาศาสตร์และเทคโนโลยีการอาหาร ปรับปรุง ปี 2559</v>
      </c>
      <c r="I235" s="99" t="e">
        <f t="array" aca="1" ref="I235" ca="1">_xludf.IFNA(INDEX(รายชื่ออาจารย์ตามสาขา!$F:$F,MATCH('เอกสารหมายเลข 1 ส่งเสิรม'!$T235,รายชื่ออาจารย์ตามสาขา!$B:$B,0)),"บุคคลภายนอก")</f>
        <v>#NAME?</v>
      </c>
      <c r="J235" s="100" t="e">
        <f t="shared" ca="1" si="477"/>
        <v>#NAME?</v>
      </c>
      <c r="K235" s="100" t="e">
        <f t="shared" ca="1" si="478"/>
        <v>#NAME?</v>
      </c>
      <c r="L235" s="100"/>
      <c r="M235" s="100" t="e">
        <f t="shared" ca="1" si="479"/>
        <v>#NAME?</v>
      </c>
      <c r="N235" s="100" t="e">
        <f t="shared" ca="1" si="480"/>
        <v>#NAME?</v>
      </c>
      <c r="O235" s="100" t="e">
        <f t="shared" ca="1" si="481"/>
        <v>#NAME?</v>
      </c>
      <c r="P235" s="100" t="e">
        <f t="shared" ca="1" si="5"/>
        <v>#NAME?</v>
      </c>
      <c r="Q235" s="99"/>
      <c r="R235" s="99"/>
      <c r="S235" s="99"/>
      <c r="T235" s="8">
        <v>3320900274621</v>
      </c>
      <c r="U235" s="8">
        <v>3320900274621</v>
      </c>
      <c r="V235" s="68">
        <f t="shared" si="18"/>
        <v>1</v>
      </c>
      <c r="W235" s="100">
        <f t="shared" si="482"/>
        <v>0</v>
      </c>
      <c r="X235" s="100">
        <f t="shared" si="483"/>
        <v>0</v>
      </c>
      <c r="Y235" s="100"/>
      <c r="Z235" s="100">
        <f t="shared" si="484"/>
        <v>0</v>
      </c>
      <c r="AA235" s="100">
        <f t="shared" si="485"/>
        <v>0</v>
      </c>
      <c r="AB235" s="100">
        <f t="shared" si="486"/>
        <v>0</v>
      </c>
      <c r="AC235" s="100">
        <f t="shared" si="7"/>
        <v>0</v>
      </c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</row>
    <row r="236" spans="1:49" ht="21.75" customHeight="1">
      <c r="A236" s="97"/>
      <c r="B236" s="98" t="s">
        <v>748</v>
      </c>
      <c r="C236" s="98" t="s">
        <v>191</v>
      </c>
      <c r="D236" s="99" t="s">
        <v>215</v>
      </c>
      <c r="E236" s="99" t="s">
        <v>46</v>
      </c>
      <c r="F236" s="99" t="s">
        <v>198</v>
      </c>
      <c r="G236" s="99" t="s">
        <v>45</v>
      </c>
      <c r="H236" s="99" t="str">
        <f t="shared" si="476"/>
        <v>วิทยาศาสตรบัณฑิต สาขาวิทยาศาสตร์และเทคโนโลยีการอาหาร ปรับปรุง ปี 2559</v>
      </c>
      <c r="I236" s="99" t="e">
        <f t="array" aca="1" ref="I236" ca="1">_xludf.IFNA(INDEX(รายชื่ออาจารย์ตามสาขา!$F:$F,MATCH('เอกสารหมายเลข 1 ส่งเสิรม'!$T236,รายชื่ออาจารย์ตามสาขา!$B:$B,0)),"บุคคลภายนอก")</f>
        <v>#NAME?</v>
      </c>
      <c r="J236" s="100" t="e">
        <f t="shared" ca="1" si="477"/>
        <v>#NAME?</v>
      </c>
      <c r="K236" s="100" t="e">
        <f t="shared" ca="1" si="478"/>
        <v>#NAME?</v>
      </c>
      <c r="L236" s="100"/>
      <c r="M236" s="100" t="e">
        <f t="shared" ca="1" si="479"/>
        <v>#NAME?</v>
      </c>
      <c r="N236" s="100" t="e">
        <f t="shared" ca="1" si="480"/>
        <v>#NAME?</v>
      </c>
      <c r="O236" s="100" t="e">
        <f t="shared" ca="1" si="481"/>
        <v>#NAME?</v>
      </c>
      <c r="P236" s="100" t="e">
        <f t="shared" ca="1" si="5"/>
        <v>#NAME?</v>
      </c>
      <c r="Q236" s="99"/>
      <c r="R236" s="99"/>
      <c r="S236" s="99"/>
      <c r="T236" s="8">
        <v>3479900196849</v>
      </c>
      <c r="U236" s="8">
        <v>3479900196849</v>
      </c>
      <c r="V236" s="68">
        <f t="shared" si="18"/>
        <v>1</v>
      </c>
      <c r="W236" s="100">
        <f t="shared" si="482"/>
        <v>0</v>
      </c>
      <c r="X236" s="100">
        <f t="shared" si="483"/>
        <v>0</v>
      </c>
      <c r="Y236" s="100"/>
      <c r="Z236" s="100">
        <f t="shared" si="484"/>
        <v>0</v>
      </c>
      <c r="AA236" s="100">
        <f t="shared" si="485"/>
        <v>0</v>
      </c>
      <c r="AB236" s="100">
        <f t="shared" si="486"/>
        <v>0</v>
      </c>
      <c r="AC236" s="100">
        <f t="shared" si="7"/>
        <v>0</v>
      </c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</row>
    <row r="237" spans="1:49" ht="21.75" customHeight="1">
      <c r="A237" s="97"/>
      <c r="B237" s="98" t="s">
        <v>218</v>
      </c>
      <c r="C237" s="98" t="s">
        <v>191</v>
      </c>
      <c r="D237" s="99" t="s">
        <v>215</v>
      </c>
      <c r="E237" s="99" t="s">
        <v>46</v>
      </c>
      <c r="F237" s="99" t="s">
        <v>198</v>
      </c>
      <c r="G237" s="99" t="s">
        <v>45</v>
      </c>
      <c r="H237" s="99" t="str">
        <f t="shared" si="476"/>
        <v>วิทยาศาสตรบัณฑิต สาขาวิทยาศาสตร์และเทคโนโลยีการอาหาร ปรับปรุง ปี 2559</v>
      </c>
      <c r="I237" s="99" t="e">
        <f t="array" aca="1" ref="I237" ca="1">_xludf.IFNA(INDEX(รายชื่ออาจารย์ตามสาขา!$F:$F,MATCH('เอกสารหมายเลข 1 ส่งเสิรม'!$T237,รายชื่ออาจารย์ตามสาขา!$B:$B,0)),"บุคคลภายนอก")</f>
        <v>#NAME?</v>
      </c>
      <c r="J237" s="100" t="e">
        <f t="shared" ca="1" si="477"/>
        <v>#NAME?</v>
      </c>
      <c r="K237" s="100" t="e">
        <f t="shared" ca="1" si="478"/>
        <v>#NAME?</v>
      </c>
      <c r="L237" s="100"/>
      <c r="M237" s="100" t="e">
        <f t="shared" ca="1" si="479"/>
        <v>#NAME?</v>
      </c>
      <c r="N237" s="100" t="e">
        <f t="shared" ca="1" si="480"/>
        <v>#NAME?</v>
      </c>
      <c r="O237" s="100" t="e">
        <f t="shared" ca="1" si="481"/>
        <v>#NAME?</v>
      </c>
      <c r="P237" s="100" t="e">
        <f t="shared" ca="1" si="5"/>
        <v>#NAME?</v>
      </c>
      <c r="Q237" s="99"/>
      <c r="R237" s="99"/>
      <c r="S237" s="99"/>
      <c r="T237" s="8">
        <v>3479900109784</v>
      </c>
      <c r="U237" s="8">
        <v>3479900109784</v>
      </c>
      <c r="V237" s="68">
        <f t="shared" si="18"/>
        <v>1</v>
      </c>
      <c r="W237" s="100">
        <f t="shared" si="482"/>
        <v>0</v>
      </c>
      <c r="X237" s="100">
        <f t="shared" si="483"/>
        <v>0</v>
      </c>
      <c r="Y237" s="100"/>
      <c r="Z237" s="100">
        <f t="shared" si="484"/>
        <v>0</v>
      </c>
      <c r="AA237" s="100">
        <f t="shared" si="485"/>
        <v>0</v>
      </c>
      <c r="AB237" s="100">
        <f t="shared" si="486"/>
        <v>0</v>
      </c>
      <c r="AC237" s="100">
        <f t="shared" si="7"/>
        <v>0</v>
      </c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</row>
    <row r="238" spans="1:49" ht="21.75" customHeight="1">
      <c r="A238" s="97"/>
      <c r="B238" s="98" t="s">
        <v>749</v>
      </c>
      <c r="C238" s="98" t="s">
        <v>191</v>
      </c>
      <c r="D238" s="99" t="s">
        <v>215</v>
      </c>
      <c r="E238" s="99" t="s">
        <v>46</v>
      </c>
      <c r="F238" s="99" t="s">
        <v>198</v>
      </c>
      <c r="G238" s="99" t="s">
        <v>45</v>
      </c>
      <c r="H238" s="99" t="str">
        <f t="shared" si="476"/>
        <v>วิทยาศาสตรบัณฑิต สาขาวิทยาศาสตร์และเทคโนโลยีการอาหาร ปรับปรุง ปี 2559</v>
      </c>
      <c r="I238" s="99" t="e">
        <f t="array" aca="1" ref="I238" ca="1">_xludf.IFNA(INDEX(รายชื่ออาจารย์ตามสาขา!$F:$F,MATCH('เอกสารหมายเลข 1 ส่งเสิรม'!$T238,รายชื่ออาจารย์ตามสาขา!$B:$B,0)),"บุคคลภายนอก")</f>
        <v>#NAME?</v>
      </c>
      <c r="J238" s="100" t="e">
        <f t="shared" ca="1" si="477"/>
        <v>#NAME?</v>
      </c>
      <c r="K238" s="100" t="e">
        <f t="shared" ca="1" si="478"/>
        <v>#NAME?</v>
      </c>
      <c r="L238" s="100"/>
      <c r="M238" s="100" t="e">
        <f t="shared" ca="1" si="479"/>
        <v>#NAME?</v>
      </c>
      <c r="N238" s="100" t="e">
        <f t="shared" ca="1" si="480"/>
        <v>#NAME?</v>
      </c>
      <c r="O238" s="100" t="e">
        <f t="shared" ca="1" si="481"/>
        <v>#NAME?</v>
      </c>
      <c r="P238" s="100" t="e">
        <f t="shared" ca="1" si="5"/>
        <v>#NAME?</v>
      </c>
      <c r="Q238" s="99"/>
      <c r="R238" s="99"/>
      <c r="S238" s="99"/>
      <c r="T238" s="8">
        <v>3349800081765</v>
      </c>
      <c r="U238" s="8">
        <v>3349800081765</v>
      </c>
      <c r="V238" s="68">
        <f t="shared" si="18"/>
        <v>1</v>
      </c>
      <c r="W238" s="100">
        <f t="shared" si="482"/>
        <v>0</v>
      </c>
      <c r="X238" s="100">
        <f t="shared" si="483"/>
        <v>0</v>
      </c>
      <c r="Y238" s="100"/>
      <c r="Z238" s="100">
        <f t="shared" si="484"/>
        <v>0</v>
      </c>
      <c r="AA238" s="100">
        <f t="shared" si="485"/>
        <v>0</v>
      </c>
      <c r="AB238" s="100">
        <f t="shared" si="486"/>
        <v>0</v>
      </c>
      <c r="AC238" s="100">
        <f t="shared" si="7"/>
        <v>0</v>
      </c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</row>
    <row r="239" spans="1:49" ht="21.75" customHeight="1">
      <c r="A239" s="103">
        <v>7</v>
      </c>
      <c r="B239" s="104" t="str">
        <f>F240&amp; " สาขา"&amp;D240&amp;" "&amp;E240&amp;" ปี "&amp;G240</f>
        <v>วิทยาศาสตรบัณฑิต สาขาสัตวศาสตร์ ปรับปรุง ปี 2559</v>
      </c>
      <c r="C239" s="104"/>
      <c r="D239" s="105"/>
      <c r="E239" s="105"/>
      <c r="F239" s="105"/>
      <c r="G239" s="105"/>
      <c r="H239" s="105"/>
      <c r="I239" s="105"/>
      <c r="J239" s="106" t="e">
        <f t="shared" ref="J239:O239" ca="1" si="487">SUMIF($H:$H,$B239,J:J)</f>
        <v>#NAME?</v>
      </c>
      <c r="K239" s="106" t="e">
        <f t="shared" ca="1" si="487"/>
        <v>#NAME?</v>
      </c>
      <c r="L239" s="106">
        <f t="shared" si="487"/>
        <v>0</v>
      </c>
      <c r="M239" s="106" t="e">
        <f t="shared" ca="1" si="487"/>
        <v>#NAME?</v>
      </c>
      <c r="N239" s="106" t="e">
        <f t="shared" ca="1" si="487"/>
        <v>#NAME?</v>
      </c>
      <c r="O239" s="106" t="e">
        <f t="shared" ca="1" si="487"/>
        <v>#NAME?</v>
      </c>
      <c r="P239" s="106" t="e">
        <f t="shared" ca="1" si="5"/>
        <v>#NAME?</v>
      </c>
      <c r="Q239" s="105"/>
      <c r="R239" s="105"/>
      <c r="S239" s="105"/>
      <c r="T239" s="58"/>
      <c r="U239" s="58"/>
      <c r="V239" s="68">
        <f t="shared" si="18"/>
        <v>0</v>
      </c>
      <c r="W239" s="106">
        <f t="shared" ref="W239:AB239" si="488">SUMIF($H:$H,$B239,W:W)</f>
        <v>0</v>
      </c>
      <c r="X239" s="106">
        <f t="shared" si="488"/>
        <v>0</v>
      </c>
      <c r="Y239" s="106">
        <f t="shared" si="488"/>
        <v>0</v>
      </c>
      <c r="Z239" s="106">
        <f t="shared" si="488"/>
        <v>0</v>
      </c>
      <c r="AA239" s="106">
        <f t="shared" si="488"/>
        <v>0</v>
      </c>
      <c r="AB239" s="106">
        <f t="shared" si="488"/>
        <v>0</v>
      </c>
      <c r="AC239" s="106">
        <f t="shared" si="7"/>
        <v>0</v>
      </c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</row>
    <row r="240" spans="1:49" ht="21.75" customHeight="1">
      <c r="A240" s="97"/>
      <c r="B240" s="98" t="s">
        <v>244</v>
      </c>
      <c r="C240" s="98" t="s">
        <v>191</v>
      </c>
      <c r="D240" s="99" t="s">
        <v>233</v>
      </c>
      <c r="E240" s="99" t="s">
        <v>46</v>
      </c>
      <c r="F240" s="99" t="s">
        <v>198</v>
      </c>
      <c r="G240" s="99" t="s">
        <v>45</v>
      </c>
      <c r="H240" s="99" t="str">
        <f t="shared" ref="H240:H244" si="489">F240&amp; " สาขา"&amp;D240&amp;" "&amp;E240&amp;" ปี "&amp;G240</f>
        <v>วิทยาศาสตรบัณฑิต สาขาสัตวศาสตร์ ปรับปรุง ปี 2559</v>
      </c>
      <c r="I240" s="99" t="e">
        <f t="array" aca="1" ref="I240" ca="1">_xludf.IFNA(INDEX(รายชื่ออาจารย์ตามสาขา!$F:$F,MATCH('เอกสารหมายเลข 1 ส่งเสิรม'!$T240,รายชื่ออาจารย์ตามสาขา!$B:$B,0)),"บุคคลภายนอก")</f>
        <v>#NAME?</v>
      </c>
      <c r="J240" s="100" t="e">
        <f t="shared" ref="J240:J244" ca="1" si="490">IF(I240="ข้าราชการพลเรือนในสถาบันอุดมศึกษา",1,0)</f>
        <v>#NAME?</v>
      </c>
      <c r="K240" s="100" t="e">
        <f t="shared" ref="K240:K244" ca="1" si="491">IF(I240="พนักงานมหาวิทยาลัย",1,0)</f>
        <v>#NAME?</v>
      </c>
      <c r="L240" s="100"/>
      <c r="M240" s="100" t="e">
        <f t="shared" ref="M240:M244" ca="1" si="492">IF(I240="ลูกจ้างชั่วคราวรายเดือน",1,0)</f>
        <v>#NAME?</v>
      </c>
      <c r="N240" s="100" t="e">
        <f t="shared" ref="N240:N244" ca="1" si="493">IF(I240="อาจารย์พิเศษรายชั่วโมง",1,0)</f>
        <v>#NAME?</v>
      </c>
      <c r="O240" s="100" t="e">
        <f t="shared" ref="O240:O244" ca="1" si="494">IF(I240="บุคคลภายนอก",1,0)</f>
        <v>#NAME?</v>
      </c>
      <c r="P240" s="100" t="e">
        <f t="shared" ca="1" si="5"/>
        <v>#NAME?</v>
      </c>
      <c r="Q240" s="99"/>
      <c r="R240" s="99"/>
      <c r="S240" s="99"/>
      <c r="T240" s="8">
        <v>1411300019594</v>
      </c>
      <c r="U240" s="8">
        <v>1411300019594</v>
      </c>
      <c r="V240" s="68">
        <f t="shared" si="18"/>
        <v>1</v>
      </c>
      <c r="W240" s="100">
        <f t="shared" ref="W240:W244" si="495">IF(V240="ข้าราชการพลเรือนในสถาบันอุดมศึกษา",1,0)</f>
        <v>0</v>
      </c>
      <c r="X240" s="100">
        <f t="shared" ref="X240:X244" si="496">IF(V240="พนักงานมหาวิทยาลัย",1,0)</f>
        <v>0</v>
      </c>
      <c r="Y240" s="100"/>
      <c r="Z240" s="100">
        <f t="shared" ref="Z240:Z244" si="497">IF(V240="ลูกจ้างชั่วคราวรายเดือน",1,0)</f>
        <v>0</v>
      </c>
      <c r="AA240" s="100">
        <f t="shared" ref="AA240:AA244" si="498">IF(V240="อาจารย์พิเศษรายชั่วโมง",1,0)</f>
        <v>0</v>
      </c>
      <c r="AB240" s="100">
        <f t="shared" ref="AB240:AB244" si="499">IF(V240="บุคคลภายนอก",1,0)</f>
        <v>0</v>
      </c>
      <c r="AC240" s="100">
        <f t="shared" si="7"/>
        <v>0</v>
      </c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</row>
    <row r="241" spans="1:49" ht="21.75" customHeight="1">
      <c r="A241" s="97"/>
      <c r="B241" s="98" t="s">
        <v>246</v>
      </c>
      <c r="C241" s="98" t="s">
        <v>191</v>
      </c>
      <c r="D241" s="99" t="s">
        <v>233</v>
      </c>
      <c r="E241" s="99" t="s">
        <v>46</v>
      </c>
      <c r="F241" s="99" t="s">
        <v>198</v>
      </c>
      <c r="G241" s="99" t="s">
        <v>45</v>
      </c>
      <c r="H241" s="99" t="str">
        <f t="shared" si="489"/>
        <v>วิทยาศาสตรบัณฑิต สาขาสัตวศาสตร์ ปรับปรุง ปี 2559</v>
      </c>
      <c r="I241" s="99" t="e">
        <f t="array" aca="1" ref="I241" ca="1">_xludf.IFNA(INDEX(รายชื่ออาจารย์ตามสาขา!$F:$F,MATCH('เอกสารหมายเลข 1 ส่งเสิรม'!$T241,รายชื่ออาจารย์ตามสาขา!$B:$B,0)),"บุคคลภายนอก")</f>
        <v>#NAME?</v>
      </c>
      <c r="J241" s="100" t="e">
        <f t="shared" ca="1" si="490"/>
        <v>#NAME?</v>
      </c>
      <c r="K241" s="100" t="e">
        <f t="shared" ca="1" si="491"/>
        <v>#NAME?</v>
      </c>
      <c r="L241" s="100"/>
      <c r="M241" s="100" t="e">
        <f t="shared" ca="1" si="492"/>
        <v>#NAME?</v>
      </c>
      <c r="N241" s="100" t="e">
        <f t="shared" ca="1" si="493"/>
        <v>#NAME?</v>
      </c>
      <c r="O241" s="100" t="e">
        <f t="shared" ca="1" si="494"/>
        <v>#NAME?</v>
      </c>
      <c r="P241" s="100" t="e">
        <f t="shared" ca="1" si="5"/>
        <v>#NAME?</v>
      </c>
      <c r="Q241" s="99"/>
      <c r="R241" s="99"/>
      <c r="S241" s="99"/>
      <c r="T241" s="8">
        <v>1450200114667</v>
      </c>
      <c r="U241" s="8">
        <v>1450200114667</v>
      </c>
      <c r="V241" s="68">
        <f t="shared" si="18"/>
        <v>1</v>
      </c>
      <c r="W241" s="100">
        <f t="shared" si="495"/>
        <v>0</v>
      </c>
      <c r="X241" s="100">
        <f t="shared" si="496"/>
        <v>0</v>
      </c>
      <c r="Y241" s="100"/>
      <c r="Z241" s="100">
        <f t="shared" si="497"/>
        <v>0</v>
      </c>
      <c r="AA241" s="100">
        <f t="shared" si="498"/>
        <v>0</v>
      </c>
      <c r="AB241" s="100">
        <f t="shared" si="499"/>
        <v>0</v>
      </c>
      <c r="AC241" s="100">
        <f t="shared" si="7"/>
        <v>0</v>
      </c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</row>
    <row r="242" spans="1:49" ht="21.75" customHeight="1">
      <c r="A242" s="97"/>
      <c r="B242" s="98" t="s">
        <v>250</v>
      </c>
      <c r="C242" s="98" t="s">
        <v>191</v>
      </c>
      <c r="D242" s="99" t="s">
        <v>233</v>
      </c>
      <c r="E242" s="99" t="s">
        <v>46</v>
      </c>
      <c r="F242" s="99" t="s">
        <v>198</v>
      </c>
      <c r="G242" s="99" t="s">
        <v>45</v>
      </c>
      <c r="H242" s="99" t="str">
        <f t="shared" si="489"/>
        <v>วิทยาศาสตรบัณฑิต สาขาสัตวศาสตร์ ปรับปรุง ปี 2559</v>
      </c>
      <c r="I242" s="99" t="e">
        <f t="array" aca="1" ref="I242" ca="1">_xludf.IFNA(INDEX(รายชื่ออาจารย์ตามสาขา!$F:$F,MATCH('เอกสารหมายเลข 1 ส่งเสิรม'!$T242,รายชื่ออาจารย์ตามสาขา!$B:$B,0)),"บุคคลภายนอก")</f>
        <v>#NAME?</v>
      </c>
      <c r="J242" s="100" t="e">
        <f t="shared" ca="1" si="490"/>
        <v>#NAME?</v>
      </c>
      <c r="K242" s="100" t="e">
        <f t="shared" ca="1" si="491"/>
        <v>#NAME?</v>
      </c>
      <c r="L242" s="100"/>
      <c r="M242" s="100" t="e">
        <f t="shared" ca="1" si="492"/>
        <v>#NAME?</v>
      </c>
      <c r="N242" s="100" t="e">
        <f t="shared" ca="1" si="493"/>
        <v>#NAME?</v>
      </c>
      <c r="O242" s="100" t="e">
        <f t="shared" ca="1" si="494"/>
        <v>#NAME?</v>
      </c>
      <c r="P242" s="100" t="e">
        <f t="shared" ca="1" si="5"/>
        <v>#NAME?</v>
      </c>
      <c r="Q242" s="99"/>
      <c r="R242" s="99"/>
      <c r="S242" s="99"/>
      <c r="T242" s="8">
        <v>3470101221372</v>
      </c>
      <c r="U242" s="8">
        <v>3470101221372</v>
      </c>
      <c r="V242" s="68">
        <f t="shared" si="18"/>
        <v>1</v>
      </c>
      <c r="W242" s="100">
        <f t="shared" si="495"/>
        <v>0</v>
      </c>
      <c r="X242" s="100">
        <f t="shared" si="496"/>
        <v>0</v>
      </c>
      <c r="Y242" s="100"/>
      <c r="Z242" s="100">
        <f t="shared" si="497"/>
        <v>0</v>
      </c>
      <c r="AA242" s="100">
        <f t="shared" si="498"/>
        <v>0</v>
      </c>
      <c r="AB242" s="100">
        <f t="shared" si="499"/>
        <v>0</v>
      </c>
      <c r="AC242" s="100">
        <f t="shared" si="7"/>
        <v>0</v>
      </c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</row>
    <row r="243" spans="1:49" ht="21.75" customHeight="1">
      <c r="A243" s="97"/>
      <c r="B243" s="98" t="s">
        <v>739</v>
      </c>
      <c r="C243" s="98" t="s">
        <v>191</v>
      </c>
      <c r="D243" s="99" t="s">
        <v>233</v>
      </c>
      <c r="E243" s="99" t="s">
        <v>46</v>
      </c>
      <c r="F243" s="99" t="s">
        <v>198</v>
      </c>
      <c r="G243" s="99" t="s">
        <v>45</v>
      </c>
      <c r="H243" s="99" t="str">
        <f t="shared" si="489"/>
        <v>วิทยาศาสตรบัณฑิต สาขาสัตวศาสตร์ ปรับปรุง ปี 2559</v>
      </c>
      <c r="I243" s="99" t="e">
        <f t="array" aca="1" ref="I243" ca="1">_xludf.IFNA(INDEX(รายชื่ออาจารย์ตามสาขา!$F:$F,MATCH('เอกสารหมายเลข 1 ส่งเสิรม'!$T243,รายชื่ออาจารย์ตามสาขา!$B:$B,0)),"บุคคลภายนอก")</f>
        <v>#NAME?</v>
      </c>
      <c r="J243" s="100" t="e">
        <f t="shared" ca="1" si="490"/>
        <v>#NAME?</v>
      </c>
      <c r="K243" s="100" t="e">
        <f t="shared" ca="1" si="491"/>
        <v>#NAME?</v>
      </c>
      <c r="L243" s="100"/>
      <c r="M243" s="100" t="e">
        <f t="shared" ca="1" si="492"/>
        <v>#NAME?</v>
      </c>
      <c r="N243" s="100" t="e">
        <f t="shared" ca="1" si="493"/>
        <v>#NAME?</v>
      </c>
      <c r="O243" s="100" t="e">
        <f t="shared" ca="1" si="494"/>
        <v>#NAME?</v>
      </c>
      <c r="P243" s="100" t="e">
        <f t="shared" ca="1" si="5"/>
        <v>#NAME?</v>
      </c>
      <c r="Q243" s="99"/>
      <c r="R243" s="99"/>
      <c r="S243" s="99"/>
      <c r="T243" s="8">
        <v>1360500009037</v>
      </c>
      <c r="U243" s="8">
        <v>1360500009037</v>
      </c>
      <c r="V243" s="68">
        <f t="shared" si="18"/>
        <v>1</v>
      </c>
      <c r="W243" s="100">
        <f t="shared" si="495"/>
        <v>0</v>
      </c>
      <c r="X243" s="100">
        <f t="shared" si="496"/>
        <v>0</v>
      </c>
      <c r="Y243" s="100"/>
      <c r="Z243" s="100">
        <f t="shared" si="497"/>
        <v>0</v>
      </c>
      <c r="AA243" s="100">
        <f t="shared" si="498"/>
        <v>0</v>
      </c>
      <c r="AB243" s="100">
        <f t="shared" si="499"/>
        <v>0</v>
      </c>
      <c r="AC243" s="100">
        <f t="shared" si="7"/>
        <v>0</v>
      </c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</row>
    <row r="244" spans="1:49" ht="21.75" customHeight="1">
      <c r="A244" s="97"/>
      <c r="B244" s="98" t="s">
        <v>752</v>
      </c>
      <c r="C244" s="98" t="s">
        <v>191</v>
      </c>
      <c r="D244" s="99" t="s">
        <v>233</v>
      </c>
      <c r="E244" s="99" t="s">
        <v>46</v>
      </c>
      <c r="F244" s="99" t="s">
        <v>198</v>
      </c>
      <c r="G244" s="99" t="s">
        <v>45</v>
      </c>
      <c r="H244" s="99" t="str">
        <f t="shared" si="489"/>
        <v>วิทยาศาสตรบัณฑิต สาขาสัตวศาสตร์ ปรับปรุง ปี 2559</v>
      </c>
      <c r="I244" s="99" t="e">
        <f t="array" aca="1" ref="I244" ca="1">_xludf.IFNA(INDEX(รายชื่ออาจารย์ตามสาขา!$F:$F,MATCH('เอกสารหมายเลข 1 ส่งเสิรม'!$T244,รายชื่ออาจารย์ตามสาขา!$B:$B,0)),"บุคคลภายนอก")</f>
        <v>#NAME?</v>
      </c>
      <c r="J244" s="100" t="e">
        <f t="shared" ca="1" si="490"/>
        <v>#NAME?</v>
      </c>
      <c r="K244" s="100" t="e">
        <f t="shared" ca="1" si="491"/>
        <v>#NAME?</v>
      </c>
      <c r="L244" s="100"/>
      <c r="M244" s="100" t="e">
        <f t="shared" ca="1" si="492"/>
        <v>#NAME?</v>
      </c>
      <c r="N244" s="100" t="e">
        <f t="shared" ca="1" si="493"/>
        <v>#NAME?</v>
      </c>
      <c r="O244" s="100" t="e">
        <f t="shared" ca="1" si="494"/>
        <v>#NAME?</v>
      </c>
      <c r="P244" s="100" t="e">
        <f t="shared" ca="1" si="5"/>
        <v>#NAME?</v>
      </c>
      <c r="Q244" s="99"/>
      <c r="R244" s="99"/>
      <c r="S244" s="99"/>
      <c r="T244" s="8">
        <v>3100300211230</v>
      </c>
      <c r="U244" s="8">
        <v>3100300211230</v>
      </c>
      <c r="V244" s="68">
        <f t="shared" si="18"/>
        <v>1</v>
      </c>
      <c r="W244" s="100">
        <f t="shared" si="495"/>
        <v>0</v>
      </c>
      <c r="X244" s="100">
        <f t="shared" si="496"/>
        <v>0</v>
      </c>
      <c r="Y244" s="100"/>
      <c r="Z244" s="100">
        <f t="shared" si="497"/>
        <v>0</v>
      </c>
      <c r="AA244" s="100">
        <f t="shared" si="498"/>
        <v>0</v>
      </c>
      <c r="AB244" s="100">
        <f t="shared" si="499"/>
        <v>0</v>
      </c>
      <c r="AC244" s="100">
        <f t="shared" si="7"/>
        <v>0</v>
      </c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</row>
    <row r="245" spans="1:49" ht="21.75" customHeight="1">
      <c r="A245" s="119"/>
      <c r="B245" s="120" t="s">
        <v>721</v>
      </c>
      <c r="C245" s="120"/>
      <c r="D245" s="121"/>
      <c r="E245" s="121"/>
      <c r="F245" s="121"/>
      <c r="G245" s="121"/>
      <c r="H245" s="121"/>
      <c r="I245" s="121"/>
      <c r="J245" s="122" t="e">
        <f t="shared" ref="J245:O245" ca="1" si="500">J246+J248+J252</f>
        <v>#NAME?</v>
      </c>
      <c r="K245" s="122" t="e">
        <f t="shared" ca="1" si="500"/>
        <v>#NAME?</v>
      </c>
      <c r="L245" s="122">
        <f t="shared" si="500"/>
        <v>0</v>
      </c>
      <c r="M245" s="122" t="e">
        <f t="shared" ca="1" si="500"/>
        <v>#NAME?</v>
      </c>
      <c r="N245" s="122" t="e">
        <f t="shared" ca="1" si="500"/>
        <v>#NAME?</v>
      </c>
      <c r="O245" s="122" t="e">
        <f t="shared" ca="1" si="500"/>
        <v>#NAME?</v>
      </c>
      <c r="P245" s="122" t="e">
        <f t="shared" ca="1" si="5"/>
        <v>#NAME?</v>
      </c>
      <c r="Q245" s="121"/>
      <c r="R245" s="121"/>
      <c r="S245" s="121"/>
      <c r="T245" s="123"/>
      <c r="U245" s="123"/>
      <c r="V245" s="124">
        <f t="shared" si="18"/>
        <v>0</v>
      </c>
      <c r="W245" s="122">
        <f t="shared" ref="W245:AB245" si="501">W246+W248+W252</f>
        <v>0</v>
      </c>
      <c r="X245" s="122">
        <f t="shared" si="501"/>
        <v>0</v>
      </c>
      <c r="Y245" s="122">
        <f t="shared" si="501"/>
        <v>0</v>
      </c>
      <c r="Z245" s="122">
        <f t="shared" si="501"/>
        <v>0</v>
      </c>
      <c r="AA245" s="122">
        <f t="shared" si="501"/>
        <v>0</v>
      </c>
      <c r="AB245" s="122">
        <f t="shared" si="501"/>
        <v>0</v>
      </c>
      <c r="AC245" s="122">
        <f t="shared" si="7"/>
        <v>0</v>
      </c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</row>
    <row r="246" spans="1:49" ht="21.75" customHeight="1">
      <c r="A246" s="126">
        <v>1</v>
      </c>
      <c r="B246" s="127" t="str">
        <f>D247</f>
        <v>สาขาวิชาคหกรรมศาสตร์</v>
      </c>
      <c r="C246" s="127"/>
      <c r="D246" s="128"/>
      <c r="E246" s="128"/>
      <c r="F246" s="128"/>
      <c r="G246" s="128"/>
      <c r="H246" s="128"/>
      <c r="I246" s="128"/>
      <c r="J246" s="129" t="e">
        <f t="shared" ref="J246:O246" ca="1" si="502">SUMIF($D:$D,$B246,J:J)</f>
        <v>#NAME?</v>
      </c>
      <c r="K246" s="129" t="e">
        <f t="shared" ca="1" si="502"/>
        <v>#NAME?</v>
      </c>
      <c r="L246" s="129">
        <f t="shared" si="502"/>
        <v>0</v>
      </c>
      <c r="M246" s="129" t="e">
        <f t="shared" ca="1" si="502"/>
        <v>#NAME?</v>
      </c>
      <c r="N246" s="129" t="e">
        <f t="shared" ca="1" si="502"/>
        <v>#NAME?</v>
      </c>
      <c r="O246" s="129" t="e">
        <f t="shared" ca="1" si="502"/>
        <v>#NAME?</v>
      </c>
      <c r="P246" s="129" t="e">
        <f t="shared" ca="1" si="5"/>
        <v>#NAME?</v>
      </c>
      <c r="Q246" s="128"/>
      <c r="R246" s="128"/>
      <c r="S246" s="128"/>
      <c r="T246" s="130"/>
      <c r="U246" s="130"/>
      <c r="V246" s="131">
        <f t="shared" si="18"/>
        <v>0</v>
      </c>
      <c r="W246" s="129">
        <f t="shared" ref="W246:AB246" si="503">SUMIF($D:$D,$B246,W:W)</f>
        <v>0</v>
      </c>
      <c r="X246" s="129">
        <f t="shared" si="503"/>
        <v>0</v>
      </c>
      <c r="Y246" s="129">
        <f t="shared" si="503"/>
        <v>0</v>
      </c>
      <c r="Z246" s="129">
        <f t="shared" si="503"/>
        <v>0</v>
      </c>
      <c r="AA246" s="129">
        <f t="shared" si="503"/>
        <v>0</v>
      </c>
      <c r="AB246" s="129">
        <f t="shared" si="503"/>
        <v>0</v>
      </c>
      <c r="AC246" s="129">
        <f t="shared" si="7"/>
        <v>0</v>
      </c>
      <c r="AD246" s="132"/>
      <c r="AE246" s="132"/>
      <c r="AF246" s="132"/>
      <c r="AG246" s="132"/>
      <c r="AH246" s="132"/>
      <c r="AI246" s="132"/>
      <c r="AJ246" s="132"/>
      <c r="AK246" s="132"/>
      <c r="AL246" s="132"/>
      <c r="AM246" s="132"/>
      <c r="AN246" s="132"/>
      <c r="AO246" s="132"/>
      <c r="AP246" s="132"/>
      <c r="AQ246" s="132"/>
      <c r="AR246" s="132"/>
      <c r="AS246" s="132"/>
      <c r="AT246" s="132"/>
      <c r="AU246" s="132"/>
      <c r="AV246" s="132"/>
      <c r="AW246" s="132"/>
    </row>
    <row r="247" spans="1:49" ht="21.75" customHeight="1">
      <c r="A247" s="138"/>
      <c r="B247" s="133" t="str">
        <f t="array" ref="B247">INDEX(รายชื่ออาจารย์ตามสาขา!$C:$C,MATCH('เอกสารหมายเลข 1 ส่งเสิรม'!$T247,รายชื่ออาจารย์ตามสาขา!$B:$B,0))</f>
        <v>นางสาวสุดคะนึง  โรจนชีวาคม</v>
      </c>
      <c r="C247" s="133" t="str">
        <f t="array" ref="C247">INDEX(รายชื่ออาจารย์ตามสาขา!$D:$D,MATCH('เอกสารหมายเลข 1 ส่งเสิรม'!$T247,รายชื่ออาจารย์ตามสาขา!$B:$B,0))</f>
        <v>คณะเทคโนโลยีการเกษตร</v>
      </c>
      <c r="D247" s="134" t="str">
        <f t="array" ref="D247">INDEX(รายชื่ออาจารย์ตามสาขา!$E:$E,MATCH('เอกสารหมายเลข 1 ส่งเสิรม'!$T247,รายชื่ออาจารย์ตามสาขา!$B:$B,0))</f>
        <v>สาขาวิชาคหกรรมศาสตร์</v>
      </c>
      <c r="E247" s="134"/>
      <c r="F247" s="134"/>
      <c r="G247" s="134"/>
      <c r="H247" s="134"/>
      <c r="I247" s="134" t="e">
        <f t="array" aca="1" ref="I247" ca="1">_xludf.IFNA(INDEX(รายชื่ออาจารย์ตามสาขา!$F:$F,MATCH('เอกสารหมายเลข 1 ส่งเสิรม'!$T247,รายชื่ออาจารย์ตามสาขา!$B:$B,0)),"บุคคลภายนอก")</f>
        <v>#NAME?</v>
      </c>
      <c r="J247" s="135" t="e">
        <f ca="1">IF(I247="ข้าราชการพลเรือนในสถาบันอุดมศึกษา",1,0)</f>
        <v>#NAME?</v>
      </c>
      <c r="K247" s="135" t="e">
        <f ca="1">IF(I247="พนักงานมหาวิทยาลัย",1,0)</f>
        <v>#NAME?</v>
      </c>
      <c r="L247" s="135"/>
      <c r="M247" s="135" t="e">
        <f ca="1">IF(I247="ลูกจ้างชั่วคราวรายเดือน",1,0)</f>
        <v>#NAME?</v>
      </c>
      <c r="N247" s="135" t="e">
        <f ca="1">IF(I247="อาจารย์พิเศษรายชั่วโมง",1,0)</f>
        <v>#NAME?</v>
      </c>
      <c r="O247" s="135" t="e">
        <f ca="1">IF(I247="บุคคลภายนอก",1,0)</f>
        <v>#NAME?</v>
      </c>
      <c r="P247" s="135" t="e">
        <f t="shared" ca="1" si="5"/>
        <v>#NAME?</v>
      </c>
      <c r="Q247" s="134"/>
      <c r="R247" s="134"/>
      <c r="S247" s="134"/>
      <c r="T247" s="136">
        <v>3470101377003</v>
      </c>
      <c r="U247" s="136">
        <v>3470101377003</v>
      </c>
      <c r="V247" s="131">
        <f t="shared" si="18"/>
        <v>1</v>
      </c>
      <c r="W247" s="135">
        <f>IF(V247="ข้าราชการพลเรือนในสถาบันอุดมศึกษา",1,0)</f>
        <v>0</v>
      </c>
      <c r="X247" s="135">
        <f>IF(V247="พนักงานมหาวิทยาลัย",1,0)</f>
        <v>0</v>
      </c>
      <c r="Y247" s="135"/>
      <c r="Z247" s="135">
        <f>IF(V247="ลูกจ้างชั่วคราวรายเดือน",1,0)</f>
        <v>0</v>
      </c>
      <c r="AA247" s="135">
        <f>IF(V247="อาจารย์พิเศษรายชั่วโมง",1,0)</f>
        <v>0</v>
      </c>
      <c r="AB247" s="135">
        <f>IF(V247="บุคคลภายนอก",1,0)</f>
        <v>0</v>
      </c>
      <c r="AC247" s="135">
        <f t="shared" si="7"/>
        <v>0</v>
      </c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</row>
    <row r="248" spans="1:49" ht="21.75" customHeight="1">
      <c r="A248" s="126">
        <v>2</v>
      </c>
      <c r="B248" s="127" t="str">
        <f>D249</f>
        <v>สาขาวิชาเทคโนโลยีการอาหาร</v>
      </c>
      <c r="C248" s="127"/>
      <c r="D248" s="128"/>
      <c r="E248" s="128"/>
      <c r="F248" s="128"/>
      <c r="G248" s="128"/>
      <c r="H248" s="128"/>
      <c r="I248" s="128"/>
      <c r="J248" s="129" t="e">
        <f t="shared" ref="J248:O248" ca="1" si="504">SUMIF($D:$D,$B248,J:J)</f>
        <v>#NAME?</v>
      </c>
      <c r="K248" s="129" t="e">
        <f t="shared" ca="1" si="504"/>
        <v>#NAME?</v>
      </c>
      <c r="L248" s="129">
        <f t="shared" si="504"/>
        <v>0</v>
      </c>
      <c r="M248" s="129" t="e">
        <f t="shared" ca="1" si="504"/>
        <v>#NAME?</v>
      </c>
      <c r="N248" s="129" t="e">
        <f t="shared" ca="1" si="504"/>
        <v>#NAME?</v>
      </c>
      <c r="O248" s="129" t="e">
        <f t="shared" ca="1" si="504"/>
        <v>#NAME?</v>
      </c>
      <c r="P248" s="129" t="e">
        <f t="shared" ca="1" si="5"/>
        <v>#NAME?</v>
      </c>
      <c r="Q248" s="128"/>
      <c r="R248" s="128"/>
      <c r="S248" s="128"/>
      <c r="T248" s="137"/>
      <c r="U248" s="137"/>
      <c r="V248" s="131">
        <f t="shared" si="18"/>
        <v>0</v>
      </c>
      <c r="W248" s="129">
        <f t="shared" ref="W248:AB248" si="505">SUMIF($D:$D,$B248,W:W)</f>
        <v>0</v>
      </c>
      <c r="X248" s="129">
        <f t="shared" si="505"/>
        <v>0</v>
      </c>
      <c r="Y248" s="129">
        <f t="shared" si="505"/>
        <v>0</v>
      </c>
      <c r="Z248" s="129">
        <f t="shared" si="505"/>
        <v>0</v>
      </c>
      <c r="AA248" s="129">
        <f t="shared" si="505"/>
        <v>0</v>
      </c>
      <c r="AB248" s="129">
        <f t="shared" si="505"/>
        <v>0</v>
      </c>
      <c r="AC248" s="129">
        <f t="shared" si="7"/>
        <v>0</v>
      </c>
      <c r="AD248" s="132"/>
      <c r="AE248" s="132"/>
      <c r="AF248" s="132"/>
      <c r="AG248" s="132"/>
      <c r="AH248" s="132"/>
      <c r="AI248" s="132"/>
      <c r="AJ248" s="132"/>
      <c r="AK248" s="132"/>
      <c r="AL248" s="132"/>
      <c r="AM248" s="132"/>
      <c r="AN248" s="132"/>
      <c r="AO248" s="132"/>
      <c r="AP248" s="132"/>
      <c r="AQ248" s="132"/>
      <c r="AR248" s="132"/>
      <c r="AS248" s="132"/>
      <c r="AT248" s="132"/>
      <c r="AU248" s="132"/>
      <c r="AV248" s="132"/>
      <c r="AW248" s="132"/>
    </row>
    <row r="249" spans="1:49" ht="21.75" customHeight="1">
      <c r="A249" s="138"/>
      <c r="B249" s="133" t="str">
        <f t="array" ref="B249">INDEX(รายชื่ออาจารย์ตามสาขา!$C:$C,MATCH('เอกสารหมายเลข 1 ส่งเสิรม'!$T249,รายชื่ออาจารย์ตามสาขา!$B:$B,0))</f>
        <v>นายนะกะวี  ด่านลาพล</v>
      </c>
      <c r="C249" s="133" t="str">
        <f t="array" ref="C249">INDEX(รายชื่ออาจารย์ตามสาขา!$D:$D,MATCH('เอกสารหมายเลข 1 ส่งเสิรม'!$T249,รายชื่ออาจารย์ตามสาขา!$B:$B,0))</f>
        <v>คณะเทคโนโลยีการเกษตร</v>
      </c>
      <c r="D249" s="134" t="str">
        <f t="array" ref="D249">INDEX(รายชื่ออาจารย์ตามสาขา!$E:$E,MATCH('เอกสารหมายเลข 1 ส่งเสิรม'!$T249,รายชื่ออาจารย์ตามสาขา!$B:$B,0))</f>
        <v>สาขาวิชาเทคโนโลยีการอาหาร</v>
      </c>
      <c r="E249" s="134"/>
      <c r="F249" s="134"/>
      <c r="G249" s="134"/>
      <c r="H249" s="134"/>
      <c r="I249" s="134" t="e">
        <f t="array" aca="1" ref="I249" ca="1">_xludf.IFNA(INDEX(รายชื่ออาจารย์ตามสาขา!$F:$F,MATCH('เอกสารหมายเลข 1 ส่งเสิรม'!$T249,รายชื่ออาจารย์ตามสาขา!$B:$B,0)),"บุคคลภายนอก")</f>
        <v>#NAME?</v>
      </c>
      <c r="J249" s="135" t="e">
        <f t="shared" ref="J249:J251" ca="1" si="506">IF(I249="ข้าราชการพลเรือนในสถาบันอุดมศึกษา",1,0)</f>
        <v>#NAME?</v>
      </c>
      <c r="K249" s="135" t="e">
        <f t="shared" ref="K249:K251" ca="1" si="507">IF(I249="พนักงานมหาวิทยาลัย",1,0)</f>
        <v>#NAME?</v>
      </c>
      <c r="L249" s="135"/>
      <c r="M249" s="135" t="e">
        <f t="shared" ref="M249:M251" ca="1" si="508">IF(I249="ลูกจ้างชั่วคราวรายเดือน",1,0)</f>
        <v>#NAME?</v>
      </c>
      <c r="N249" s="135" t="e">
        <f t="shared" ref="N249:N251" ca="1" si="509">IF(I249="อาจารย์พิเศษรายชั่วโมง",1,0)</f>
        <v>#NAME?</v>
      </c>
      <c r="O249" s="135" t="e">
        <f t="shared" ref="O249:O251" ca="1" si="510">IF(I249="บุคคลภายนอก",1,0)</f>
        <v>#NAME?</v>
      </c>
      <c r="P249" s="135" t="e">
        <f t="shared" ca="1" si="5"/>
        <v>#NAME?</v>
      </c>
      <c r="Q249" s="134"/>
      <c r="R249" s="134"/>
      <c r="S249" s="134"/>
      <c r="T249" s="136">
        <v>1479900013179</v>
      </c>
      <c r="U249" s="136">
        <v>1479900013179</v>
      </c>
      <c r="V249" s="131">
        <f t="shared" si="18"/>
        <v>1</v>
      </c>
      <c r="W249" s="135">
        <f t="shared" ref="W249:W251" si="511">IF(V249="ข้าราชการพลเรือนในสถาบันอุดมศึกษา",1,0)</f>
        <v>0</v>
      </c>
      <c r="X249" s="135">
        <f t="shared" ref="X249:X251" si="512">IF(V249="พนักงานมหาวิทยาลัย",1,0)</f>
        <v>0</v>
      </c>
      <c r="Y249" s="135"/>
      <c r="Z249" s="135">
        <f t="shared" ref="Z249:Z251" si="513">IF(V249="ลูกจ้างชั่วคราวรายเดือน",1,0)</f>
        <v>0</v>
      </c>
      <c r="AA249" s="135">
        <f t="shared" ref="AA249:AA251" si="514">IF(V249="อาจารย์พิเศษรายชั่วโมง",1,0)</f>
        <v>0</v>
      </c>
      <c r="AB249" s="135">
        <f t="shared" ref="AB249:AB251" si="515">IF(V249="บุคคลภายนอก",1,0)</f>
        <v>0</v>
      </c>
      <c r="AC249" s="135">
        <f t="shared" si="7"/>
        <v>0</v>
      </c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</row>
    <row r="250" spans="1:49" ht="21.75" customHeight="1">
      <c r="A250" s="138"/>
      <c r="B250" s="133" t="str">
        <f t="array" ref="B250">INDEX(รายชื่ออาจารย์ตามสาขา!$C:$C,MATCH('เอกสารหมายเลข 1 ส่งเสิรม'!$T250,รายชื่ออาจารย์ตามสาขา!$B:$B,0))</f>
        <v>นายสุเมธ  เพียยุระ</v>
      </c>
      <c r="C250" s="133" t="str">
        <f t="array" ref="C250">INDEX(รายชื่ออาจารย์ตามสาขา!$D:$D,MATCH('เอกสารหมายเลข 1 ส่งเสิรม'!$T250,รายชื่ออาจารย์ตามสาขา!$B:$B,0))</f>
        <v>คณะเทคโนโลยีการเกษตร</v>
      </c>
      <c r="D250" s="134" t="str">
        <f t="array" ref="D250">INDEX(รายชื่ออาจารย์ตามสาขา!$E:$E,MATCH('เอกสารหมายเลข 1 ส่งเสิรม'!$T250,รายชื่ออาจารย์ตามสาขา!$B:$B,0))</f>
        <v>สาขาวิชาเทคโนโลยีการอาหาร</v>
      </c>
      <c r="E250" s="134"/>
      <c r="F250" s="134"/>
      <c r="G250" s="134"/>
      <c r="H250" s="134"/>
      <c r="I250" s="134" t="e">
        <f t="array" aca="1" ref="I250" ca="1">_xludf.IFNA(INDEX(รายชื่ออาจารย์ตามสาขา!$F:$F,MATCH('เอกสารหมายเลข 1 ส่งเสิรม'!$T250,รายชื่ออาจารย์ตามสาขา!$B:$B,0)),"บุคคลภายนอก")</f>
        <v>#NAME?</v>
      </c>
      <c r="J250" s="135" t="e">
        <f t="shared" ca="1" si="506"/>
        <v>#NAME?</v>
      </c>
      <c r="K250" s="135" t="e">
        <f t="shared" ca="1" si="507"/>
        <v>#NAME?</v>
      </c>
      <c r="L250" s="135"/>
      <c r="M250" s="135" t="e">
        <f t="shared" ca="1" si="508"/>
        <v>#NAME?</v>
      </c>
      <c r="N250" s="135" t="e">
        <f t="shared" ca="1" si="509"/>
        <v>#NAME?</v>
      </c>
      <c r="O250" s="135" t="e">
        <f t="shared" ca="1" si="510"/>
        <v>#NAME?</v>
      </c>
      <c r="P250" s="135" t="e">
        <f t="shared" ca="1" si="5"/>
        <v>#NAME?</v>
      </c>
      <c r="Q250" s="134"/>
      <c r="R250" s="134"/>
      <c r="S250" s="134"/>
      <c r="T250" s="136">
        <v>3409900229747</v>
      </c>
      <c r="U250" s="136">
        <v>3409900229747</v>
      </c>
      <c r="V250" s="131">
        <f t="shared" si="18"/>
        <v>1</v>
      </c>
      <c r="W250" s="135">
        <f t="shared" si="511"/>
        <v>0</v>
      </c>
      <c r="X250" s="135">
        <f t="shared" si="512"/>
        <v>0</v>
      </c>
      <c r="Y250" s="135"/>
      <c r="Z250" s="135">
        <f t="shared" si="513"/>
        <v>0</v>
      </c>
      <c r="AA250" s="135">
        <f t="shared" si="514"/>
        <v>0</v>
      </c>
      <c r="AB250" s="135">
        <f t="shared" si="515"/>
        <v>0</v>
      </c>
      <c r="AC250" s="135">
        <f t="shared" si="7"/>
        <v>0</v>
      </c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</row>
    <row r="251" spans="1:49" ht="21.75" customHeight="1">
      <c r="A251" s="138"/>
      <c r="B251" s="133" t="str">
        <f t="array" ref="B251">INDEX(รายชื่ออาจารย์ตามสาขา!$C:$C,MATCH('เอกสารหมายเลข 1 ส่งเสิรม'!$T251,รายชื่ออาจารย์ตามสาขา!$B:$B,0))</f>
        <v>นางสาวสิรินทัศน์  เลี่ยมแหลม</v>
      </c>
      <c r="C251" s="133" t="str">
        <f t="array" ref="C251">INDEX(รายชื่ออาจารย์ตามสาขา!$D:$D,MATCH('เอกสารหมายเลข 1 ส่งเสิรม'!$T251,รายชื่ออาจารย์ตามสาขา!$B:$B,0))</f>
        <v>คณะเทคโนโลยีการเกษตร</v>
      </c>
      <c r="D251" s="134" t="str">
        <f t="array" ref="D251">INDEX(รายชื่ออาจารย์ตามสาขา!$E:$E,MATCH('เอกสารหมายเลข 1 ส่งเสิรม'!$T251,รายชื่ออาจารย์ตามสาขา!$B:$B,0))</f>
        <v>สาขาวิชาเทคโนโลยีการอาหาร</v>
      </c>
      <c r="E251" s="134"/>
      <c r="F251" s="134"/>
      <c r="G251" s="134"/>
      <c r="H251" s="134"/>
      <c r="I251" s="134" t="e">
        <f t="array" aca="1" ref="I251" ca="1">_xludf.IFNA(INDEX(รายชื่ออาจารย์ตามสาขา!$F:$F,MATCH('เอกสารหมายเลข 1 ส่งเสิรม'!$T251,รายชื่ออาจารย์ตามสาขา!$B:$B,0)),"บุคคลภายนอก")</f>
        <v>#NAME?</v>
      </c>
      <c r="J251" s="135" t="e">
        <f t="shared" ca="1" si="506"/>
        <v>#NAME?</v>
      </c>
      <c r="K251" s="135" t="e">
        <f t="shared" ca="1" si="507"/>
        <v>#NAME?</v>
      </c>
      <c r="L251" s="135"/>
      <c r="M251" s="135" t="e">
        <f t="shared" ca="1" si="508"/>
        <v>#NAME?</v>
      </c>
      <c r="N251" s="135" t="e">
        <f t="shared" ca="1" si="509"/>
        <v>#NAME?</v>
      </c>
      <c r="O251" s="135" t="e">
        <f t="shared" ca="1" si="510"/>
        <v>#NAME?</v>
      </c>
      <c r="P251" s="135" t="e">
        <f t="shared" ca="1" si="5"/>
        <v>#NAME?</v>
      </c>
      <c r="Q251" s="134"/>
      <c r="R251" s="134"/>
      <c r="S251" s="134"/>
      <c r="T251" s="136">
        <v>3520800151232</v>
      </c>
      <c r="U251" s="136">
        <v>3520800151232</v>
      </c>
      <c r="V251" s="131">
        <f t="shared" si="18"/>
        <v>1</v>
      </c>
      <c r="W251" s="135">
        <f t="shared" si="511"/>
        <v>0</v>
      </c>
      <c r="X251" s="135">
        <f t="shared" si="512"/>
        <v>0</v>
      </c>
      <c r="Y251" s="135"/>
      <c r="Z251" s="135">
        <f t="shared" si="513"/>
        <v>0</v>
      </c>
      <c r="AA251" s="135">
        <f t="shared" si="514"/>
        <v>0</v>
      </c>
      <c r="AB251" s="135">
        <f t="shared" si="515"/>
        <v>0</v>
      </c>
      <c r="AC251" s="135">
        <f t="shared" si="7"/>
        <v>0</v>
      </c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</row>
    <row r="252" spans="1:49" ht="21.75" customHeight="1">
      <c r="A252" s="126">
        <v>3</v>
      </c>
      <c r="B252" s="127" t="str">
        <f>D253</f>
        <v>สาขาวิชาสัตวศาสตร์</v>
      </c>
      <c r="C252" s="127"/>
      <c r="D252" s="128"/>
      <c r="E252" s="128"/>
      <c r="F252" s="128"/>
      <c r="G252" s="128"/>
      <c r="H252" s="128"/>
      <c r="I252" s="128"/>
      <c r="J252" s="129" t="e">
        <f t="shared" ref="J252:O252" ca="1" si="516">SUMIF($D:$D,$B252,J:J)</f>
        <v>#NAME?</v>
      </c>
      <c r="K252" s="129" t="e">
        <f t="shared" ca="1" si="516"/>
        <v>#NAME?</v>
      </c>
      <c r="L252" s="129">
        <f t="shared" si="516"/>
        <v>0</v>
      </c>
      <c r="M252" s="129" t="e">
        <f t="shared" ca="1" si="516"/>
        <v>#NAME?</v>
      </c>
      <c r="N252" s="129" t="e">
        <f t="shared" ca="1" si="516"/>
        <v>#NAME?</v>
      </c>
      <c r="O252" s="129" t="e">
        <f t="shared" ca="1" si="516"/>
        <v>#NAME?</v>
      </c>
      <c r="P252" s="129" t="e">
        <f t="shared" ca="1" si="5"/>
        <v>#NAME?</v>
      </c>
      <c r="Q252" s="128"/>
      <c r="R252" s="128"/>
      <c r="S252" s="128"/>
      <c r="T252" s="137"/>
      <c r="U252" s="137"/>
      <c r="V252" s="131">
        <f t="shared" si="18"/>
        <v>0</v>
      </c>
      <c r="W252" s="129">
        <f t="shared" ref="W252:AB252" si="517">SUMIF($D:$D,$B252,W:W)</f>
        <v>0</v>
      </c>
      <c r="X252" s="129">
        <f t="shared" si="517"/>
        <v>0</v>
      </c>
      <c r="Y252" s="129">
        <f t="shared" si="517"/>
        <v>0</v>
      </c>
      <c r="Z252" s="129">
        <f t="shared" si="517"/>
        <v>0</v>
      </c>
      <c r="AA252" s="129">
        <f t="shared" si="517"/>
        <v>0</v>
      </c>
      <c r="AB252" s="129">
        <f t="shared" si="517"/>
        <v>0</v>
      </c>
      <c r="AC252" s="129">
        <f t="shared" si="7"/>
        <v>0</v>
      </c>
      <c r="AD252" s="132"/>
      <c r="AE252" s="132"/>
      <c r="AF252" s="132"/>
      <c r="AG252" s="132"/>
      <c r="AH252" s="132"/>
      <c r="AI252" s="132"/>
      <c r="AJ252" s="132"/>
      <c r="AK252" s="132"/>
      <c r="AL252" s="132"/>
      <c r="AM252" s="132"/>
      <c r="AN252" s="132"/>
      <c r="AO252" s="132"/>
      <c r="AP252" s="132"/>
      <c r="AQ252" s="132"/>
      <c r="AR252" s="132"/>
      <c r="AS252" s="132"/>
      <c r="AT252" s="132"/>
      <c r="AU252" s="132"/>
      <c r="AV252" s="132"/>
      <c r="AW252" s="132"/>
    </row>
    <row r="253" spans="1:49" ht="21.75" customHeight="1">
      <c r="A253" s="138"/>
      <c r="B253" s="133" t="str">
        <f t="array" ref="B253">INDEX(รายชื่ออาจารย์ตามสาขา!$C:$C,MATCH('เอกสารหมายเลข 1 ส่งเสิรม'!$T253,รายชื่ออาจารย์ตามสาขา!$B:$B,0))</f>
        <v>นางสาวเบญจมาภรณ์  พุ่มหิรัญโรจน์</v>
      </c>
      <c r="C253" s="133" t="str">
        <f t="array" ref="C253">INDEX(รายชื่ออาจารย์ตามสาขา!$D:$D,MATCH('เอกสารหมายเลข 1 ส่งเสิรม'!$T253,รายชื่ออาจารย์ตามสาขา!$B:$B,0))</f>
        <v>คณะเทคโนโลยีการเกษตร</v>
      </c>
      <c r="D253" s="134" t="str">
        <f t="array" ref="D253">INDEX(รายชื่ออาจารย์ตามสาขา!$E:$E,MATCH('เอกสารหมายเลข 1 ส่งเสิรม'!$T253,รายชื่ออาจารย์ตามสาขา!$B:$B,0))</f>
        <v>สาขาวิชาสัตวศาสตร์</v>
      </c>
      <c r="E253" s="134"/>
      <c r="F253" s="134"/>
      <c r="G253" s="134"/>
      <c r="H253" s="134"/>
      <c r="I253" s="134" t="e">
        <f t="array" aca="1" ref="I253" ca="1">_xludf.IFNA(INDEX(รายชื่ออาจารย์ตามสาขา!$F:$F,MATCH('เอกสารหมายเลข 1 ส่งเสิรม'!$T253,รายชื่ออาจารย์ตามสาขา!$B:$B,0)),"บุคคลภายนอก")</f>
        <v>#NAME?</v>
      </c>
      <c r="J253" s="135" t="e">
        <f t="shared" ref="J253:J255" ca="1" si="518">IF(I253="ข้าราชการพลเรือนในสถาบันอุดมศึกษา",1,0)</f>
        <v>#NAME?</v>
      </c>
      <c r="K253" s="135" t="e">
        <f t="shared" ref="K253:K255" ca="1" si="519">IF(I253="พนักงานมหาวิทยาลัย",1,0)</f>
        <v>#NAME?</v>
      </c>
      <c r="L253" s="135"/>
      <c r="M253" s="135" t="e">
        <f t="shared" ref="M253:M255" ca="1" si="520">IF(I253="ลูกจ้างชั่วคราวรายเดือน",1,0)</f>
        <v>#NAME?</v>
      </c>
      <c r="N253" s="135" t="e">
        <f t="shared" ref="N253:N255" ca="1" si="521">IF(I253="อาจารย์พิเศษรายชั่วโมง",1,0)</f>
        <v>#NAME?</v>
      </c>
      <c r="O253" s="135" t="e">
        <f t="shared" ref="O253:O255" ca="1" si="522">IF(I253="บุคคลภายนอก",1,0)</f>
        <v>#NAME?</v>
      </c>
      <c r="P253" s="135" t="e">
        <f t="shared" ca="1" si="5"/>
        <v>#NAME?</v>
      </c>
      <c r="Q253" s="134"/>
      <c r="R253" s="134"/>
      <c r="S253" s="134"/>
      <c r="T253" s="136">
        <v>1309900731412</v>
      </c>
      <c r="U253" s="136">
        <v>1309900731412</v>
      </c>
      <c r="V253" s="131">
        <f t="shared" si="18"/>
        <v>1</v>
      </c>
      <c r="W253" s="135">
        <f t="shared" ref="W253:W255" si="523">IF(V253="ข้าราชการพลเรือนในสถาบันอุดมศึกษา",1,0)</f>
        <v>0</v>
      </c>
      <c r="X253" s="135">
        <f t="shared" ref="X253:X255" si="524">IF(V253="พนักงานมหาวิทยาลัย",1,0)</f>
        <v>0</v>
      </c>
      <c r="Y253" s="135"/>
      <c r="Z253" s="135">
        <f t="shared" ref="Z253:Z255" si="525">IF(V253="ลูกจ้างชั่วคราวรายเดือน",1,0)</f>
        <v>0</v>
      </c>
      <c r="AA253" s="135">
        <f t="shared" ref="AA253:AA255" si="526">IF(V253="อาจารย์พิเศษรายชั่วโมง",1,0)</f>
        <v>0</v>
      </c>
      <c r="AB253" s="135">
        <f t="shared" ref="AB253:AB255" si="527">IF(V253="บุคคลภายนอก",1,0)</f>
        <v>0</v>
      </c>
      <c r="AC253" s="135">
        <f t="shared" si="7"/>
        <v>0</v>
      </c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</row>
    <row r="254" spans="1:49" ht="21.75" customHeight="1">
      <c r="A254" s="138"/>
      <c r="B254" s="133" t="str">
        <f t="array" ref="B254">INDEX(รายชื่ออาจารย์ตามสาขา!$C:$C,MATCH('เอกสารหมายเลข 1 ส่งเสิรม'!$T254,รายชื่ออาจารย์ตามสาขา!$B:$B,0))</f>
        <v>นางสาวชนกนันท์  ศรีลาพัฒน์</v>
      </c>
      <c r="C254" s="133" t="str">
        <f t="array" ref="C254">INDEX(รายชื่ออาจารย์ตามสาขา!$D:$D,MATCH('เอกสารหมายเลข 1 ส่งเสิรม'!$T254,รายชื่ออาจารย์ตามสาขา!$B:$B,0))</f>
        <v>คณะเทคโนโลยีการเกษตร</v>
      </c>
      <c r="D254" s="134" t="str">
        <f t="array" ref="D254">INDEX(รายชื่ออาจารย์ตามสาขา!$E:$E,MATCH('เอกสารหมายเลข 1 ส่งเสิรม'!$T254,รายชื่ออาจารย์ตามสาขา!$B:$B,0))</f>
        <v>สาขาวิชาสัตวศาสตร์</v>
      </c>
      <c r="E254" s="134"/>
      <c r="F254" s="134"/>
      <c r="G254" s="134"/>
      <c r="H254" s="134"/>
      <c r="I254" s="134" t="e">
        <f t="array" aca="1" ref="I254" ca="1">_xludf.IFNA(INDEX(รายชื่ออาจารย์ตามสาขา!$F:$F,MATCH('เอกสารหมายเลข 1 ส่งเสิรม'!$T254,รายชื่ออาจารย์ตามสาขา!$B:$B,0)),"บุคคลภายนอก")</f>
        <v>#NAME?</v>
      </c>
      <c r="J254" s="135" t="e">
        <f t="shared" ca="1" si="518"/>
        <v>#NAME?</v>
      </c>
      <c r="K254" s="135" t="e">
        <f t="shared" ca="1" si="519"/>
        <v>#NAME?</v>
      </c>
      <c r="L254" s="135"/>
      <c r="M254" s="135" t="e">
        <f t="shared" ca="1" si="520"/>
        <v>#NAME?</v>
      </c>
      <c r="N254" s="135" t="e">
        <f t="shared" ca="1" si="521"/>
        <v>#NAME?</v>
      </c>
      <c r="O254" s="135" t="e">
        <f t="shared" ca="1" si="522"/>
        <v>#NAME?</v>
      </c>
      <c r="P254" s="135" t="e">
        <f t="shared" ca="1" si="5"/>
        <v>#NAME?</v>
      </c>
      <c r="Q254" s="134"/>
      <c r="R254" s="134"/>
      <c r="S254" s="134"/>
      <c r="T254" s="136">
        <v>1461200023875</v>
      </c>
      <c r="U254" s="136">
        <v>1461200023875</v>
      </c>
      <c r="V254" s="131">
        <f t="shared" si="18"/>
        <v>1</v>
      </c>
      <c r="W254" s="135">
        <f t="shared" si="523"/>
        <v>0</v>
      </c>
      <c r="X254" s="135">
        <f t="shared" si="524"/>
        <v>0</v>
      </c>
      <c r="Y254" s="135"/>
      <c r="Z254" s="135">
        <f t="shared" si="525"/>
        <v>0</v>
      </c>
      <c r="AA254" s="135">
        <f t="shared" si="526"/>
        <v>0</v>
      </c>
      <c r="AB254" s="135">
        <f t="shared" si="527"/>
        <v>0</v>
      </c>
      <c r="AC254" s="135">
        <f t="shared" si="7"/>
        <v>0</v>
      </c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</row>
    <row r="255" spans="1:49" ht="21.75" customHeight="1">
      <c r="A255" s="138"/>
      <c r="B255" s="133" t="str">
        <f t="array" ref="B255">INDEX(รายชื่ออาจารย์ตามสาขา!$C:$C,MATCH('เอกสารหมายเลข 1 ส่งเสิรม'!$T255,รายชื่ออาจารย์ตามสาขา!$B:$B,0))</f>
        <v>Miss.Michelle Ferran Fiecas  -</v>
      </c>
      <c r="C255" s="133" t="str">
        <f t="array" ref="C255">INDEX(รายชื่ออาจารย์ตามสาขา!$D:$D,MATCH('เอกสารหมายเลข 1 ส่งเสิรม'!$T255,รายชื่ออาจารย์ตามสาขา!$B:$B,0))</f>
        <v>คณะเทคโนโลยีการเกษตร</v>
      </c>
      <c r="D255" s="134" t="str">
        <f t="array" ref="D255">INDEX(รายชื่ออาจารย์ตามสาขา!$E:$E,MATCH('เอกสารหมายเลข 1 ส่งเสิรม'!$T255,รายชื่ออาจารย์ตามสาขา!$B:$B,0))</f>
        <v>สาขาวิชาสัตวศาสตร์</v>
      </c>
      <c r="E255" s="134"/>
      <c r="F255" s="134"/>
      <c r="G255" s="134"/>
      <c r="H255" s="134"/>
      <c r="I255" s="134" t="e">
        <f t="array" aca="1" ref="I255" ca="1">_xludf.IFNA(INDEX(รายชื่ออาจารย์ตามสาขา!$F:$F,MATCH('เอกสารหมายเลข 1 ส่งเสิรม'!$T255,รายชื่ออาจารย์ตามสาขา!$B:$B,0)),"บุคคลภายนอก")</f>
        <v>#NAME?</v>
      </c>
      <c r="J255" s="135" t="e">
        <f t="shared" ca="1" si="518"/>
        <v>#NAME?</v>
      </c>
      <c r="K255" s="135" t="e">
        <f t="shared" ca="1" si="519"/>
        <v>#NAME?</v>
      </c>
      <c r="L255" s="135"/>
      <c r="M255" s="135" t="e">
        <f t="shared" ca="1" si="520"/>
        <v>#NAME?</v>
      </c>
      <c r="N255" s="135" t="e">
        <f t="shared" ca="1" si="521"/>
        <v>#NAME?</v>
      </c>
      <c r="O255" s="135" t="e">
        <f t="shared" ca="1" si="522"/>
        <v>#NAME?</v>
      </c>
      <c r="P255" s="135" t="e">
        <f t="shared" ca="1" si="5"/>
        <v>#NAME?</v>
      </c>
      <c r="Q255" s="134"/>
      <c r="R255" s="134"/>
      <c r="S255" s="134"/>
      <c r="T255" s="136" t="s">
        <v>256</v>
      </c>
      <c r="U255" s="136" t="s">
        <v>256</v>
      </c>
      <c r="V255" s="131">
        <f t="shared" si="18"/>
        <v>1</v>
      </c>
      <c r="W255" s="135">
        <f t="shared" si="523"/>
        <v>0</v>
      </c>
      <c r="X255" s="135">
        <f t="shared" si="524"/>
        <v>0</v>
      </c>
      <c r="Y255" s="135"/>
      <c r="Z255" s="135">
        <f t="shared" si="525"/>
        <v>0</v>
      </c>
      <c r="AA255" s="135">
        <f t="shared" si="526"/>
        <v>0</v>
      </c>
      <c r="AB255" s="135">
        <f t="shared" si="527"/>
        <v>0</v>
      </c>
      <c r="AC255" s="135">
        <f t="shared" si="7"/>
        <v>0</v>
      </c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</row>
    <row r="256" spans="1:49" ht="21.75" customHeight="1">
      <c r="A256" s="138"/>
      <c r="B256" s="133"/>
      <c r="C256" s="133"/>
      <c r="D256" s="134"/>
      <c r="E256" s="134"/>
      <c r="F256" s="134"/>
      <c r="G256" s="134"/>
      <c r="H256" s="134"/>
      <c r="I256" s="134"/>
      <c r="J256" s="135"/>
      <c r="K256" s="135"/>
      <c r="L256" s="135"/>
      <c r="M256" s="135"/>
      <c r="N256" s="135"/>
      <c r="O256" s="135"/>
      <c r="P256" s="135">
        <f t="shared" si="5"/>
        <v>0</v>
      </c>
      <c r="Q256" s="134"/>
      <c r="R256" s="134"/>
      <c r="S256" s="134"/>
      <c r="T256" s="140"/>
      <c r="U256" s="140"/>
      <c r="V256" s="131">
        <f t="shared" si="18"/>
        <v>0</v>
      </c>
      <c r="W256" s="135"/>
      <c r="X256" s="135"/>
      <c r="Y256" s="135"/>
      <c r="Z256" s="135"/>
      <c r="AA256" s="135"/>
      <c r="AB256" s="135"/>
      <c r="AC256" s="135">
        <f t="shared" si="7"/>
        <v>0</v>
      </c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</row>
    <row r="257" spans="1:49" ht="21.75" customHeight="1">
      <c r="A257" s="141" t="s">
        <v>756</v>
      </c>
      <c r="B257" s="141"/>
      <c r="C257" s="141"/>
      <c r="D257" s="142"/>
      <c r="E257" s="142"/>
      <c r="F257" s="142"/>
      <c r="G257" s="142"/>
      <c r="H257" s="142"/>
      <c r="I257" s="142"/>
      <c r="J257" s="143" t="e">
        <f t="shared" ref="J257:P257" ca="1" si="528">J258-J287</f>
        <v>#NAME?</v>
      </c>
      <c r="K257" s="143" t="e">
        <f t="shared" ca="1" si="528"/>
        <v>#NAME?</v>
      </c>
      <c r="L257" s="143">
        <f t="shared" si="528"/>
        <v>0</v>
      </c>
      <c r="M257" s="143" t="e">
        <f t="shared" ca="1" si="528"/>
        <v>#NAME?</v>
      </c>
      <c r="N257" s="143" t="e">
        <f t="shared" ca="1" si="528"/>
        <v>#NAME?</v>
      </c>
      <c r="O257" s="143" t="e">
        <f t="shared" ca="1" si="528"/>
        <v>#NAME?</v>
      </c>
      <c r="P257" s="143" t="e">
        <f t="shared" ca="1" si="528"/>
        <v>#NAME?</v>
      </c>
      <c r="Q257" s="146"/>
      <c r="R257" s="146"/>
      <c r="S257" s="146"/>
      <c r="T257" s="56"/>
      <c r="U257" s="56"/>
      <c r="V257" s="68">
        <f t="shared" si="18"/>
        <v>0</v>
      </c>
      <c r="W257" s="143">
        <f t="shared" ref="W257:AC257" si="529">W258-W287</f>
        <v>0</v>
      </c>
      <c r="X257" s="143">
        <f t="shared" si="529"/>
        <v>0</v>
      </c>
      <c r="Y257" s="143">
        <f t="shared" si="529"/>
        <v>0</v>
      </c>
      <c r="Z257" s="143">
        <f t="shared" si="529"/>
        <v>-1</v>
      </c>
      <c r="AA257" s="143">
        <f t="shared" si="529"/>
        <v>0</v>
      </c>
      <c r="AB257" s="143">
        <f t="shared" si="529"/>
        <v>0</v>
      </c>
      <c r="AC257" s="143">
        <f t="shared" si="529"/>
        <v>-1</v>
      </c>
      <c r="AD257" s="59"/>
      <c r="AE257" s="59"/>
      <c r="AF257" s="59"/>
      <c r="AG257" s="59"/>
      <c r="AH257" s="59"/>
      <c r="AI257" s="59"/>
      <c r="AJ257" s="59"/>
      <c r="AK257" s="59"/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</row>
    <row r="258" spans="1:49" ht="21.75" customHeight="1">
      <c r="A258" s="141" t="str">
        <f>C260</f>
        <v>คณะเทคโนโลยีอุตสาหกรรม</v>
      </c>
      <c r="B258" s="141"/>
      <c r="C258" s="141"/>
      <c r="D258" s="142"/>
      <c r="E258" s="142"/>
      <c r="F258" s="142"/>
      <c r="G258" s="142"/>
      <c r="H258" s="142" t="str">
        <f>F258&amp; " สาขา"&amp;D258&amp;" "&amp;E258&amp;" ปี "&amp;G258</f>
        <v xml:space="preserve"> สาขา  ปี </v>
      </c>
      <c r="I258" s="142"/>
      <c r="J258" s="143" t="e">
        <f t="shared" ref="J258:N258" ca="1" si="530">SUMIF($C:$C,$A258,J:J)</f>
        <v>#NAME?</v>
      </c>
      <c r="K258" s="143" t="e">
        <f t="shared" ca="1" si="530"/>
        <v>#NAME?</v>
      </c>
      <c r="L258" s="143">
        <f t="shared" si="530"/>
        <v>0</v>
      </c>
      <c r="M258" s="143" t="e">
        <f t="shared" ca="1" si="530"/>
        <v>#NAME?</v>
      </c>
      <c r="N258" s="145" t="e">
        <f t="shared" ca="1" si="530"/>
        <v>#NAME?</v>
      </c>
      <c r="O258" s="145">
        <f>IF(I258="บุคคลภายนอก",1,0)</f>
        <v>0</v>
      </c>
      <c r="P258" s="145" t="e">
        <f t="shared" ref="P258:P391" ca="1" si="531">SUM(J258:O258)</f>
        <v>#NAME?</v>
      </c>
      <c r="Q258" s="146"/>
      <c r="R258" s="146"/>
      <c r="S258" s="146"/>
      <c r="T258" s="56"/>
      <c r="U258" s="56"/>
      <c r="V258" s="68">
        <f t="shared" si="18"/>
        <v>0</v>
      </c>
      <c r="W258" s="143">
        <f t="shared" ref="W258:AA258" si="532">SUMIF($C:$C,$A258,W:W)</f>
        <v>0</v>
      </c>
      <c r="X258" s="143">
        <f t="shared" si="532"/>
        <v>0</v>
      </c>
      <c r="Y258" s="143">
        <f t="shared" si="532"/>
        <v>0</v>
      </c>
      <c r="Z258" s="143">
        <f t="shared" si="532"/>
        <v>0</v>
      </c>
      <c r="AA258" s="145">
        <f t="shared" si="532"/>
        <v>0</v>
      </c>
      <c r="AB258" s="145">
        <f>IF(V258="บุคคลภายนอก",1,0)</f>
        <v>0</v>
      </c>
      <c r="AC258" s="145">
        <f t="shared" ref="AC258:AC391" si="533">SUM(W258:AB258)</f>
        <v>0</v>
      </c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</row>
    <row r="259" spans="1:49" ht="21.75" customHeight="1">
      <c r="A259" s="103">
        <v>1</v>
      </c>
      <c r="B259" s="104" t="str">
        <f>F260&amp; " สาขา"&amp;D260&amp;" "&amp;E260&amp;" ปี "&amp;G260</f>
        <v>เทคโนโลยีบัณฑิต สาขาเทคโนโลยีเครื่องกลและเทคโนโลยีการผลิต ปรับปรุง ปี 2558</v>
      </c>
      <c r="C259" s="104"/>
      <c r="D259" s="105"/>
      <c r="E259" s="105"/>
      <c r="F259" s="105"/>
      <c r="G259" s="105"/>
      <c r="H259" s="105"/>
      <c r="I259" s="105"/>
      <c r="J259" s="106" t="e">
        <f t="shared" ref="J259:O259" ca="1" si="534">SUMIF($H:$H,$B259,J:J)</f>
        <v>#NAME?</v>
      </c>
      <c r="K259" s="106" t="e">
        <f t="shared" ca="1" si="534"/>
        <v>#NAME?</v>
      </c>
      <c r="L259" s="106">
        <f t="shared" si="534"/>
        <v>0</v>
      </c>
      <c r="M259" s="106" t="e">
        <f t="shared" ca="1" si="534"/>
        <v>#NAME?</v>
      </c>
      <c r="N259" s="106" t="e">
        <f t="shared" ca="1" si="534"/>
        <v>#NAME?</v>
      </c>
      <c r="O259" s="106" t="e">
        <f t="shared" ca="1" si="534"/>
        <v>#NAME?</v>
      </c>
      <c r="P259" s="106" t="e">
        <f t="shared" ca="1" si="531"/>
        <v>#NAME?</v>
      </c>
      <c r="Q259" s="105"/>
      <c r="R259" s="105"/>
      <c r="S259" s="105"/>
      <c r="T259" s="58"/>
      <c r="U259" s="58"/>
      <c r="V259" s="68">
        <f t="shared" si="18"/>
        <v>0</v>
      </c>
      <c r="W259" s="106">
        <f t="shared" ref="W259:AB259" si="535">SUMIF($H:$H,$B259,W:W)</f>
        <v>0</v>
      </c>
      <c r="X259" s="106">
        <f t="shared" si="535"/>
        <v>0</v>
      </c>
      <c r="Y259" s="106">
        <f t="shared" si="535"/>
        <v>0</v>
      </c>
      <c r="Z259" s="106">
        <f t="shared" si="535"/>
        <v>0</v>
      </c>
      <c r="AA259" s="106">
        <f t="shared" si="535"/>
        <v>0</v>
      </c>
      <c r="AB259" s="106">
        <f t="shared" si="535"/>
        <v>0</v>
      </c>
      <c r="AC259" s="106">
        <f t="shared" si="533"/>
        <v>0</v>
      </c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</row>
    <row r="260" spans="1:49" ht="21.75" customHeight="1">
      <c r="A260" s="97"/>
      <c r="B260" s="98" t="s">
        <v>285</v>
      </c>
      <c r="C260" s="98" t="s">
        <v>259</v>
      </c>
      <c r="D260" s="99" t="s">
        <v>278</v>
      </c>
      <c r="E260" s="99" t="s">
        <v>46</v>
      </c>
      <c r="F260" s="99" t="s">
        <v>271</v>
      </c>
      <c r="G260" s="99" t="s">
        <v>53</v>
      </c>
      <c r="H260" s="99" t="str">
        <f t="shared" ref="H260:H265" si="536">F260&amp; " สาขา"&amp;D260&amp;" "&amp;E260&amp;" ปี "&amp;G260</f>
        <v>เทคโนโลยีบัณฑิต สาขาเทคโนโลยีเครื่องกลและเทคโนโลยีการผลิต ปรับปรุง ปี 2558</v>
      </c>
      <c r="I260" s="99" t="e">
        <f t="array" aca="1" ref="I260" ca="1">_xludf.IFNA(INDEX(รายชื่ออาจารย์ตามสาขา!$F:$F,MATCH('เอกสารหมายเลข 1 ส่งเสิรม'!$T260,รายชื่ออาจารย์ตามสาขา!$B:$B,0)),"บุคคลภายนอก")</f>
        <v>#NAME?</v>
      </c>
      <c r="J260" s="100" t="e">
        <f t="shared" ref="J260:J265" ca="1" si="537">IF(I260="ข้าราชการพลเรือนในสถาบันอุดมศึกษา",1,0)</f>
        <v>#NAME?</v>
      </c>
      <c r="K260" s="100" t="e">
        <f t="shared" ref="K260:K265" ca="1" si="538">IF(I260="พนักงานมหาวิทยาลัย",1,0)</f>
        <v>#NAME?</v>
      </c>
      <c r="L260" s="100"/>
      <c r="M260" s="100" t="e">
        <f t="shared" ref="M260:M265" ca="1" si="539">IF(I260="ลูกจ้างชั่วคราวรายเดือน",1,0)</f>
        <v>#NAME?</v>
      </c>
      <c r="N260" s="100" t="e">
        <f t="shared" ref="N260:N265" ca="1" si="540">IF(I260="อาจารย์พิเศษรายชั่วโมง",1,0)</f>
        <v>#NAME?</v>
      </c>
      <c r="O260" s="100" t="e">
        <f t="shared" ref="O260:O265" ca="1" si="541">IF(I260="บุคคลภายนอก",1,0)</f>
        <v>#NAME?</v>
      </c>
      <c r="P260" s="100" t="e">
        <f t="shared" ca="1" si="531"/>
        <v>#NAME?</v>
      </c>
      <c r="Q260" s="99"/>
      <c r="R260" s="99"/>
      <c r="S260" s="99"/>
      <c r="T260" s="8">
        <v>3470600356711</v>
      </c>
      <c r="U260" s="8">
        <v>3470600356711</v>
      </c>
      <c r="V260" s="68">
        <f t="shared" si="18"/>
        <v>1</v>
      </c>
      <c r="W260" s="100">
        <f t="shared" ref="W260:W265" si="542">IF(V260="ข้าราชการพลเรือนในสถาบันอุดมศึกษา",1,0)</f>
        <v>0</v>
      </c>
      <c r="X260" s="100">
        <f t="shared" ref="X260:X265" si="543">IF(V260="พนักงานมหาวิทยาลัย",1,0)</f>
        <v>0</v>
      </c>
      <c r="Y260" s="100"/>
      <c r="Z260" s="100">
        <f t="shared" ref="Z260:Z265" si="544">IF(V260="ลูกจ้างชั่วคราวรายเดือน",1,0)</f>
        <v>0</v>
      </c>
      <c r="AA260" s="100">
        <f t="shared" ref="AA260:AA265" si="545">IF(V260="อาจารย์พิเศษรายชั่วโมง",1,0)</f>
        <v>0</v>
      </c>
      <c r="AB260" s="100">
        <f t="shared" ref="AB260:AB265" si="546">IF(V260="บุคคลภายนอก",1,0)</f>
        <v>0</v>
      </c>
      <c r="AC260" s="100">
        <f t="shared" si="533"/>
        <v>0</v>
      </c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</row>
    <row r="261" spans="1:49" ht="21.75" customHeight="1">
      <c r="A261" s="97"/>
      <c r="B261" s="98" t="s">
        <v>286</v>
      </c>
      <c r="C261" s="98" t="s">
        <v>259</v>
      </c>
      <c r="D261" s="99" t="s">
        <v>278</v>
      </c>
      <c r="E261" s="99" t="s">
        <v>46</v>
      </c>
      <c r="F261" s="99" t="s">
        <v>271</v>
      </c>
      <c r="G261" s="99" t="s">
        <v>53</v>
      </c>
      <c r="H261" s="99" t="str">
        <f t="shared" si="536"/>
        <v>เทคโนโลยีบัณฑิต สาขาเทคโนโลยีเครื่องกลและเทคโนโลยีการผลิต ปรับปรุง ปี 2558</v>
      </c>
      <c r="I261" s="99" t="e">
        <f t="array" aca="1" ref="I261" ca="1">_xludf.IFNA(INDEX(รายชื่ออาจารย์ตามสาขา!$F:$F,MATCH('เอกสารหมายเลข 1 ส่งเสิรม'!$T261,รายชื่ออาจารย์ตามสาขา!$B:$B,0)),"บุคคลภายนอก")</f>
        <v>#NAME?</v>
      </c>
      <c r="J261" s="100" t="e">
        <f t="shared" ca="1" si="537"/>
        <v>#NAME?</v>
      </c>
      <c r="K261" s="100" t="e">
        <f t="shared" ca="1" si="538"/>
        <v>#NAME?</v>
      </c>
      <c r="L261" s="100"/>
      <c r="M261" s="100" t="e">
        <f t="shared" ca="1" si="539"/>
        <v>#NAME?</v>
      </c>
      <c r="N261" s="100" t="e">
        <f t="shared" ca="1" si="540"/>
        <v>#NAME?</v>
      </c>
      <c r="O261" s="100" t="e">
        <f t="shared" ca="1" si="541"/>
        <v>#NAME?</v>
      </c>
      <c r="P261" s="100" t="e">
        <f t="shared" ca="1" si="531"/>
        <v>#NAME?</v>
      </c>
      <c r="Q261" s="99"/>
      <c r="R261" s="99"/>
      <c r="S261" s="99"/>
      <c r="T261" s="8">
        <v>3471100497723</v>
      </c>
      <c r="U261" s="8">
        <v>3471100497723</v>
      </c>
      <c r="V261" s="68">
        <f t="shared" si="18"/>
        <v>1</v>
      </c>
      <c r="W261" s="100">
        <f t="shared" si="542"/>
        <v>0</v>
      </c>
      <c r="X261" s="100">
        <f t="shared" si="543"/>
        <v>0</v>
      </c>
      <c r="Y261" s="100"/>
      <c r="Z261" s="100">
        <f t="shared" si="544"/>
        <v>0</v>
      </c>
      <c r="AA261" s="100">
        <f t="shared" si="545"/>
        <v>0</v>
      </c>
      <c r="AB261" s="100">
        <f t="shared" si="546"/>
        <v>0</v>
      </c>
      <c r="AC261" s="100">
        <f t="shared" si="533"/>
        <v>0</v>
      </c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</row>
    <row r="262" spans="1:49" ht="21.75" customHeight="1">
      <c r="A262" s="97"/>
      <c r="B262" s="98" t="s">
        <v>277</v>
      </c>
      <c r="C262" s="98" t="s">
        <v>259</v>
      </c>
      <c r="D262" s="99" t="s">
        <v>278</v>
      </c>
      <c r="E262" s="99" t="s">
        <v>46</v>
      </c>
      <c r="F262" s="99" t="s">
        <v>271</v>
      </c>
      <c r="G262" s="99" t="s">
        <v>53</v>
      </c>
      <c r="H262" s="99" t="str">
        <f t="shared" si="536"/>
        <v>เทคโนโลยีบัณฑิต สาขาเทคโนโลยีเครื่องกลและเทคโนโลยีการผลิต ปรับปรุง ปี 2558</v>
      </c>
      <c r="I262" s="99" t="e">
        <f t="array" aca="1" ref="I262" ca="1">_xludf.IFNA(INDEX(รายชื่ออาจารย์ตามสาขา!$F:$F,MATCH('เอกสารหมายเลข 1 ส่งเสิรม'!$T262,รายชื่ออาจารย์ตามสาขา!$B:$B,0)),"บุคคลภายนอก")</f>
        <v>#NAME?</v>
      </c>
      <c r="J262" s="100" t="e">
        <f t="shared" ca="1" si="537"/>
        <v>#NAME?</v>
      </c>
      <c r="K262" s="100" t="e">
        <f t="shared" ca="1" si="538"/>
        <v>#NAME?</v>
      </c>
      <c r="L262" s="100"/>
      <c r="M262" s="100" t="e">
        <f t="shared" ca="1" si="539"/>
        <v>#NAME?</v>
      </c>
      <c r="N262" s="100" t="e">
        <f t="shared" ca="1" si="540"/>
        <v>#NAME?</v>
      </c>
      <c r="O262" s="100" t="e">
        <f t="shared" ca="1" si="541"/>
        <v>#NAME?</v>
      </c>
      <c r="P262" s="100" t="e">
        <f t="shared" ca="1" si="531"/>
        <v>#NAME?</v>
      </c>
      <c r="Q262" s="99"/>
      <c r="R262" s="99"/>
      <c r="S262" s="99"/>
      <c r="T262" s="8">
        <v>1411600100516</v>
      </c>
      <c r="U262" s="8">
        <v>1411600100516</v>
      </c>
      <c r="V262" s="68">
        <f t="shared" si="18"/>
        <v>1</v>
      </c>
      <c r="W262" s="100">
        <f t="shared" si="542"/>
        <v>0</v>
      </c>
      <c r="X262" s="100">
        <f t="shared" si="543"/>
        <v>0</v>
      </c>
      <c r="Y262" s="100"/>
      <c r="Z262" s="100">
        <f t="shared" si="544"/>
        <v>0</v>
      </c>
      <c r="AA262" s="100">
        <f t="shared" si="545"/>
        <v>0</v>
      </c>
      <c r="AB262" s="100">
        <f t="shared" si="546"/>
        <v>0</v>
      </c>
      <c r="AC262" s="100">
        <f t="shared" si="533"/>
        <v>0</v>
      </c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</row>
    <row r="263" spans="1:49" ht="21.75" customHeight="1">
      <c r="A263" s="97"/>
      <c r="B263" s="98" t="s">
        <v>287</v>
      </c>
      <c r="C263" s="98" t="s">
        <v>259</v>
      </c>
      <c r="D263" s="99" t="s">
        <v>278</v>
      </c>
      <c r="E263" s="99" t="s">
        <v>46</v>
      </c>
      <c r="F263" s="99" t="s">
        <v>271</v>
      </c>
      <c r="G263" s="99" t="s">
        <v>53</v>
      </c>
      <c r="H263" s="99" t="str">
        <f t="shared" si="536"/>
        <v>เทคโนโลยีบัณฑิต สาขาเทคโนโลยีเครื่องกลและเทคโนโลยีการผลิต ปรับปรุง ปี 2558</v>
      </c>
      <c r="I263" s="99" t="e">
        <f t="array" aca="1" ref="I263" ca="1">_xludf.IFNA(INDEX(รายชื่ออาจารย์ตามสาขา!$F:$F,MATCH('เอกสารหมายเลข 1 ส่งเสิรม'!$T263,รายชื่ออาจารย์ตามสาขา!$B:$B,0)),"บุคคลภายนอก")</f>
        <v>#NAME?</v>
      </c>
      <c r="J263" s="100" t="e">
        <f t="shared" ca="1" si="537"/>
        <v>#NAME?</v>
      </c>
      <c r="K263" s="100" t="e">
        <f t="shared" ca="1" si="538"/>
        <v>#NAME?</v>
      </c>
      <c r="L263" s="100"/>
      <c r="M263" s="100" t="e">
        <f t="shared" ca="1" si="539"/>
        <v>#NAME?</v>
      </c>
      <c r="N263" s="100" t="e">
        <f t="shared" ca="1" si="540"/>
        <v>#NAME?</v>
      </c>
      <c r="O263" s="100" t="e">
        <f t="shared" ca="1" si="541"/>
        <v>#NAME?</v>
      </c>
      <c r="P263" s="100" t="e">
        <f t="shared" ca="1" si="531"/>
        <v>#NAME?</v>
      </c>
      <c r="Q263" s="99"/>
      <c r="R263" s="99"/>
      <c r="S263" s="99"/>
      <c r="T263" s="8">
        <v>3480100194410</v>
      </c>
      <c r="U263" s="8">
        <v>3480100194410</v>
      </c>
      <c r="V263" s="68">
        <f t="shared" si="18"/>
        <v>1</v>
      </c>
      <c r="W263" s="100">
        <f t="shared" si="542"/>
        <v>0</v>
      </c>
      <c r="X263" s="100">
        <f t="shared" si="543"/>
        <v>0</v>
      </c>
      <c r="Y263" s="100"/>
      <c r="Z263" s="100">
        <f t="shared" si="544"/>
        <v>0</v>
      </c>
      <c r="AA263" s="100">
        <f t="shared" si="545"/>
        <v>0</v>
      </c>
      <c r="AB263" s="100">
        <f t="shared" si="546"/>
        <v>0</v>
      </c>
      <c r="AC263" s="100">
        <f t="shared" si="533"/>
        <v>0</v>
      </c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</row>
    <row r="264" spans="1:49" ht="21.75" customHeight="1">
      <c r="A264" s="97"/>
      <c r="B264" s="98" t="s">
        <v>281</v>
      </c>
      <c r="C264" s="98" t="s">
        <v>259</v>
      </c>
      <c r="D264" s="99" t="s">
        <v>278</v>
      </c>
      <c r="E264" s="99" t="s">
        <v>46</v>
      </c>
      <c r="F264" s="99" t="s">
        <v>271</v>
      </c>
      <c r="G264" s="99" t="s">
        <v>53</v>
      </c>
      <c r="H264" s="99" t="str">
        <f t="shared" si="536"/>
        <v>เทคโนโลยีบัณฑิต สาขาเทคโนโลยีเครื่องกลและเทคโนโลยีการผลิต ปรับปรุง ปี 2558</v>
      </c>
      <c r="I264" s="99" t="e">
        <f t="array" aca="1" ref="I264" ca="1">_xludf.IFNA(INDEX(รายชื่ออาจารย์ตามสาขา!$F:$F,MATCH('เอกสารหมายเลข 1 ส่งเสิรม'!$T264,รายชื่ออาจารย์ตามสาขา!$B:$B,0)),"บุคคลภายนอก")</f>
        <v>#NAME?</v>
      </c>
      <c r="J264" s="100" t="e">
        <f t="shared" ca="1" si="537"/>
        <v>#NAME?</v>
      </c>
      <c r="K264" s="100" t="e">
        <f t="shared" ca="1" si="538"/>
        <v>#NAME?</v>
      </c>
      <c r="L264" s="100"/>
      <c r="M264" s="100" t="e">
        <f t="shared" ca="1" si="539"/>
        <v>#NAME?</v>
      </c>
      <c r="N264" s="100" t="e">
        <f t="shared" ca="1" si="540"/>
        <v>#NAME?</v>
      </c>
      <c r="O264" s="100" t="e">
        <f t="shared" ca="1" si="541"/>
        <v>#NAME?</v>
      </c>
      <c r="P264" s="100" t="e">
        <f t="shared" ca="1" si="531"/>
        <v>#NAME?</v>
      </c>
      <c r="Q264" s="99"/>
      <c r="R264" s="99"/>
      <c r="S264" s="99"/>
      <c r="T264" s="8">
        <v>1480700028484</v>
      </c>
      <c r="U264" s="8">
        <v>1480700028484</v>
      </c>
      <c r="V264" s="68">
        <f t="shared" si="18"/>
        <v>1</v>
      </c>
      <c r="W264" s="100">
        <f t="shared" si="542"/>
        <v>0</v>
      </c>
      <c r="X264" s="100">
        <f t="shared" si="543"/>
        <v>0</v>
      </c>
      <c r="Y264" s="100"/>
      <c r="Z264" s="100">
        <f t="shared" si="544"/>
        <v>0</v>
      </c>
      <c r="AA264" s="100">
        <f t="shared" si="545"/>
        <v>0</v>
      </c>
      <c r="AB264" s="100">
        <f t="shared" si="546"/>
        <v>0</v>
      </c>
      <c r="AC264" s="100">
        <f t="shared" si="533"/>
        <v>0</v>
      </c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</row>
    <row r="265" spans="1:49" ht="21.75" customHeight="1">
      <c r="A265" s="97"/>
      <c r="B265" s="98" t="s">
        <v>283</v>
      </c>
      <c r="C265" s="98" t="s">
        <v>259</v>
      </c>
      <c r="D265" s="99" t="s">
        <v>278</v>
      </c>
      <c r="E265" s="99" t="s">
        <v>46</v>
      </c>
      <c r="F265" s="99" t="s">
        <v>271</v>
      </c>
      <c r="G265" s="99" t="s">
        <v>53</v>
      </c>
      <c r="H265" s="99" t="str">
        <f t="shared" si="536"/>
        <v>เทคโนโลยีบัณฑิต สาขาเทคโนโลยีเครื่องกลและเทคโนโลยีการผลิต ปรับปรุง ปี 2558</v>
      </c>
      <c r="I265" s="99" t="e">
        <f t="array" aca="1" ref="I265" ca="1">_xludf.IFNA(INDEX(รายชื่ออาจารย์ตามสาขา!$F:$F,MATCH('เอกสารหมายเลข 1 ส่งเสิรม'!$T265,รายชื่ออาจารย์ตามสาขา!$B:$B,0)),"บุคคลภายนอก")</f>
        <v>#NAME?</v>
      </c>
      <c r="J265" s="100" t="e">
        <f t="shared" ca="1" si="537"/>
        <v>#NAME?</v>
      </c>
      <c r="K265" s="100" t="e">
        <f t="shared" ca="1" si="538"/>
        <v>#NAME?</v>
      </c>
      <c r="L265" s="100"/>
      <c r="M265" s="100" t="e">
        <f t="shared" ca="1" si="539"/>
        <v>#NAME?</v>
      </c>
      <c r="N265" s="100" t="e">
        <f t="shared" ca="1" si="540"/>
        <v>#NAME?</v>
      </c>
      <c r="O265" s="100" t="e">
        <f t="shared" ca="1" si="541"/>
        <v>#NAME?</v>
      </c>
      <c r="P265" s="100" t="e">
        <f t="shared" ca="1" si="531"/>
        <v>#NAME?</v>
      </c>
      <c r="Q265" s="99"/>
      <c r="R265" s="99"/>
      <c r="S265" s="99"/>
      <c r="T265" s="8">
        <v>3419900023367</v>
      </c>
      <c r="U265" s="8">
        <v>3419900023367</v>
      </c>
      <c r="V265" s="68">
        <f t="shared" si="18"/>
        <v>1</v>
      </c>
      <c r="W265" s="100">
        <f t="shared" si="542"/>
        <v>0</v>
      </c>
      <c r="X265" s="100">
        <f t="shared" si="543"/>
        <v>0</v>
      </c>
      <c r="Y265" s="100"/>
      <c r="Z265" s="100">
        <f t="shared" si="544"/>
        <v>0</v>
      </c>
      <c r="AA265" s="100">
        <f t="shared" si="545"/>
        <v>0</v>
      </c>
      <c r="AB265" s="100">
        <f t="shared" si="546"/>
        <v>0</v>
      </c>
      <c r="AC265" s="100">
        <f t="shared" si="533"/>
        <v>0</v>
      </c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</row>
    <row r="266" spans="1:49" ht="21.75" customHeight="1">
      <c r="A266" s="103">
        <v>2</v>
      </c>
      <c r="B266" s="104" t="str">
        <f>F267&amp; " สาขา"&amp;D267&amp;" "&amp;E267&amp;" ปี "&amp;G267</f>
        <v>เทคโนโลยีบัณฑิต สาขาเทคโนโลยีไฟฟ้าและอิเล็กทรอนิกส์ ปรับปรุง ปี 2559</v>
      </c>
      <c r="C266" s="104"/>
      <c r="D266" s="105"/>
      <c r="E266" s="105"/>
      <c r="F266" s="105"/>
      <c r="G266" s="105"/>
      <c r="H266" s="105"/>
      <c r="I266" s="105"/>
      <c r="J266" s="106" t="e">
        <f t="shared" ref="J266:O266" ca="1" si="547">SUMIF($H:$H,$B266,J:J)</f>
        <v>#NAME?</v>
      </c>
      <c r="K266" s="106" t="e">
        <f t="shared" ca="1" si="547"/>
        <v>#NAME?</v>
      </c>
      <c r="L266" s="106">
        <f t="shared" si="547"/>
        <v>0</v>
      </c>
      <c r="M266" s="106" t="e">
        <f t="shared" ca="1" si="547"/>
        <v>#NAME?</v>
      </c>
      <c r="N266" s="106" t="e">
        <f t="shared" ca="1" si="547"/>
        <v>#NAME?</v>
      </c>
      <c r="O266" s="106" t="e">
        <f t="shared" ca="1" si="547"/>
        <v>#NAME?</v>
      </c>
      <c r="P266" s="106" t="e">
        <f t="shared" ca="1" si="531"/>
        <v>#NAME?</v>
      </c>
      <c r="Q266" s="105"/>
      <c r="R266" s="105"/>
      <c r="S266" s="105"/>
      <c r="T266" s="58"/>
      <c r="U266" s="58"/>
      <c r="V266" s="68">
        <f t="shared" si="18"/>
        <v>0</v>
      </c>
      <c r="W266" s="106">
        <f t="shared" ref="W266:AB266" si="548">SUMIF($H:$H,$B266,W:W)</f>
        <v>0</v>
      </c>
      <c r="X266" s="106">
        <f t="shared" si="548"/>
        <v>0</v>
      </c>
      <c r="Y266" s="106">
        <f t="shared" si="548"/>
        <v>0</v>
      </c>
      <c r="Z266" s="106">
        <f t="shared" si="548"/>
        <v>0</v>
      </c>
      <c r="AA266" s="106">
        <f t="shared" si="548"/>
        <v>0</v>
      </c>
      <c r="AB266" s="106">
        <f t="shared" si="548"/>
        <v>0</v>
      </c>
      <c r="AC266" s="106">
        <f t="shared" si="533"/>
        <v>0</v>
      </c>
      <c r="AD266" s="59"/>
      <c r="AE266" s="59"/>
      <c r="AF266" s="59"/>
      <c r="AG266" s="59"/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</row>
    <row r="267" spans="1:49" ht="21.75" customHeight="1">
      <c r="A267" s="97"/>
      <c r="B267" s="98" t="s">
        <v>296</v>
      </c>
      <c r="C267" s="98" t="s">
        <v>259</v>
      </c>
      <c r="D267" s="99" t="s">
        <v>290</v>
      </c>
      <c r="E267" s="99" t="s">
        <v>46</v>
      </c>
      <c r="F267" s="99" t="s">
        <v>271</v>
      </c>
      <c r="G267" s="99" t="s">
        <v>45</v>
      </c>
      <c r="H267" s="99" t="str">
        <f t="shared" ref="H267:H272" si="549">F267&amp; " สาขา"&amp;D267&amp;" "&amp;E267&amp;" ปี "&amp;G267</f>
        <v>เทคโนโลยีบัณฑิต สาขาเทคโนโลยีไฟฟ้าและอิเล็กทรอนิกส์ ปรับปรุง ปี 2559</v>
      </c>
      <c r="I267" s="99" t="e">
        <f t="array" aca="1" ref="I267" ca="1">_xludf.IFNA(INDEX(รายชื่ออาจารย์ตามสาขา!$F:$F,MATCH('เอกสารหมายเลข 1 ส่งเสิรม'!$T267,รายชื่ออาจารย์ตามสาขา!$B:$B,0)),"บุคคลภายนอก")</f>
        <v>#NAME?</v>
      </c>
      <c r="J267" s="100" t="e">
        <f t="shared" ref="J267:J272" ca="1" si="550">IF(I267="ข้าราชการพลเรือนในสถาบันอุดมศึกษา",1,0)</f>
        <v>#NAME?</v>
      </c>
      <c r="K267" s="100" t="e">
        <f t="shared" ref="K267:K272" ca="1" si="551">IF(I267="พนักงานมหาวิทยาลัย",1,0)</f>
        <v>#NAME?</v>
      </c>
      <c r="L267" s="100"/>
      <c r="M267" s="100" t="e">
        <f t="shared" ref="M267:M272" ca="1" si="552">IF(I267="ลูกจ้างชั่วคราวรายเดือน",1,0)</f>
        <v>#NAME?</v>
      </c>
      <c r="N267" s="100" t="e">
        <f t="shared" ref="N267:N272" ca="1" si="553">IF(I267="อาจารย์พิเศษรายชั่วโมง",1,0)</f>
        <v>#NAME?</v>
      </c>
      <c r="O267" s="100" t="e">
        <f t="shared" ref="O267:O272" ca="1" si="554">IF(I267="บุคคลภายนอก",1,0)</f>
        <v>#NAME?</v>
      </c>
      <c r="P267" s="100" t="e">
        <f t="shared" ca="1" si="531"/>
        <v>#NAME?</v>
      </c>
      <c r="Q267" s="99"/>
      <c r="R267" s="99"/>
      <c r="S267" s="99"/>
      <c r="T267" s="8">
        <v>3400500491608</v>
      </c>
      <c r="U267" s="8">
        <v>3400500491608</v>
      </c>
      <c r="V267" s="68">
        <f t="shared" si="18"/>
        <v>1</v>
      </c>
      <c r="W267" s="100">
        <f t="shared" ref="W267:W272" si="555">IF(V267="ข้าราชการพลเรือนในสถาบันอุดมศึกษา",1,0)</f>
        <v>0</v>
      </c>
      <c r="X267" s="100">
        <f t="shared" ref="X267:X272" si="556">IF(V267="พนักงานมหาวิทยาลัย",1,0)</f>
        <v>0</v>
      </c>
      <c r="Y267" s="100"/>
      <c r="Z267" s="100">
        <f t="shared" ref="Z267:Z272" si="557">IF(V267="ลูกจ้างชั่วคราวรายเดือน",1,0)</f>
        <v>0</v>
      </c>
      <c r="AA267" s="100">
        <f t="shared" ref="AA267:AA272" si="558">IF(V267="อาจารย์พิเศษรายชั่วโมง",1,0)</f>
        <v>0</v>
      </c>
      <c r="AB267" s="100">
        <f t="shared" ref="AB267:AB272" si="559">IF(V267="บุคคลภายนอก",1,0)</f>
        <v>0</v>
      </c>
      <c r="AC267" s="100">
        <f t="shared" si="533"/>
        <v>0</v>
      </c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</row>
    <row r="268" spans="1:49" ht="21.75" customHeight="1">
      <c r="A268" s="97"/>
      <c r="B268" s="98" t="s">
        <v>758</v>
      </c>
      <c r="C268" s="98" t="s">
        <v>259</v>
      </c>
      <c r="D268" s="99" t="s">
        <v>290</v>
      </c>
      <c r="E268" s="99" t="s">
        <v>46</v>
      </c>
      <c r="F268" s="99" t="s">
        <v>271</v>
      </c>
      <c r="G268" s="99" t="s">
        <v>45</v>
      </c>
      <c r="H268" s="99" t="str">
        <f t="shared" si="549"/>
        <v>เทคโนโลยีบัณฑิต สาขาเทคโนโลยีไฟฟ้าและอิเล็กทรอนิกส์ ปรับปรุง ปี 2559</v>
      </c>
      <c r="I268" s="99" t="e">
        <f t="array" aca="1" ref="I268" ca="1">_xludf.IFNA(INDEX(รายชื่ออาจารย์ตามสาขา!$F:$F,MATCH('เอกสารหมายเลข 1 ส่งเสิรม'!$T268,รายชื่ออาจารย์ตามสาขา!$B:$B,0)),"บุคคลภายนอก")</f>
        <v>#NAME?</v>
      </c>
      <c r="J268" s="100" t="e">
        <f t="shared" ca="1" si="550"/>
        <v>#NAME?</v>
      </c>
      <c r="K268" s="100" t="e">
        <f t="shared" ca="1" si="551"/>
        <v>#NAME?</v>
      </c>
      <c r="L268" s="100"/>
      <c r="M268" s="100" t="e">
        <f t="shared" ca="1" si="552"/>
        <v>#NAME?</v>
      </c>
      <c r="N268" s="100" t="e">
        <f t="shared" ca="1" si="553"/>
        <v>#NAME?</v>
      </c>
      <c r="O268" s="100" t="e">
        <f t="shared" ca="1" si="554"/>
        <v>#NAME?</v>
      </c>
      <c r="P268" s="100" t="e">
        <f t="shared" ca="1" si="531"/>
        <v>#NAME?</v>
      </c>
      <c r="Q268" s="99"/>
      <c r="R268" s="99"/>
      <c r="S268" s="99"/>
      <c r="T268" s="8">
        <v>3450101405368</v>
      </c>
      <c r="U268" s="8">
        <v>3450101405368</v>
      </c>
      <c r="V268" s="68">
        <f t="shared" si="18"/>
        <v>1</v>
      </c>
      <c r="W268" s="100">
        <f t="shared" si="555"/>
        <v>0</v>
      </c>
      <c r="X268" s="100">
        <f t="shared" si="556"/>
        <v>0</v>
      </c>
      <c r="Y268" s="100"/>
      <c r="Z268" s="100">
        <f t="shared" si="557"/>
        <v>0</v>
      </c>
      <c r="AA268" s="100">
        <f t="shared" si="558"/>
        <v>0</v>
      </c>
      <c r="AB268" s="100">
        <f t="shared" si="559"/>
        <v>0</v>
      </c>
      <c r="AC268" s="100">
        <f t="shared" si="533"/>
        <v>0</v>
      </c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</row>
    <row r="269" spans="1:49" ht="21.75" customHeight="1">
      <c r="A269" s="97"/>
      <c r="B269" s="98" t="s">
        <v>300</v>
      </c>
      <c r="C269" s="98" t="s">
        <v>259</v>
      </c>
      <c r="D269" s="99" t="s">
        <v>290</v>
      </c>
      <c r="E269" s="99" t="s">
        <v>46</v>
      </c>
      <c r="F269" s="99" t="s">
        <v>271</v>
      </c>
      <c r="G269" s="99" t="s">
        <v>45</v>
      </c>
      <c r="H269" s="99" t="str">
        <f t="shared" si="549"/>
        <v>เทคโนโลยีบัณฑิต สาขาเทคโนโลยีไฟฟ้าและอิเล็กทรอนิกส์ ปรับปรุง ปี 2559</v>
      </c>
      <c r="I269" s="99" t="e">
        <f t="array" aca="1" ref="I269" ca="1">_xludf.IFNA(INDEX(รายชื่ออาจารย์ตามสาขา!$F:$F,MATCH('เอกสารหมายเลข 1 ส่งเสิรม'!$T269,รายชื่ออาจารย์ตามสาขา!$B:$B,0)),"บุคคลภายนอก")</f>
        <v>#NAME?</v>
      </c>
      <c r="J269" s="100" t="e">
        <f t="shared" ca="1" si="550"/>
        <v>#NAME?</v>
      </c>
      <c r="K269" s="100" t="e">
        <f t="shared" ca="1" si="551"/>
        <v>#NAME?</v>
      </c>
      <c r="L269" s="100"/>
      <c r="M269" s="100" t="e">
        <f t="shared" ca="1" si="552"/>
        <v>#NAME?</v>
      </c>
      <c r="N269" s="100" t="e">
        <f t="shared" ca="1" si="553"/>
        <v>#NAME?</v>
      </c>
      <c r="O269" s="100" t="e">
        <f t="shared" ca="1" si="554"/>
        <v>#NAME?</v>
      </c>
      <c r="P269" s="100" t="e">
        <f t="shared" ca="1" si="531"/>
        <v>#NAME?</v>
      </c>
      <c r="Q269" s="99"/>
      <c r="R269" s="99"/>
      <c r="S269" s="99"/>
      <c r="T269" s="8">
        <v>3470600055109</v>
      </c>
      <c r="U269" s="8">
        <v>3470600055109</v>
      </c>
      <c r="V269" s="68">
        <f t="shared" si="18"/>
        <v>1</v>
      </c>
      <c r="W269" s="100">
        <f t="shared" si="555"/>
        <v>0</v>
      </c>
      <c r="X269" s="100">
        <f t="shared" si="556"/>
        <v>0</v>
      </c>
      <c r="Y269" s="100"/>
      <c r="Z269" s="100">
        <f t="shared" si="557"/>
        <v>0</v>
      </c>
      <c r="AA269" s="100">
        <f t="shared" si="558"/>
        <v>0</v>
      </c>
      <c r="AB269" s="100">
        <f t="shared" si="559"/>
        <v>0</v>
      </c>
      <c r="AC269" s="100">
        <f t="shared" si="533"/>
        <v>0</v>
      </c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</row>
    <row r="270" spans="1:49" ht="21.75" customHeight="1">
      <c r="A270" s="97"/>
      <c r="B270" s="98" t="s">
        <v>298</v>
      </c>
      <c r="C270" s="98" t="s">
        <v>259</v>
      </c>
      <c r="D270" s="99" t="s">
        <v>290</v>
      </c>
      <c r="E270" s="99" t="s">
        <v>46</v>
      </c>
      <c r="F270" s="99" t="s">
        <v>271</v>
      </c>
      <c r="G270" s="99" t="s">
        <v>45</v>
      </c>
      <c r="H270" s="99" t="str">
        <f t="shared" si="549"/>
        <v>เทคโนโลยีบัณฑิต สาขาเทคโนโลยีไฟฟ้าและอิเล็กทรอนิกส์ ปรับปรุง ปี 2559</v>
      </c>
      <c r="I270" s="99" t="e">
        <f t="array" aca="1" ref="I270" ca="1">_xludf.IFNA(INDEX(รายชื่ออาจารย์ตามสาขา!$F:$F,MATCH('เอกสารหมายเลข 1 ส่งเสิรม'!$T270,รายชื่ออาจารย์ตามสาขา!$B:$B,0)),"บุคคลภายนอก")</f>
        <v>#NAME?</v>
      </c>
      <c r="J270" s="100" t="e">
        <f t="shared" ca="1" si="550"/>
        <v>#NAME?</v>
      </c>
      <c r="K270" s="100" t="e">
        <f t="shared" ca="1" si="551"/>
        <v>#NAME?</v>
      </c>
      <c r="L270" s="100"/>
      <c r="M270" s="100" t="e">
        <f t="shared" ca="1" si="552"/>
        <v>#NAME?</v>
      </c>
      <c r="N270" s="100" t="e">
        <f t="shared" ca="1" si="553"/>
        <v>#NAME?</v>
      </c>
      <c r="O270" s="100" t="e">
        <f t="shared" ca="1" si="554"/>
        <v>#NAME?</v>
      </c>
      <c r="P270" s="100" t="e">
        <f t="shared" ca="1" si="531"/>
        <v>#NAME?</v>
      </c>
      <c r="Q270" s="99"/>
      <c r="R270" s="99"/>
      <c r="S270" s="99"/>
      <c r="T270" s="8">
        <v>3460600544827</v>
      </c>
      <c r="U270" s="8">
        <v>3460600544827</v>
      </c>
      <c r="V270" s="68">
        <f t="shared" si="18"/>
        <v>1</v>
      </c>
      <c r="W270" s="100">
        <f t="shared" si="555"/>
        <v>0</v>
      </c>
      <c r="X270" s="100">
        <f t="shared" si="556"/>
        <v>0</v>
      </c>
      <c r="Y270" s="100"/>
      <c r="Z270" s="100">
        <f t="shared" si="557"/>
        <v>0</v>
      </c>
      <c r="AA270" s="100">
        <f t="shared" si="558"/>
        <v>0</v>
      </c>
      <c r="AB270" s="100">
        <f t="shared" si="559"/>
        <v>0</v>
      </c>
      <c r="AC270" s="100">
        <f t="shared" si="533"/>
        <v>0</v>
      </c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</row>
    <row r="271" spans="1:49" ht="21.75" customHeight="1">
      <c r="A271" s="97"/>
      <c r="B271" s="98" t="s">
        <v>759</v>
      </c>
      <c r="C271" s="98" t="s">
        <v>259</v>
      </c>
      <c r="D271" s="99" t="s">
        <v>290</v>
      </c>
      <c r="E271" s="99" t="s">
        <v>46</v>
      </c>
      <c r="F271" s="99" t="s">
        <v>271</v>
      </c>
      <c r="G271" s="99" t="s">
        <v>45</v>
      </c>
      <c r="H271" s="99" t="str">
        <f t="shared" si="549"/>
        <v>เทคโนโลยีบัณฑิต สาขาเทคโนโลยีไฟฟ้าและอิเล็กทรอนิกส์ ปรับปรุง ปี 2559</v>
      </c>
      <c r="I271" s="99" t="e">
        <f t="array" aca="1" ref="I271" ca="1">_xludf.IFNA(INDEX(รายชื่ออาจารย์ตามสาขา!$F:$F,MATCH('เอกสารหมายเลข 1 ส่งเสิรม'!$T271,รายชื่ออาจารย์ตามสาขา!$B:$B,0)),"บุคคลภายนอก")</f>
        <v>#NAME?</v>
      </c>
      <c r="J271" s="100" t="e">
        <f t="shared" ca="1" si="550"/>
        <v>#NAME?</v>
      </c>
      <c r="K271" s="100" t="e">
        <f t="shared" ca="1" si="551"/>
        <v>#NAME?</v>
      </c>
      <c r="L271" s="100"/>
      <c r="M271" s="100" t="e">
        <f t="shared" ca="1" si="552"/>
        <v>#NAME?</v>
      </c>
      <c r="N271" s="100" t="e">
        <f t="shared" ca="1" si="553"/>
        <v>#NAME?</v>
      </c>
      <c r="O271" s="100" t="e">
        <f t="shared" ca="1" si="554"/>
        <v>#NAME?</v>
      </c>
      <c r="P271" s="100" t="e">
        <f t="shared" ca="1" si="531"/>
        <v>#NAME?</v>
      </c>
      <c r="Q271" s="99"/>
      <c r="R271" s="99"/>
      <c r="S271" s="99"/>
      <c r="T271" s="8">
        <v>3479900017243</v>
      </c>
      <c r="U271" s="8">
        <v>3479900017243</v>
      </c>
      <c r="V271" s="68">
        <f t="shared" si="18"/>
        <v>1</v>
      </c>
      <c r="W271" s="100">
        <f t="shared" si="555"/>
        <v>0</v>
      </c>
      <c r="X271" s="100">
        <f t="shared" si="556"/>
        <v>0</v>
      </c>
      <c r="Y271" s="100"/>
      <c r="Z271" s="100">
        <f t="shared" si="557"/>
        <v>0</v>
      </c>
      <c r="AA271" s="100">
        <f t="shared" si="558"/>
        <v>0</v>
      </c>
      <c r="AB271" s="100">
        <f t="shared" si="559"/>
        <v>0</v>
      </c>
      <c r="AC271" s="100">
        <f t="shared" si="533"/>
        <v>0</v>
      </c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</row>
    <row r="272" spans="1:49" ht="21.75" customHeight="1">
      <c r="A272" s="97"/>
      <c r="B272" s="98" t="s">
        <v>295</v>
      </c>
      <c r="C272" s="98" t="s">
        <v>259</v>
      </c>
      <c r="D272" s="99" t="s">
        <v>290</v>
      </c>
      <c r="E272" s="99" t="s">
        <v>46</v>
      </c>
      <c r="F272" s="99" t="s">
        <v>271</v>
      </c>
      <c r="G272" s="99" t="s">
        <v>45</v>
      </c>
      <c r="H272" s="99" t="str">
        <f t="shared" si="549"/>
        <v>เทคโนโลยีบัณฑิต สาขาเทคโนโลยีไฟฟ้าและอิเล็กทรอนิกส์ ปรับปรุง ปี 2559</v>
      </c>
      <c r="I272" s="99" t="e">
        <f t="array" aca="1" ref="I272" ca="1">_xludf.IFNA(INDEX(รายชื่ออาจารย์ตามสาขา!$F:$F,MATCH('เอกสารหมายเลข 1 ส่งเสิรม'!$T272,รายชื่ออาจารย์ตามสาขา!$B:$B,0)),"บุคคลภายนอก")</f>
        <v>#NAME?</v>
      </c>
      <c r="J272" s="100" t="e">
        <f t="shared" ca="1" si="550"/>
        <v>#NAME?</v>
      </c>
      <c r="K272" s="100" t="e">
        <f t="shared" ca="1" si="551"/>
        <v>#NAME?</v>
      </c>
      <c r="L272" s="100"/>
      <c r="M272" s="100" t="e">
        <f t="shared" ca="1" si="552"/>
        <v>#NAME?</v>
      </c>
      <c r="N272" s="100" t="e">
        <f t="shared" ca="1" si="553"/>
        <v>#NAME?</v>
      </c>
      <c r="O272" s="100" t="e">
        <f t="shared" ca="1" si="554"/>
        <v>#NAME?</v>
      </c>
      <c r="P272" s="100" t="e">
        <f t="shared" ca="1" si="531"/>
        <v>#NAME?</v>
      </c>
      <c r="Q272" s="99"/>
      <c r="R272" s="99"/>
      <c r="S272" s="99"/>
      <c r="T272" s="8">
        <v>3100502602701</v>
      </c>
      <c r="U272" s="8">
        <v>3100502602701</v>
      </c>
      <c r="V272" s="68">
        <f t="shared" si="18"/>
        <v>1</v>
      </c>
      <c r="W272" s="100">
        <f t="shared" si="555"/>
        <v>0</v>
      </c>
      <c r="X272" s="100">
        <f t="shared" si="556"/>
        <v>0</v>
      </c>
      <c r="Y272" s="100"/>
      <c r="Z272" s="100">
        <f t="shared" si="557"/>
        <v>0</v>
      </c>
      <c r="AA272" s="100">
        <f t="shared" si="558"/>
        <v>0</v>
      </c>
      <c r="AB272" s="100">
        <f t="shared" si="559"/>
        <v>0</v>
      </c>
      <c r="AC272" s="100">
        <f t="shared" si="533"/>
        <v>0</v>
      </c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</row>
    <row r="273" spans="1:49" ht="21.75" customHeight="1">
      <c r="A273" s="103">
        <v>3</v>
      </c>
      <c r="B273" s="104" t="str">
        <f>F274&amp; " สาขา"&amp;D274&amp;" "&amp;E274&amp;" ปี "&amp;G274</f>
        <v>เทคโนโลยีบัณฑิต สาขาเทคโนโลยีไฟฟ้าและอิเล็กทรอนิกส์ ใหม่ ปี 2555</v>
      </c>
      <c r="C273" s="104"/>
      <c r="D273" s="105"/>
      <c r="E273" s="105"/>
      <c r="F273" s="105"/>
      <c r="G273" s="105"/>
      <c r="H273" s="105"/>
      <c r="I273" s="105"/>
      <c r="J273" s="106" t="e">
        <f t="shared" ref="J273:O273" ca="1" si="560">SUMIF($H:$H,$B273,J:J)</f>
        <v>#NAME?</v>
      </c>
      <c r="K273" s="106" t="e">
        <f t="shared" ca="1" si="560"/>
        <v>#NAME?</v>
      </c>
      <c r="L273" s="106">
        <f t="shared" si="560"/>
        <v>0</v>
      </c>
      <c r="M273" s="106" t="e">
        <f t="shared" ca="1" si="560"/>
        <v>#NAME?</v>
      </c>
      <c r="N273" s="106" t="e">
        <f t="shared" ca="1" si="560"/>
        <v>#NAME?</v>
      </c>
      <c r="O273" s="106" t="e">
        <f t="shared" ca="1" si="560"/>
        <v>#NAME?</v>
      </c>
      <c r="P273" s="106" t="e">
        <f t="shared" ca="1" si="531"/>
        <v>#NAME?</v>
      </c>
      <c r="Q273" s="105"/>
      <c r="R273" s="105"/>
      <c r="S273" s="105"/>
      <c r="T273" s="58"/>
      <c r="U273" s="58"/>
      <c r="V273" s="68">
        <f t="shared" si="18"/>
        <v>0</v>
      </c>
      <c r="W273" s="106">
        <f t="shared" ref="W273:AB273" si="561">SUMIF($H:$H,$B273,W:W)</f>
        <v>0</v>
      </c>
      <c r="X273" s="106">
        <f t="shared" si="561"/>
        <v>0</v>
      </c>
      <c r="Y273" s="106">
        <f t="shared" si="561"/>
        <v>0</v>
      </c>
      <c r="Z273" s="106">
        <f t="shared" si="561"/>
        <v>0</v>
      </c>
      <c r="AA273" s="106">
        <f t="shared" si="561"/>
        <v>0</v>
      </c>
      <c r="AB273" s="106">
        <f t="shared" si="561"/>
        <v>0</v>
      </c>
      <c r="AC273" s="106">
        <f t="shared" si="533"/>
        <v>0</v>
      </c>
      <c r="AD273" s="59"/>
      <c r="AE273" s="59"/>
      <c r="AF273" s="59"/>
      <c r="AG273" s="59"/>
      <c r="AH273" s="59"/>
      <c r="AI273" s="59"/>
      <c r="AJ273" s="59"/>
      <c r="AK273" s="59"/>
      <c r="AL273" s="59"/>
      <c r="AM273" s="59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</row>
    <row r="274" spans="1:49" ht="21.75" customHeight="1">
      <c r="A274" s="97"/>
      <c r="B274" s="98" t="s">
        <v>297</v>
      </c>
      <c r="C274" s="98" t="s">
        <v>259</v>
      </c>
      <c r="D274" s="99" t="s">
        <v>290</v>
      </c>
      <c r="E274" s="99" t="s">
        <v>120</v>
      </c>
      <c r="F274" s="99" t="s">
        <v>271</v>
      </c>
      <c r="G274" s="99" t="s">
        <v>160</v>
      </c>
      <c r="H274" s="99" t="str">
        <f t="shared" ref="H274:H279" si="562">F274&amp; " สาขา"&amp;D274&amp;" "&amp;E274&amp;" ปี "&amp;G274</f>
        <v>เทคโนโลยีบัณฑิต สาขาเทคโนโลยีไฟฟ้าและอิเล็กทรอนิกส์ ใหม่ ปี 2555</v>
      </c>
      <c r="I274" s="99" t="e">
        <f t="array" aca="1" ref="I274" ca="1">_xludf.IFNA(INDEX(รายชื่ออาจารย์ตามสาขา!$F:$F,MATCH('เอกสารหมายเลข 1 ส่งเสิรม'!$T274,รายชื่ออาจารย์ตามสาขา!$B:$B,0)),"บุคคลภายนอก")</f>
        <v>#NAME?</v>
      </c>
      <c r="J274" s="100" t="e">
        <f t="shared" ref="J274:J279" ca="1" si="563">IF(I274="ข้าราชการพลเรือนในสถาบันอุดมศึกษา",1,0)</f>
        <v>#NAME?</v>
      </c>
      <c r="K274" s="100" t="e">
        <f t="shared" ref="K274:K279" ca="1" si="564">IF(I274="พนักงานมหาวิทยาลัย",1,0)</f>
        <v>#NAME?</v>
      </c>
      <c r="L274" s="100"/>
      <c r="M274" s="100" t="e">
        <f t="shared" ref="M274:M279" ca="1" si="565">IF(I274="ลูกจ้างชั่วคราวรายเดือน",1,0)</f>
        <v>#NAME?</v>
      </c>
      <c r="N274" s="100" t="e">
        <f t="shared" ref="N274:N279" ca="1" si="566">IF(I274="อาจารย์พิเศษรายชั่วโมง",1,0)</f>
        <v>#NAME?</v>
      </c>
      <c r="O274" s="100" t="e">
        <f t="shared" ref="O274:O279" ca="1" si="567">IF(I274="บุคคลภายนอก",1,0)</f>
        <v>#NAME?</v>
      </c>
      <c r="P274" s="100" t="e">
        <f t="shared" ca="1" si="531"/>
        <v>#NAME?</v>
      </c>
      <c r="Q274" s="99"/>
      <c r="R274" s="99"/>
      <c r="S274" s="99"/>
      <c r="T274" s="8">
        <v>3410601154160</v>
      </c>
      <c r="U274" s="8">
        <v>3410601154160</v>
      </c>
      <c r="V274" s="68">
        <f t="shared" si="18"/>
        <v>1</v>
      </c>
      <c r="W274" s="100">
        <f t="shared" ref="W274:W279" si="568">IF(V274="ข้าราชการพลเรือนในสถาบันอุดมศึกษา",1,0)</f>
        <v>0</v>
      </c>
      <c r="X274" s="100">
        <f t="shared" ref="X274:X279" si="569">IF(V274="พนักงานมหาวิทยาลัย",1,0)</f>
        <v>0</v>
      </c>
      <c r="Y274" s="100"/>
      <c r="Z274" s="100">
        <f t="shared" ref="Z274:Z279" si="570">IF(V274="ลูกจ้างชั่วคราวรายเดือน",1,0)</f>
        <v>0</v>
      </c>
      <c r="AA274" s="100">
        <f t="shared" ref="AA274:AA279" si="571">IF(V274="อาจารย์พิเศษรายชั่วโมง",1,0)</f>
        <v>0</v>
      </c>
      <c r="AB274" s="100">
        <f t="shared" ref="AB274:AB279" si="572">IF(V274="บุคคลภายนอก",1,0)</f>
        <v>0</v>
      </c>
      <c r="AC274" s="100">
        <f t="shared" si="533"/>
        <v>0</v>
      </c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</row>
    <row r="275" spans="1:49" ht="21.75" customHeight="1">
      <c r="A275" s="97"/>
      <c r="B275" s="98" t="s">
        <v>304</v>
      </c>
      <c r="C275" s="98" t="s">
        <v>259</v>
      </c>
      <c r="D275" s="99" t="s">
        <v>290</v>
      </c>
      <c r="E275" s="99" t="s">
        <v>120</v>
      </c>
      <c r="F275" s="99" t="s">
        <v>271</v>
      </c>
      <c r="G275" s="99" t="s">
        <v>160</v>
      </c>
      <c r="H275" s="99" t="str">
        <f t="shared" si="562"/>
        <v>เทคโนโลยีบัณฑิต สาขาเทคโนโลยีไฟฟ้าและอิเล็กทรอนิกส์ ใหม่ ปี 2555</v>
      </c>
      <c r="I275" s="99" t="e">
        <f t="array" aca="1" ref="I275" ca="1">_xludf.IFNA(INDEX(รายชื่ออาจารย์ตามสาขา!$F:$F,MATCH('เอกสารหมายเลข 1 ส่งเสิรม'!$T275,รายชื่ออาจารย์ตามสาขา!$B:$B,0)),"บุคคลภายนอก")</f>
        <v>#NAME?</v>
      </c>
      <c r="J275" s="100" t="e">
        <f t="shared" ca="1" si="563"/>
        <v>#NAME?</v>
      </c>
      <c r="K275" s="100" t="e">
        <f t="shared" ca="1" si="564"/>
        <v>#NAME?</v>
      </c>
      <c r="L275" s="100"/>
      <c r="M275" s="100" t="e">
        <f t="shared" ca="1" si="565"/>
        <v>#NAME?</v>
      </c>
      <c r="N275" s="100" t="e">
        <f t="shared" ca="1" si="566"/>
        <v>#NAME?</v>
      </c>
      <c r="O275" s="100" t="e">
        <f t="shared" ca="1" si="567"/>
        <v>#NAME?</v>
      </c>
      <c r="P275" s="100" t="e">
        <f t="shared" ca="1" si="531"/>
        <v>#NAME?</v>
      </c>
      <c r="Q275" s="99"/>
      <c r="R275" s="99"/>
      <c r="S275" s="99"/>
      <c r="T275" s="8">
        <v>3480300750413</v>
      </c>
      <c r="U275" s="8">
        <v>3480300750413</v>
      </c>
      <c r="V275" s="68">
        <f t="shared" si="18"/>
        <v>1</v>
      </c>
      <c r="W275" s="100">
        <f t="shared" si="568"/>
        <v>0</v>
      </c>
      <c r="X275" s="100">
        <f t="shared" si="569"/>
        <v>0</v>
      </c>
      <c r="Y275" s="100"/>
      <c r="Z275" s="100">
        <f t="shared" si="570"/>
        <v>0</v>
      </c>
      <c r="AA275" s="100">
        <f t="shared" si="571"/>
        <v>0</v>
      </c>
      <c r="AB275" s="100">
        <f t="shared" si="572"/>
        <v>0</v>
      </c>
      <c r="AC275" s="100">
        <f t="shared" si="533"/>
        <v>0</v>
      </c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</row>
    <row r="276" spans="1:49" ht="21.75" customHeight="1">
      <c r="A276" s="97"/>
      <c r="B276" s="98" t="s">
        <v>288</v>
      </c>
      <c r="C276" s="98" t="s">
        <v>259</v>
      </c>
      <c r="D276" s="99" t="s">
        <v>290</v>
      </c>
      <c r="E276" s="99" t="s">
        <v>120</v>
      </c>
      <c r="F276" s="99" t="s">
        <v>271</v>
      </c>
      <c r="G276" s="99" t="s">
        <v>160</v>
      </c>
      <c r="H276" s="99" t="str">
        <f t="shared" si="562"/>
        <v>เทคโนโลยีบัณฑิต สาขาเทคโนโลยีไฟฟ้าและอิเล็กทรอนิกส์ ใหม่ ปี 2555</v>
      </c>
      <c r="I276" s="99" t="e">
        <f t="array" aca="1" ref="I276" ca="1">_xludf.IFNA(INDEX(รายชื่ออาจารย์ตามสาขา!$F:$F,MATCH('เอกสารหมายเลข 1 ส่งเสิรม'!$T276,รายชื่ออาจารย์ตามสาขา!$B:$B,0)),"บุคคลภายนอก")</f>
        <v>#NAME?</v>
      </c>
      <c r="J276" s="100" t="e">
        <f t="shared" ca="1" si="563"/>
        <v>#NAME?</v>
      </c>
      <c r="K276" s="100" t="e">
        <f t="shared" ca="1" si="564"/>
        <v>#NAME?</v>
      </c>
      <c r="L276" s="100"/>
      <c r="M276" s="100" t="e">
        <f t="shared" ca="1" si="565"/>
        <v>#NAME?</v>
      </c>
      <c r="N276" s="100" t="e">
        <f t="shared" ca="1" si="566"/>
        <v>#NAME?</v>
      </c>
      <c r="O276" s="100" t="e">
        <f t="shared" ca="1" si="567"/>
        <v>#NAME?</v>
      </c>
      <c r="P276" s="100" t="e">
        <f t="shared" ca="1" si="531"/>
        <v>#NAME?</v>
      </c>
      <c r="Q276" s="99"/>
      <c r="R276" s="99"/>
      <c r="S276" s="99"/>
      <c r="T276" s="8">
        <v>3440800073852</v>
      </c>
      <c r="U276" s="8">
        <v>3440800073852</v>
      </c>
      <c r="V276" s="68">
        <f t="shared" si="18"/>
        <v>1</v>
      </c>
      <c r="W276" s="100">
        <f t="shared" si="568"/>
        <v>0</v>
      </c>
      <c r="X276" s="100">
        <f t="shared" si="569"/>
        <v>0</v>
      </c>
      <c r="Y276" s="100"/>
      <c r="Z276" s="100">
        <f t="shared" si="570"/>
        <v>0</v>
      </c>
      <c r="AA276" s="100">
        <f t="shared" si="571"/>
        <v>0</v>
      </c>
      <c r="AB276" s="100">
        <f t="shared" si="572"/>
        <v>0</v>
      </c>
      <c r="AC276" s="100">
        <f t="shared" si="533"/>
        <v>0</v>
      </c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</row>
    <row r="277" spans="1:49" ht="21.75" customHeight="1">
      <c r="A277" s="97"/>
      <c r="B277" s="98" t="s">
        <v>302</v>
      </c>
      <c r="C277" s="98" t="s">
        <v>259</v>
      </c>
      <c r="D277" s="99" t="s">
        <v>290</v>
      </c>
      <c r="E277" s="99" t="s">
        <v>120</v>
      </c>
      <c r="F277" s="99" t="s">
        <v>271</v>
      </c>
      <c r="G277" s="99" t="s">
        <v>160</v>
      </c>
      <c r="H277" s="99" t="str">
        <f t="shared" si="562"/>
        <v>เทคโนโลยีบัณฑิต สาขาเทคโนโลยีไฟฟ้าและอิเล็กทรอนิกส์ ใหม่ ปี 2555</v>
      </c>
      <c r="I277" s="99" t="e">
        <f t="array" aca="1" ref="I277" ca="1">_xludf.IFNA(INDEX(รายชื่ออาจารย์ตามสาขา!$F:$F,MATCH('เอกสารหมายเลข 1 ส่งเสิรม'!$T277,รายชื่ออาจารย์ตามสาขา!$B:$B,0)),"บุคคลภายนอก")</f>
        <v>#NAME?</v>
      </c>
      <c r="J277" s="100" t="e">
        <f t="shared" ca="1" si="563"/>
        <v>#NAME?</v>
      </c>
      <c r="K277" s="100" t="e">
        <f t="shared" ca="1" si="564"/>
        <v>#NAME?</v>
      </c>
      <c r="L277" s="100"/>
      <c r="M277" s="100" t="e">
        <f t="shared" ca="1" si="565"/>
        <v>#NAME?</v>
      </c>
      <c r="N277" s="100" t="e">
        <f t="shared" ca="1" si="566"/>
        <v>#NAME?</v>
      </c>
      <c r="O277" s="100" t="e">
        <f t="shared" ca="1" si="567"/>
        <v>#NAME?</v>
      </c>
      <c r="P277" s="100" t="e">
        <f t="shared" ca="1" si="531"/>
        <v>#NAME?</v>
      </c>
      <c r="Q277" s="99"/>
      <c r="R277" s="99"/>
      <c r="S277" s="99"/>
      <c r="T277" s="8">
        <v>3480300026057</v>
      </c>
      <c r="U277" s="8">
        <v>3480300026057</v>
      </c>
      <c r="V277" s="68">
        <f t="shared" si="18"/>
        <v>1</v>
      </c>
      <c r="W277" s="100">
        <f t="shared" si="568"/>
        <v>0</v>
      </c>
      <c r="X277" s="100">
        <f t="shared" si="569"/>
        <v>0</v>
      </c>
      <c r="Y277" s="100"/>
      <c r="Z277" s="100">
        <f t="shared" si="570"/>
        <v>0</v>
      </c>
      <c r="AA277" s="100">
        <f t="shared" si="571"/>
        <v>0</v>
      </c>
      <c r="AB277" s="100">
        <f t="shared" si="572"/>
        <v>0</v>
      </c>
      <c r="AC277" s="100">
        <f t="shared" si="533"/>
        <v>0</v>
      </c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</row>
    <row r="278" spans="1:49" ht="21.75" customHeight="1">
      <c r="A278" s="97"/>
      <c r="B278" s="98" t="s">
        <v>761</v>
      </c>
      <c r="C278" s="98" t="s">
        <v>259</v>
      </c>
      <c r="D278" s="99" t="s">
        <v>290</v>
      </c>
      <c r="E278" s="99" t="s">
        <v>120</v>
      </c>
      <c r="F278" s="99" t="s">
        <v>271</v>
      </c>
      <c r="G278" s="99" t="s">
        <v>160</v>
      </c>
      <c r="H278" s="99" t="str">
        <f t="shared" si="562"/>
        <v>เทคโนโลยีบัณฑิต สาขาเทคโนโลยีไฟฟ้าและอิเล็กทรอนิกส์ ใหม่ ปี 2555</v>
      </c>
      <c r="I278" s="99" t="e">
        <f t="array" aca="1" ref="I278" ca="1">_xludf.IFNA(INDEX(รายชื่ออาจารย์ตามสาขา!$F:$F,MATCH('เอกสารหมายเลข 1 ส่งเสิรม'!$T278,รายชื่ออาจารย์ตามสาขา!$B:$B,0)),"บุคคลภายนอก")</f>
        <v>#NAME?</v>
      </c>
      <c r="J278" s="100" t="e">
        <f t="shared" ca="1" si="563"/>
        <v>#NAME?</v>
      </c>
      <c r="K278" s="100" t="e">
        <f t="shared" ca="1" si="564"/>
        <v>#NAME?</v>
      </c>
      <c r="L278" s="100"/>
      <c r="M278" s="100" t="e">
        <f t="shared" ca="1" si="565"/>
        <v>#NAME?</v>
      </c>
      <c r="N278" s="100" t="e">
        <f t="shared" ca="1" si="566"/>
        <v>#NAME?</v>
      </c>
      <c r="O278" s="100" t="e">
        <f t="shared" ca="1" si="567"/>
        <v>#NAME?</v>
      </c>
      <c r="P278" s="100" t="e">
        <f t="shared" ca="1" si="531"/>
        <v>#NAME?</v>
      </c>
      <c r="Q278" s="99"/>
      <c r="R278" s="99"/>
      <c r="S278" s="99"/>
      <c r="T278" s="8">
        <v>3479900059442</v>
      </c>
      <c r="U278" s="8">
        <v>3479900059442</v>
      </c>
      <c r="V278" s="68">
        <f t="shared" si="18"/>
        <v>1</v>
      </c>
      <c r="W278" s="100">
        <f t="shared" si="568"/>
        <v>0</v>
      </c>
      <c r="X278" s="100">
        <f t="shared" si="569"/>
        <v>0</v>
      </c>
      <c r="Y278" s="100"/>
      <c r="Z278" s="100">
        <f t="shared" si="570"/>
        <v>0</v>
      </c>
      <c r="AA278" s="100">
        <f t="shared" si="571"/>
        <v>0</v>
      </c>
      <c r="AB278" s="100">
        <f t="shared" si="572"/>
        <v>0</v>
      </c>
      <c r="AC278" s="100">
        <f t="shared" si="533"/>
        <v>0</v>
      </c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</row>
    <row r="279" spans="1:49" ht="21.75" customHeight="1">
      <c r="A279" s="97"/>
      <c r="B279" s="98" t="s">
        <v>299</v>
      </c>
      <c r="C279" s="98" t="s">
        <v>259</v>
      </c>
      <c r="D279" s="99" t="s">
        <v>290</v>
      </c>
      <c r="E279" s="99" t="s">
        <v>120</v>
      </c>
      <c r="F279" s="99" t="s">
        <v>271</v>
      </c>
      <c r="G279" s="99" t="s">
        <v>160</v>
      </c>
      <c r="H279" s="99" t="str">
        <f t="shared" si="562"/>
        <v>เทคโนโลยีบัณฑิต สาขาเทคโนโลยีไฟฟ้าและอิเล็กทรอนิกส์ ใหม่ ปี 2555</v>
      </c>
      <c r="I279" s="99" t="e">
        <f t="array" aca="1" ref="I279" ca="1">_xludf.IFNA(INDEX(รายชื่ออาจารย์ตามสาขา!$F:$F,MATCH('เอกสารหมายเลข 1 ส่งเสิรม'!$T279,รายชื่ออาจารย์ตามสาขา!$B:$B,0)),"บุคคลภายนอก")</f>
        <v>#NAME?</v>
      </c>
      <c r="J279" s="100" t="e">
        <f t="shared" ca="1" si="563"/>
        <v>#NAME?</v>
      </c>
      <c r="K279" s="100" t="e">
        <f t="shared" ca="1" si="564"/>
        <v>#NAME?</v>
      </c>
      <c r="L279" s="100"/>
      <c r="M279" s="100" t="e">
        <f t="shared" ca="1" si="565"/>
        <v>#NAME?</v>
      </c>
      <c r="N279" s="100" t="e">
        <f t="shared" ca="1" si="566"/>
        <v>#NAME?</v>
      </c>
      <c r="O279" s="100" t="e">
        <f t="shared" ca="1" si="567"/>
        <v>#NAME?</v>
      </c>
      <c r="P279" s="100" t="e">
        <f t="shared" ca="1" si="531"/>
        <v>#NAME?</v>
      </c>
      <c r="Q279" s="99"/>
      <c r="R279" s="99"/>
      <c r="S279" s="99"/>
      <c r="T279" s="8">
        <v>3470300039817</v>
      </c>
      <c r="U279" s="8">
        <v>3470300039817</v>
      </c>
      <c r="V279" s="68">
        <f t="shared" si="18"/>
        <v>1</v>
      </c>
      <c r="W279" s="100">
        <f t="shared" si="568"/>
        <v>0</v>
      </c>
      <c r="X279" s="100">
        <f t="shared" si="569"/>
        <v>0</v>
      </c>
      <c r="Y279" s="100"/>
      <c r="Z279" s="100">
        <f t="shared" si="570"/>
        <v>0</v>
      </c>
      <c r="AA279" s="100">
        <f t="shared" si="571"/>
        <v>0</v>
      </c>
      <c r="AB279" s="100">
        <f t="shared" si="572"/>
        <v>0</v>
      </c>
      <c r="AC279" s="100">
        <f t="shared" si="533"/>
        <v>0</v>
      </c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</row>
    <row r="280" spans="1:49" ht="21.75" customHeight="1">
      <c r="A280" s="103">
        <v>4</v>
      </c>
      <c r="B280" s="104" t="str">
        <f>F281&amp; " สาขา"&amp;D281&amp;" "&amp;E281&amp;" ปี "&amp;G281</f>
        <v>เทคโนโลยีบัณฑิต สาขาเทคโนโลยีอุตสาหกรรม ปรับปรุง ปี 2555</v>
      </c>
      <c r="C280" s="104"/>
      <c r="D280" s="105"/>
      <c r="E280" s="105"/>
      <c r="F280" s="105"/>
      <c r="G280" s="105"/>
      <c r="H280" s="105"/>
      <c r="I280" s="105"/>
      <c r="J280" s="106" t="e">
        <f t="shared" ref="J280:O280" ca="1" si="573">SUMIF($H:$H,$B280,J:J)</f>
        <v>#NAME?</v>
      </c>
      <c r="K280" s="106" t="e">
        <f t="shared" ca="1" si="573"/>
        <v>#NAME?</v>
      </c>
      <c r="L280" s="106">
        <f t="shared" si="573"/>
        <v>0</v>
      </c>
      <c r="M280" s="106" t="e">
        <f t="shared" ca="1" si="573"/>
        <v>#NAME?</v>
      </c>
      <c r="N280" s="106" t="e">
        <f t="shared" ca="1" si="573"/>
        <v>#NAME?</v>
      </c>
      <c r="O280" s="106" t="e">
        <f t="shared" ca="1" si="573"/>
        <v>#NAME?</v>
      </c>
      <c r="P280" s="106" t="e">
        <f t="shared" ca="1" si="531"/>
        <v>#NAME?</v>
      </c>
      <c r="Q280" s="105"/>
      <c r="R280" s="105"/>
      <c r="S280" s="105"/>
      <c r="T280" s="58"/>
      <c r="U280" s="58"/>
      <c r="V280" s="68">
        <f t="shared" si="18"/>
        <v>0</v>
      </c>
      <c r="W280" s="106">
        <f t="shared" ref="W280:AB280" si="574">SUMIF($H:$H,$B280,W:W)</f>
        <v>0</v>
      </c>
      <c r="X280" s="106">
        <f t="shared" si="574"/>
        <v>0</v>
      </c>
      <c r="Y280" s="106">
        <f t="shared" si="574"/>
        <v>0</v>
      </c>
      <c r="Z280" s="106">
        <f t="shared" si="574"/>
        <v>0</v>
      </c>
      <c r="AA280" s="106">
        <f t="shared" si="574"/>
        <v>0</v>
      </c>
      <c r="AB280" s="106">
        <f t="shared" si="574"/>
        <v>0</v>
      </c>
      <c r="AC280" s="106">
        <f t="shared" si="533"/>
        <v>0</v>
      </c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</row>
    <row r="281" spans="1:49" ht="21.75" customHeight="1">
      <c r="A281" s="97"/>
      <c r="B281" s="98" t="s">
        <v>763</v>
      </c>
      <c r="C281" s="98" t="s">
        <v>259</v>
      </c>
      <c r="D281" s="99" t="s">
        <v>272</v>
      </c>
      <c r="E281" s="99" t="s">
        <v>46</v>
      </c>
      <c r="F281" s="99" t="s">
        <v>271</v>
      </c>
      <c r="G281" s="99" t="s">
        <v>160</v>
      </c>
      <c r="H281" s="99" t="str">
        <f t="shared" ref="H281:H286" si="575">F281&amp; " สาขา"&amp;D281&amp;" "&amp;E281&amp;" ปี "&amp;G281</f>
        <v>เทคโนโลยีบัณฑิต สาขาเทคโนโลยีอุตสาหกรรม ปรับปรุง ปี 2555</v>
      </c>
      <c r="I281" s="99" t="e">
        <f t="array" aca="1" ref="I281" ca="1">_xludf.IFNA(INDEX(รายชื่ออาจารย์ตามสาขา!$F:$F,MATCH('เอกสารหมายเลข 1 ส่งเสิรม'!$T281,รายชื่ออาจารย์ตามสาขา!$B:$B,0)),"บุคคลภายนอก")</f>
        <v>#NAME?</v>
      </c>
      <c r="J281" s="100" t="e">
        <f t="shared" ref="J281:J286" ca="1" si="576">IF(I281="ข้าราชการพลเรือนในสถาบันอุดมศึกษา",1,0)</f>
        <v>#NAME?</v>
      </c>
      <c r="K281" s="100" t="e">
        <f t="shared" ref="K281:K286" ca="1" si="577">IF(I281="พนักงานมหาวิทยาลัย",1,0)</f>
        <v>#NAME?</v>
      </c>
      <c r="L281" s="100"/>
      <c r="M281" s="100" t="e">
        <f t="shared" ref="M281:M286" ca="1" si="578">IF(I281="ลูกจ้างชั่วคราวรายเดือน",1,0)</f>
        <v>#NAME?</v>
      </c>
      <c r="N281" s="100" t="e">
        <f t="shared" ref="N281:N286" ca="1" si="579">IF(I281="อาจารย์พิเศษรายชั่วโมง",1,0)</f>
        <v>#NAME?</v>
      </c>
      <c r="O281" s="100" t="e">
        <f t="shared" ref="O281:O286" ca="1" si="580">IF(I281="บุคคลภายนอก",1,0)</f>
        <v>#NAME?</v>
      </c>
      <c r="P281" s="100" t="e">
        <f t="shared" ca="1" si="531"/>
        <v>#NAME?</v>
      </c>
      <c r="Q281" s="99"/>
      <c r="R281" s="99"/>
      <c r="S281" s="99"/>
      <c r="T281" s="8">
        <v>1471000022603</v>
      </c>
      <c r="U281" s="8">
        <v>1471000022603</v>
      </c>
      <c r="V281" s="68">
        <f t="shared" si="18"/>
        <v>1</v>
      </c>
      <c r="W281" s="100">
        <f t="shared" ref="W281:W286" si="581">IF(V281="ข้าราชการพลเรือนในสถาบันอุดมศึกษา",1,0)</f>
        <v>0</v>
      </c>
      <c r="X281" s="100">
        <f t="shared" ref="X281:X286" si="582">IF(V281="พนักงานมหาวิทยาลัย",1,0)</f>
        <v>0</v>
      </c>
      <c r="Y281" s="100"/>
      <c r="Z281" s="100">
        <f t="shared" ref="Z281:Z286" si="583">IF(V281="ลูกจ้างชั่วคราวรายเดือน",1,0)</f>
        <v>0</v>
      </c>
      <c r="AA281" s="100">
        <f t="shared" ref="AA281:AA286" si="584">IF(V281="อาจารย์พิเศษรายชั่วโมง",1,0)</f>
        <v>0</v>
      </c>
      <c r="AB281" s="100">
        <f t="shared" ref="AB281:AB286" si="585">IF(V281="บุคคลภายนอก",1,0)</f>
        <v>0</v>
      </c>
      <c r="AC281" s="100">
        <f t="shared" si="533"/>
        <v>0</v>
      </c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</row>
    <row r="282" spans="1:49" ht="21.75" customHeight="1">
      <c r="A282" s="97"/>
      <c r="B282" s="98" t="s">
        <v>287</v>
      </c>
      <c r="C282" s="98" t="s">
        <v>259</v>
      </c>
      <c r="D282" s="99" t="s">
        <v>272</v>
      </c>
      <c r="E282" s="99" t="s">
        <v>46</v>
      </c>
      <c r="F282" s="99" t="s">
        <v>271</v>
      </c>
      <c r="G282" s="99" t="s">
        <v>160</v>
      </c>
      <c r="H282" s="99" t="str">
        <f t="shared" si="575"/>
        <v>เทคโนโลยีบัณฑิต สาขาเทคโนโลยีอุตสาหกรรม ปรับปรุง ปี 2555</v>
      </c>
      <c r="I282" s="99" t="e">
        <f t="array" aca="1" ref="I282" ca="1">_xludf.IFNA(INDEX(รายชื่ออาจารย์ตามสาขา!$F:$F,MATCH('เอกสารหมายเลข 1 ส่งเสิรม'!$T282,รายชื่ออาจารย์ตามสาขา!$B:$B,0)),"บุคคลภายนอก")</f>
        <v>#NAME?</v>
      </c>
      <c r="J282" s="100" t="e">
        <f t="shared" ca="1" si="576"/>
        <v>#NAME?</v>
      </c>
      <c r="K282" s="100" t="e">
        <f t="shared" ca="1" si="577"/>
        <v>#NAME?</v>
      </c>
      <c r="L282" s="100"/>
      <c r="M282" s="100" t="e">
        <f t="shared" ca="1" si="578"/>
        <v>#NAME?</v>
      </c>
      <c r="N282" s="100" t="e">
        <f t="shared" ca="1" si="579"/>
        <v>#NAME?</v>
      </c>
      <c r="O282" s="100" t="e">
        <f t="shared" ca="1" si="580"/>
        <v>#NAME?</v>
      </c>
      <c r="P282" s="100" t="e">
        <f t="shared" ca="1" si="531"/>
        <v>#NAME?</v>
      </c>
      <c r="Q282" s="99"/>
      <c r="R282" s="99"/>
      <c r="S282" s="99"/>
      <c r="T282" s="8">
        <v>3480100194410</v>
      </c>
      <c r="U282" s="8"/>
      <c r="V282" s="68">
        <f t="shared" si="18"/>
        <v>0</v>
      </c>
      <c r="W282" s="100">
        <f t="shared" si="581"/>
        <v>0</v>
      </c>
      <c r="X282" s="100">
        <f t="shared" si="582"/>
        <v>0</v>
      </c>
      <c r="Y282" s="100"/>
      <c r="Z282" s="100">
        <f t="shared" si="583"/>
        <v>0</v>
      </c>
      <c r="AA282" s="100">
        <f t="shared" si="584"/>
        <v>0</v>
      </c>
      <c r="AB282" s="100">
        <f t="shared" si="585"/>
        <v>0</v>
      </c>
      <c r="AC282" s="100">
        <f t="shared" si="533"/>
        <v>0</v>
      </c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</row>
    <row r="283" spans="1:49" ht="21.75" customHeight="1">
      <c r="A283" s="97"/>
      <c r="B283" s="98" t="s">
        <v>309</v>
      </c>
      <c r="C283" s="98" t="s">
        <v>259</v>
      </c>
      <c r="D283" s="99" t="s">
        <v>272</v>
      </c>
      <c r="E283" s="99" t="s">
        <v>46</v>
      </c>
      <c r="F283" s="99" t="s">
        <v>271</v>
      </c>
      <c r="G283" s="99" t="s">
        <v>160</v>
      </c>
      <c r="H283" s="99" t="str">
        <f t="shared" si="575"/>
        <v>เทคโนโลยีบัณฑิต สาขาเทคโนโลยีอุตสาหกรรม ปรับปรุง ปี 2555</v>
      </c>
      <c r="I283" s="99" t="e">
        <f t="array" aca="1" ref="I283" ca="1">_xludf.IFNA(INDEX(รายชื่ออาจารย์ตามสาขา!$F:$F,MATCH('เอกสารหมายเลข 1 ส่งเสิรม'!$T283,รายชื่ออาจารย์ตามสาขา!$B:$B,0)),"บุคคลภายนอก")</f>
        <v>#NAME?</v>
      </c>
      <c r="J283" s="100" t="e">
        <f t="shared" ca="1" si="576"/>
        <v>#NAME?</v>
      </c>
      <c r="K283" s="100" t="e">
        <f t="shared" ca="1" si="577"/>
        <v>#NAME?</v>
      </c>
      <c r="L283" s="100"/>
      <c r="M283" s="100" t="e">
        <f t="shared" ca="1" si="578"/>
        <v>#NAME?</v>
      </c>
      <c r="N283" s="100" t="e">
        <f t="shared" ca="1" si="579"/>
        <v>#NAME?</v>
      </c>
      <c r="O283" s="100" t="e">
        <f t="shared" ca="1" si="580"/>
        <v>#NAME?</v>
      </c>
      <c r="P283" s="100" t="e">
        <f t="shared" ca="1" si="531"/>
        <v>#NAME?</v>
      </c>
      <c r="Q283" s="99"/>
      <c r="R283" s="99"/>
      <c r="S283" s="99"/>
      <c r="T283" s="8">
        <v>3461300281295</v>
      </c>
      <c r="U283" s="8">
        <v>3461300281295</v>
      </c>
      <c r="V283" s="68">
        <f t="shared" si="18"/>
        <v>1</v>
      </c>
      <c r="W283" s="100">
        <f t="shared" si="581"/>
        <v>0</v>
      </c>
      <c r="X283" s="100">
        <f t="shared" si="582"/>
        <v>0</v>
      </c>
      <c r="Y283" s="100"/>
      <c r="Z283" s="100">
        <f t="shared" si="583"/>
        <v>0</v>
      </c>
      <c r="AA283" s="100">
        <f t="shared" si="584"/>
        <v>0</v>
      </c>
      <c r="AB283" s="100">
        <f t="shared" si="585"/>
        <v>0</v>
      </c>
      <c r="AC283" s="100">
        <f t="shared" si="533"/>
        <v>0</v>
      </c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</row>
    <row r="284" spans="1:49" ht="21.75" customHeight="1">
      <c r="A284" s="97"/>
      <c r="B284" s="98" t="s">
        <v>764</v>
      </c>
      <c r="C284" s="98" t="s">
        <v>259</v>
      </c>
      <c r="D284" s="99" t="s">
        <v>272</v>
      </c>
      <c r="E284" s="99" t="s">
        <v>46</v>
      </c>
      <c r="F284" s="99" t="s">
        <v>271</v>
      </c>
      <c r="G284" s="99" t="s">
        <v>160</v>
      </c>
      <c r="H284" s="99" t="str">
        <f t="shared" si="575"/>
        <v>เทคโนโลยีบัณฑิต สาขาเทคโนโลยีอุตสาหกรรม ปรับปรุง ปี 2555</v>
      </c>
      <c r="I284" s="99" t="e">
        <f t="array" aca="1" ref="I284" ca="1">_xludf.IFNA(INDEX(รายชื่ออาจารย์ตามสาขา!$F:$F,MATCH('เอกสารหมายเลข 1 ส่งเสิรม'!$T284,รายชื่ออาจารย์ตามสาขา!$B:$B,0)),"บุคคลภายนอก")</f>
        <v>#NAME?</v>
      </c>
      <c r="J284" s="100" t="e">
        <f t="shared" ca="1" si="576"/>
        <v>#NAME?</v>
      </c>
      <c r="K284" s="100" t="e">
        <f t="shared" ca="1" si="577"/>
        <v>#NAME?</v>
      </c>
      <c r="L284" s="100"/>
      <c r="M284" s="100" t="e">
        <f t="shared" ca="1" si="578"/>
        <v>#NAME?</v>
      </c>
      <c r="N284" s="100" t="e">
        <f t="shared" ca="1" si="579"/>
        <v>#NAME?</v>
      </c>
      <c r="O284" s="100" t="e">
        <f t="shared" ca="1" si="580"/>
        <v>#NAME?</v>
      </c>
      <c r="P284" s="100" t="e">
        <f t="shared" ca="1" si="531"/>
        <v>#NAME?</v>
      </c>
      <c r="Q284" s="99"/>
      <c r="R284" s="99"/>
      <c r="S284" s="99"/>
      <c r="T284" s="8">
        <v>3489900013272</v>
      </c>
      <c r="U284" s="8">
        <v>3489900013272</v>
      </c>
      <c r="V284" s="68">
        <f t="shared" si="18"/>
        <v>1</v>
      </c>
      <c r="W284" s="100">
        <f t="shared" si="581"/>
        <v>0</v>
      </c>
      <c r="X284" s="100">
        <f t="shared" si="582"/>
        <v>0</v>
      </c>
      <c r="Y284" s="100"/>
      <c r="Z284" s="100">
        <f t="shared" si="583"/>
        <v>0</v>
      </c>
      <c r="AA284" s="100">
        <f t="shared" si="584"/>
        <v>0</v>
      </c>
      <c r="AB284" s="100">
        <f t="shared" si="585"/>
        <v>0</v>
      </c>
      <c r="AC284" s="100">
        <f t="shared" si="533"/>
        <v>0</v>
      </c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</row>
    <row r="285" spans="1:49" ht="21.75" customHeight="1">
      <c r="A285" s="97"/>
      <c r="B285" s="98" t="s">
        <v>765</v>
      </c>
      <c r="C285" s="98" t="s">
        <v>259</v>
      </c>
      <c r="D285" s="99" t="s">
        <v>272</v>
      </c>
      <c r="E285" s="99" t="s">
        <v>46</v>
      </c>
      <c r="F285" s="99" t="s">
        <v>271</v>
      </c>
      <c r="G285" s="99" t="s">
        <v>160</v>
      </c>
      <c r="H285" s="99" t="str">
        <f t="shared" si="575"/>
        <v>เทคโนโลยีบัณฑิต สาขาเทคโนโลยีอุตสาหกรรม ปรับปรุง ปี 2555</v>
      </c>
      <c r="I285" s="99" t="e">
        <f t="array" aca="1" ref="I285" ca="1">_xludf.IFNA(INDEX(รายชื่ออาจารย์ตามสาขา!$F:$F,MATCH('เอกสารหมายเลข 1 ส่งเสิรม'!$T285,รายชื่ออาจารย์ตามสาขา!$B:$B,0)),"บุคคลภายนอก")</f>
        <v>#NAME?</v>
      </c>
      <c r="J285" s="100" t="e">
        <f t="shared" ca="1" si="576"/>
        <v>#NAME?</v>
      </c>
      <c r="K285" s="100" t="e">
        <f t="shared" ca="1" si="577"/>
        <v>#NAME?</v>
      </c>
      <c r="L285" s="100"/>
      <c r="M285" s="100" t="e">
        <f t="shared" ca="1" si="578"/>
        <v>#NAME?</v>
      </c>
      <c r="N285" s="100" t="e">
        <f t="shared" ca="1" si="579"/>
        <v>#NAME?</v>
      </c>
      <c r="O285" s="100" t="e">
        <f t="shared" ca="1" si="580"/>
        <v>#NAME?</v>
      </c>
      <c r="P285" s="100" t="e">
        <f t="shared" ca="1" si="531"/>
        <v>#NAME?</v>
      </c>
      <c r="Q285" s="99"/>
      <c r="R285" s="99"/>
      <c r="S285" s="99"/>
      <c r="T285" s="8">
        <v>3409900118139</v>
      </c>
      <c r="U285" s="8">
        <v>3409900118139</v>
      </c>
      <c r="V285" s="68">
        <f t="shared" si="18"/>
        <v>1</v>
      </c>
      <c r="W285" s="100">
        <f t="shared" si="581"/>
        <v>0</v>
      </c>
      <c r="X285" s="100">
        <f t="shared" si="582"/>
        <v>0</v>
      </c>
      <c r="Y285" s="100"/>
      <c r="Z285" s="100">
        <f t="shared" si="583"/>
        <v>0</v>
      </c>
      <c r="AA285" s="100">
        <f t="shared" si="584"/>
        <v>0</v>
      </c>
      <c r="AB285" s="100">
        <f t="shared" si="585"/>
        <v>0</v>
      </c>
      <c r="AC285" s="100">
        <f t="shared" si="533"/>
        <v>0</v>
      </c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</row>
    <row r="286" spans="1:49" ht="21.75" customHeight="1">
      <c r="A286" s="97"/>
      <c r="B286" s="98" t="s">
        <v>325</v>
      </c>
      <c r="C286" s="98" t="s">
        <v>259</v>
      </c>
      <c r="D286" s="99" t="s">
        <v>272</v>
      </c>
      <c r="E286" s="99" t="s">
        <v>46</v>
      </c>
      <c r="F286" s="99" t="s">
        <v>271</v>
      </c>
      <c r="G286" s="99" t="s">
        <v>160</v>
      </c>
      <c r="H286" s="99" t="str">
        <f t="shared" si="575"/>
        <v>เทคโนโลยีบัณฑิต สาขาเทคโนโลยีอุตสาหกรรม ปรับปรุง ปี 2555</v>
      </c>
      <c r="I286" s="99" t="e">
        <f t="array" aca="1" ref="I286" ca="1">_xludf.IFNA(INDEX(รายชื่ออาจารย์ตามสาขา!$F:$F,MATCH('เอกสารหมายเลข 1 ส่งเสิรม'!$T286,รายชื่ออาจารย์ตามสาขา!$B:$B,0)),"บุคคลภายนอก")</f>
        <v>#NAME?</v>
      </c>
      <c r="J286" s="100" t="e">
        <f t="shared" ca="1" si="576"/>
        <v>#NAME?</v>
      </c>
      <c r="K286" s="100" t="e">
        <f t="shared" ca="1" si="577"/>
        <v>#NAME?</v>
      </c>
      <c r="L286" s="100"/>
      <c r="M286" s="100" t="e">
        <f t="shared" ca="1" si="578"/>
        <v>#NAME?</v>
      </c>
      <c r="N286" s="100" t="e">
        <f t="shared" ca="1" si="579"/>
        <v>#NAME?</v>
      </c>
      <c r="O286" s="100" t="e">
        <f t="shared" ca="1" si="580"/>
        <v>#NAME?</v>
      </c>
      <c r="P286" s="100" t="e">
        <f t="shared" ca="1" si="531"/>
        <v>#NAME?</v>
      </c>
      <c r="Q286" s="99"/>
      <c r="R286" s="99"/>
      <c r="S286" s="99"/>
      <c r="T286" s="8">
        <v>3479900194927</v>
      </c>
      <c r="U286" s="8">
        <v>3479900194927</v>
      </c>
      <c r="V286" s="68">
        <f t="shared" si="18"/>
        <v>1</v>
      </c>
      <c r="W286" s="100">
        <f t="shared" si="581"/>
        <v>0</v>
      </c>
      <c r="X286" s="100">
        <f t="shared" si="582"/>
        <v>0</v>
      </c>
      <c r="Y286" s="100"/>
      <c r="Z286" s="100">
        <f t="shared" si="583"/>
        <v>0</v>
      </c>
      <c r="AA286" s="100">
        <f t="shared" si="584"/>
        <v>0</v>
      </c>
      <c r="AB286" s="100">
        <f t="shared" si="585"/>
        <v>0</v>
      </c>
      <c r="AC286" s="100">
        <f t="shared" si="533"/>
        <v>0</v>
      </c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</row>
    <row r="287" spans="1:49" ht="21.75" customHeight="1">
      <c r="A287" s="119"/>
      <c r="B287" s="120" t="s">
        <v>721</v>
      </c>
      <c r="C287" s="120"/>
      <c r="D287" s="121"/>
      <c r="E287" s="121"/>
      <c r="F287" s="121"/>
      <c r="G287" s="121"/>
      <c r="H287" s="121"/>
      <c r="I287" s="121"/>
      <c r="J287" s="122" t="e">
        <f t="shared" ref="J287:O287" ca="1" si="586">J288+J290+J297+J300</f>
        <v>#NAME?</v>
      </c>
      <c r="K287" s="122" t="e">
        <f t="shared" ca="1" si="586"/>
        <v>#NAME?</v>
      </c>
      <c r="L287" s="122">
        <f t="shared" si="586"/>
        <v>0</v>
      </c>
      <c r="M287" s="122" t="e">
        <f t="shared" ca="1" si="586"/>
        <v>#NAME?</v>
      </c>
      <c r="N287" s="122" t="e">
        <f t="shared" ca="1" si="586"/>
        <v>#NAME?</v>
      </c>
      <c r="O287" s="122" t="e">
        <f t="shared" ca="1" si="586"/>
        <v>#NAME?</v>
      </c>
      <c r="P287" s="122" t="e">
        <f t="shared" ca="1" si="531"/>
        <v>#NAME?</v>
      </c>
      <c r="Q287" s="121"/>
      <c r="R287" s="121"/>
      <c r="S287" s="121"/>
      <c r="T287" s="123"/>
      <c r="U287" s="123"/>
      <c r="V287" s="124">
        <f t="shared" si="18"/>
        <v>0</v>
      </c>
      <c r="W287" s="122">
        <f t="shared" ref="W287:AB287" si="587">W288+W290+W297+W300</f>
        <v>0</v>
      </c>
      <c r="X287" s="122">
        <f t="shared" si="587"/>
        <v>0</v>
      </c>
      <c r="Y287" s="122">
        <f t="shared" si="587"/>
        <v>0</v>
      </c>
      <c r="Z287" s="122">
        <f t="shared" si="587"/>
        <v>1</v>
      </c>
      <c r="AA287" s="122">
        <f t="shared" si="587"/>
        <v>0</v>
      </c>
      <c r="AB287" s="122">
        <f t="shared" si="587"/>
        <v>0</v>
      </c>
      <c r="AC287" s="122">
        <f t="shared" si="533"/>
        <v>1</v>
      </c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</row>
    <row r="288" spans="1:49" ht="21.75" customHeight="1">
      <c r="A288" s="126">
        <v>1</v>
      </c>
      <c r="B288" s="127" t="str">
        <f>D289</f>
        <v>งานบริหารทั่วไป</v>
      </c>
      <c r="C288" s="127"/>
      <c r="D288" s="128"/>
      <c r="E288" s="128"/>
      <c r="F288" s="128"/>
      <c r="G288" s="128"/>
      <c r="H288" s="128"/>
      <c r="I288" s="128"/>
      <c r="J288" s="129" t="e">
        <f t="shared" ref="J288:L288" ca="1" si="588">SUMIF($D:$D,$B288,J:J)</f>
        <v>#NAME?</v>
      </c>
      <c r="K288" s="129" t="e">
        <f t="shared" ca="1" si="588"/>
        <v>#NAME?</v>
      </c>
      <c r="L288" s="129">
        <f t="shared" si="588"/>
        <v>0</v>
      </c>
      <c r="M288" s="129">
        <v>1</v>
      </c>
      <c r="N288" s="129" t="e">
        <f t="shared" ref="N288:O288" ca="1" si="589">SUMIF($D:$D,$B288,N:N)</f>
        <v>#NAME?</v>
      </c>
      <c r="O288" s="129" t="e">
        <f t="shared" ca="1" si="589"/>
        <v>#NAME?</v>
      </c>
      <c r="P288" s="129" t="e">
        <f t="shared" ca="1" si="531"/>
        <v>#NAME?</v>
      </c>
      <c r="Q288" s="128"/>
      <c r="R288" s="128"/>
      <c r="S288" s="128"/>
      <c r="T288" s="130"/>
      <c r="U288" s="130"/>
      <c r="V288" s="131">
        <f t="shared" si="18"/>
        <v>0</v>
      </c>
      <c r="W288" s="129">
        <f t="shared" ref="W288:Y288" si="590">SUMIF($D:$D,$B288,W:W)</f>
        <v>0</v>
      </c>
      <c r="X288" s="129">
        <f t="shared" si="590"/>
        <v>0</v>
      </c>
      <c r="Y288" s="129">
        <f t="shared" si="590"/>
        <v>0</v>
      </c>
      <c r="Z288" s="129">
        <v>1</v>
      </c>
      <c r="AA288" s="129">
        <f t="shared" ref="AA288:AB288" si="591">SUMIF($D:$D,$B288,AA:AA)</f>
        <v>0</v>
      </c>
      <c r="AB288" s="129">
        <f t="shared" si="591"/>
        <v>0</v>
      </c>
      <c r="AC288" s="129">
        <f t="shared" si="533"/>
        <v>1</v>
      </c>
      <c r="AD288" s="132"/>
      <c r="AE288" s="132"/>
      <c r="AF288" s="132"/>
      <c r="AG288" s="132"/>
      <c r="AH288" s="132"/>
      <c r="AI288" s="132"/>
      <c r="AJ288" s="132"/>
      <c r="AK288" s="132"/>
      <c r="AL288" s="132"/>
      <c r="AM288" s="132"/>
      <c r="AN288" s="132"/>
      <c r="AO288" s="132"/>
      <c r="AP288" s="132"/>
      <c r="AQ288" s="132"/>
      <c r="AR288" s="132"/>
      <c r="AS288" s="132"/>
      <c r="AT288" s="132"/>
      <c r="AU288" s="132"/>
      <c r="AV288" s="132"/>
      <c r="AW288" s="132"/>
    </row>
    <row r="289" spans="1:49" ht="21.75" customHeight="1">
      <c r="A289" s="126"/>
      <c r="B289" s="133" t="str">
        <f t="array" ref="B289">INDEX(รายชื่ออาจารย์ตามสาขา!$C:$C,MATCH('เอกสารหมายเลข 1 ส่งเสิรม'!$T289,รายชื่ออาจารย์ตามสาขา!$B:$B,0))</f>
        <v>Mr.Libbe Van Der Horn  -</v>
      </c>
      <c r="C289" s="133" t="str">
        <f t="array" ref="C289">INDEX(รายชื่ออาจารย์ตามสาขา!$D:$D,MATCH('เอกสารหมายเลข 1 ส่งเสิรม'!$T289,รายชื่ออาจารย์ตามสาขา!$B:$B,0))</f>
        <v>คณะเทคโนโลยีอุตสาหกรรม</v>
      </c>
      <c r="D289" s="134" t="str">
        <f t="array" ref="D289">INDEX(รายชื่ออาจารย์ตามสาขา!$E:$E,MATCH('เอกสารหมายเลข 1 ส่งเสิรม'!$T289,รายชื่ออาจารย์ตามสาขา!$B:$B,0))</f>
        <v>งานบริหารทั่วไป</v>
      </c>
      <c r="E289" s="134"/>
      <c r="F289" s="134"/>
      <c r="G289" s="134"/>
      <c r="H289" s="134"/>
      <c r="I289" s="134" t="e">
        <f t="array" aca="1" ref="I289" ca="1">_xludf.IFNA(INDEX(รายชื่ออาจารย์ตามสาขา!$F:$F,MATCH('เอกสารหมายเลข 1 ส่งเสิรม'!$T289,รายชื่ออาจารย์ตามสาขา!$B:$B,0)),"บุคคลภายนอก")</f>
        <v>#NAME?</v>
      </c>
      <c r="J289" s="135" t="e">
        <f ca="1">IF(I289="ข้าราชการพลเรือนในสถาบันอุดมศึกษา",1,0)</f>
        <v>#NAME?</v>
      </c>
      <c r="K289" s="135" t="e">
        <f ca="1">IF(I289="พนักงานมหาวิทยาลัย",1,0)</f>
        <v>#NAME?</v>
      </c>
      <c r="L289" s="135"/>
      <c r="M289" s="135" t="e">
        <f ca="1">IF(I289="ลูกจ้างชั่วคราวรายเดือน",1,0)</f>
        <v>#NAME?</v>
      </c>
      <c r="N289" s="135" t="e">
        <f ca="1">IF(I289="อาจารย์พิเศษรายชั่วโมง",1,0)</f>
        <v>#NAME?</v>
      </c>
      <c r="O289" s="135" t="e">
        <f ca="1">IF(I289="บุคคลภายนอก",1,0)</f>
        <v>#NAME?</v>
      </c>
      <c r="P289" s="135" t="e">
        <f t="shared" ca="1" si="531"/>
        <v>#NAME?</v>
      </c>
      <c r="Q289" s="128"/>
      <c r="R289" s="128"/>
      <c r="S289" s="128"/>
      <c r="T289" s="140" t="s">
        <v>261</v>
      </c>
      <c r="U289" s="140" t="s">
        <v>261</v>
      </c>
      <c r="V289" s="131">
        <f t="shared" si="18"/>
        <v>1</v>
      </c>
      <c r="W289" s="135">
        <f>IF(V289="ข้าราชการพลเรือนในสถาบันอุดมศึกษา",1,0)</f>
        <v>0</v>
      </c>
      <c r="X289" s="135">
        <f>IF(V289="พนักงานมหาวิทยาลัย",1,0)</f>
        <v>0</v>
      </c>
      <c r="Y289" s="135"/>
      <c r="Z289" s="135">
        <f>IF(V289="ลูกจ้างชั่วคราวรายเดือน",1,0)</f>
        <v>0</v>
      </c>
      <c r="AA289" s="135">
        <f>IF(V289="อาจารย์พิเศษรายชั่วโมง",1,0)</f>
        <v>0</v>
      </c>
      <c r="AB289" s="135">
        <f>IF(V289="บุคคลภายนอก",1,0)</f>
        <v>0</v>
      </c>
      <c r="AC289" s="135">
        <f t="shared" si="533"/>
        <v>0</v>
      </c>
      <c r="AD289" s="132"/>
      <c r="AE289" s="132"/>
      <c r="AF289" s="132"/>
      <c r="AG289" s="132"/>
      <c r="AH289" s="132"/>
      <c r="AI289" s="132"/>
      <c r="AJ289" s="132"/>
      <c r="AK289" s="132"/>
      <c r="AL289" s="132"/>
      <c r="AM289" s="132"/>
      <c r="AN289" s="132"/>
      <c r="AO289" s="132"/>
      <c r="AP289" s="132"/>
      <c r="AQ289" s="132"/>
      <c r="AR289" s="132"/>
      <c r="AS289" s="132"/>
      <c r="AT289" s="132"/>
      <c r="AU289" s="132"/>
      <c r="AV289" s="132"/>
      <c r="AW289" s="132"/>
    </row>
    <row r="290" spans="1:49" ht="21.75" customHeight="1">
      <c r="A290" s="126">
        <v>2</v>
      </c>
      <c r="B290" s="127" t="str">
        <f>D291</f>
        <v>สาขาวิชาเครื่องกลและอุตสาหการ</v>
      </c>
      <c r="C290" s="127"/>
      <c r="D290" s="128"/>
      <c r="E290" s="128"/>
      <c r="F290" s="128"/>
      <c r="G290" s="128"/>
      <c r="H290" s="128"/>
      <c r="I290" s="128"/>
      <c r="J290" s="129" t="e">
        <f t="shared" ref="J290:O290" ca="1" si="592">SUMIF($D:$D,$B290,J:J)</f>
        <v>#NAME?</v>
      </c>
      <c r="K290" s="129" t="e">
        <f t="shared" ca="1" si="592"/>
        <v>#NAME?</v>
      </c>
      <c r="L290" s="129">
        <f t="shared" si="592"/>
        <v>0</v>
      </c>
      <c r="M290" s="129" t="e">
        <f t="shared" ca="1" si="592"/>
        <v>#NAME?</v>
      </c>
      <c r="N290" s="129" t="e">
        <f t="shared" ca="1" si="592"/>
        <v>#NAME?</v>
      </c>
      <c r="O290" s="129" t="e">
        <f t="shared" ca="1" si="592"/>
        <v>#NAME?</v>
      </c>
      <c r="P290" s="129" t="e">
        <f t="shared" ca="1" si="531"/>
        <v>#NAME?</v>
      </c>
      <c r="Q290" s="128"/>
      <c r="R290" s="128"/>
      <c r="S290" s="128"/>
      <c r="T290" s="130"/>
      <c r="U290" s="130"/>
      <c r="V290" s="131">
        <f t="shared" si="18"/>
        <v>0</v>
      </c>
      <c r="W290" s="129">
        <f t="shared" ref="W290:AB290" si="593">SUMIF($D:$D,$B290,W:W)</f>
        <v>0</v>
      </c>
      <c r="X290" s="129">
        <f t="shared" si="593"/>
        <v>0</v>
      </c>
      <c r="Y290" s="129">
        <f t="shared" si="593"/>
        <v>0</v>
      </c>
      <c r="Z290" s="129">
        <f t="shared" si="593"/>
        <v>0</v>
      </c>
      <c r="AA290" s="129">
        <f t="shared" si="593"/>
        <v>0</v>
      </c>
      <c r="AB290" s="129">
        <f t="shared" si="593"/>
        <v>0</v>
      </c>
      <c r="AC290" s="129">
        <f t="shared" si="533"/>
        <v>0</v>
      </c>
      <c r="AD290" s="132"/>
      <c r="AE290" s="132"/>
      <c r="AF290" s="132"/>
      <c r="AG290" s="132"/>
      <c r="AH290" s="132"/>
      <c r="AI290" s="132"/>
      <c r="AJ290" s="132"/>
      <c r="AK290" s="132"/>
      <c r="AL290" s="132"/>
      <c r="AM290" s="132"/>
      <c r="AN290" s="132"/>
      <c r="AO290" s="132"/>
      <c r="AP290" s="132"/>
      <c r="AQ290" s="132"/>
      <c r="AR290" s="132"/>
      <c r="AS290" s="132"/>
      <c r="AT290" s="132"/>
      <c r="AU290" s="132"/>
      <c r="AV290" s="132"/>
      <c r="AW290" s="132"/>
    </row>
    <row r="291" spans="1:49" ht="21.75" customHeight="1">
      <c r="A291" s="126"/>
      <c r="B291" s="133" t="str">
        <f t="array" ref="B291">INDEX(รายชื่ออาจารย์ตามสาขา!$C:$C,MATCH('เอกสารหมายเลข 1 ส่งเสิรม'!$T291,รายชื่ออาจารย์ตามสาขา!$B:$B,0))</f>
        <v>ผศ.ปรีชาศาสตร์  มีเกาะ</v>
      </c>
      <c r="C291" s="133" t="str">
        <f t="array" ref="C291">INDEX(รายชื่ออาจารย์ตามสาขา!$D:$D,MATCH('เอกสารหมายเลข 1 ส่งเสิรม'!$T291,รายชื่ออาจารย์ตามสาขา!$B:$B,0))</f>
        <v>คณะเทคโนโลยีอุตสาหกรรม</v>
      </c>
      <c r="D291" s="134" t="str">
        <f t="array" ref="D291">INDEX(รายชื่ออาจารย์ตามสาขา!$E:$E,MATCH('เอกสารหมายเลข 1 ส่งเสิรม'!$T291,รายชื่ออาจารย์ตามสาขา!$B:$B,0))</f>
        <v>สาขาวิชาเครื่องกลและอุตสาหการ</v>
      </c>
      <c r="E291" s="134"/>
      <c r="F291" s="134"/>
      <c r="G291" s="134"/>
      <c r="H291" s="134"/>
      <c r="I291" s="134" t="e">
        <f t="array" aca="1" ref="I291" ca="1">_xludf.IFNA(INDEX(รายชื่ออาจารย์ตามสาขา!$F:$F,MATCH('เอกสารหมายเลข 1 ส่งเสิรม'!$T291,รายชื่ออาจารย์ตามสาขา!$B:$B,0)),"บุคคลภายนอก")</f>
        <v>#NAME?</v>
      </c>
      <c r="J291" s="135" t="e">
        <f t="shared" ref="J291:J296" ca="1" si="594">IF(I291="ข้าราชการพลเรือนในสถาบันอุดมศึกษา",1,0)</f>
        <v>#NAME?</v>
      </c>
      <c r="K291" s="135" t="e">
        <f t="shared" ref="K291:K296" ca="1" si="595">IF(I291="พนักงานมหาวิทยาลัย",1,0)</f>
        <v>#NAME?</v>
      </c>
      <c r="L291" s="135"/>
      <c r="M291" s="135" t="e">
        <f t="shared" ref="M291:M296" ca="1" si="596">IF(I291="ลูกจ้างชั่วคราวรายเดือน",1,0)</f>
        <v>#NAME?</v>
      </c>
      <c r="N291" s="135" t="e">
        <f t="shared" ref="N291:N296" ca="1" si="597">IF(I291="อาจารย์พิเศษรายชั่วโมง",1,0)</f>
        <v>#NAME?</v>
      </c>
      <c r="O291" s="135" t="e">
        <f t="shared" ref="O291:O296" ca="1" si="598">IF(I291="บุคคลภายนอก",1,0)</f>
        <v>#NAME?</v>
      </c>
      <c r="P291" s="135" t="e">
        <f t="shared" ca="1" si="531"/>
        <v>#NAME?</v>
      </c>
      <c r="Q291" s="128"/>
      <c r="R291" s="128"/>
      <c r="S291" s="128"/>
      <c r="T291" s="140">
        <v>3410100281673</v>
      </c>
      <c r="U291" s="140">
        <v>3410100281673</v>
      </c>
      <c r="V291" s="131">
        <f t="shared" si="18"/>
        <v>1</v>
      </c>
      <c r="W291" s="135">
        <f t="shared" ref="W291:W296" si="599">IF(V291="ข้าราชการพลเรือนในสถาบันอุดมศึกษา",1,0)</f>
        <v>0</v>
      </c>
      <c r="X291" s="135">
        <f t="shared" ref="X291:X296" si="600">IF(V291="พนักงานมหาวิทยาลัย",1,0)</f>
        <v>0</v>
      </c>
      <c r="Y291" s="135"/>
      <c r="Z291" s="135">
        <f t="shared" ref="Z291:Z296" si="601">IF(V291="ลูกจ้างชั่วคราวรายเดือน",1,0)</f>
        <v>0</v>
      </c>
      <c r="AA291" s="135">
        <f t="shared" ref="AA291:AA296" si="602">IF(V291="อาจารย์พิเศษรายชั่วโมง",1,0)</f>
        <v>0</v>
      </c>
      <c r="AB291" s="135">
        <f t="shared" ref="AB291:AB296" si="603">IF(V291="บุคคลภายนอก",1,0)</f>
        <v>0</v>
      </c>
      <c r="AC291" s="135">
        <f t="shared" si="533"/>
        <v>0</v>
      </c>
      <c r="AD291" s="132"/>
      <c r="AE291" s="132"/>
      <c r="AF291" s="132"/>
      <c r="AG291" s="132"/>
      <c r="AH291" s="132"/>
      <c r="AI291" s="132"/>
      <c r="AJ291" s="132"/>
      <c r="AK291" s="132"/>
      <c r="AL291" s="132"/>
      <c r="AM291" s="132"/>
      <c r="AN291" s="132"/>
      <c r="AO291" s="132"/>
      <c r="AP291" s="132"/>
      <c r="AQ291" s="132"/>
      <c r="AR291" s="132"/>
      <c r="AS291" s="132"/>
      <c r="AT291" s="132"/>
      <c r="AU291" s="132"/>
      <c r="AV291" s="132"/>
      <c r="AW291" s="132"/>
    </row>
    <row r="292" spans="1:49" ht="21.75" customHeight="1">
      <c r="A292" s="126"/>
      <c r="B292" s="133" t="str">
        <f t="array" ref="B292">INDEX(รายชื่ออาจารย์ตามสาขา!$C:$C,MATCH('เอกสารหมายเลข 1 ส่งเสิรม'!$T292,รายชื่ออาจารย์ตามสาขา!$B:$B,0))</f>
        <v>นายสมภาร  ดอนจันดา</v>
      </c>
      <c r="C292" s="133" t="str">
        <f t="array" ref="C292">INDEX(รายชื่ออาจารย์ตามสาขา!$D:$D,MATCH('เอกสารหมายเลข 1 ส่งเสิรม'!$T292,รายชื่ออาจารย์ตามสาขา!$B:$B,0))</f>
        <v>คณะเทคโนโลยีอุตสาหกรรม</v>
      </c>
      <c r="D292" s="134" t="str">
        <f t="array" ref="D292">INDEX(รายชื่ออาจารย์ตามสาขา!$E:$E,MATCH('เอกสารหมายเลข 1 ส่งเสิรม'!$T292,รายชื่ออาจารย์ตามสาขา!$B:$B,0))</f>
        <v>สาขาวิชาเครื่องกลและอุตสาหการ</v>
      </c>
      <c r="E292" s="134"/>
      <c r="F292" s="134"/>
      <c r="G292" s="134"/>
      <c r="H292" s="134"/>
      <c r="I292" s="134" t="e">
        <f t="array" aca="1" ref="I292" ca="1">_xludf.IFNA(INDEX(รายชื่ออาจารย์ตามสาขา!$F:$F,MATCH('เอกสารหมายเลข 1 ส่งเสิรม'!$T292,รายชื่ออาจารย์ตามสาขา!$B:$B,0)),"บุคคลภายนอก")</f>
        <v>#NAME?</v>
      </c>
      <c r="J292" s="135" t="e">
        <f t="shared" ca="1" si="594"/>
        <v>#NAME?</v>
      </c>
      <c r="K292" s="135" t="e">
        <f t="shared" ca="1" si="595"/>
        <v>#NAME?</v>
      </c>
      <c r="L292" s="135"/>
      <c r="M292" s="135" t="e">
        <f t="shared" ca="1" si="596"/>
        <v>#NAME?</v>
      </c>
      <c r="N292" s="135" t="e">
        <f t="shared" ca="1" si="597"/>
        <v>#NAME?</v>
      </c>
      <c r="O292" s="135" t="e">
        <f t="shared" ca="1" si="598"/>
        <v>#NAME?</v>
      </c>
      <c r="P292" s="135" t="e">
        <f t="shared" ca="1" si="531"/>
        <v>#NAME?</v>
      </c>
      <c r="Q292" s="128"/>
      <c r="R292" s="128"/>
      <c r="S292" s="128"/>
      <c r="T292" s="140">
        <v>3471300158159</v>
      </c>
      <c r="U292" s="140">
        <v>3471300158159</v>
      </c>
      <c r="V292" s="131">
        <f t="shared" si="18"/>
        <v>1</v>
      </c>
      <c r="W292" s="135">
        <f t="shared" si="599"/>
        <v>0</v>
      </c>
      <c r="X292" s="135">
        <f t="shared" si="600"/>
        <v>0</v>
      </c>
      <c r="Y292" s="135"/>
      <c r="Z292" s="135">
        <f t="shared" si="601"/>
        <v>0</v>
      </c>
      <c r="AA292" s="135">
        <f t="shared" si="602"/>
        <v>0</v>
      </c>
      <c r="AB292" s="135">
        <f t="shared" si="603"/>
        <v>0</v>
      </c>
      <c r="AC292" s="135">
        <f t="shared" si="533"/>
        <v>0</v>
      </c>
      <c r="AD292" s="132"/>
      <c r="AE292" s="132"/>
      <c r="AF292" s="132"/>
      <c r="AG292" s="132"/>
      <c r="AH292" s="132"/>
      <c r="AI292" s="132"/>
      <c r="AJ292" s="132"/>
      <c r="AK292" s="132"/>
      <c r="AL292" s="132"/>
      <c r="AM292" s="132"/>
      <c r="AN292" s="132"/>
      <c r="AO292" s="132"/>
      <c r="AP292" s="132"/>
      <c r="AQ292" s="132"/>
      <c r="AR292" s="132"/>
      <c r="AS292" s="132"/>
      <c r="AT292" s="132"/>
      <c r="AU292" s="132"/>
      <c r="AV292" s="132"/>
      <c r="AW292" s="132"/>
    </row>
    <row r="293" spans="1:49" ht="21.75" customHeight="1">
      <c r="A293" s="126"/>
      <c r="B293" s="133" t="str">
        <f t="array" ref="B293">INDEX(รายชื่ออาจารย์ตามสาขา!$C:$C,MATCH('เอกสารหมายเลข 1 ส่งเสิรม'!$T293,รายชื่ออาจารย์ตามสาขา!$B:$B,0))</f>
        <v>นายศรศักดิ์  ฤทธิ์มนตรี</v>
      </c>
      <c r="C293" s="133" t="str">
        <f t="array" ref="C293">INDEX(รายชื่ออาจารย์ตามสาขา!$D:$D,MATCH('เอกสารหมายเลข 1 ส่งเสิรม'!$T293,รายชื่ออาจารย์ตามสาขา!$B:$B,0))</f>
        <v>คณะเทคโนโลยีอุตสาหกรรม</v>
      </c>
      <c r="D293" s="134" t="str">
        <f t="array" ref="D293">INDEX(รายชื่ออาจารย์ตามสาขา!$E:$E,MATCH('เอกสารหมายเลข 1 ส่งเสิรม'!$T293,รายชื่ออาจารย์ตามสาขา!$B:$B,0))</f>
        <v>สาขาวิชาเครื่องกลและอุตสาหการ</v>
      </c>
      <c r="E293" s="134"/>
      <c r="F293" s="134"/>
      <c r="G293" s="134"/>
      <c r="H293" s="134"/>
      <c r="I293" s="134" t="e">
        <f t="array" aca="1" ref="I293" ca="1">_xludf.IFNA(INDEX(รายชื่ออาจารย์ตามสาขา!$F:$F,MATCH('เอกสารหมายเลข 1 ส่งเสิรม'!$T293,รายชื่ออาจารย์ตามสาขา!$B:$B,0)),"บุคคลภายนอก")</f>
        <v>#NAME?</v>
      </c>
      <c r="J293" s="135" t="e">
        <f t="shared" ca="1" si="594"/>
        <v>#NAME?</v>
      </c>
      <c r="K293" s="135" t="e">
        <f t="shared" ca="1" si="595"/>
        <v>#NAME?</v>
      </c>
      <c r="L293" s="135"/>
      <c r="M293" s="135" t="e">
        <f t="shared" ca="1" si="596"/>
        <v>#NAME?</v>
      </c>
      <c r="N293" s="135" t="e">
        <f t="shared" ca="1" si="597"/>
        <v>#NAME?</v>
      </c>
      <c r="O293" s="135" t="e">
        <f t="shared" ca="1" si="598"/>
        <v>#NAME?</v>
      </c>
      <c r="P293" s="135" t="e">
        <f t="shared" ca="1" si="531"/>
        <v>#NAME?</v>
      </c>
      <c r="Q293" s="128"/>
      <c r="R293" s="128"/>
      <c r="S293" s="128"/>
      <c r="T293" s="140">
        <v>1410900048632</v>
      </c>
      <c r="U293" s="140">
        <v>1410900048632</v>
      </c>
      <c r="V293" s="131">
        <f t="shared" si="18"/>
        <v>1</v>
      </c>
      <c r="W293" s="135">
        <f t="shared" si="599"/>
        <v>0</v>
      </c>
      <c r="X293" s="135">
        <f t="shared" si="600"/>
        <v>0</v>
      </c>
      <c r="Y293" s="135"/>
      <c r="Z293" s="135">
        <f t="shared" si="601"/>
        <v>0</v>
      </c>
      <c r="AA293" s="135">
        <f t="shared" si="602"/>
        <v>0</v>
      </c>
      <c r="AB293" s="135">
        <f t="shared" si="603"/>
        <v>0</v>
      </c>
      <c r="AC293" s="135">
        <f t="shared" si="533"/>
        <v>0</v>
      </c>
      <c r="AD293" s="132"/>
      <c r="AE293" s="132"/>
      <c r="AF293" s="132"/>
      <c r="AG293" s="132"/>
      <c r="AH293" s="132"/>
      <c r="AI293" s="132"/>
      <c r="AJ293" s="132"/>
      <c r="AK293" s="132"/>
      <c r="AL293" s="132"/>
      <c r="AM293" s="132"/>
      <c r="AN293" s="132"/>
      <c r="AO293" s="132"/>
      <c r="AP293" s="132"/>
      <c r="AQ293" s="132"/>
      <c r="AR293" s="132"/>
      <c r="AS293" s="132"/>
      <c r="AT293" s="132"/>
      <c r="AU293" s="132"/>
      <c r="AV293" s="132"/>
      <c r="AW293" s="132"/>
    </row>
    <row r="294" spans="1:49" ht="21.75" customHeight="1">
      <c r="A294" s="126"/>
      <c r="B294" s="133" t="str">
        <f t="array" ref="B294">INDEX(รายชื่ออาจารย์ตามสาขา!$C:$C,MATCH('เอกสารหมายเลข 1 ส่งเสิรม'!$T294,รายชื่ออาจารย์ตามสาขา!$B:$B,0))</f>
        <v>ผศ.ภัทราพล  กองทรัพย์</v>
      </c>
      <c r="C294" s="133" t="str">
        <f t="array" ref="C294">INDEX(รายชื่ออาจารย์ตามสาขา!$D:$D,MATCH('เอกสารหมายเลข 1 ส่งเสิรม'!$T294,รายชื่ออาจารย์ตามสาขา!$B:$B,0))</f>
        <v>คณะเทคโนโลยีอุตสาหกรรม</v>
      </c>
      <c r="D294" s="134" t="str">
        <f t="array" ref="D294">INDEX(รายชื่ออาจารย์ตามสาขา!$E:$E,MATCH('เอกสารหมายเลข 1 ส่งเสิรม'!$T294,รายชื่ออาจารย์ตามสาขา!$B:$B,0))</f>
        <v>สาขาวิชาเครื่องกลและอุตสาหการ</v>
      </c>
      <c r="E294" s="134"/>
      <c r="F294" s="134"/>
      <c r="G294" s="134"/>
      <c r="H294" s="134"/>
      <c r="I294" s="134" t="e">
        <f t="array" aca="1" ref="I294" ca="1">_xludf.IFNA(INDEX(รายชื่ออาจารย์ตามสาขา!$F:$F,MATCH('เอกสารหมายเลข 1 ส่งเสิรม'!$T294,รายชื่ออาจารย์ตามสาขา!$B:$B,0)),"บุคคลภายนอก")</f>
        <v>#NAME?</v>
      </c>
      <c r="J294" s="135" t="e">
        <f t="shared" ca="1" si="594"/>
        <v>#NAME?</v>
      </c>
      <c r="K294" s="135" t="e">
        <f t="shared" ca="1" si="595"/>
        <v>#NAME?</v>
      </c>
      <c r="L294" s="135"/>
      <c r="M294" s="135" t="e">
        <f t="shared" ca="1" si="596"/>
        <v>#NAME?</v>
      </c>
      <c r="N294" s="135" t="e">
        <f t="shared" ca="1" si="597"/>
        <v>#NAME?</v>
      </c>
      <c r="O294" s="135" t="e">
        <f t="shared" ca="1" si="598"/>
        <v>#NAME?</v>
      </c>
      <c r="P294" s="135" t="e">
        <f t="shared" ca="1" si="531"/>
        <v>#NAME?</v>
      </c>
      <c r="Q294" s="128"/>
      <c r="R294" s="128"/>
      <c r="S294" s="128"/>
      <c r="T294" s="140">
        <v>1479900017689</v>
      </c>
      <c r="U294" s="140">
        <v>1479900017689</v>
      </c>
      <c r="V294" s="131">
        <f t="shared" si="18"/>
        <v>1</v>
      </c>
      <c r="W294" s="135">
        <f t="shared" si="599"/>
        <v>0</v>
      </c>
      <c r="X294" s="135">
        <f t="shared" si="600"/>
        <v>0</v>
      </c>
      <c r="Y294" s="135"/>
      <c r="Z294" s="135">
        <f t="shared" si="601"/>
        <v>0</v>
      </c>
      <c r="AA294" s="135">
        <f t="shared" si="602"/>
        <v>0</v>
      </c>
      <c r="AB294" s="135">
        <f t="shared" si="603"/>
        <v>0</v>
      </c>
      <c r="AC294" s="135">
        <f t="shared" si="533"/>
        <v>0</v>
      </c>
      <c r="AD294" s="132"/>
      <c r="AE294" s="132"/>
      <c r="AF294" s="132"/>
      <c r="AG294" s="132"/>
      <c r="AH294" s="132"/>
      <c r="AI294" s="132"/>
      <c r="AJ294" s="132"/>
      <c r="AK294" s="132"/>
      <c r="AL294" s="132"/>
      <c r="AM294" s="132"/>
      <c r="AN294" s="132"/>
      <c r="AO294" s="132"/>
      <c r="AP294" s="132"/>
      <c r="AQ294" s="132"/>
      <c r="AR294" s="132"/>
      <c r="AS294" s="132"/>
      <c r="AT294" s="132"/>
      <c r="AU294" s="132"/>
      <c r="AV294" s="132"/>
      <c r="AW294" s="132"/>
    </row>
    <row r="295" spans="1:49" ht="21.75" customHeight="1">
      <c r="A295" s="126"/>
      <c r="B295" s="133" t="str">
        <f t="array" ref="B295">INDEX(รายชื่ออาจารย์ตามสาขา!$C:$C,MATCH('เอกสารหมายเลข 1 ส่งเสิรม'!$T295,รายชื่ออาจารย์ตามสาขา!$B:$B,0))</f>
        <v>นายสิทธินัน  บุญเลิศ</v>
      </c>
      <c r="C295" s="133" t="str">
        <f t="array" ref="C295">INDEX(รายชื่ออาจารย์ตามสาขา!$D:$D,MATCH('เอกสารหมายเลข 1 ส่งเสิรม'!$T295,รายชื่ออาจารย์ตามสาขา!$B:$B,0))</f>
        <v>คณะเทคโนโลยีอุตสาหกรรม</v>
      </c>
      <c r="D295" s="134" t="str">
        <f t="array" ref="D295">INDEX(รายชื่ออาจารย์ตามสาขา!$E:$E,MATCH('เอกสารหมายเลข 1 ส่งเสิรม'!$T295,รายชื่ออาจารย์ตามสาขา!$B:$B,0))</f>
        <v>สาขาวิชาเครื่องกลและอุตสาหการ</v>
      </c>
      <c r="E295" s="134"/>
      <c r="F295" s="134"/>
      <c r="G295" s="134"/>
      <c r="H295" s="134"/>
      <c r="I295" s="134" t="e">
        <f t="array" aca="1" ref="I295" ca="1">_xludf.IFNA(INDEX(รายชื่ออาจารย์ตามสาขา!$F:$F,MATCH('เอกสารหมายเลข 1 ส่งเสิรม'!$T295,รายชื่ออาจารย์ตามสาขา!$B:$B,0)),"บุคคลภายนอก")</f>
        <v>#NAME?</v>
      </c>
      <c r="J295" s="135" t="e">
        <f t="shared" ca="1" si="594"/>
        <v>#NAME?</v>
      </c>
      <c r="K295" s="135" t="e">
        <f t="shared" ca="1" si="595"/>
        <v>#NAME?</v>
      </c>
      <c r="L295" s="135"/>
      <c r="M295" s="135" t="e">
        <f t="shared" ca="1" si="596"/>
        <v>#NAME?</v>
      </c>
      <c r="N295" s="135" t="e">
        <f t="shared" ca="1" si="597"/>
        <v>#NAME?</v>
      </c>
      <c r="O295" s="135" t="e">
        <f t="shared" ca="1" si="598"/>
        <v>#NAME?</v>
      </c>
      <c r="P295" s="135" t="e">
        <f t="shared" ca="1" si="531"/>
        <v>#NAME?</v>
      </c>
      <c r="Q295" s="128"/>
      <c r="R295" s="128"/>
      <c r="S295" s="128"/>
      <c r="T295" s="140">
        <v>3140500078908</v>
      </c>
      <c r="U295" s="140">
        <v>3140500078908</v>
      </c>
      <c r="V295" s="131">
        <f t="shared" si="18"/>
        <v>1</v>
      </c>
      <c r="W295" s="135">
        <f t="shared" si="599"/>
        <v>0</v>
      </c>
      <c r="X295" s="135">
        <f t="shared" si="600"/>
        <v>0</v>
      </c>
      <c r="Y295" s="135"/>
      <c r="Z295" s="135">
        <f t="shared" si="601"/>
        <v>0</v>
      </c>
      <c r="AA295" s="135">
        <f t="shared" si="602"/>
        <v>0</v>
      </c>
      <c r="AB295" s="135">
        <f t="shared" si="603"/>
        <v>0</v>
      </c>
      <c r="AC295" s="135">
        <f t="shared" si="533"/>
        <v>0</v>
      </c>
      <c r="AD295" s="132"/>
      <c r="AE295" s="132"/>
      <c r="AF295" s="132"/>
      <c r="AG295" s="132"/>
      <c r="AH295" s="132"/>
      <c r="AI295" s="132"/>
      <c r="AJ295" s="132"/>
      <c r="AK295" s="132"/>
      <c r="AL295" s="132"/>
      <c r="AM295" s="132"/>
      <c r="AN295" s="132"/>
      <c r="AO295" s="132"/>
      <c r="AP295" s="132"/>
      <c r="AQ295" s="132"/>
      <c r="AR295" s="132"/>
      <c r="AS295" s="132"/>
      <c r="AT295" s="132"/>
      <c r="AU295" s="132"/>
      <c r="AV295" s="132"/>
      <c r="AW295" s="132"/>
    </row>
    <row r="296" spans="1:49" ht="21.75" customHeight="1">
      <c r="A296" s="126"/>
      <c r="B296" s="133" t="str">
        <f t="array" ref="B296">INDEX(รายชื่ออาจารย์ตามสาขา!$C:$C,MATCH('เอกสารหมายเลข 1 ส่งเสิรม'!$T296,รายชื่ออาจารย์ตามสาขา!$B:$B,0))</f>
        <v>ผศ.ไวรุจน์  อิ่มโพ</v>
      </c>
      <c r="C296" s="133" t="str">
        <f t="array" ref="C296">INDEX(รายชื่ออาจารย์ตามสาขา!$D:$D,MATCH('เอกสารหมายเลข 1 ส่งเสิรม'!$T296,รายชื่ออาจารย์ตามสาขา!$B:$B,0))</f>
        <v>คณะเทคโนโลยีอุตสาหกรรม</v>
      </c>
      <c r="D296" s="134" t="str">
        <f t="array" ref="D296">INDEX(รายชื่ออาจารย์ตามสาขา!$E:$E,MATCH('เอกสารหมายเลข 1 ส่งเสิรม'!$T296,รายชื่ออาจารย์ตามสาขา!$B:$B,0))</f>
        <v>สาขาวิชาเครื่องกลและอุตสาหการ</v>
      </c>
      <c r="E296" s="134"/>
      <c r="F296" s="134"/>
      <c r="G296" s="134"/>
      <c r="H296" s="134"/>
      <c r="I296" s="134" t="e">
        <f t="array" aca="1" ref="I296" ca="1">_xludf.IFNA(INDEX(รายชื่ออาจารย์ตามสาขา!$F:$F,MATCH('เอกสารหมายเลข 1 ส่งเสิรม'!$T296,รายชื่ออาจารย์ตามสาขา!$B:$B,0)),"บุคคลภายนอก")</f>
        <v>#NAME?</v>
      </c>
      <c r="J296" s="135" t="e">
        <f t="shared" ca="1" si="594"/>
        <v>#NAME?</v>
      </c>
      <c r="K296" s="135" t="e">
        <f t="shared" ca="1" si="595"/>
        <v>#NAME?</v>
      </c>
      <c r="L296" s="135"/>
      <c r="M296" s="135" t="e">
        <f t="shared" ca="1" si="596"/>
        <v>#NAME?</v>
      </c>
      <c r="N296" s="135" t="e">
        <f t="shared" ca="1" si="597"/>
        <v>#NAME?</v>
      </c>
      <c r="O296" s="135" t="e">
        <f t="shared" ca="1" si="598"/>
        <v>#NAME?</v>
      </c>
      <c r="P296" s="135" t="e">
        <f t="shared" ca="1" si="531"/>
        <v>#NAME?</v>
      </c>
      <c r="Q296" s="128"/>
      <c r="R296" s="128"/>
      <c r="S296" s="128"/>
      <c r="T296" s="140">
        <v>3470100170057</v>
      </c>
      <c r="U296" s="140">
        <v>3470100170057</v>
      </c>
      <c r="V296" s="131">
        <f t="shared" si="18"/>
        <v>1</v>
      </c>
      <c r="W296" s="135">
        <f t="shared" si="599"/>
        <v>0</v>
      </c>
      <c r="X296" s="135">
        <f t="shared" si="600"/>
        <v>0</v>
      </c>
      <c r="Y296" s="135"/>
      <c r="Z296" s="135">
        <f t="shared" si="601"/>
        <v>0</v>
      </c>
      <c r="AA296" s="135">
        <f t="shared" si="602"/>
        <v>0</v>
      </c>
      <c r="AB296" s="135">
        <f t="shared" si="603"/>
        <v>0</v>
      </c>
      <c r="AC296" s="135">
        <f t="shared" si="533"/>
        <v>0</v>
      </c>
      <c r="AD296" s="132"/>
      <c r="AE296" s="132"/>
      <c r="AF296" s="132"/>
      <c r="AG296" s="132"/>
      <c r="AH296" s="132"/>
      <c r="AI296" s="132"/>
      <c r="AJ296" s="132"/>
      <c r="AK296" s="132"/>
      <c r="AL296" s="132"/>
      <c r="AM296" s="132"/>
      <c r="AN296" s="132"/>
      <c r="AO296" s="132"/>
      <c r="AP296" s="132"/>
      <c r="AQ296" s="132"/>
      <c r="AR296" s="132"/>
      <c r="AS296" s="132"/>
      <c r="AT296" s="132"/>
      <c r="AU296" s="132"/>
      <c r="AV296" s="132"/>
      <c r="AW296" s="132"/>
    </row>
    <row r="297" spans="1:49" ht="21.75" customHeight="1">
      <c r="A297" s="126">
        <v>3</v>
      </c>
      <c r="B297" s="127" t="str">
        <f>D298</f>
        <v>สาขาวิชาไฟฟ้าและอิเล็กทรอนิกส์</v>
      </c>
      <c r="C297" s="127"/>
      <c r="D297" s="128"/>
      <c r="E297" s="128"/>
      <c r="F297" s="128"/>
      <c r="G297" s="128"/>
      <c r="H297" s="128"/>
      <c r="I297" s="128"/>
      <c r="J297" s="129" t="e">
        <f t="shared" ref="J297:O297" ca="1" si="604">SUMIF($D:$D,$B297,J:J)</f>
        <v>#NAME?</v>
      </c>
      <c r="K297" s="129" t="e">
        <f t="shared" ca="1" si="604"/>
        <v>#NAME?</v>
      </c>
      <c r="L297" s="129">
        <f t="shared" si="604"/>
        <v>0</v>
      </c>
      <c r="M297" s="129" t="e">
        <f t="shared" ca="1" si="604"/>
        <v>#NAME?</v>
      </c>
      <c r="N297" s="129" t="e">
        <f t="shared" ca="1" si="604"/>
        <v>#NAME?</v>
      </c>
      <c r="O297" s="129" t="e">
        <f t="shared" ca="1" si="604"/>
        <v>#NAME?</v>
      </c>
      <c r="P297" s="129" t="e">
        <f t="shared" ca="1" si="531"/>
        <v>#NAME?</v>
      </c>
      <c r="Q297" s="128"/>
      <c r="R297" s="128"/>
      <c r="S297" s="128"/>
      <c r="T297" s="130"/>
      <c r="U297" s="130"/>
      <c r="V297" s="131">
        <f t="shared" si="18"/>
        <v>0</v>
      </c>
      <c r="W297" s="129">
        <f t="shared" ref="W297:AB297" si="605">SUMIF($D:$D,$B297,W:W)</f>
        <v>0</v>
      </c>
      <c r="X297" s="129">
        <f t="shared" si="605"/>
        <v>0</v>
      </c>
      <c r="Y297" s="129">
        <f t="shared" si="605"/>
        <v>0</v>
      </c>
      <c r="Z297" s="129">
        <f t="shared" si="605"/>
        <v>0</v>
      </c>
      <c r="AA297" s="129">
        <f t="shared" si="605"/>
        <v>0</v>
      </c>
      <c r="AB297" s="129">
        <f t="shared" si="605"/>
        <v>0</v>
      </c>
      <c r="AC297" s="129">
        <f t="shared" si="533"/>
        <v>0</v>
      </c>
      <c r="AD297" s="132"/>
      <c r="AE297" s="132"/>
      <c r="AF297" s="132"/>
      <c r="AG297" s="132"/>
      <c r="AH297" s="132"/>
      <c r="AI297" s="132"/>
      <c r="AJ297" s="132"/>
      <c r="AK297" s="132"/>
      <c r="AL297" s="132"/>
      <c r="AM297" s="132"/>
      <c r="AN297" s="132"/>
      <c r="AO297" s="132"/>
      <c r="AP297" s="132"/>
      <c r="AQ297" s="132"/>
      <c r="AR297" s="132"/>
      <c r="AS297" s="132"/>
      <c r="AT297" s="132"/>
      <c r="AU297" s="132"/>
      <c r="AV297" s="132"/>
      <c r="AW297" s="132"/>
    </row>
    <row r="298" spans="1:49" ht="21.75" customHeight="1">
      <c r="A298" s="126"/>
      <c r="B298" s="133" t="str">
        <f t="array" ref="B298">INDEX(รายชื่ออาจารย์ตามสาขา!$C:$C,MATCH('เอกสารหมายเลข 1 ส่งเสิรม'!$T298,รายชื่ออาจารย์ตามสาขา!$B:$B,0))</f>
        <v>ผศ.วาสนา  เกษมสินธ์</v>
      </c>
      <c r="C298" s="133" t="str">
        <f t="array" ref="C298">INDEX(รายชื่ออาจารย์ตามสาขา!$D:$D,MATCH('เอกสารหมายเลข 1 ส่งเสิรม'!$T298,รายชื่ออาจารย์ตามสาขา!$B:$B,0))</f>
        <v>คณะเทคโนโลยีอุตสาหกรรม</v>
      </c>
      <c r="D298" s="134" t="str">
        <f t="array" ref="D298">INDEX(รายชื่ออาจารย์ตามสาขา!$E:$E,MATCH('เอกสารหมายเลข 1 ส่งเสิรม'!$T298,รายชื่ออาจารย์ตามสาขา!$B:$B,0))</f>
        <v>สาขาวิชาไฟฟ้าและอิเล็กทรอนิกส์</v>
      </c>
      <c r="E298" s="134"/>
      <c r="F298" s="134"/>
      <c r="G298" s="134"/>
      <c r="H298" s="134"/>
      <c r="I298" s="134" t="e">
        <f t="array" aca="1" ref="I298" ca="1">_xludf.IFNA(INDEX(รายชื่ออาจารย์ตามสาขา!$F:$F,MATCH('เอกสารหมายเลข 1 ส่งเสิรม'!$T298,รายชื่ออาจารย์ตามสาขา!$B:$B,0)),"บุคคลภายนอก")</f>
        <v>#NAME?</v>
      </c>
      <c r="J298" s="135" t="e">
        <f t="shared" ref="J298:J299" ca="1" si="606">IF(I298="ข้าราชการพลเรือนในสถาบันอุดมศึกษา",1,0)</f>
        <v>#NAME?</v>
      </c>
      <c r="K298" s="135" t="e">
        <f t="shared" ref="K298:K299" ca="1" si="607">IF(I298="พนักงานมหาวิทยาลัย",1,0)</f>
        <v>#NAME?</v>
      </c>
      <c r="L298" s="135"/>
      <c r="M298" s="135" t="e">
        <f t="shared" ref="M298:M299" ca="1" si="608">IF(I298="ลูกจ้างชั่วคราวรายเดือน",1,0)</f>
        <v>#NAME?</v>
      </c>
      <c r="N298" s="135" t="e">
        <f t="shared" ref="N298:N299" ca="1" si="609">IF(I298="อาจารย์พิเศษรายชั่วโมง",1,0)</f>
        <v>#NAME?</v>
      </c>
      <c r="O298" s="135" t="e">
        <f t="shared" ref="O298:O299" ca="1" si="610">IF(I298="บุคคลภายนอก",1,0)</f>
        <v>#NAME?</v>
      </c>
      <c r="P298" s="135" t="e">
        <f t="shared" ca="1" si="531"/>
        <v>#NAME?</v>
      </c>
      <c r="Q298" s="128"/>
      <c r="R298" s="128"/>
      <c r="S298" s="128"/>
      <c r="T298" s="140">
        <v>3480800086822</v>
      </c>
      <c r="U298" s="140">
        <v>3480800086822</v>
      </c>
      <c r="V298" s="131">
        <f t="shared" si="18"/>
        <v>1</v>
      </c>
      <c r="W298" s="135">
        <f t="shared" ref="W298:W299" si="611">IF(V298="ข้าราชการพลเรือนในสถาบันอุดมศึกษา",1,0)</f>
        <v>0</v>
      </c>
      <c r="X298" s="135">
        <f t="shared" ref="X298:X299" si="612">IF(V298="พนักงานมหาวิทยาลัย",1,0)</f>
        <v>0</v>
      </c>
      <c r="Y298" s="135"/>
      <c r="Z298" s="135">
        <f t="shared" ref="Z298:Z299" si="613">IF(V298="ลูกจ้างชั่วคราวรายเดือน",1,0)</f>
        <v>0</v>
      </c>
      <c r="AA298" s="135">
        <f t="shared" ref="AA298:AA299" si="614">IF(V298="อาจารย์พิเศษรายชั่วโมง",1,0)</f>
        <v>0</v>
      </c>
      <c r="AB298" s="135">
        <f t="shared" ref="AB298:AB299" si="615">IF(V298="บุคคลภายนอก",1,0)</f>
        <v>0</v>
      </c>
      <c r="AC298" s="135">
        <f t="shared" si="533"/>
        <v>0</v>
      </c>
      <c r="AD298" s="132"/>
      <c r="AE298" s="132"/>
      <c r="AF298" s="132"/>
      <c r="AG298" s="132"/>
      <c r="AH298" s="132"/>
      <c r="AI298" s="132"/>
      <c r="AJ298" s="132"/>
      <c r="AK298" s="132"/>
      <c r="AL298" s="132"/>
      <c r="AM298" s="132"/>
      <c r="AN298" s="132"/>
      <c r="AO298" s="132"/>
      <c r="AP298" s="132"/>
      <c r="AQ298" s="132"/>
      <c r="AR298" s="132"/>
      <c r="AS298" s="132"/>
      <c r="AT298" s="132"/>
      <c r="AU298" s="132"/>
      <c r="AV298" s="132"/>
      <c r="AW298" s="132"/>
    </row>
    <row r="299" spans="1:49" ht="21.75" customHeight="1">
      <c r="A299" s="126"/>
      <c r="B299" s="133" t="str">
        <f t="array" ref="B299">INDEX(รายชื่ออาจารย์ตามสาขา!$C:$C,MATCH('เอกสารหมายเลข 1 ส่งเสิรม'!$T299,รายชื่ออาจารย์ตามสาขา!$B:$B,0))</f>
        <v>นายธนัท  ภักดีสุวรรณ</v>
      </c>
      <c r="C299" s="133" t="str">
        <f t="array" ref="C299">INDEX(รายชื่ออาจารย์ตามสาขา!$D:$D,MATCH('เอกสารหมายเลข 1 ส่งเสิรม'!$T299,รายชื่ออาจารย์ตามสาขา!$B:$B,0))</f>
        <v>คณะเทคโนโลยีอุตสาหกรรม</v>
      </c>
      <c r="D299" s="134" t="str">
        <f t="array" ref="D299">INDEX(รายชื่ออาจารย์ตามสาขา!$E:$E,MATCH('เอกสารหมายเลข 1 ส่งเสิรม'!$T299,รายชื่ออาจารย์ตามสาขา!$B:$B,0))</f>
        <v>สาขาวิชาไฟฟ้าและอิเล็กทรอนิกส์</v>
      </c>
      <c r="E299" s="134"/>
      <c r="F299" s="134"/>
      <c r="G299" s="134"/>
      <c r="H299" s="134"/>
      <c r="I299" s="134" t="e">
        <f t="array" aca="1" ref="I299" ca="1">_xludf.IFNA(INDEX(รายชื่ออาจารย์ตามสาขา!$F:$F,MATCH('เอกสารหมายเลข 1 ส่งเสิรม'!$T299,รายชื่ออาจารย์ตามสาขา!$B:$B,0)),"บุคคลภายนอก")</f>
        <v>#NAME?</v>
      </c>
      <c r="J299" s="135" t="e">
        <f t="shared" ca="1" si="606"/>
        <v>#NAME?</v>
      </c>
      <c r="K299" s="135" t="e">
        <f t="shared" ca="1" si="607"/>
        <v>#NAME?</v>
      </c>
      <c r="L299" s="135"/>
      <c r="M299" s="135" t="e">
        <f t="shared" ca="1" si="608"/>
        <v>#NAME?</v>
      </c>
      <c r="N299" s="135" t="e">
        <f t="shared" ca="1" si="609"/>
        <v>#NAME?</v>
      </c>
      <c r="O299" s="135" t="e">
        <f t="shared" ca="1" si="610"/>
        <v>#NAME?</v>
      </c>
      <c r="P299" s="135" t="e">
        <f t="shared" ca="1" si="531"/>
        <v>#NAME?</v>
      </c>
      <c r="Q299" s="128"/>
      <c r="R299" s="128"/>
      <c r="S299" s="128"/>
      <c r="T299" s="140">
        <v>3450100352074</v>
      </c>
      <c r="U299" s="140">
        <v>3450100352074</v>
      </c>
      <c r="V299" s="131">
        <f t="shared" si="18"/>
        <v>1</v>
      </c>
      <c r="W299" s="135">
        <f t="shared" si="611"/>
        <v>0</v>
      </c>
      <c r="X299" s="135">
        <f t="shared" si="612"/>
        <v>0</v>
      </c>
      <c r="Y299" s="135"/>
      <c r="Z299" s="135">
        <f t="shared" si="613"/>
        <v>0</v>
      </c>
      <c r="AA299" s="135">
        <f t="shared" si="614"/>
        <v>0</v>
      </c>
      <c r="AB299" s="135">
        <f t="shared" si="615"/>
        <v>0</v>
      </c>
      <c r="AC299" s="135">
        <f t="shared" si="533"/>
        <v>0</v>
      </c>
      <c r="AD299" s="132"/>
      <c r="AE299" s="132"/>
      <c r="AF299" s="132"/>
      <c r="AG299" s="132"/>
      <c r="AH299" s="132"/>
      <c r="AI299" s="132"/>
      <c r="AJ299" s="132"/>
      <c r="AK299" s="132"/>
      <c r="AL299" s="132"/>
      <c r="AM299" s="132"/>
      <c r="AN299" s="132"/>
      <c r="AO299" s="132"/>
      <c r="AP299" s="132"/>
      <c r="AQ299" s="132"/>
      <c r="AR299" s="132"/>
      <c r="AS299" s="132"/>
      <c r="AT299" s="132"/>
      <c r="AU299" s="132"/>
      <c r="AV299" s="132"/>
      <c r="AW299" s="132"/>
    </row>
    <row r="300" spans="1:49" ht="21.75" customHeight="1">
      <c r="A300" s="126">
        <v>4</v>
      </c>
      <c r="B300" s="127" t="str">
        <f>D301</f>
        <v>สาขาวิชาโยธาและสถาปัตยกรรม</v>
      </c>
      <c r="C300" s="127"/>
      <c r="D300" s="128"/>
      <c r="E300" s="128"/>
      <c r="F300" s="128"/>
      <c r="G300" s="128"/>
      <c r="H300" s="128"/>
      <c r="I300" s="128"/>
      <c r="J300" s="129" t="e">
        <f t="shared" ref="J300:O300" ca="1" si="616">SUMIF($D:$D,$B300,J:J)</f>
        <v>#NAME?</v>
      </c>
      <c r="K300" s="129" t="e">
        <f t="shared" ca="1" si="616"/>
        <v>#NAME?</v>
      </c>
      <c r="L300" s="129">
        <f t="shared" si="616"/>
        <v>0</v>
      </c>
      <c r="M300" s="129" t="e">
        <f t="shared" ca="1" si="616"/>
        <v>#NAME?</v>
      </c>
      <c r="N300" s="129" t="e">
        <f t="shared" ca="1" si="616"/>
        <v>#NAME?</v>
      </c>
      <c r="O300" s="129" t="e">
        <f t="shared" ca="1" si="616"/>
        <v>#NAME?</v>
      </c>
      <c r="P300" s="129" t="e">
        <f t="shared" ca="1" si="531"/>
        <v>#NAME?</v>
      </c>
      <c r="Q300" s="128"/>
      <c r="R300" s="128"/>
      <c r="S300" s="128"/>
      <c r="T300" s="130"/>
      <c r="U300" s="130"/>
      <c r="V300" s="131">
        <f t="shared" si="18"/>
        <v>0</v>
      </c>
      <c r="W300" s="129">
        <f t="shared" ref="W300:AB300" si="617">SUMIF($D:$D,$B300,W:W)</f>
        <v>0</v>
      </c>
      <c r="X300" s="129">
        <f t="shared" si="617"/>
        <v>0</v>
      </c>
      <c r="Y300" s="129">
        <f t="shared" si="617"/>
        <v>0</v>
      </c>
      <c r="Z300" s="129">
        <f t="shared" si="617"/>
        <v>0</v>
      </c>
      <c r="AA300" s="129">
        <f t="shared" si="617"/>
        <v>0</v>
      </c>
      <c r="AB300" s="129">
        <f t="shared" si="617"/>
        <v>0</v>
      </c>
      <c r="AC300" s="129">
        <f t="shared" si="533"/>
        <v>0</v>
      </c>
      <c r="AD300" s="132"/>
      <c r="AE300" s="132"/>
      <c r="AF300" s="132"/>
      <c r="AG300" s="132"/>
      <c r="AH300" s="132"/>
      <c r="AI300" s="132"/>
      <c r="AJ300" s="132"/>
      <c r="AK300" s="132"/>
      <c r="AL300" s="132"/>
      <c r="AM300" s="132"/>
      <c r="AN300" s="132"/>
      <c r="AO300" s="132"/>
      <c r="AP300" s="132"/>
      <c r="AQ300" s="132"/>
      <c r="AR300" s="132"/>
      <c r="AS300" s="132"/>
      <c r="AT300" s="132"/>
      <c r="AU300" s="132"/>
      <c r="AV300" s="132"/>
      <c r="AW300" s="132"/>
    </row>
    <row r="301" spans="1:49" ht="21.75" customHeight="1">
      <c r="A301" s="126"/>
      <c r="B301" s="133" t="str">
        <f t="array" ref="B301">INDEX(รายชื่ออาจารย์ตามสาขา!$C:$C,MATCH('เอกสารหมายเลข 1 ส่งเสิรม'!$T301,รายชื่ออาจารย์ตามสาขา!$B:$B,0))</f>
        <v>นายสิทธิรักษ์  แจ่มใส</v>
      </c>
      <c r="C301" s="133" t="str">
        <f t="array" ref="C301">INDEX(รายชื่ออาจารย์ตามสาขา!$D:$D,MATCH('เอกสารหมายเลข 1 ส่งเสิรม'!$T301,รายชื่ออาจารย์ตามสาขา!$B:$B,0))</f>
        <v>คณะเทคโนโลยีอุตสาหกรรม</v>
      </c>
      <c r="D301" s="134" t="str">
        <f t="array" ref="D301">INDEX(รายชื่ออาจารย์ตามสาขา!$E:$E,MATCH('เอกสารหมายเลข 1 ส่งเสิรม'!$T301,รายชื่ออาจารย์ตามสาขา!$B:$B,0))</f>
        <v>สาขาวิชาโยธาและสถาปัตยกรรม</v>
      </c>
      <c r="E301" s="134"/>
      <c r="F301" s="134"/>
      <c r="G301" s="134"/>
      <c r="H301" s="134"/>
      <c r="I301" s="134" t="e">
        <f t="array" aca="1" ref="I301" ca="1">_xludf.IFNA(INDEX(รายชื่ออาจารย์ตามสาขา!$F:$F,MATCH('เอกสารหมายเลข 1 ส่งเสิรม'!$T301,รายชื่ออาจารย์ตามสาขา!$B:$B,0)),"บุคคลภายนอก")</f>
        <v>#NAME?</v>
      </c>
      <c r="J301" s="135" t="e">
        <f t="shared" ref="J301:J315" ca="1" si="618">IF(I301="ข้าราชการพลเรือนในสถาบันอุดมศึกษา",1,0)</f>
        <v>#NAME?</v>
      </c>
      <c r="K301" s="135" t="e">
        <f t="shared" ref="K301:K315" ca="1" si="619">IF(I301="พนักงานมหาวิทยาลัย",1,0)</f>
        <v>#NAME?</v>
      </c>
      <c r="L301" s="135"/>
      <c r="M301" s="135" t="e">
        <f t="shared" ref="M301:M315" ca="1" si="620">IF(I301="ลูกจ้างชั่วคราวรายเดือน",1,0)</f>
        <v>#NAME?</v>
      </c>
      <c r="N301" s="135" t="e">
        <f t="shared" ref="N301:N315" ca="1" si="621">IF(I301="อาจารย์พิเศษรายชั่วโมง",1,0)</f>
        <v>#NAME?</v>
      </c>
      <c r="O301" s="135" t="e">
        <f t="shared" ref="O301:O315" ca="1" si="622">IF(I301="บุคคลภายนอก",1,0)</f>
        <v>#NAME?</v>
      </c>
      <c r="P301" s="135" t="e">
        <f t="shared" ca="1" si="531"/>
        <v>#NAME?</v>
      </c>
      <c r="Q301" s="128"/>
      <c r="R301" s="128"/>
      <c r="S301" s="128"/>
      <c r="T301" s="140">
        <v>3460300108029</v>
      </c>
      <c r="U301" s="140">
        <v>3460300108029</v>
      </c>
      <c r="V301" s="131">
        <f t="shared" si="18"/>
        <v>1</v>
      </c>
      <c r="W301" s="135">
        <f t="shared" ref="W301:W315" si="623">IF(V301="ข้าราชการพลเรือนในสถาบันอุดมศึกษา",1,0)</f>
        <v>0</v>
      </c>
      <c r="X301" s="135">
        <f t="shared" ref="X301:X315" si="624">IF(V301="พนักงานมหาวิทยาลัย",1,0)</f>
        <v>0</v>
      </c>
      <c r="Y301" s="135"/>
      <c r="Z301" s="135">
        <f t="shared" ref="Z301:Z315" si="625">IF(V301="ลูกจ้างชั่วคราวรายเดือน",1,0)</f>
        <v>0</v>
      </c>
      <c r="AA301" s="135">
        <f t="shared" ref="AA301:AA315" si="626">IF(V301="อาจารย์พิเศษรายชั่วโมง",1,0)</f>
        <v>0</v>
      </c>
      <c r="AB301" s="135">
        <f t="shared" ref="AB301:AB315" si="627">IF(V301="บุคคลภายนอก",1,0)</f>
        <v>0</v>
      </c>
      <c r="AC301" s="135">
        <f t="shared" si="533"/>
        <v>0</v>
      </c>
      <c r="AD301" s="132"/>
      <c r="AE301" s="132"/>
      <c r="AF301" s="132"/>
      <c r="AG301" s="132"/>
      <c r="AH301" s="132"/>
      <c r="AI301" s="132"/>
      <c r="AJ301" s="132"/>
      <c r="AK301" s="132"/>
      <c r="AL301" s="132"/>
      <c r="AM301" s="132"/>
      <c r="AN301" s="132"/>
      <c r="AO301" s="132"/>
      <c r="AP301" s="132"/>
      <c r="AQ301" s="132"/>
      <c r="AR301" s="132"/>
      <c r="AS301" s="132"/>
      <c r="AT301" s="132"/>
      <c r="AU301" s="132"/>
      <c r="AV301" s="132"/>
      <c r="AW301" s="132"/>
    </row>
    <row r="302" spans="1:49" ht="21.75" customHeight="1">
      <c r="A302" s="126"/>
      <c r="B302" s="133" t="str">
        <f t="array" ref="B302">INDEX(รายชื่ออาจารย์ตามสาขา!$C:$C,MATCH('เอกสารหมายเลข 1 ส่งเสิรม'!$T302,รายชื่ออาจารย์ตามสาขา!$B:$B,0))</f>
        <v>นายเธียรรัตน์  ฦาชา</v>
      </c>
      <c r="C302" s="133" t="str">
        <f t="array" ref="C302">INDEX(รายชื่ออาจารย์ตามสาขา!$D:$D,MATCH('เอกสารหมายเลข 1 ส่งเสิรม'!$T302,รายชื่ออาจารย์ตามสาขา!$B:$B,0))</f>
        <v>คณะเทคโนโลยีอุตสาหกรรม</v>
      </c>
      <c r="D302" s="134" t="str">
        <f t="array" ref="D302">INDEX(รายชื่ออาจารย์ตามสาขา!$E:$E,MATCH('เอกสารหมายเลข 1 ส่งเสิรม'!$T302,รายชื่ออาจารย์ตามสาขา!$B:$B,0))</f>
        <v>สาขาวิชาโยธาและสถาปัตยกรรม</v>
      </c>
      <c r="E302" s="134"/>
      <c r="F302" s="134"/>
      <c r="G302" s="134"/>
      <c r="H302" s="134"/>
      <c r="I302" s="134" t="e">
        <f t="array" aca="1" ref="I302" ca="1">_xludf.IFNA(INDEX(รายชื่ออาจารย์ตามสาขา!$F:$F,MATCH('เอกสารหมายเลข 1 ส่งเสิรม'!$T302,รายชื่ออาจารย์ตามสาขา!$B:$B,0)),"บุคคลภายนอก")</f>
        <v>#NAME?</v>
      </c>
      <c r="J302" s="135" t="e">
        <f t="shared" ca="1" si="618"/>
        <v>#NAME?</v>
      </c>
      <c r="K302" s="135" t="e">
        <f t="shared" ca="1" si="619"/>
        <v>#NAME?</v>
      </c>
      <c r="L302" s="135"/>
      <c r="M302" s="135" t="e">
        <f t="shared" ca="1" si="620"/>
        <v>#NAME?</v>
      </c>
      <c r="N302" s="135" t="e">
        <f t="shared" ca="1" si="621"/>
        <v>#NAME?</v>
      </c>
      <c r="O302" s="135" t="e">
        <f t="shared" ca="1" si="622"/>
        <v>#NAME?</v>
      </c>
      <c r="P302" s="135" t="e">
        <f t="shared" ca="1" si="531"/>
        <v>#NAME?</v>
      </c>
      <c r="Q302" s="128"/>
      <c r="R302" s="128"/>
      <c r="S302" s="128"/>
      <c r="T302" s="140">
        <v>1360400016899</v>
      </c>
      <c r="U302" s="140">
        <v>1360400016899</v>
      </c>
      <c r="V302" s="131">
        <f t="shared" si="18"/>
        <v>1</v>
      </c>
      <c r="W302" s="135">
        <f t="shared" si="623"/>
        <v>0</v>
      </c>
      <c r="X302" s="135">
        <f t="shared" si="624"/>
        <v>0</v>
      </c>
      <c r="Y302" s="135"/>
      <c r="Z302" s="135">
        <f t="shared" si="625"/>
        <v>0</v>
      </c>
      <c r="AA302" s="135">
        <f t="shared" si="626"/>
        <v>0</v>
      </c>
      <c r="AB302" s="135">
        <f t="shared" si="627"/>
        <v>0</v>
      </c>
      <c r="AC302" s="135">
        <f t="shared" si="533"/>
        <v>0</v>
      </c>
      <c r="AD302" s="132"/>
      <c r="AE302" s="132"/>
      <c r="AF302" s="132"/>
      <c r="AG302" s="132"/>
      <c r="AH302" s="132"/>
      <c r="AI302" s="132"/>
      <c r="AJ302" s="132"/>
      <c r="AK302" s="132"/>
      <c r="AL302" s="132"/>
      <c r="AM302" s="132"/>
      <c r="AN302" s="132"/>
      <c r="AO302" s="132"/>
      <c r="AP302" s="132"/>
      <c r="AQ302" s="132"/>
      <c r="AR302" s="132"/>
      <c r="AS302" s="132"/>
      <c r="AT302" s="132"/>
      <c r="AU302" s="132"/>
      <c r="AV302" s="132"/>
      <c r="AW302" s="132"/>
    </row>
    <row r="303" spans="1:49" ht="21.75" customHeight="1">
      <c r="A303" s="126"/>
      <c r="B303" s="133" t="str">
        <f t="array" ref="B303">INDEX(รายชื่ออาจารย์ตามสาขา!$C:$C,MATCH('เอกสารหมายเลข 1 ส่งเสิรม'!$T303,รายชื่ออาจารย์ตามสาขา!$B:$B,0))</f>
        <v>นางสาวปิยะฉัตร  ศุภวิทยาเจริญกุล</v>
      </c>
      <c r="C303" s="133" t="str">
        <f t="array" ref="C303">INDEX(รายชื่ออาจารย์ตามสาขา!$D:$D,MATCH('เอกสารหมายเลข 1 ส่งเสิรม'!$T303,รายชื่ออาจารย์ตามสาขา!$B:$B,0))</f>
        <v>คณะเทคโนโลยีอุตสาหกรรม</v>
      </c>
      <c r="D303" s="134" t="str">
        <f t="array" ref="D303">INDEX(รายชื่ออาจารย์ตามสาขา!$E:$E,MATCH('เอกสารหมายเลข 1 ส่งเสิรม'!$T303,รายชื่ออาจารย์ตามสาขา!$B:$B,0))</f>
        <v>สาขาวิชาโยธาและสถาปัตยกรรม</v>
      </c>
      <c r="E303" s="134"/>
      <c r="F303" s="134"/>
      <c r="G303" s="134"/>
      <c r="H303" s="134"/>
      <c r="I303" s="134" t="e">
        <f t="array" aca="1" ref="I303" ca="1">_xludf.IFNA(INDEX(รายชื่ออาจารย์ตามสาขา!$F:$F,MATCH('เอกสารหมายเลข 1 ส่งเสิรม'!$T303,รายชื่ออาจารย์ตามสาขา!$B:$B,0)),"บุคคลภายนอก")</f>
        <v>#NAME?</v>
      </c>
      <c r="J303" s="135" t="e">
        <f t="shared" ca="1" si="618"/>
        <v>#NAME?</v>
      </c>
      <c r="K303" s="135" t="e">
        <f t="shared" ca="1" si="619"/>
        <v>#NAME?</v>
      </c>
      <c r="L303" s="135"/>
      <c r="M303" s="135" t="e">
        <f t="shared" ca="1" si="620"/>
        <v>#NAME?</v>
      </c>
      <c r="N303" s="135" t="e">
        <f t="shared" ca="1" si="621"/>
        <v>#NAME?</v>
      </c>
      <c r="O303" s="135" t="e">
        <f t="shared" ca="1" si="622"/>
        <v>#NAME?</v>
      </c>
      <c r="P303" s="135" t="e">
        <f t="shared" ca="1" si="531"/>
        <v>#NAME?</v>
      </c>
      <c r="Q303" s="128"/>
      <c r="R303" s="128"/>
      <c r="S303" s="128"/>
      <c r="T303" s="140">
        <v>1470100065508</v>
      </c>
      <c r="U303" s="140">
        <v>1470100065508</v>
      </c>
      <c r="V303" s="131">
        <f t="shared" si="18"/>
        <v>1</v>
      </c>
      <c r="W303" s="135">
        <f t="shared" si="623"/>
        <v>0</v>
      </c>
      <c r="X303" s="135">
        <f t="shared" si="624"/>
        <v>0</v>
      </c>
      <c r="Y303" s="135"/>
      <c r="Z303" s="135">
        <f t="shared" si="625"/>
        <v>0</v>
      </c>
      <c r="AA303" s="135">
        <f t="shared" si="626"/>
        <v>0</v>
      </c>
      <c r="AB303" s="135">
        <f t="shared" si="627"/>
        <v>0</v>
      </c>
      <c r="AC303" s="135">
        <f t="shared" si="533"/>
        <v>0</v>
      </c>
      <c r="AD303" s="132"/>
      <c r="AE303" s="132"/>
      <c r="AF303" s="132"/>
      <c r="AG303" s="132"/>
      <c r="AH303" s="132"/>
      <c r="AI303" s="132"/>
      <c r="AJ303" s="132"/>
      <c r="AK303" s="132"/>
      <c r="AL303" s="132"/>
      <c r="AM303" s="132"/>
      <c r="AN303" s="132"/>
      <c r="AO303" s="132"/>
      <c r="AP303" s="132"/>
      <c r="AQ303" s="132"/>
      <c r="AR303" s="132"/>
      <c r="AS303" s="132"/>
      <c r="AT303" s="132"/>
      <c r="AU303" s="132"/>
      <c r="AV303" s="132"/>
      <c r="AW303" s="132"/>
    </row>
    <row r="304" spans="1:49" ht="21.75" customHeight="1">
      <c r="A304" s="126"/>
      <c r="B304" s="133" t="str">
        <f t="array" ref="B304">INDEX(รายชื่ออาจารย์ตามสาขา!$C:$C,MATCH('เอกสารหมายเลข 1 ส่งเสิรม'!$T304,รายชื่ออาจารย์ตามสาขา!$B:$B,0))</f>
        <v>นางสาวลลินี  ทับทิมทอง</v>
      </c>
      <c r="C304" s="133" t="str">
        <f t="array" ref="C304">INDEX(รายชื่ออาจารย์ตามสาขา!$D:$D,MATCH('เอกสารหมายเลข 1 ส่งเสิรม'!$T304,รายชื่ออาจารย์ตามสาขา!$B:$B,0))</f>
        <v>คณะเทคโนโลยีอุตสาหกรรม</v>
      </c>
      <c r="D304" s="134" t="str">
        <f t="array" ref="D304">INDEX(รายชื่ออาจารย์ตามสาขา!$E:$E,MATCH('เอกสารหมายเลข 1 ส่งเสิรม'!$T304,รายชื่ออาจารย์ตามสาขา!$B:$B,0))</f>
        <v>สาขาวิชาโยธาและสถาปัตยกรรม</v>
      </c>
      <c r="E304" s="134"/>
      <c r="F304" s="134"/>
      <c r="G304" s="134"/>
      <c r="H304" s="134"/>
      <c r="I304" s="134" t="e">
        <f t="array" aca="1" ref="I304" ca="1">_xludf.IFNA(INDEX(รายชื่ออาจารย์ตามสาขา!$F:$F,MATCH('เอกสารหมายเลข 1 ส่งเสิรม'!$T304,รายชื่ออาจารย์ตามสาขา!$B:$B,0)),"บุคคลภายนอก")</f>
        <v>#NAME?</v>
      </c>
      <c r="J304" s="135" t="e">
        <f t="shared" ca="1" si="618"/>
        <v>#NAME?</v>
      </c>
      <c r="K304" s="135" t="e">
        <f t="shared" ca="1" si="619"/>
        <v>#NAME?</v>
      </c>
      <c r="L304" s="135"/>
      <c r="M304" s="135" t="e">
        <f t="shared" ca="1" si="620"/>
        <v>#NAME?</v>
      </c>
      <c r="N304" s="135" t="e">
        <f t="shared" ca="1" si="621"/>
        <v>#NAME?</v>
      </c>
      <c r="O304" s="135" t="e">
        <f t="shared" ca="1" si="622"/>
        <v>#NAME?</v>
      </c>
      <c r="P304" s="135" t="e">
        <f t="shared" ca="1" si="531"/>
        <v>#NAME?</v>
      </c>
      <c r="Q304" s="128"/>
      <c r="R304" s="128"/>
      <c r="S304" s="128"/>
      <c r="T304" s="140">
        <v>1471400005323</v>
      </c>
      <c r="U304" s="140">
        <v>1471400005323</v>
      </c>
      <c r="V304" s="131">
        <f t="shared" si="18"/>
        <v>1</v>
      </c>
      <c r="W304" s="135">
        <f t="shared" si="623"/>
        <v>0</v>
      </c>
      <c r="X304" s="135">
        <f t="shared" si="624"/>
        <v>0</v>
      </c>
      <c r="Y304" s="135"/>
      <c r="Z304" s="135">
        <f t="shared" si="625"/>
        <v>0</v>
      </c>
      <c r="AA304" s="135">
        <f t="shared" si="626"/>
        <v>0</v>
      </c>
      <c r="AB304" s="135">
        <f t="shared" si="627"/>
        <v>0</v>
      </c>
      <c r="AC304" s="135">
        <f t="shared" si="533"/>
        <v>0</v>
      </c>
      <c r="AD304" s="132"/>
      <c r="AE304" s="132"/>
      <c r="AF304" s="132"/>
      <c r="AG304" s="132"/>
      <c r="AH304" s="132"/>
      <c r="AI304" s="132"/>
      <c r="AJ304" s="132"/>
      <c r="AK304" s="132"/>
      <c r="AL304" s="132"/>
      <c r="AM304" s="132"/>
      <c r="AN304" s="132"/>
      <c r="AO304" s="132"/>
      <c r="AP304" s="132"/>
      <c r="AQ304" s="132"/>
      <c r="AR304" s="132"/>
      <c r="AS304" s="132"/>
      <c r="AT304" s="132"/>
      <c r="AU304" s="132"/>
      <c r="AV304" s="132"/>
      <c r="AW304" s="132"/>
    </row>
    <row r="305" spans="1:49" ht="21.75" customHeight="1">
      <c r="A305" s="126"/>
      <c r="B305" s="133" t="str">
        <f t="array" ref="B305">INDEX(รายชื่ออาจารย์ตามสาขา!$C:$C,MATCH('เอกสารหมายเลข 1 ส่งเสิรม'!$T305,รายชื่ออาจารย์ตามสาขา!$B:$B,0))</f>
        <v>นางสาวลัคนา  อนงค์ไชย</v>
      </c>
      <c r="C305" s="133" t="str">
        <f t="array" ref="C305">INDEX(รายชื่ออาจารย์ตามสาขา!$D:$D,MATCH('เอกสารหมายเลข 1 ส่งเสิรม'!$T305,รายชื่ออาจารย์ตามสาขา!$B:$B,0))</f>
        <v>คณะเทคโนโลยีอุตสาหกรรม</v>
      </c>
      <c r="D305" s="134" t="str">
        <f t="array" ref="D305">INDEX(รายชื่ออาจารย์ตามสาขา!$E:$E,MATCH('เอกสารหมายเลข 1 ส่งเสิรม'!$T305,รายชื่ออาจารย์ตามสาขา!$B:$B,0))</f>
        <v>สาขาวิชาโยธาและสถาปัตยกรรม</v>
      </c>
      <c r="E305" s="134"/>
      <c r="F305" s="134"/>
      <c r="G305" s="134"/>
      <c r="H305" s="134"/>
      <c r="I305" s="134" t="e">
        <f t="array" aca="1" ref="I305" ca="1">_xludf.IFNA(INDEX(รายชื่ออาจารย์ตามสาขา!$F:$F,MATCH('เอกสารหมายเลข 1 ส่งเสิรม'!$T305,รายชื่ออาจารย์ตามสาขา!$B:$B,0)),"บุคคลภายนอก")</f>
        <v>#NAME?</v>
      </c>
      <c r="J305" s="135" t="e">
        <f t="shared" ca="1" si="618"/>
        <v>#NAME?</v>
      </c>
      <c r="K305" s="135" t="e">
        <f t="shared" ca="1" si="619"/>
        <v>#NAME?</v>
      </c>
      <c r="L305" s="135"/>
      <c r="M305" s="135" t="e">
        <f t="shared" ca="1" si="620"/>
        <v>#NAME?</v>
      </c>
      <c r="N305" s="135" t="e">
        <f t="shared" ca="1" si="621"/>
        <v>#NAME?</v>
      </c>
      <c r="O305" s="135" t="e">
        <f t="shared" ca="1" si="622"/>
        <v>#NAME?</v>
      </c>
      <c r="P305" s="135" t="e">
        <f t="shared" ca="1" si="531"/>
        <v>#NAME?</v>
      </c>
      <c r="Q305" s="128"/>
      <c r="R305" s="128"/>
      <c r="S305" s="128"/>
      <c r="T305" s="140">
        <v>1480800012059</v>
      </c>
      <c r="U305" s="140">
        <v>1480800012059</v>
      </c>
      <c r="V305" s="131">
        <f t="shared" si="18"/>
        <v>1</v>
      </c>
      <c r="W305" s="135">
        <f t="shared" si="623"/>
        <v>0</v>
      </c>
      <c r="X305" s="135">
        <f t="shared" si="624"/>
        <v>0</v>
      </c>
      <c r="Y305" s="135"/>
      <c r="Z305" s="135">
        <f t="shared" si="625"/>
        <v>0</v>
      </c>
      <c r="AA305" s="135">
        <f t="shared" si="626"/>
        <v>0</v>
      </c>
      <c r="AB305" s="135">
        <f t="shared" si="627"/>
        <v>0</v>
      </c>
      <c r="AC305" s="135">
        <f t="shared" si="533"/>
        <v>0</v>
      </c>
      <c r="AD305" s="132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</row>
    <row r="306" spans="1:49" ht="21.75" customHeight="1">
      <c r="A306" s="126"/>
      <c r="B306" s="133" t="str">
        <f t="array" ref="B306">INDEX(รายชื่ออาจารย์ตามสาขา!$C:$C,MATCH('เอกสารหมายเลข 1 ส่งเสิรม'!$T306,รายชื่ออาจารย์ตามสาขา!$B:$B,0))</f>
        <v>นายภัทราวุธ  ศรีคุ้มเก่า</v>
      </c>
      <c r="C306" s="133" t="str">
        <f t="array" ref="C306">INDEX(รายชื่ออาจารย์ตามสาขา!$D:$D,MATCH('เอกสารหมายเลข 1 ส่งเสิรม'!$T306,รายชื่ออาจารย์ตามสาขา!$B:$B,0))</f>
        <v>คณะเทคโนโลยีอุตสาหกรรม</v>
      </c>
      <c r="D306" s="134" t="str">
        <f t="array" ref="D306">INDEX(รายชื่ออาจารย์ตามสาขา!$E:$E,MATCH('เอกสารหมายเลข 1 ส่งเสิรม'!$T306,รายชื่ออาจารย์ตามสาขา!$B:$B,0))</f>
        <v>สาขาวิชาโยธาและสถาปัตยกรรม</v>
      </c>
      <c r="E306" s="134"/>
      <c r="F306" s="134"/>
      <c r="G306" s="134"/>
      <c r="H306" s="134"/>
      <c r="I306" s="134" t="e">
        <f t="array" aca="1" ref="I306" ca="1">_xludf.IFNA(INDEX(รายชื่ออาจารย์ตามสาขา!$F:$F,MATCH('เอกสารหมายเลข 1 ส่งเสิรม'!$T306,รายชื่ออาจารย์ตามสาขา!$B:$B,0)),"บุคคลภายนอก")</f>
        <v>#NAME?</v>
      </c>
      <c r="J306" s="135" t="e">
        <f t="shared" ca="1" si="618"/>
        <v>#NAME?</v>
      </c>
      <c r="K306" s="135" t="e">
        <f t="shared" ca="1" si="619"/>
        <v>#NAME?</v>
      </c>
      <c r="L306" s="135"/>
      <c r="M306" s="135" t="e">
        <f t="shared" ca="1" si="620"/>
        <v>#NAME?</v>
      </c>
      <c r="N306" s="135" t="e">
        <f t="shared" ca="1" si="621"/>
        <v>#NAME?</v>
      </c>
      <c r="O306" s="135" t="e">
        <f t="shared" ca="1" si="622"/>
        <v>#NAME?</v>
      </c>
      <c r="P306" s="135" t="e">
        <f t="shared" ca="1" si="531"/>
        <v>#NAME?</v>
      </c>
      <c r="Q306" s="128"/>
      <c r="R306" s="128"/>
      <c r="S306" s="128"/>
      <c r="T306" s="140">
        <v>1809900023910</v>
      </c>
      <c r="U306" s="140">
        <v>1809900023910</v>
      </c>
      <c r="V306" s="131">
        <f t="shared" si="18"/>
        <v>1</v>
      </c>
      <c r="W306" s="135">
        <f t="shared" si="623"/>
        <v>0</v>
      </c>
      <c r="X306" s="135">
        <f t="shared" si="624"/>
        <v>0</v>
      </c>
      <c r="Y306" s="135"/>
      <c r="Z306" s="135">
        <f t="shared" si="625"/>
        <v>0</v>
      </c>
      <c r="AA306" s="135">
        <f t="shared" si="626"/>
        <v>0</v>
      </c>
      <c r="AB306" s="135">
        <f t="shared" si="627"/>
        <v>0</v>
      </c>
      <c r="AC306" s="135">
        <f t="shared" si="533"/>
        <v>0</v>
      </c>
      <c r="AD306" s="132"/>
      <c r="AE306" s="132"/>
      <c r="AF306" s="132"/>
      <c r="AG306" s="132"/>
      <c r="AH306" s="132"/>
      <c r="AI306" s="132"/>
      <c r="AJ306" s="132"/>
      <c r="AK306" s="132"/>
      <c r="AL306" s="132"/>
      <c r="AM306" s="132"/>
      <c r="AN306" s="132"/>
      <c r="AO306" s="132"/>
      <c r="AP306" s="132"/>
      <c r="AQ306" s="132"/>
      <c r="AR306" s="132"/>
      <c r="AS306" s="132"/>
      <c r="AT306" s="132"/>
      <c r="AU306" s="132"/>
      <c r="AV306" s="132"/>
      <c r="AW306" s="132"/>
    </row>
    <row r="307" spans="1:49" ht="21.75" customHeight="1">
      <c r="A307" s="126"/>
      <c r="B307" s="133" t="str">
        <f t="array" ref="B307">INDEX(รายชื่ออาจารย์ตามสาขา!$C:$C,MATCH('เอกสารหมายเลข 1 ส่งเสิรม'!$T307,รายชื่ออาจารย์ตามสาขา!$B:$B,0))</f>
        <v>นายชัยยศ  ลักษณะวิลัย</v>
      </c>
      <c r="C307" s="133" t="str">
        <f t="array" ref="C307">INDEX(รายชื่ออาจารย์ตามสาขา!$D:$D,MATCH('เอกสารหมายเลข 1 ส่งเสิรม'!$T307,รายชื่ออาจารย์ตามสาขา!$B:$B,0))</f>
        <v>คณะเทคโนโลยีอุตสาหกรรม</v>
      </c>
      <c r="D307" s="134" t="str">
        <f t="array" ref="D307">INDEX(รายชื่ออาจารย์ตามสาขา!$E:$E,MATCH('เอกสารหมายเลข 1 ส่งเสิรม'!$T307,รายชื่ออาจารย์ตามสาขา!$B:$B,0))</f>
        <v>สาขาวิชาโยธาและสถาปัตยกรรม</v>
      </c>
      <c r="E307" s="134"/>
      <c r="F307" s="134"/>
      <c r="G307" s="134"/>
      <c r="H307" s="134"/>
      <c r="I307" s="134" t="e">
        <f t="array" aca="1" ref="I307" ca="1">_xludf.IFNA(INDEX(รายชื่ออาจารย์ตามสาขา!$F:$F,MATCH('เอกสารหมายเลข 1 ส่งเสิรม'!$T307,รายชื่ออาจารย์ตามสาขา!$B:$B,0)),"บุคคลภายนอก")</f>
        <v>#NAME?</v>
      </c>
      <c r="J307" s="135" t="e">
        <f t="shared" ca="1" si="618"/>
        <v>#NAME?</v>
      </c>
      <c r="K307" s="135" t="e">
        <f t="shared" ca="1" si="619"/>
        <v>#NAME?</v>
      </c>
      <c r="L307" s="135"/>
      <c r="M307" s="135" t="e">
        <f t="shared" ca="1" si="620"/>
        <v>#NAME?</v>
      </c>
      <c r="N307" s="135" t="e">
        <f t="shared" ca="1" si="621"/>
        <v>#NAME?</v>
      </c>
      <c r="O307" s="135" t="e">
        <f t="shared" ca="1" si="622"/>
        <v>#NAME?</v>
      </c>
      <c r="P307" s="135" t="e">
        <f t="shared" ca="1" si="531"/>
        <v>#NAME?</v>
      </c>
      <c r="Q307" s="128"/>
      <c r="R307" s="128"/>
      <c r="S307" s="128"/>
      <c r="T307" s="140">
        <v>3250100693981</v>
      </c>
      <c r="U307" s="140">
        <v>3250100693981</v>
      </c>
      <c r="V307" s="131">
        <f t="shared" si="18"/>
        <v>1</v>
      </c>
      <c r="W307" s="135">
        <f t="shared" si="623"/>
        <v>0</v>
      </c>
      <c r="X307" s="135">
        <f t="shared" si="624"/>
        <v>0</v>
      </c>
      <c r="Y307" s="135"/>
      <c r="Z307" s="135">
        <f t="shared" si="625"/>
        <v>0</v>
      </c>
      <c r="AA307" s="135">
        <f t="shared" si="626"/>
        <v>0</v>
      </c>
      <c r="AB307" s="135">
        <f t="shared" si="627"/>
        <v>0</v>
      </c>
      <c r="AC307" s="135">
        <f t="shared" si="533"/>
        <v>0</v>
      </c>
      <c r="AD307" s="132"/>
      <c r="AE307" s="132"/>
      <c r="AF307" s="132"/>
      <c r="AG307" s="132"/>
      <c r="AH307" s="132"/>
      <c r="AI307" s="132"/>
      <c r="AJ307" s="132"/>
      <c r="AK307" s="132"/>
      <c r="AL307" s="132"/>
      <c r="AM307" s="132"/>
      <c r="AN307" s="132"/>
      <c r="AO307" s="132"/>
      <c r="AP307" s="132"/>
      <c r="AQ307" s="132"/>
      <c r="AR307" s="132"/>
      <c r="AS307" s="132"/>
      <c r="AT307" s="132"/>
      <c r="AU307" s="132"/>
      <c r="AV307" s="132"/>
      <c r="AW307" s="132"/>
    </row>
    <row r="308" spans="1:49" ht="21.75" customHeight="1">
      <c r="A308" s="126"/>
      <c r="B308" s="133" t="str">
        <f t="array" ref="B308">INDEX(รายชื่ออาจารย์ตามสาขา!$C:$C,MATCH('เอกสารหมายเลข 1 ส่งเสิรม'!$T308,รายชื่ออาจารย์ตามสาขา!$B:$B,0))</f>
        <v>นางกัญญาภัค  จอดนอก</v>
      </c>
      <c r="C308" s="133" t="str">
        <f t="array" ref="C308">INDEX(รายชื่ออาจารย์ตามสาขา!$D:$D,MATCH('เอกสารหมายเลข 1 ส่งเสิรม'!$T308,รายชื่ออาจารย์ตามสาขา!$B:$B,0))</f>
        <v>คณะเทคโนโลยีอุตสาหกรรม</v>
      </c>
      <c r="D308" s="134" t="str">
        <f t="array" ref="D308">INDEX(รายชื่ออาจารย์ตามสาขา!$E:$E,MATCH('เอกสารหมายเลข 1 ส่งเสิรม'!$T308,รายชื่ออาจารย์ตามสาขา!$B:$B,0))</f>
        <v>สาขาวิชาโยธาและสถาปัตยกรรม</v>
      </c>
      <c r="E308" s="134"/>
      <c r="F308" s="134"/>
      <c r="G308" s="134"/>
      <c r="H308" s="134"/>
      <c r="I308" s="134" t="e">
        <f t="array" aca="1" ref="I308" ca="1">_xludf.IFNA(INDEX(รายชื่ออาจารย์ตามสาขา!$F:$F,MATCH('เอกสารหมายเลข 1 ส่งเสิรม'!$T308,รายชื่ออาจารย์ตามสาขา!$B:$B,0)),"บุคคลภายนอก")</f>
        <v>#NAME?</v>
      </c>
      <c r="J308" s="135" t="e">
        <f t="shared" ca="1" si="618"/>
        <v>#NAME?</v>
      </c>
      <c r="K308" s="135" t="e">
        <f t="shared" ca="1" si="619"/>
        <v>#NAME?</v>
      </c>
      <c r="L308" s="135"/>
      <c r="M308" s="135" t="e">
        <f t="shared" ca="1" si="620"/>
        <v>#NAME?</v>
      </c>
      <c r="N308" s="135" t="e">
        <f t="shared" ca="1" si="621"/>
        <v>#NAME?</v>
      </c>
      <c r="O308" s="135" t="e">
        <f t="shared" ca="1" si="622"/>
        <v>#NAME?</v>
      </c>
      <c r="P308" s="135" t="e">
        <f t="shared" ca="1" si="531"/>
        <v>#NAME?</v>
      </c>
      <c r="Q308" s="128"/>
      <c r="R308" s="128"/>
      <c r="S308" s="128"/>
      <c r="T308" s="140">
        <v>3301300606667</v>
      </c>
      <c r="U308" s="140">
        <v>3301300606667</v>
      </c>
      <c r="V308" s="131">
        <f t="shared" si="18"/>
        <v>1</v>
      </c>
      <c r="W308" s="135">
        <f t="shared" si="623"/>
        <v>0</v>
      </c>
      <c r="X308" s="135">
        <f t="shared" si="624"/>
        <v>0</v>
      </c>
      <c r="Y308" s="135"/>
      <c r="Z308" s="135">
        <f t="shared" si="625"/>
        <v>0</v>
      </c>
      <c r="AA308" s="135">
        <f t="shared" si="626"/>
        <v>0</v>
      </c>
      <c r="AB308" s="135">
        <f t="shared" si="627"/>
        <v>0</v>
      </c>
      <c r="AC308" s="135">
        <f t="shared" si="533"/>
        <v>0</v>
      </c>
      <c r="AD308" s="132"/>
      <c r="AE308" s="132"/>
      <c r="AF308" s="132"/>
      <c r="AG308" s="132"/>
      <c r="AH308" s="132"/>
      <c r="AI308" s="132"/>
      <c r="AJ308" s="132"/>
      <c r="AK308" s="132"/>
      <c r="AL308" s="132"/>
      <c r="AM308" s="132"/>
      <c r="AN308" s="132"/>
      <c r="AO308" s="132"/>
      <c r="AP308" s="132"/>
      <c r="AQ308" s="132"/>
      <c r="AR308" s="132"/>
      <c r="AS308" s="132"/>
      <c r="AT308" s="132"/>
      <c r="AU308" s="132"/>
      <c r="AV308" s="132"/>
      <c r="AW308" s="132"/>
    </row>
    <row r="309" spans="1:49" ht="21.75" customHeight="1">
      <c r="A309" s="126"/>
      <c r="B309" s="133" t="str">
        <f t="array" ref="B309">INDEX(รายชื่ออาจารย์ตามสาขา!$C:$C,MATCH('เอกสารหมายเลข 1 ส่งเสิรม'!$T309,รายชื่ออาจารย์ตามสาขา!$B:$B,0))</f>
        <v>นายภาคิณ  ลอยเจริญ</v>
      </c>
      <c r="C309" s="133" t="str">
        <f t="array" ref="C309">INDEX(รายชื่ออาจารย์ตามสาขา!$D:$D,MATCH('เอกสารหมายเลข 1 ส่งเสิรม'!$T309,รายชื่ออาจารย์ตามสาขา!$B:$B,0))</f>
        <v>คณะเทคโนโลยีอุตสาหกรรม</v>
      </c>
      <c r="D309" s="134" t="str">
        <f t="array" ref="D309">INDEX(รายชื่ออาจารย์ตามสาขา!$E:$E,MATCH('เอกสารหมายเลข 1 ส่งเสิรม'!$T309,รายชื่ออาจารย์ตามสาขา!$B:$B,0))</f>
        <v>สาขาวิชาโยธาและสถาปัตยกรรม</v>
      </c>
      <c r="E309" s="134"/>
      <c r="F309" s="134"/>
      <c r="G309" s="134"/>
      <c r="H309" s="134"/>
      <c r="I309" s="134" t="e">
        <f t="array" aca="1" ref="I309" ca="1">_xludf.IFNA(INDEX(รายชื่ออาจารย์ตามสาขา!$F:$F,MATCH('เอกสารหมายเลข 1 ส่งเสิรม'!$T309,รายชื่ออาจารย์ตามสาขา!$B:$B,0)),"บุคคลภายนอก")</f>
        <v>#NAME?</v>
      </c>
      <c r="J309" s="135" t="e">
        <f t="shared" ca="1" si="618"/>
        <v>#NAME?</v>
      </c>
      <c r="K309" s="135" t="e">
        <f t="shared" ca="1" si="619"/>
        <v>#NAME?</v>
      </c>
      <c r="L309" s="135"/>
      <c r="M309" s="135" t="e">
        <f t="shared" ca="1" si="620"/>
        <v>#NAME?</v>
      </c>
      <c r="N309" s="135" t="e">
        <f t="shared" ca="1" si="621"/>
        <v>#NAME?</v>
      </c>
      <c r="O309" s="135" t="e">
        <f t="shared" ca="1" si="622"/>
        <v>#NAME?</v>
      </c>
      <c r="P309" s="135" t="e">
        <f t="shared" ca="1" si="531"/>
        <v>#NAME?</v>
      </c>
      <c r="Q309" s="128"/>
      <c r="R309" s="128"/>
      <c r="S309" s="128"/>
      <c r="T309" s="140">
        <v>3341500088244</v>
      </c>
      <c r="U309" s="140">
        <v>3341500088244</v>
      </c>
      <c r="V309" s="131">
        <f t="shared" si="18"/>
        <v>1</v>
      </c>
      <c r="W309" s="135">
        <f t="shared" si="623"/>
        <v>0</v>
      </c>
      <c r="X309" s="135">
        <f t="shared" si="624"/>
        <v>0</v>
      </c>
      <c r="Y309" s="135"/>
      <c r="Z309" s="135">
        <f t="shared" si="625"/>
        <v>0</v>
      </c>
      <c r="AA309" s="135">
        <f t="shared" si="626"/>
        <v>0</v>
      </c>
      <c r="AB309" s="135">
        <f t="shared" si="627"/>
        <v>0</v>
      </c>
      <c r="AC309" s="135">
        <f t="shared" si="533"/>
        <v>0</v>
      </c>
      <c r="AD309" s="132"/>
      <c r="AE309" s="132"/>
      <c r="AF309" s="132"/>
      <c r="AG309" s="132"/>
      <c r="AH309" s="132"/>
      <c r="AI309" s="132"/>
      <c r="AJ309" s="132"/>
      <c r="AK309" s="132"/>
      <c r="AL309" s="132"/>
      <c r="AM309" s="132"/>
      <c r="AN309" s="132"/>
      <c r="AO309" s="132"/>
      <c r="AP309" s="132"/>
      <c r="AQ309" s="132"/>
      <c r="AR309" s="132"/>
      <c r="AS309" s="132"/>
      <c r="AT309" s="132"/>
      <c r="AU309" s="132"/>
      <c r="AV309" s="132"/>
      <c r="AW309" s="132"/>
    </row>
    <row r="310" spans="1:49" ht="21.75" customHeight="1">
      <c r="A310" s="138"/>
      <c r="B310" s="133" t="str">
        <f t="array" ref="B310">INDEX(รายชื่ออาจารย์ตามสาขา!$C:$C,MATCH('เอกสารหมายเลข 1 ส่งเสิรม'!$T310,รายชื่ออาจารย์ตามสาขา!$B:$B,0))</f>
        <v>ผศ.สิทธิศักดิ์  ผุยโสภา</v>
      </c>
      <c r="C310" s="133" t="str">
        <f t="array" ref="C310">INDEX(รายชื่ออาจารย์ตามสาขา!$D:$D,MATCH('เอกสารหมายเลข 1 ส่งเสิรม'!$T310,รายชื่ออาจารย์ตามสาขา!$B:$B,0))</f>
        <v>คณะเทคโนโลยีอุตสาหกรรม</v>
      </c>
      <c r="D310" s="134" t="str">
        <f t="array" ref="D310">INDEX(รายชื่ออาจารย์ตามสาขา!$E:$E,MATCH('เอกสารหมายเลข 1 ส่งเสิรม'!$T310,รายชื่ออาจารย์ตามสาขา!$B:$B,0))</f>
        <v>สาขาวิชาโยธาและสถาปัตยกรรม</v>
      </c>
      <c r="E310" s="134"/>
      <c r="F310" s="134"/>
      <c r="G310" s="134"/>
      <c r="H310" s="134"/>
      <c r="I310" s="134" t="e">
        <f t="array" aca="1" ref="I310" ca="1">_xludf.IFNA(INDEX(รายชื่ออาจารย์ตามสาขา!$F:$F,MATCH('เอกสารหมายเลข 1 ส่งเสิรม'!$T310,รายชื่ออาจารย์ตามสาขา!$B:$B,0)),"บุคคลภายนอก")</f>
        <v>#NAME?</v>
      </c>
      <c r="J310" s="135" t="e">
        <f t="shared" ca="1" si="618"/>
        <v>#NAME?</v>
      </c>
      <c r="K310" s="135" t="e">
        <f t="shared" ca="1" si="619"/>
        <v>#NAME?</v>
      </c>
      <c r="L310" s="135"/>
      <c r="M310" s="135" t="e">
        <f t="shared" ca="1" si="620"/>
        <v>#NAME?</v>
      </c>
      <c r="N310" s="135" t="e">
        <f t="shared" ca="1" si="621"/>
        <v>#NAME?</v>
      </c>
      <c r="O310" s="135" t="e">
        <f t="shared" ca="1" si="622"/>
        <v>#NAME?</v>
      </c>
      <c r="P310" s="135" t="e">
        <f t="shared" ca="1" si="531"/>
        <v>#NAME?</v>
      </c>
      <c r="Q310" s="134"/>
      <c r="R310" s="134"/>
      <c r="S310" s="134"/>
      <c r="T310" s="140">
        <v>3410101302771</v>
      </c>
      <c r="U310" s="140">
        <v>3410101302771</v>
      </c>
      <c r="V310" s="131">
        <f t="shared" si="18"/>
        <v>1</v>
      </c>
      <c r="W310" s="135">
        <f t="shared" si="623"/>
        <v>0</v>
      </c>
      <c r="X310" s="135">
        <f t="shared" si="624"/>
        <v>0</v>
      </c>
      <c r="Y310" s="135"/>
      <c r="Z310" s="135">
        <f t="shared" si="625"/>
        <v>0</v>
      </c>
      <c r="AA310" s="135">
        <f t="shared" si="626"/>
        <v>0</v>
      </c>
      <c r="AB310" s="135">
        <f t="shared" si="627"/>
        <v>0</v>
      </c>
      <c r="AC310" s="135">
        <f t="shared" si="533"/>
        <v>0</v>
      </c>
      <c r="AD310" s="139"/>
      <c r="AE310" s="139"/>
      <c r="AF310" s="139"/>
      <c r="AG310" s="139"/>
      <c r="AH310" s="139"/>
      <c r="AI310" s="139"/>
      <c r="AJ310" s="139"/>
      <c r="AK310" s="139"/>
      <c r="AL310" s="139"/>
      <c r="AM310" s="139"/>
      <c r="AN310" s="139"/>
      <c r="AO310" s="139"/>
      <c r="AP310" s="139"/>
      <c r="AQ310" s="139"/>
      <c r="AR310" s="139"/>
      <c r="AS310" s="139"/>
      <c r="AT310" s="139"/>
      <c r="AU310" s="139"/>
      <c r="AV310" s="139"/>
      <c r="AW310" s="139"/>
    </row>
    <row r="311" spans="1:49" ht="21.75" customHeight="1">
      <c r="A311" s="138"/>
      <c r="B311" s="133" t="str">
        <f t="array" ref="B311">INDEX(รายชื่ออาจารย์ตามสาขา!$C:$C,MATCH('เอกสารหมายเลข 1 ส่งเสิรม'!$T311,รายชื่ออาจารย์ตามสาขา!$B:$B,0))</f>
        <v>นายวุฒินันต์  ประทุม</v>
      </c>
      <c r="C311" s="133" t="str">
        <f t="array" ref="C311">INDEX(รายชื่ออาจารย์ตามสาขา!$D:$D,MATCH('เอกสารหมายเลข 1 ส่งเสิรม'!$T311,รายชื่ออาจารย์ตามสาขา!$B:$B,0))</f>
        <v>คณะเทคโนโลยีอุตสาหกรรม</v>
      </c>
      <c r="D311" s="134" t="str">
        <f t="array" ref="D311">INDEX(รายชื่ออาจารย์ตามสาขา!$E:$E,MATCH('เอกสารหมายเลข 1 ส่งเสิรม'!$T311,รายชื่ออาจารย์ตามสาขา!$B:$B,0))</f>
        <v>สาขาวิชาโยธาและสถาปัตยกรรม</v>
      </c>
      <c r="E311" s="134"/>
      <c r="F311" s="134"/>
      <c r="G311" s="134"/>
      <c r="H311" s="134"/>
      <c r="I311" s="134" t="e">
        <f t="array" aca="1" ref="I311" ca="1">_xludf.IFNA(INDEX(รายชื่ออาจารย์ตามสาขา!$F:$F,MATCH('เอกสารหมายเลข 1 ส่งเสิรม'!$T311,รายชื่ออาจารย์ตามสาขา!$B:$B,0)),"บุคคลภายนอก")</f>
        <v>#NAME?</v>
      </c>
      <c r="J311" s="135" t="e">
        <f t="shared" ca="1" si="618"/>
        <v>#NAME?</v>
      </c>
      <c r="K311" s="135" t="e">
        <f t="shared" ca="1" si="619"/>
        <v>#NAME?</v>
      </c>
      <c r="L311" s="135"/>
      <c r="M311" s="135" t="e">
        <f t="shared" ca="1" si="620"/>
        <v>#NAME?</v>
      </c>
      <c r="N311" s="135" t="e">
        <f t="shared" ca="1" si="621"/>
        <v>#NAME?</v>
      </c>
      <c r="O311" s="135" t="e">
        <f t="shared" ca="1" si="622"/>
        <v>#NAME?</v>
      </c>
      <c r="P311" s="135" t="e">
        <f t="shared" ca="1" si="531"/>
        <v>#NAME?</v>
      </c>
      <c r="Q311" s="134"/>
      <c r="R311" s="134"/>
      <c r="S311" s="134"/>
      <c r="T311" s="140">
        <v>3419900083891</v>
      </c>
      <c r="U311" s="140">
        <v>3419900083891</v>
      </c>
      <c r="V311" s="131">
        <f t="shared" si="18"/>
        <v>1</v>
      </c>
      <c r="W311" s="135">
        <f t="shared" si="623"/>
        <v>0</v>
      </c>
      <c r="X311" s="135">
        <f t="shared" si="624"/>
        <v>0</v>
      </c>
      <c r="Y311" s="135"/>
      <c r="Z311" s="135">
        <f t="shared" si="625"/>
        <v>0</v>
      </c>
      <c r="AA311" s="135">
        <f t="shared" si="626"/>
        <v>0</v>
      </c>
      <c r="AB311" s="135">
        <f t="shared" si="627"/>
        <v>0</v>
      </c>
      <c r="AC311" s="135">
        <f t="shared" si="533"/>
        <v>0</v>
      </c>
      <c r="AD311" s="139"/>
      <c r="AE311" s="139"/>
      <c r="AF311" s="139"/>
      <c r="AG311" s="139"/>
      <c r="AH311" s="139"/>
      <c r="AI311" s="139"/>
      <c r="AJ311" s="139"/>
      <c r="AK311" s="139"/>
      <c r="AL311" s="139"/>
      <c r="AM311" s="139"/>
      <c r="AN311" s="139"/>
      <c r="AO311" s="139"/>
      <c r="AP311" s="139"/>
      <c r="AQ311" s="139"/>
      <c r="AR311" s="139"/>
      <c r="AS311" s="139"/>
      <c r="AT311" s="139"/>
      <c r="AU311" s="139"/>
      <c r="AV311" s="139"/>
      <c r="AW311" s="139"/>
    </row>
    <row r="312" spans="1:49" ht="21.75" customHeight="1">
      <c r="A312" s="138"/>
      <c r="B312" s="133" t="str">
        <f t="array" ref="B312">INDEX(รายชื่ออาจารย์ตามสาขา!$C:$C,MATCH('เอกสารหมายเลข 1 ส่งเสิรม'!$T312,รายชื่ออาจารย์ตามสาขา!$B:$B,0))</f>
        <v>นายอาณัฐพงษ์  ภาระหัส</v>
      </c>
      <c r="C312" s="133" t="str">
        <f t="array" ref="C312">INDEX(รายชื่ออาจารย์ตามสาขา!$D:$D,MATCH('เอกสารหมายเลข 1 ส่งเสิรม'!$T312,รายชื่ออาจารย์ตามสาขา!$B:$B,0))</f>
        <v>คณะเทคโนโลยีอุตสาหกรรม</v>
      </c>
      <c r="D312" s="134" t="str">
        <f t="array" ref="D312">INDEX(รายชื่ออาจารย์ตามสาขา!$E:$E,MATCH('เอกสารหมายเลข 1 ส่งเสิรม'!$T312,รายชื่ออาจารย์ตามสาขา!$B:$B,0))</f>
        <v>สาขาวิชาโยธาและสถาปัตยกรรม</v>
      </c>
      <c r="E312" s="134"/>
      <c r="F312" s="134"/>
      <c r="G312" s="134"/>
      <c r="H312" s="134"/>
      <c r="I312" s="134" t="e">
        <f t="array" aca="1" ref="I312" ca="1">_xludf.IFNA(INDEX(รายชื่ออาจารย์ตามสาขา!$F:$F,MATCH('เอกสารหมายเลข 1 ส่งเสิรม'!$T312,รายชื่ออาจารย์ตามสาขา!$B:$B,0)),"บุคคลภายนอก")</f>
        <v>#NAME?</v>
      </c>
      <c r="J312" s="135" t="e">
        <f t="shared" ca="1" si="618"/>
        <v>#NAME?</v>
      </c>
      <c r="K312" s="135" t="e">
        <f t="shared" ca="1" si="619"/>
        <v>#NAME?</v>
      </c>
      <c r="L312" s="135"/>
      <c r="M312" s="135" t="e">
        <f t="shared" ca="1" si="620"/>
        <v>#NAME?</v>
      </c>
      <c r="N312" s="135" t="e">
        <f t="shared" ca="1" si="621"/>
        <v>#NAME?</v>
      </c>
      <c r="O312" s="135" t="e">
        <f t="shared" ca="1" si="622"/>
        <v>#NAME?</v>
      </c>
      <c r="P312" s="135" t="e">
        <f t="shared" ca="1" si="531"/>
        <v>#NAME?</v>
      </c>
      <c r="Q312" s="134"/>
      <c r="R312" s="134"/>
      <c r="S312" s="134"/>
      <c r="T312" s="140">
        <v>1470100019344</v>
      </c>
      <c r="U312" s="140">
        <v>1470100019344</v>
      </c>
      <c r="V312" s="131">
        <f t="shared" si="18"/>
        <v>1</v>
      </c>
      <c r="W312" s="135">
        <f t="shared" si="623"/>
        <v>0</v>
      </c>
      <c r="X312" s="135">
        <f t="shared" si="624"/>
        <v>0</v>
      </c>
      <c r="Y312" s="135"/>
      <c r="Z312" s="135">
        <f t="shared" si="625"/>
        <v>0</v>
      </c>
      <c r="AA312" s="135">
        <f t="shared" si="626"/>
        <v>0</v>
      </c>
      <c r="AB312" s="135">
        <f t="shared" si="627"/>
        <v>0</v>
      </c>
      <c r="AC312" s="135">
        <f t="shared" si="533"/>
        <v>0</v>
      </c>
      <c r="AD312" s="139"/>
      <c r="AE312" s="139"/>
      <c r="AF312" s="139"/>
      <c r="AG312" s="139"/>
      <c r="AH312" s="139"/>
      <c r="AI312" s="139"/>
      <c r="AJ312" s="139"/>
      <c r="AK312" s="139"/>
      <c r="AL312" s="139"/>
      <c r="AM312" s="139"/>
      <c r="AN312" s="139"/>
      <c r="AO312" s="139"/>
      <c r="AP312" s="139"/>
      <c r="AQ312" s="139"/>
      <c r="AR312" s="139"/>
      <c r="AS312" s="139"/>
      <c r="AT312" s="139"/>
      <c r="AU312" s="139"/>
      <c r="AV312" s="139"/>
      <c r="AW312" s="139"/>
    </row>
    <row r="313" spans="1:49" ht="21.75" customHeight="1">
      <c r="A313" s="138"/>
      <c r="B313" s="133" t="str">
        <f t="array" ref="B313">INDEX(รายชื่ออาจารย์ตามสาขา!$C:$C,MATCH('เอกสารหมายเลข 1 ส่งเสิรม'!$T313,รายชื่ออาจารย์ตามสาขา!$B:$B,0))</f>
        <v>นายวรวุฒิ  สร้อยคำ</v>
      </c>
      <c r="C313" s="133" t="str">
        <f t="array" ref="C313">INDEX(รายชื่ออาจารย์ตามสาขา!$D:$D,MATCH('เอกสารหมายเลข 1 ส่งเสิรม'!$T313,รายชื่ออาจารย์ตามสาขา!$B:$B,0))</f>
        <v>คณะเทคโนโลยีอุตสาหกรรม</v>
      </c>
      <c r="D313" s="134" t="str">
        <f t="array" ref="D313">INDEX(รายชื่ออาจารย์ตามสาขา!$E:$E,MATCH('เอกสารหมายเลข 1 ส่งเสิรม'!$T313,รายชื่ออาจารย์ตามสาขา!$B:$B,0))</f>
        <v>สาขาวิชาโยธาและสถาปัตยกรรม</v>
      </c>
      <c r="E313" s="134"/>
      <c r="F313" s="134"/>
      <c r="G313" s="134"/>
      <c r="H313" s="134"/>
      <c r="I313" s="134" t="e">
        <f t="array" aca="1" ref="I313" ca="1">_xludf.IFNA(INDEX(รายชื่ออาจารย์ตามสาขา!$F:$F,MATCH('เอกสารหมายเลข 1 ส่งเสิรม'!$T313,รายชื่ออาจารย์ตามสาขา!$B:$B,0)),"บุคคลภายนอก")</f>
        <v>#NAME?</v>
      </c>
      <c r="J313" s="135" t="e">
        <f t="shared" ca="1" si="618"/>
        <v>#NAME?</v>
      </c>
      <c r="K313" s="135" t="e">
        <f t="shared" ca="1" si="619"/>
        <v>#NAME?</v>
      </c>
      <c r="L313" s="135"/>
      <c r="M313" s="135" t="e">
        <f t="shared" ca="1" si="620"/>
        <v>#NAME?</v>
      </c>
      <c r="N313" s="135" t="e">
        <f t="shared" ca="1" si="621"/>
        <v>#NAME?</v>
      </c>
      <c r="O313" s="135" t="e">
        <f t="shared" ca="1" si="622"/>
        <v>#NAME?</v>
      </c>
      <c r="P313" s="135" t="e">
        <f t="shared" ca="1" si="531"/>
        <v>#NAME?</v>
      </c>
      <c r="Q313" s="134"/>
      <c r="R313" s="134"/>
      <c r="S313" s="134"/>
      <c r="T313" s="140">
        <v>1470800183767</v>
      </c>
      <c r="U313" s="140">
        <v>1470800183767</v>
      </c>
      <c r="V313" s="131">
        <f t="shared" si="18"/>
        <v>1</v>
      </c>
      <c r="W313" s="135">
        <f t="shared" si="623"/>
        <v>0</v>
      </c>
      <c r="X313" s="135">
        <f t="shared" si="624"/>
        <v>0</v>
      </c>
      <c r="Y313" s="135"/>
      <c r="Z313" s="135">
        <f t="shared" si="625"/>
        <v>0</v>
      </c>
      <c r="AA313" s="135">
        <f t="shared" si="626"/>
        <v>0</v>
      </c>
      <c r="AB313" s="135">
        <f t="shared" si="627"/>
        <v>0</v>
      </c>
      <c r="AC313" s="135">
        <f t="shared" si="533"/>
        <v>0</v>
      </c>
      <c r="AD313" s="139"/>
      <c r="AE313" s="139"/>
      <c r="AF313" s="139"/>
      <c r="AG313" s="139"/>
      <c r="AH313" s="139"/>
      <c r="AI313" s="139"/>
      <c r="AJ313" s="139"/>
      <c r="AK313" s="139"/>
      <c r="AL313" s="139"/>
      <c r="AM313" s="139"/>
      <c r="AN313" s="139"/>
      <c r="AO313" s="139"/>
      <c r="AP313" s="139"/>
      <c r="AQ313" s="139"/>
      <c r="AR313" s="139"/>
      <c r="AS313" s="139"/>
      <c r="AT313" s="139"/>
      <c r="AU313" s="139"/>
      <c r="AV313" s="139"/>
      <c r="AW313" s="139"/>
    </row>
    <row r="314" spans="1:49" ht="21.75" customHeight="1">
      <c r="A314" s="138"/>
      <c r="B314" s="133" t="str">
        <f t="array" ref="B314">INDEX(รายชื่ออาจารย์ตามสาขา!$C:$C,MATCH('เอกสารหมายเลข 1 ส่งเสิรม'!$T314,รายชื่ออาจารย์ตามสาขา!$B:$B,0))</f>
        <v>นายมาณพ  ต้นเคน</v>
      </c>
      <c r="C314" s="133" t="str">
        <f t="array" ref="C314">INDEX(รายชื่ออาจารย์ตามสาขา!$D:$D,MATCH('เอกสารหมายเลข 1 ส่งเสิรม'!$T314,รายชื่ออาจารย์ตามสาขา!$B:$B,0))</f>
        <v>คณะเทคโนโลยีอุตสาหกรรม</v>
      </c>
      <c r="D314" s="134" t="str">
        <f t="array" ref="D314">INDEX(รายชื่ออาจารย์ตามสาขา!$E:$E,MATCH('เอกสารหมายเลข 1 ส่งเสิรม'!$T314,รายชื่ออาจารย์ตามสาขา!$B:$B,0))</f>
        <v>สาขาวิชาโยธาและสถาปัตยกรรม</v>
      </c>
      <c r="E314" s="134"/>
      <c r="F314" s="134"/>
      <c r="G314" s="134"/>
      <c r="H314" s="134"/>
      <c r="I314" s="134" t="e">
        <f t="array" aca="1" ref="I314" ca="1">_xludf.IFNA(INDEX(รายชื่ออาจารย์ตามสาขา!$F:$F,MATCH('เอกสารหมายเลข 1 ส่งเสิรม'!$T314,รายชื่ออาจารย์ตามสาขา!$B:$B,0)),"บุคคลภายนอก")</f>
        <v>#NAME?</v>
      </c>
      <c r="J314" s="135" t="e">
        <f t="shared" ca="1" si="618"/>
        <v>#NAME?</v>
      </c>
      <c r="K314" s="135" t="e">
        <f t="shared" ca="1" si="619"/>
        <v>#NAME?</v>
      </c>
      <c r="L314" s="135"/>
      <c r="M314" s="135" t="e">
        <f t="shared" ca="1" si="620"/>
        <v>#NAME?</v>
      </c>
      <c r="N314" s="135" t="e">
        <f t="shared" ca="1" si="621"/>
        <v>#NAME?</v>
      </c>
      <c r="O314" s="135" t="e">
        <f t="shared" ca="1" si="622"/>
        <v>#NAME?</v>
      </c>
      <c r="P314" s="135" t="e">
        <f t="shared" ca="1" si="531"/>
        <v>#NAME?</v>
      </c>
      <c r="Q314" s="134"/>
      <c r="R314" s="134"/>
      <c r="S314" s="134"/>
      <c r="T314" s="140">
        <v>1489900107611</v>
      </c>
      <c r="U314" s="140">
        <v>1489900107611</v>
      </c>
      <c r="V314" s="131">
        <f t="shared" si="18"/>
        <v>1</v>
      </c>
      <c r="W314" s="135">
        <f t="shared" si="623"/>
        <v>0</v>
      </c>
      <c r="X314" s="135">
        <f t="shared" si="624"/>
        <v>0</v>
      </c>
      <c r="Y314" s="135"/>
      <c r="Z314" s="135">
        <f t="shared" si="625"/>
        <v>0</v>
      </c>
      <c r="AA314" s="135">
        <f t="shared" si="626"/>
        <v>0</v>
      </c>
      <c r="AB314" s="135">
        <f t="shared" si="627"/>
        <v>0</v>
      </c>
      <c r="AC314" s="135">
        <f t="shared" si="533"/>
        <v>0</v>
      </c>
      <c r="AD314" s="139"/>
      <c r="AE314" s="139"/>
      <c r="AF314" s="139"/>
      <c r="AG314" s="139"/>
      <c r="AH314" s="139"/>
      <c r="AI314" s="139"/>
      <c r="AJ314" s="139"/>
      <c r="AK314" s="139"/>
      <c r="AL314" s="139"/>
      <c r="AM314" s="139"/>
      <c r="AN314" s="139"/>
      <c r="AO314" s="139"/>
      <c r="AP314" s="139"/>
      <c r="AQ314" s="139"/>
      <c r="AR314" s="139"/>
      <c r="AS314" s="139"/>
      <c r="AT314" s="139"/>
      <c r="AU314" s="139"/>
      <c r="AV314" s="139"/>
      <c r="AW314" s="139"/>
    </row>
    <row r="315" spans="1:49" ht="21.75" customHeight="1">
      <c r="A315" s="138"/>
      <c r="B315" s="133" t="str">
        <f t="array" ref="B315">INDEX(รายชื่ออาจารย์ตามสาขา!$C:$C,MATCH('เอกสารหมายเลข 1 ส่งเสิรม'!$T315,รายชื่ออาจารย์ตามสาขา!$B:$B,0))</f>
        <v>นายวัชรกุล  ก้อนกั้น</v>
      </c>
      <c r="C315" s="133" t="str">
        <f t="array" ref="C315">INDEX(รายชื่ออาจารย์ตามสาขา!$D:$D,MATCH('เอกสารหมายเลข 1 ส่งเสิรม'!$T315,รายชื่ออาจารย์ตามสาขา!$B:$B,0))</f>
        <v>คณะเทคโนโลยีอุตสาหกรรม</v>
      </c>
      <c r="D315" s="134" t="str">
        <f t="array" ref="D315">INDEX(รายชื่ออาจารย์ตามสาขา!$E:$E,MATCH('เอกสารหมายเลข 1 ส่งเสิรม'!$T315,รายชื่ออาจารย์ตามสาขา!$B:$B,0))</f>
        <v>สาขาวิชาโยธาและสถาปัตยกรรม</v>
      </c>
      <c r="E315" s="134"/>
      <c r="F315" s="134"/>
      <c r="G315" s="134"/>
      <c r="H315" s="134"/>
      <c r="I315" s="134" t="e">
        <f t="array" aca="1" ref="I315" ca="1">_xludf.IFNA(INDEX(รายชื่ออาจารย์ตามสาขา!$F:$F,MATCH('เอกสารหมายเลข 1 ส่งเสิรม'!$T315,รายชื่ออาจารย์ตามสาขา!$B:$B,0)),"บุคคลภายนอก")</f>
        <v>#NAME?</v>
      </c>
      <c r="J315" s="135" t="e">
        <f t="shared" ca="1" si="618"/>
        <v>#NAME?</v>
      </c>
      <c r="K315" s="135" t="e">
        <f t="shared" ca="1" si="619"/>
        <v>#NAME?</v>
      </c>
      <c r="L315" s="135"/>
      <c r="M315" s="135" t="e">
        <f t="shared" ca="1" si="620"/>
        <v>#NAME?</v>
      </c>
      <c r="N315" s="135" t="e">
        <f t="shared" ca="1" si="621"/>
        <v>#NAME?</v>
      </c>
      <c r="O315" s="135" t="e">
        <f t="shared" ca="1" si="622"/>
        <v>#NAME?</v>
      </c>
      <c r="P315" s="135" t="e">
        <f t="shared" ca="1" si="531"/>
        <v>#NAME?</v>
      </c>
      <c r="Q315" s="134"/>
      <c r="R315" s="134"/>
      <c r="S315" s="134"/>
      <c r="T315" s="140">
        <v>5470100022305</v>
      </c>
      <c r="U315" s="140">
        <v>5470100022305</v>
      </c>
      <c r="V315" s="131">
        <f t="shared" si="18"/>
        <v>1</v>
      </c>
      <c r="W315" s="135">
        <f t="shared" si="623"/>
        <v>0</v>
      </c>
      <c r="X315" s="135">
        <f t="shared" si="624"/>
        <v>0</v>
      </c>
      <c r="Y315" s="135"/>
      <c r="Z315" s="135">
        <f t="shared" si="625"/>
        <v>0</v>
      </c>
      <c r="AA315" s="135">
        <f t="shared" si="626"/>
        <v>0</v>
      </c>
      <c r="AB315" s="135">
        <f t="shared" si="627"/>
        <v>0</v>
      </c>
      <c r="AC315" s="135">
        <f t="shared" si="533"/>
        <v>0</v>
      </c>
      <c r="AD315" s="139"/>
      <c r="AE315" s="139"/>
      <c r="AF315" s="139"/>
      <c r="AG315" s="139"/>
      <c r="AH315" s="139"/>
      <c r="AI315" s="139"/>
      <c r="AJ315" s="139"/>
      <c r="AK315" s="139"/>
      <c r="AL315" s="139"/>
      <c r="AM315" s="139"/>
      <c r="AN315" s="139"/>
      <c r="AO315" s="139"/>
      <c r="AP315" s="139"/>
      <c r="AQ315" s="139"/>
      <c r="AR315" s="139"/>
      <c r="AS315" s="139"/>
      <c r="AT315" s="139"/>
      <c r="AU315" s="139"/>
      <c r="AV315" s="139"/>
      <c r="AW315" s="139"/>
    </row>
    <row r="316" spans="1:49" ht="21.75" customHeight="1">
      <c r="A316" s="138"/>
      <c r="B316" s="133"/>
      <c r="C316" s="133"/>
      <c r="D316" s="134"/>
      <c r="E316" s="134"/>
      <c r="F316" s="134"/>
      <c r="G316" s="134"/>
      <c r="H316" s="134"/>
      <c r="I316" s="134"/>
      <c r="J316" s="135"/>
      <c r="K316" s="135"/>
      <c r="L316" s="135"/>
      <c r="M316" s="135"/>
      <c r="N316" s="135"/>
      <c r="O316" s="135"/>
      <c r="P316" s="135">
        <f t="shared" si="531"/>
        <v>0</v>
      </c>
      <c r="Q316" s="134"/>
      <c r="R316" s="134"/>
      <c r="S316" s="134"/>
      <c r="T316" s="140"/>
      <c r="U316" s="140"/>
      <c r="V316" s="131">
        <f t="shared" si="18"/>
        <v>0</v>
      </c>
      <c r="W316" s="135"/>
      <c r="X316" s="135"/>
      <c r="Y316" s="135"/>
      <c r="Z316" s="135"/>
      <c r="AA316" s="135"/>
      <c r="AB316" s="135"/>
      <c r="AC316" s="135">
        <f t="shared" si="533"/>
        <v>0</v>
      </c>
      <c r="AD316" s="139"/>
      <c r="AE316" s="139"/>
      <c r="AF316" s="139"/>
      <c r="AG316" s="139"/>
      <c r="AH316" s="139"/>
      <c r="AI316" s="139"/>
      <c r="AJ316" s="139"/>
      <c r="AK316" s="139"/>
      <c r="AL316" s="139"/>
      <c r="AM316" s="139"/>
      <c r="AN316" s="139"/>
      <c r="AO316" s="139"/>
      <c r="AP316" s="139"/>
      <c r="AQ316" s="139"/>
      <c r="AR316" s="139"/>
      <c r="AS316" s="139"/>
      <c r="AT316" s="139"/>
      <c r="AU316" s="139"/>
      <c r="AV316" s="139"/>
      <c r="AW316" s="139"/>
    </row>
    <row r="317" spans="1:49" ht="21.75" customHeight="1">
      <c r="A317" s="141" t="s">
        <v>773</v>
      </c>
      <c r="B317" s="141"/>
      <c r="C317" s="141"/>
      <c r="D317" s="142"/>
      <c r="E317" s="142"/>
      <c r="F317" s="142"/>
      <c r="G317" s="142"/>
      <c r="H317" s="142"/>
      <c r="I317" s="142"/>
      <c r="J317" s="143" t="e">
        <f t="shared" ref="J317:O317" ca="1" si="628">J318-J393</f>
        <v>#NAME?</v>
      </c>
      <c r="K317" s="143" t="e">
        <f t="shared" ca="1" si="628"/>
        <v>#NAME?</v>
      </c>
      <c r="L317" s="143">
        <f t="shared" si="628"/>
        <v>0</v>
      </c>
      <c r="M317" s="143" t="e">
        <f t="shared" ca="1" si="628"/>
        <v>#NAME?</v>
      </c>
      <c r="N317" s="143" t="e">
        <f t="shared" ca="1" si="628"/>
        <v>#NAME?</v>
      </c>
      <c r="O317" s="143" t="e">
        <f t="shared" ca="1" si="628"/>
        <v>#NAME?</v>
      </c>
      <c r="P317" s="145" t="e">
        <f t="shared" ca="1" si="531"/>
        <v>#NAME?</v>
      </c>
      <c r="Q317" s="146"/>
      <c r="R317" s="146"/>
      <c r="S317" s="146"/>
      <c r="T317" s="56"/>
      <c r="U317" s="56"/>
      <c r="V317" s="68">
        <f t="shared" si="18"/>
        <v>0</v>
      </c>
      <c r="W317" s="143">
        <f t="shared" ref="W317:AB317" si="629">W318-W393</f>
        <v>0</v>
      </c>
      <c r="X317" s="143">
        <f t="shared" si="629"/>
        <v>0</v>
      </c>
      <c r="Y317" s="143">
        <f t="shared" si="629"/>
        <v>0</v>
      </c>
      <c r="Z317" s="143">
        <f t="shared" si="629"/>
        <v>0</v>
      </c>
      <c r="AA317" s="143">
        <f t="shared" si="629"/>
        <v>0</v>
      </c>
      <c r="AB317" s="143">
        <f t="shared" si="629"/>
        <v>0</v>
      </c>
      <c r="AC317" s="145">
        <f t="shared" si="533"/>
        <v>0</v>
      </c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</row>
    <row r="318" spans="1:49" ht="21.75" customHeight="1">
      <c r="A318" s="141" t="str">
        <f>C320</f>
        <v>คณะมนุษยศาสตร์และสังคมศาสตร์</v>
      </c>
      <c r="B318" s="141"/>
      <c r="C318" s="141"/>
      <c r="D318" s="142"/>
      <c r="E318" s="142"/>
      <c r="F318" s="142"/>
      <c r="G318" s="142"/>
      <c r="H318" s="142" t="str">
        <f>F318&amp; " สาขา"&amp;D318&amp;" "&amp;E318&amp;" ปี "&amp;G318</f>
        <v xml:space="preserve"> สาขา  ปี </v>
      </c>
      <c r="I318" s="142"/>
      <c r="J318" s="143" t="e">
        <f t="shared" ref="J318:N318" ca="1" si="630">SUMIF($C:$C,$A318,J:J)</f>
        <v>#NAME?</v>
      </c>
      <c r="K318" s="143" t="e">
        <f t="shared" ca="1" si="630"/>
        <v>#NAME?</v>
      </c>
      <c r="L318" s="143">
        <f t="shared" si="630"/>
        <v>0</v>
      </c>
      <c r="M318" s="143" t="e">
        <f t="shared" ca="1" si="630"/>
        <v>#NAME?</v>
      </c>
      <c r="N318" s="145" t="e">
        <f t="shared" ca="1" si="630"/>
        <v>#NAME?</v>
      </c>
      <c r="O318" s="145">
        <f>IF(I318="บุคคลภายนอก",1,0)</f>
        <v>0</v>
      </c>
      <c r="P318" s="145" t="e">
        <f t="shared" ca="1" si="531"/>
        <v>#NAME?</v>
      </c>
      <c r="Q318" s="146"/>
      <c r="R318" s="146"/>
      <c r="S318" s="146"/>
      <c r="T318" s="56"/>
      <c r="U318" s="56"/>
      <c r="V318" s="68">
        <f t="shared" si="18"/>
        <v>0</v>
      </c>
      <c r="W318" s="143">
        <f t="shared" ref="W318:AA318" si="631">SUMIF($C:$C,$A318,W:W)</f>
        <v>0</v>
      </c>
      <c r="X318" s="143">
        <f t="shared" si="631"/>
        <v>0</v>
      </c>
      <c r="Y318" s="143">
        <f t="shared" si="631"/>
        <v>0</v>
      </c>
      <c r="Z318" s="143">
        <f t="shared" si="631"/>
        <v>0</v>
      </c>
      <c r="AA318" s="145">
        <f t="shared" si="631"/>
        <v>0</v>
      </c>
      <c r="AB318" s="145">
        <f>IF(V318="บุคคลภายนอก",1,0)</f>
        <v>0</v>
      </c>
      <c r="AC318" s="145">
        <f t="shared" si="533"/>
        <v>0</v>
      </c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</row>
    <row r="319" spans="1:49" ht="21.75" customHeight="1">
      <c r="A319" s="103">
        <v>1</v>
      </c>
      <c r="B319" s="104" t="str">
        <f>F320&amp; " สาขา"&amp;D320&amp;" "&amp;E320&amp;" ปี "&amp;G320</f>
        <v>ศิลปศาสตรบัณฑิต สาขาการท่องเที่ยว ปรับปรุง ปี 2559</v>
      </c>
      <c r="C319" s="104"/>
      <c r="D319" s="105"/>
      <c r="E319" s="105"/>
      <c r="F319" s="105"/>
      <c r="G319" s="105"/>
      <c r="H319" s="105"/>
      <c r="I319" s="105"/>
      <c r="J319" s="106" t="e">
        <f t="shared" ref="J319:O319" ca="1" si="632">SUMIF($H:$H,$B319,J:J)</f>
        <v>#NAME?</v>
      </c>
      <c r="K319" s="106" t="e">
        <f t="shared" ca="1" si="632"/>
        <v>#NAME?</v>
      </c>
      <c r="L319" s="106">
        <f t="shared" si="632"/>
        <v>0</v>
      </c>
      <c r="M319" s="106" t="e">
        <f t="shared" ca="1" si="632"/>
        <v>#NAME?</v>
      </c>
      <c r="N319" s="106" t="e">
        <f t="shared" ca="1" si="632"/>
        <v>#NAME?</v>
      </c>
      <c r="O319" s="106" t="e">
        <f t="shared" ca="1" si="632"/>
        <v>#NAME?</v>
      </c>
      <c r="P319" s="106" t="e">
        <f t="shared" ca="1" si="531"/>
        <v>#NAME?</v>
      </c>
      <c r="Q319" s="105"/>
      <c r="R319" s="105"/>
      <c r="S319" s="105"/>
      <c r="T319" s="58"/>
      <c r="U319" s="58"/>
      <c r="V319" s="68">
        <f t="shared" si="18"/>
        <v>0</v>
      </c>
      <c r="W319" s="106">
        <f t="shared" ref="W319:AB319" si="633">SUMIF($H:$H,$B319,W:W)</f>
        <v>0</v>
      </c>
      <c r="X319" s="106">
        <f t="shared" si="633"/>
        <v>0</v>
      </c>
      <c r="Y319" s="106">
        <f t="shared" si="633"/>
        <v>0</v>
      </c>
      <c r="Z319" s="106">
        <f t="shared" si="633"/>
        <v>0</v>
      </c>
      <c r="AA319" s="106">
        <f t="shared" si="633"/>
        <v>0</v>
      </c>
      <c r="AB319" s="106">
        <f t="shared" si="633"/>
        <v>0</v>
      </c>
      <c r="AC319" s="106">
        <f t="shared" si="533"/>
        <v>0</v>
      </c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</row>
    <row r="320" spans="1:49" ht="21.75" customHeight="1">
      <c r="A320" s="97"/>
      <c r="B320" s="98" t="s">
        <v>337</v>
      </c>
      <c r="C320" s="98" t="s">
        <v>331</v>
      </c>
      <c r="D320" s="99" t="s">
        <v>336</v>
      </c>
      <c r="E320" s="99" t="s">
        <v>46</v>
      </c>
      <c r="F320" s="99" t="s">
        <v>335</v>
      </c>
      <c r="G320" s="99" t="s">
        <v>45</v>
      </c>
      <c r="H320" s="99" t="str">
        <f t="shared" ref="H320:H324" si="634">F320&amp; " สาขา"&amp;D320&amp;" "&amp;E320&amp;" ปี "&amp;G320</f>
        <v>ศิลปศาสตรบัณฑิต สาขาการท่องเที่ยว ปรับปรุง ปี 2559</v>
      </c>
      <c r="I320" s="99" t="e">
        <f t="array" aca="1" ref="I320" ca="1">_xludf.IFNA(INDEX(รายชื่ออาจารย์ตามสาขา!$F:$F,MATCH('เอกสารหมายเลข 1 ส่งเสิรม'!$T320,รายชื่ออาจารย์ตามสาขา!$B:$B,0)),"บุคคลภายนอก")</f>
        <v>#NAME?</v>
      </c>
      <c r="J320" s="100" t="e">
        <f t="shared" ref="J320:J324" ca="1" si="635">IF(I320="ข้าราชการพลเรือนในสถาบันอุดมศึกษา",1,0)</f>
        <v>#NAME?</v>
      </c>
      <c r="K320" s="100" t="e">
        <f t="shared" ref="K320:K324" ca="1" si="636">IF(I320="พนักงานมหาวิทยาลัย",1,0)</f>
        <v>#NAME?</v>
      </c>
      <c r="L320" s="100"/>
      <c r="M320" s="100" t="e">
        <f t="shared" ref="M320:M324" ca="1" si="637">IF(I320="ลูกจ้างชั่วคราวรายเดือน",1,0)</f>
        <v>#NAME?</v>
      </c>
      <c r="N320" s="100" t="e">
        <f t="shared" ref="N320:N324" ca="1" si="638">IF(I320="อาจารย์พิเศษรายชั่วโมง",1,0)</f>
        <v>#NAME?</v>
      </c>
      <c r="O320" s="100" t="e">
        <f t="shared" ref="O320:O324" ca="1" si="639">IF(I320="บุคคลภายนอก",1,0)</f>
        <v>#NAME?</v>
      </c>
      <c r="P320" s="100" t="e">
        <f t="shared" ca="1" si="531"/>
        <v>#NAME?</v>
      </c>
      <c r="Q320" s="99"/>
      <c r="R320" s="99"/>
      <c r="S320" s="99"/>
      <c r="T320" s="8">
        <v>3470101491965</v>
      </c>
      <c r="U320" s="8">
        <v>3470101491965</v>
      </c>
      <c r="V320" s="68">
        <f t="shared" si="18"/>
        <v>1</v>
      </c>
      <c r="W320" s="100">
        <f t="shared" ref="W320:W324" si="640">IF(V320="ข้าราชการพลเรือนในสถาบันอุดมศึกษา",1,0)</f>
        <v>0</v>
      </c>
      <c r="X320" s="100">
        <f t="shared" ref="X320:X324" si="641">IF(V320="พนักงานมหาวิทยาลัย",1,0)</f>
        <v>0</v>
      </c>
      <c r="Y320" s="100"/>
      <c r="Z320" s="100">
        <f t="shared" ref="Z320:Z324" si="642">IF(V320="ลูกจ้างชั่วคราวรายเดือน",1,0)</f>
        <v>0</v>
      </c>
      <c r="AA320" s="100">
        <f t="shared" ref="AA320:AA324" si="643">IF(V320="อาจารย์พิเศษรายชั่วโมง",1,0)</f>
        <v>0</v>
      </c>
      <c r="AB320" s="100">
        <f t="shared" ref="AB320:AB324" si="644">IF(V320="บุคคลภายนอก",1,0)</f>
        <v>0</v>
      </c>
      <c r="AC320" s="100">
        <f t="shared" si="533"/>
        <v>0</v>
      </c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</row>
    <row r="321" spans="1:49" ht="21.75" customHeight="1">
      <c r="A321" s="97"/>
      <c r="B321" s="98" t="s">
        <v>339</v>
      </c>
      <c r="C321" s="98" t="s">
        <v>331</v>
      </c>
      <c r="D321" s="99" t="s">
        <v>336</v>
      </c>
      <c r="E321" s="99" t="s">
        <v>46</v>
      </c>
      <c r="F321" s="99" t="s">
        <v>335</v>
      </c>
      <c r="G321" s="99" t="s">
        <v>45</v>
      </c>
      <c r="H321" s="99" t="str">
        <f t="shared" si="634"/>
        <v>ศิลปศาสตรบัณฑิต สาขาการท่องเที่ยว ปรับปรุง ปี 2559</v>
      </c>
      <c r="I321" s="99" t="e">
        <f t="array" aca="1" ref="I321" ca="1">_xludf.IFNA(INDEX(รายชื่ออาจารย์ตามสาขา!$F:$F,MATCH('เอกสารหมายเลข 1 ส่งเสิรม'!$T321,รายชื่ออาจารย์ตามสาขา!$B:$B,0)),"บุคคลภายนอก")</f>
        <v>#NAME?</v>
      </c>
      <c r="J321" s="100" t="e">
        <f t="shared" ca="1" si="635"/>
        <v>#NAME?</v>
      </c>
      <c r="K321" s="100" t="e">
        <f t="shared" ca="1" si="636"/>
        <v>#NAME?</v>
      </c>
      <c r="L321" s="100"/>
      <c r="M321" s="100" t="e">
        <f t="shared" ca="1" si="637"/>
        <v>#NAME?</v>
      </c>
      <c r="N321" s="100" t="e">
        <f t="shared" ca="1" si="638"/>
        <v>#NAME?</v>
      </c>
      <c r="O321" s="100" t="e">
        <f t="shared" ca="1" si="639"/>
        <v>#NAME?</v>
      </c>
      <c r="P321" s="100" t="e">
        <f t="shared" ca="1" si="531"/>
        <v>#NAME?</v>
      </c>
      <c r="Q321" s="99"/>
      <c r="R321" s="99"/>
      <c r="S321" s="99"/>
      <c r="T321" s="8">
        <v>3470100836080</v>
      </c>
      <c r="U321" s="8">
        <v>3470100836080</v>
      </c>
      <c r="V321" s="68">
        <f t="shared" si="18"/>
        <v>1</v>
      </c>
      <c r="W321" s="100">
        <f t="shared" si="640"/>
        <v>0</v>
      </c>
      <c r="X321" s="100">
        <f t="shared" si="641"/>
        <v>0</v>
      </c>
      <c r="Y321" s="100"/>
      <c r="Z321" s="100">
        <f t="shared" si="642"/>
        <v>0</v>
      </c>
      <c r="AA321" s="100">
        <f t="shared" si="643"/>
        <v>0</v>
      </c>
      <c r="AB321" s="100">
        <f t="shared" si="644"/>
        <v>0</v>
      </c>
      <c r="AC321" s="100">
        <f t="shared" si="533"/>
        <v>0</v>
      </c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</row>
    <row r="322" spans="1:49" ht="21.75" customHeight="1">
      <c r="A322" s="97"/>
      <c r="B322" s="98" t="s">
        <v>341</v>
      </c>
      <c r="C322" s="98" t="s">
        <v>331</v>
      </c>
      <c r="D322" s="99" t="s">
        <v>336</v>
      </c>
      <c r="E322" s="99" t="s">
        <v>46</v>
      </c>
      <c r="F322" s="99" t="s">
        <v>335</v>
      </c>
      <c r="G322" s="99" t="s">
        <v>45</v>
      </c>
      <c r="H322" s="99" t="str">
        <f t="shared" si="634"/>
        <v>ศิลปศาสตรบัณฑิต สาขาการท่องเที่ยว ปรับปรุง ปี 2559</v>
      </c>
      <c r="I322" s="99" t="e">
        <f t="array" aca="1" ref="I322" ca="1">_xludf.IFNA(INDEX(รายชื่ออาจารย์ตามสาขา!$F:$F,MATCH('เอกสารหมายเลข 1 ส่งเสิรม'!$T322,รายชื่ออาจารย์ตามสาขา!$B:$B,0)),"บุคคลภายนอก")</f>
        <v>#NAME?</v>
      </c>
      <c r="J322" s="100" t="e">
        <f t="shared" ca="1" si="635"/>
        <v>#NAME?</v>
      </c>
      <c r="K322" s="100" t="e">
        <f t="shared" ca="1" si="636"/>
        <v>#NAME?</v>
      </c>
      <c r="L322" s="100"/>
      <c r="M322" s="100" t="e">
        <f t="shared" ca="1" si="637"/>
        <v>#NAME?</v>
      </c>
      <c r="N322" s="100" t="e">
        <f t="shared" ca="1" si="638"/>
        <v>#NAME?</v>
      </c>
      <c r="O322" s="100" t="e">
        <f t="shared" ca="1" si="639"/>
        <v>#NAME?</v>
      </c>
      <c r="P322" s="100" t="e">
        <f t="shared" ca="1" si="531"/>
        <v>#NAME?</v>
      </c>
      <c r="Q322" s="99"/>
      <c r="R322" s="99"/>
      <c r="S322" s="99"/>
      <c r="T322" s="8">
        <v>3470600133215</v>
      </c>
      <c r="U322" s="8">
        <v>3470600133215</v>
      </c>
      <c r="V322" s="68">
        <f t="shared" si="18"/>
        <v>1</v>
      </c>
      <c r="W322" s="100">
        <f t="shared" si="640"/>
        <v>0</v>
      </c>
      <c r="X322" s="100">
        <f t="shared" si="641"/>
        <v>0</v>
      </c>
      <c r="Y322" s="100"/>
      <c r="Z322" s="100">
        <f t="shared" si="642"/>
        <v>0</v>
      </c>
      <c r="AA322" s="100">
        <f t="shared" si="643"/>
        <v>0</v>
      </c>
      <c r="AB322" s="100">
        <f t="shared" si="644"/>
        <v>0</v>
      </c>
      <c r="AC322" s="100">
        <f t="shared" si="533"/>
        <v>0</v>
      </c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</row>
    <row r="323" spans="1:49" ht="21.75" customHeight="1">
      <c r="A323" s="97"/>
      <c r="B323" s="98" t="s">
        <v>334</v>
      </c>
      <c r="C323" s="98" t="s">
        <v>331</v>
      </c>
      <c r="D323" s="99" t="s">
        <v>336</v>
      </c>
      <c r="E323" s="99" t="s">
        <v>46</v>
      </c>
      <c r="F323" s="99" t="s">
        <v>335</v>
      </c>
      <c r="G323" s="99" t="s">
        <v>45</v>
      </c>
      <c r="H323" s="99" t="str">
        <f t="shared" si="634"/>
        <v>ศิลปศาสตรบัณฑิต สาขาการท่องเที่ยว ปรับปรุง ปี 2559</v>
      </c>
      <c r="I323" s="99" t="e">
        <f t="array" aca="1" ref="I323" ca="1">_xludf.IFNA(INDEX(รายชื่ออาจารย์ตามสาขา!$F:$F,MATCH('เอกสารหมายเลข 1 ส่งเสิรม'!$T323,รายชื่ออาจารย์ตามสาขา!$B:$B,0)),"บุคคลภายนอก")</f>
        <v>#NAME?</v>
      </c>
      <c r="J323" s="100" t="e">
        <f t="shared" ca="1" si="635"/>
        <v>#NAME?</v>
      </c>
      <c r="K323" s="100" t="e">
        <f t="shared" ca="1" si="636"/>
        <v>#NAME?</v>
      </c>
      <c r="L323" s="100"/>
      <c r="M323" s="100" t="e">
        <f t="shared" ca="1" si="637"/>
        <v>#NAME?</v>
      </c>
      <c r="N323" s="100" t="e">
        <f t="shared" ca="1" si="638"/>
        <v>#NAME?</v>
      </c>
      <c r="O323" s="100" t="e">
        <f t="shared" ca="1" si="639"/>
        <v>#NAME?</v>
      </c>
      <c r="P323" s="100" t="e">
        <f t="shared" ca="1" si="531"/>
        <v>#NAME?</v>
      </c>
      <c r="Q323" s="99"/>
      <c r="R323" s="99"/>
      <c r="S323" s="99"/>
      <c r="T323" s="8">
        <v>3470100836438</v>
      </c>
      <c r="U323" s="8">
        <v>3470100836438</v>
      </c>
      <c r="V323" s="68">
        <f t="shared" si="18"/>
        <v>1</v>
      </c>
      <c r="W323" s="100">
        <f t="shared" si="640"/>
        <v>0</v>
      </c>
      <c r="X323" s="100">
        <f t="shared" si="641"/>
        <v>0</v>
      </c>
      <c r="Y323" s="100"/>
      <c r="Z323" s="100">
        <f t="shared" si="642"/>
        <v>0</v>
      </c>
      <c r="AA323" s="100">
        <f t="shared" si="643"/>
        <v>0</v>
      </c>
      <c r="AB323" s="100">
        <f t="shared" si="644"/>
        <v>0</v>
      </c>
      <c r="AC323" s="100">
        <f t="shared" si="533"/>
        <v>0</v>
      </c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</row>
    <row r="324" spans="1:49" ht="21.75" customHeight="1">
      <c r="A324" s="97"/>
      <c r="B324" s="98" t="s">
        <v>340</v>
      </c>
      <c r="C324" s="98" t="s">
        <v>331</v>
      </c>
      <c r="D324" s="99" t="s">
        <v>336</v>
      </c>
      <c r="E324" s="99" t="s">
        <v>46</v>
      </c>
      <c r="F324" s="99" t="s">
        <v>335</v>
      </c>
      <c r="G324" s="99" t="s">
        <v>45</v>
      </c>
      <c r="H324" s="99" t="str">
        <f t="shared" si="634"/>
        <v>ศิลปศาสตรบัณฑิต สาขาการท่องเที่ยว ปรับปรุง ปี 2559</v>
      </c>
      <c r="I324" s="99" t="e">
        <f t="array" aca="1" ref="I324" ca="1">_xludf.IFNA(INDEX(รายชื่ออาจารย์ตามสาขา!$F:$F,MATCH('เอกสารหมายเลข 1 ส่งเสิรม'!$T324,รายชื่ออาจารย์ตามสาขา!$B:$B,0)),"บุคคลภายนอก")</f>
        <v>#NAME?</v>
      </c>
      <c r="J324" s="100" t="e">
        <f t="shared" ca="1" si="635"/>
        <v>#NAME?</v>
      </c>
      <c r="K324" s="100" t="e">
        <f t="shared" ca="1" si="636"/>
        <v>#NAME?</v>
      </c>
      <c r="L324" s="100"/>
      <c r="M324" s="100" t="e">
        <f t="shared" ca="1" si="637"/>
        <v>#NAME?</v>
      </c>
      <c r="N324" s="100" t="e">
        <f t="shared" ca="1" si="638"/>
        <v>#NAME?</v>
      </c>
      <c r="O324" s="100" t="e">
        <f t="shared" ca="1" si="639"/>
        <v>#NAME?</v>
      </c>
      <c r="P324" s="100" t="e">
        <f t="shared" ca="1" si="531"/>
        <v>#NAME?</v>
      </c>
      <c r="Q324" s="99"/>
      <c r="R324" s="99"/>
      <c r="S324" s="99"/>
      <c r="T324" s="8">
        <v>3470500039951</v>
      </c>
      <c r="U324" s="8">
        <v>3470500039951</v>
      </c>
      <c r="V324" s="68">
        <f t="shared" si="18"/>
        <v>1</v>
      </c>
      <c r="W324" s="100">
        <f t="shared" si="640"/>
        <v>0</v>
      </c>
      <c r="X324" s="100">
        <f t="shared" si="641"/>
        <v>0</v>
      </c>
      <c r="Y324" s="100"/>
      <c r="Z324" s="100">
        <f t="shared" si="642"/>
        <v>0</v>
      </c>
      <c r="AA324" s="100">
        <f t="shared" si="643"/>
        <v>0</v>
      </c>
      <c r="AB324" s="100">
        <f t="shared" si="644"/>
        <v>0</v>
      </c>
      <c r="AC324" s="100">
        <f t="shared" si="533"/>
        <v>0</v>
      </c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</row>
    <row r="325" spans="1:49" ht="21.75" customHeight="1">
      <c r="A325" s="103">
        <v>2</v>
      </c>
      <c r="B325" s="104" t="str">
        <f>F326&amp; " สาขา"&amp;D326&amp;" "&amp;E326&amp;" ปี "&amp;G326</f>
        <v>ศิลปศาสตรบัณฑิต สาขาการพัฒนาชุมชน ปรับปรุง ปี 2559</v>
      </c>
      <c r="C325" s="104"/>
      <c r="D325" s="105"/>
      <c r="E325" s="105"/>
      <c r="F325" s="105"/>
      <c r="G325" s="105"/>
      <c r="H325" s="105"/>
      <c r="I325" s="105"/>
      <c r="J325" s="106" t="e">
        <f t="shared" ref="J325:O325" ca="1" si="645">SUMIF($H:$H,$B325,J:J)</f>
        <v>#NAME?</v>
      </c>
      <c r="K325" s="106" t="e">
        <f t="shared" ca="1" si="645"/>
        <v>#NAME?</v>
      </c>
      <c r="L325" s="106">
        <f t="shared" si="645"/>
        <v>0</v>
      </c>
      <c r="M325" s="106" t="e">
        <f t="shared" ca="1" si="645"/>
        <v>#NAME?</v>
      </c>
      <c r="N325" s="106" t="e">
        <f t="shared" ca="1" si="645"/>
        <v>#NAME?</v>
      </c>
      <c r="O325" s="106" t="e">
        <f t="shared" ca="1" si="645"/>
        <v>#NAME?</v>
      </c>
      <c r="P325" s="106" t="e">
        <f t="shared" ca="1" si="531"/>
        <v>#NAME?</v>
      </c>
      <c r="Q325" s="105"/>
      <c r="R325" s="105"/>
      <c r="S325" s="105"/>
      <c r="T325" s="58"/>
      <c r="U325" s="58"/>
      <c r="V325" s="68">
        <f t="shared" si="18"/>
        <v>0</v>
      </c>
      <c r="W325" s="106">
        <f t="shared" ref="W325:AB325" si="646">SUMIF($H:$H,$B325,W:W)</f>
        <v>0</v>
      </c>
      <c r="X325" s="106">
        <f t="shared" si="646"/>
        <v>0</v>
      </c>
      <c r="Y325" s="106">
        <f t="shared" si="646"/>
        <v>0</v>
      </c>
      <c r="Z325" s="106">
        <f t="shared" si="646"/>
        <v>0</v>
      </c>
      <c r="AA325" s="106">
        <f t="shared" si="646"/>
        <v>0</v>
      </c>
      <c r="AB325" s="106">
        <f t="shared" si="646"/>
        <v>0</v>
      </c>
      <c r="AC325" s="106">
        <f t="shared" si="533"/>
        <v>0</v>
      </c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</row>
    <row r="326" spans="1:49" ht="21.75" customHeight="1">
      <c r="A326" s="97"/>
      <c r="B326" s="98" t="s">
        <v>377</v>
      </c>
      <c r="C326" s="98" t="s">
        <v>331</v>
      </c>
      <c r="D326" s="99" t="s">
        <v>375</v>
      </c>
      <c r="E326" s="99" t="s">
        <v>46</v>
      </c>
      <c r="F326" s="99" t="s">
        <v>335</v>
      </c>
      <c r="G326" s="99" t="s">
        <v>45</v>
      </c>
      <c r="H326" s="99" t="str">
        <f t="shared" ref="H326:H330" si="647">F326&amp; " สาขา"&amp;D326&amp;" "&amp;E326&amp;" ปี "&amp;G326</f>
        <v>ศิลปศาสตรบัณฑิต สาขาการพัฒนาชุมชน ปรับปรุง ปี 2559</v>
      </c>
      <c r="I326" s="99" t="e">
        <f t="array" aca="1" ref="I326" ca="1">_xludf.IFNA(INDEX(รายชื่ออาจารย์ตามสาขา!$F:$F,MATCH('เอกสารหมายเลข 1 ส่งเสิรม'!$T326,รายชื่ออาจารย์ตามสาขา!$B:$B,0)),"บุคคลภายนอก")</f>
        <v>#NAME?</v>
      </c>
      <c r="J326" s="100" t="e">
        <f t="shared" ref="J326:J330" ca="1" si="648">IF(I326="ข้าราชการพลเรือนในสถาบันอุดมศึกษา",1,0)</f>
        <v>#NAME?</v>
      </c>
      <c r="K326" s="100" t="e">
        <f t="shared" ref="K326:K330" ca="1" si="649">IF(I326="พนักงานมหาวิทยาลัย",1,0)</f>
        <v>#NAME?</v>
      </c>
      <c r="L326" s="100"/>
      <c r="M326" s="100" t="e">
        <f t="shared" ref="M326:M330" ca="1" si="650">IF(I326="ลูกจ้างชั่วคราวรายเดือน",1,0)</f>
        <v>#NAME?</v>
      </c>
      <c r="N326" s="100" t="e">
        <f t="shared" ref="N326:N330" ca="1" si="651">IF(I326="อาจารย์พิเศษรายชั่วโมง",1,0)</f>
        <v>#NAME?</v>
      </c>
      <c r="O326" s="100" t="e">
        <f t="shared" ref="O326:O330" ca="1" si="652">IF(I326="บุคคลภายนอก",1,0)</f>
        <v>#NAME?</v>
      </c>
      <c r="P326" s="100" t="e">
        <f t="shared" ca="1" si="531"/>
        <v>#NAME?</v>
      </c>
      <c r="Q326" s="99"/>
      <c r="R326" s="99"/>
      <c r="S326" s="99"/>
      <c r="T326" s="8">
        <v>3480600208819</v>
      </c>
      <c r="U326" s="8">
        <v>3480600208819</v>
      </c>
      <c r="V326" s="68">
        <f t="shared" si="18"/>
        <v>1</v>
      </c>
      <c r="W326" s="100">
        <f t="shared" ref="W326:W330" si="653">IF(V326="ข้าราชการพลเรือนในสถาบันอุดมศึกษา",1,0)</f>
        <v>0</v>
      </c>
      <c r="X326" s="100">
        <f t="shared" ref="X326:X330" si="654">IF(V326="พนักงานมหาวิทยาลัย",1,0)</f>
        <v>0</v>
      </c>
      <c r="Y326" s="100"/>
      <c r="Z326" s="100">
        <f t="shared" ref="Z326:Z330" si="655">IF(V326="ลูกจ้างชั่วคราวรายเดือน",1,0)</f>
        <v>0</v>
      </c>
      <c r="AA326" s="100">
        <f t="shared" ref="AA326:AA330" si="656">IF(V326="อาจารย์พิเศษรายชั่วโมง",1,0)</f>
        <v>0</v>
      </c>
      <c r="AB326" s="100">
        <f t="shared" ref="AB326:AB330" si="657">IF(V326="บุคคลภายนอก",1,0)</f>
        <v>0</v>
      </c>
      <c r="AC326" s="100">
        <f t="shared" si="533"/>
        <v>0</v>
      </c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</row>
    <row r="327" spans="1:49" ht="21.75" customHeight="1">
      <c r="A327" s="97"/>
      <c r="B327" s="98" t="s">
        <v>479</v>
      </c>
      <c r="C327" s="98" t="s">
        <v>331</v>
      </c>
      <c r="D327" s="99" t="s">
        <v>375</v>
      </c>
      <c r="E327" s="99" t="s">
        <v>46</v>
      </c>
      <c r="F327" s="99" t="s">
        <v>335</v>
      </c>
      <c r="G327" s="99" t="s">
        <v>45</v>
      </c>
      <c r="H327" s="99" t="str">
        <f t="shared" si="647"/>
        <v>ศิลปศาสตรบัณฑิต สาขาการพัฒนาชุมชน ปรับปรุง ปี 2559</v>
      </c>
      <c r="I327" s="99" t="e">
        <f t="array" aca="1" ref="I327" ca="1">_xludf.IFNA(INDEX(รายชื่ออาจารย์ตามสาขา!$F:$F,MATCH('เอกสารหมายเลข 1 ส่งเสิรม'!$T327,รายชื่ออาจารย์ตามสาขา!$B:$B,0)),"บุคคลภายนอก")</f>
        <v>#NAME?</v>
      </c>
      <c r="J327" s="100" t="e">
        <f t="shared" ca="1" si="648"/>
        <v>#NAME?</v>
      </c>
      <c r="K327" s="100" t="e">
        <f t="shared" ca="1" si="649"/>
        <v>#NAME?</v>
      </c>
      <c r="L327" s="100"/>
      <c r="M327" s="100" t="e">
        <f t="shared" ca="1" si="650"/>
        <v>#NAME?</v>
      </c>
      <c r="N327" s="100" t="e">
        <f t="shared" ca="1" si="651"/>
        <v>#NAME?</v>
      </c>
      <c r="O327" s="100" t="e">
        <f t="shared" ca="1" si="652"/>
        <v>#NAME?</v>
      </c>
      <c r="P327" s="100" t="e">
        <f t="shared" ca="1" si="531"/>
        <v>#NAME?</v>
      </c>
      <c r="Q327" s="99"/>
      <c r="R327" s="99"/>
      <c r="S327" s="99"/>
      <c r="T327" s="8">
        <v>3479900112483</v>
      </c>
      <c r="U327" s="8">
        <v>3479900112483</v>
      </c>
      <c r="V327" s="68">
        <f t="shared" si="18"/>
        <v>1</v>
      </c>
      <c r="W327" s="100">
        <f t="shared" si="653"/>
        <v>0</v>
      </c>
      <c r="X327" s="100">
        <f t="shared" si="654"/>
        <v>0</v>
      </c>
      <c r="Y327" s="100"/>
      <c r="Z327" s="100">
        <f t="shared" si="655"/>
        <v>0</v>
      </c>
      <c r="AA327" s="100">
        <f t="shared" si="656"/>
        <v>0</v>
      </c>
      <c r="AB327" s="100">
        <f t="shared" si="657"/>
        <v>0</v>
      </c>
      <c r="AC327" s="100">
        <f t="shared" si="533"/>
        <v>0</v>
      </c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</row>
    <row r="328" spans="1:49" ht="21.75" customHeight="1">
      <c r="A328" s="97"/>
      <c r="B328" s="98" t="s">
        <v>476</v>
      </c>
      <c r="C328" s="98" t="s">
        <v>331</v>
      </c>
      <c r="D328" s="99" t="s">
        <v>375</v>
      </c>
      <c r="E328" s="99" t="s">
        <v>46</v>
      </c>
      <c r="F328" s="99" t="s">
        <v>335</v>
      </c>
      <c r="G328" s="99" t="s">
        <v>45</v>
      </c>
      <c r="H328" s="99" t="str">
        <f t="shared" si="647"/>
        <v>ศิลปศาสตรบัณฑิต สาขาการพัฒนาชุมชน ปรับปรุง ปี 2559</v>
      </c>
      <c r="I328" s="99" t="e">
        <f t="array" aca="1" ref="I328" ca="1">_xludf.IFNA(INDEX(รายชื่ออาจารย์ตามสาขา!$F:$F,MATCH('เอกสารหมายเลข 1 ส่งเสิรม'!$T328,รายชื่ออาจารย์ตามสาขา!$B:$B,0)),"บุคคลภายนอก")</f>
        <v>#NAME?</v>
      </c>
      <c r="J328" s="100" t="e">
        <f t="shared" ca="1" si="648"/>
        <v>#NAME?</v>
      </c>
      <c r="K328" s="100" t="e">
        <f t="shared" ca="1" si="649"/>
        <v>#NAME?</v>
      </c>
      <c r="L328" s="100"/>
      <c r="M328" s="100" t="e">
        <f t="shared" ca="1" si="650"/>
        <v>#NAME?</v>
      </c>
      <c r="N328" s="100" t="e">
        <f t="shared" ca="1" si="651"/>
        <v>#NAME?</v>
      </c>
      <c r="O328" s="100" t="e">
        <f t="shared" ca="1" si="652"/>
        <v>#NAME?</v>
      </c>
      <c r="P328" s="100" t="e">
        <f t="shared" ca="1" si="531"/>
        <v>#NAME?</v>
      </c>
      <c r="Q328" s="99"/>
      <c r="R328" s="99"/>
      <c r="S328" s="99"/>
      <c r="T328" s="8">
        <v>3471000346791</v>
      </c>
      <c r="U328" s="8">
        <v>3471000346791</v>
      </c>
      <c r="V328" s="68">
        <f t="shared" si="18"/>
        <v>1</v>
      </c>
      <c r="W328" s="100">
        <f t="shared" si="653"/>
        <v>0</v>
      </c>
      <c r="X328" s="100">
        <f t="shared" si="654"/>
        <v>0</v>
      </c>
      <c r="Y328" s="100"/>
      <c r="Z328" s="100">
        <f t="shared" si="655"/>
        <v>0</v>
      </c>
      <c r="AA328" s="100">
        <f t="shared" si="656"/>
        <v>0</v>
      </c>
      <c r="AB328" s="100">
        <f t="shared" si="657"/>
        <v>0</v>
      </c>
      <c r="AC328" s="100">
        <f t="shared" si="533"/>
        <v>0</v>
      </c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</row>
    <row r="329" spans="1:49" ht="21.75" customHeight="1">
      <c r="A329" s="97"/>
      <c r="B329" s="98" t="s">
        <v>480</v>
      </c>
      <c r="C329" s="98" t="s">
        <v>331</v>
      </c>
      <c r="D329" s="99" t="s">
        <v>375</v>
      </c>
      <c r="E329" s="99" t="s">
        <v>46</v>
      </c>
      <c r="F329" s="99" t="s">
        <v>335</v>
      </c>
      <c r="G329" s="99" t="s">
        <v>45</v>
      </c>
      <c r="H329" s="99" t="str">
        <f t="shared" si="647"/>
        <v>ศิลปศาสตรบัณฑิต สาขาการพัฒนาชุมชน ปรับปรุง ปี 2559</v>
      </c>
      <c r="I329" s="99" t="e">
        <f t="array" aca="1" ref="I329" ca="1">_xludf.IFNA(INDEX(รายชื่ออาจารย์ตามสาขา!$F:$F,MATCH('เอกสารหมายเลข 1 ส่งเสิรม'!$T329,รายชื่ออาจารย์ตามสาขา!$B:$B,0)),"บุคคลภายนอก")</f>
        <v>#NAME?</v>
      </c>
      <c r="J329" s="100" t="e">
        <f t="shared" ca="1" si="648"/>
        <v>#NAME?</v>
      </c>
      <c r="K329" s="100" t="e">
        <f t="shared" ca="1" si="649"/>
        <v>#NAME?</v>
      </c>
      <c r="L329" s="100"/>
      <c r="M329" s="100" t="e">
        <f t="shared" ca="1" si="650"/>
        <v>#NAME?</v>
      </c>
      <c r="N329" s="100" t="e">
        <f t="shared" ca="1" si="651"/>
        <v>#NAME?</v>
      </c>
      <c r="O329" s="100" t="e">
        <f t="shared" ca="1" si="652"/>
        <v>#NAME?</v>
      </c>
      <c r="P329" s="100" t="e">
        <f t="shared" ca="1" si="531"/>
        <v>#NAME?</v>
      </c>
      <c r="Q329" s="99"/>
      <c r="R329" s="99"/>
      <c r="S329" s="99"/>
      <c r="T329" s="8">
        <v>3500400239051</v>
      </c>
      <c r="U329" s="8">
        <v>3500400239051</v>
      </c>
      <c r="V329" s="68">
        <f t="shared" si="18"/>
        <v>1</v>
      </c>
      <c r="W329" s="100">
        <f t="shared" si="653"/>
        <v>0</v>
      </c>
      <c r="X329" s="100">
        <f t="shared" si="654"/>
        <v>0</v>
      </c>
      <c r="Y329" s="100"/>
      <c r="Z329" s="100">
        <f t="shared" si="655"/>
        <v>0</v>
      </c>
      <c r="AA329" s="100">
        <f t="shared" si="656"/>
        <v>0</v>
      </c>
      <c r="AB329" s="100">
        <f t="shared" si="657"/>
        <v>0</v>
      </c>
      <c r="AC329" s="100">
        <f t="shared" si="533"/>
        <v>0</v>
      </c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</row>
    <row r="330" spans="1:49" ht="21.75" customHeight="1">
      <c r="A330" s="97"/>
      <c r="B330" s="98" t="s">
        <v>374</v>
      </c>
      <c r="C330" s="98" t="s">
        <v>331</v>
      </c>
      <c r="D330" s="99" t="s">
        <v>375</v>
      </c>
      <c r="E330" s="99" t="s">
        <v>46</v>
      </c>
      <c r="F330" s="99" t="s">
        <v>335</v>
      </c>
      <c r="G330" s="99" t="s">
        <v>45</v>
      </c>
      <c r="H330" s="99" t="str">
        <f t="shared" si="647"/>
        <v>ศิลปศาสตรบัณฑิต สาขาการพัฒนาชุมชน ปรับปรุง ปี 2559</v>
      </c>
      <c r="I330" s="99" t="e">
        <f t="array" aca="1" ref="I330" ca="1">_xludf.IFNA(INDEX(รายชื่ออาจารย์ตามสาขา!$F:$F,MATCH('เอกสารหมายเลข 1 ส่งเสิรม'!$T330,รายชื่ออาจารย์ตามสาขา!$B:$B,0)),"บุคคลภายนอก")</f>
        <v>#NAME?</v>
      </c>
      <c r="J330" s="100" t="e">
        <f t="shared" ca="1" si="648"/>
        <v>#NAME?</v>
      </c>
      <c r="K330" s="100" t="e">
        <f t="shared" ca="1" si="649"/>
        <v>#NAME?</v>
      </c>
      <c r="L330" s="100"/>
      <c r="M330" s="100" t="e">
        <f t="shared" ca="1" si="650"/>
        <v>#NAME?</v>
      </c>
      <c r="N330" s="100" t="e">
        <f t="shared" ca="1" si="651"/>
        <v>#NAME?</v>
      </c>
      <c r="O330" s="100" t="e">
        <f t="shared" ca="1" si="652"/>
        <v>#NAME?</v>
      </c>
      <c r="P330" s="100" t="e">
        <f t="shared" ca="1" si="531"/>
        <v>#NAME?</v>
      </c>
      <c r="Q330" s="99"/>
      <c r="R330" s="99"/>
      <c r="S330" s="99"/>
      <c r="T330" s="8">
        <v>1470100056622</v>
      </c>
      <c r="U330" s="8">
        <v>1470100056622</v>
      </c>
      <c r="V330" s="68">
        <f t="shared" si="18"/>
        <v>1</v>
      </c>
      <c r="W330" s="100">
        <f t="shared" si="653"/>
        <v>0</v>
      </c>
      <c r="X330" s="100">
        <f t="shared" si="654"/>
        <v>0</v>
      </c>
      <c r="Y330" s="100"/>
      <c r="Z330" s="100">
        <f t="shared" si="655"/>
        <v>0</v>
      </c>
      <c r="AA330" s="100">
        <f t="shared" si="656"/>
        <v>0</v>
      </c>
      <c r="AB330" s="100">
        <f t="shared" si="657"/>
        <v>0</v>
      </c>
      <c r="AC330" s="100">
        <f t="shared" si="533"/>
        <v>0</v>
      </c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</row>
    <row r="331" spans="1:49" ht="21.75" customHeight="1">
      <c r="A331" s="103">
        <v>3</v>
      </c>
      <c r="B331" s="104" t="str">
        <f>F332&amp; " สาขา"&amp;D332&amp;" "&amp;E332&amp;" ปี "&amp;G332</f>
        <v>ศิลปกรรมศาสตรบัณฑิต สาขาดนตรี ปรับปรุง ปี 2558</v>
      </c>
      <c r="C331" s="104"/>
      <c r="D331" s="105"/>
      <c r="E331" s="105"/>
      <c r="F331" s="105"/>
      <c r="G331" s="105"/>
      <c r="H331" s="105"/>
      <c r="I331" s="105"/>
      <c r="J331" s="106" t="e">
        <f t="shared" ref="J331:O331" ca="1" si="658">SUMIF($H:$H,$B331,J:J)</f>
        <v>#NAME?</v>
      </c>
      <c r="K331" s="106" t="e">
        <f t="shared" ca="1" si="658"/>
        <v>#NAME?</v>
      </c>
      <c r="L331" s="106">
        <f t="shared" si="658"/>
        <v>0</v>
      </c>
      <c r="M331" s="106" t="e">
        <f t="shared" ca="1" si="658"/>
        <v>#NAME?</v>
      </c>
      <c r="N331" s="106" t="e">
        <f t="shared" ca="1" si="658"/>
        <v>#NAME?</v>
      </c>
      <c r="O331" s="106" t="e">
        <f t="shared" ca="1" si="658"/>
        <v>#NAME?</v>
      </c>
      <c r="P331" s="106" t="e">
        <f t="shared" ca="1" si="531"/>
        <v>#NAME?</v>
      </c>
      <c r="Q331" s="105"/>
      <c r="R331" s="105"/>
      <c r="S331" s="105"/>
      <c r="T331" s="58"/>
      <c r="U331" s="58"/>
      <c r="V331" s="68">
        <f t="shared" si="18"/>
        <v>0</v>
      </c>
      <c r="W331" s="106">
        <f t="shared" ref="W331:AB331" si="659">SUMIF($H:$H,$B331,W:W)</f>
        <v>0</v>
      </c>
      <c r="X331" s="106">
        <f t="shared" si="659"/>
        <v>0</v>
      </c>
      <c r="Y331" s="106">
        <f t="shared" si="659"/>
        <v>0</v>
      </c>
      <c r="Z331" s="106">
        <f t="shared" si="659"/>
        <v>0</v>
      </c>
      <c r="AA331" s="106">
        <f t="shared" si="659"/>
        <v>0</v>
      </c>
      <c r="AB331" s="106">
        <f t="shared" si="659"/>
        <v>0</v>
      </c>
      <c r="AC331" s="106">
        <f t="shared" si="533"/>
        <v>0</v>
      </c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</row>
    <row r="332" spans="1:49" ht="21.75" customHeight="1">
      <c r="A332" s="97"/>
      <c r="B332" s="98" t="s">
        <v>349</v>
      </c>
      <c r="C332" s="98" t="s">
        <v>331</v>
      </c>
      <c r="D332" s="99" t="s">
        <v>347</v>
      </c>
      <c r="E332" s="99" t="s">
        <v>46</v>
      </c>
      <c r="F332" s="99" t="s">
        <v>346</v>
      </c>
      <c r="G332" s="99" t="s">
        <v>53</v>
      </c>
      <c r="H332" s="99" t="str">
        <f t="shared" ref="H332:H336" si="660">F332&amp; " สาขา"&amp;D332&amp;" "&amp;E332&amp;" ปี "&amp;G332</f>
        <v>ศิลปกรรมศาสตรบัณฑิต สาขาดนตรี ปรับปรุง ปี 2558</v>
      </c>
      <c r="I332" s="99" t="e">
        <f t="array" aca="1" ref="I332" ca="1">_xludf.IFNA(INDEX(รายชื่ออาจารย์ตามสาขา!$F:$F,MATCH('เอกสารหมายเลข 1 ส่งเสิรม'!$T332,รายชื่ออาจารย์ตามสาขา!$B:$B,0)),"บุคคลภายนอก")</f>
        <v>#NAME?</v>
      </c>
      <c r="J332" s="100" t="e">
        <f t="shared" ref="J332:J336" ca="1" si="661">IF(I332="ข้าราชการพลเรือนในสถาบันอุดมศึกษา",1,0)</f>
        <v>#NAME?</v>
      </c>
      <c r="K332" s="100" t="e">
        <f t="shared" ref="K332:K336" ca="1" si="662">IF(I332="พนักงานมหาวิทยาลัย",1,0)</f>
        <v>#NAME?</v>
      </c>
      <c r="L332" s="100"/>
      <c r="M332" s="100" t="e">
        <f t="shared" ref="M332:M336" ca="1" si="663">IF(I332="ลูกจ้างชั่วคราวรายเดือน",1,0)</f>
        <v>#NAME?</v>
      </c>
      <c r="N332" s="100" t="e">
        <f t="shared" ref="N332:N336" ca="1" si="664">IF(I332="อาจารย์พิเศษรายชั่วโมง",1,0)</f>
        <v>#NAME?</v>
      </c>
      <c r="O332" s="100" t="e">
        <f t="shared" ref="O332:O336" ca="1" si="665">IF(I332="บุคคลภายนอก",1,0)</f>
        <v>#NAME?</v>
      </c>
      <c r="P332" s="100" t="e">
        <f t="shared" ca="1" si="531"/>
        <v>#NAME?</v>
      </c>
      <c r="Q332" s="99"/>
      <c r="R332" s="99"/>
      <c r="S332" s="99"/>
      <c r="T332" s="8">
        <v>1471100020301</v>
      </c>
      <c r="U332" s="8">
        <v>1471100020301</v>
      </c>
      <c r="V332" s="68">
        <f t="shared" si="18"/>
        <v>1</v>
      </c>
      <c r="W332" s="100">
        <f t="shared" ref="W332:W336" si="666">IF(V332="ข้าราชการพลเรือนในสถาบันอุดมศึกษา",1,0)</f>
        <v>0</v>
      </c>
      <c r="X332" s="100">
        <f t="shared" ref="X332:X336" si="667">IF(V332="พนักงานมหาวิทยาลัย",1,0)</f>
        <v>0</v>
      </c>
      <c r="Y332" s="100"/>
      <c r="Z332" s="100">
        <f t="shared" ref="Z332:Z336" si="668">IF(V332="ลูกจ้างชั่วคราวรายเดือน",1,0)</f>
        <v>0</v>
      </c>
      <c r="AA332" s="100">
        <f t="shared" ref="AA332:AA336" si="669">IF(V332="อาจารย์พิเศษรายชั่วโมง",1,0)</f>
        <v>0</v>
      </c>
      <c r="AB332" s="100">
        <f t="shared" ref="AB332:AB336" si="670">IF(V332="บุคคลภายนอก",1,0)</f>
        <v>0</v>
      </c>
      <c r="AC332" s="100">
        <f t="shared" si="533"/>
        <v>0</v>
      </c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</row>
    <row r="333" spans="1:49" ht="21.75" customHeight="1">
      <c r="A333" s="97"/>
      <c r="B333" s="98" t="s">
        <v>345</v>
      </c>
      <c r="C333" s="98" t="s">
        <v>331</v>
      </c>
      <c r="D333" s="99" t="s">
        <v>347</v>
      </c>
      <c r="E333" s="99" t="s">
        <v>46</v>
      </c>
      <c r="F333" s="99" t="s">
        <v>346</v>
      </c>
      <c r="G333" s="99" t="s">
        <v>53</v>
      </c>
      <c r="H333" s="99" t="str">
        <f t="shared" si="660"/>
        <v>ศิลปกรรมศาสตรบัณฑิต สาขาดนตรี ปรับปรุง ปี 2558</v>
      </c>
      <c r="I333" s="99" t="e">
        <f t="array" aca="1" ref="I333" ca="1">_xludf.IFNA(INDEX(รายชื่ออาจารย์ตามสาขา!$F:$F,MATCH('เอกสารหมายเลข 1 ส่งเสิรม'!$T333,รายชื่ออาจารย์ตามสาขา!$B:$B,0)),"บุคคลภายนอก")</f>
        <v>#NAME?</v>
      </c>
      <c r="J333" s="100" t="e">
        <f t="shared" ca="1" si="661"/>
        <v>#NAME?</v>
      </c>
      <c r="K333" s="100" t="e">
        <f t="shared" ca="1" si="662"/>
        <v>#NAME?</v>
      </c>
      <c r="L333" s="100"/>
      <c r="M333" s="100" t="e">
        <f t="shared" ca="1" si="663"/>
        <v>#NAME?</v>
      </c>
      <c r="N333" s="100" t="e">
        <f t="shared" ca="1" si="664"/>
        <v>#NAME?</v>
      </c>
      <c r="O333" s="100" t="e">
        <f t="shared" ca="1" si="665"/>
        <v>#NAME?</v>
      </c>
      <c r="P333" s="100" t="e">
        <f t="shared" ca="1" si="531"/>
        <v>#NAME?</v>
      </c>
      <c r="Q333" s="99"/>
      <c r="R333" s="99"/>
      <c r="S333" s="99"/>
      <c r="T333" s="8">
        <v>1459900063869</v>
      </c>
      <c r="U333" s="8">
        <v>1459900063869</v>
      </c>
      <c r="V333" s="68">
        <f t="shared" si="18"/>
        <v>1</v>
      </c>
      <c r="W333" s="100">
        <f t="shared" si="666"/>
        <v>0</v>
      </c>
      <c r="X333" s="100">
        <f t="shared" si="667"/>
        <v>0</v>
      </c>
      <c r="Y333" s="100"/>
      <c r="Z333" s="100">
        <f t="shared" si="668"/>
        <v>0</v>
      </c>
      <c r="AA333" s="100">
        <f t="shared" si="669"/>
        <v>0</v>
      </c>
      <c r="AB333" s="100">
        <f t="shared" si="670"/>
        <v>0</v>
      </c>
      <c r="AC333" s="100">
        <f t="shared" si="533"/>
        <v>0</v>
      </c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</row>
    <row r="334" spans="1:49" ht="21.75" customHeight="1">
      <c r="A334" s="97"/>
      <c r="B334" s="98" t="s">
        <v>350</v>
      </c>
      <c r="C334" s="98" t="s">
        <v>331</v>
      </c>
      <c r="D334" s="99" t="s">
        <v>347</v>
      </c>
      <c r="E334" s="99" t="s">
        <v>46</v>
      </c>
      <c r="F334" s="99" t="s">
        <v>346</v>
      </c>
      <c r="G334" s="99" t="s">
        <v>53</v>
      </c>
      <c r="H334" s="99" t="str">
        <f t="shared" si="660"/>
        <v>ศิลปกรรมศาสตรบัณฑิต สาขาดนตรี ปรับปรุง ปี 2558</v>
      </c>
      <c r="I334" s="99" t="e">
        <f t="array" aca="1" ref="I334" ca="1">_xludf.IFNA(INDEX(รายชื่ออาจารย์ตามสาขา!$F:$F,MATCH('เอกสารหมายเลข 1 ส่งเสิรม'!$T334,รายชื่ออาจารย์ตามสาขา!$B:$B,0)),"บุคคลภายนอก")</f>
        <v>#NAME?</v>
      </c>
      <c r="J334" s="100" t="e">
        <f t="shared" ca="1" si="661"/>
        <v>#NAME?</v>
      </c>
      <c r="K334" s="100" t="e">
        <f t="shared" ca="1" si="662"/>
        <v>#NAME?</v>
      </c>
      <c r="L334" s="100"/>
      <c r="M334" s="100" t="e">
        <f t="shared" ca="1" si="663"/>
        <v>#NAME?</v>
      </c>
      <c r="N334" s="100" t="e">
        <f t="shared" ca="1" si="664"/>
        <v>#NAME?</v>
      </c>
      <c r="O334" s="100" t="e">
        <f t="shared" ca="1" si="665"/>
        <v>#NAME?</v>
      </c>
      <c r="P334" s="100" t="e">
        <f t="shared" ca="1" si="531"/>
        <v>#NAME?</v>
      </c>
      <c r="Q334" s="99"/>
      <c r="R334" s="99"/>
      <c r="S334" s="99"/>
      <c r="T334" s="8">
        <v>3449900259573</v>
      </c>
      <c r="U334" s="8">
        <v>3449900259573</v>
      </c>
      <c r="V334" s="68">
        <f t="shared" si="18"/>
        <v>1</v>
      </c>
      <c r="W334" s="100">
        <f t="shared" si="666"/>
        <v>0</v>
      </c>
      <c r="X334" s="100">
        <f t="shared" si="667"/>
        <v>0</v>
      </c>
      <c r="Y334" s="100"/>
      <c r="Z334" s="100">
        <f t="shared" si="668"/>
        <v>0</v>
      </c>
      <c r="AA334" s="100">
        <f t="shared" si="669"/>
        <v>0</v>
      </c>
      <c r="AB334" s="100">
        <f t="shared" si="670"/>
        <v>0</v>
      </c>
      <c r="AC334" s="100">
        <f t="shared" si="533"/>
        <v>0</v>
      </c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</row>
    <row r="335" spans="1:49" ht="21.75" customHeight="1">
      <c r="A335" s="97"/>
      <c r="B335" s="98" t="s">
        <v>351</v>
      </c>
      <c r="C335" s="98" t="s">
        <v>331</v>
      </c>
      <c r="D335" s="99" t="s">
        <v>347</v>
      </c>
      <c r="E335" s="99" t="s">
        <v>46</v>
      </c>
      <c r="F335" s="99" t="s">
        <v>346</v>
      </c>
      <c r="G335" s="99" t="s">
        <v>53</v>
      </c>
      <c r="H335" s="99" t="str">
        <f t="shared" si="660"/>
        <v>ศิลปกรรมศาสตรบัณฑิต สาขาดนตรี ปรับปรุง ปี 2558</v>
      </c>
      <c r="I335" s="99" t="e">
        <f t="array" aca="1" ref="I335" ca="1">_xludf.IFNA(INDEX(รายชื่ออาจารย์ตามสาขา!$F:$F,MATCH('เอกสารหมายเลข 1 ส่งเสิรม'!$T335,รายชื่ออาจารย์ตามสาขา!$B:$B,0)),"บุคคลภายนอก")</f>
        <v>#NAME?</v>
      </c>
      <c r="J335" s="100" t="e">
        <f t="shared" ca="1" si="661"/>
        <v>#NAME?</v>
      </c>
      <c r="K335" s="100" t="e">
        <f t="shared" ca="1" si="662"/>
        <v>#NAME?</v>
      </c>
      <c r="L335" s="100"/>
      <c r="M335" s="100" t="e">
        <f t="shared" ca="1" si="663"/>
        <v>#NAME?</v>
      </c>
      <c r="N335" s="100" t="e">
        <f t="shared" ca="1" si="664"/>
        <v>#NAME?</v>
      </c>
      <c r="O335" s="100" t="e">
        <f t="shared" ca="1" si="665"/>
        <v>#NAME?</v>
      </c>
      <c r="P335" s="100" t="e">
        <f t="shared" ca="1" si="531"/>
        <v>#NAME?</v>
      </c>
      <c r="Q335" s="99"/>
      <c r="R335" s="99"/>
      <c r="S335" s="99"/>
      <c r="T335" s="8">
        <v>3459900282451</v>
      </c>
      <c r="U335" s="8">
        <v>3459900282451</v>
      </c>
      <c r="V335" s="68">
        <f t="shared" si="18"/>
        <v>1</v>
      </c>
      <c r="W335" s="100">
        <f t="shared" si="666"/>
        <v>0</v>
      </c>
      <c r="X335" s="100">
        <f t="shared" si="667"/>
        <v>0</v>
      </c>
      <c r="Y335" s="100"/>
      <c r="Z335" s="100">
        <f t="shared" si="668"/>
        <v>0</v>
      </c>
      <c r="AA335" s="100">
        <f t="shared" si="669"/>
        <v>0</v>
      </c>
      <c r="AB335" s="100">
        <f t="shared" si="670"/>
        <v>0</v>
      </c>
      <c r="AC335" s="100">
        <f t="shared" si="533"/>
        <v>0</v>
      </c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</row>
    <row r="336" spans="1:49" ht="21.75" customHeight="1">
      <c r="A336" s="97"/>
      <c r="B336" s="98" t="s">
        <v>352</v>
      </c>
      <c r="C336" s="98" t="s">
        <v>331</v>
      </c>
      <c r="D336" s="99" t="s">
        <v>347</v>
      </c>
      <c r="E336" s="99" t="s">
        <v>46</v>
      </c>
      <c r="F336" s="99" t="s">
        <v>346</v>
      </c>
      <c r="G336" s="99" t="s">
        <v>53</v>
      </c>
      <c r="H336" s="99" t="str">
        <f t="shared" si="660"/>
        <v>ศิลปกรรมศาสตรบัณฑิต สาขาดนตรี ปรับปรุง ปี 2558</v>
      </c>
      <c r="I336" s="99" t="e">
        <f t="array" aca="1" ref="I336" ca="1">_xludf.IFNA(INDEX(รายชื่ออาจารย์ตามสาขา!$F:$F,MATCH('เอกสารหมายเลข 1 ส่งเสิรม'!$T336,รายชื่ออาจารย์ตามสาขา!$B:$B,0)),"บุคคลภายนอก")</f>
        <v>#NAME?</v>
      </c>
      <c r="J336" s="100" t="e">
        <f t="shared" ca="1" si="661"/>
        <v>#NAME?</v>
      </c>
      <c r="K336" s="100" t="e">
        <f t="shared" ca="1" si="662"/>
        <v>#NAME?</v>
      </c>
      <c r="L336" s="100"/>
      <c r="M336" s="100" t="e">
        <f t="shared" ca="1" si="663"/>
        <v>#NAME?</v>
      </c>
      <c r="N336" s="100" t="e">
        <f t="shared" ca="1" si="664"/>
        <v>#NAME?</v>
      </c>
      <c r="O336" s="100" t="e">
        <f t="shared" ca="1" si="665"/>
        <v>#NAME?</v>
      </c>
      <c r="P336" s="100" t="e">
        <f t="shared" ca="1" si="531"/>
        <v>#NAME?</v>
      </c>
      <c r="Q336" s="99"/>
      <c r="R336" s="99"/>
      <c r="S336" s="99"/>
      <c r="T336" s="8">
        <v>3479900004613</v>
      </c>
      <c r="U336" s="8">
        <v>3479900004613</v>
      </c>
      <c r="V336" s="68">
        <f t="shared" si="18"/>
        <v>1</v>
      </c>
      <c r="W336" s="100">
        <f t="shared" si="666"/>
        <v>0</v>
      </c>
      <c r="X336" s="100">
        <f t="shared" si="667"/>
        <v>0</v>
      </c>
      <c r="Y336" s="100"/>
      <c r="Z336" s="100">
        <f t="shared" si="668"/>
        <v>0</v>
      </c>
      <c r="AA336" s="100">
        <f t="shared" si="669"/>
        <v>0</v>
      </c>
      <c r="AB336" s="100">
        <f t="shared" si="670"/>
        <v>0</v>
      </c>
      <c r="AC336" s="100">
        <f t="shared" si="533"/>
        <v>0</v>
      </c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</row>
    <row r="337" spans="1:49" ht="21.75" customHeight="1">
      <c r="A337" s="103">
        <v>4</v>
      </c>
      <c r="B337" s="104" t="str">
        <f>F338&amp; " สาขา"&amp;D338&amp;" "&amp;E338&amp;" ปี "&amp;G338</f>
        <v>นิติศาสตรบัณฑิต สาขานิติศาสตร์ ปรับปรุง ปี 2555</v>
      </c>
      <c r="C337" s="104"/>
      <c r="D337" s="105"/>
      <c r="E337" s="105"/>
      <c r="F337" s="105"/>
      <c r="G337" s="105"/>
      <c r="H337" s="105"/>
      <c r="I337" s="105"/>
      <c r="J337" s="106" t="e">
        <f t="shared" ref="J337:O337" ca="1" si="671">SUMIF($H:$H,$B337,J:J)</f>
        <v>#NAME?</v>
      </c>
      <c r="K337" s="106" t="e">
        <f t="shared" ca="1" si="671"/>
        <v>#NAME?</v>
      </c>
      <c r="L337" s="106">
        <f t="shared" si="671"/>
        <v>0</v>
      </c>
      <c r="M337" s="106" t="e">
        <f t="shared" ca="1" si="671"/>
        <v>#NAME?</v>
      </c>
      <c r="N337" s="106" t="e">
        <f t="shared" ca="1" si="671"/>
        <v>#NAME?</v>
      </c>
      <c r="O337" s="106" t="e">
        <f t="shared" ca="1" si="671"/>
        <v>#NAME?</v>
      </c>
      <c r="P337" s="106" t="e">
        <f t="shared" ca="1" si="531"/>
        <v>#NAME?</v>
      </c>
      <c r="Q337" s="105"/>
      <c r="R337" s="105"/>
      <c r="S337" s="105"/>
      <c r="T337" s="58"/>
      <c r="U337" s="58"/>
      <c r="V337" s="68">
        <f t="shared" si="18"/>
        <v>0</v>
      </c>
      <c r="W337" s="106">
        <f t="shared" ref="W337:AB337" si="672">SUMIF($H:$H,$B337,W:W)</f>
        <v>0</v>
      </c>
      <c r="X337" s="106">
        <f t="shared" si="672"/>
        <v>0</v>
      </c>
      <c r="Y337" s="106">
        <f t="shared" si="672"/>
        <v>0</v>
      </c>
      <c r="Z337" s="106">
        <f t="shared" si="672"/>
        <v>0</v>
      </c>
      <c r="AA337" s="106">
        <f t="shared" si="672"/>
        <v>0</v>
      </c>
      <c r="AB337" s="106">
        <f t="shared" si="672"/>
        <v>0</v>
      </c>
      <c r="AC337" s="106">
        <f t="shared" si="533"/>
        <v>0</v>
      </c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</row>
    <row r="338" spans="1:49" ht="21.75" customHeight="1">
      <c r="A338" s="97"/>
      <c r="B338" s="98" t="s">
        <v>778</v>
      </c>
      <c r="C338" s="98" t="s">
        <v>331</v>
      </c>
      <c r="D338" s="99" t="s">
        <v>358</v>
      </c>
      <c r="E338" s="99" t="s">
        <v>46</v>
      </c>
      <c r="F338" s="99" t="s">
        <v>357</v>
      </c>
      <c r="G338" s="99" t="s">
        <v>160</v>
      </c>
      <c r="H338" s="99" t="str">
        <f t="shared" ref="H338:H342" si="673">F338&amp; " สาขา"&amp;D338&amp;" "&amp;E338&amp;" ปี "&amp;G338</f>
        <v>นิติศาสตรบัณฑิต สาขานิติศาสตร์ ปรับปรุง ปี 2555</v>
      </c>
      <c r="I338" s="99" t="e">
        <f t="array" aca="1" ref="I338" ca="1">_xludf.IFNA(INDEX(รายชื่ออาจารย์ตามสาขา!$F:$F,MATCH('เอกสารหมายเลข 1 ส่งเสิรม'!$T338,รายชื่ออาจารย์ตามสาขา!$B:$B,0)),"บุคคลภายนอก")</f>
        <v>#NAME?</v>
      </c>
      <c r="J338" s="100" t="e">
        <f t="shared" ref="J338:J342" ca="1" si="674">IF(I338="ข้าราชการพลเรือนในสถาบันอุดมศึกษา",1,0)</f>
        <v>#NAME?</v>
      </c>
      <c r="K338" s="100" t="e">
        <f t="shared" ref="K338:K342" ca="1" si="675">IF(I338="พนักงานมหาวิทยาลัย",1,0)</f>
        <v>#NAME?</v>
      </c>
      <c r="L338" s="100"/>
      <c r="M338" s="100" t="e">
        <f t="shared" ref="M338:M342" ca="1" si="676">IF(I338="ลูกจ้างชั่วคราวรายเดือน",1,0)</f>
        <v>#NAME?</v>
      </c>
      <c r="N338" s="100" t="e">
        <f t="shared" ref="N338:N342" ca="1" si="677">IF(I338="อาจารย์พิเศษรายชั่วโมง",1,0)</f>
        <v>#NAME?</v>
      </c>
      <c r="O338" s="100" t="e">
        <f t="shared" ref="O338:O342" ca="1" si="678">IF(I338="บุคคลภายนอก",1,0)</f>
        <v>#NAME?</v>
      </c>
      <c r="P338" s="100" t="e">
        <f t="shared" ca="1" si="531"/>
        <v>#NAME?</v>
      </c>
      <c r="Q338" s="99"/>
      <c r="R338" s="99"/>
      <c r="S338" s="99"/>
      <c r="T338" s="8">
        <v>3450700339541</v>
      </c>
      <c r="U338" s="8"/>
      <c r="V338" s="68">
        <f t="shared" si="18"/>
        <v>0</v>
      </c>
      <c r="W338" s="100">
        <f t="shared" ref="W338:W342" si="679">IF(V338="ข้าราชการพลเรือนในสถาบันอุดมศึกษา",1,0)</f>
        <v>0</v>
      </c>
      <c r="X338" s="100">
        <f t="shared" ref="X338:X342" si="680">IF(V338="พนักงานมหาวิทยาลัย",1,0)</f>
        <v>0</v>
      </c>
      <c r="Y338" s="100"/>
      <c r="Z338" s="100">
        <f t="shared" ref="Z338:Z342" si="681">IF(V338="ลูกจ้างชั่วคราวรายเดือน",1,0)</f>
        <v>0</v>
      </c>
      <c r="AA338" s="100">
        <f t="shared" ref="AA338:AA342" si="682">IF(V338="อาจารย์พิเศษรายชั่วโมง",1,0)</f>
        <v>0</v>
      </c>
      <c r="AB338" s="100">
        <f t="shared" ref="AB338:AB342" si="683">IF(V338="บุคคลภายนอก",1,0)</f>
        <v>0</v>
      </c>
      <c r="AC338" s="100">
        <f t="shared" si="533"/>
        <v>0</v>
      </c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</row>
    <row r="339" spans="1:49" ht="21.75" customHeight="1">
      <c r="A339" s="97"/>
      <c r="B339" s="98" t="s">
        <v>362</v>
      </c>
      <c r="C339" s="98" t="s">
        <v>331</v>
      </c>
      <c r="D339" s="99" t="s">
        <v>358</v>
      </c>
      <c r="E339" s="99" t="s">
        <v>46</v>
      </c>
      <c r="F339" s="99" t="s">
        <v>357</v>
      </c>
      <c r="G339" s="99" t="s">
        <v>160</v>
      </c>
      <c r="H339" s="99" t="str">
        <f t="shared" si="673"/>
        <v>นิติศาสตรบัณฑิต สาขานิติศาสตร์ ปรับปรุง ปี 2555</v>
      </c>
      <c r="I339" s="99" t="e">
        <f t="array" aca="1" ref="I339" ca="1">_xludf.IFNA(INDEX(รายชื่ออาจารย์ตามสาขา!$F:$F,MATCH('เอกสารหมายเลข 1 ส่งเสิรม'!$T339,รายชื่ออาจารย์ตามสาขา!$B:$B,0)),"บุคคลภายนอก")</f>
        <v>#NAME?</v>
      </c>
      <c r="J339" s="100" t="e">
        <f t="shared" ca="1" si="674"/>
        <v>#NAME?</v>
      </c>
      <c r="K339" s="100" t="e">
        <f t="shared" ca="1" si="675"/>
        <v>#NAME?</v>
      </c>
      <c r="L339" s="100"/>
      <c r="M339" s="100" t="e">
        <f t="shared" ca="1" si="676"/>
        <v>#NAME?</v>
      </c>
      <c r="N339" s="100" t="e">
        <f t="shared" ca="1" si="677"/>
        <v>#NAME?</v>
      </c>
      <c r="O339" s="100" t="e">
        <f t="shared" ca="1" si="678"/>
        <v>#NAME?</v>
      </c>
      <c r="P339" s="100" t="e">
        <f t="shared" ca="1" si="531"/>
        <v>#NAME?</v>
      </c>
      <c r="Q339" s="99"/>
      <c r="R339" s="99"/>
      <c r="S339" s="99"/>
      <c r="T339" s="8">
        <v>3470100295925</v>
      </c>
      <c r="U339" s="8"/>
      <c r="V339" s="68">
        <f t="shared" si="18"/>
        <v>0</v>
      </c>
      <c r="W339" s="100">
        <f t="shared" si="679"/>
        <v>0</v>
      </c>
      <c r="X339" s="100">
        <f t="shared" si="680"/>
        <v>0</v>
      </c>
      <c r="Y339" s="100"/>
      <c r="Z339" s="100">
        <f t="shared" si="681"/>
        <v>0</v>
      </c>
      <c r="AA339" s="100">
        <f t="shared" si="682"/>
        <v>0</v>
      </c>
      <c r="AB339" s="100">
        <f t="shared" si="683"/>
        <v>0</v>
      </c>
      <c r="AC339" s="100">
        <f t="shared" si="533"/>
        <v>0</v>
      </c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</row>
    <row r="340" spans="1:49" ht="21.75" customHeight="1">
      <c r="A340" s="97"/>
      <c r="B340" s="98" t="s">
        <v>364</v>
      </c>
      <c r="C340" s="98" t="s">
        <v>331</v>
      </c>
      <c r="D340" s="99" t="s">
        <v>358</v>
      </c>
      <c r="E340" s="99" t="s">
        <v>46</v>
      </c>
      <c r="F340" s="99" t="s">
        <v>357</v>
      </c>
      <c r="G340" s="99" t="s">
        <v>160</v>
      </c>
      <c r="H340" s="99" t="str">
        <f t="shared" si="673"/>
        <v>นิติศาสตรบัณฑิต สาขานิติศาสตร์ ปรับปรุง ปี 2555</v>
      </c>
      <c r="I340" s="99" t="e">
        <f t="array" aca="1" ref="I340" ca="1">_xludf.IFNA(INDEX(รายชื่ออาจารย์ตามสาขา!$F:$F,MATCH('เอกสารหมายเลข 1 ส่งเสิรม'!$T340,รายชื่ออาจารย์ตามสาขา!$B:$B,0)),"บุคคลภายนอก")</f>
        <v>#NAME?</v>
      </c>
      <c r="J340" s="100" t="e">
        <f t="shared" ca="1" si="674"/>
        <v>#NAME?</v>
      </c>
      <c r="K340" s="100" t="e">
        <f t="shared" ca="1" si="675"/>
        <v>#NAME?</v>
      </c>
      <c r="L340" s="100"/>
      <c r="M340" s="100" t="e">
        <f t="shared" ca="1" si="676"/>
        <v>#NAME?</v>
      </c>
      <c r="N340" s="100" t="e">
        <f t="shared" ca="1" si="677"/>
        <v>#NAME?</v>
      </c>
      <c r="O340" s="100" t="e">
        <f t="shared" ca="1" si="678"/>
        <v>#NAME?</v>
      </c>
      <c r="P340" s="100" t="e">
        <f t="shared" ca="1" si="531"/>
        <v>#NAME?</v>
      </c>
      <c r="Q340" s="99"/>
      <c r="R340" s="99"/>
      <c r="S340" s="99"/>
      <c r="T340" s="8">
        <v>3499900034563</v>
      </c>
      <c r="U340" s="8"/>
      <c r="V340" s="68">
        <f t="shared" si="18"/>
        <v>0</v>
      </c>
      <c r="W340" s="100">
        <f t="shared" si="679"/>
        <v>0</v>
      </c>
      <c r="X340" s="100">
        <f t="shared" si="680"/>
        <v>0</v>
      </c>
      <c r="Y340" s="100"/>
      <c r="Z340" s="100">
        <f t="shared" si="681"/>
        <v>0</v>
      </c>
      <c r="AA340" s="100">
        <f t="shared" si="682"/>
        <v>0</v>
      </c>
      <c r="AB340" s="100">
        <f t="shared" si="683"/>
        <v>0</v>
      </c>
      <c r="AC340" s="100">
        <f t="shared" si="533"/>
        <v>0</v>
      </c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</row>
    <row r="341" spans="1:49" ht="21.75" customHeight="1">
      <c r="A341" s="97"/>
      <c r="B341" s="98" t="s">
        <v>359</v>
      </c>
      <c r="C341" s="98" t="s">
        <v>331</v>
      </c>
      <c r="D341" s="99" t="s">
        <v>358</v>
      </c>
      <c r="E341" s="99" t="s">
        <v>46</v>
      </c>
      <c r="F341" s="99" t="s">
        <v>357</v>
      </c>
      <c r="G341" s="99" t="s">
        <v>160</v>
      </c>
      <c r="H341" s="99" t="str">
        <f t="shared" si="673"/>
        <v>นิติศาสตรบัณฑิต สาขานิติศาสตร์ ปรับปรุง ปี 2555</v>
      </c>
      <c r="I341" s="99" t="e">
        <f t="array" aca="1" ref="I341" ca="1">_xludf.IFNA(INDEX(รายชื่ออาจารย์ตามสาขา!$F:$F,MATCH('เอกสารหมายเลข 1 ส่งเสิรม'!$T341,รายชื่ออาจารย์ตามสาขา!$B:$B,0)),"บุคคลภายนอก")</f>
        <v>#NAME?</v>
      </c>
      <c r="J341" s="100" t="e">
        <f t="shared" ca="1" si="674"/>
        <v>#NAME?</v>
      </c>
      <c r="K341" s="100" t="e">
        <f t="shared" ca="1" si="675"/>
        <v>#NAME?</v>
      </c>
      <c r="L341" s="100"/>
      <c r="M341" s="100" t="e">
        <f t="shared" ca="1" si="676"/>
        <v>#NAME?</v>
      </c>
      <c r="N341" s="100" t="e">
        <f t="shared" ca="1" si="677"/>
        <v>#NAME?</v>
      </c>
      <c r="O341" s="100" t="e">
        <f t="shared" ca="1" si="678"/>
        <v>#NAME?</v>
      </c>
      <c r="P341" s="100" t="e">
        <f t="shared" ca="1" si="531"/>
        <v>#NAME?</v>
      </c>
      <c r="Q341" s="99"/>
      <c r="R341" s="99"/>
      <c r="S341" s="99"/>
      <c r="T341" s="8">
        <v>3499900033958</v>
      </c>
      <c r="U341" s="8"/>
      <c r="V341" s="68">
        <f t="shared" si="18"/>
        <v>0</v>
      </c>
      <c r="W341" s="100">
        <f t="shared" si="679"/>
        <v>0</v>
      </c>
      <c r="X341" s="100">
        <f t="shared" si="680"/>
        <v>0</v>
      </c>
      <c r="Y341" s="100"/>
      <c r="Z341" s="100">
        <f t="shared" si="681"/>
        <v>0</v>
      </c>
      <c r="AA341" s="100">
        <f t="shared" si="682"/>
        <v>0</v>
      </c>
      <c r="AB341" s="100">
        <f t="shared" si="683"/>
        <v>0</v>
      </c>
      <c r="AC341" s="100">
        <f t="shared" si="533"/>
        <v>0</v>
      </c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</row>
    <row r="342" spans="1:49" ht="21.75" customHeight="1">
      <c r="A342" s="97"/>
      <c r="B342" s="98" t="s">
        <v>363</v>
      </c>
      <c r="C342" s="98" t="s">
        <v>331</v>
      </c>
      <c r="D342" s="99" t="s">
        <v>358</v>
      </c>
      <c r="E342" s="99" t="s">
        <v>46</v>
      </c>
      <c r="F342" s="99" t="s">
        <v>357</v>
      </c>
      <c r="G342" s="99" t="s">
        <v>160</v>
      </c>
      <c r="H342" s="99" t="str">
        <f t="shared" si="673"/>
        <v>นิติศาสตรบัณฑิต สาขานิติศาสตร์ ปรับปรุง ปี 2555</v>
      </c>
      <c r="I342" s="99" t="e">
        <f t="array" aca="1" ref="I342" ca="1">_xludf.IFNA(INDEX(รายชื่ออาจารย์ตามสาขา!$F:$F,MATCH('เอกสารหมายเลข 1 ส่งเสิรม'!$T342,รายชื่ออาจารย์ตามสาขา!$B:$B,0)),"บุคคลภายนอก")</f>
        <v>#NAME?</v>
      </c>
      <c r="J342" s="100" t="e">
        <f t="shared" ca="1" si="674"/>
        <v>#NAME?</v>
      </c>
      <c r="K342" s="100" t="e">
        <f t="shared" ca="1" si="675"/>
        <v>#NAME?</v>
      </c>
      <c r="L342" s="100"/>
      <c r="M342" s="100" t="e">
        <f t="shared" ca="1" si="676"/>
        <v>#NAME?</v>
      </c>
      <c r="N342" s="100" t="e">
        <f t="shared" ca="1" si="677"/>
        <v>#NAME?</v>
      </c>
      <c r="O342" s="100" t="e">
        <f t="shared" ca="1" si="678"/>
        <v>#NAME?</v>
      </c>
      <c r="P342" s="100" t="e">
        <f t="shared" ca="1" si="531"/>
        <v>#NAME?</v>
      </c>
      <c r="Q342" s="99"/>
      <c r="R342" s="99"/>
      <c r="S342" s="99"/>
      <c r="T342" s="8">
        <v>3479900224834</v>
      </c>
      <c r="U342" s="8"/>
      <c r="V342" s="68">
        <f t="shared" si="18"/>
        <v>0</v>
      </c>
      <c r="W342" s="100">
        <f t="shared" si="679"/>
        <v>0</v>
      </c>
      <c r="X342" s="100">
        <f t="shared" si="680"/>
        <v>0</v>
      </c>
      <c r="Y342" s="100"/>
      <c r="Z342" s="100">
        <f t="shared" si="681"/>
        <v>0</v>
      </c>
      <c r="AA342" s="100">
        <f t="shared" si="682"/>
        <v>0</v>
      </c>
      <c r="AB342" s="100">
        <f t="shared" si="683"/>
        <v>0</v>
      </c>
      <c r="AC342" s="100">
        <f t="shared" si="533"/>
        <v>0</v>
      </c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</row>
    <row r="343" spans="1:49" ht="21.75" customHeight="1">
      <c r="A343" s="103">
        <v>5</v>
      </c>
      <c r="B343" s="104" t="str">
        <f>F344&amp; " สาขา"&amp;D344&amp;" "&amp;E344&amp;" ปี "&amp;G344</f>
        <v>นิติศาสตรบัณฑิต สาขานิติศาสตร์ ปรับปรุง ปี 2559</v>
      </c>
      <c r="C343" s="104"/>
      <c r="D343" s="105"/>
      <c r="E343" s="105"/>
      <c r="F343" s="105"/>
      <c r="G343" s="105"/>
      <c r="H343" s="105"/>
      <c r="I343" s="105"/>
      <c r="J343" s="106" t="e">
        <f t="shared" ref="J343:O343" ca="1" si="684">SUMIF($H:$H,$B343,J:J)</f>
        <v>#NAME?</v>
      </c>
      <c r="K343" s="106" t="e">
        <f t="shared" ca="1" si="684"/>
        <v>#NAME?</v>
      </c>
      <c r="L343" s="106">
        <f t="shared" si="684"/>
        <v>0</v>
      </c>
      <c r="M343" s="106" t="e">
        <f t="shared" ca="1" si="684"/>
        <v>#NAME?</v>
      </c>
      <c r="N343" s="106" t="e">
        <f t="shared" ca="1" si="684"/>
        <v>#NAME?</v>
      </c>
      <c r="O343" s="106" t="e">
        <f t="shared" ca="1" si="684"/>
        <v>#NAME?</v>
      </c>
      <c r="P343" s="106" t="e">
        <f t="shared" ca="1" si="531"/>
        <v>#NAME?</v>
      </c>
      <c r="Q343" s="105"/>
      <c r="R343" s="105"/>
      <c r="S343" s="105"/>
      <c r="T343" s="58"/>
      <c r="U343" s="58"/>
      <c r="V343" s="68">
        <f t="shared" si="18"/>
        <v>0</v>
      </c>
      <c r="W343" s="106">
        <f t="shared" ref="W343:AB343" si="685">SUMIF($H:$H,$B343,W:W)</f>
        <v>0</v>
      </c>
      <c r="X343" s="106">
        <f t="shared" si="685"/>
        <v>0</v>
      </c>
      <c r="Y343" s="106">
        <f t="shared" si="685"/>
        <v>0</v>
      </c>
      <c r="Z343" s="106">
        <f t="shared" si="685"/>
        <v>0</v>
      </c>
      <c r="AA343" s="106">
        <f t="shared" si="685"/>
        <v>0</v>
      </c>
      <c r="AB343" s="106">
        <f t="shared" si="685"/>
        <v>0</v>
      </c>
      <c r="AC343" s="106">
        <f t="shared" si="533"/>
        <v>0</v>
      </c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</row>
    <row r="344" spans="1:49" ht="21.75" customHeight="1">
      <c r="A344" s="97"/>
      <c r="B344" s="98" t="s">
        <v>778</v>
      </c>
      <c r="C344" s="98" t="s">
        <v>331</v>
      </c>
      <c r="D344" s="99" t="s">
        <v>358</v>
      </c>
      <c r="E344" s="99" t="s">
        <v>46</v>
      </c>
      <c r="F344" s="99" t="s">
        <v>357</v>
      </c>
      <c r="G344" s="99" t="s">
        <v>45</v>
      </c>
      <c r="H344" s="99" t="str">
        <f t="shared" ref="H344:H348" si="686">F344&amp; " สาขา"&amp;D344&amp;" "&amp;E344&amp;" ปี "&amp;G344</f>
        <v>นิติศาสตรบัณฑิต สาขานิติศาสตร์ ปรับปรุง ปี 2559</v>
      </c>
      <c r="I344" s="99" t="e">
        <f t="array" aca="1" ref="I344" ca="1">_xludf.IFNA(INDEX(รายชื่ออาจารย์ตามสาขา!$F:$F,MATCH('เอกสารหมายเลข 1 ส่งเสิรม'!$T344,รายชื่ออาจารย์ตามสาขา!$B:$B,0)),"บุคคลภายนอก")</f>
        <v>#NAME?</v>
      </c>
      <c r="J344" s="100" t="e">
        <f t="shared" ref="J344:J348" ca="1" si="687">IF(I344="ข้าราชการพลเรือนในสถาบันอุดมศึกษา",1,0)</f>
        <v>#NAME?</v>
      </c>
      <c r="K344" s="100" t="e">
        <f t="shared" ref="K344:K348" ca="1" si="688">IF(I344="พนักงานมหาวิทยาลัย",1,0)</f>
        <v>#NAME?</v>
      </c>
      <c r="L344" s="100"/>
      <c r="M344" s="100" t="e">
        <f t="shared" ref="M344:M348" ca="1" si="689">IF(I344="ลูกจ้างชั่วคราวรายเดือน",1,0)</f>
        <v>#NAME?</v>
      </c>
      <c r="N344" s="100" t="e">
        <f t="shared" ref="N344:N348" ca="1" si="690">IF(I344="อาจารย์พิเศษรายชั่วโมง",1,0)</f>
        <v>#NAME?</v>
      </c>
      <c r="O344" s="100" t="e">
        <f t="shared" ref="O344:O348" ca="1" si="691">IF(I344="บุคคลภายนอก",1,0)</f>
        <v>#NAME?</v>
      </c>
      <c r="P344" s="100" t="e">
        <f t="shared" ca="1" si="531"/>
        <v>#NAME?</v>
      </c>
      <c r="Q344" s="99"/>
      <c r="R344" s="99"/>
      <c r="S344" s="99"/>
      <c r="T344" s="8">
        <v>3450700339541</v>
      </c>
      <c r="U344" s="8">
        <v>3450700339541</v>
      </c>
      <c r="V344" s="68">
        <f t="shared" si="18"/>
        <v>1</v>
      </c>
      <c r="W344" s="100">
        <f t="shared" ref="W344:W348" si="692">IF(V344="ข้าราชการพลเรือนในสถาบันอุดมศึกษา",1,0)</f>
        <v>0</v>
      </c>
      <c r="X344" s="100">
        <f t="shared" ref="X344:X348" si="693">IF(V344="พนักงานมหาวิทยาลัย",1,0)</f>
        <v>0</v>
      </c>
      <c r="Y344" s="100"/>
      <c r="Z344" s="100">
        <f t="shared" ref="Z344:Z348" si="694">IF(V344="ลูกจ้างชั่วคราวรายเดือน",1,0)</f>
        <v>0</v>
      </c>
      <c r="AA344" s="100">
        <f t="shared" ref="AA344:AA348" si="695">IF(V344="อาจารย์พิเศษรายชั่วโมง",1,0)</f>
        <v>0</v>
      </c>
      <c r="AB344" s="100">
        <f t="shared" ref="AB344:AB348" si="696">IF(V344="บุคคลภายนอก",1,0)</f>
        <v>0</v>
      </c>
      <c r="AC344" s="100">
        <f t="shared" si="533"/>
        <v>0</v>
      </c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</row>
    <row r="345" spans="1:49" ht="21.75" customHeight="1">
      <c r="A345" s="97"/>
      <c r="B345" s="98" t="s">
        <v>362</v>
      </c>
      <c r="C345" s="98" t="s">
        <v>331</v>
      </c>
      <c r="D345" s="99" t="s">
        <v>358</v>
      </c>
      <c r="E345" s="99" t="s">
        <v>46</v>
      </c>
      <c r="F345" s="99" t="s">
        <v>357</v>
      </c>
      <c r="G345" s="99" t="s">
        <v>45</v>
      </c>
      <c r="H345" s="99" t="str">
        <f t="shared" si="686"/>
        <v>นิติศาสตรบัณฑิต สาขานิติศาสตร์ ปรับปรุง ปี 2559</v>
      </c>
      <c r="I345" s="99" t="e">
        <f t="array" aca="1" ref="I345" ca="1">_xludf.IFNA(INDEX(รายชื่ออาจารย์ตามสาขา!$F:$F,MATCH('เอกสารหมายเลข 1 ส่งเสิรม'!$T345,รายชื่ออาจารย์ตามสาขา!$B:$B,0)),"บุคคลภายนอก")</f>
        <v>#NAME?</v>
      </c>
      <c r="J345" s="100" t="e">
        <f t="shared" ca="1" si="687"/>
        <v>#NAME?</v>
      </c>
      <c r="K345" s="100" t="e">
        <f t="shared" ca="1" si="688"/>
        <v>#NAME?</v>
      </c>
      <c r="L345" s="100"/>
      <c r="M345" s="100" t="e">
        <f t="shared" ca="1" si="689"/>
        <v>#NAME?</v>
      </c>
      <c r="N345" s="100" t="e">
        <f t="shared" ca="1" si="690"/>
        <v>#NAME?</v>
      </c>
      <c r="O345" s="100" t="e">
        <f t="shared" ca="1" si="691"/>
        <v>#NAME?</v>
      </c>
      <c r="P345" s="100" t="e">
        <f t="shared" ca="1" si="531"/>
        <v>#NAME?</v>
      </c>
      <c r="Q345" s="99"/>
      <c r="R345" s="99"/>
      <c r="S345" s="99"/>
      <c r="T345" s="8">
        <v>3470100295925</v>
      </c>
      <c r="U345" s="8">
        <v>3470100295925</v>
      </c>
      <c r="V345" s="68">
        <f t="shared" si="18"/>
        <v>1</v>
      </c>
      <c r="W345" s="100">
        <f t="shared" si="692"/>
        <v>0</v>
      </c>
      <c r="X345" s="100">
        <f t="shared" si="693"/>
        <v>0</v>
      </c>
      <c r="Y345" s="100"/>
      <c r="Z345" s="100">
        <f t="shared" si="694"/>
        <v>0</v>
      </c>
      <c r="AA345" s="100">
        <f t="shared" si="695"/>
        <v>0</v>
      </c>
      <c r="AB345" s="100">
        <f t="shared" si="696"/>
        <v>0</v>
      </c>
      <c r="AC345" s="100">
        <f t="shared" si="533"/>
        <v>0</v>
      </c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</row>
    <row r="346" spans="1:49" ht="21.75" customHeight="1">
      <c r="A346" s="97"/>
      <c r="B346" s="98" t="s">
        <v>364</v>
      </c>
      <c r="C346" s="98" t="s">
        <v>331</v>
      </c>
      <c r="D346" s="99" t="s">
        <v>358</v>
      </c>
      <c r="E346" s="99" t="s">
        <v>46</v>
      </c>
      <c r="F346" s="99" t="s">
        <v>357</v>
      </c>
      <c r="G346" s="99" t="s">
        <v>45</v>
      </c>
      <c r="H346" s="99" t="str">
        <f t="shared" si="686"/>
        <v>นิติศาสตรบัณฑิต สาขานิติศาสตร์ ปรับปรุง ปี 2559</v>
      </c>
      <c r="I346" s="99" t="e">
        <f t="array" aca="1" ref="I346" ca="1">_xludf.IFNA(INDEX(รายชื่ออาจารย์ตามสาขา!$F:$F,MATCH('เอกสารหมายเลข 1 ส่งเสิรม'!$T346,รายชื่ออาจารย์ตามสาขา!$B:$B,0)),"บุคคลภายนอก")</f>
        <v>#NAME?</v>
      </c>
      <c r="J346" s="100" t="e">
        <f t="shared" ca="1" si="687"/>
        <v>#NAME?</v>
      </c>
      <c r="K346" s="100" t="e">
        <f t="shared" ca="1" si="688"/>
        <v>#NAME?</v>
      </c>
      <c r="L346" s="100"/>
      <c r="M346" s="100" t="e">
        <f t="shared" ca="1" si="689"/>
        <v>#NAME?</v>
      </c>
      <c r="N346" s="100" t="e">
        <f t="shared" ca="1" si="690"/>
        <v>#NAME?</v>
      </c>
      <c r="O346" s="100" t="e">
        <f t="shared" ca="1" si="691"/>
        <v>#NAME?</v>
      </c>
      <c r="P346" s="100" t="e">
        <f t="shared" ca="1" si="531"/>
        <v>#NAME?</v>
      </c>
      <c r="Q346" s="99"/>
      <c r="R346" s="99"/>
      <c r="S346" s="99"/>
      <c r="T346" s="8">
        <v>3499900034563</v>
      </c>
      <c r="U346" s="8">
        <v>3499900034563</v>
      </c>
      <c r="V346" s="68">
        <f t="shared" si="18"/>
        <v>1</v>
      </c>
      <c r="W346" s="100">
        <f t="shared" si="692"/>
        <v>0</v>
      </c>
      <c r="X346" s="100">
        <f t="shared" si="693"/>
        <v>0</v>
      </c>
      <c r="Y346" s="100"/>
      <c r="Z346" s="100">
        <f t="shared" si="694"/>
        <v>0</v>
      </c>
      <c r="AA346" s="100">
        <f t="shared" si="695"/>
        <v>0</v>
      </c>
      <c r="AB346" s="100">
        <f t="shared" si="696"/>
        <v>0</v>
      </c>
      <c r="AC346" s="100">
        <f t="shared" si="533"/>
        <v>0</v>
      </c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</row>
    <row r="347" spans="1:49" ht="21.75" customHeight="1">
      <c r="A347" s="97"/>
      <c r="B347" s="98" t="s">
        <v>363</v>
      </c>
      <c r="C347" s="98" t="s">
        <v>331</v>
      </c>
      <c r="D347" s="99" t="s">
        <v>358</v>
      </c>
      <c r="E347" s="99" t="s">
        <v>46</v>
      </c>
      <c r="F347" s="99" t="s">
        <v>357</v>
      </c>
      <c r="G347" s="99" t="s">
        <v>45</v>
      </c>
      <c r="H347" s="99" t="str">
        <f t="shared" si="686"/>
        <v>นิติศาสตรบัณฑิต สาขานิติศาสตร์ ปรับปรุง ปี 2559</v>
      </c>
      <c r="I347" s="99" t="e">
        <f t="array" aca="1" ref="I347" ca="1">_xludf.IFNA(INDEX(รายชื่ออาจารย์ตามสาขา!$F:$F,MATCH('เอกสารหมายเลข 1 ส่งเสิรม'!$T347,รายชื่ออาจารย์ตามสาขา!$B:$B,0)),"บุคคลภายนอก")</f>
        <v>#NAME?</v>
      </c>
      <c r="J347" s="100" t="e">
        <f t="shared" ca="1" si="687"/>
        <v>#NAME?</v>
      </c>
      <c r="K347" s="100" t="e">
        <f t="shared" ca="1" si="688"/>
        <v>#NAME?</v>
      </c>
      <c r="L347" s="100"/>
      <c r="M347" s="100" t="e">
        <f t="shared" ca="1" si="689"/>
        <v>#NAME?</v>
      </c>
      <c r="N347" s="100" t="e">
        <f t="shared" ca="1" si="690"/>
        <v>#NAME?</v>
      </c>
      <c r="O347" s="100" t="e">
        <f t="shared" ca="1" si="691"/>
        <v>#NAME?</v>
      </c>
      <c r="P347" s="100" t="e">
        <f t="shared" ca="1" si="531"/>
        <v>#NAME?</v>
      </c>
      <c r="Q347" s="99"/>
      <c r="R347" s="99"/>
      <c r="S347" s="99"/>
      <c r="T347" s="8">
        <v>3479900224834</v>
      </c>
      <c r="U347" s="8">
        <v>3479900224834</v>
      </c>
      <c r="V347" s="68">
        <f t="shared" si="18"/>
        <v>1</v>
      </c>
      <c r="W347" s="100">
        <f t="shared" si="692"/>
        <v>0</v>
      </c>
      <c r="X347" s="100">
        <f t="shared" si="693"/>
        <v>0</v>
      </c>
      <c r="Y347" s="100"/>
      <c r="Z347" s="100">
        <f t="shared" si="694"/>
        <v>0</v>
      </c>
      <c r="AA347" s="100">
        <f t="shared" si="695"/>
        <v>0</v>
      </c>
      <c r="AB347" s="100">
        <f t="shared" si="696"/>
        <v>0</v>
      </c>
      <c r="AC347" s="100">
        <f t="shared" si="533"/>
        <v>0</v>
      </c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</row>
    <row r="348" spans="1:49" ht="21.75" customHeight="1">
      <c r="A348" s="97"/>
      <c r="B348" s="98" t="s">
        <v>359</v>
      </c>
      <c r="C348" s="98" t="s">
        <v>331</v>
      </c>
      <c r="D348" s="99" t="s">
        <v>358</v>
      </c>
      <c r="E348" s="99" t="s">
        <v>46</v>
      </c>
      <c r="F348" s="99" t="s">
        <v>357</v>
      </c>
      <c r="G348" s="99" t="s">
        <v>45</v>
      </c>
      <c r="H348" s="99" t="str">
        <f t="shared" si="686"/>
        <v>นิติศาสตรบัณฑิต สาขานิติศาสตร์ ปรับปรุง ปี 2559</v>
      </c>
      <c r="I348" s="99" t="e">
        <f t="array" aca="1" ref="I348" ca="1">_xludf.IFNA(INDEX(รายชื่ออาจารย์ตามสาขา!$F:$F,MATCH('เอกสารหมายเลข 1 ส่งเสิรม'!$T348,รายชื่ออาจารย์ตามสาขา!$B:$B,0)),"บุคคลภายนอก")</f>
        <v>#NAME?</v>
      </c>
      <c r="J348" s="100" t="e">
        <f t="shared" ca="1" si="687"/>
        <v>#NAME?</v>
      </c>
      <c r="K348" s="100" t="e">
        <f t="shared" ca="1" si="688"/>
        <v>#NAME?</v>
      </c>
      <c r="L348" s="100"/>
      <c r="M348" s="100" t="e">
        <f t="shared" ca="1" si="689"/>
        <v>#NAME?</v>
      </c>
      <c r="N348" s="100" t="e">
        <f t="shared" ca="1" si="690"/>
        <v>#NAME?</v>
      </c>
      <c r="O348" s="100" t="e">
        <f t="shared" ca="1" si="691"/>
        <v>#NAME?</v>
      </c>
      <c r="P348" s="100" t="e">
        <f t="shared" ca="1" si="531"/>
        <v>#NAME?</v>
      </c>
      <c r="Q348" s="99"/>
      <c r="R348" s="99"/>
      <c r="S348" s="99"/>
      <c r="T348" s="8">
        <v>3499900033958</v>
      </c>
      <c r="U348" s="8">
        <v>3499900033958</v>
      </c>
      <c r="V348" s="68">
        <f t="shared" si="18"/>
        <v>1</v>
      </c>
      <c r="W348" s="100">
        <f t="shared" si="692"/>
        <v>0</v>
      </c>
      <c r="X348" s="100">
        <f t="shared" si="693"/>
        <v>0</v>
      </c>
      <c r="Y348" s="100"/>
      <c r="Z348" s="100">
        <f t="shared" si="694"/>
        <v>0</v>
      </c>
      <c r="AA348" s="100">
        <f t="shared" si="695"/>
        <v>0</v>
      </c>
      <c r="AB348" s="100">
        <f t="shared" si="696"/>
        <v>0</v>
      </c>
      <c r="AC348" s="100">
        <f t="shared" si="533"/>
        <v>0</v>
      </c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</row>
    <row r="349" spans="1:49" ht="21.75" customHeight="1">
      <c r="A349" s="103">
        <v>6</v>
      </c>
      <c r="B349" s="104" t="str">
        <f>F350&amp; " สาขา"&amp;D350&amp;" "&amp;E350&amp;" ปี "&amp;G350</f>
        <v>ศิลปศาสตรบัณฑิต สาขาภาษาไทยเพื่อการสื่อสาร ปรับปรุง ปี 2559</v>
      </c>
      <c r="C349" s="104"/>
      <c r="D349" s="105"/>
      <c r="E349" s="105"/>
      <c r="F349" s="105"/>
      <c r="G349" s="105"/>
      <c r="H349" s="105"/>
      <c r="I349" s="105"/>
      <c r="J349" s="106" t="e">
        <f t="shared" ref="J349:O349" ca="1" si="697">SUMIF($H:$H,$B349,J:J)</f>
        <v>#NAME?</v>
      </c>
      <c r="K349" s="106" t="e">
        <f t="shared" ca="1" si="697"/>
        <v>#NAME?</v>
      </c>
      <c r="L349" s="106">
        <f t="shared" si="697"/>
        <v>0</v>
      </c>
      <c r="M349" s="106" t="e">
        <f t="shared" ca="1" si="697"/>
        <v>#NAME?</v>
      </c>
      <c r="N349" s="106" t="e">
        <f t="shared" ca="1" si="697"/>
        <v>#NAME?</v>
      </c>
      <c r="O349" s="106" t="e">
        <f t="shared" ca="1" si="697"/>
        <v>#NAME?</v>
      </c>
      <c r="P349" s="106" t="e">
        <f t="shared" ca="1" si="531"/>
        <v>#NAME?</v>
      </c>
      <c r="Q349" s="105"/>
      <c r="R349" s="105"/>
      <c r="S349" s="105"/>
      <c r="T349" s="58"/>
      <c r="U349" s="58"/>
      <c r="V349" s="68">
        <f t="shared" si="18"/>
        <v>0</v>
      </c>
      <c r="W349" s="106">
        <f t="shared" ref="W349:AB349" si="698">SUMIF($H:$H,$B349,W:W)</f>
        <v>0</v>
      </c>
      <c r="X349" s="106">
        <f t="shared" si="698"/>
        <v>0</v>
      </c>
      <c r="Y349" s="106">
        <f t="shared" si="698"/>
        <v>0</v>
      </c>
      <c r="Z349" s="106">
        <f t="shared" si="698"/>
        <v>0</v>
      </c>
      <c r="AA349" s="106">
        <f t="shared" si="698"/>
        <v>0</v>
      </c>
      <c r="AB349" s="106">
        <f t="shared" si="698"/>
        <v>0</v>
      </c>
      <c r="AC349" s="106">
        <f t="shared" si="533"/>
        <v>0</v>
      </c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</row>
    <row r="350" spans="1:49" ht="21.75" customHeight="1">
      <c r="A350" s="97"/>
      <c r="B350" s="98" t="s">
        <v>437</v>
      </c>
      <c r="C350" s="98" t="s">
        <v>331</v>
      </c>
      <c r="D350" s="99" t="s">
        <v>432</v>
      </c>
      <c r="E350" s="99" t="s">
        <v>46</v>
      </c>
      <c r="F350" s="99" t="s">
        <v>335</v>
      </c>
      <c r="G350" s="99" t="s">
        <v>45</v>
      </c>
      <c r="H350" s="99" t="str">
        <f t="shared" ref="H350:H354" si="699">F350&amp; " สาขา"&amp;D350&amp;" "&amp;E350&amp;" ปี "&amp;G350</f>
        <v>ศิลปศาสตรบัณฑิต สาขาภาษาไทยเพื่อการสื่อสาร ปรับปรุง ปี 2559</v>
      </c>
      <c r="I350" s="99" t="e">
        <f t="array" aca="1" ref="I350" ca="1">_xludf.IFNA(INDEX(รายชื่ออาจารย์ตามสาขา!$F:$F,MATCH('เอกสารหมายเลข 1 ส่งเสิรม'!$T350,รายชื่ออาจารย์ตามสาขา!$B:$B,0)),"บุคคลภายนอก")</f>
        <v>#NAME?</v>
      </c>
      <c r="J350" s="100" t="e">
        <f t="shared" ref="J350:J354" ca="1" si="700">IF(I350="ข้าราชการพลเรือนในสถาบันอุดมศึกษา",1,0)</f>
        <v>#NAME?</v>
      </c>
      <c r="K350" s="100" t="e">
        <f t="shared" ref="K350:K354" ca="1" si="701">IF(I350="พนักงานมหาวิทยาลัย",1,0)</f>
        <v>#NAME?</v>
      </c>
      <c r="L350" s="100"/>
      <c r="M350" s="100" t="e">
        <f t="shared" ref="M350:M354" ca="1" si="702">IF(I350="ลูกจ้างชั่วคราวรายเดือน",1,0)</f>
        <v>#NAME?</v>
      </c>
      <c r="N350" s="100" t="e">
        <f t="shared" ref="N350:N354" ca="1" si="703">IF(I350="อาจารย์พิเศษรายชั่วโมง",1,0)</f>
        <v>#NAME?</v>
      </c>
      <c r="O350" s="100" t="e">
        <f t="shared" ref="O350:O354" ca="1" si="704">IF(I350="บุคคลภายนอก",1,0)</f>
        <v>#NAME?</v>
      </c>
      <c r="P350" s="100" t="e">
        <f t="shared" ca="1" si="531"/>
        <v>#NAME?</v>
      </c>
      <c r="Q350" s="99"/>
      <c r="R350" s="99"/>
      <c r="S350" s="99"/>
      <c r="T350" s="8">
        <v>3470400603528</v>
      </c>
      <c r="U350" s="8">
        <v>3470400603528</v>
      </c>
      <c r="V350" s="68">
        <f t="shared" si="18"/>
        <v>1</v>
      </c>
      <c r="W350" s="100">
        <f t="shared" ref="W350:W354" si="705">IF(V350="ข้าราชการพลเรือนในสถาบันอุดมศึกษา",1,0)</f>
        <v>0</v>
      </c>
      <c r="X350" s="100">
        <f t="shared" ref="X350:X354" si="706">IF(V350="พนักงานมหาวิทยาลัย",1,0)</f>
        <v>0</v>
      </c>
      <c r="Y350" s="100"/>
      <c r="Z350" s="100">
        <f t="shared" ref="Z350:Z354" si="707">IF(V350="ลูกจ้างชั่วคราวรายเดือน",1,0)</f>
        <v>0</v>
      </c>
      <c r="AA350" s="100">
        <f t="shared" ref="AA350:AA354" si="708">IF(V350="อาจารย์พิเศษรายชั่วโมง",1,0)</f>
        <v>0</v>
      </c>
      <c r="AB350" s="100">
        <f t="shared" ref="AB350:AB354" si="709">IF(V350="บุคคลภายนอก",1,0)</f>
        <v>0</v>
      </c>
      <c r="AC350" s="100">
        <f t="shared" si="533"/>
        <v>0</v>
      </c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</row>
    <row r="351" spans="1:49" ht="21.75" customHeight="1">
      <c r="A351" s="97"/>
      <c r="B351" s="98" t="s">
        <v>438</v>
      </c>
      <c r="C351" s="98" t="s">
        <v>331</v>
      </c>
      <c r="D351" s="99" t="s">
        <v>432</v>
      </c>
      <c r="E351" s="99" t="s">
        <v>46</v>
      </c>
      <c r="F351" s="99" t="s">
        <v>335</v>
      </c>
      <c r="G351" s="99" t="s">
        <v>45</v>
      </c>
      <c r="H351" s="99" t="str">
        <f t="shared" si="699"/>
        <v>ศิลปศาสตรบัณฑิต สาขาภาษาไทยเพื่อการสื่อสาร ปรับปรุง ปี 2559</v>
      </c>
      <c r="I351" s="99" t="e">
        <f t="array" aca="1" ref="I351" ca="1">_xludf.IFNA(INDEX(รายชื่ออาจารย์ตามสาขา!$F:$F,MATCH('เอกสารหมายเลข 1 ส่งเสิรม'!$T351,รายชื่ออาจารย์ตามสาขา!$B:$B,0)),"บุคคลภายนอก")</f>
        <v>#NAME?</v>
      </c>
      <c r="J351" s="100" t="e">
        <f t="shared" ca="1" si="700"/>
        <v>#NAME?</v>
      </c>
      <c r="K351" s="100" t="e">
        <f t="shared" ca="1" si="701"/>
        <v>#NAME?</v>
      </c>
      <c r="L351" s="100"/>
      <c r="M351" s="100" t="e">
        <f t="shared" ca="1" si="702"/>
        <v>#NAME?</v>
      </c>
      <c r="N351" s="100" t="e">
        <f t="shared" ca="1" si="703"/>
        <v>#NAME?</v>
      </c>
      <c r="O351" s="100" t="e">
        <f t="shared" ca="1" si="704"/>
        <v>#NAME?</v>
      </c>
      <c r="P351" s="100" t="e">
        <f t="shared" ca="1" si="531"/>
        <v>#NAME?</v>
      </c>
      <c r="Q351" s="99"/>
      <c r="R351" s="99"/>
      <c r="S351" s="99"/>
      <c r="T351" s="8">
        <v>3480100315276</v>
      </c>
      <c r="U351" s="8">
        <v>3480100315276</v>
      </c>
      <c r="V351" s="68">
        <f t="shared" si="18"/>
        <v>1</v>
      </c>
      <c r="W351" s="100">
        <f t="shared" si="705"/>
        <v>0</v>
      </c>
      <c r="X351" s="100">
        <f t="shared" si="706"/>
        <v>0</v>
      </c>
      <c r="Y351" s="100"/>
      <c r="Z351" s="100">
        <f t="shared" si="707"/>
        <v>0</v>
      </c>
      <c r="AA351" s="100">
        <f t="shared" si="708"/>
        <v>0</v>
      </c>
      <c r="AB351" s="100">
        <f t="shared" si="709"/>
        <v>0</v>
      </c>
      <c r="AC351" s="100">
        <f t="shared" si="533"/>
        <v>0</v>
      </c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</row>
    <row r="352" spans="1:49" ht="21.75" customHeight="1">
      <c r="A352" s="97"/>
      <c r="B352" s="98" t="s">
        <v>436</v>
      </c>
      <c r="C352" s="98" t="s">
        <v>331</v>
      </c>
      <c r="D352" s="99" t="s">
        <v>432</v>
      </c>
      <c r="E352" s="99" t="s">
        <v>46</v>
      </c>
      <c r="F352" s="99" t="s">
        <v>335</v>
      </c>
      <c r="G352" s="99" t="s">
        <v>45</v>
      </c>
      <c r="H352" s="99" t="str">
        <f t="shared" si="699"/>
        <v>ศิลปศาสตรบัณฑิต สาขาภาษาไทยเพื่อการสื่อสาร ปรับปรุง ปี 2559</v>
      </c>
      <c r="I352" s="99" t="e">
        <f t="array" aca="1" ref="I352" ca="1">_xludf.IFNA(INDEX(รายชื่ออาจารย์ตามสาขา!$F:$F,MATCH('เอกสารหมายเลข 1 ส่งเสิรม'!$T352,รายชื่ออาจารย์ตามสาขา!$B:$B,0)),"บุคคลภายนอก")</f>
        <v>#NAME?</v>
      </c>
      <c r="J352" s="100" t="e">
        <f t="shared" ca="1" si="700"/>
        <v>#NAME?</v>
      </c>
      <c r="K352" s="100" t="e">
        <f t="shared" ca="1" si="701"/>
        <v>#NAME?</v>
      </c>
      <c r="L352" s="100"/>
      <c r="M352" s="100" t="e">
        <f t="shared" ca="1" si="702"/>
        <v>#NAME?</v>
      </c>
      <c r="N352" s="100" t="e">
        <f t="shared" ca="1" si="703"/>
        <v>#NAME?</v>
      </c>
      <c r="O352" s="100" t="e">
        <f t="shared" ca="1" si="704"/>
        <v>#NAME?</v>
      </c>
      <c r="P352" s="100" t="e">
        <f t="shared" ca="1" si="531"/>
        <v>#NAME?</v>
      </c>
      <c r="Q352" s="99"/>
      <c r="R352" s="99"/>
      <c r="S352" s="99"/>
      <c r="T352" s="8">
        <v>3450100416650</v>
      </c>
      <c r="U352" s="8">
        <v>3450100416650</v>
      </c>
      <c r="V352" s="68">
        <f t="shared" si="18"/>
        <v>1</v>
      </c>
      <c r="W352" s="100">
        <f t="shared" si="705"/>
        <v>0</v>
      </c>
      <c r="X352" s="100">
        <f t="shared" si="706"/>
        <v>0</v>
      </c>
      <c r="Y352" s="100"/>
      <c r="Z352" s="100">
        <f t="shared" si="707"/>
        <v>0</v>
      </c>
      <c r="AA352" s="100">
        <f t="shared" si="708"/>
        <v>0</v>
      </c>
      <c r="AB352" s="100">
        <f t="shared" si="709"/>
        <v>0</v>
      </c>
      <c r="AC352" s="100">
        <f t="shared" si="533"/>
        <v>0</v>
      </c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</row>
    <row r="353" spans="1:49" ht="21.75" customHeight="1">
      <c r="A353" s="97"/>
      <c r="B353" s="98" t="s">
        <v>431</v>
      </c>
      <c r="C353" s="98" t="s">
        <v>331</v>
      </c>
      <c r="D353" s="99" t="s">
        <v>432</v>
      </c>
      <c r="E353" s="99" t="s">
        <v>46</v>
      </c>
      <c r="F353" s="99" t="s">
        <v>335</v>
      </c>
      <c r="G353" s="99" t="s">
        <v>45</v>
      </c>
      <c r="H353" s="99" t="str">
        <f t="shared" si="699"/>
        <v>ศิลปศาสตรบัณฑิต สาขาภาษาไทยเพื่อการสื่อสาร ปรับปรุง ปี 2559</v>
      </c>
      <c r="I353" s="99" t="e">
        <f t="array" aca="1" ref="I353" ca="1">_xludf.IFNA(INDEX(รายชื่ออาจารย์ตามสาขา!$F:$F,MATCH('เอกสารหมายเลข 1 ส่งเสิรม'!$T353,รายชื่ออาจารย์ตามสาขา!$B:$B,0)),"บุคคลภายนอก")</f>
        <v>#NAME?</v>
      </c>
      <c r="J353" s="100" t="e">
        <f t="shared" ca="1" si="700"/>
        <v>#NAME?</v>
      </c>
      <c r="K353" s="100" t="e">
        <f t="shared" ca="1" si="701"/>
        <v>#NAME?</v>
      </c>
      <c r="L353" s="100"/>
      <c r="M353" s="100" t="e">
        <f t="shared" ca="1" si="702"/>
        <v>#NAME?</v>
      </c>
      <c r="N353" s="100" t="e">
        <f t="shared" ca="1" si="703"/>
        <v>#NAME?</v>
      </c>
      <c r="O353" s="100" t="e">
        <f t="shared" ca="1" si="704"/>
        <v>#NAME?</v>
      </c>
      <c r="P353" s="100" t="e">
        <f t="shared" ca="1" si="531"/>
        <v>#NAME?</v>
      </c>
      <c r="Q353" s="99"/>
      <c r="R353" s="99"/>
      <c r="S353" s="99"/>
      <c r="T353" s="8">
        <v>1341600011565</v>
      </c>
      <c r="U353" s="8">
        <v>1341600011565</v>
      </c>
      <c r="V353" s="68">
        <f t="shared" si="18"/>
        <v>1</v>
      </c>
      <c r="W353" s="100">
        <f t="shared" si="705"/>
        <v>0</v>
      </c>
      <c r="X353" s="100">
        <f t="shared" si="706"/>
        <v>0</v>
      </c>
      <c r="Y353" s="100"/>
      <c r="Z353" s="100">
        <f t="shared" si="707"/>
        <v>0</v>
      </c>
      <c r="AA353" s="100">
        <f t="shared" si="708"/>
        <v>0</v>
      </c>
      <c r="AB353" s="100">
        <f t="shared" si="709"/>
        <v>0</v>
      </c>
      <c r="AC353" s="100">
        <f t="shared" si="533"/>
        <v>0</v>
      </c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</row>
    <row r="354" spans="1:49" ht="21.75" customHeight="1">
      <c r="A354" s="97"/>
      <c r="B354" s="98" t="s">
        <v>433</v>
      </c>
      <c r="C354" s="98" t="s">
        <v>331</v>
      </c>
      <c r="D354" s="99" t="s">
        <v>432</v>
      </c>
      <c r="E354" s="99" t="s">
        <v>46</v>
      </c>
      <c r="F354" s="99" t="s">
        <v>335</v>
      </c>
      <c r="G354" s="99" t="s">
        <v>45</v>
      </c>
      <c r="H354" s="99" t="str">
        <f t="shared" si="699"/>
        <v>ศิลปศาสตรบัณฑิต สาขาภาษาไทยเพื่อการสื่อสาร ปรับปรุง ปี 2559</v>
      </c>
      <c r="I354" s="99" t="e">
        <f t="array" aca="1" ref="I354" ca="1">_xludf.IFNA(INDEX(รายชื่ออาจารย์ตามสาขา!$F:$F,MATCH('เอกสารหมายเลข 1 ส่งเสิรม'!$T354,รายชื่ออาจารย์ตามสาขา!$B:$B,0)),"บุคคลภายนอก")</f>
        <v>#NAME?</v>
      </c>
      <c r="J354" s="100" t="e">
        <f t="shared" ca="1" si="700"/>
        <v>#NAME?</v>
      </c>
      <c r="K354" s="100" t="e">
        <f t="shared" ca="1" si="701"/>
        <v>#NAME?</v>
      </c>
      <c r="L354" s="100"/>
      <c r="M354" s="100" t="e">
        <f t="shared" ca="1" si="702"/>
        <v>#NAME?</v>
      </c>
      <c r="N354" s="100" t="e">
        <f t="shared" ca="1" si="703"/>
        <v>#NAME?</v>
      </c>
      <c r="O354" s="100" t="e">
        <f t="shared" ca="1" si="704"/>
        <v>#NAME?</v>
      </c>
      <c r="P354" s="100" t="e">
        <f t="shared" ca="1" si="531"/>
        <v>#NAME?</v>
      </c>
      <c r="Q354" s="99"/>
      <c r="R354" s="99"/>
      <c r="S354" s="99"/>
      <c r="T354" s="8">
        <v>1349900072206</v>
      </c>
      <c r="U354" s="8">
        <v>1349900072206</v>
      </c>
      <c r="V354" s="68">
        <f t="shared" si="18"/>
        <v>1</v>
      </c>
      <c r="W354" s="100">
        <f t="shared" si="705"/>
        <v>0</v>
      </c>
      <c r="X354" s="100">
        <f t="shared" si="706"/>
        <v>0</v>
      </c>
      <c r="Y354" s="100"/>
      <c r="Z354" s="100">
        <f t="shared" si="707"/>
        <v>0</v>
      </c>
      <c r="AA354" s="100">
        <f t="shared" si="708"/>
        <v>0</v>
      </c>
      <c r="AB354" s="100">
        <f t="shared" si="709"/>
        <v>0</v>
      </c>
      <c r="AC354" s="100">
        <f t="shared" si="533"/>
        <v>0</v>
      </c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</row>
    <row r="355" spans="1:49" ht="21.75" customHeight="1">
      <c r="A355" s="103">
        <v>7</v>
      </c>
      <c r="B355" s="104" t="str">
        <f>F356&amp; " สาขา"&amp;D356&amp;" "&amp;E356&amp;" ปี "&amp;G356</f>
        <v>ศิลปศาสตรบัณฑิต สาขาภาษาอังกฤษ ปรับปรุง ปี 2559</v>
      </c>
      <c r="C355" s="104"/>
      <c r="D355" s="105"/>
      <c r="E355" s="105"/>
      <c r="F355" s="105"/>
      <c r="G355" s="105"/>
      <c r="H355" s="105"/>
      <c r="I355" s="105"/>
      <c r="J355" s="106" t="e">
        <f t="shared" ref="J355:O355" ca="1" si="710">SUMIF($H:$H,$B355,J:J)</f>
        <v>#NAME?</v>
      </c>
      <c r="K355" s="106" t="e">
        <f t="shared" ca="1" si="710"/>
        <v>#NAME?</v>
      </c>
      <c r="L355" s="106">
        <f t="shared" si="710"/>
        <v>0</v>
      </c>
      <c r="M355" s="106" t="e">
        <f t="shared" ca="1" si="710"/>
        <v>#NAME?</v>
      </c>
      <c r="N355" s="106" t="e">
        <f t="shared" ca="1" si="710"/>
        <v>#NAME?</v>
      </c>
      <c r="O355" s="106" t="e">
        <f t="shared" ca="1" si="710"/>
        <v>#NAME?</v>
      </c>
      <c r="P355" s="106" t="e">
        <f t="shared" ca="1" si="531"/>
        <v>#NAME?</v>
      </c>
      <c r="Q355" s="105"/>
      <c r="R355" s="105"/>
      <c r="S355" s="105"/>
      <c r="T355" s="58"/>
      <c r="U355" s="58"/>
      <c r="V355" s="68">
        <f t="shared" si="18"/>
        <v>0</v>
      </c>
      <c r="W355" s="106">
        <f t="shared" ref="W355:AB355" si="711">SUMIF($H:$H,$B355,W:W)</f>
        <v>0</v>
      </c>
      <c r="X355" s="106">
        <f t="shared" si="711"/>
        <v>0</v>
      </c>
      <c r="Y355" s="106">
        <f t="shared" si="711"/>
        <v>0</v>
      </c>
      <c r="Z355" s="106">
        <f t="shared" si="711"/>
        <v>0</v>
      </c>
      <c r="AA355" s="106">
        <f t="shared" si="711"/>
        <v>0</v>
      </c>
      <c r="AB355" s="106">
        <f t="shared" si="711"/>
        <v>0</v>
      </c>
      <c r="AC355" s="106">
        <f t="shared" si="533"/>
        <v>0</v>
      </c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</row>
    <row r="356" spans="1:49" ht="21.75" customHeight="1">
      <c r="A356" s="97"/>
      <c r="B356" s="98" t="s">
        <v>779</v>
      </c>
      <c r="C356" s="98" t="s">
        <v>331</v>
      </c>
      <c r="D356" s="99" t="s">
        <v>98</v>
      </c>
      <c r="E356" s="99" t="s">
        <v>46</v>
      </c>
      <c r="F356" s="99" t="s">
        <v>335</v>
      </c>
      <c r="G356" s="99" t="s">
        <v>45</v>
      </c>
      <c r="H356" s="99" t="str">
        <f t="shared" ref="H356:H360" si="712">F356&amp; " สาขา"&amp;D356&amp;" "&amp;E356&amp;" ปี "&amp;G356</f>
        <v>ศิลปศาสตรบัณฑิต สาขาภาษาอังกฤษ ปรับปรุง ปี 2559</v>
      </c>
      <c r="I356" s="99" t="e">
        <f t="array" aca="1" ref="I356" ca="1">_xludf.IFNA(INDEX(รายชื่ออาจารย์ตามสาขา!$F:$F,MATCH('เอกสารหมายเลข 1 ส่งเสิรม'!$T356,รายชื่ออาจารย์ตามสาขา!$B:$B,0)),"บุคคลภายนอก")</f>
        <v>#NAME?</v>
      </c>
      <c r="J356" s="100" t="e">
        <f t="shared" ref="J356:J360" ca="1" si="713">IF(I356="ข้าราชการพลเรือนในสถาบันอุดมศึกษา",1,0)</f>
        <v>#NAME?</v>
      </c>
      <c r="K356" s="100" t="e">
        <f t="shared" ref="K356:K360" ca="1" si="714">IF(I356="พนักงานมหาวิทยาลัย",1,0)</f>
        <v>#NAME?</v>
      </c>
      <c r="L356" s="100"/>
      <c r="M356" s="100" t="e">
        <f t="shared" ref="M356:M360" ca="1" si="715">IF(I356="ลูกจ้างชั่วคราวรายเดือน",1,0)</f>
        <v>#NAME?</v>
      </c>
      <c r="N356" s="100" t="e">
        <f t="shared" ref="N356:N360" ca="1" si="716">IF(I356="อาจารย์พิเศษรายชั่วโมง",1,0)</f>
        <v>#NAME?</v>
      </c>
      <c r="O356" s="100" t="e">
        <f t="shared" ref="O356:O360" ca="1" si="717">IF(I356="บุคคลภายนอก",1,0)</f>
        <v>#NAME?</v>
      </c>
      <c r="P356" s="100" t="e">
        <f t="shared" ca="1" si="531"/>
        <v>#NAME?</v>
      </c>
      <c r="Q356" s="99"/>
      <c r="R356" s="99"/>
      <c r="S356" s="99"/>
      <c r="T356" s="8">
        <v>3400100290826</v>
      </c>
      <c r="U356" s="8">
        <v>3400100290826</v>
      </c>
      <c r="V356" s="68">
        <f t="shared" si="18"/>
        <v>1</v>
      </c>
      <c r="W356" s="100">
        <f t="shared" ref="W356:W360" si="718">IF(V356="ข้าราชการพลเรือนในสถาบันอุดมศึกษา",1,0)</f>
        <v>0</v>
      </c>
      <c r="X356" s="100">
        <f t="shared" ref="X356:X360" si="719">IF(V356="พนักงานมหาวิทยาลัย",1,0)</f>
        <v>0</v>
      </c>
      <c r="Y356" s="100"/>
      <c r="Z356" s="100">
        <f t="shared" ref="Z356:Z360" si="720">IF(V356="ลูกจ้างชั่วคราวรายเดือน",1,0)</f>
        <v>0</v>
      </c>
      <c r="AA356" s="100">
        <f t="shared" ref="AA356:AA360" si="721">IF(V356="อาจารย์พิเศษรายชั่วโมง",1,0)</f>
        <v>0</v>
      </c>
      <c r="AB356" s="100">
        <f t="shared" ref="AB356:AB360" si="722">IF(V356="บุคคลภายนอก",1,0)</f>
        <v>0</v>
      </c>
      <c r="AC356" s="100">
        <f t="shared" si="533"/>
        <v>0</v>
      </c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</row>
    <row r="357" spans="1:49" ht="21.75" customHeight="1">
      <c r="A357" s="97"/>
      <c r="B357" s="98" t="s">
        <v>780</v>
      </c>
      <c r="C357" s="98" t="s">
        <v>331</v>
      </c>
      <c r="D357" s="99" t="s">
        <v>98</v>
      </c>
      <c r="E357" s="99" t="s">
        <v>46</v>
      </c>
      <c r="F357" s="99" t="s">
        <v>335</v>
      </c>
      <c r="G357" s="99" t="s">
        <v>45</v>
      </c>
      <c r="H357" s="99" t="str">
        <f t="shared" si="712"/>
        <v>ศิลปศาสตรบัณฑิต สาขาภาษาอังกฤษ ปรับปรุง ปี 2559</v>
      </c>
      <c r="I357" s="99" t="e">
        <f t="array" aca="1" ref="I357" ca="1">_xludf.IFNA(INDEX(รายชื่ออาจารย์ตามสาขา!$F:$F,MATCH('เอกสารหมายเลข 1 ส่งเสิรม'!$T357,รายชื่ออาจารย์ตามสาขา!$B:$B,0)),"บุคคลภายนอก")</f>
        <v>#NAME?</v>
      </c>
      <c r="J357" s="100" t="e">
        <f t="shared" ca="1" si="713"/>
        <v>#NAME?</v>
      </c>
      <c r="K357" s="100" t="e">
        <f t="shared" ca="1" si="714"/>
        <v>#NAME?</v>
      </c>
      <c r="L357" s="100"/>
      <c r="M357" s="100" t="e">
        <f t="shared" ca="1" si="715"/>
        <v>#NAME?</v>
      </c>
      <c r="N357" s="100" t="e">
        <f t="shared" ca="1" si="716"/>
        <v>#NAME?</v>
      </c>
      <c r="O357" s="100" t="e">
        <f t="shared" ca="1" si="717"/>
        <v>#NAME?</v>
      </c>
      <c r="P357" s="100" t="e">
        <f t="shared" ca="1" si="531"/>
        <v>#NAME?</v>
      </c>
      <c r="Q357" s="99"/>
      <c r="R357" s="99"/>
      <c r="S357" s="99"/>
      <c r="T357" s="8">
        <v>3410601289227</v>
      </c>
      <c r="U357" s="8">
        <v>3410601289227</v>
      </c>
      <c r="V357" s="68">
        <f t="shared" si="18"/>
        <v>1</v>
      </c>
      <c r="W357" s="100">
        <f t="shared" si="718"/>
        <v>0</v>
      </c>
      <c r="X357" s="100">
        <f t="shared" si="719"/>
        <v>0</v>
      </c>
      <c r="Y357" s="100"/>
      <c r="Z357" s="100">
        <f t="shared" si="720"/>
        <v>0</v>
      </c>
      <c r="AA357" s="100">
        <f t="shared" si="721"/>
        <v>0</v>
      </c>
      <c r="AB357" s="100">
        <f t="shared" si="722"/>
        <v>0</v>
      </c>
      <c r="AC357" s="100">
        <f t="shared" si="533"/>
        <v>0</v>
      </c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</row>
    <row r="358" spans="1:49" ht="21.75" customHeight="1">
      <c r="A358" s="97"/>
      <c r="B358" s="98" t="s">
        <v>404</v>
      </c>
      <c r="C358" s="98" t="s">
        <v>331</v>
      </c>
      <c r="D358" s="99" t="s">
        <v>98</v>
      </c>
      <c r="E358" s="99" t="s">
        <v>46</v>
      </c>
      <c r="F358" s="99" t="s">
        <v>335</v>
      </c>
      <c r="G358" s="99" t="s">
        <v>45</v>
      </c>
      <c r="H358" s="99" t="str">
        <f t="shared" si="712"/>
        <v>ศิลปศาสตรบัณฑิต สาขาภาษาอังกฤษ ปรับปรุง ปี 2559</v>
      </c>
      <c r="I358" s="99" t="e">
        <f t="array" aca="1" ref="I358" ca="1">_xludf.IFNA(INDEX(รายชื่ออาจารย์ตามสาขา!$F:$F,MATCH('เอกสารหมายเลข 1 ส่งเสิรม'!$T358,รายชื่ออาจารย์ตามสาขา!$B:$B,0)),"บุคคลภายนอก")</f>
        <v>#NAME?</v>
      </c>
      <c r="J358" s="100" t="e">
        <f t="shared" ca="1" si="713"/>
        <v>#NAME?</v>
      </c>
      <c r="K358" s="100" t="e">
        <f t="shared" ca="1" si="714"/>
        <v>#NAME?</v>
      </c>
      <c r="L358" s="100"/>
      <c r="M358" s="100" t="e">
        <f t="shared" ca="1" si="715"/>
        <v>#NAME?</v>
      </c>
      <c r="N358" s="100" t="e">
        <f t="shared" ca="1" si="716"/>
        <v>#NAME?</v>
      </c>
      <c r="O358" s="100" t="e">
        <f t="shared" ca="1" si="717"/>
        <v>#NAME?</v>
      </c>
      <c r="P358" s="100" t="e">
        <f t="shared" ca="1" si="531"/>
        <v>#NAME?</v>
      </c>
      <c r="Q358" s="99"/>
      <c r="R358" s="99"/>
      <c r="S358" s="99"/>
      <c r="T358" s="8">
        <v>1480600007817</v>
      </c>
      <c r="U358" s="8">
        <v>1480600007817</v>
      </c>
      <c r="V358" s="68">
        <f t="shared" si="18"/>
        <v>1</v>
      </c>
      <c r="W358" s="100">
        <f t="shared" si="718"/>
        <v>0</v>
      </c>
      <c r="X358" s="100">
        <f t="shared" si="719"/>
        <v>0</v>
      </c>
      <c r="Y358" s="100"/>
      <c r="Z358" s="100">
        <f t="shared" si="720"/>
        <v>0</v>
      </c>
      <c r="AA358" s="100">
        <f t="shared" si="721"/>
        <v>0</v>
      </c>
      <c r="AB358" s="100">
        <f t="shared" si="722"/>
        <v>0</v>
      </c>
      <c r="AC358" s="100">
        <f t="shared" si="533"/>
        <v>0</v>
      </c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</row>
    <row r="359" spans="1:49" ht="21.75" customHeight="1">
      <c r="A359" s="97"/>
      <c r="B359" s="98" t="s">
        <v>401</v>
      </c>
      <c r="C359" s="98" t="s">
        <v>331</v>
      </c>
      <c r="D359" s="99" t="s">
        <v>98</v>
      </c>
      <c r="E359" s="99" t="s">
        <v>46</v>
      </c>
      <c r="F359" s="99" t="s">
        <v>335</v>
      </c>
      <c r="G359" s="99" t="s">
        <v>45</v>
      </c>
      <c r="H359" s="99" t="str">
        <f t="shared" si="712"/>
        <v>ศิลปศาสตรบัณฑิต สาขาภาษาอังกฤษ ปรับปรุง ปี 2559</v>
      </c>
      <c r="I359" s="99" t="e">
        <f t="array" aca="1" ref="I359" ca="1">_xludf.IFNA(INDEX(รายชื่ออาจารย์ตามสาขา!$F:$F,MATCH('เอกสารหมายเลข 1 ส่งเสิรม'!$T359,รายชื่ออาจารย์ตามสาขา!$B:$B,0)),"บุคคลภายนอก")</f>
        <v>#NAME?</v>
      </c>
      <c r="J359" s="100" t="e">
        <f t="shared" ca="1" si="713"/>
        <v>#NAME?</v>
      </c>
      <c r="K359" s="100" t="e">
        <f t="shared" ca="1" si="714"/>
        <v>#NAME?</v>
      </c>
      <c r="L359" s="100"/>
      <c r="M359" s="100" t="e">
        <f t="shared" ca="1" si="715"/>
        <v>#NAME?</v>
      </c>
      <c r="N359" s="100" t="e">
        <f t="shared" ca="1" si="716"/>
        <v>#NAME?</v>
      </c>
      <c r="O359" s="100" t="e">
        <f t="shared" ca="1" si="717"/>
        <v>#NAME?</v>
      </c>
      <c r="P359" s="100" t="e">
        <f t="shared" ca="1" si="531"/>
        <v>#NAME?</v>
      </c>
      <c r="Q359" s="99"/>
      <c r="R359" s="99"/>
      <c r="S359" s="99"/>
      <c r="T359" s="8">
        <v>1479900006644</v>
      </c>
      <c r="U359" s="8">
        <v>1479900006644</v>
      </c>
      <c r="V359" s="68">
        <f t="shared" si="18"/>
        <v>1</v>
      </c>
      <c r="W359" s="100">
        <f t="shared" si="718"/>
        <v>0</v>
      </c>
      <c r="X359" s="100">
        <f t="shared" si="719"/>
        <v>0</v>
      </c>
      <c r="Y359" s="100"/>
      <c r="Z359" s="100">
        <f t="shared" si="720"/>
        <v>0</v>
      </c>
      <c r="AA359" s="100">
        <f t="shared" si="721"/>
        <v>0</v>
      </c>
      <c r="AB359" s="100">
        <f t="shared" si="722"/>
        <v>0</v>
      </c>
      <c r="AC359" s="100">
        <f t="shared" si="533"/>
        <v>0</v>
      </c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</row>
    <row r="360" spans="1:49" ht="21.75" customHeight="1">
      <c r="A360" s="97"/>
      <c r="B360" s="98" t="s">
        <v>393</v>
      </c>
      <c r="C360" s="98" t="s">
        <v>331</v>
      </c>
      <c r="D360" s="99" t="s">
        <v>98</v>
      </c>
      <c r="E360" s="99" t="s">
        <v>46</v>
      </c>
      <c r="F360" s="99" t="s">
        <v>335</v>
      </c>
      <c r="G360" s="99" t="s">
        <v>45</v>
      </c>
      <c r="H360" s="99" t="str">
        <f t="shared" si="712"/>
        <v>ศิลปศาสตรบัณฑิต สาขาภาษาอังกฤษ ปรับปรุง ปี 2559</v>
      </c>
      <c r="I360" s="99" t="e">
        <f t="array" aca="1" ref="I360" ca="1">_xludf.IFNA(INDEX(รายชื่ออาจารย์ตามสาขา!$F:$F,MATCH('เอกสารหมายเลข 1 ส่งเสิรม'!$T360,รายชื่ออาจารย์ตามสาขา!$B:$B,0)),"บุคคลภายนอก")</f>
        <v>#NAME?</v>
      </c>
      <c r="J360" s="100" t="e">
        <f t="shared" ca="1" si="713"/>
        <v>#NAME?</v>
      </c>
      <c r="K360" s="100" t="e">
        <f t="shared" ca="1" si="714"/>
        <v>#NAME?</v>
      </c>
      <c r="L360" s="100"/>
      <c r="M360" s="100" t="e">
        <f t="shared" ca="1" si="715"/>
        <v>#NAME?</v>
      </c>
      <c r="N360" s="100" t="e">
        <f t="shared" ca="1" si="716"/>
        <v>#NAME?</v>
      </c>
      <c r="O360" s="100" t="e">
        <f t="shared" ca="1" si="717"/>
        <v>#NAME?</v>
      </c>
      <c r="P360" s="100" t="e">
        <f t="shared" ca="1" si="531"/>
        <v>#NAME?</v>
      </c>
      <c r="Q360" s="99"/>
      <c r="R360" s="99"/>
      <c r="S360" s="99"/>
      <c r="T360" s="8">
        <v>1469900044945</v>
      </c>
      <c r="U360" s="8">
        <v>1469900044945</v>
      </c>
      <c r="V360" s="68">
        <f t="shared" si="18"/>
        <v>1</v>
      </c>
      <c r="W360" s="100">
        <f t="shared" si="718"/>
        <v>0</v>
      </c>
      <c r="X360" s="100">
        <f t="shared" si="719"/>
        <v>0</v>
      </c>
      <c r="Y360" s="100"/>
      <c r="Z360" s="100">
        <f t="shared" si="720"/>
        <v>0</v>
      </c>
      <c r="AA360" s="100">
        <f t="shared" si="721"/>
        <v>0</v>
      </c>
      <c r="AB360" s="100">
        <f t="shared" si="722"/>
        <v>0</v>
      </c>
      <c r="AC360" s="100">
        <f t="shared" si="533"/>
        <v>0</v>
      </c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</row>
    <row r="361" spans="1:49" ht="21.75" customHeight="1">
      <c r="A361" s="103">
        <v>8</v>
      </c>
      <c r="B361" s="104" t="str">
        <f>F362&amp; " สาขา"&amp;D362&amp;" "&amp;E362&amp;" ปี "&amp;G362</f>
        <v>ศิลปศาสตรบัณฑิต สาขาภาษาอังกฤษเพื่อการสื่อสารทางธุรกิจ ปรับปรุง ปี 2560</v>
      </c>
      <c r="C361" s="104"/>
      <c r="D361" s="105"/>
      <c r="E361" s="105"/>
      <c r="F361" s="105"/>
      <c r="G361" s="105"/>
      <c r="H361" s="105"/>
      <c r="I361" s="105"/>
      <c r="J361" s="106" t="e">
        <f t="shared" ref="J361:O361" ca="1" si="723">SUMIF($H:$H,$B361,J:J)</f>
        <v>#NAME?</v>
      </c>
      <c r="K361" s="106" t="e">
        <f t="shared" ca="1" si="723"/>
        <v>#NAME?</v>
      </c>
      <c r="L361" s="106">
        <f t="shared" si="723"/>
        <v>0</v>
      </c>
      <c r="M361" s="106" t="e">
        <f t="shared" ca="1" si="723"/>
        <v>#NAME?</v>
      </c>
      <c r="N361" s="106" t="e">
        <f t="shared" ca="1" si="723"/>
        <v>#NAME?</v>
      </c>
      <c r="O361" s="106" t="e">
        <f t="shared" ca="1" si="723"/>
        <v>#NAME?</v>
      </c>
      <c r="P361" s="106" t="e">
        <f t="shared" ca="1" si="531"/>
        <v>#NAME?</v>
      </c>
      <c r="Q361" s="105"/>
      <c r="R361" s="105"/>
      <c r="S361" s="105"/>
      <c r="T361" s="58"/>
      <c r="U361" s="58"/>
      <c r="V361" s="68">
        <f t="shared" si="18"/>
        <v>0</v>
      </c>
      <c r="W361" s="106">
        <f t="shared" ref="W361:AB361" si="724">SUMIF($H:$H,$B361,W:W)</f>
        <v>0</v>
      </c>
      <c r="X361" s="106">
        <f t="shared" si="724"/>
        <v>0</v>
      </c>
      <c r="Y361" s="106">
        <f t="shared" si="724"/>
        <v>0</v>
      </c>
      <c r="Z361" s="106">
        <f t="shared" si="724"/>
        <v>0</v>
      </c>
      <c r="AA361" s="106">
        <f t="shared" si="724"/>
        <v>0</v>
      </c>
      <c r="AB361" s="106">
        <f t="shared" si="724"/>
        <v>0</v>
      </c>
      <c r="AC361" s="106">
        <f t="shared" si="533"/>
        <v>0</v>
      </c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</row>
    <row r="362" spans="1:49" ht="21.75" customHeight="1">
      <c r="A362" s="97"/>
      <c r="B362" s="98" t="s">
        <v>781</v>
      </c>
      <c r="C362" s="98" t="s">
        <v>331</v>
      </c>
      <c r="D362" s="99" t="s">
        <v>382</v>
      </c>
      <c r="E362" s="99" t="s">
        <v>46</v>
      </c>
      <c r="F362" s="99" t="s">
        <v>335</v>
      </c>
      <c r="G362" s="99" t="s">
        <v>174</v>
      </c>
      <c r="H362" s="99" t="str">
        <f t="shared" ref="H362:H366" si="725">F362&amp; " สาขา"&amp;D362&amp;" "&amp;E362&amp;" ปี "&amp;G362</f>
        <v>ศิลปศาสตรบัณฑิต สาขาภาษาอังกฤษเพื่อการสื่อสารทางธุรกิจ ปรับปรุง ปี 2560</v>
      </c>
      <c r="I362" s="99" t="e">
        <f t="array" aca="1" ref="I362" ca="1">_xludf.IFNA(INDEX(รายชื่ออาจารย์ตามสาขา!$F:$F,MATCH('เอกสารหมายเลข 1 ส่งเสิรม'!$T362,รายชื่ออาจารย์ตามสาขา!$B:$B,0)),"บุคคลภายนอก")</f>
        <v>#NAME?</v>
      </c>
      <c r="J362" s="100" t="e">
        <f t="shared" ref="J362:J366" ca="1" si="726">IF(I362="ข้าราชการพลเรือนในสถาบันอุดมศึกษา",1,0)</f>
        <v>#NAME?</v>
      </c>
      <c r="K362" s="100" t="e">
        <f t="shared" ref="K362:K366" ca="1" si="727">IF(I362="พนักงานมหาวิทยาลัย",1,0)</f>
        <v>#NAME?</v>
      </c>
      <c r="L362" s="100"/>
      <c r="M362" s="100" t="e">
        <f t="shared" ref="M362:M366" ca="1" si="728">IF(I362="ลูกจ้างชั่วคราวรายเดือน",1,0)</f>
        <v>#NAME?</v>
      </c>
      <c r="N362" s="100" t="e">
        <f t="shared" ref="N362:N366" ca="1" si="729">IF(I362="อาจารย์พิเศษรายชั่วโมง",1,0)</f>
        <v>#NAME?</v>
      </c>
      <c r="O362" s="100" t="e">
        <f t="shared" ref="O362:O366" ca="1" si="730">IF(I362="บุคคลภายนอก",1,0)</f>
        <v>#NAME?</v>
      </c>
      <c r="P362" s="100" t="e">
        <f t="shared" ca="1" si="531"/>
        <v>#NAME?</v>
      </c>
      <c r="Q362" s="99"/>
      <c r="R362" s="99"/>
      <c r="S362" s="99"/>
      <c r="T362" s="8">
        <v>3501900517949</v>
      </c>
      <c r="U362" s="8">
        <v>3501900517949</v>
      </c>
      <c r="V362" s="68">
        <f t="shared" si="18"/>
        <v>1</v>
      </c>
      <c r="W362" s="100">
        <f t="shared" ref="W362:W366" si="731">IF(V362="ข้าราชการพลเรือนในสถาบันอุดมศึกษา",1,0)</f>
        <v>0</v>
      </c>
      <c r="X362" s="100">
        <f t="shared" ref="X362:X366" si="732">IF(V362="พนักงานมหาวิทยาลัย",1,0)</f>
        <v>0</v>
      </c>
      <c r="Y362" s="100"/>
      <c r="Z362" s="100">
        <f t="shared" ref="Z362:Z366" si="733">IF(V362="ลูกจ้างชั่วคราวรายเดือน",1,0)</f>
        <v>0</v>
      </c>
      <c r="AA362" s="100">
        <f t="shared" ref="AA362:AA366" si="734">IF(V362="อาจารย์พิเศษรายชั่วโมง",1,0)</f>
        <v>0</v>
      </c>
      <c r="AB362" s="100">
        <f t="shared" ref="AB362:AB366" si="735">IF(V362="บุคคลภายนอก",1,0)</f>
        <v>0</v>
      </c>
      <c r="AC362" s="100">
        <f t="shared" si="533"/>
        <v>0</v>
      </c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</row>
    <row r="363" spans="1:49" ht="21.75" customHeight="1">
      <c r="A363" s="97"/>
      <c r="B363" s="98" t="s">
        <v>782</v>
      </c>
      <c r="C363" s="98" t="s">
        <v>331</v>
      </c>
      <c r="D363" s="99" t="s">
        <v>382</v>
      </c>
      <c r="E363" s="99" t="s">
        <v>46</v>
      </c>
      <c r="F363" s="99" t="s">
        <v>335</v>
      </c>
      <c r="G363" s="99" t="s">
        <v>174</v>
      </c>
      <c r="H363" s="99" t="str">
        <f t="shared" si="725"/>
        <v>ศิลปศาสตรบัณฑิต สาขาภาษาอังกฤษเพื่อการสื่อสารทางธุรกิจ ปรับปรุง ปี 2560</v>
      </c>
      <c r="I363" s="99" t="e">
        <f t="array" aca="1" ref="I363" ca="1">_xludf.IFNA(INDEX(รายชื่ออาจารย์ตามสาขา!$F:$F,MATCH('เอกสารหมายเลข 1 ส่งเสิรม'!$T363,รายชื่ออาจารย์ตามสาขา!$B:$B,0)),"บุคคลภายนอก")</f>
        <v>#NAME?</v>
      </c>
      <c r="J363" s="100" t="e">
        <f t="shared" ca="1" si="726"/>
        <v>#NAME?</v>
      </c>
      <c r="K363" s="100" t="e">
        <f t="shared" ca="1" si="727"/>
        <v>#NAME?</v>
      </c>
      <c r="L363" s="100"/>
      <c r="M363" s="100" t="e">
        <f t="shared" ca="1" si="728"/>
        <v>#NAME?</v>
      </c>
      <c r="N363" s="100" t="e">
        <f t="shared" ca="1" si="729"/>
        <v>#NAME?</v>
      </c>
      <c r="O363" s="100" t="e">
        <f t="shared" ca="1" si="730"/>
        <v>#NAME?</v>
      </c>
      <c r="P363" s="100" t="e">
        <f t="shared" ca="1" si="531"/>
        <v>#NAME?</v>
      </c>
      <c r="Q363" s="99"/>
      <c r="R363" s="99"/>
      <c r="S363" s="99"/>
      <c r="T363" s="8">
        <v>3409900004192</v>
      </c>
      <c r="U363" s="8">
        <v>3409900004192</v>
      </c>
      <c r="V363" s="68">
        <f t="shared" si="18"/>
        <v>1</v>
      </c>
      <c r="W363" s="100">
        <f t="shared" si="731"/>
        <v>0</v>
      </c>
      <c r="X363" s="100">
        <f t="shared" si="732"/>
        <v>0</v>
      </c>
      <c r="Y363" s="100"/>
      <c r="Z363" s="100">
        <f t="shared" si="733"/>
        <v>0</v>
      </c>
      <c r="AA363" s="100">
        <f t="shared" si="734"/>
        <v>0</v>
      </c>
      <c r="AB363" s="100">
        <f t="shared" si="735"/>
        <v>0</v>
      </c>
      <c r="AC363" s="100">
        <f t="shared" si="533"/>
        <v>0</v>
      </c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</row>
    <row r="364" spans="1:49" ht="21.75" customHeight="1">
      <c r="A364" s="97"/>
      <c r="B364" s="98" t="s">
        <v>400</v>
      </c>
      <c r="C364" s="98" t="s">
        <v>331</v>
      </c>
      <c r="D364" s="99" t="s">
        <v>382</v>
      </c>
      <c r="E364" s="99" t="s">
        <v>46</v>
      </c>
      <c r="F364" s="99" t="s">
        <v>335</v>
      </c>
      <c r="G364" s="99" t="s">
        <v>174</v>
      </c>
      <c r="H364" s="99" t="str">
        <f t="shared" si="725"/>
        <v>ศิลปศาสตรบัณฑิต สาขาภาษาอังกฤษเพื่อการสื่อสารทางธุรกิจ ปรับปรุง ปี 2560</v>
      </c>
      <c r="I364" s="99" t="e">
        <f t="array" aca="1" ref="I364" ca="1">_xludf.IFNA(INDEX(รายชื่ออาจารย์ตามสาขา!$F:$F,MATCH('เอกสารหมายเลข 1 ส่งเสิรม'!$T364,รายชื่ออาจารย์ตามสาขา!$B:$B,0)),"บุคคลภายนอก")</f>
        <v>#NAME?</v>
      </c>
      <c r="J364" s="100" t="e">
        <f t="shared" ca="1" si="726"/>
        <v>#NAME?</v>
      </c>
      <c r="K364" s="100" t="e">
        <f t="shared" ca="1" si="727"/>
        <v>#NAME?</v>
      </c>
      <c r="L364" s="100"/>
      <c r="M364" s="100" t="e">
        <f t="shared" ca="1" si="728"/>
        <v>#NAME?</v>
      </c>
      <c r="N364" s="100" t="e">
        <f t="shared" ca="1" si="729"/>
        <v>#NAME?</v>
      </c>
      <c r="O364" s="100" t="e">
        <f t="shared" ca="1" si="730"/>
        <v>#NAME?</v>
      </c>
      <c r="P364" s="100" t="e">
        <f t="shared" ca="1" si="531"/>
        <v>#NAME?</v>
      </c>
      <c r="Q364" s="99"/>
      <c r="R364" s="99"/>
      <c r="S364" s="99"/>
      <c r="T364" s="8">
        <v>1479900005893</v>
      </c>
      <c r="U364" s="8">
        <v>1479900005893</v>
      </c>
      <c r="V364" s="68">
        <f t="shared" si="18"/>
        <v>1</v>
      </c>
      <c r="W364" s="100">
        <f t="shared" si="731"/>
        <v>0</v>
      </c>
      <c r="X364" s="100">
        <f t="shared" si="732"/>
        <v>0</v>
      </c>
      <c r="Y364" s="100"/>
      <c r="Z364" s="100">
        <f t="shared" si="733"/>
        <v>0</v>
      </c>
      <c r="AA364" s="100">
        <f t="shared" si="734"/>
        <v>0</v>
      </c>
      <c r="AB364" s="100">
        <f t="shared" si="735"/>
        <v>0</v>
      </c>
      <c r="AC364" s="100">
        <f t="shared" si="533"/>
        <v>0</v>
      </c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</row>
    <row r="365" spans="1:49" ht="21.75" customHeight="1">
      <c r="A365" s="97"/>
      <c r="B365" s="98" t="s">
        <v>405</v>
      </c>
      <c r="C365" s="98" t="s">
        <v>331</v>
      </c>
      <c r="D365" s="99" t="s">
        <v>382</v>
      </c>
      <c r="E365" s="99" t="s">
        <v>46</v>
      </c>
      <c r="F365" s="99" t="s">
        <v>335</v>
      </c>
      <c r="G365" s="99" t="s">
        <v>174</v>
      </c>
      <c r="H365" s="99" t="str">
        <f t="shared" si="725"/>
        <v>ศิลปศาสตรบัณฑิต สาขาภาษาอังกฤษเพื่อการสื่อสารทางธุรกิจ ปรับปรุง ปี 2560</v>
      </c>
      <c r="I365" s="99" t="e">
        <f t="array" aca="1" ref="I365" ca="1">_xludf.IFNA(INDEX(รายชื่ออาจารย์ตามสาขา!$F:$F,MATCH('เอกสารหมายเลข 1 ส่งเสิรม'!$T365,รายชื่ออาจารย์ตามสาขา!$B:$B,0)),"บุคคลภายนอก")</f>
        <v>#NAME?</v>
      </c>
      <c r="J365" s="100" t="e">
        <f t="shared" ca="1" si="726"/>
        <v>#NAME?</v>
      </c>
      <c r="K365" s="100" t="e">
        <f t="shared" ca="1" si="727"/>
        <v>#NAME?</v>
      </c>
      <c r="L365" s="100"/>
      <c r="M365" s="100" t="e">
        <f t="shared" ca="1" si="728"/>
        <v>#NAME?</v>
      </c>
      <c r="N365" s="100" t="e">
        <f t="shared" ca="1" si="729"/>
        <v>#NAME?</v>
      </c>
      <c r="O365" s="100" t="e">
        <f t="shared" ca="1" si="730"/>
        <v>#NAME?</v>
      </c>
      <c r="P365" s="100" t="e">
        <f t="shared" ca="1" si="531"/>
        <v>#NAME?</v>
      </c>
      <c r="Q365" s="99"/>
      <c r="R365" s="99"/>
      <c r="S365" s="99"/>
      <c r="T365" s="8">
        <v>1499900065004</v>
      </c>
      <c r="U365" s="8">
        <v>1499900065004</v>
      </c>
      <c r="V365" s="68">
        <f t="shared" si="18"/>
        <v>1</v>
      </c>
      <c r="W365" s="100">
        <f t="shared" si="731"/>
        <v>0</v>
      </c>
      <c r="X365" s="100">
        <f t="shared" si="732"/>
        <v>0</v>
      </c>
      <c r="Y365" s="100"/>
      <c r="Z365" s="100">
        <f t="shared" si="733"/>
        <v>0</v>
      </c>
      <c r="AA365" s="100">
        <f t="shared" si="734"/>
        <v>0</v>
      </c>
      <c r="AB365" s="100">
        <f t="shared" si="735"/>
        <v>0</v>
      </c>
      <c r="AC365" s="100">
        <f t="shared" si="533"/>
        <v>0</v>
      </c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</row>
    <row r="366" spans="1:49" ht="21.75" customHeight="1">
      <c r="A366" s="97"/>
      <c r="B366" s="98" t="s">
        <v>395</v>
      </c>
      <c r="C366" s="98" t="s">
        <v>331</v>
      </c>
      <c r="D366" s="99" t="s">
        <v>382</v>
      </c>
      <c r="E366" s="99" t="s">
        <v>46</v>
      </c>
      <c r="F366" s="99" t="s">
        <v>335</v>
      </c>
      <c r="G366" s="99" t="s">
        <v>174</v>
      </c>
      <c r="H366" s="99" t="str">
        <f t="shared" si="725"/>
        <v>ศิลปศาสตรบัณฑิต สาขาภาษาอังกฤษเพื่อการสื่อสารทางธุรกิจ ปรับปรุง ปี 2560</v>
      </c>
      <c r="I366" s="99" t="e">
        <f t="array" aca="1" ref="I366" ca="1">_xludf.IFNA(INDEX(รายชื่ออาจารย์ตามสาขา!$F:$F,MATCH('เอกสารหมายเลข 1 ส่งเสิรม'!$T366,รายชื่ออาจารย์ตามสาขา!$B:$B,0)),"บุคคลภายนอก")</f>
        <v>#NAME?</v>
      </c>
      <c r="J366" s="100" t="e">
        <f t="shared" ca="1" si="726"/>
        <v>#NAME?</v>
      </c>
      <c r="K366" s="100" t="e">
        <f t="shared" ca="1" si="727"/>
        <v>#NAME?</v>
      </c>
      <c r="L366" s="100"/>
      <c r="M366" s="100" t="e">
        <f t="shared" ca="1" si="728"/>
        <v>#NAME?</v>
      </c>
      <c r="N366" s="100" t="e">
        <f t="shared" ca="1" si="729"/>
        <v>#NAME?</v>
      </c>
      <c r="O366" s="100" t="e">
        <f t="shared" ca="1" si="730"/>
        <v>#NAME?</v>
      </c>
      <c r="P366" s="100" t="e">
        <f t="shared" ca="1" si="531"/>
        <v>#NAME?</v>
      </c>
      <c r="Q366" s="99"/>
      <c r="R366" s="99"/>
      <c r="S366" s="99"/>
      <c r="T366" s="8">
        <v>1470100195258</v>
      </c>
      <c r="U366" s="8">
        <v>1470100195258</v>
      </c>
      <c r="V366" s="68">
        <f t="shared" si="18"/>
        <v>1</v>
      </c>
      <c r="W366" s="100">
        <f t="shared" si="731"/>
        <v>0</v>
      </c>
      <c r="X366" s="100">
        <f t="shared" si="732"/>
        <v>0</v>
      </c>
      <c r="Y366" s="100"/>
      <c r="Z366" s="100">
        <f t="shared" si="733"/>
        <v>0</v>
      </c>
      <c r="AA366" s="100">
        <f t="shared" si="734"/>
        <v>0</v>
      </c>
      <c r="AB366" s="100">
        <f t="shared" si="735"/>
        <v>0</v>
      </c>
      <c r="AC366" s="100">
        <f t="shared" si="533"/>
        <v>0</v>
      </c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</row>
    <row r="367" spans="1:49" ht="21.75" customHeight="1">
      <c r="A367" s="103">
        <v>9</v>
      </c>
      <c r="B367" s="104" t="str">
        <f>F368&amp; " สาขา"&amp;D368&amp;" "&amp;E368&amp;" ปี "&amp;G368</f>
        <v>รัฐศาสตรบัณฑิต สาขารัฐศาสตร์ ปรับปรุง ปี 2559</v>
      </c>
      <c r="C367" s="104"/>
      <c r="D367" s="105"/>
      <c r="E367" s="105"/>
      <c r="F367" s="105"/>
      <c r="G367" s="105"/>
      <c r="H367" s="105"/>
      <c r="I367" s="105"/>
      <c r="J367" s="106" t="e">
        <f t="shared" ref="J367:O367" ca="1" si="736">SUMIF($H:$H,$B367,J:J)</f>
        <v>#NAME?</v>
      </c>
      <c r="K367" s="106" t="e">
        <f t="shared" ca="1" si="736"/>
        <v>#NAME?</v>
      </c>
      <c r="L367" s="106">
        <f t="shared" si="736"/>
        <v>0</v>
      </c>
      <c r="M367" s="106" t="e">
        <f t="shared" ca="1" si="736"/>
        <v>#NAME?</v>
      </c>
      <c r="N367" s="106" t="e">
        <f t="shared" ca="1" si="736"/>
        <v>#NAME?</v>
      </c>
      <c r="O367" s="106" t="e">
        <f t="shared" ca="1" si="736"/>
        <v>#NAME?</v>
      </c>
      <c r="P367" s="106" t="e">
        <f t="shared" ca="1" si="531"/>
        <v>#NAME?</v>
      </c>
      <c r="Q367" s="105"/>
      <c r="R367" s="105"/>
      <c r="S367" s="105"/>
      <c r="T367" s="58"/>
      <c r="U367" s="58"/>
      <c r="V367" s="68">
        <f t="shared" si="18"/>
        <v>0</v>
      </c>
      <c r="W367" s="106">
        <f t="shared" ref="W367:AB367" si="737">SUMIF($H:$H,$B367,W:W)</f>
        <v>0</v>
      </c>
      <c r="X367" s="106">
        <f t="shared" si="737"/>
        <v>0</v>
      </c>
      <c r="Y367" s="106">
        <f t="shared" si="737"/>
        <v>0</v>
      </c>
      <c r="Z367" s="106">
        <f t="shared" si="737"/>
        <v>0</v>
      </c>
      <c r="AA367" s="106">
        <f t="shared" si="737"/>
        <v>0</v>
      </c>
      <c r="AB367" s="106">
        <f t="shared" si="737"/>
        <v>0</v>
      </c>
      <c r="AC367" s="106">
        <f t="shared" si="533"/>
        <v>0</v>
      </c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</row>
    <row r="368" spans="1:49" ht="21.75" customHeight="1">
      <c r="A368" s="97"/>
      <c r="B368" s="98" t="s">
        <v>448</v>
      </c>
      <c r="C368" s="98" t="s">
        <v>331</v>
      </c>
      <c r="D368" s="99" t="s">
        <v>446</v>
      </c>
      <c r="E368" s="99" t="s">
        <v>46</v>
      </c>
      <c r="F368" s="99" t="s">
        <v>445</v>
      </c>
      <c r="G368" s="99" t="s">
        <v>45</v>
      </c>
      <c r="H368" s="99" t="str">
        <f t="shared" ref="H368:H372" si="738">F368&amp; " สาขา"&amp;D368&amp;" "&amp;E368&amp;" ปี "&amp;G368</f>
        <v>รัฐศาสตรบัณฑิต สาขารัฐศาสตร์ ปรับปรุง ปี 2559</v>
      </c>
      <c r="I368" s="99" t="e">
        <f t="array" aca="1" ref="I368" ca="1">_xludf.IFNA(INDEX(รายชื่ออาจารย์ตามสาขา!$F:$F,MATCH('เอกสารหมายเลข 1 ส่งเสิรม'!$T368,รายชื่ออาจารย์ตามสาขา!$B:$B,0)),"บุคคลภายนอก")</f>
        <v>#NAME?</v>
      </c>
      <c r="J368" s="100" t="e">
        <f t="shared" ref="J368:J372" ca="1" si="739">IF(I368="ข้าราชการพลเรือนในสถาบันอุดมศึกษา",1,0)</f>
        <v>#NAME?</v>
      </c>
      <c r="K368" s="100" t="e">
        <f t="shared" ref="K368:K372" ca="1" si="740">IF(I368="พนักงานมหาวิทยาลัย",1,0)</f>
        <v>#NAME?</v>
      </c>
      <c r="L368" s="100"/>
      <c r="M368" s="100" t="e">
        <f t="shared" ref="M368:M372" ca="1" si="741">IF(I368="ลูกจ้างชั่วคราวรายเดือน",1,0)</f>
        <v>#NAME?</v>
      </c>
      <c r="N368" s="100" t="e">
        <f t="shared" ref="N368:N372" ca="1" si="742">IF(I368="อาจารย์พิเศษรายชั่วโมง",1,0)</f>
        <v>#NAME?</v>
      </c>
      <c r="O368" s="100" t="e">
        <f t="shared" ref="O368:O372" ca="1" si="743">IF(I368="บุคคลภายนอก",1,0)</f>
        <v>#NAME?</v>
      </c>
      <c r="P368" s="100" t="e">
        <f t="shared" ca="1" si="531"/>
        <v>#NAME?</v>
      </c>
      <c r="Q368" s="99"/>
      <c r="R368" s="99"/>
      <c r="S368" s="99"/>
      <c r="T368" s="8">
        <v>3470600232370</v>
      </c>
      <c r="U368" s="8">
        <v>3470600232370</v>
      </c>
      <c r="V368" s="68">
        <f t="shared" si="18"/>
        <v>1</v>
      </c>
      <c r="W368" s="100">
        <f t="shared" ref="W368:W372" si="744">IF(V368="ข้าราชการพลเรือนในสถาบันอุดมศึกษา",1,0)</f>
        <v>0</v>
      </c>
      <c r="X368" s="100">
        <f t="shared" ref="X368:X372" si="745">IF(V368="พนักงานมหาวิทยาลัย",1,0)</f>
        <v>0</v>
      </c>
      <c r="Y368" s="100"/>
      <c r="Z368" s="100">
        <f t="shared" ref="Z368:Z372" si="746">IF(V368="ลูกจ้างชั่วคราวรายเดือน",1,0)</f>
        <v>0</v>
      </c>
      <c r="AA368" s="100">
        <f t="shared" ref="AA368:AA372" si="747">IF(V368="อาจารย์พิเศษรายชั่วโมง",1,0)</f>
        <v>0</v>
      </c>
      <c r="AB368" s="100">
        <f t="shared" ref="AB368:AB372" si="748">IF(V368="บุคคลภายนอก",1,0)</f>
        <v>0</v>
      </c>
      <c r="AC368" s="100">
        <f t="shared" si="533"/>
        <v>0</v>
      </c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</row>
    <row r="369" spans="1:49" ht="21.75" customHeight="1">
      <c r="A369" s="97"/>
      <c r="B369" s="98" t="s">
        <v>451</v>
      </c>
      <c r="C369" s="98" t="s">
        <v>331</v>
      </c>
      <c r="D369" s="99" t="s">
        <v>446</v>
      </c>
      <c r="E369" s="99" t="s">
        <v>46</v>
      </c>
      <c r="F369" s="99" t="s">
        <v>445</v>
      </c>
      <c r="G369" s="99" t="s">
        <v>45</v>
      </c>
      <c r="H369" s="99" t="str">
        <f t="shared" si="738"/>
        <v>รัฐศาสตรบัณฑิต สาขารัฐศาสตร์ ปรับปรุง ปี 2559</v>
      </c>
      <c r="I369" s="99" t="e">
        <f t="array" aca="1" ref="I369" ca="1">_xludf.IFNA(INDEX(รายชื่ออาจารย์ตามสาขา!$F:$F,MATCH('เอกสารหมายเลข 1 ส่งเสิรม'!$T369,รายชื่ออาจารย์ตามสาขา!$B:$B,0)),"บุคคลภายนอก")</f>
        <v>#NAME?</v>
      </c>
      <c r="J369" s="100" t="e">
        <f t="shared" ca="1" si="739"/>
        <v>#NAME?</v>
      </c>
      <c r="K369" s="100" t="e">
        <f t="shared" ca="1" si="740"/>
        <v>#NAME?</v>
      </c>
      <c r="L369" s="100"/>
      <c r="M369" s="100" t="e">
        <f t="shared" ca="1" si="741"/>
        <v>#NAME?</v>
      </c>
      <c r="N369" s="100" t="e">
        <f t="shared" ca="1" si="742"/>
        <v>#NAME?</v>
      </c>
      <c r="O369" s="100" t="e">
        <f t="shared" ca="1" si="743"/>
        <v>#NAME?</v>
      </c>
      <c r="P369" s="100" t="e">
        <f t="shared" ca="1" si="531"/>
        <v>#NAME?</v>
      </c>
      <c r="Q369" s="99"/>
      <c r="R369" s="99"/>
      <c r="S369" s="99"/>
      <c r="T369" s="8">
        <v>3490100095535</v>
      </c>
      <c r="U369" s="8">
        <v>3490100095535</v>
      </c>
      <c r="V369" s="68">
        <f t="shared" si="18"/>
        <v>1</v>
      </c>
      <c r="W369" s="100">
        <f t="shared" si="744"/>
        <v>0</v>
      </c>
      <c r="X369" s="100">
        <f t="shared" si="745"/>
        <v>0</v>
      </c>
      <c r="Y369" s="100"/>
      <c r="Z369" s="100">
        <f t="shared" si="746"/>
        <v>0</v>
      </c>
      <c r="AA369" s="100">
        <f t="shared" si="747"/>
        <v>0</v>
      </c>
      <c r="AB369" s="100">
        <f t="shared" si="748"/>
        <v>0</v>
      </c>
      <c r="AC369" s="100">
        <f t="shared" si="533"/>
        <v>0</v>
      </c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</row>
    <row r="370" spans="1:49" ht="21.75" customHeight="1">
      <c r="A370" s="97"/>
      <c r="B370" s="98" t="s">
        <v>449</v>
      </c>
      <c r="C370" s="98" t="s">
        <v>331</v>
      </c>
      <c r="D370" s="99" t="s">
        <v>446</v>
      </c>
      <c r="E370" s="99" t="s">
        <v>46</v>
      </c>
      <c r="F370" s="99" t="s">
        <v>445</v>
      </c>
      <c r="G370" s="99" t="s">
        <v>45</v>
      </c>
      <c r="H370" s="99" t="str">
        <f t="shared" si="738"/>
        <v>รัฐศาสตรบัณฑิต สาขารัฐศาสตร์ ปรับปรุง ปี 2559</v>
      </c>
      <c r="I370" s="99" t="e">
        <f t="array" aca="1" ref="I370" ca="1">_xludf.IFNA(INDEX(รายชื่ออาจารย์ตามสาขา!$F:$F,MATCH('เอกสารหมายเลข 1 ส่งเสิรม'!$T370,รายชื่ออาจารย์ตามสาขา!$B:$B,0)),"บุคคลภายนอก")</f>
        <v>#NAME?</v>
      </c>
      <c r="J370" s="100" t="e">
        <f t="shared" ca="1" si="739"/>
        <v>#NAME?</v>
      </c>
      <c r="K370" s="100" t="e">
        <f t="shared" ca="1" si="740"/>
        <v>#NAME?</v>
      </c>
      <c r="L370" s="100"/>
      <c r="M370" s="100" t="e">
        <f t="shared" ca="1" si="741"/>
        <v>#NAME?</v>
      </c>
      <c r="N370" s="100" t="e">
        <f t="shared" ca="1" si="742"/>
        <v>#NAME?</v>
      </c>
      <c r="O370" s="100" t="e">
        <f t="shared" ca="1" si="743"/>
        <v>#NAME?</v>
      </c>
      <c r="P370" s="100" t="e">
        <f t="shared" ca="1" si="531"/>
        <v>#NAME?</v>
      </c>
      <c r="Q370" s="99"/>
      <c r="R370" s="99"/>
      <c r="S370" s="99"/>
      <c r="T370" s="8">
        <v>3470600282687</v>
      </c>
      <c r="U370" s="8">
        <v>3470600282687</v>
      </c>
      <c r="V370" s="68">
        <f t="shared" si="18"/>
        <v>1</v>
      </c>
      <c r="W370" s="100">
        <f t="shared" si="744"/>
        <v>0</v>
      </c>
      <c r="X370" s="100">
        <f t="shared" si="745"/>
        <v>0</v>
      </c>
      <c r="Y370" s="100"/>
      <c r="Z370" s="100">
        <f t="shared" si="746"/>
        <v>0</v>
      </c>
      <c r="AA370" s="100">
        <f t="shared" si="747"/>
        <v>0</v>
      </c>
      <c r="AB370" s="100">
        <f t="shared" si="748"/>
        <v>0</v>
      </c>
      <c r="AC370" s="100">
        <f t="shared" si="533"/>
        <v>0</v>
      </c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</row>
    <row r="371" spans="1:49" ht="21.75" customHeight="1">
      <c r="A371" s="97"/>
      <c r="B371" s="98" t="s">
        <v>783</v>
      </c>
      <c r="C371" s="98" t="s">
        <v>331</v>
      </c>
      <c r="D371" s="99" t="s">
        <v>446</v>
      </c>
      <c r="E371" s="99" t="s">
        <v>46</v>
      </c>
      <c r="F371" s="99" t="s">
        <v>445</v>
      </c>
      <c r="G371" s="99" t="s">
        <v>45</v>
      </c>
      <c r="H371" s="99" t="str">
        <f t="shared" si="738"/>
        <v>รัฐศาสตรบัณฑิต สาขารัฐศาสตร์ ปรับปรุง ปี 2559</v>
      </c>
      <c r="I371" s="99" t="e">
        <f t="array" aca="1" ref="I371" ca="1">_xludf.IFNA(INDEX(รายชื่ออาจารย์ตามสาขา!$F:$F,MATCH('เอกสารหมายเลข 1 ส่งเสิรม'!$T371,รายชื่ออาจารย์ตามสาขา!$B:$B,0)),"บุคคลภายนอก")</f>
        <v>#NAME?</v>
      </c>
      <c r="J371" s="100" t="e">
        <f t="shared" ca="1" si="739"/>
        <v>#NAME?</v>
      </c>
      <c r="K371" s="100" t="e">
        <f t="shared" ca="1" si="740"/>
        <v>#NAME?</v>
      </c>
      <c r="L371" s="100"/>
      <c r="M371" s="100" t="e">
        <f t="shared" ca="1" si="741"/>
        <v>#NAME?</v>
      </c>
      <c r="N371" s="100" t="e">
        <f t="shared" ca="1" si="742"/>
        <v>#NAME?</v>
      </c>
      <c r="O371" s="100" t="e">
        <f t="shared" ca="1" si="743"/>
        <v>#NAME?</v>
      </c>
      <c r="P371" s="100" t="e">
        <f t="shared" ca="1" si="531"/>
        <v>#NAME?</v>
      </c>
      <c r="Q371" s="99"/>
      <c r="R371" s="99"/>
      <c r="S371" s="99"/>
      <c r="T371" s="8">
        <v>3609900556487</v>
      </c>
      <c r="U371" s="8">
        <v>3609900556487</v>
      </c>
      <c r="V371" s="68">
        <f t="shared" si="18"/>
        <v>1</v>
      </c>
      <c r="W371" s="100">
        <f t="shared" si="744"/>
        <v>0</v>
      </c>
      <c r="X371" s="100">
        <f t="shared" si="745"/>
        <v>0</v>
      </c>
      <c r="Y371" s="100"/>
      <c r="Z371" s="100">
        <f t="shared" si="746"/>
        <v>0</v>
      </c>
      <c r="AA371" s="100">
        <f t="shared" si="747"/>
        <v>0</v>
      </c>
      <c r="AB371" s="100">
        <f t="shared" si="748"/>
        <v>0</v>
      </c>
      <c r="AC371" s="100">
        <f t="shared" si="533"/>
        <v>0</v>
      </c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</row>
    <row r="372" spans="1:49" ht="21.75" customHeight="1">
      <c r="A372" s="97"/>
      <c r="B372" s="98" t="s">
        <v>784</v>
      </c>
      <c r="C372" s="98" t="s">
        <v>331</v>
      </c>
      <c r="D372" s="99" t="s">
        <v>446</v>
      </c>
      <c r="E372" s="99" t="s">
        <v>46</v>
      </c>
      <c r="F372" s="99" t="s">
        <v>445</v>
      </c>
      <c r="G372" s="99" t="s">
        <v>45</v>
      </c>
      <c r="H372" s="99" t="str">
        <f t="shared" si="738"/>
        <v>รัฐศาสตรบัณฑิต สาขารัฐศาสตร์ ปรับปรุง ปี 2559</v>
      </c>
      <c r="I372" s="99" t="e">
        <f t="array" aca="1" ref="I372" ca="1">_xludf.IFNA(INDEX(รายชื่ออาจารย์ตามสาขา!$F:$F,MATCH('เอกสารหมายเลข 1 ส่งเสิรม'!$T372,รายชื่ออาจารย์ตามสาขา!$B:$B,0)),"บุคคลภายนอก")</f>
        <v>#NAME?</v>
      </c>
      <c r="J372" s="100" t="e">
        <f t="shared" ca="1" si="739"/>
        <v>#NAME?</v>
      </c>
      <c r="K372" s="100" t="e">
        <f t="shared" ca="1" si="740"/>
        <v>#NAME?</v>
      </c>
      <c r="L372" s="100"/>
      <c r="M372" s="100" t="e">
        <f t="shared" ca="1" si="741"/>
        <v>#NAME?</v>
      </c>
      <c r="N372" s="100" t="e">
        <f t="shared" ca="1" si="742"/>
        <v>#NAME?</v>
      </c>
      <c r="O372" s="100" t="e">
        <f t="shared" ca="1" si="743"/>
        <v>#NAME?</v>
      </c>
      <c r="P372" s="100" t="e">
        <f t="shared" ca="1" si="531"/>
        <v>#NAME?</v>
      </c>
      <c r="Q372" s="99"/>
      <c r="R372" s="99"/>
      <c r="S372" s="99"/>
      <c r="T372" s="8">
        <v>3480900019931</v>
      </c>
      <c r="U372" s="8">
        <v>3480900019931</v>
      </c>
      <c r="V372" s="68">
        <f t="shared" si="18"/>
        <v>1</v>
      </c>
      <c r="W372" s="100">
        <f t="shared" si="744"/>
        <v>0</v>
      </c>
      <c r="X372" s="100">
        <f t="shared" si="745"/>
        <v>0</v>
      </c>
      <c r="Y372" s="100"/>
      <c r="Z372" s="100">
        <f t="shared" si="746"/>
        <v>0</v>
      </c>
      <c r="AA372" s="100">
        <f t="shared" si="747"/>
        <v>0</v>
      </c>
      <c r="AB372" s="100">
        <f t="shared" si="748"/>
        <v>0</v>
      </c>
      <c r="AC372" s="100">
        <f t="shared" si="533"/>
        <v>0</v>
      </c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</row>
    <row r="373" spans="1:49" ht="21.75" customHeight="1">
      <c r="A373" s="103">
        <v>10</v>
      </c>
      <c r="B373" s="104" t="str">
        <f>F374&amp; " สาขา"&amp;D374&amp;" "&amp;E374&amp;" ปี "&amp;G374</f>
        <v>ศิลปศาสตรบัณฑิต สาขาวัฒนธรรมศึกษาเพื่อการพัฒนา ใหม่ ปี 2557</v>
      </c>
      <c r="C373" s="104"/>
      <c r="D373" s="105"/>
      <c r="E373" s="105"/>
      <c r="F373" s="105"/>
      <c r="G373" s="105"/>
      <c r="H373" s="105"/>
      <c r="I373" s="105"/>
      <c r="J373" s="106" t="e">
        <f t="shared" ref="J373:O373" ca="1" si="749">SUMIF($H:$H,$B373,J:J)</f>
        <v>#NAME?</v>
      </c>
      <c r="K373" s="106" t="e">
        <f t="shared" ca="1" si="749"/>
        <v>#NAME?</v>
      </c>
      <c r="L373" s="106">
        <f t="shared" si="749"/>
        <v>0</v>
      </c>
      <c r="M373" s="106" t="e">
        <f t="shared" ca="1" si="749"/>
        <v>#NAME?</v>
      </c>
      <c r="N373" s="106" t="e">
        <f t="shared" ca="1" si="749"/>
        <v>#NAME?</v>
      </c>
      <c r="O373" s="106" t="e">
        <f t="shared" ca="1" si="749"/>
        <v>#NAME?</v>
      </c>
      <c r="P373" s="106" t="e">
        <f t="shared" ca="1" si="531"/>
        <v>#NAME?</v>
      </c>
      <c r="Q373" s="105"/>
      <c r="R373" s="105"/>
      <c r="S373" s="105"/>
      <c r="T373" s="58"/>
      <c r="U373" s="58"/>
      <c r="V373" s="68">
        <f t="shared" si="18"/>
        <v>0</v>
      </c>
      <c r="W373" s="106">
        <f t="shared" ref="W373:AB373" si="750">SUMIF($H:$H,$B373,W:W)</f>
        <v>0</v>
      </c>
      <c r="X373" s="106">
        <f t="shared" si="750"/>
        <v>0</v>
      </c>
      <c r="Y373" s="106">
        <f t="shared" si="750"/>
        <v>0</v>
      </c>
      <c r="Z373" s="106">
        <f t="shared" si="750"/>
        <v>0</v>
      </c>
      <c r="AA373" s="106">
        <f t="shared" si="750"/>
        <v>0</v>
      </c>
      <c r="AB373" s="106">
        <f t="shared" si="750"/>
        <v>0</v>
      </c>
      <c r="AC373" s="106">
        <f t="shared" si="533"/>
        <v>0</v>
      </c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</row>
    <row r="374" spans="1:49" ht="21.75" customHeight="1">
      <c r="A374" s="97"/>
      <c r="B374" s="98" t="s">
        <v>785</v>
      </c>
      <c r="C374" s="98" t="s">
        <v>331</v>
      </c>
      <c r="D374" s="99" t="s">
        <v>469</v>
      </c>
      <c r="E374" s="99" t="s">
        <v>120</v>
      </c>
      <c r="F374" s="99" t="s">
        <v>335</v>
      </c>
      <c r="G374" s="99" t="s">
        <v>468</v>
      </c>
      <c r="H374" s="99" t="str">
        <f t="shared" ref="H374:H378" si="751">F374&amp; " สาขา"&amp;D374&amp;" "&amp;E374&amp;" ปี "&amp;G374</f>
        <v>ศิลปศาสตรบัณฑิต สาขาวัฒนธรรมศึกษาเพื่อการพัฒนา ใหม่ ปี 2557</v>
      </c>
      <c r="I374" s="99" t="e">
        <f t="array" aca="1" ref="I374" ca="1">_xludf.IFNA(INDEX(รายชื่ออาจารย์ตามสาขา!$F:$F,MATCH('เอกสารหมายเลข 1 ส่งเสิรม'!$T374,รายชื่ออาจารย์ตามสาขา!$B:$B,0)),"บุคคลภายนอก")</f>
        <v>#NAME?</v>
      </c>
      <c r="J374" s="100" t="e">
        <f t="shared" ref="J374:J378" ca="1" si="752">IF(I374="ข้าราชการพลเรือนในสถาบันอุดมศึกษา",1,0)</f>
        <v>#NAME?</v>
      </c>
      <c r="K374" s="100" t="e">
        <f t="shared" ref="K374:K378" ca="1" si="753">IF(I374="พนักงานมหาวิทยาลัย",1,0)</f>
        <v>#NAME?</v>
      </c>
      <c r="L374" s="100"/>
      <c r="M374" s="100" t="e">
        <f t="shared" ref="M374:M378" ca="1" si="754">IF(I374="ลูกจ้างชั่วคราวรายเดือน",1,0)</f>
        <v>#NAME?</v>
      </c>
      <c r="N374" s="100" t="e">
        <f t="shared" ref="N374:N378" ca="1" si="755">IF(I374="อาจารย์พิเศษรายชั่วโมง",1,0)</f>
        <v>#NAME?</v>
      </c>
      <c r="O374" s="100" t="e">
        <f t="shared" ref="O374:O378" ca="1" si="756">IF(I374="บุคคลภายนอก",1,0)</f>
        <v>#NAME?</v>
      </c>
      <c r="P374" s="100" t="e">
        <f t="shared" ca="1" si="531"/>
        <v>#NAME?</v>
      </c>
      <c r="Q374" s="99"/>
      <c r="R374" s="99"/>
      <c r="S374" s="99"/>
      <c r="T374" s="8">
        <v>3479900033711</v>
      </c>
      <c r="U374" s="8">
        <v>3479900033711</v>
      </c>
      <c r="V374" s="68">
        <f t="shared" si="18"/>
        <v>1</v>
      </c>
      <c r="W374" s="100">
        <f t="shared" ref="W374:W378" si="757">IF(V374="ข้าราชการพลเรือนในสถาบันอุดมศึกษา",1,0)</f>
        <v>0</v>
      </c>
      <c r="X374" s="100">
        <f t="shared" ref="X374:X378" si="758">IF(V374="พนักงานมหาวิทยาลัย",1,0)</f>
        <v>0</v>
      </c>
      <c r="Y374" s="100"/>
      <c r="Z374" s="100">
        <f t="shared" ref="Z374:Z378" si="759">IF(V374="ลูกจ้างชั่วคราวรายเดือน",1,0)</f>
        <v>0</v>
      </c>
      <c r="AA374" s="100">
        <f t="shared" ref="AA374:AA378" si="760">IF(V374="อาจารย์พิเศษรายชั่วโมง",1,0)</f>
        <v>0</v>
      </c>
      <c r="AB374" s="100">
        <f t="shared" ref="AB374:AB378" si="761">IF(V374="บุคคลภายนอก",1,0)</f>
        <v>0</v>
      </c>
      <c r="AC374" s="100">
        <f t="shared" si="533"/>
        <v>0</v>
      </c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</row>
    <row r="375" spans="1:49" ht="21.75" customHeight="1">
      <c r="A375" s="97"/>
      <c r="B375" s="98" t="s">
        <v>473</v>
      </c>
      <c r="C375" s="98" t="s">
        <v>331</v>
      </c>
      <c r="D375" s="99" t="s">
        <v>469</v>
      </c>
      <c r="E375" s="99" t="s">
        <v>120</v>
      </c>
      <c r="F375" s="99" t="s">
        <v>335</v>
      </c>
      <c r="G375" s="99" t="s">
        <v>468</v>
      </c>
      <c r="H375" s="99" t="str">
        <f t="shared" si="751"/>
        <v>ศิลปศาสตรบัณฑิต สาขาวัฒนธรรมศึกษาเพื่อการพัฒนา ใหม่ ปี 2557</v>
      </c>
      <c r="I375" s="99" t="e">
        <f t="array" aca="1" ref="I375" ca="1">_xludf.IFNA(INDEX(รายชื่ออาจารย์ตามสาขา!$F:$F,MATCH('เอกสารหมายเลข 1 ส่งเสิรม'!$T375,รายชื่ออาจารย์ตามสาขา!$B:$B,0)),"บุคคลภายนอก")</f>
        <v>#NAME?</v>
      </c>
      <c r="J375" s="100" t="e">
        <f t="shared" ca="1" si="752"/>
        <v>#NAME?</v>
      </c>
      <c r="K375" s="100" t="e">
        <f t="shared" ca="1" si="753"/>
        <v>#NAME?</v>
      </c>
      <c r="L375" s="100"/>
      <c r="M375" s="100" t="e">
        <f t="shared" ca="1" si="754"/>
        <v>#NAME?</v>
      </c>
      <c r="N375" s="100" t="e">
        <f t="shared" ca="1" si="755"/>
        <v>#NAME?</v>
      </c>
      <c r="O375" s="100" t="e">
        <f t="shared" ca="1" si="756"/>
        <v>#NAME?</v>
      </c>
      <c r="P375" s="100" t="e">
        <f t="shared" ca="1" si="531"/>
        <v>#NAME?</v>
      </c>
      <c r="Q375" s="99"/>
      <c r="R375" s="99"/>
      <c r="S375" s="99"/>
      <c r="T375" s="8">
        <v>3470101407832</v>
      </c>
      <c r="U375" s="8">
        <v>3470101407832</v>
      </c>
      <c r="V375" s="68">
        <f t="shared" si="18"/>
        <v>1</v>
      </c>
      <c r="W375" s="100">
        <f t="shared" si="757"/>
        <v>0</v>
      </c>
      <c r="X375" s="100">
        <f t="shared" si="758"/>
        <v>0</v>
      </c>
      <c r="Y375" s="100"/>
      <c r="Z375" s="100">
        <f t="shared" si="759"/>
        <v>0</v>
      </c>
      <c r="AA375" s="100">
        <f t="shared" si="760"/>
        <v>0</v>
      </c>
      <c r="AB375" s="100">
        <f t="shared" si="761"/>
        <v>0</v>
      </c>
      <c r="AC375" s="100">
        <f t="shared" si="533"/>
        <v>0</v>
      </c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</row>
    <row r="376" spans="1:49" ht="21.75" customHeight="1">
      <c r="A376" s="97"/>
      <c r="B376" s="98" t="s">
        <v>467</v>
      </c>
      <c r="C376" s="98" t="s">
        <v>331</v>
      </c>
      <c r="D376" s="99" t="s">
        <v>469</v>
      </c>
      <c r="E376" s="99" t="s">
        <v>120</v>
      </c>
      <c r="F376" s="99" t="s">
        <v>335</v>
      </c>
      <c r="G376" s="99" t="s">
        <v>468</v>
      </c>
      <c r="H376" s="99" t="str">
        <f t="shared" si="751"/>
        <v>ศิลปศาสตรบัณฑิต สาขาวัฒนธรรมศึกษาเพื่อการพัฒนา ใหม่ ปี 2557</v>
      </c>
      <c r="I376" s="99" t="e">
        <f t="array" aca="1" ref="I376" ca="1">_xludf.IFNA(INDEX(รายชื่ออาจารย์ตามสาขา!$F:$F,MATCH('เอกสารหมายเลข 1 ส่งเสิรม'!$T376,รายชื่ออาจารย์ตามสาขา!$B:$B,0)),"บุคคลภายนอก")</f>
        <v>#NAME?</v>
      </c>
      <c r="J376" s="100" t="e">
        <f t="shared" ca="1" si="752"/>
        <v>#NAME?</v>
      </c>
      <c r="K376" s="100" t="e">
        <f t="shared" ca="1" si="753"/>
        <v>#NAME?</v>
      </c>
      <c r="L376" s="100"/>
      <c r="M376" s="100" t="e">
        <f t="shared" ca="1" si="754"/>
        <v>#NAME?</v>
      </c>
      <c r="N376" s="100" t="e">
        <f t="shared" ca="1" si="755"/>
        <v>#NAME?</v>
      </c>
      <c r="O376" s="100" t="e">
        <f t="shared" ca="1" si="756"/>
        <v>#NAME?</v>
      </c>
      <c r="P376" s="100" t="e">
        <f t="shared" ca="1" si="531"/>
        <v>#NAME?</v>
      </c>
      <c r="Q376" s="99"/>
      <c r="R376" s="99"/>
      <c r="S376" s="99"/>
      <c r="T376" s="8">
        <v>3100202634110</v>
      </c>
      <c r="U376" s="8">
        <v>3100202634110</v>
      </c>
      <c r="V376" s="68">
        <f t="shared" si="18"/>
        <v>1</v>
      </c>
      <c r="W376" s="100">
        <f t="shared" si="757"/>
        <v>0</v>
      </c>
      <c r="X376" s="100">
        <f t="shared" si="758"/>
        <v>0</v>
      </c>
      <c r="Y376" s="100"/>
      <c r="Z376" s="100">
        <f t="shared" si="759"/>
        <v>0</v>
      </c>
      <c r="AA376" s="100">
        <f t="shared" si="760"/>
        <v>0</v>
      </c>
      <c r="AB376" s="100">
        <f t="shared" si="761"/>
        <v>0</v>
      </c>
      <c r="AC376" s="100">
        <f t="shared" si="533"/>
        <v>0</v>
      </c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</row>
    <row r="377" spans="1:49" ht="21.75" customHeight="1">
      <c r="A377" s="97"/>
      <c r="B377" s="98" t="s">
        <v>472</v>
      </c>
      <c r="C377" s="98" t="s">
        <v>331</v>
      </c>
      <c r="D377" s="99" t="s">
        <v>469</v>
      </c>
      <c r="E377" s="99" t="s">
        <v>120</v>
      </c>
      <c r="F377" s="99" t="s">
        <v>335</v>
      </c>
      <c r="G377" s="99" t="s">
        <v>468</v>
      </c>
      <c r="H377" s="99" t="str">
        <f t="shared" si="751"/>
        <v>ศิลปศาสตรบัณฑิต สาขาวัฒนธรรมศึกษาเพื่อการพัฒนา ใหม่ ปี 2557</v>
      </c>
      <c r="I377" s="99" t="e">
        <f t="array" aca="1" ref="I377" ca="1">_xludf.IFNA(INDEX(รายชื่ออาจารย์ตามสาขา!$F:$F,MATCH('เอกสารหมายเลข 1 ส่งเสิรม'!$T377,รายชื่ออาจารย์ตามสาขา!$B:$B,0)),"บุคคลภายนอก")</f>
        <v>#NAME?</v>
      </c>
      <c r="J377" s="100" t="e">
        <f t="shared" ca="1" si="752"/>
        <v>#NAME?</v>
      </c>
      <c r="K377" s="100" t="e">
        <f t="shared" ca="1" si="753"/>
        <v>#NAME?</v>
      </c>
      <c r="L377" s="100"/>
      <c r="M377" s="100" t="e">
        <f t="shared" ca="1" si="754"/>
        <v>#NAME?</v>
      </c>
      <c r="N377" s="100" t="e">
        <f t="shared" ca="1" si="755"/>
        <v>#NAME?</v>
      </c>
      <c r="O377" s="100" t="e">
        <f t="shared" ca="1" si="756"/>
        <v>#NAME?</v>
      </c>
      <c r="P377" s="100" t="e">
        <f t="shared" ca="1" si="531"/>
        <v>#NAME?</v>
      </c>
      <c r="Q377" s="99"/>
      <c r="R377" s="99"/>
      <c r="S377" s="99"/>
      <c r="T377" s="8">
        <v>3470100838490</v>
      </c>
      <c r="U377" s="8">
        <v>3470100838490</v>
      </c>
      <c r="V377" s="68">
        <f t="shared" si="18"/>
        <v>1</v>
      </c>
      <c r="W377" s="100">
        <f t="shared" si="757"/>
        <v>0</v>
      </c>
      <c r="X377" s="100">
        <f t="shared" si="758"/>
        <v>0</v>
      </c>
      <c r="Y377" s="100"/>
      <c r="Z377" s="100">
        <f t="shared" si="759"/>
        <v>0</v>
      </c>
      <c r="AA377" s="100">
        <f t="shared" si="760"/>
        <v>0</v>
      </c>
      <c r="AB377" s="100">
        <f t="shared" si="761"/>
        <v>0</v>
      </c>
      <c r="AC377" s="100">
        <f t="shared" si="533"/>
        <v>0</v>
      </c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</row>
    <row r="378" spans="1:49" ht="21.75" customHeight="1">
      <c r="A378" s="97"/>
      <c r="B378" s="98" t="s">
        <v>474</v>
      </c>
      <c r="C378" s="98" t="s">
        <v>331</v>
      </c>
      <c r="D378" s="99" t="s">
        <v>469</v>
      </c>
      <c r="E378" s="99" t="s">
        <v>120</v>
      </c>
      <c r="F378" s="99" t="s">
        <v>335</v>
      </c>
      <c r="G378" s="99" t="s">
        <v>468</v>
      </c>
      <c r="H378" s="99" t="str">
        <f t="shared" si="751"/>
        <v>ศิลปศาสตรบัณฑิต สาขาวัฒนธรรมศึกษาเพื่อการพัฒนา ใหม่ ปี 2557</v>
      </c>
      <c r="I378" s="99" t="e">
        <f t="array" aca="1" ref="I378" ca="1">_xludf.IFNA(INDEX(รายชื่ออาจารย์ตามสาขา!$F:$F,MATCH('เอกสารหมายเลข 1 ส่งเสิรม'!$T378,รายชื่ออาจารย์ตามสาขา!$B:$B,0)),"บุคคลภายนอก")</f>
        <v>#NAME?</v>
      </c>
      <c r="J378" s="100" t="e">
        <f t="shared" ca="1" si="752"/>
        <v>#NAME?</v>
      </c>
      <c r="K378" s="100" t="e">
        <f t="shared" ca="1" si="753"/>
        <v>#NAME?</v>
      </c>
      <c r="L378" s="100"/>
      <c r="M378" s="100" t="e">
        <f t="shared" ca="1" si="754"/>
        <v>#NAME?</v>
      </c>
      <c r="N378" s="100" t="e">
        <f t="shared" ca="1" si="755"/>
        <v>#NAME?</v>
      </c>
      <c r="O378" s="100" t="e">
        <f t="shared" ca="1" si="756"/>
        <v>#NAME?</v>
      </c>
      <c r="P378" s="100" t="e">
        <f t="shared" ca="1" si="531"/>
        <v>#NAME?</v>
      </c>
      <c r="Q378" s="99"/>
      <c r="R378" s="99"/>
      <c r="S378" s="99"/>
      <c r="T378" s="8">
        <v>3470300472821</v>
      </c>
      <c r="U378" s="8">
        <v>3470300472821</v>
      </c>
      <c r="V378" s="68">
        <f t="shared" si="18"/>
        <v>1</v>
      </c>
      <c r="W378" s="100">
        <f t="shared" si="757"/>
        <v>0</v>
      </c>
      <c r="X378" s="100">
        <f t="shared" si="758"/>
        <v>0</v>
      </c>
      <c r="Y378" s="100"/>
      <c r="Z378" s="100">
        <f t="shared" si="759"/>
        <v>0</v>
      </c>
      <c r="AA378" s="100">
        <f t="shared" si="760"/>
        <v>0</v>
      </c>
      <c r="AB378" s="100">
        <f t="shared" si="761"/>
        <v>0</v>
      </c>
      <c r="AC378" s="100">
        <f t="shared" si="533"/>
        <v>0</v>
      </c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</row>
    <row r="379" spans="1:49" ht="21.75" customHeight="1">
      <c r="A379" s="103">
        <v>11</v>
      </c>
      <c r="B379" s="104" t="str">
        <f>F380&amp; " สาขา"&amp;D380&amp;" "&amp;E380&amp;" ปี "&amp;G380</f>
        <v>ศิลปกรรมศาสตรบัณฑิต สาขาศิลปกรรม ปรับปรุง ปี 2558</v>
      </c>
      <c r="C379" s="104"/>
      <c r="D379" s="105"/>
      <c r="E379" s="105"/>
      <c r="F379" s="105"/>
      <c r="G379" s="105"/>
      <c r="H379" s="105"/>
      <c r="I379" s="105"/>
      <c r="J379" s="106" t="e">
        <f t="shared" ref="J379:O379" ca="1" si="762">SUMIF($H:$H,$B379,J:J)</f>
        <v>#NAME?</v>
      </c>
      <c r="K379" s="106" t="e">
        <f t="shared" ca="1" si="762"/>
        <v>#NAME?</v>
      </c>
      <c r="L379" s="106">
        <f t="shared" si="762"/>
        <v>0</v>
      </c>
      <c r="M379" s="106" t="e">
        <f t="shared" ca="1" si="762"/>
        <v>#NAME?</v>
      </c>
      <c r="N379" s="106" t="e">
        <f t="shared" ca="1" si="762"/>
        <v>#NAME?</v>
      </c>
      <c r="O379" s="106" t="e">
        <f t="shared" ca="1" si="762"/>
        <v>#NAME?</v>
      </c>
      <c r="P379" s="106" t="e">
        <f t="shared" ca="1" si="531"/>
        <v>#NAME?</v>
      </c>
      <c r="Q379" s="105"/>
      <c r="R379" s="105"/>
      <c r="S379" s="105"/>
      <c r="T379" s="58"/>
      <c r="U379" s="58"/>
      <c r="V379" s="68">
        <f t="shared" si="18"/>
        <v>0</v>
      </c>
      <c r="W379" s="106">
        <f t="shared" ref="W379:AB379" si="763">SUMIF($H:$H,$B379,W:W)</f>
        <v>0</v>
      </c>
      <c r="X379" s="106">
        <f t="shared" si="763"/>
        <v>0</v>
      </c>
      <c r="Y379" s="106">
        <f t="shared" si="763"/>
        <v>0</v>
      </c>
      <c r="Z379" s="106">
        <f t="shared" si="763"/>
        <v>0</v>
      </c>
      <c r="AA379" s="106">
        <f t="shared" si="763"/>
        <v>0</v>
      </c>
      <c r="AB379" s="106">
        <f t="shared" si="763"/>
        <v>0</v>
      </c>
      <c r="AC379" s="106">
        <f t="shared" si="533"/>
        <v>0</v>
      </c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</row>
    <row r="380" spans="1:49" ht="21.75" customHeight="1">
      <c r="A380" s="97"/>
      <c r="B380" s="98" t="s">
        <v>458</v>
      </c>
      <c r="C380" s="98" t="s">
        <v>331</v>
      </c>
      <c r="D380" s="99" t="s">
        <v>457</v>
      </c>
      <c r="E380" s="99" t="s">
        <v>46</v>
      </c>
      <c r="F380" s="99" t="s">
        <v>346</v>
      </c>
      <c r="G380" s="99" t="s">
        <v>53</v>
      </c>
      <c r="H380" s="99" t="str">
        <f t="shared" ref="H380:H385" si="764">F380&amp; " สาขา"&amp;D380&amp;" "&amp;E380&amp;" ปี "&amp;G380</f>
        <v>ศิลปกรรมศาสตรบัณฑิต สาขาศิลปกรรม ปรับปรุง ปี 2558</v>
      </c>
      <c r="I380" s="99" t="e">
        <f t="array" aca="1" ref="I380" ca="1">_xludf.IFNA(INDEX(รายชื่ออาจารย์ตามสาขา!$F:$F,MATCH('เอกสารหมายเลข 1 ส่งเสิรม'!$T380,รายชื่ออาจารย์ตามสาขา!$B:$B,0)),"บุคคลภายนอก")</f>
        <v>#NAME?</v>
      </c>
      <c r="J380" s="100" t="e">
        <f t="shared" ref="J380:J385" ca="1" si="765">IF(I380="ข้าราชการพลเรือนในสถาบันอุดมศึกษา",1,0)</f>
        <v>#NAME?</v>
      </c>
      <c r="K380" s="100" t="e">
        <f t="shared" ref="K380:K385" ca="1" si="766">IF(I380="พนักงานมหาวิทยาลัย",1,0)</f>
        <v>#NAME?</v>
      </c>
      <c r="L380" s="100"/>
      <c r="M380" s="100" t="e">
        <f t="shared" ref="M380:M385" ca="1" si="767">IF(I380="ลูกจ้างชั่วคราวรายเดือน",1,0)</f>
        <v>#NAME?</v>
      </c>
      <c r="N380" s="100" t="e">
        <f t="shared" ref="N380:N385" ca="1" si="768">IF(I380="อาจารย์พิเศษรายชั่วโมง",1,0)</f>
        <v>#NAME?</v>
      </c>
      <c r="O380" s="100" t="e">
        <f t="shared" ref="O380:O385" ca="1" si="769">IF(I380="บุคคลภายนอก",1,0)</f>
        <v>#NAME?</v>
      </c>
      <c r="P380" s="100" t="e">
        <f t="shared" ca="1" si="531"/>
        <v>#NAME?</v>
      </c>
      <c r="Q380" s="99"/>
      <c r="R380" s="99"/>
      <c r="S380" s="99"/>
      <c r="T380" s="8">
        <v>3470500037991</v>
      </c>
      <c r="U380" s="8">
        <v>3470500037991</v>
      </c>
      <c r="V380" s="68">
        <f t="shared" si="18"/>
        <v>1</v>
      </c>
      <c r="W380" s="100">
        <f t="shared" ref="W380:W385" si="770">IF(V380="ข้าราชการพลเรือนในสถาบันอุดมศึกษา",1,0)</f>
        <v>0</v>
      </c>
      <c r="X380" s="100">
        <f t="shared" ref="X380:X385" si="771">IF(V380="พนักงานมหาวิทยาลัย",1,0)</f>
        <v>0</v>
      </c>
      <c r="Y380" s="100"/>
      <c r="Z380" s="100">
        <f t="shared" ref="Z380:Z385" si="772">IF(V380="ลูกจ้างชั่วคราวรายเดือน",1,0)</f>
        <v>0</v>
      </c>
      <c r="AA380" s="100">
        <f t="shared" ref="AA380:AA385" si="773">IF(V380="อาจารย์พิเศษรายชั่วโมง",1,0)</f>
        <v>0</v>
      </c>
      <c r="AB380" s="100">
        <f t="shared" ref="AB380:AB385" si="774">IF(V380="บุคคลภายนอก",1,0)</f>
        <v>0</v>
      </c>
      <c r="AC380" s="100">
        <f t="shared" si="533"/>
        <v>0</v>
      </c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</row>
    <row r="381" spans="1:49" ht="21.75" customHeight="1">
      <c r="A381" s="97"/>
      <c r="B381" s="98" t="s">
        <v>456</v>
      </c>
      <c r="C381" s="98" t="s">
        <v>331</v>
      </c>
      <c r="D381" s="99" t="s">
        <v>457</v>
      </c>
      <c r="E381" s="99" t="s">
        <v>46</v>
      </c>
      <c r="F381" s="99" t="s">
        <v>346</v>
      </c>
      <c r="G381" s="99" t="s">
        <v>53</v>
      </c>
      <c r="H381" s="99" t="str">
        <f t="shared" si="764"/>
        <v>ศิลปกรรมศาสตรบัณฑิต สาขาศิลปกรรม ปรับปรุง ปี 2558</v>
      </c>
      <c r="I381" s="99" t="e">
        <f t="array" aca="1" ref="I381" ca="1">_xludf.IFNA(INDEX(รายชื่ออาจารย์ตามสาขา!$F:$F,MATCH('เอกสารหมายเลข 1 ส่งเสิรม'!$T381,รายชื่ออาจารย์ตามสาขา!$B:$B,0)),"บุคคลภายนอก")</f>
        <v>#NAME?</v>
      </c>
      <c r="J381" s="100" t="e">
        <f t="shared" ca="1" si="765"/>
        <v>#NAME?</v>
      </c>
      <c r="K381" s="100" t="e">
        <f t="shared" ca="1" si="766"/>
        <v>#NAME?</v>
      </c>
      <c r="L381" s="100"/>
      <c r="M381" s="100" t="e">
        <f t="shared" ca="1" si="767"/>
        <v>#NAME?</v>
      </c>
      <c r="N381" s="100" t="e">
        <f t="shared" ca="1" si="768"/>
        <v>#NAME?</v>
      </c>
      <c r="O381" s="100" t="e">
        <f t="shared" ca="1" si="769"/>
        <v>#NAME?</v>
      </c>
      <c r="P381" s="100" t="e">
        <f t="shared" ca="1" si="531"/>
        <v>#NAME?</v>
      </c>
      <c r="Q381" s="99"/>
      <c r="R381" s="99"/>
      <c r="S381" s="99"/>
      <c r="T381" s="8">
        <v>3460600045880</v>
      </c>
      <c r="U381" s="8">
        <v>3460600045880</v>
      </c>
      <c r="V381" s="68">
        <f t="shared" si="18"/>
        <v>1</v>
      </c>
      <c r="W381" s="100">
        <f t="shared" si="770"/>
        <v>0</v>
      </c>
      <c r="X381" s="100">
        <f t="shared" si="771"/>
        <v>0</v>
      </c>
      <c r="Y381" s="100"/>
      <c r="Z381" s="100">
        <f t="shared" si="772"/>
        <v>0</v>
      </c>
      <c r="AA381" s="100">
        <f t="shared" si="773"/>
        <v>0</v>
      </c>
      <c r="AB381" s="100">
        <f t="shared" si="774"/>
        <v>0</v>
      </c>
      <c r="AC381" s="100">
        <f t="shared" si="533"/>
        <v>0</v>
      </c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</row>
    <row r="382" spans="1:49" ht="21.75" customHeight="1">
      <c r="A382" s="97"/>
      <c r="B382" s="98" t="s">
        <v>461</v>
      </c>
      <c r="C382" s="98" t="s">
        <v>331</v>
      </c>
      <c r="D382" s="99" t="s">
        <v>457</v>
      </c>
      <c r="E382" s="99" t="s">
        <v>46</v>
      </c>
      <c r="F382" s="99" t="s">
        <v>346</v>
      </c>
      <c r="G382" s="99" t="s">
        <v>53</v>
      </c>
      <c r="H382" s="99" t="str">
        <f t="shared" si="764"/>
        <v>ศิลปกรรมศาสตรบัณฑิต สาขาศิลปกรรม ปรับปรุง ปี 2558</v>
      </c>
      <c r="I382" s="99" t="e">
        <f t="array" aca="1" ref="I382" ca="1">_xludf.IFNA(INDEX(รายชื่ออาจารย์ตามสาขา!$F:$F,MATCH('เอกสารหมายเลข 1 ส่งเสิรม'!$T382,รายชื่ออาจารย์ตามสาขา!$B:$B,0)),"บุคคลภายนอก")</f>
        <v>#NAME?</v>
      </c>
      <c r="J382" s="100" t="e">
        <f t="shared" ca="1" si="765"/>
        <v>#NAME?</v>
      </c>
      <c r="K382" s="100" t="e">
        <f t="shared" ca="1" si="766"/>
        <v>#NAME?</v>
      </c>
      <c r="L382" s="100"/>
      <c r="M382" s="100" t="e">
        <f t="shared" ca="1" si="767"/>
        <v>#NAME?</v>
      </c>
      <c r="N382" s="100" t="e">
        <f t="shared" ca="1" si="768"/>
        <v>#NAME?</v>
      </c>
      <c r="O382" s="100" t="e">
        <f t="shared" ca="1" si="769"/>
        <v>#NAME?</v>
      </c>
      <c r="P382" s="100" t="e">
        <f t="shared" ca="1" si="531"/>
        <v>#NAME?</v>
      </c>
      <c r="Q382" s="99"/>
      <c r="R382" s="99"/>
      <c r="S382" s="99"/>
      <c r="T382" s="8">
        <v>5320100135810</v>
      </c>
      <c r="U382" s="8">
        <v>5320100135810</v>
      </c>
      <c r="V382" s="68">
        <f t="shared" si="18"/>
        <v>1</v>
      </c>
      <c r="W382" s="100">
        <f t="shared" si="770"/>
        <v>0</v>
      </c>
      <c r="X382" s="100">
        <f t="shared" si="771"/>
        <v>0</v>
      </c>
      <c r="Y382" s="100"/>
      <c r="Z382" s="100">
        <f t="shared" si="772"/>
        <v>0</v>
      </c>
      <c r="AA382" s="100">
        <f t="shared" si="773"/>
        <v>0</v>
      </c>
      <c r="AB382" s="100">
        <f t="shared" si="774"/>
        <v>0</v>
      </c>
      <c r="AC382" s="100">
        <f t="shared" si="533"/>
        <v>0</v>
      </c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</row>
    <row r="383" spans="1:49" ht="21.75" customHeight="1">
      <c r="A383" s="97"/>
      <c r="B383" s="98" t="s">
        <v>459</v>
      </c>
      <c r="C383" s="98" t="s">
        <v>331</v>
      </c>
      <c r="D383" s="99" t="s">
        <v>457</v>
      </c>
      <c r="E383" s="99" t="s">
        <v>46</v>
      </c>
      <c r="F383" s="99" t="s">
        <v>346</v>
      </c>
      <c r="G383" s="99" t="s">
        <v>53</v>
      </c>
      <c r="H383" s="99" t="str">
        <f t="shared" si="764"/>
        <v>ศิลปกรรมศาสตรบัณฑิต สาขาศิลปกรรม ปรับปรุง ปี 2558</v>
      </c>
      <c r="I383" s="99" t="e">
        <f t="array" aca="1" ref="I383" ca="1">_xludf.IFNA(INDEX(รายชื่ออาจารย์ตามสาขา!$F:$F,MATCH('เอกสารหมายเลข 1 ส่งเสิรม'!$T383,รายชื่ออาจารย์ตามสาขา!$B:$B,0)),"บุคคลภายนอก")</f>
        <v>#NAME?</v>
      </c>
      <c r="J383" s="100" t="e">
        <f t="shared" ca="1" si="765"/>
        <v>#NAME?</v>
      </c>
      <c r="K383" s="100" t="e">
        <f t="shared" ca="1" si="766"/>
        <v>#NAME?</v>
      </c>
      <c r="L383" s="100"/>
      <c r="M383" s="100" t="e">
        <f t="shared" ca="1" si="767"/>
        <v>#NAME?</v>
      </c>
      <c r="N383" s="100" t="e">
        <f t="shared" ca="1" si="768"/>
        <v>#NAME?</v>
      </c>
      <c r="O383" s="100" t="e">
        <f t="shared" ca="1" si="769"/>
        <v>#NAME?</v>
      </c>
      <c r="P383" s="100" t="e">
        <f t="shared" ca="1" si="531"/>
        <v>#NAME?</v>
      </c>
      <c r="Q383" s="99"/>
      <c r="R383" s="99"/>
      <c r="S383" s="99"/>
      <c r="T383" s="8">
        <v>3480900090295</v>
      </c>
      <c r="U383" s="8">
        <v>3480900090295</v>
      </c>
      <c r="V383" s="68">
        <f t="shared" si="18"/>
        <v>1</v>
      </c>
      <c r="W383" s="100">
        <f t="shared" si="770"/>
        <v>0</v>
      </c>
      <c r="X383" s="100">
        <f t="shared" si="771"/>
        <v>0</v>
      </c>
      <c r="Y383" s="100"/>
      <c r="Z383" s="100">
        <f t="shared" si="772"/>
        <v>0</v>
      </c>
      <c r="AA383" s="100">
        <f t="shared" si="773"/>
        <v>0</v>
      </c>
      <c r="AB383" s="100">
        <f t="shared" si="774"/>
        <v>0</v>
      </c>
      <c r="AC383" s="100">
        <f t="shared" si="533"/>
        <v>0</v>
      </c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</row>
    <row r="384" spans="1:49" ht="21.75" customHeight="1">
      <c r="A384" s="97"/>
      <c r="B384" s="98" t="s">
        <v>463</v>
      </c>
      <c r="C384" s="98" t="s">
        <v>331</v>
      </c>
      <c r="D384" s="99" t="s">
        <v>457</v>
      </c>
      <c r="E384" s="99" t="s">
        <v>46</v>
      </c>
      <c r="F384" s="99" t="s">
        <v>346</v>
      </c>
      <c r="G384" s="99" t="s">
        <v>53</v>
      </c>
      <c r="H384" s="99" t="str">
        <f t="shared" si="764"/>
        <v>ศิลปกรรมศาสตรบัณฑิต สาขาศิลปกรรม ปรับปรุง ปี 2558</v>
      </c>
      <c r="I384" s="99" t="e">
        <f t="array" aca="1" ref="I384" ca="1">_xludf.IFNA(INDEX(รายชื่ออาจารย์ตามสาขา!$F:$F,MATCH('เอกสารหมายเลข 1 ส่งเสิรม'!$T384,รายชื่ออาจารย์ตามสาขา!$B:$B,0)),"บุคคลภายนอก")</f>
        <v>#NAME?</v>
      </c>
      <c r="J384" s="100" t="e">
        <f t="shared" ca="1" si="765"/>
        <v>#NAME?</v>
      </c>
      <c r="K384" s="100" t="e">
        <f t="shared" ca="1" si="766"/>
        <v>#NAME?</v>
      </c>
      <c r="L384" s="100"/>
      <c r="M384" s="100" t="e">
        <f t="shared" ca="1" si="767"/>
        <v>#NAME?</v>
      </c>
      <c r="N384" s="100" t="e">
        <f t="shared" ca="1" si="768"/>
        <v>#NAME?</v>
      </c>
      <c r="O384" s="100" t="e">
        <f t="shared" ca="1" si="769"/>
        <v>#NAME?</v>
      </c>
      <c r="P384" s="100" t="e">
        <f t="shared" ca="1" si="531"/>
        <v>#NAME?</v>
      </c>
      <c r="Q384" s="99"/>
      <c r="R384" s="99"/>
      <c r="S384" s="99"/>
      <c r="T384" s="8">
        <v>3409901093610</v>
      </c>
      <c r="U384" s="8">
        <v>3409901093610</v>
      </c>
      <c r="V384" s="68">
        <f t="shared" si="18"/>
        <v>1</v>
      </c>
      <c r="W384" s="100">
        <f t="shared" si="770"/>
        <v>0</v>
      </c>
      <c r="X384" s="100">
        <f t="shared" si="771"/>
        <v>0</v>
      </c>
      <c r="Y384" s="100"/>
      <c r="Z384" s="100">
        <f t="shared" si="772"/>
        <v>0</v>
      </c>
      <c r="AA384" s="100">
        <f t="shared" si="773"/>
        <v>0</v>
      </c>
      <c r="AB384" s="100">
        <f t="shared" si="774"/>
        <v>0</v>
      </c>
      <c r="AC384" s="100">
        <f t="shared" si="533"/>
        <v>0</v>
      </c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</row>
    <row r="385" spans="1:49" ht="21.75" customHeight="1">
      <c r="A385" s="97"/>
      <c r="B385" s="98" t="s">
        <v>462</v>
      </c>
      <c r="C385" s="98" t="s">
        <v>331</v>
      </c>
      <c r="D385" s="99" t="s">
        <v>457</v>
      </c>
      <c r="E385" s="99" t="s">
        <v>46</v>
      </c>
      <c r="F385" s="99" t="s">
        <v>346</v>
      </c>
      <c r="G385" s="99" t="s">
        <v>53</v>
      </c>
      <c r="H385" s="99" t="str">
        <f t="shared" si="764"/>
        <v>ศิลปกรรมศาสตรบัณฑิต สาขาศิลปกรรม ปรับปรุง ปี 2558</v>
      </c>
      <c r="I385" s="99" t="e">
        <f t="array" aca="1" ref="I385" ca="1">_xludf.IFNA(INDEX(รายชื่ออาจารย์ตามสาขา!$F:$F,MATCH('เอกสารหมายเลข 1 ส่งเสิรม'!$T385,รายชื่ออาจารย์ตามสาขา!$B:$B,0)),"บุคคลภายนอก")</f>
        <v>#NAME?</v>
      </c>
      <c r="J385" s="100" t="e">
        <f t="shared" ca="1" si="765"/>
        <v>#NAME?</v>
      </c>
      <c r="K385" s="100" t="e">
        <f t="shared" ca="1" si="766"/>
        <v>#NAME?</v>
      </c>
      <c r="L385" s="100"/>
      <c r="M385" s="100" t="e">
        <f t="shared" ca="1" si="767"/>
        <v>#NAME?</v>
      </c>
      <c r="N385" s="100" t="e">
        <f t="shared" ca="1" si="768"/>
        <v>#NAME?</v>
      </c>
      <c r="O385" s="100" t="e">
        <f t="shared" ca="1" si="769"/>
        <v>#NAME?</v>
      </c>
      <c r="P385" s="100" t="e">
        <f t="shared" ca="1" si="531"/>
        <v>#NAME?</v>
      </c>
      <c r="Q385" s="99"/>
      <c r="R385" s="99"/>
      <c r="S385" s="99"/>
      <c r="T385" s="8">
        <v>1409900370923</v>
      </c>
      <c r="U385" s="8">
        <v>1409900370923</v>
      </c>
      <c r="V385" s="68">
        <f t="shared" si="18"/>
        <v>1</v>
      </c>
      <c r="W385" s="100">
        <f t="shared" si="770"/>
        <v>0</v>
      </c>
      <c r="X385" s="100">
        <f t="shared" si="771"/>
        <v>0</v>
      </c>
      <c r="Y385" s="100"/>
      <c r="Z385" s="100">
        <f t="shared" si="772"/>
        <v>0</v>
      </c>
      <c r="AA385" s="100">
        <f t="shared" si="773"/>
        <v>0</v>
      </c>
      <c r="AB385" s="100">
        <f t="shared" si="774"/>
        <v>0</v>
      </c>
      <c r="AC385" s="100">
        <f t="shared" si="533"/>
        <v>0</v>
      </c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</row>
    <row r="386" spans="1:49" ht="21.75" customHeight="1">
      <c r="A386" s="103">
        <v>12</v>
      </c>
      <c r="B386" s="104" t="str">
        <f>F387&amp; " สาขา"&amp;D387&amp;" "&amp;E387&amp;" ปี "&amp;G387</f>
        <v>ศิลปศาสตรบัณฑิต สาขาสารสนเทศศาสตร์ ปรับปรุง ปี 2560</v>
      </c>
      <c r="C386" s="104"/>
      <c r="D386" s="105"/>
      <c r="E386" s="105"/>
      <c r="F386" s="105"/>
      <c r="G386" s="105"/>
      <c r="H386" s="105"/>
      <c r="I386" s="105"/>
      <c r="J386" s="106" t="e">
        <f t="shared" ref="J386:O386" ca="1" si="775">SUMIF($H:$H,$B386,J:J)</f>
        <v>#NAME?</v>
      </c>
      <c r="K386" s="106" t="e">
        <f t="shared" ca="1" si="775"/>
        <v>#NAME?</v>
      </c>
      <c r="L386" s="106">
        <f t="shared" si="775"/>
        <v>0</v>
      </c>
      <c r="M386" s="106" t="e">
        <f t="shared" ca="1" si="775"/>
        <v>#NAME?</v>
      </c>
      <c r="N386" s="106" t="e">
        <f t="shared" ca="1" si="775"/>
        <v>#NAME?</v>
      </c>
      <c r="O386" s="106" t="e">
        <f t="shared" ca="1" si="775"/>
        <v>#NAME?</v>
      </c>
      <c r="P386" s="106" t="e">
        <f t="shared" ca="1" si="531"/>
        <v>#NAME?</v>
      </c>
      <c r="Q386" s="105"/>
      <c r="R386" s="105"/>
      <c r="S386" s="105"/>
      <c r="T386" s="58"/>
      <c r="U386" s="58"/>
      <c r="V386" s="68">
        <f t="shared" si="18"/>
        <v>0</v>
      </c>
      <c r="W386" s="106">
        <f t="shared" ref="W386:AB386" si="776">SUMIF($H:$H,$B386,W:W)</f>
        <v>0</v>
      </c>
      <c r="X386" s="106">
        <f t="shared" si="776"/>
        <v>0</v>
      </c>
      <c r="Y386" s="106">
        <f t="shared" si="776"/>
        <v>0</v>
      </c>
      <c r="Z386" s="106">
        <f t="shared" si="776"/>
        <v>0</v>
      </c>
      <c r="AA386" s="106">
        <f t="shared" si="776"/>
        <v>0</v>
      </c>
      <c r="AB386" s="106">
        <f t="shared" si="776"/>
        <v>0</v>
      </c>
      <c r="AC386" s="106">
        <f t="shared" si="533"/>
        <v>0</v>
      </c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</row>
    <row r="387" spans="1:49" ht="21.75" customHeight="1">
      <c r="A387" s="97"/>
      <c r="B387" s="98" t="s">
        <v>786</v>
      </c>
      <c r="C387" s="98" t="s">
        <v>331</v>
      </c>
      <c r="D387" s="99" t="s">
        <v>490</v>
      </c>
      <c r="E387" s="99" t="s">
        <v>46</v>
      </c>
      <c r="F387" s="99" t="s">
        <v>335</v>
      </c>
      <c r="G387" s="99" t="s">
        <v>174</v>
      </c>
      <c r="H387" s="99" t="str">
        <f t="shared" ref="H387:H391" si="777">F387&amp; " สาขา"&amp;D387&amp;" "&amp;E387&amp;" ปี "&amp;G387</f>
        <v>ศิลปศาสตรบัณฑิต สาขาสารสนเทศศาสตร์ ปรับปรุง ปี 2560</v>
      </c>
      <c r="I387" s="99" t="e">
        <f t="array" aca="1" ref="I387" ca="1">_xludf.IFNA(INDEX(รายชื่ออาจารย์ตามสาขา!$F:$F,MATCH('เอกสารหมายเลข 1 ส่งเสิรม'!$T387,รายชื่ออาจารย์ตามสาขา!$B:$B,0)),"บุคคลภายนอก")</f>
        <v>#NAME?</v>
      </c>
      <c r="J387" s="100" t="e">
        <f t="shared" ref="J387:J391" ca="1" si="778">IF(I387="ข้าราชการพลเรือนในสถาบันอุดมศึกษา",1,0)</f>
        <v>#NAME?</v>
      </c>
      <c r="K387" s="100" t="e">
        <f t="shared" ref="K387:K391" ca="1" si="779">IF(I387="พนักงานมหาวิทยาลัย",1,0)</f>
        <v>#NAME?</v>
      </c>
      <c r="L387" s="100"/>
      <c r="M387" s="100" t="e">
        <f t="shared" ref="M387:M391" ca="1" si="780">IF(I387="ลูกจ้างชั่วคราวรายเดือน",1,0)</f>
        <v>#NAME?</v>
      </c>
      <c r="N387" s="100" t="e">
        <f t="shared" ref="N387:N391" ca="1" si="781">IF(I387="อาจารย์พิเศษรายชั่วโมง",1,0)</f>
        <v>#NAME?</v>
      </c>
      <c r="O387" s="100" t="e">
        <f t="shared" ref="O387:O391" ca="1" si="782">IF(I387="บุคคลภายนอก",1,0)</f>
        <v>#NAME?</v>
      </c>
      <c r="P387" s="100" t="e">
        <f t="shared" ca="1" si="531"/>
        <v>#NAME?</v>
      </c>
      <c r="Q387" s="99"/>
      <c r="R387" s="99"/>
      <c r="S387" s="99"/>
      <c r="T387" s="8">
        <v>3460100363971</v>
      </c>
      <c r="U387" s="8">
        <v>3460100363971</v>
      </c>
      <c r="V387" s="68">
        <f t="shared" si="18"/>
        <v>1</v>
      </c>
      <c r="W387" s="100">
        <f t="shared" ref="W387:W391" si="783">IF(V387="ข้าราชการพลเรือนในสถาบันอุดมศึกษา",1,0)</f>
        <v>0</v>
      </c>
      <c r="X387" s="100">
        <f t="shared" ref="X387:X391" si="784">IF(V387="พนักงานมหาวิทยาลัย",1,0)</f>
        <v>0</v>
      </c>
      <c r="Y387" s="100"/>
      <c r="Z387" s="100">
        <f t="shared" ref="Z387:Z391" si="785">IF(V387="ลูกจ้างชั่วคราวรายเดือน",1,0)</f>
        <v>0</v>
      </c>
      <c r="AA387" s="100">
        <f t="shared" ref="AA387:AA391" si="786">IF(V387="อาจารย์พิเศษรายชั่วโมง",1,0)</f>
        <v>0</v>
      </c>
      <c r="AB387" s="100">
        <f t="shared" ref="AB387:AB391" si="787">IF(V387="บุคคลภายนอก",1,0)</f>
        <v>0</v>
      </c>
      <c r="AC387" s="100">
        <f t="shared" si="533"/>
        <v>0</v>
      </c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</row>
    <row r="388" spans="1:49" ht="21.75" customHeight="1">
      <c r="A388" s="97"/>
      <c r="B388" s="98" t="s">
        <v>787</v>
      </c>
      <c r="C388" s="98" t="s">
        <v>331</v>
      </c>
      <c r="D388" s="99" t="s">
        <v>490</v>
      </c>
      <c r="E388" s="99" t="s">
        <v>46</v>
      </c>
      <c r="F388" s="99" t="s">
        <v>335</v>
      </c>
      <c r="G388" s="99" t="s">
        <v>174</v>
      </c>
      <c r="H388" s="99" t="str">
        <f t="shared" si="777"/>
        <v>ศิลปศาสตรบัณฑิต สาขาสารสนเทศศาสตร์ ปรับปรุง ปี 2560</v>
      </c>
      <c r="I388" s="99" t="e">
        <f t="array" aca="1" ref="I388" ca="1">_xludf.IFNA(INDEX(รายชื่ออาจารย์ตามสาขา!$F:$F,MATCH('เอกสารหมายเลข 1 ส่งเสิรม'!$T388,รายชื่ออาจารย์ตามสาขา!$B:$B,0)),"บุคคลภายนอก")</f>
        <v>#NAME?</v>
      </c>
      <c r="J388" s="100" t="e">
        <f t="shared" ca="1" si="778"/>
        <v>#NAME?</v>
      </c>
      <c r="K388" s="100" t="e">
        <f t="shared" ca="1" si="779"/>
        <v>#NAME?</v>
      </c>
      <c r="L388" s="100"/>
      <c r="M388" s="100" t="e">
        <f t="shared" ca="1" si="780"/>
        <v>#NAME?</v>
      </c>
      <c r="N388" s="100" t="e">
        <f t="shared" ca="1" si="781"/>
        <v>#NAME?</v>
      </c>
      <c r="O388" s="100" t="e">
        <f t="shared" ca="1" si="782"/>
        <v>#NAME?</v>
      </c>
      <c r="P388" s="100" t="e">
        <f t="shared" ca="1" si="531"/>
        <v>#NAME?</v>
      </c>
      <c r="Q388" s="99"/>
      <c r="R388" s="99"/>
      <c r="S388" s="99"/>
      <c r="T388" s="8">
        <v>3479900180977</v>
      </c>
      <c r="U388" s="8">
        <v>3479900180977</v>
      </c>
      <c r="V388" s="68">
        <f t="shared" si="18"/>
        <v>1</v>
      </c>
      <c r="W388" s="100">
        <f t="shared" si="783"/>
        <v>0</v>
      </c>
      <c r="X388" s="100">
        <f t="shared" si="784"/>
        <v>0</v>
      </c>
      <c r="Y388" s="100"/>
      <c r="Z388" s="100">
        <f t="shared" si="785"/>
        <v>0</v>
      </c>
      <c r="AA388" s="100">
        <f t="shared" si="786"/>
        <v>0</v>
      </c>
      <c r="AB388" s="100">
        <f t="shared" si="787"/>
        <v>0</v>
      </c>
      <c r="AC388" s="100">
        <f t="shared" si="533"/>
        <v>0</v>
      </c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</row>
    <row r="389" spans="1:49" ht="21.75" customHeight="1">
      <c r="A389" s="97"/>
      <c r="B389" s="98" t="s">
        <v>499</v>
      </c>
      <c r="C389" s="98" t="s">
        <v>331</v>
      </c>
      <c r="D389" s="99" t="s">
        <v>490</v>
      </c>
      <c r="E389" s="99" t="s">
        <v>46</v>
      </c>
      <c r="F389" s="99" t="s">
        <v>335</v>
      </c>
      <c r="G389" s="99" t="s">
        <v>174</v>
      </c>
      <c r="H389" s="99" t="str">
        <f t="shared" si="777"/>
        <v>ศิลปศาสตรบัณฑิต สาขาสารสนเทศศาสตร์ ปรับปรุง ปี 2560</v>
      </c>
      <c r="I389" s="99" t="e">
        <f t="array" aca="1" ref="I389" ca="1">_xludf.IFNA(INDEX(รายชื่ออาจารย์ตามสาขา!$F:$F,MATCH('เอกสารหมายเลข 1 ส่งเสิรม'!$T389,รายชื่ออาจารย์ตามสาขา!$B:$B,0)),"บุคคลภายนอก")</f>
        <v>#NAME?</v>
      </c>
      <c r="J389" s="100" t="e">
        <f t="shared" ca="1" si="778"/>
        <v>#NAME?</v>
      </c>
      <c r="K389" s="100" t="e">
        <f t="shared" ca="1" si="779"/>
        <v>#NAME?</v>
      </c>
      <c r="L389" s="100"/>
      <c r="M389" s="100" t="e">
        <f t="shared" ca="1" si="780"/>
        <v>#NAME?</v>
      </c>
      <c r="N389" s="100" t="e">
        <f t="shared" ca="1" si="781"/>
        <v>#NAME?</v>
      </c>
      <c r="O389" s="100" t="e">
        <f t="shared" ca="1" si="782"/>
        <v>#NAME?</v>
      </c>
      <c r="P389" s="100" t="e">
        <f t="shared" ca="1" si="531"/>
        <v>#NAME?</v>
      </c>
      <c r="Q389" s="99"/>
      <c r="R389" s="99"/>
      <c r="S389" s="99"/>
      <c r="T389" s="8">
        <v>3439900168331</v>
      </c>
      <c r="U389" s="8">
        <v>3439900168331</v>
      </c>
      <c r="V389" s="68">
        <f t="shared" si="18"/>
        <v>1</v>
      </c>
      <c r="W389" s="100">
        <f t="shared" si="783"/>
        <v>0</v>
      </c>
      <c r="X389" s="100">
        <f t="shared" si="784"/>
        <v>0</v>
      </c>
      <c r="Y389" s="100"/>
      <c r="Z389" s="100">
        <f t="shared" si="785"/>
        <v>0</v>
      </c>
      <c r="AA389" s="100">
        <f t="shared" si="786"/>
        <v>0</v>
      </c>
      <c r="AB389" s="100">
        <f t="shared" si="787"/>
        <v>0</v>
      </c>
      <c r="AC389" s="100">
        <f t="shared" si="533"/>
        <v>0</v>
      </c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</row>
    <row r="390" spans="1:49" ht="21.75" customHeight="1">
      <c r="A390" s="97"/>
      <c r="B390" s="98" t="s">
        <v>500</v>
      </c>
      <c r="C390" s="98" t="s">
        <v>331</v>
      </c>
      <c r="D390" s="99" t="s">
        <v>490</v>
      </c>
      <c r="E390" s="99" t="s">
        <v>46</v>
      </c>
      <c r="F390" s="99" t="s">
        <v>335</v>
      </c>
      <c r="G390" s="99" t="s">
        <v>174</v>
      </c>
      <c r="H390" s="99" t="str">
        <f t="shared" si="777"/>
        <v>ศิลปศาสตรบัณฑิต สาขาสารสนเทศศาสตร์ ปรับปรุง ปี 2560</v>
      </c>
      <c r="I390" s="99" t="e">
        <f t="array" aca="1" ref="I390" ca="1">_xludf.IFNA(INDEX(รายชื่ออาจารย์ตามสาขา!$F:$F,MATCH('เอกสารหมายเลข 1 ส่งเสิรม'!$T390,รายชื่ออาจารย์ตามสาขา!$B:$B,0)),"บุคคลภายนอก")</f>
        <v>#NAME?</v>
      </c>
      <c r="J390" s="100" t="e">
        <f t="shared" ca="1" si="778"/>
        <v>#NAME?</v>
      </c>
      <c r="K390" s="100" t="e">
        <f t="shared" ca="1" si="779"/>
        <v>#NAME?</v>
      </c>
      <c r="L390" s="100"/>
      <c r="M390" s="100" t="e">
        <f t="shared" ca="1" si="780"/>
        <v>#NAME?</v>
      </c>
      <c r="N390" s="100" t="e">
        <f t="shared" ca="1" si="781"/>
        <v>#NAME?</v>
      </c>
      <c r="O390" s="100" t="e">
        <f t="shared" ca="1" si="782"/>
        <v>#NAME?</v>
      </c>
      <c r="P390" s="100" t="e">
        <f t="shared" ca="1" si="531"/>
        <v>#NAME?</v>
      </c>
      <c r="Q390" s="99"/>
      <c r="R390" s="99"/>
      <c r="S390" s="99"/>
      <c r="T390" s="8">
        <v>5461300004654</v>
      </c>
      <c r="U390" s="8">
        <v>5461300004654</v>
      </c>
      <c r="V390" s="68">
        <f t="shared" si="18"/>
        <v>1</v>
      </c>
      <c r="W390" s="100">
        <f t="shared" si="783"/>
        <v>0</v>
      </c>
      <c r="X390" s="100">
        <f t="shared" si="784"/>
        <v>0</v>
      </c>
      <c r="Y390" s="100"/>
      <c r="Z390" s="100">
        <f t="shared" si="785"/>
        <v>0</v>
      </c>
      <c r="AA390" s="100">
        <f t="shared" si="786"/>
        <v>0</v>
      </c>
      <c r="AB390" s="100">
        <f t="shared" si="787"/>
        <v>0</v>
      </c>
      <c r="AC390" s="100">
        <f t="shared" si="533"/>
        <v>0</v>
      </c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</row>
    <row r="391" spans="1:49" ht="21.75" customHeight="1">
      <c r="A391" s="97"/>
      <c r="B391" s="98" t="s">
        <v>497</v>
      </c>
      <c r="C391" s="98" t="s">
        <v>331</v>
      </c>
      <c r="D391" s="99" t="s">
        <v>490</v>
      </c>
      <c r="E391" s="99" t="s">
        <v>46</v>
      </c>
      <c r="F391" s="99" t="s">
        <v>335</v>
      </c>
      <c r="G391" s="99" t="s">
        <v>174</v>
      </c>
      <c r="H391" s="99" t="str">
        <f t="shared" si="777"/>
        <v>ศิลปศาสตรบัณฑิต สาขาสารสนเทศศาสตร์ ปรับปรุง ปี 2560</v>
      </c>
      <c r="I391" s="99" t="e">
        <f t="array" aca="1" ref="I391" ca="1">_xludf.IFNA(INDEX(รายชื่ออาจารย์ตามสาขา!$F:$F,MATCH('เอกสารหมายเลข 1 ส่งเสิรม'!$T391,รายชื่ออาจารย์ตามสาขา!$B:$B,0)),"บุคคลภายนอก")</f>
        <v>#NAME?</v>
      </c>
      <c r="J391" s="100" t="e">
        <f t="shared" ca="1" si="778"/>
        <v>#NAME?</v>
      </c>
      <c r="K391" s="100" t="e">
        <f t="shared" ca="1" si="779"/>
        <v>#NAME?</v>
      </c>
      <c r="L391" s="100"/>
      <c r="M391" s="100" t="e">
        <f t="shared" ca="1" si="780"/>
        <v>#NAME?</v>
      </c>
      <c r="N391" s="100" t="e">
        <f t="shared" ca="1" si="781"/>
        <v>#NAME?</v>
      </c>
      <c r="O391" s="100" t="e">
        <f t="shared" ca="1" si="782"/>
        <v>#NAME?</v>
      </c>
      <c r="P391" s="100" t="e">
        <f t="shared" ca="1" si="531"/>
        <v>#NAME?</v>
      </c>
      <c r="Q391" s="99"/>
      <c r="R391" s="99"/>
      <c r="S391" s="99"/>
      <c r="T391" s="8">
        <v>1479900003343</v>
      </c>
      <c r="U391" s="8">
        <v>1479900003343</v>
      </c>
      <c r="V391" s="68">
        <f t="shared" si="18"/>
        <v>1</v>
      </c>
      <c r="W391" s="100">
        <f t="shared" si="783"/>
        <v>0</v>
      </c>
      <c r="X391" s="100">
        <f t="shared" si="784"/>
        <v>0</v>
      </c>
      <c r="Y391" s="100"/>
      <c r="Z391" s="100">
        <f t="shared" si="785"/>
        <v>0</v>
      </c>
      <c r="AA391" s="100">
        <f t="shared" si="786"/>
        <v>0</v>
      </c>
      <c r="AB391" s="100">
        <f t="shared" si="787"/>
        <v>0</v>
      </c>
      <c r="AC391" s="100">
        <f t="shared" si="533"/>
        <v>0</v>
      </c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</row>
    <row r="392" spans="1:49" ht="21.75" customHeight="1">
      <c r="A392" s="103"/>
      <c r="B392" s="104"/>
      <c r="C392" s="98"/>
      <c r="D392" s="99"/>
      <c r="E392" s="99"/>
      <c r="F392" s="99"/>
      <c r="G392" s="99"/>
      <c r="H392" s="99"/>
      <c r="I392" s="99"/>
      <c r="J392" s="100"/>
      <c r="K392" s="100"/>
      <c r="L392" s="100"/>
      <c r="M392" s="100"/>
      <c r="N392" s="100"/>
      <c r="O392" s="100"/>
      <c r="P392" s="156"/>
      <c r="Q392" s="99"/>
      <c r="R392" s="99"/>
      <c r="S392" s="99"/>
      <c r="T392" s="8"/>
      <c r="U392" s="8"/>
      <c r="V392" s="68">
        <f t="shared" si="18"/>
        <v>0</v>
      </c>
      <c r="W392" s="100"/>
      <c r="X392" s="100"/>
      <c r="Y392" s="100"/>
      <c r="Z392" s="100"/>
      <c r="AA392" s="100"/>
      <c r="AB392" s="100"/>
      <c r="AC392" s="156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</row>
    <row r="393" spans="1:49" ht="21.75" customHeight="1">
      <c r="A393" s="157"/>
      <c r="B393" s="157" t="s">
        <v>721</v>
      </c>
      <c r="C393" s="157"/>
      <c r="D393" s="157"/>
      <c r="E393" s="157"/>
      <c r="F393" s="157"/>
      <c r="G393" s="157"/>
      <c r="H393" s="157"/>
      <c r="I393" s="157"/>
      <c r="J393" s="122" t="e">
        <f t="shared" ref="J393:O393" ca="1" si="788">J394+J396+J398+J406+J408+J432+J438+J440+J442</f>
        <v>#NAME?</v>
      </c>
      <c r="K393" s="122" t="e">
        <f t="shared" ca="1" si="788"/>
        <v>#NAME?</v>
      </c>
      <c r="L393" s="122">
        <f t="shared" si="788"/>
        <v>0</v>
      </c>
      <c r="M393" s="122" t="e">
        <f t="shared" ca="1" si="788"/>
        <v>#NAME?</v>
      </c>
      <c r="N393" s="122" t="e">
        <f t="shared" ca="1" si="788"/>
        <v>#NAME?</v>
      </c>
      <c r="O393" s="122" t="e">
        <f t="shared" ca="1" si="788"/>
        <v>#NAME?</v>
      </c>
      <c r="P393" s="122" t="e">
        <f t="shared" ref="P393:P656" ca="1" si="789">SUM(J393:O393)</f>
        <v>#NAME?</v>
      </c>
      <c r="Q393" s="157"/>
      <c r="R393" s="157"/>
      <c r="S393" s="157"/>
      <c r="T393" s="123"/>
      <c r="U393" s="123"/>
      <c r="V393" s="124">
        <f t="shared" si="18"/>
        <v>0</v>
      </c>
      <c r="W393" s="122">
        <f t="shared" ref="W393:AB393" si="790">W394+W396+W398+W406+W408+W432+W438+W440+W442</f>
        <v>0</v>
      </c>
      <c r="X393" s="122">
        <f t="shared" si="790"/>
        <v>0</v>
      </c>
      <c r="Y393" s="122">
        <f t="shared" si="790"/>
        <v>0</v>
      </c>
      <c r="Z393" s="122">
        <f t="shared" si="790"/>
        <v>0</v>
      </c>
      <c r="AA393" s="122">
        <f t="shared" si="790"/>
        <v>0</v>
      </c>
      <c r="AB393" s="122">
        <f t="shared" si="790"/>
        <v>0</v>
      </c>
      <c r="AC393" s="122">
        <f t="shared" ref="AC393:AC656" si="791">SUM(W393:AB393)</f>
        <v>0</v>
      </c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</row>
    <row r="394" spans="1:49" ht="21.75" customHeight="1">
      <c r="A394" s="158">
        <v>1</v>
      </c>
      <c r="B394" s="158" t="str">
        <f>D395</f>
        <v>สาขาวิชาการท่องเที่ยวและการโรงแรม</v>
      </c>
      <c r="C394" s="158"/>
      <c r="D394" s="158"/>
      <c r="E394" s="158"/>
      <c r="F394" s="158"/>
      <c r="G394" s="158"/>
      <c r="H394" s="158"/>
      <c r="I394" s="158"/>
      <c r="J394" s="129" t="e">
        <f t="shared" ref="J394:O394" ca="1" si="792">SUMIF($D:$D,$B394,J:J)</f>
        <v>#NAME?</v>
      </c>
      <c r="K394" s="129" t="e">
        <f t="shared" ca="1" si="792"/>
        <v>#NAME?</v>
      </c>
      <c r="L394" s="129">
        <f t="shared" si="792"/>
        <v>0</v>
      </c>
      <c r="M394" s="129" t="e">
        <f t="shared" ca="1" si="792"/>
        <v>#NAME?</v>
      </c>
      <c r="N394" s="129" t="e">
        <f t="shared" ca="1" si="792"/>
        <v>#NAME?</v>
      </c>
      <c r="O394" s="129" t="e">
        <f t="shared" ca="1" si="792"/>
        <v>#NAME?</v>
      </c>
      <c r="P394" s="129" t="e">
        <f t="shared" ca="1" si="789"/>
        <v>#NAME?</v>
      </c>
      <c r="Q394" s="158"/>
      <c r="R394" s="158"/>
      <c r="S394" s="158"/>
      <c r="T394" s="130"/>
      <c r="U394" s="130"/>
      <c r="V394" s="131">
        <f t="shared" si="18"/>
        <v>0</v>
      </c>
      <c r="W394" s="129">
        <f t="shared" ref="W394:AB394" si="793">SUMIF($D:$D,$B394,W:W)</f>
        <v>0</v>
      </c>
      <c r="X394" s="129">
        <f t="shared" si="793"/>
        <v>0</v>
      </c>
      <c r="Y394" s="129">
        <f t="shared" si="793"/>
        <v>0</v>
      </c>
      <c r="Z394" s="129">
        <f t="shared" si="793"/>
        <v>0</v>
      </c>
      <c r="AA394" s="129">
        <f t="shared" si="793"/>
        <v>0</v>
      </c>
      <c r="AB394" s="129">
        <f t="shared" si="793"/>
        <v>0</v>
      </c>
      <c r="AC394" s="129">
        <f t="shared" si="791"/>
        <v>0</v>
      </c>
      <c r="AD394" s="130"/>
      <c r="AE394" s="130"/>
      <c r="AF394" s="130"/>
      <c r="AG394" s="130"/>
      <c r="AH394" s="130"/>
      <c r="AI394" s="130"/>
      <c r="AJ394" s="130"/>
      <c r="AK394" s="130"/>
      <c r="AL394" s="130"/>
      <c r="AM394" s="130"/>
      <c r="AN394" s="130"/>
      <c r="AO394" s="130"/>
      <c r="AP394" s="130"/>
      <c r="AQ394" s="130"/>
      <c r="AR394" s="130"/>
      <c r="AS394" s="130"/>
      <c r="AT394" s="130"/>
      <c r="AU394" s="130"/>
      <c r="AV394" s="130"/>
      <c r="AW394" s="130"/>
    </row>
    <row r="395" spans="1:49" ht="21.75" customHeight="1">
      <c r="A395" s="159"/>
      <c r="B395" s="159" t="str">
        <f t="array" ref="B395">INDEX(รายชื่ออาจารย์ตามสาขา!$C:$C,MATCH('เอกสารหมายเลข 1 ส่งเสิรม'!$T395,รายชื่ออาจารย์ตามสาขา!$B:$B,0))</f>
        <v>นางสาวชมพูนุท  สมแสน</v>
      </c>
      <c r="C395" s="159" t="str">
        <f t="array" ref="C395">INDEX(รายชื่ออาจารย์ตามสาขา!$D:$D,MATCH('เอกสารหมายเลข 1 ส่งเสิรม'!$T395,รายชื่ออาจารย์ตามสาขา!$B:$B,0))</f>
        <v>คณะมนุษยศาสตร์และสังคมศาสตร์</v>
      </c>
      <c r="D395" s="159" t="str">
        <f t="array" ref="D395">INDEX(รายชื่ออาจารย์ตามสาขา!$E:$E,MATCH('เอกสารหมายเลข 1 ส่งเสิรม'!$T395,รายชื่ออาจารย์ตามสาขา!$B:$B,0))</f>
        <v>สาขาวิชาการท่องเที่ยวและการโรงแรม</v>
      </c>
      <c r="E395" s="159"/>
      <c r="F395" s="159"/>
      <c r="G395" s="159"/>
      <c r="H395" s="159"/>
      <c r="I395" s="159" t="e">
        <f t="array" aca="1" ref="I395" ca="1">_xludf.IFNA(INDEX(รายชื่ออาจารย์ตามสาขา!$F:$F,MATCH('เอกสารหมายเลข 1 ส่งเสิรม'!$T395,รายชื่ออาจารย์ตามสาขา!$B:$B,0)),"บุคคลภายนอก")</f>
        <v>#NAME?</v>
      </c>
      <c r="J395" s="135" t="e">
        <f ca="1">IF(I395="ข้าราชการพลเรือนในสถาบันอุดมศึกษา",1,0)</f>
        <v>#NAME?</v>
      </c>
      <c r="K395" s="135" t="e">
        <f ca="1">IF(I395="พนักงานมหาวิทยาลัย",1,0)</f>
        <v>#NAME?</v>
      </c>
      <c r="L395" s="135"/>
      <c r="M395" s="135" t="e">
        <f ca="1">IF(I395="ลูกจ้างชั่วคราวรายเดือน",1,0)</f>
        <v>#NAME?</v>
      </c>
      <c r="N395" s="135" t="e">
        <f ca="1">IF(I395="อาจารย์พิเศษรายชั่วโมง",1,0)</f>
        <v>#NAME?</v>
      </c>
      <c r="O395" s="135" t="e">
        <f ca="1">IF(I395="บุคคลภายนอก",1,0)</f>
        <v>#NAME?</v>
      </c>
      <c r="P395" s="135" t="e">
        <f t="shared" ca="1" si="789"/>
        <v>#NAME?</v>
      </c>
      <c r="Q395" s="159"/>
      <c r="R395" s="159"/>
      <c r="S395" s="159"/>
      <c r="T395" s="140">
        <v>1480900008860</v>
      </c>
      <c r="U395" s="140">
        <v>1480900008860</v>
      </c>
      <c r="V395" s="131">
        <f t="shared" si="18"/>
        <v>1</v>
      </c>
      <c r="W395" s="135">
        <f>IF(V395="ข้าราชการพลเรือนในสถาบันอุดมศึกษา",1,0)</f>
        <v>0</v>
      </c>
      <c r="X395" s="135">
        <f>IF(V395="พนักงานมหาวิทยาลัย",1,0)</f>
        <v>0</v>
      </c>
      <c r="Y395" s="135"/>
      <c r="Z395" s="135">
        <f>IF(V395="ลูกจ้างชั่วคราวรายเดือน",1,0)</f>
        <v>0</v>
      </c>
      <c r="AA395" s="135">
        <f>IF(V395="อาจารย์พิเศษรายชั่วโมง",1,0)</f>
        <v>0</v>
      </c>
      <c r="AB395" s="135">
        <f>IF(V395="บุคคลภายนอก",1,0)</f>
        <v>0</v>
      </c>
      <c r="AC395" s="135">
        <f t="shared" si="791"/>
        <v>0</v>
      </c>
      <c r="AD395" s="140"/>
      <c r="AE395" s="140"/>
      <c r="AF395" s="140"/>
      <c r="AG395" s="140"/>
      <c r="AH395" s="140"/>
      <c r="AI395" s="140"/>
      <c r="AJ395" s="140"/>
      <c r="AK395" s="140"/>
      <c r="AL395" s="140"/>
      <c r="AM395" s="140"/>
      <c r="AN395" s="140"/>
      <c r="AO395" s="140"/>
      <c r="AP395" s="140"/>
      <c r="AQ395" s="140"/>
      <c r="AR395" s="140"/>
      <c r="AS395" s="140"/>
      <c r="AT395" s="140"/>
      <c r="AU395" s="140"/>
      <c r="AV395" s="140"/>
      <c r="AW395" s="140"/>
    </row>
    <row r="396" spans="1:49" ht="21.75" customHeight="1">
      <c r="A396" s="158">
        <v>2</v>
      </c>
      <c r="B396" s="158" t="str">
        <f>D397</f>
        <v>สาขาวิชาดนตรี</v>
      </c>
      <c r="C396" s="158"/>
      <c r="D396" s="158"/>
      <c r="E396" s="158"/>
      <c r="F396" s="158"/>
      <c r="G396" s="158"/>
      <c r="H396" s="158"/>
      <c r="I396" s="158"/>
      <c r="J396" s="129" t="e">
        <f t="shared" ref="J396:O396" ca="1" si="794">SUMIF($D:$D,$B396,J:J)</f>
        <v>#NAME?</v>
      </c>
      <c r="K396" s="129" t="e">
        <f t="shared" ca="1" si="794"/>
        <v>#NAME?</v>
      </c>
      <c r="L396" s="129">
        <f t="shared" si="794"/>
        <v>0</v>
      </c>
      <c r="M396" s="129" t="e">
        <f t="shared" ca="1" si="794"/>
        <v>#NAME?</v>
      </c>
      <c r="N396" s="129" t="e">
        <f t="shared" ca="1" si="794"/>
        <v>#NAME?</v>
      </c>
      <c r="O396" s="129" t="e">
        <f t="shared" ca="1" si="794"/>
        <v>#NAME?</v>
      </c>
      <c r="P396" s="129" t="e">
        <f t="shared" ca="1" si="789"/>
        <v>#NAME?</v>
      </c>
      <c r="Q396" s="158"/>
      <c r="R396" s="158"/>
      <c r="S396" s="158"/>
      <c r="T396" s="130"/>
      <c r="U396" s="130"/>
      <c r="V396" s="131">
        <f t="shared" si="18"/>
        <v>0</v>
      </c>
      <c r="W396" s="129">
        <f t="shared" ref="W396:AB396" si="795">SUMIF($D:$D,$B396,W:W)</f>
        <v>0</v>
      </c>
      <c r="X396" s="129">
        <f t="shared" si="795"/>
        <v>0</v>
      </c>
      <c r="Y396" s="129">
        <f t="shared" si="795"/>
        <v>0</v>
      </c>
      <c r="Z396" s="129">
        <f t="shared" si="795"/>
        <v>0</v>
      </c>
      <c r="AA396" s="129">
        <f t="shared" si="795"/>
        <v>0</v>
      </c>
      <c r="AB396" s="129">
        <f t="shared" si="795"/>
        <v>0</v>
      </c>
      <c r="AC396" s="129">
        <f t="shared" si="791"/>
        <v>0</v>
      </c>
      <c r="AD396" s="130"/>
      <c r="AE396" s="130"/>
      <c r="AF396" s="130"/>
      <c r="AG396" s="130"/>
      <c r="AH396" s="130"/>
      <c r="AI396" s="130"/>
      <c r="AJ396" s="130"/>
      <c r="AK396" s="130"/>
      <c r="AL396" s="130"/>
      <c r="AM396" s="130"/>
      <c r="AN396" s="130"/>
      <c r="AO396" s="130"/>
      <c r="AP396" s="130"/>
      <c r="AQ396" s="130"/>
      <c r="AR396" s="130"/>
      <c r="AS396" s="130"/>
      <c r="AT396" s="130"/>
      <c r="AU396" s="130"/>
      <c r="AV396" s="130"/>
      <c r="AW396" s="130"/>
    </row>
    <row r="397" spans="1:49" ht="21.75" customHeight="1">
      <c r="A397" s="159"/>
      <c r="B397" s="159" t="str">
        <f t="array" ref="B397">INDEX(รายชื่ออาจารย์ตามสาขา!$C:$C,MATCH('เอกสารหมายเลข 1 ส่งเสิรม'!$T397,รายชื่ออาจารย์ตามสาขา!$B:$B,0))</f>
        <v>นายภิชาต  เลณะสวัสดิ์</v>
      </c>
      <c r="C397" s="159" t="str">
        <f t="array" ref="C397">INDEX(รายชื่ออาจารย์ตามสาขา!$D:$D,MATCH('เอกสารหมายเลข 1 ส่งเสิรม'!$T397,รายชื่ออาจารย์ตามสาขา!$B:$B,0))</f>
        <v>คณะมนุษยศาสตร์และสังคมศาสตร์</v>
      </c>
      <c r="D397" s="159" t="str">
        <f t="array" ref="D397">INDEX(รายชื่ออาจารย์ตามสาขา!$E:$E,MATCH('เอกสารหมายเลข 1 ส่งเสิรม'!$T397,รายชื่ออาจารย์ตามสาขา!$B:$B,0))</f>
        <v>สาขาวิชาดนตรี</v>
      </c>
      <c r="E397" s="159"/>
      <c r="F397" s="159"/>
      <c r="G397" s="159"/>
      <c r="H397" s="159"/>
      <c r="I397" s="159" t="e">
        <f t="array" aca="1" ref="I397" ca="1">_xludf.IFNA(INDEX(รายชื่ออาจารย์ตามสาขา!$F:$F,MATCH('เอกสารหมายเลข 1 ส่งเสิรม'!$T397,รายชื่ออาจารย์ตามสาขา!$B:$B,0)),"บุคคลภายนอก")</f>
        <v>#NAME?</v>
      </c>
      <c r="J397" s="135" t="e">
        <f ca="1">IF(I397="ข้าราชการพลเรือนในสถาบันอุดมศึกษา",1,0)</f>
        <v>#NAME?</v>
      </c>
      <c r="K397" s="135" t="e">
        <f ca="1">IF(I397="พนักงานมหาวิทยาลัย",1,0)</f>
        <v>#NAME?</v>
      </c>
      <c r="L397" s="135"/>
      <c r="M397" s="135" t="e">
        <f ca="1">IF(I397="ลูกจ้างชั่วคราวรายเดือน",1,0)</f>
        <v>#NAME?</v>
      </c>
      <c r="N397" s="135" t="e">
        <f ca="1">IF(I397="อาจารย์พิเศษรายชั่วโมง",1,0)</f>
        <v>#NAME?</v>
      </c>
      <c r="O397" s="135" t="e">
        <f ca="1">IF(I397="บุคคลภายนอก",1,0)</f>
        <v>#NAME?</v>
      </c>
      <c r="P397" s="135" t="e">
        <f t="shared" ca="1" si="789"/>
        <v>#NAME?</v>
      </c>
      <c r="Q397" s="159"/>
      <c r="R397" s="159"/>
      <c r="S397" s="159"/>
      <c r="T397" s="140">
        <v>3101502261018</v>
      </c>
      <c r="U397" s="140">
        <v>3101502261018</v>
      </c>
      <c r="V397" s="131">
        <f t="shared" si="18"/>
        <v>1</v>
      </c>
      <c r="W397" s="135">
        <f>IF(V397="ข้าราชการพลเรือนในสถาบันอุดมศึกษา",1,0)</f>
        <v>0</v>
      </c>
      <c r="X397" s="135">
        <f>IF(V397="พนักงานมหาวิทยาลัย",1,0)</f>
        <v>0</v>
      </c>
      <c r="Y397" s="135"/>
      <c r="Z397" s="135">
        <f>IF(V397="ลูกจ้างชั่วคราวรายเดือน",1,0)</f>
        <v>0</v>
      </c>
      <c r="AA397" s="135">
        <f>IF(V397="อาจารย์พิเศษรายชั่วโมง",1,0)</f>
        <v>0</v>
      </c>
      <c r="AB397" s="135">
        <f>IF(V397="บุคคลภายนอก",1,0)</f>
        <v>0</v>
      </c>
      <c r="AC397" s="135">
        <f t="shared" si="791"/>
        <v>0</v>
      </c>
      <c r="AD397" s="140"/>
      <c r="AE397" s="140"/>
      <c r="AF397" s="140"/>
      <c r="AG397" s="140"/>
      <c r="AH397" s="140"/>
      <c r="AI397" s="140"/>
      <c r="AJ397" s="140"/>
      <c r="AK397" s="140"/>
      <c r="AL397" s="140"/>
      <c r="AM397" s="140"/>
      <c r="AN397" s="140"/>
      <c r="AO397" s="140"/>
      <c r="AP397" s="140"/>
      <c r="AQ397" s="140"/>
      <c r="AR397" s="140"/>
      <c r="AS397" s="140"/>
      <c r="AT397" s="140"/>
      <c r="AU397" s="140"/>
      <c r="AV397" s="140"/>
      <c r="AW397" s="140"/>
    </row>
    <row r="398" spans="1:49" ht="21.75" customHeight="1">
      <c r="A398" s="158">
        <v>3</v>
      </c>
      <c r="B398" s="158" t="str">
        <f>D399</f>
        <v>สาขาวิชานิติศาสตร์</v>
      </c>
      <c r="C398" s="158"/>
      <c r="D398" s="158"/>
      <c r="E398" s="158"/>
      <c r="F398" s="158"/>
      <c r="G398" s="158"/>
      <c r="H398" s="158"/>
      <c r="I398" s="158"/>
      <c r="J398" s="129" t="e">
        <f t="shared" ref="J398:O398" ca="1" si="796">SUMIF($D:$D,$B398,J:J)</f>
        <v>#NAME?</v>
      </c>
      <c r="K398" s="129" t="e">
        <f t="shared" ca="1" si="796"/>
        <v>#NAME?</v>
      </c>
      <c r="L398" s="129">
        <f t="shared" si="796"/>
        <v>0</v>
      </c>
      <c r="M398" s="129" t="e">
        <f t="shared" ca="1" si="796"/>
        <v>#NAME?</v>
      </c>
      <c r="N398" s="129" t="e">
        <f t="shared" ca="1" si="796"/>
        <v>#NAME?</v>
      </c>
      <c r="O398" s="129" t="e">
        <f t="shared" ca="1" si="796"/>
        <v>#NAME?</v>
      </c>
      <c r="P398" s="129" t="e">
        <f t="shared" ca="1" si="789"/>
        <v>#NAME?</v>
      </c>
      <c r="Q398" s="158"/>
      <c r="R398" s="158"/>
      <c r="S398" s="158"/>
      <c r="T398" s="130"/>
      <c r="U398" s="130"/>
      <c r="V398" s="131">
        <f t="shared" si="18"/>
        <v>0</v>
      </c>
      <c r="W398" s="129">
        <f t="shared" ref="W398:AB398" si="797">SUMIF($D:$D,$B398,W:W)</f>
        <v>0</v>
      </c>
      <c r="X398" s="129">
        <f t="shared" si="797"/>
        <v>0</v>
      </c>
      <c r="Y398" s="129">
        <f t="shared" si="797"/>
        <v>0</v>
      </c>
      <c r="Z398" s="129">
        <f t="shared" si="797"/>
        <v>0</v>
      </c>
      <c r="AA398" s="129">
        <f t="shared" si="797"/>
        <v>0</v>
      </c>
      <c r="AB398" s="129">
        <f t="shared" si="797"/>
        <v>0</v>
      </c>
      <c r="AC398" s="129">
        <f t="shared" si="791"/>
        <v>0</v>
      </c>
      <c r="AD398" s="130"/>
      <c r="AE398" s="130"/>
      <c r="AF398" s="130"/>
      <c r="AG398" s="130"/>
      <c r="AH398" s="130"/>
      <c r="AI398" s="130"/>
      <c r="AJ398" s="130"/>
      <c r="AK398" s="130"/>
      <c r="AL398" s="130"/>
      <c r="AM398" s="130"/>
      <c r="AN398" s="130"/>
      <c r="AO398" s="130"/>
      <c r="AP398" s="130"/>
      <c r="AQ398" s="130"/>
      <c r="AR398" s="130"/>
      <c r="AS398" s="130"/>
      <c r="AT398" s="130"/>
      <c r="AU398" s="130"/>
      <c r="AV398" s="130"/>
      <c r="AW398" s="130"/>
    </row>
    <row r="399" spans="1:49" ht="21.75" customHeight="1">
      <c r="A399" s="159"/>
      <c r="B399" s="159" t="str">
        <f t="array" ref="B399">INDEX(รายชื่ออาจารย์ตามสาขา!$C:$C,MATCH('เอกสารหมายเลข 1 ส่งเสิรม'!$T399,รายชื่ออาจารย์ตามสาขา!$B:$B,0))</f>
        <v>ผศ.ปรีชา  ธรรมวินทร</v>
      </c>
      <c r="C399" s="159" t="str">
        <f t="array" ref="C399">INDEX(รายชื่ออาจารย์ตามสาขา!$D:$D,MATCH('เอกสารหมายเลข 1 ส่งเสิรม'!$T399,รายชื่ออาจารย์ตามสาขา!$B:$B,0))</f>
        <v>คณะมนุษยศาสตร์และสังคมศาสตร์</v>
      </c>
      <c r="D399" s="159" t="str">
        <f t="array" ref="D399">INDEX(รายชื่ออาจารย์ตามสาขา!$E:$E,MATCH('เอกสารหมายเลข 1 ส่งเสิรม'!$T399,รายชื่ออาจารย์ตามสาขา!$B:$B,0))</f>
        <v>สาขาวิชานิติศาสตร์</v>
      </c>
      <c r="E399" s="159"/>
      <c r="F399" s="159"/>
      <c r="G399" s="159"/>
      <c r="H399" s="159"/>
      <c r="I399" s="159" t="e">
        <f t="array" aca="1" ref="I399" ca="1">_xludf.IFNA(INDEX(รายชื่ออาจารย์ตามสาขา!$F:$F,MATCH('เอกสารหมายเลข 1 ส่งเสิรม'!$T399,รายชื่ออาจารย์ตามสาขา!$B:$B,0)),"บุคคลภายนอก")</f>
        <v>#NAME?</v>
      </c>
      <c r="J399" s="135" t="e">
        <f t="shared" ref="J399:J405" ca="1" si="798">IF(I399="ข้าราชการพลเรือนในสถาบันอุดมศึกษา",1,0)</f>
        <v>#NAME?</v>
      </c>
      <c r="K399" s="135" t="e">
        <f t="shared" ref="K399:K405" ca="1" si="799">IF(I399="พนักงานมหาวิทยาลัย",1,0)</f>
        <v>#NAME?</v>
      </c>
      <c r="L399" s="135"/>
      <c r="M399" s="135" t="e">
        <f t="shared" ref="M399:M405" ca="1" si="800">IF(I399="ลูกจ้างชั่วคราวรายเดือน",1,0)</f>
        <v>#NAME?</v>
      </c>
      <c r="N399" s="135" t="e">
        <f t="shared" ref="N399:N405" ca="1" si="801">IF(I399="อาจารย์พิเศษรายชั่วโมง",1,0)</f>
        <v>#NAME?</v>
      </c>
      <c r="O399" s="135" t="e">
        <f t="shared" ref="O399:O405" ca="1" si="802">IF(I399="บุคคลภายนอก",1,0)</f>
        <v>#NAME?</v>
      </c>
      <c r="P399" s="135" t="e">
        <f t="shared" ca="1" si="789"/>
        <v>#NAME?</v>
      </c>
      <c r="Q399" s="159"/>
      <c r="R399" s="159"/>
      <c r="S399" s="159"/>
      <c r="T399" s="140">
        <v>3100500727728</v>
      </c>
      <c r="U399" s="140">
        <v>3100500727728</v>
      </c>
      <c r="V399" s="131">
        <f t="shared" si="18"/>
        <v>1</v>
      </c>
      <c r="W399" s="135">
        <f t="shared" ref="W399:W405" si="803">IF(V399="ข้าราชการพลเรือนในสถาบันอุดมศึกษา",1,0)</f>
        <v>0</v>
      </c>
      <c r="X399" s="135">
        <f t="shared" ref="X399:X405" si="804">IF(V399="พนักงานมหาวิทยาลัย",1,0)</f>
        <v>0</v>
      </c>
      <c r="Y399" s="135"/>
      <c r="Z399" s="135">
        <f t="shared" ref="Z399:Z405" si="805">IF(V399="ลูกจ้างชั่วคราวรายเดือน",1,0)</f>
        <v>0</v>
      </c>
      <c r="AA399" s="135">
        <f t="shared" ref="AA399:AA405" si="806">IF(V399="อาจารย์พิเศษรายชั่วโมง",1,0)</f>
        <v>0</v>
      </c>
      <c r="AB399" s="135">
        <f t="shared" ref="AB399:AB405" si="807">IF(V399="บุคคลภายนอก",1,0)</f>
        <v>0</v>
      </c>
      <c r="AC399" s="135">
        <f t="shared" si="791"/>
        <v>0</v>
      </c>
      <c r="AD399" s="140"/>
      <c r="AE399" s="140"/>
      <c r="AF399" s="140"/>
      <c r="AG399" s="140"/>
      <c r="AH399" s="140"/>
      <c r="AI399" s="140"/>
      <c r="AJ399" s="140"/>
      <c r="AK399" s="140"/>
      <c r="AL399" s="140"/>
      <c r="AM399" s="140"/>
      <c r="AN399" s="140"/>
      <c r="AO399" s="140"/>
      <c r="AP399" s="140"/>
      <c r="AQ399" s="140"/>
      <c r="AR399" s="140"/>
      <c r="AS399" s="140"/>
      <c r="AT399" s="140"/>
      <c r="AU399" s="140"/>
      <c r="AV399" s="140"/>
      <c r="AW399" s="140"/>
    </row>
    <row r="400" spans="1:49" ht="21.75" customHeight="1">
      <c r="A400" s="159"/>
      <c r="B400" s="159" t="str">
        <f t="array" ref="B400">INDEX(รายชื่ออาจารย์ตามสาขา!$C:$C,MATCH('เอกสารหมายเลข 1 ส่งเสิรม'!$T400,รายชื่ออาจารย์ตามสาขา!$B:$B,0))</f>
        <v>นางทิพาพร  แคล่วคล่อง</v>
      </c>
      <c r="C400" s="159" t="str">
        <f t="array" ref="C400">INDEX(รายชื่ออาจารย์ตามสาขา!$D:$D,MATCH('เอกสารหมายเลข 1 ส่งเสิรม'!$T400,รายชื่ออาจารย์ตามสาขา!$B:$B,0))</f>
        <v>คณะมนุษยศาสตร์และสังคมศาสตร์</v>
      </c>
      <c r="D400" s="159" t="str">
        <f t="array" ref="D400">INDEX(รายชื่ออาจารย์ตามสาขา!$E:$E,MATCH('เอกสารหมายเลข 1 ส่งเสิรม'!$T400,รายชื่ออาจารย์ตามสาขา!$B:$B,0))</f>
        <v>สาขาวิชานิติศาสตร์</v>
      </c>
      <c r="E400" s="159"/>
      <c r="F400" s="159"/>
      <c r="G400" s="159"/>
      <c r="H400" s="159"/>
      <c r="I400" s="159" t="e">
        <f t="array" aca="1" ref="I400" ca="1">_xludf.IFNA(INDEX(รายชื่ออาจารย์ตามสาขา!$F:$F,MATCH('เอกสารหมายเลข 1 ส่งเสิรม'!$T400,รายชื่ออาจารย์ตามสาขา!$B:$B,0)),"บุคคลภายนอก")</f>
        <v>#NAME?</v>
      </c>
      <c r="J400" s="135" t="e">
        <f t="shared" ca="1" si="798"/>
        <v>#NAME?</v>
      </c>
      <c r="K400" s="135" t="e">
        <f t="shared" ca="1" si="799"/>
        <v>#NAME?</v>
      </c>
      <c r="L400" s="135"/>
      <c r="M400" s="135" t="e">
        <f t="shared" ca="1" si="800"/>
        <v>#NAME?</v>
      </c>
      <c r="N400" s="135" t="e">
        <f t="shared" ca="1" si="801"/>
        <v>#NAME?</v>
      </c>
      <c r="O400" s="135" t="e">
        <f t="shared" ca="1" si="802"/>
        <v>#NAME?</v>
      </c>
      <c r="P400" s="135" t="e">
        <f t="shared" ca="1" si="789"/>
        <v>#NAME?</v>
      </c>
      <c r="Q400" s="159"/>
      <c r="R400" s="159"/>
      <c r="S400" s="159"/>
      <c r="T400" s="140">
        <v>1470790000061</v>
      </c>
      <c r="U400" s="140">
        <v>1470790000061</v>
      </c>
      <c r="V400" s="131">
        <f t="shared" si="18"/>
        <v>1</v>
      </c>
      <c r="W400" s="135">
        <f t="shared" si="803"/>
        <v>0</v>
      </c>
      <c r="X400" s="135">
        <f t="shared" si="804"/>
        <v>0</v>
      </c>
      <c r="Y400" s="135"/>
      <c r="Z400" s="135">
        <f t="shared" si="805"/>
        <v>0</v>
      </c>
      <c r="AA400" s="135">
        <f t="shared" si="806"/>
        <v>0</v>
      </c>
      <c r="AB400" s="135">
        <f t="shared" si="807"/>
        <v>0</v>
      </c>
      <c r="AC400" s="135">
        <f t="shared" si="791"/>
        <v>0</v>
      </c>
      <c r="AD400" s="140"/>
      <c r="AE400" s="140"/>
      <c r="AF400" s="140"/>
      <c r="AG400" s="140"/>
      <c r="AH400" s="140"/>
      <c r="AI400" s="140"/>
      <c r="AJ400" s="140"/>
      <c r="AK400" s="140"/>
      <c r="AL400" s="140"/>
      <c r="AM400" s="140"/>
      <c r="AN400" s="140"/>
      <c r="AO400" s="140"/>
      <c r="AP400" s="140"/>
      <c r="AQ400" s="140"/>
      <c r="AR400" s="140"/>
      <c r="AS400" s="140"/>
      <c r="AT400" s="140"/>
      <c r="AU400" s="140"/>
      <c r="AV400" s="140"/>
      <c r="AW400" s="140"/>
    </row>
    <row r="401" spans="1:49" ht="21.75" customHeight="1">
      <c r="A401" s="159"/>
      <c r="B401" s="159" t="str">
        <f t="array" ref="B401">INDEX(รายชื่ออาจารย์ตามสาขา!$C:$C,MATCH('เอกสารหมายเลข 1 ส่งเสิรม'!$T401,รายชื่ออาจารย์ตามสาขา!$B:$B,0))</f>
        <v>นางสายฝน  ปุนหาวงค์</v>
      </c>
      <c r="C401" s="159" t="str">
        <f t="array" ref="C401">INDEX(รายชื่ออาจารย์ตามสาขา!$D:$D,MATCH('เอกสารหมายเลข 1 ส่งเสิรม'!$T401,รายชื่ออาจารย์ตามสาขา!$B:$B,0))</f>
        <v>คณะมนุษยศาสตร์และสังคมศาสตร์</v>
      </c>
      <c r="D401" s="159" t="str">
        <f t="array" ref="D401">INDEX(รายชื่ออาจารย์ตามสาขา!$E:$E,MATCH('เอกสารหมายเลข 1 ส่งเสิรม'!$T401,รายชื่ออาจารย์ตามสาขา!$B:$B,0))</f>
        <v>สาขาวิชานิติศาสตร์</v>
      </c>
      <c r="E401" s="159"/>
      <c r="F401" s="159"/>
      <c r="G401" s="159"/>
      <c r="H401" s="159"/>
      <c r="I401" s="159" t="e">
        <f t="array" aca="1" ref="I401" ca="1">_xludf.IFNA(INDEX(รายชื่ออาจารย์ตามสาขา!$F:$F,MATCH('เอกสารหมายเลข 1 ส่งเสิรม'!$T401,รายชื่ออาจารย์ตามสาขา!$B:$B,0)),"บุคคลภายนอก")</f>
        <v>#NAME?</v>
      </c>
      <c r="J401" s="135" t="e">
        <f t="shared" ca="1" si="798"/>
        <v>#NAME?</v>
      </c>
      <c r="K401" s="135" t="e">
        <f t="shared" ca="1" si="799"/>
        <v>#NAME?</v>
      </c>
      <c r="L401" s="135"/>
      <c r="M401" s="135" t="e">
        <f t="shared" ca="1" si="800"/>
        <v>#NAME?</v>
      </c>
      <c r="N401" s="135" t="e">
        <f t="shared" ca="1" si="801"/>
        <v>#NAME?</v>
      </c>
      <c r="O401" s="135" t="e">
        <f t="shared" ca="1" si="802"/>
        <v>#NAME?</v>
      </c>
      <c r="P401" s="135" t="e">
        <f t="shared" ca="1" si="789"/>
        <v>#NAME?</v>
      </c>
      <c r="Q401" s="159"/>
      <c r="R401" s="159"/>
      <c r="S401" s="159"/>
      <c r="T401" s="140">
        <v>1471100011123</v>
      </c>
      <c r="U401" s="140">
        <v>1471100011123</v>
      </c>
      <c r="V401" s="131">
        <f t="shared" si="18"/>
        <v>1</v>
      </c>
      <c r="W401" s="135">
        <f t="shared" si="803"/>
        <v>0</v>
      </c>
      <c r="X401" s="135">
        <f t="shared" si="804"/>
        <v>0</v>
      </c>
      <c r="Y401" s="135"/>
      <c r="Z401" s="135">
        <f t="shared" si="805"/>
        <v>0</v>
      </c>
      <c r="AA401" s="135">
        <f t="shared" si="806"/>
        <v>0</v>
      </c>
      <c r="AB401" s="135">
        <f t="shared" si="807"/>
        <v>0</v>
      </c>
      <c r="AC401" s="135">
        <f t="shared" si="791"/>
        <v>0</v>
      </c>
      <c r="AD401" s="140"/>
      <c r="AE401" s="140"/>
      <c r="AF401" s="140"/>
      <c r="AG401" s="140"/>
      <c r="AH401" s="140"/>
      <c r="AI401" s="140"/>
      <c r="AJ401" s="140"/>
      <c r="AK401" s="140"/>
      <c r="AL401" s="140"/>
      <c r="AM401" s="140"/>
      <c r="AN401" s="140"/>
      <c r="AO401" s="140"/>
      <c r="AP401" s="140"/>
      <c r="AQ401" s="140"/>
      <c r="AR401" s="140"/>
      <c r="AS401" s="140"/>
      <c r="AT401" s="140"/>
      <c r="AU401" s="140"/>
      <c r="AV401" s="140"/>
      <c r="AW401" s="140"/>
    </row>
    <row r="402" spans="1:49" ht="21.75" customHeight="1">
      <c r="A402" s="159"/>
      <c r="B402" s="159" t="str">
        <f t="array" ref="B402">INDEX(รายชื่ออาจารย์ตามสาขา!$C:$C,MATCH('เอกสารหมายเลข 1 ส่งเสิรม'!$T402,รายชื่ออาจารย์ตามสาขา!$B:$B,0))</f>
        <v>นางสาวสุรีพร  ชัยลาภ</v>
      </c>
      <c r="C402" s="159" t="str">
        <f t="array" ref="C402">INDEX(รายชื่ออาจารย์ตามสาขา!$D:$D,MATCH('เอกสารหมายเลข 1 ส่งเสิรม'!$T402,รายชื่ออาจารย์ตามสาขา!$B:$B,0))</f>
        <v>คณะมนุษยศาสตร์และสังคมศาสตร์</v>
      </c>
      <c r="D402" s="159" t="str">
        <f t="array" ref="D402">INDEX(รายชื่ออาจารย์ตามสาขา!$E:$E,MATCH('เอกสารหมายเลข 1 ส่งเสิรม'!$T402,รายชื่ออาจารย์ตามสาขา!$B:$B,0))</f>
        <v>สาขาวิชานิติศาสตร์</v>
      </c>
      <c r="E402" s="159"/>
      <c r="F402" s="159"/>
      <c r="G402" s="159"/>
      <c r="H402" s="159"/>
      <c r="I402" s="159" t="e">
        <f t="array" aca="1" ref="I402" ca="1">_xludf.IFNA(INDEX(รายชื่ออาจารย์ตามสาขา!$F:$F,MATCH('เอกสารหมายเลข 1 ส่งเสิรม'!$T402,รายชื่ออาจารย์ตามสาขา!$B:$B,0)),"บุคคลภายนอก")</f>
        <v>#NAME?</v>
      </c>
      <c r="J402" s="135" t="e">
        <f t="shared" ca="1" si="798"/>
        <v>#NAME?</v>
      </c>
      <c r="K402" s="135" t="e">
        <f t="shared" ca="1" si="799"/>
        <v>#NAME?</v>
      </c>
      <c r="L402" s="135"/>
      <c r="M402" s="135" t="e">
        <f t="shared" ca="1" si="800"/>
        <v>#NAME?</v>
      </c>
      <c r="N402" s="135" t="e">
        <f t="shared" ca="1" si="801"/>
        <v>#NAME?</v>
      </c>
      <c r="O402" s="135" t="e">
        <f t="shared" ca="1" si="802"/>
        <v>#NAME?</v>
      </c>
      <c r="P402" s="135" t="e">
        <f t="shared" ca="1" si="789"/>
        <v>#NAME?</v>
      </c>
      <c r="Q402" s="159"/>
      <c r="R402" s="159"/>
      <c r="S402" s="159"/>
      <c r="T402" s="140">
        <v>1480700018730</v>
      </c>
      <c r="U402" s="140">
        <v>1480700018730</v>
      </c>
      <c r="V402" s="131">
        <f t="shared" si="18"/>
        <v>1</v>
      </c>
      <c r="W402" s="135">
        <f t="shared" si="803"/>
        <v>0</v>
      </c>
      <c r="X402" s="135">
        <f t="shared" si="804"/>
        <v>0</v>
      </c>
      <c r="Y402" s="135"/>
      <c r="Z402" s="135">
        <f t="shared" si="805"/>
        <v>0</v>
      </c>
      <c r="AA402" s="135">
        <f t="shared" si="806"/>
        <v>0</v>
      </c>
      <c r="AB402" s="135">
        <f t="shared" si="807"/>
        <v>0</v>
      </c>
      <c r="AC402" s="135">
        <f t="shared" si="791"/>
        <v>0</v>
      </c>
      <c r="AD402" s="140"/>
      <c r="AE402" s="140"/>
      <c r="AF402" s="140"/>
      <c r="AG402" s="140"/>
      <c r="AH402" s="140"/>
      <c r="AI402" s="140"/>
      <c r="AJ402" s="140"/>
      <c r="AK402" s="140"/>
      <c r="AL402" s="140"/>
      <c r="AM402" s="140"/>
      <c r="AN402" s="140"/>
      <c r="AO402" s="140"/>
      <c r="AP402" s="140"/>
      <c r="AQ402" s="140"/>
      <c r="AR402" s="140"/>
      <c r="AS402" s="140"/>
      <c r="AT402" s="140"/>
      <c r="AU402" s="140"/>
      <c r="AV402" s="140"/>
      <c r="AW402" s="140"/>
    </row>
    <row r="403" spans="1:49" ht="21.75" customHeight="1">
      <c r="A403" s="159"/>
      <c r="B403" s="159" t="str">
        <f t="array" ref="B403">INDEX(รายชื่ออาจารย์ตามสาขา!$C:$C,MATCH('เอกสารหมายเลข 1 ส่งเสิรม'!$T403,รายชื่ออาจารย์ตามสาขา!$B:$B,0))</f>
        <v>นายประดิษฐ์  โสมณวัตร</v>
      </c>
      <c r="C403" s="159" t="str">
        <f t="array" ref="C403">INDEX(รายชื่ออาจารย์ตามสาขา!$D:$D,MATCH('เอกสารหมายเลข 1 ส่งเสิรม'!$T403,รายชื่ออาจารย์ตามสาขา!$B:$B,0))</f>
        <v>คณะมนุษยศาสตร์และสังคมศาสตร์</v>
      </c>
      <c r="D403" s="159" t="str">
        <f t="array" ref="D403">INDEX(รายชื่ออาจารย์ตามสาขา!$E:$E,MATCH('เอกสารหมายเลข 1 ส่งเสิรม'!$T403,รายชื่ออาจารย์ตามสาขา!$B:$B,0))</f>
        <v>สาขาวิชานิติศาสตร์</v>
      </c>
      <c r="E403" s="159"/>
      <c r="F403" s="159"/>
      <c r="G403" s="159"/>
      <c r="H403" s="159"/>
      <c r="I403" s="159" t="e">
        <f t="array" aca="1" ref="I403" ca="1">_xludf.IFNA(INDEX(รายชื่ออาจารย์ตามสาขา!$F:$F,MATCH('เอกสารหมายเลข 1 ส่งเสิรม'!$T403,รายชื่ออาจารย์ตามสาขา!$B:$B,0)),"บุคคลภายนอก")</f>
        <v>#NAME?</v>
      </c>
      <c r="J403" s="135" t="e">
        <f t="shared" ca="1" si="798"/>
        <v>#NAME?</v>
      </c>
      <c r="K403" s="135" t="e">
        <f t="shared" ca="1" si="799"/>
        <v>#NAME?</v>
      </c>
      <c r="L403" s="135"/>
      <c r="M403" s="135" t="e">
        <f t="shared" ca="1" si="800"/>
        <v>#NAME?</v>
      </c>
      <c r="N403" s="135" t="e">
        <f t="shared" ca="1" si="801"/>
        <v>#NAME?</v>
      </c>
      <c r="O403" s="135" t="e">
        <f t="shared" ca="1" si="802"/>
        <v>#NAME?</v>
      </c>
      <c r="P403" s="135" t="e">
        <f t="shared" ca="1" si="789"/>
        <v>#NAME?</v>
      </c>
      <c r="Q403" s="159"/>
      <c r="R403" s="159"/>
      <c r="S403" s="159"/>
      <c r="T403" s="140">
        <v>3411400038236</v>
      </c>
      <c r="U403" s="140">
        <v>3411400038236</v>
      </c>
      <c r="V403" s="131">
        <f t="shared" si="18"/>
        <v>1</v>
      </c>
      <c r="W403" s="135">
        <f t="shared" si="803"/>
        <v>0</v>
      </c>
      <c r="X403" s="135">
        <f t="shared" si="804"/>
        <v>0</v>
      </c>
      <c r="Y403" s="135"/>
      <c r="Z403" s="135">
        <f t="shared" si="805"/>
        <v>0</v>
      </c>
      <c r="AA403" s="135">
        <f t="shared" si="806"/>
        <v>0</v>
      </c>
      <c r="AB403" s="135">
        <f t="shared" si="807"/>
        <v>0</v>
      </c>
      <c r="AC403" s="135">
        <f t="shared" si="791"/>
        <v>0</v>
      </c>
      <c r="AD403" s="140"/>
      <c r="AE403" s="140"/>
      <c r="AF403" s="140"/>
      <c r="AG403" s="140"/>
      <c r="AH403" s="140"/>
      <c r="AI403" s="140"/>
      <c r="AJ403" s="140"/>
      <c r="AK403" s="140"/>
      <c r="AL403" s="140"/>
      <c r="AM403" s="140"/>
      <c r="AN403" s="140"/>
      <c r="AO403" s="140"/>
      <c r="AP403" s="140"/>
      <c r="AQ403" s="140"/>
      <c r="AR403" s="140"/>
      <c r="AS403" s="140"/>
      <c r="AT403" s="140"/>
      <c r="AU403" s="140"/>
      <c r="AV403" s="140"/>
      <c r="AW403" s="140"/>
    </row>
    <row r="404" spans="1:49" ht="21.75" customHeight="1">
      <c r="A404" s="159"/>
      <c r="B404" s="159" t="str">
        <f t="array" ref="B404">INDEX(รายชื่ออาจารย์ตามสาขา!$C:$C,MATCH('เอกสารหมายเลข 1 ส่งเสิรม'!$T404,รายชื่ออาจารย์ตามสาขา!$B:$B,0))</f>
        <v>นายชัยยุทธ  อภิวาทนสิริ</v>
      </c>
      <c r="C404" s="159" t="str">
        <f t="array" ref="C404">INDEX(รายชื่ออาจารย์ตามสาขา!$D:$D,MATCH('เอกสารหมายเลข 1 ส่งเสิรม'!$T404,รายชื่ออาจารย์ตามสาขา!$B:$B,0))</f>
        <v>คณะมนุษยศาสตร์และสังคมศาสตร์</v>
      </c>
      <c r="D404" s="159" t="str">
        <f t="array" ref="D404">INDEX(รายชื่ออาจารย์ตามสาขา!$E:$E,MATCH('เอกสารหมายเลข 1 ส่งเสิรม'!$T404,รายชื่ออาจารย์ตามสาขา!$B:$B,0))</f>
        <v>สาขาวิชานิติศาสตร์</v>
      </c>
      <c r="E404" s="159"/>
      <c r="F404" s="159"/>
      <c r="G404" s="159"/>
      <c r="H404" s="159"/>
      <c r="I404" s="159" t="e">
        <f t="array" aca="1" ref="I404" ca="1">_xludf.IFNA(INDEX(รายชื่ออาจารย์ตามสาขา!$F:$F,MATCH('เอกสารหมายเลข 1 ส่งเสิรม'!$T404,รายชื่ออาจารย์ตามสาขา!$B:$B,0)),"บุคคลภายนอก")</f>
        <v>#NAME?</v>
      </c>
      <c r="J404" s="135" t="e">
        <f t="shared" ca="1" si="798"/>
        <v>#NAME?</v>
      </c>
      <c r="K404" s="135" t="e">
        <f t="shared" ca="1" si="799"/>
        <v>#NAME?</v>
      </c>
      <c r="L404" s="135"/>
      <c r="M404" s="135" t="e">
        <f t="shared" ca="1" si="800"/>
        <v>#NAME?</v>
      </c>
      <c r="N404" s="135" t="e">
        <f t="shared" ca="1" si="801"/>
        <v>#NAME?</v>
      </c>
      <c r="O404" s="135" t="e">
        <f t="shared" ca="1" si="802"/>
        <v>#NAME?</v>
      </c>
      <c r="P404" s="135" t="e">
        <f t="shared" ca="1" si="789"/>
        <v>#NAME?</v>
      </c>
      <c r="Q404" s="159"/>
      <c r="R404" s="159"/>
      <c r="S404" s="159"/>
      <c r="T404" s="140">
        <v>3470100663754</v>
      </c>
      <c r="U404" s="140">
        <v>3470100663754</v>
      </c>
      <c r="V404" s="131">
        <f t="shared" si="18"/>
        <v>1</v>
      </c>
      <c r="W404" s="135">
        <f t="shared" si="803"/>
        <v>0</v>
      </c>
      <c r="X404" s="135">
        <f t="shared" si="804"/>
        <v>0</v>
      </c>
      <c r="Y404" s="135"/>
      <c r="Z404" s="135">
        <f t="shared" si="805"/>
        <v>0</v>
      </c>
      <c r="AA404" s="135">
        <f t="shared" si="806"/>
        <v>0</v>
      </c>
      <c r="AB404" s="135">
        <f t="shared" si="807"/>
        <v>0</v>
      </c>
      <c r="AC404" s="135">
        <f t="shared" si="791"/>
        <v>0</v>
      </c>
      <c r="AD404" s="140"/>
      <c r="AE404" s="140"/>
      <c r="AF404" s="140"/>
      <c r="AG404" s="140"/>
      <c r="AH404" s="140"/>
      <c r="AI404" s="140"/>
      <c r="AJ404" s="140"/>
      <c r="AK404" s="140"/>
      <c r="AL404" s="140"/>
      <c r="AM404" s="140"/>
      <c r="AN404" s="140"/>
      <c r="AO404" s="140"/>
      <c r="AP404" s="140"/>
      <c r="AQ404" s="140"/>
      <c r="AR404" s="140"/>
      <c r="AS404" s="140"/>
      <c r="AT404" s="140"/>
      <c r="AU404" s="140"/>
      <c r="AV404" s="140"/>
      <c r="AW404" s="140"/>
    </row>
    <row r="405" spans="1:49" ht="21.75" customHeight="1">
      <c r="A405" s="159"/>
      <c r="B405" s="159" t="str">
        <f t="array" ref="B405">INDEX(รายชื่ออาจารย์ตามสาขา!$C:$C,MATCH('เอกสารหมายเลข 1 ส่งเสิรม'!$T405,รายชื่ออาจารย์ตามสาขา!$B:$B,0))</f>
        <v>นายพงศ์พัฒน์  รัตนพันธ์</v>
      </c>
      <c r="C405" s="159" t="str">
        <f t="array" ref="C405">INDEX(รายชื่ออาจารย์ตามสาขา!$D:$D,MATCH('เอกสารหมายเลข 1 ส่งเสิรม'!$T405,รายชื่ออาจารย์ตามสาขา!$B:$B,0))</f>
        <v>คณะมนุษยศาสตร์และสังคมศาสตร์</v>
      </c>
      <c r="D405" s="159" t="str">
        <f t="array" ref="D405">INDEX(รายชื่ออาจารย์ตามสาขา!$E:$E,MATCH('เอกสารหมายเลข 1 ส่งเสิรม'!$T405,รายชื่ออาจารย์ตามสาขา!$B:$B,0))</f>
        <v>สาขาวิชานิติศาสตร์</v>
      </c>
      <c r="E405" s="159"/>
      <c r="F405" s="159"/>
      <c r="G405" s="159"/>
      <c r="H405" s="159"/>
      <c r="I405" s="159" t="e">
        <f t="array" aca="1" ref="I405" ca="1">_xludf.IFNA(INDEX(รายชื่ออาจารย์ตามสาขา!$F:$F,MATCH('เอกสารหมายเลข 1 ส่งเสิรม'!$T405,รายชื่ออาจารย์ตามสาขา!$B:$B,0)),"บุคคลภายนอก")</f>
        <v>#NAME?</v>
      </c>
      <c r="J405" s="135" t="e">
        <f t="shared" ca="1" si="798"/>
        <v>#NAME?</v>
      </c>
      <c r="K405" s="135" t="e">
        <f t="shared" ca="1" si="799"/>
        <v>#NAME?</v>
      </c>
      <c r="L405" s="135"/>
      <c r="M405" s="135" t="e">
        <f t="shared" ca="1" si="800"/>
        <v>#NAME?</v>
      </c>
      <c r="N405" s="135" t="e">
        <f t="shared" ca="1" si="801"/>
        <v>#NAME?</v>
      </c>
      <c r="O405" s="135" t="e">
        <f t="shared" ca="1" si="802"/>
        <v>#NAME?</v>
      </c>
      <c r="P405" s="135" t="e">
        <f t="shared" ca="1" si="789"/>
        <v>#NAME?</v>
      </c>
      <c r="Q405" s="159"/>
      <c r="R405" s="159"/>
      <c r="S405" s="159"/>
      <c r="T405" s="140">
        <v>3909800942064</v>
      </c>
      <c r="U405" s="140">
        <v>3909800942064</v>
      </c>
      <c r="V405" s="131">
        <f t="shared" si="18"/>
        <v>1</v>
      </c>
      <c r="W405" s="135">
        <f t="shared" si="803"/>
        <v>0</v>
      </c>
      <c r="X405" s="135">
        <f t="shared" si="804"/>
        <v>0</v>
      </c>
      <c r="Y405" s="135"/>
      <c r="Z405" s="135">
        <f t="shared" si="805"/>
        <v>0</v>
      </c>
      <c r="AA405" s="135">
        <f t="shared" si="806"/>
        <v>0</v>
      </c>
      <c r="AB405" s="135">
        <f t="shared" si="807"/>
        <v>0</v>
      </c>
      <c r="AC405" s="135">
        <f t="shared" si="791"/>
        <v>0</v>
      </c>
      <c r="AD405" s="140"/>
      <c r="AE405" s="140"/>
      <c r="AF405" s="140"/>
      <c r="AG405" s="140"/>
      <c r="AH405" s="140"/>
      <c r="AI405" s="140"/>
      <c r="AJ405" s="140"/>
      <c r="AK405" s="140"/>
      <c r="AL405" s="140"/>
      <c r="AM405" s="140"/>
      <c r="AN405" s="140"/>
      <c r="AO405" s="140"/>
      <c r="AP405" s="140"/>
      <c r="AQ405" s="140"/>
      <c r="AR405" s="140"/>
      <c r="AS405" s="140"/>
      <c r="AT405" s="140"/>
      <c r="AU405" s="140"/>
      <c r="AV405" s="140"/>
      <c r="AW405" s="140"/>
    </row>
    <row r="406" spans="1:49" ht="21.75" customHeight="1">
      <c r="A406" s="158">
        <v>4</v>
      </c>
      <c r="B406" s="158" t="str">
        <f>D407</f>
        <v>สาขาวิชาพัฒนาชุมชน</v>
      </c>
      <c r="C406" s="158"/>
      <c r="D406" s="158"/>
      <c r="E406" s="158"/>
      <c r="F406" s="158"/>
      <c r="G406" s="158"/>
      <c r="H406" s="158"/>
      <c r="I406" s="158"/>
      <c r="J406" s="129" t="e">
        <f t="shared" ref="J406:O406" ca="1" si="808">SUMIF($D:$D,$B406,J:J)</f>
        <v>#NAME?</v>
      </c>
      <c r="K406" s="129" t="e">
        <f t="shared" ca="1" si="808"/>
        <v>#NAME?</v>
      </c>
      <c r="L406" s="129">
        <f t="shared" si="808"/>
        <v>0</v>
      </c>
      <c r="M406" s="129" t="e">
        <f t="shared" ca="1" si="808"/>
        <v>#NAME?</v>
      </c>
      <c r="N406" s="129" t="e">
        <f t="shared" ca="1" si="808"/>
        <v>#NAME?</v>
      </c>
      <c r="O406" s="129" t="e">
        <f t="shared" ca="1" si="808"/>
        <v>#NAME?</v>
      </c>
      <c r="P406" s="129" t="e">
        <f t="shared" ca="1" si="789"/>
        <v>#NAME?</v>
      </c>
      <c r="Q406" s="158"/>
      <c r="R406" s="158"/>
      <c r="S406" s="158"/>
      <c r="T406" s="130"/>
      <c r="U406" s="130"/>
      <c r="V406" s="131">
        <f t="shared" si="18"/>
        <v>0</v>
      </c>
      <c r="W406" s="129">
        <f t="shared" ref="W406:AB406" si="809">SUMIF($D:$D,$B406,W:W)</f>
        <v>0</v>
      </c>
      <c r="X406" s="129">
        <f t="shared" si="809"/>
        <v>0</v>
      </c>
      <c r="Y406" s="129">
        <f t="shared" si="809"/>
        <v>0</v>
      </c>
      <c r="Z406" s="129">
        <f t="shared" si="809"/>
        <v>0</v>
      </c>
      <c r="AA406" s="129">
        <f t="shared" si="809"/>
        <v>0</v>
      </c>
      <c r="AB406" s="129">
        <f t="shared" si="809"/>
        <v>0</v>
      </c>
      <c r="AC406" s="129">
        <f t="shared" si="791"/>
        <v>0</v>
      </c>
      <c r="AD406" s="130"/>
      <c r="AE406" s="130"/>
      <c r="AF406" s="130"/>
      <c r="AG406" s="130"/>
      <c r="AH406" s="130"/>
      <c r="AI406" s="130"/>
      <c r="AJ406" s="130"/>
      <c r="AK406" s="130"/>
      <c r="AL406" s="130"/>
      <c r="AM406" s="130"/>
      <c r="AN406" s="130"/>
      <c r="AO406" s="130"/>
      <c r="AP406" s="130"/>
      <c r="AQ406" s="130"/>
      <c r="AR406" s="130"/>
      <c r="AS406" s="130"/>
      <c r="AT406" s="130"/>
      <c r="AU406" s="130"/>
      <c r="AV406" s="130"/>
      <c r="AW406" s="130"/>
    </row>
    <row r="407" spans="1:49" ht="21.75" customHeight="1">
      <c r="A407" s="159"/>
      <c r="B407" s="159" t="str">
        <f t="array" ref="B407">INDEX(รายชื่ออาจารย์ตามสาขา!$C:$C,MATCH('เอกสารหมายเลข 1 ส่งเสิรม'!$T407,รายชื่ออาจารย์ตามสาขา!$B:$B,0))</f>
        <v>ผศ.อุทุมพร  หลอดโค</v>
      </c>
      <c r="C407" s="159" t="str">
        <f t="array" ref="C407">INDEX(รายชื่ออาจารย์ตามสาขา!$D:$D,MATCH('เอกสารหมายเลข 1 ส่งเสิรม'!$T407,รายชื่ออาจารย์ตามสาขา!$B:$B,0))</f>
        <v>คณะมนุษยศาสตร์และสังคมศาสตร์</v>
      </c>
      <c r="D407" s="159" t="str">
        <f t="array" ref="D407">INDEX(รายชื่ออาจารย์ตามสาขา!$E:$E,MATCH('เอกสารหมายเลข 1 ส่งเสิรม'!$T407,รายชื่ออาจารย์ตามสาขา!$B:$B,0))</f>
        <v>สาขาวิชาพัฒนาชุมชน</v>
      </c>
      <c r="E407" s="159"/>
      <c r="F407" s="159"/>
      <c r="G407" s="159"/>
      <c r="H407" s="159"/>
      <c r="I407" s="159" t="e">
        <f t="array" aca="1" ref="I407" ca="1">_xludf.IFNA(INDEX(รายชื่ออาจารย์ตามสาขา!$F:$F,MATCH('เอกสารหมายเลข 1 ส่งเสิรม'!$T407,รายชื่ออาจารย์ตามสาขา!$B:$B,0)),"บุคคลภายนอก")</f>
        <v>#NAME?</v>
      </c>
      <c r="J407" s="135" t="e">
        <f ca="1">IF(I407="ข้าราชการพลเรือนในสถาบันอุดมศึกษา",1,0)</f>
        <v>#NAME?</v>
      </c>
      <c r="K407" s="135" t="e">
        <f ca="1">IF(I407="พนักงานมหาวิทยาลัย",1,0)</f>
        <v>#NAME?</v>
      </c>
      <c r="L407" s="135"/>
      <c r="M407" s="135" t="e">
        <f ca="1">IF(I407="ลูกจ้างชั่วคราวรายเดือน",1,0)</f>
        <v>#NAME?</v>
      </c>
      <c r="N407" s="135" t="e">
        <f ca="1">IF(I407="อาจารย์พิเศษรายชั่วโมง",1,0)</f>
        <v>#NAME?</v>
      </c>
      <c r="O407" s="135" t="e">
        <f ca="1">IF(I407="บุคคลภายนอก",1,0)</f>
        <v>#NAME?</v>
      </c>
      <c r="P407" s="135" t="e">
        <f t="shared" ca="1" si="789"/>
        <v>#NAME?</v>
      </c>
      <c r="Q407" s="159"/>
      <c r="R407" s="159"/>
      <c r="S407" s="159"/>
      <c r="T407" s="140">
        <v>3410101112301</v>
      </c>
      <c r="U407" s="140">
        <v>3410101112301</v>
      </c>
      <c r="V407" s="131">
        <f t="shared" si="18"/>
        <v>1</v>
      </c>
      <c r="W407" s="135">
        <f>IF(V407="ข้าราชการพลเรือนในสถาบันอุดมศึกษา",1,0)</f>
        <v>0</v>
      </c>
      <c r="X407" s="135">
        <f>IF(V407="พนักงานมหาวิทยาลัย",1,0)</f>
        <v>0</v>
      </c>
      <c r="Y407" s="135"/>
      <c r="Z407" s="135">
        <f>IF(V407="ลูกจ้างชั่วคราวรายเดือน",1,0)</f>
        <v>0</v>
      </c>
      <c r="AA407" s="135">
        <f>IF(V407="อาจารย์พิเศษรายชั่วโมง",1,0)</f>
        <v>0</v>
      </c>
      <c r="AB407" s="135">
        <f>IF(V407="บุคคลภายนอก",1,0)</f>
        <v>0</v>
      </c>
      <c r="AC407" s="135">
        <f t="shared" si="791"/>
        <v>0</v>
      </c>
      <c r="AD407" s="140"/>
      <c r="AE407" s="140"/>
      <c r="AF407" s="140"/>
      <c r="AG407" s="140"/>
      <c r="AH407" s="140"/>
      <c r="AI407" s="140"/>
      <c r="AJ407" s="140"/>
      <c r="AK407" s="140"/>
      <c r="AL407" s="140"/>
      <c r="AM407" s="140"/>
      <c r="AN407" s="140"/>
      <c r="AO407" s="140"/>
      <c r="AP407" s="140"/>
      <c r="AQ407" s="140"/>
      <c r="AR407" s="140"/>
      <c r="AS407" s="140"/>
      <c r="AT407" s="140"/>
      <c r="AU407" s="140"/>
      <c r="AV407" s="140"/>
      <c r="AW407" s="140"/>
    </row>
    <row r="408" spans="1:49" ht="21.75" customHeight="1">
      <c r="A408" s="158">
        <v>5</v>
      </c>
      <c r="B408" s="158" t="str">
        <f>D409</f>
        <v>สาขาวิชาภาษาต่างประเทศ</v>
      </c>
      <c r="C408" s="158"/>
      <c r="D408" s="158"/>
      <c r="E408" s="158"/>
      <c r="F408" s="158"/>
      <c r="G408" s="158"/>
      <c r="H408" s="158"/>
      <c r="I408" s="158"/>
      <c r="J408" s="129" t="e">
        <f t="shared" ref="J408:O408" ca="1" si="810">SUMIF($D:$D,$B408,J:J)</f>
        <v>#NAME?</v>
      </c>
      <c r="K408" s="129" t="e">
        <f t="shared" ca="1" si="810"/>
        <v>#NAME?</v>
      </c>
      <c r="L408" s="129">
        <f t="shared" si="810"/>
        <v>0</v>
      </c>
      <c r="M408" s="129" t="e">
        <f t="shared" ca="1" si="810"/>
        <v>#NAME?</v>
      </c>
      <c r="N408" s="129" t="e">
        <f t="shared" ca="1" si="810"/>
        <v>#NAME?</v>
      </c>
      <c r="O408" s="129" t="e">
        <f t="shared" ca="1" si="810"/>
        <v>#NAME?</v>
      </c>
      <c r="P408" s="129" t="e">
        <f t="shared" ca="1" si="789"/>
        <v>#NAME?</v>
      </c>
      <c r="Q408" s="158"/>
      <c r="R408" s="158"/>
      <c r="S408" s="158"/>
      <c r="T408" s="130"/>
      <c r="U408" s="130"/>
      <c r="V408" s="131">
        <f t="shared" si="18"/>
        <v>0</v>
      </c>
      <c r="W408" s="129">
        <f t="shared" ref="W408:AB408" si="811">SUMIF($D:$D,$B408,W:W)</f>
        <v>0</v>
      </c>
      <c r="X408" s="129">
        <f t="shared" si="811"/>
        <v>0</v>
      </c>
      <c r="Y408" s="129">
        <f t="shared" si="811"/>
        <v>0</v>
      </c>
      <c r="Z408" s="129">
        <f t="shared" si="811"/>
        <v>0</v>
      </c>
      <c r="AA408" s="129">
        <f t="shared" si="811"/>
        <v>0</v>
      </c>
      <c r="AB408" s="129">
        <f t="shared" si="811"/>
        <v>0</v>
      </c>
      <c r="AC408" s="129">
        <f t="shared" si="791"/>
        <v>0</v>
      </c>
      <c r="AD408" s="130"/>
      <c r="AE408" s="130"/>
      <c r="AF408" s="130"/>
      <c r="AG408" s="130"/>
      <c r="AH408" s="130"/>
      <c r="AI408" s="130"/>
      <c r="AJ408" s="130"/>
      <c r="AK408" s="130"/>
      <c r="AL408" s="130"/>
      <c r="AM408" s="130"/>
      <c r="AN408" s="130"/>
      <c r="AO408" s="130"/>
      <c r="AP408" s="130"/>
      <c r="AQ408" s="130"/>
      <c r="AR408" s="130"/>
      <c r="AS408" s="130"/>
      <c r="AT408" s="130"/>
      <c r="AU408" s="130"/>
      <c r="AV408" s="130"/>
      <c r="AW408" s="130"/>
    </row>
    <row r="409" spans="1:49" ht="21.75" customHeight="1">
      <c r="A409" s="159"/>
      <c r="B409" s="159" t="str">
        <f t="array" ref="B409">INDEX(รายชื่ออาจารย์ตามสาขา!$C:$C,MATCH('เอกสารหมายเลข 1 ส่งเสิรม'!$T409,รายชื่ออาจารย์ตามสาขา!$B:$B,0))</f>
        <v>นางจุรี  พชรนันท์ กัว</v>
      </c>
      <c r="C409" s="159" t="str">
        <f t="array" ref="C409">INDEX(รายชื่ออาจารย์ตามสาขา!$D:$D,MATCH('เอกสารหมายเลข 1 ส่งเสิรม'!$T409,รายชื่ออาจารย์ตามสาขา!$B:$B,0))</f>
        <v>คณะมนุษยศาสตร์และสังคมศาสตร์</v>
      </c>
      <c r="D409" s="159" t="str">
        <f t="array" ref="D409">INDEX(รายชื่ออาจารย์ตามสาขา!$E:$E,MATCH('เอกสารหมายเลข 1 ส่งเสิรม'!$T409,รายชื่ออาจารย์ตามสาขา!$B:$B,0))</f>
        <v>สาขาวิชาภาษาต่างประเทศ</v>
      </c>
      <c r="E409" s="159"/>
      <c r="F409" s="159"/>
      <c r="G409" s="159"/>
      <c r="H409" s="159"/>
      <c r="I409" s="159" t="e">
        <f t="array" aca="1" ref="I409" ca="1">_xludf.IFNA(INDEX(รายชื่ออาจารย์ตามสาขา!$F:$F,MATCH('เอกสารหมายเลข 1 ส่งเสิรม'!$T409,รายชื่ออาจารย์ตามสาขา!$B:$B,0)),"บุคคลภายนอก")</f>
        <v>#NAME?</v>
      </c>
      <c r="J409" s="135" t="e">
        <f t="shared" ref="J409:J431" ca="1" si="812">IF(I409="ข้าราชการพลเรือนในสถาบันอุดมศึกษา",1,0)</f>
        <v>#NAME?</v>
      </c>
      <c r="K409" s="135" t="e">
        <f t="shared" ref="K409:K431" ca="1" si="813">IF(I409="พนักงานมหาวิทยาลัย",1,0)</f>
        <v>#NAME?</v>
      </c>
      <c r="L409" s="135"/>
      <c r="M409" s="135" t="e">
        <f t="shared" ref="M409:M431" ca="1" si="814">IF(I409="ลูกจ้างชั่วคราวรายเดือน",1,0)</f>
        <v>#NAME?</v>
      </c>
      <c r="N409" s="135" t="e">
        <f t="shared" ref="N409:N431" ca="1" si="815">IF(I409="อาจารย์พิเศษรายชั่วโมง",1,0)</f>
        <v>#NAME?</v>
      </c>
      <c r="O409" s="135" t="e">
        <f t="shared" ref="O409:O431" ca="1" si="816">IF(I409="บุคคลภายนอก",1,0)</f>
        <v>#NAME?</v>
      </c>
      <c r="P409" s="135" t="e">
        <f t="shared" ca="1" si="789"/>
        <v>#NAME?</v>
      </c>
      <c r="Q409" s="159"/>
      <c r="R409" s="159"/>
      <c r="S409" s="159"/>
      <c r="T409" s="140">
        <v>3500800146140</v>
      </c>
      <c r="U409" s="140">
        <v>3500800146140</v>
      </c>
      <c r="V409" s="131">
        <f t="shared" si="18"/>
        <v>1</v>
      </c>
      <c r="W409" s="135">
        <f t="shared" ref="W409:W431" si="817">IF(V409="ข้าราชการพลเรือนในสถาบันอุดมศึกษา",1,0)</f>
        <v>0</v>
      </c>
      <c r="X409" s="135">
        <f t="shared" ref="X409:X431" si="818">IF(V409="พนักงานมหาวิทยาลัย",1,0)</f>
        <v>0</v>
      </c>
      <c r="Y409" s="135"/>
      <c r="Z409" s="135">
        <f t="shared" ref="Z409:Z431" si="819">IF(V409="ลูกจ้างชั่วคราวรายเดือน",1,0)</f>
        <v>0</v>
      </c>
      <c r="AA409" s="135">
        <f t="shared" ref="AA409:AA431" si="820">IF(V409="อาจารย์พิเศษรายชั่วโมง",1,0)</f>
        <v>0</v>
      </c>
      <c r="AB409" s="135">
        <f t="shared" ref="AB409:AB431" si="821">IF(V409="บุคคลภายนอก",1,0)</f>
        <v>0</v>
      </c>
      <c r="AC409" s="135">
        <f t="shared" si="791"/>
        <v>0</v>
      </c>
      <c r="AD409" s="140"/>
      <c r="AE409" s="140"/>
      <c r="AF409" s="140"/>
      <c r="AG409" s="140"/>
      <c r="AH409" s="140"/>
      <c r="AI409" s="140"/>
      <c r="AJ409" s="140"/>
      <c r="AK409" s="140"/>
      <c r="AL409" s="140"/>
      <c r="AM409" s="140"/>
      <c r="AN409" s="140"/>
      <c r="AO409" s="140"/>
      <c r="AP409" s="140"/>
      <c r="AQ409" s="140"/>
      <c r="AR409" s="140"/>
      <c r="AS409" s="140"/>
      <c r="AT409" s="140"/>
      <c r="AU409" s="140"/>
      <c r="AV409" s="140"/>
      <c r="AW409" s="140"/>
    </row>
    <row r="410" spans="1:49" ht="21.75" customHeight="1">
      <c r="A410" s="159"/>
      <c r="B410" s="159" t="str">
        <f t="array" ref="B410">INDEX(รายชื่ออาจารย์ตามสาขา!$C:$C,MATCH('เอกสารหมายเลข 1 ส่งเสิรม'!$T410,รายชื่ออาจารย์ตามสาขา!$B:$B,0))</f>
        <v>นางสาวธัญลักษณ์  ธรรมศิริ</v>
      </c>
      <c r="C410" s="159" t="str">
        <f t="array" ref="C410">INDEX(รายชื่ออาจารย์ตามสาขา!$D:$D,MATCH('เอกสารหมายเลข 1 ส่งเสิรม'!$T410,รายชื่ออาจารย์ตามสาขา!$B:$B,0))</f>
        <v>คณะมนุษยศาสตร์และสังคมศาสตร์</v>
      </c>
      <c r="D410" s="159" t="str">
        <f t="array" ref="D410">INDEX(รายชื่ออาจารย์ตามสาขา!$E:$E,MATCH('เอกสารหมายเลข 1 ส่งเสิรม'!$T410,รายชื่ออาจารย์ตามสาขา!$B:$B,0))</f>
        <v>สาขาวิชาภาษาต่างประเทศ</v>
      </c>
      <c r="E410" s="159"/>
      <c r="F410" s="159"/>
      <c r="G410" s="159"/>
      <c r="H410" s="159"/>
      <c r="I410" s="159" t="e">
        <f t="array" aca="1" ref="I410" ca="1">_xludf.IFNA(INDEX(รายชื่ออาจารย์ตามสาขา!$F:$F,MATCH('เอกสารหมายเลข 1 ส่งเสิรม'!$T410,รายชื่ออาจารย์ตามสาขา!$B:$B,0)),"บุคคลภายนอก")</f>
        <v>#NAME?</v>
      </c>
      <c r="J410" s="135" t="e">
        <f t="shared" ca="1" si="812"/>
        <v>#NAME?</v>
      </c>
      <c r="K410" s="135" t="e">
        <f t="shared" ca="1" si="813"/>
        <v>#NAME?</v>
      </c>
      <c r="L410" s="135"/>
      <c r="M410" s="135" t="e">
        <f t="shared" ca="1" si="814"/>
        <v>#NAME?</v>
      </c>
      <c r="N410" s="135" t="e">
        <f t="shared" ca="1" si="815"/>
        <v>#NAME?</v>
      </c>
      <c r="O410" s="135" t="e">
        <f t="shared" ca="1" si="816"/>
        <v>#NAME?</v>
      </c>
      <c r="P410" s="135" t="e">
        <f t="shared" ca="1" si="789"/>
        <v>#NAME?</v>
      </c>
      <c r="Q410" s="159"/>
      <c r="R410" s="159"/>
      <c r="S410" s="159"/>
      <c r="T410" s="140">
        <v>1410100130661</v>
      </c>
      <c r="U410" s="140">
        <v>1410100130661</v>
      </c>
      <c r="V410" s="131">
        <f t="shared" si="18"/>
        <v>1</v>
      </c>
      <c r="W410" s="135">
        <f t="shared" si="817"/>
        <v>0</v>
      </c>
      <c r="X410" s="135">
        <f t="shared" si="818"/>
        <v>0</v>
      </c>
      <c r="Y410" s="135"/>
      <c r="Z410" s="135">
        <f t="shared" si="819"/>
        <v>0</v>
      </c>
      <c r="AA410" s="135">
        <f t="shared" si="820"/>
        <v>0</v>
      </c>
      <c r="AB410" s="135">
        <f t="shared" si="821"/>
        <v>0</v>
      </c>
      <c r="AC410" s="135">
        <f t="shared" si="791"/>
        <v>0</v>
      </c>
      <c r="AD410" s="140"/>
      <c r="AE410" s="140"/>
      <c r="AF410" s="140"/>
      <c r="AG410" s="140"/>
      <c r="AH410" s="140"/>
      <c r="AI410" s="140"/>
      <c r="AJ410" s="140"/>
      <c r="AK410" s="140"/>
      <c r="AL410" s="140"/>
      <c r="AM410" s="140"/>
      <c r="AN410" s="140"/>
      <c r="AO410" s="140"/>
      <c r="AP410" s="140"/>
      <c r="AQ410" s="140"/>
      <c r="AR410" s="140"/>
      <c r="AS410" s="140"/>
      <c r="AT410" s="140"/>
      <c r="AU410" s="140"/>
      <c r="AV410" s="140"/>
      <c r="AW410" s="140"/>
    </row>
    <row r="411" spans="1:49" ht="21.75" customHeight="1">
      <c r="A411" s="159"/>
      <c r="B411" s="159" t="str">
        <f t="array" ref="B411">INDEX(รายชื่ออาจารย์ตามสาขา!$C:$C,MATCH('เอกสารหมายเลข 1 ส่งเสิรม'!$T411,รายชื่ออาจารย์ตามสาขา!$B:$B,0))</f>
        <v>นางสาวณัฐชนก  เกษทองมา</v>
      </c>
      <c r="C411" s="159" t="str">
        <f t="array" ref="C411">INDEX(รายชื่ออาจารย์ตามสาขา!$D:$D,MATCH('เอกสารหมายเลข 1 ส่งเสิรม'!$T411,รายชื่ออาจารย์ตามสาขา!$B:$B,0))</f>
        <v>คณะมนุษยศาสตร์และสังคมศาสตร์</v>
      </c>
      <c r="D411" s="159" t="str">
        <f t="array" ref="D411">INDEX(รายชื่ออาจารย์ตามสาขา!$E:$E,MATCH('เอกสารหมายเลข 1 ส่งเสิรม'!$T411,รายชื่ออาจารย์ตามสาขา!$B:$B,0))</f>
        <v>สาขาวิชาภาษาต่างประเทศ</v>
      </c>
      <c r="E411" s="159"/>
      <c r="F411" s="159"/>
      <c r="G411" s="159"/>
      <c r="H411" s="159"/>
      <c r="I411" s="159" t="e">
        <f t="array" aca="1" ref="I411" ca="1">_xludf.IFNA(INDEX(รายชื่ออาจารย์ตามสาขา!$F:$F,MATCH('เอกสารหมายเลข 1 ส่งเสิรม'!$T411,รายชื่ออาจารย์ตามสาขา!$B:$B,0)),"บุคคลภายนอก")</f>
        <v>#NAME?</v>
      </c>
      <c r="J411" s="135" t="e">
        <f t="shared" ca="1" si="812"/>
        <v>#NAME?</v>
      </c>
      <c r="K411" s="135" t="e">
        <f t="shared" ca="1" si="813"/>
        <v>#NAME?</v>
      </c>
      <c r="L411" s="135"/>
      <c r="M411" s="135" t="e">
        <f t="shared" ca="1" si="814"/>
        <v>#NAME?</v>
      </c>
      <c r="N411" s="135" t="e">
        <f t="shared" ca="1" si="815"/>
        <v>#NAME?</v>
      </c>
      <c r="O411" s="135" t="e">
        <f t="shared" ca="1" si="816"/>
        <v>#NAME?</v>
      </c>
      <c r="P411" s="135" t="e">
        <f t="shared" ca="1" si="789"/>
        <v>#NAME?</v>
      </c>
      <c r="Q411" s="159"/>
      <c r="R411" s="159"/>
      <c r="S411" s="159"/>
      <c r="T411" s="140">
        <v>1429900090351</v>
      </c>
      <c r="U411" s="140">
        <v>1429900090351</v>
      </c>
      <c r="V411" s="131">
        <f t="shared" si="18"/>
        <v>1</v>
      </c>
      <c r="W411" s="135">
        <f t="shared" si="817"/>
        <v>0</v>
      </c>
      <c r="X411" s="135">
        <f t="shared" si="818"/>
        <v>0</v>
      </c>
      <c r="Y411" s="135"/>
      <c r="Z411" s="135">
        <f t="shared" si="819"/>
        <v>0</v>
      </c>
      <c r="AA411" s="135">
        <f t="shared" si="820"/>
        <v>0</v>
      </c>
      <c r="AB411" s="135">
        <f t="shared" si="821"/>
        <v>0</v>
      </c>
      <c r="AC411" s="135">
        <f t="shared" si="791"/>
        <v>0</v>
      </c>
      <c r="AD411" s="140"/>
      <c r="AE411" s="140"/>
      <c r="AF411" s="140"/>
      <c r="AG411" s="140"/>
      <c r="AH411" s="140"/>
      <c r="AI411" s="140"/>
      <c r="AJ411" s="140"/>
      <c r="AK411" s="140"/>
      <c r="AL411" s="140"/>
      <c r="AM411" s="140"/>
      <c r="AN411" s="140"/>
      <c r="AO411" s="140"/>
      <c r="AP411" s="140"/>
      <c r="AQ411" s="140"/>
      <c r="AR411" s="140"/>
      <c r="AS411" s="140"/>
      <c r="AT411" s="140"/>
      <c r="AU411" s="140"/>
      <c r="AV411" s="140"/>
      <c r="AW411" s="140"/>
    </row>
    <row r="412" spans="1:49" ht="21.75" customHeight="1">
      <c r="A412" s="159"/>
      <c r="B412" s="159" t="str">
        <f t="array" ref="B412">INDEX(รายชื่ออาจารย์ตามสาขา!$C:$C,MATCH('เอกสารหมายเลข 1 ส่งเสิรม'!$T412,รายชื่ออาจารย์ตามสาขา!$B:$B,0))</f>
        <v>นางสาวณฐภัทร  เกษทองมา</v>
      </c>
      <c r="C412" s="159" t="str">
        <f t="array" ref="C412">INDEX(รายชื่ออาจารย์ตามสาขา!$D:$D,MATCH('เอกสารหมายเลข 1 ส่งเสิรม'!$T412,รายชื่ออาจารย์ตามสาขา!$B:$B,0))</f>
        <v>คณะมนุษยศาสตร์และสังคมศาสตร์</v>
      </c>
      <c r="D412" s="159" t="str">
        <f t="array" ref="D412">INDEX(รายชื่ออาจารย์ตามสาขา!$E:$E,MATCH('เอกสารหมายเลข 1 ส่งเสิรม'!$T412,รายชื่ออาจารย์ตามสาขา!$B:$B,0))</f>
        <v>สาขาวิชาภาษาต่างประเทศ</v>
      </c>
      <c r="E412" s="159"/>
      <c r="F412" s="159"/>
      <c r="G412" s="159"/>
      <c r="H412" s="159"/>
      <c r="I412" s="159" t="e">
        <f t="array" aca="1" ref="I412" ca="1">_xludf.IFNA(INDEX(รายชื่ออาจารย์ตามสาขา!$F:$F,MATCH('เอกสารหมายเลข 1 ส่งเสิรม'!$T412,รายชื่ออาจารย์ตามสาขา!$B:$B,0)),"บุคคลภายนอก")</f>
        <v>#NAME?</v>
      </c>
      <c r="J412" s="135" t="e">
        <f t="shared" ca="1" si="812"/>
        <v>#NAME?</v>
      </c>
      <c r="K412" s="135" t="e">
        <f t="shared" ca="1" si="813"/>
        <v>#NAME?</v>
      </c>
      <c r="L412" s="135"/>
      <c r="M412" s="135" t="e">
        <f t="shared" ca="1" si="814"/>
        <v>#NAME?</v>
      </c>
      <c r="N412" s="135" t="e">
        <f t="shared" ca="1" si="815"/>
        <v>#NAME?</v>
      </c>
      <c r="O412" s="135" t="e">
        <f t="shared" ca="1" si="816"/>
        <v>#NAME?</v>
      </c>
      <c r="P412" s="135" t="e">
        <f t="shared" ca="1" si="789"/>
        <v>#NAME?</v>
      </c>
      <c r="Q412" s="159"/>
      <c r="R412" s="159"/>
      <c r="S412" s="159"/>
      <c r="T412" s="140">
        <v>1429900090360</v>
      </c>
      <c r="U412" s="140">
        <v>1429900090360</v>
      </c>
      <c r="V412" s="131">
        <f t="shared" si="18"/>
        <v>1</v>
      </c>
      <c r="W412" s="135">
        <f t="shared" si="817"/>
        <v>0</v>
      </c>
      <c r="X412" s="135">
        <f t="shared" si="818"/>
        <v>0</v>
      </c>
      <c r="Y412" s="135"/>
      <c r="Z412" s="135">
        <f t="shared" si="819"/>
        <v>0</v>
      </c>
      <c r="AA412" s="135">
        <f t="shared" si="820"/>
        <v>0</v>
      </c>
      <c r="AB412" s="135">
        <f t="shared" si="821"/>
        <v>0</v>
      </c>
      <c r="AC412" s="135">
        <f t="shared" si="791"/>
        <v>0</v>
      </c>
      <c r="AD412" s="140"/>
      <c r="AE412" s="140"/>
      <c r="AF412" s="140"/>
      <c r="AG412" s="140"/>
      <c r="AH412" s="140"/>
      <c r="AI412" s="140"/>
      <c r="AJ412" s="140"/>
      <c r="AK412" s="140"/>
      <c r="AL412" s="140"/>
      <c r="AM412" s="140"/>
      <c r="AN412" s="140"/>
      <c r="AO412" s="140"/>
      <c r="AP412" s="140"/>
      <c r="AQ412" s="140"/>
      <c r="AR412" s="140"/>
      <c r="AS412" s="140"/>
      <c r="AT412" s="140"/>
      <c r="AU412" s="140"/>
      <c r="AV412" s="140"/>
      <c r="AW412" s="140"/>
    </row>
    <row r="413" spans="1:49" ht="21.75" customHeight="1">
      <c r="A413" s="159"/>
      <c r="B413" s="159" t="str">
        <f t="array" ref="B413">INDEX(รายชื่ออาจารย์ตามสาขา!$C:$C,MATCH('เอกสารหมายเลข 1 ส่งเสิรม'!$T413,รายชื่ออาจารย์ตามสาขา!$B:$B,0))</f>
        <v>นางสาวมินตรา  ปริปุณณะ</v>
      </c>
      <c r="C413" s="159" t="str">
        <f t="array" ref="C413">INDEX(รายชื่ออาจารย์ตามสาขา!$D:$D,MATCH('เอกสารหมายเลข 1 ส่งเสิรม'!$T413,รายชื่ออาจารย์ตามสาขา!$B:$B,0))</f>
        <v>คณะมนุษยศาสตร์และสังคมศาสตร์</v>
      </c>
      <c r="D413" s="159" t="str">
        <f t="array" ref="D413">INDEX(รายชื่ออาจารย์ตามสาขา!$E:$E,MATCH('เอกสารหมายเลข 1 ส่งเสิรม'!$T413,รายชื่ออาจารย์ตามสาขา!$B:$B,0))</f>
        <v>สาขาวิชาภาษาต่างประเทศ</v>
      </c>
      <c r="E413" s="159"/>
      <c r="F413" s="159"/>
      <c r="G413" s="159"/>
      <c r="H413" s="159"/>
      <c r="I413" s="159" t="e">
        <f t="array" aca="1" ref="I413" ca="1">_xludf.IFNA(INDEX(รายชื่ออาจารย์ตามสาขา!$F:$F,MATCH('เอกสารหมายเลข 1 ส่งเสิรม'!$T413,รายชื่ออาจารย์ตามสาขา!$B:$B,0)),"บุคคลภายนอก")</f>
        <v>#NAME?</v>
      </c>
      <c r="J413" s="135" t="e">
        <f t="shared" ca="1" si="812"/>
        <v>#NAME?</v>
      </c>
      <c r="K413" s="135" t="e">
        <f t="shared" ca="1" si="813"/>
        <v>#NAME?</v>
      </c>
      <c r="L413" s="135"/>
      <c r="M413" s="135" t="e">
        <f t="shared" ca="1" si="814"/>
        <v>#NAME?</v>
      </c>
      <c r="N413" s="135" t="e">
        <f t="shared" ca="1" si="815"/>
        <v>#NAME?</v>
      </c>
      <c r="O413" s="135" t="e">
        <f t="shared" ca="1" si="816"/>
        <v>#NAME?</v>
      </c>
      <c r="P413" s="135" t="e">
        <f t="shared" ca="1" si="789"/>
        <v>#NAME?</v>
      </c>
      <c r="Q413" s="159"/>
      <c r="R413" s="159"/>
      <c r="S413" s="159"/>
      <c r="T413" s="140">
        <v>1469900108111</v>
      </c>
      <c r="U413" s="140">
        <v>1469900108111</v>
      </c>
      <c r="V413" s="131">
        <f t="shared" si="18"/>
        <v>1</v>
      </c>
      <c r="W413" s="135">
        <f t="shared" si="817"/>
        <v>0</v>
      </c>
      <c r="X413" s="135">
        <f t="shared" si="818"/>
        <v>0</v>
      </c>
      <c r="Y413" s="135"/>
      <c r="Z413" s="135">
        <f t="shared" si="819"/>
        <v>0</v>
      </c>
      <c r="AA413" s="135">
        <f t="shared" si="820"/>
        <v>0</v>
      </c>
      <c r="AB413" s="135">
        <f t="shared" si="821"/>
        <v>0</v>
      </c>
      <c r="AC413" s="135">
        <f t="shared" si="791"/>
        <v>0</v>
      </c>
      <c r="AD413" s="140"/>
      <c r="AE413" s="140"/>
      <c r="AF413" s="140"/>
      <c r="AG413" s="140"/>
      <c r="AH413" s="140"/>
      <c r="AI413" s="140"/>
      <c r="AJ413" s="140"/>
      <c r="AK413" s="140"/>
      <c r="AL413" s="140"/>
      <c r="AM413" s="140"/>
      <c r="AN413" s="140"/>
      <c r="AO413" s="140"/>
      <c r="AP413" s="140"/>
      <c r="AQ413" s="140"/>
      <c r="AR413" s="140"/>
      <c r="AS413" s="140"/>
      <c r="AT413" s="140"/>
      <c r="AU413" s="140"/>
      <c r="AV413" s="140"/>
      <c r="AW413" s="140"/>
    </row>
    <row r="414" spans="1:49" ht="21.75" customHeight="1">
      <c r="A414" s="159"/>
      <c r="B414" s="159" t="str">
        <f t="array" ref="B414">INDEX(รายชื่ออาจารย์ตามสาขา!$C:$C,MATCH('เอกสารหมายเลข 1 ส่งเสิรม'!$T414,รายชื่ออาจารย์ตามสาขา!$B:$B,0))</f>
        <v>นายศิริวัฒน์  วงศ์อุดมศิลป์</v>
      </c>
      <c r="C414" s="159" t="str">
        <f t="array" ref="C414">INDEX(รายชื่ออาจารย์ตามสาขา!$D:$D,MATCH('เอกสารหมายเลข 1 ส่งเสิรม'!$T414,รายชื่ออาจารย์ตามสาขา!$B:$B,0))</f>
        <v>คณะมนุษยศาสตร์และสังคมศาสตร์</v>
      </c>
      <c r="D414" s="159" t="str">
        <f t="array" ref="D414">INDEX(รายชื่ออาจารย์ตามสาขา!$E:$E,MATCH('เอกสารหมายเลข 1 ส่งเสิรม'!$T414,รายชื่ออาจารย์ตามสาขา!$B:$B,0))</f>
        <v>สาขาวิชาภาษาต่างประเทศ</v>
      </c>
      <c r="E414" s="159"/>
      <c r="F414" s="159"/>
      <c r="G414" s="159"/>
      <c r="H414" s="159"/>
      <c r="I414" s="159" t="e">
        <f t="array" aca="1" ref="I414" ca="1">_xludf.IFNA(INDEX(รายชื่ออาจารย์ตามสาขา!$F:$F,MATCH('เอกสารหมายเลข 1 ส่งเสิรม'!$T414,รายชื่ออาจารย์ตามสาขา!$B:$B,0)),"บุคคลภายนอก")</f>
        <v>#NAME?</v>
      </c>
      <c r="J414" s="135" t="e">
        <f t="shared" ca="1" si="812"/>
        <v>#NAME?</v>
      </c>
      <c r="K414" s="135" t="e">
        <f t="shared" ca="1" si="813"/>
        <v>#NAME?</v>
      </c>
      <c r="L414" s="135"/>
      <c r="M414" s="135" t="e">
        <f t="shared" ca="1" si="814"/>
        <v>#NAME?</v>
      </c>
      <c r="N414" s="135" t="e">
        <f t="shared" ca="1" si="815"/>
        <v>#NAME?</v>
      </c>
      <c r="O414" s="135" t="e">
        <f t="shared" ca="1" si="816"/>
        <v>#NAME?</v>
      </c>
      <c r="P414" s="135" t="e">
        <f t="shared" ca="1" si="789"/>
        <v>#NAME?</v>
      </c>
      <c r="Q414" s="159"/>
      <c r="R414" s="159"/>
      <c r="S414" s="159"/>
      <c r="T414" s="140">
        <v>1470800089388</v>
      </c>
      <c r="U414" s="140">
        <v>1470800089388</v>
      </c>
      <c r="V414" s="131">
        <f t="shared" si="18"/>
        <v>1</v>
      </c>
      <c r="W414" s="135">
        <f t="shared" si="817"/>
        <v>0</v>
      </c>
      <c r="X414" s="135">
        <f t="shared" si="818"/>
        <v>0</v>
      </c>
      <c r="Y414" s="135"/>
      <c r="Z414" s="135">
        <f t="shared" si="819"/>
        <v>0</v>
      </c>
      <c r="AA414" s="135">
        <f t="shared" si="820"/>
        <v>0</v>
      </c>
      <c r="AB414" s="135">
        <f t="shared" si="821"/>
        <v>0</v>
      </c>
      <c r="AC414" s="135">
        <f t="shared" si="791"/>
        <v>0</v>
      </c>
      <c r="AD414" s="140"/>
      <c r="AE414" s="140"/>
      <c r="AF414" s="140"/>
      <c r="AG414" s="140"/>
      <c r="AH414" s="140"/>
      <c r="AI414" s="140"/>
      <c r="AJ414" s="140"/>
      <c r="AK414" s="140"/>
      <c r="AL414" s="140"/>
      <c r="AM414" s="140"/>
      <c r="AN414" s="140"/>
      <c r="AO414" s="140"/>
      <c r="AP414" s="140"/>
      <c r="AQ414" s="140"/>
      <c r="AR414" s="140"/>
      <c r="AS414" s="140"/>
      <c r="AT414" s="140"/>
      <c r="AU414" s="140"/>
      <c r="AV414" s="140"/>
      <c r="AW414" s="140"/>
    </row>
    <row r="415" spans="1:49" ht="21.75" customHeight="1">
      <c r="A415" s="159"/>
      <c r="B415" s="159" t="str">
        <f t="array" ref="B415">INDEX(รายชื่ออาจารย์ตามสาขา!$C:$C,MATCH('เอกสารหมายเลข 1 ส่งเสิรม'!$T415,รายชื่ออาจารย์ตามสาขา!$B:$B,0))</f>
        <v>นางสาวอภิญญา  สีสมยา</v>
      </c>
      <c r="C415" s="159" t="str">
        <f t="array" ref="C415">INDEX(รายชื่ออาจารย์ตามสาขา!$D:$D,MATCH('เอกสารหมายเลข 1 ส่งเสิรม'!$T415,รายชื่ออาจารย์ตามสาขา!$B:$B,0))</f>
        <v>คณะมนุษยศาสตร์และสังคมศาสตร์</v>
      </c>
      <c r="D415" s="159" t="str">
        <f t="array" ref="D415">INDEX(รายชื่ออาจารย์ตามสาขา!$E:$E,MATCH('เอกสารหมายเลข 1 ส่งเสิรม'!$T415,รายชื่ออาจารย์ตามสาขา!$B:$B,0))</f>
        <v>สาขาวิชาภาษาต่างประเทศ</v>
      </c>
      <c r="E415" s="159"/>
      <c r="F415" s="159"/>
      <c r="G415" s="159"/>
      <c r="H415" s="159"/>
      <c r="I415" s="159" t="e">
        <f t="array" aca="1" ref="I415" ca="1">_xludf.IFNA(INDEX(รายชื่ออาจารย์ตามสาขา!$F:$F,MATCH('เอกสารหมายเลข 1 ส่งเสิรม'!$T415,รายชื่ออาจารย์ตามสาขา!$B:$B,0)),"บุคคลภายนอก")</f>
        <v>#NAME?</v>
      </c>
      <c r="J415" s="135" t="e">
        <f t="shared" ca="1" si="812"/>
        <v>#NAME?</v>
      </c>
      <c r="K415" s="135" t="e">
        <f t="shared" ca="1" si="813"/>
        <v>#NAME?</v>
      </c>
      <c r="L415" s="135"/>
      <c r="M415" s="135" t="e">
        <f t="shared" ca="1" si="814"/>
        <v>#NAME?</v>
      </c>
      <c r="N415" s="135" t="e">
        <f t="shared" ca="1" si="815"/>
        <v>#NAME?</v>
      </c>
      <c r="O415" s="135" t="e">
        <f t="shared" ca="1" si="816"/>
        <v>#NAME?</v>
      </c>
      <c r="P415" s="135" t="e">
        <f t="shared" ca="1" si="789"/>
        <v>#NAME?</v>
      </c>
      <c r="Q415" s="159"/>
      <c r="R415" s="159"/>
      <c r="S415" s="159"/>
      <c r="T415" s="140">
        <v>1470800186073</v>
      </c>
      <c r="U415" s="140">
        <v>1470800186073</v>
      </c>
      <c r="V415" s="131">
        <f t="shared" si="18"/>
        <v>1</v>
      </c>
      <c r="W415" s="135">
        <f t="shared" si="817"/>
        <v>0</v>
      </c>
      <c r="X415" s="135">
        <f t="shared" si="818"/>
        <v>0</v>
      </c>
      <c r="Y415" s="135"/>
      <c r="Z415" s="135">
        <f t="shared" si="819"/>
        <v>0</v>
      </c>
      <c r="AA415" s="135">
        <f t="shared" si="820"/>
        <v>0</v>
      </c>
      <c r="AB415" s="135">
        <f t="shared" si="821"/>
        <v>0</v>
      </c>
      <c r="AC415" s="135">
        <f t="shared" si="791"/>
        <v>0</v>
      </c>
      <c r="AD415" s="140"/>
      <c r="AE415" s="140"/>
      <c r="AF415" s="140"/>
      <c r="AG415" s="140"/>
      <c r="AH415" s="140"/>
      <c r="AI415" s="140"/>
      <c r="AJ415" s="140"/>
      <c r="AK415" s="140"/>
      <c r="AL415" s="140"/>
      <c r="AM415" s="140"/>
      <c r="AN415" s="140"/>
      <c r="AO415" s="140"/>
      <c r="AP415" s="140"/>
      <c r="AQ415" s="140"/>
      <c r="AR415" s="140"/>
      <c r="AS415" s="140"/>
      <c r="AT415" s="140"/>
      <c r="AU415" s="140"/>
      <c r="AV415" s="140"/>
      <c r="AW415" s="140"/>
    </row>
    <row r="416" spans="1:49" ht="21.75" customHeight="1">
      <c r="A416" s="159"/>
      <c r="B416" s="159" t="str">
        <f t="array" ref="B416">INDEX(รายชื่ออาจารย์ตามสาขา!$C:$C,MATCH('เอกสารหมายเลข 1 ส่งเสิรม'!$T416,รายชื่ออาจารย์ตามสาขา!$B:$B,0))</f>
        <v>นางสาวศศินันท์  โต๊ะชาลีศรีทิน</v>
      </c>
      <c r="C416" s="159" t="str">
        <f t="array" ref="C416">INDEX(รายชื่ออาจารย์ตามสาขา!$D:$D,MATCH('เอกสารหมายเลข 1 ส่งเสิรม'!$T416,รายชื่ออาจารย์ตามสาขา!$B:$B,0))</f>
        <v>คณะมนุษยศาสตร์และสังคมศาสตร์</v>
      </c>
      <c r="D416" s="159" t="str">
        <f t="array" ref="D416">INDEX(รายชื่ออาจารย์ตามสาขา!$E:$E,MATCH('เอกสารหมายเลข 1 ส่งเสิรม'!$T416,รายชื่ออาจารย์ตามสาขา!$B:$B,0))</f>
        <v>สาขาวิชาภาษาต่างประเทศ</v>
      </c>
      <c r="E416" s="159"/>
      <c r="F416" s="159"/>
      <c r="G416" s="159"/>
      <c r="H416" s="159"/>
      <c r="I416" s="159" t="e">
        <f t="array" aca="1" ref="I416" ca="1">_xludf.IFNA(INDEX(รายชื่ออาจารย์ตามสาขา!$F:$F,MATCH('เอกสารหมายเลข 1 ส่งเสิรม'!$T416,รายชื่ออาจารย์ตามสาขา!$B:$B,0)),"บุคคลภายนอก")</f>
        <v>#NAME?</v>
      </c>
      <c r="J416" s="135" t="e">
        <f t="shared" ca="1" si="812"/>
        <v>#NAME?</v>
      </c>
      <c r="K416" s="135" t="e">
        <f t="shared" ca="1" si="813"/>
        <v>#NAME?</v>
      </c>
      <c r="L416" s="135"/>
      <c r="M416" s="135" t="e">
        <f t="shared" ca="1" si="814"/>
        <v>#NAME?</v>
      </c>
      <c r="N416" s="135" t="e">
        <f t="shared" ca="1" si="815"/>
        <v>#NAME?</v>
      </c>
      <c r="O416" s="135" t="e">
        <f t="shared" ca="1" si="816"/>
        <v>#NAME?</v>
      </c>
      <c r="P416" s="135" t="e">
        <f t="shared" ca="1" si="789"/>
        <v>#NAME?</v>
      </c>
      <c r="Q416" s="159"/>
      <c r="R416" s="159"/>
      <c r="S416" s="159"/>
      <c r="T416" s="140">
        <v>1471400001891</v>
      </c>
      <c r="U416" s="140">
        <v>1471400001891</v>
      </c>
      <c r="V416" s="131">
        <f t="shared" si="18"/>
        <v>1</v>
      </c>
      <c r="W416" s="135">
        <f t="shared" si="817"/>
        <v>0</v>
      </c>
      <c r="X416" s="135">
        <f t="shared" si="818"/>
        <v>0</v>
      </c>
      <c r="Y416" s="135"/>
      <c r="Z416" s="135">
        <f t="shared" si="819"/>
        <v>0</v>
      </c>
      <c r="AA416" s="135">
        <f t="shared" si="820"/>
        <v>0</v>
      </c>
      <c r="AB416" s="135">
        <f t="shared" si="821"/>
        <v>0</v>
      </c>
      <c r="AC416" s="135">
        <f t="shared" si="791"/>
        <v>0</v>
      </c>
      <c r="AD416" s="140"/>
      <c r="AE416" s="140"/>
      <c r="AF416" s="140"/>
      <c r="AG416" s="140"/>
      <c r="AH416" s="140"/>
      <c r="AI416" s="140"/>
      <c r="AJ416" s="140"/>
      <c r="AK416" s="140"/>
      <c r="AL416" s="140"/>
      <c r="AM416" s="140"/>
      <c r="AN416" s="140"/>
      <c r="AO416" s="140"/>
      <c r="AP416" s="140"/>
      <c r="AQ416" s="140"/>
      <c r="AR416" s="140"/>
      <c r="AS416" s="140"/>
      <c r="AT416" s="140"/>
      <c r="AU416" s="140"/>
      <c r="AV416" s="140"/>
      <c r="AW416" s="140"/>
    </row>
    <row r="417" spans="1:49" ht="21.75" customHeight="1">
      <c r="A417" s="159"/>
      <c r="B417" s="159" t="str">
        <f t="array" ref="B417">INDEX(รายชื่ออาจารย์ตามสาขา!$C:$C,MATCH('เอกสารหมายเลข 1 ส่งเสิรม'!$T417,รายชื่ออาจารย์ตามสาขา!$B:$B,0))</f>
        <v>นางสาวสิริลักษณ์  จิระวัฒนาสมกุล</v>
      </c>
      <c r="C417" s="159" t="str">
        <f t="array" ref="C417">INDEX(รายชื่ออาจารย์ตามสาขา!$D:$D,MATCH('เอกสารหมายเลข 1 ส่งเสิรม'!$T417,รายชื่ออาจารย์ตามสาขา!$B:$B,0))</f>
        <v>คณะมนุษยศาสตร์และสังคมศาสตร์</v>
      </c>
      <c r="D417" s="159" t="str">
        <f t="array" ref="D417">INDEX(รายชื่ออาจารย์ตามสาขา!$E:$E,MATCH('เอกสารหมายเลข 1 ส่งเสิรม'!$T417,รายชื่ออาจารย์ตามสาขา!$B:$B,0))</f>
        <v>สาขาวิชาภาษาต่างประเทศ</v>
      </c>
      <c r="E417" s="159"/>
      <c r="F417" s="159"/>
      <c r="G417" s="159"/>
      <c r="H417" s="159"/>
      <c r="I417" s="159" t="e">
        <f t="array" aca="1" ref="I417" ca="1">_xludf.IFNA(INDEX(รายชื่ออาจารย์ตามสาขา!$F:$F,MATCH('เอกสารหมายเลข 1 ส่งเสิรม'!$T417,รายชื่ออาจารย์ตามสาขา!$B:$B,0)),"บุคคลภายนอก")</f>
        <v>#NAME?</v>
      </c>
      <c r="J417" s="135" t="e">
        <f t="shared" ca="1" si="812"/>
        <v>#NAME?</v>
      </c>
      <c r="K417" s="135" t="e">
        <f t="shared" ca="1" si="813"/>
        <v>#NAME?</v>
      </c>
      <c r="L417" s="135"/>
      <c r="M417" s="135" t="e">
        <f t="shared" ca="1" si="814"/>
        <v>#NAME?</v>
      </c>
      <c r="N417" s="135" t="e">
        <f t="shared" ca="1" si="815"/>
        <v>#NAME?</v>
      </c>
      <c r="O417" s="135" t="e">
        <f t="shared" ca="1" si="816"/>
        <v>#NAME?</v>
      </c>
      <c r="P417" s="135" t="e">
        <f t="shared" ca="1" si="789"/>
        <v>#NAME?</v>
      </c>
      <c r="Q417" s="159"/>
      <c r="R417" s="159"/>
      <c r="S417" s="159"/>
      <c r="T417" s="140">
        <v>1479900009007</v>
      </c>
      <c r="U417" s="140">
        <v>1479900009007</v>
      </c>
      <c r="V417" s="131">
        <f t="shared" si="18"/>
        <v>1</v>
      </c>
      <c r="W417" s="135">
        <f t="shared" si="817"/>
        <v>0</v>
      </c>
      <c r="X417" s="135">
        <f t="shared" si="818"/>
        <v>0</v>
      </c>
      <c r="Y417" s="135"/>
      <c r="Z417" s="135">
        <f t="shared" si="819"/>
        <v>0</v>
      </c>
      <c r="AA417" s="135">
        <f t="shared" si="820"/>
        <v>0</v>
      </c>
      <c r="AB417" s="135">
        <f t="shared" si="821"/>
        <v>0</v>
      </c>
      <c r="AC417" s="135">
        <f t="shared" si="791"/>
        <v>0</v>
      </c>
      <c r="AD417" s="140"/>
      <c r="AE417" s="140"/>
      <c r="AF417" s="140"/>
      <c r="AG417" s="140"/>
      <c r="AH417" s="140"/>
      <c r="AI417" s="140"/>
      <c r="AJ417" s="140"/>
      <c r="AK417" s="140"/>
      <c r="AL417" s="140"/>
      <c r="AM417" s="140"/>
      <c r="AN417" s="140"/>
      <c r="AO417" s="140"/>
      <c r="AP417" s="140"/>
      <c r="AQ417" s="140"/>
      <c r="AR417" s="140"/>
      <c r="AS417" s="140"/>
      <c r="AT417" s="140"/>
      <c r="AU417" s="140"/>
      <c r="AV417" s="140"/>
      <c r="AW417" s="140"/>
    </row>
    <row r="418" spans="1:49" ht="21.75" customHeight="1">
      <c r="A418" s="159"/>
      <c r="B418" s="159" t="str">
        <f t="array" ref="B418">INDEX(รายชื่ออาจารย์ตามสาขา!$C:$C,MATCH('เอกสารหมายเลข 1 ส่งเสิรม'!$T418,รายชื่ออาจารย์ตามสาขา!$B:$B,0))</f>
        <v>นางสาวธิดาวรรณ  วิชนี</v>
      </c>
      <c r="C418" s="159" t="str">
        <f t="array" ref="C418">INDEX(รายชื่ออาจารย์ตามสาขา!$D:$D,MATCH('เอกสารหมายเลข 1 ส่งเสิรม'!$T418,รายชื่ออาจารย์ตามสาขา!$B:$B,0))</f>
        <v>คณะมนุษยศาสตร์และสังคมศาสตร์</v>
      </c>
      <c r="D418" s="159" t="str">
        <f t="array" ref="D418">INDEX(รายชื่ออาจารย์ตามสาขา!$E:$E,MATCH('เอกสารหมายเลข 1 ส่งเสิรม'!$T418,รายชื่ออาจารย์ตามสาขา!$B:$B,0))</f>
        <v>สาขาวิชาภาษาต่างประเทศ</v>
      </c>
      <c r="E418" s="159"/>
      <c r="F418" s="159"/>
      <c r="G418" s="159"/>
      <c r="H418" s="159"/>
      <c r="I418" s="159" t="e">
        <f t="array" aca="1" ref="I418" ca="1">_xludf.IFNA(INDEX(รายชื่ออาจารย์ตามสาขา!$F:$F,MATCH('เอกสารหมายเลข 1 ส่งเสิรม'!$T418,รายชื่ออาจารย์ตามสาขา!$B:$B,0)),"บุคคลภายนอก")</f>
        <v>#NAME?</v>
      </c>
      <c r="J418" s="135" t="e">
        <f t="shared" ca="1" si="812"/>
        <v>#NAME?</v>
      </c>
      <c r="K418" s="135" t="e">
        <f t="shared" ca="1" si="813"/>
        <v>#NAME?</v>
      </c>
      <c r="L418" s="135"/>
      <c r="M418" s="135" t="e">
        <f t="shared" ca="1" si="814"/>
        <v>#NAME?</v>
      </c>
      <c r="N418" s="135" t="e">
        <f t="shared" ca="1" si="815"/>
        <v>#NAME?</v>
      </c>
      <c r="O418" s="135" t="e">
        <f t="shared" ca="1" si="816"/>
        <v>#NAME?</v>
      </c>
      <c r="P418" s="135" t="e">
        <f t="shared" ca="1" si="789"/>
        <v>#NAME?</v>
      </c>
      <c r="Q418" s="159"/>
      <c r="R418" s="159"/>
      <c r="S418" s="159"/>
      <c r="T418" s="140">
        <v>1479900151334</v>
      </c>
      <c r="U418" s="140">
        <v>1479900151334</v>
      </c>
      <c r="V418" s="131">
        <f t="shared" si="18"/>
        <v>1</v>
      </c>
      <c r="W418" s="135">
        <f t="shared" si="817"/>
        <v>0</v>
      </c>
      <c r="X418" s="135">
        <f t="shared" si="818"/>
        <v>0</v>
      </c>
      <c r="Y418" s="135"/>
      <c r="Z418" s="135">
        <f t="shared" si="819"/>
        <v>0</v>
      </c>
      <c r="AA418" s="135">
        <f t="shared" si="820"/>
        <v>0</v>
      </c>
      <c r="AB418" s="135">
        <f t="shared" si="821"/>
        <v>0</v>
      </c>
      <c r="AC418" s="135">
        <f t="shared" si="791"/>
        <v>0</v>
      </c>
      <c r="AD418" s="140"/>
      <c r="AE418" s="140"/>
      <c r="AF418" s="140"/>
      <c r="AG418" s="140"/>
      <c r="AH418" s="140"/>
      <c r="AI418" s="140"/>
      <c r="AJ418" s="140"/>
      <c r="AK418" s="140"/>
      <c r="AL418" s="140"/>
      <c r="AM418" s="140"/>
      <c r="AN418" s="140"/>
      <c r="AO418" s="140"/>
      <c r="AP418" s="140"/>
      <c r="AQ418" s="140"/>
      <c r="AR418" s="140"/>
      <c r="AS418" s="140"/>
      <c r="AT418" s="140"/>
      <c r="AU418" s="140"/>
      <c r="AV418" s="140"/>
      <c r="AW418" s="140"/>
    </row>
    <row r="419" spans="1:49" ht="21.75" customHeight="1">
      <c r="A419" s="159"/>
      <c r="B419" s="159" t="str">
        <f t="array" ref="B419">INDEX(รายชื่ออาจารย์ตามสาขา!$C:$C,MATCH('เอกสารหมายเลข 1 ส่งเสิรม'!$T419,รายชื่ออาจารย์ตามสาขา!$B:$B,0))</f>
        <v>นางสาวปาณิภรณ์  ธีระวงศ์นันท์</v>
      </c>
      <c r="C419" s="159" t="str">
        <f t="array" ref="C419">INDEX(รายชื่ออาจารย์ตามสาขา!$D:$D,MATCH('เอกสารหมายเลข 1 ส่งเสิรม'!$T419,รายชื่ออาจารย์ตามสาขา!$B:$B,0))</f>
        <v>คณะมนุษยศาสตร์และสังคมศาสตร์</v>
      </c>
      <c r="D419" s="159" t="str">
        <f t="array" ref="D419">INDEX(รายชื่ออาจารย์ตามสาขา!$E:$E,MATCH('เอกสารหมายเลข 1 ส่งเสิรม'!$T419,รายชื่ออาจารย์ตามสาขา!$B:$B,0))</f>
        <v>สาขาวิชาภาษาต่างประเทศ</v>
      </c>
      <c r="E419" s="159"/>
      <c r="F419" s="159"/>
      <c r="G419" s="159"/>
      <c r="H419" s="159"/>
      <c r="I419" s="159" t="e">
        <f t="array" aca="1" ref="I419" ca="1">_xludf.IFNA(INDEX(รายชื่ออาจารย์ตามสาขา!$F:$F,MATCH('เอกสารหมายเลข 1 ส่งเสิรม'!$T419,รายชื่ออาจารย์ตามสาขา!$B:$B,0)),"บุคคลภายนอก")</f>
        <v>#NAME?</v>
      </c>
      <c r="J419" s="135" t="e">
        <f t="shared" ca="1" si="812"/>
        <v>#NAME?</v>
      </c>
      <c r="K419" s="135" t="e">
        <f t="shared" ca="1" si="813"/>
        <v>#NAME?</v>
      </c>
      <c r="L419" s="135"/>
      <c r="M419" s="135" t="e">
        <f t="shared" ca="1" si="814"/>
        <v>#NAME?</v>
      </c>
      <c r="N419" s="135" t="e">
        <f t="shared" ca="1" si="815"/>
        <v>#NAME?</v>
      </c>
      <c r="O419" s="135" t="e">
        <f t="shared" ca="1" si="816"/>
        <v>#NAME?</v>
      </c>
      <c r="P419" s="135" t="e">
        <f t="shared" ca="1" si="789"/>
        <v>#NAME?</v>
      </c>
      <c r="Q419" s="159"/>
      <c r="R419" s="159"/>
      <c r="S419" s="159"/>
      <c r="T419" s="140">
        <v>1559900129656</v>
      </c>
      <c r="U419" s="140">
        <v>1559900129656</v>
      </c>
      <c r="V419" s="131">
        <f t="shared" si="18"/>
        <v>1</v>
      </c>
      <c r="W419" s="135">
        <f t="shared" si="817"/>
        <v>0</v>
      </c>
      <c r="X419" s="135">
        <f t="shared" si="818"/>
        <v>0</v>
      </c>
      <c r="Y419" s="135"/>
      <c r="Z419" s="135">
        <f t="shared" si="819"/>
        <v>0</v>
      </c>
      <c r="AA419" s="135">
        <f t="shared" si="820"/>
        <v>0</v>
      </c>
      <c r="AB419" s="135">
        <f t="shared" si="821"/>
        <v>0</v>
      </c>
      <c r="AC419" s="135">
        <f t="shared" si="791"/>
        <v>0</v>
      </c>
      <c r="AD419" s="140"/>
      <c r="AE419" s="140"/>
      <c r="AF419" s="140"/>
      <c r="AG419" s="140"/>
      <c r="AH419" s="140"/>
      <c r="AI419" s="140"/>
      <c r="AJ419" s="140"/>
      <c r="AK419" s="140"/>
      <c r="AL419" s="140"/>
      <c r="AM419" s="140"/>
      <c r="AN419" s="140"/>
      <c r="AO419" s="140"/>
      <c r="AP419" s="140"/>
      <c r="AQ419" s="140"/>
      <c r="AR419" s="140"/>
      <c r="AS419" s="140"/>
      <c r="AT419" s="140"/>
      <c r="AU419" s="140"/>
      <c r="AV419" s="140"/>
      <c r="AW419" s="140"/>
    </row>
    <row r="420" spans="1:49" ht="21.75" customHeight="1">
      <c r="A420" s="159"/>
      <c r="B420" s="159" t="str">
        <f t="array" ref="B420">INDEX(รายชื่ออาจารย์ตามสาขา!$C:$C,MATCH('เอกสารหมายเลข 1 ส่งเสิรม'!$T420,รายชื่ออาจารย์ตามสาขา!$B:$B,0))</f>
        <v>นางสาวสุภาวดี  ทำนิไกร</v>
      </c>
      <c r="C420" s="159" t="str">
        <f t="array" ref="C420">INDEX(รายชื่ออาจารย์ตามสาขา!$D:$D,MATCH('เอกสารหมายเลข 1 ส่งเสิรม'!$T420,รายชื่ออาจารย์ตามสาขา!$B:$B,0))</f>
        <v>คณะมนุษยศาสตร์และสังคมศาสตร์</v>
      </c>
      <c r="D420" s="159" t="str">
        <f t="array" ref="D420">INDEX(รายชื่ออาจารย์ตามสาขา!$E:$E,MATCH('เอกสารหมายเลข 1 ส่งเสิรม'!$T420,รายชื่ออาจารย์ตามสาขา!$B:$B,0))</f>
        <v>สาขาวิชาภาษาต่างประเทศ</v>
      </c>
      <c r="E420" s="159"/>
      <c r="F420" s="159"/>
      <c r="G420" s="159"/>
      <c r="H420" s="159"/>
      <c r="I420" s="159" t="e">
        <f t="array" aca="1" ref="I420" ca="1">_xludf.IFNA(INDEX(รายชื่ออาจารย์ตามสาขา!$F:$F,MATCH('เอกสารหมายเลข 1 ส่งเสิรม'!$T420,รายชื่ออาจารย์ตามสาขา!$B:$B,0)),"บุคคลภายนอก")</f>
        <v>#NAME?</v>
      </c>
      <c r="J420" s="135" t="e">
        <f t="shared" ca="1" si="812"/>
        <v>#NAME?</v>
      </c>
      <c r="K420" s="135" t="e">
        <f t="shared" ca="1" si="813"/>
        <v>#NAME?</v>
      </c>
      <c r="L420" s="135"/>
      <c r="M420" s="135" t="e">
        <f t="shared" ca="1" si="814"/>
        <v>#NAME?</v>
      </c>
      <c r="N420" s="135" t="e">
        <f t="shared" ca="1" si="815"/>
        <v>#NAME?</v>
      </c>
      <c r="O420" s="135" t="e">
        <f t="shared" ca="1" si="816"/>
        <v>#NAME?</v>
      </c>
      <c r="P420" s="135" t="e">
        <f t="shared" ca="1" si="789"/>
        <v>#NAME?</v>
      </c>
      <c r="Q420" s="159"/>
      <c r="R420" s="159"/>
      <c r="S420" s="159"/>
      <c r="T420" s="140">
        <v>3440900203065</v>
      </c>
      <c r="U420" s="140">
        <v>3440900203065</v>
      </c>
      <c r="V420" s="131">
        <f t="shared" si="18"/>
        <v>1</v>
      </c>
      <c r="W420" s="135">
        <f t="shared" si="817"/>
        <v>0</v>
      </c>
      <c r="X420" s="135">
        <f t="shared" si="818"/>
        <v>0</v>
      </c>
      <c r="Y420" s="135"/>
      <c r="Z420" s="135">
        <f t="shared" si="819"/>
        <v>0</v>
      </c>
      <c r="AA420" s="135">
        <f t="shared" si="820"/>
        <v>0</v>
      </c>
      <c r="AB420" s="135">
        <f t="shared" si="821"/>
        <v>0</v>
      </c>
      <c r="AC420" s="135">
        <f t="shared" si="791"/>
        <v>0</v>
      </c>
      <c r="AD420" s="140"/>
      <c r="AE420" s="140"/>
      <c r="AF420" s="140"/>
      <c r="AG420" s="140"/>
      <c r="AH420" s="140"/>
      <c r="AI420" s="140"/>
      <c r="AJ420" s="140"/>
      <c r="AK420" s="140"/>
      <c r="AL420" s="140"/>
      <c r="AM420" s="140"/>
      <c r="AN420" s="140"/>
      <c r="AO420" s="140"/>
      <c r="AP420" s="140"/>
      <c r="AQ420" s="140"/>
      <c r="AR420" s="140"/>
      <c r="AS420" s="140"/>
      <c r="AT420" s="140"/>
      <c r="AU420" s="140"/>
      <c r="AV420" s="140"/>
      <c r="AW420" s="140"/>
    </row>
    <row r="421" spans="1:49" ht="21.75" customHeight="1">
      <c r="A421" s="159"/>
      <c r="B421" s="159" t="str">
        <f t="array" ref="B421">INDEX(รายชื่ออาจารย์ตามสาขา!$C:$C,MATCH('เอกสารหมายเลข 1 ส่งเสิรม'!$T421,รายชื่ออาจารย์ตามสาขา!$B:$B,0))</f>
        <v>นางสาววิภาวี  บัวผัน</v>
      </c>
      <c r="C421" s="159" t="str">
        <f t="array" ref="C421">INDEX(รายชื่ออาจารย์ตามสาขา!$D:$D,MATCH('เอกสารหมายเลข 1 ส่งเสิรม'!$T421,รายชื่ออาจารย์ตามสาขา!$B:$B,0))</f>
        <v>คณะมนุษยศาสตร์และสังคมศาสตร์</v>
      </c>
      <c r="D421" s="159" t="str">
        <f t="array" ref="D421">INDEX(รายชื่ออาจารย์ตามสาขา!$E:$E,MATCH('เอกสารหมายเลข 1 ส่งเสิรม'!$T421,รายชื่ออาจารย์ตามสาขา!$B:$B,0))</f>
        <v>สาขาวิชาภาษาต่างประเทศ</v>
      </c>
      <c r="E421" s="159"/>
      <c r="F421" s="159"/>
      <c r="G421" s="159"/>
      <c r="H421" s="159"/>
      <c r="I421" s="159" t="e">
        <f t="array" aca="1" ref="I421" ca="1">_xludf.IFNA(INDEX(รายชื่ออาจารย์ตามสาขา!$F:$F,MATCH('เอกสารหมายเลข 1 ส่งเสิรม'!$T421,รายชื่ออาจารย์ตามสาขา!$B:$B,0)),"บุคคลภายนอก")</f>
        <v>#NAME?</v>
      </c>
      <c r="J421" s="135" t="e">
        <f t="shared" ca="1" si="812"/>
        <v>#NAME?</v>
      </c>
      <c r="K421" s="135" t="e">
        <f t="shared" ca="1" si="813"/>
        <v>#NAME?</v>
      </c>
      <c r="L421" s="135"/>
      <c r="M421" s="135" t="e">
        <f t="shared" ca="1" si="814"/>
        <v>#NAME?</v>
      </c>
      <c r="N421" s="135" t="e">
        <f t="shared" ca="1" si="815"/>
        <v>#NAME?</v>
      </c>
      <c r="O421" s="135" t="e">
        <f t="shared" ca="1" si="816"/>
        <v>#NAME?</v>
      </c>
      <c r="P421" s="135" t="e">
        <f t="shared" ca="1" si="789"/>
        <v>#NAME?</v>
      </c>
      <c r="Q421" s="159"/>
      <c r="R421" s="159"/>
      <c r="S421" s="159"/>
      <c r="T421" s="140">
        <v>3469900117639</v>
      </c>
      <c r="U421" s="140">
        <v>3469900117639</v>
      </c>
      <c r="V421" s="131">
        <f t="shared" si="18"/>
        <v>1</v>
      </c>
      <c r="W421" s="135">
        <f t="shared" si="817"/>
        <v>0</v>
      </c>
      <c r="X421" s="135">
        <f t="shared" si="818"/>
        <v>0</v>
      </c>
      <c r="Y421" s="135"/>
      <c r="Z421" s="135">
        <f t="shared" si="819"/>
        <v>0</v>
      </c>
      <c r="AA421" s="135">
        <f t="shared" si="820"/>
        <v>0</v>
      </c>
      <c r="AB421" s="135">
        <f t="shared" si="821"/>
        <v>0</v>
      </c>
      <c r="AC421" s="135">
        <f t="shared" si="791"/>
        <v>0</v>
      </c>
      <c r="AD421" s="140"/>
      <c r="AE421" s="140"/>
      <c r="AF421" s="140"/>
      <c r="AG421" s="140"/>
      <c r="AH421" s="140"/>
      <c r="AI421" s="140"/>
      <c r="AJ421" s="140"/>
      <c r="AK421" s="140"/>
      <c r="AL421" s="140"/>
      <c r="AM421" s="140"/>
      <c r="AN421" s="140"/>
      <c r="AO421" s="140"/>
      <c r="AP421" s="140"/>
      <c r="AQ421" s="140"/>
      <c r="AR421" s="140"/>
      <c r="AS421" s="140"/>
      <c r="AT421" s="140"/>
      <c r="AU421" s="140"/>
      <c r="AV421" s="140"/>
      <c r="AW421" s="140"/>
    </row>
    <row r="422" spans="1:49" ht="21.75" customHeight="1">
      <c r="A422" s="159"/>
      <c r="B422" s="159" t="str">
        <f t="array" ref="B422">INDEX(รายชื่ออาจารย์ตามสาขา!$C:$C,MATCH('เอกสารหมายเลข 1 ส่งเสิรม'!$T422,รายชื่ออาจารย์ตามสาขา!$B:$B,0))</f>
        <v>Mr.Lloyd James Turner  -</v>
      </c>
      <c r="C422" s="159" t="str">
        <f t="array" ref="C422">INDEX(รายชื่ออาจารย์ตามสาขา!$D:$D,MATCH('เอกสารหมายเลข 1 ส่งเสิรม'!$T422,รายชื่ออาจารย์ตามสาขา!$B:$B,0))</f>
        <v>คณะมนุษยศาสตร์และสังคมศาสตร์</v>
      </c>
      <c r="D422" s="159" t="str">
        <f t="array" ref="D422">INDEX(รายชื่ออาจารย์ตามสาขา!$E:$E,MATCH('เอกสารหมายเลข 1 ส่งเสิรม'!$T422,รายชื่ออาจารย์ตามสาขา!$B:$B,0))</f>
        <v>สาขาวิชาภาษาต่างประเทศ</v>
      </c>
      <c r="E422" s="159"/>
      <c r="F422" s="159"/>
      <c r="G422" s="159"/>
      <c r="H422" s="159"/>
      <c r="I422" s="159" t="e">
        <f t="array" aca="1" ref="I422" ca="1">_xludf.IFNA(INDEX(รายชื่ออาจารย์ตามสาขา!$F:$F,MATCH('เอกสารหมายเลข 1 ส่งเสิรม'!$T422,รายชื่ออาจารย์ตามสาขา!$B:$B,0)),"บุคคลภายนอก")</f>
        <v>#NAME?</v>
      </c>
      <c r="J422" s="135" t="e">
        <f t="shared" ca="1" si="812"/>
        <v>#NAME?</v>
      </c>
      <c r="K422" s="135" t="e">
        <f t="shared" ca="1" si="813"/>
        <v>#NAME?</v>
      </c>
      <c r="L422" s="135"/>
      <c r="M422" s="135" t="e">
        <f t="shared" ca="1" si="814"/>
        <v>#NAME?</v>
      </c>
      <c r="N422" s="135" t="e">
        <f t="shared" ca="1" si="815"/>
        <v>#NAME?</v>
      </c>
      <c r="O422" s="135" t="e">
        <f t="shared" ca="1" si="816"/>
        <v>#NAME?</v>
      </c>
      <c r="P422" s="135" t="e">
        <f t="shared" ca="1" si="789"/>
        <v>#NAME?</v>
      </c>
      <c r="Q422" s="159"/>
      <c r="R422" s="159"/>
      <c r="S422" s="159"/>
      <c r="T422" s="140">
        <v>520842715</v>
      </c>
      <c r="U422" s="140">
        <v>520842715</v>
      </c>
      <c r="V422" s="131">
        <f t="shared" si="18"/>
        <v>1</v>
      </c>
      <c r="W422" s="135">
        <f t="shared" si="817"/>
        <v>0</v>
      </c>
      <c r="X422" s="135">
        <f t="shared" si="818"/>
        <v>0</v>
      </c>
      <c r="Y422" s="135"/>
      <c r="Z422" s="135">
        <f t="shared" si="819"/>
        <v>0</v>
      </c>
      <c r="AA422" s="135">
        <f t="shared" si="820"/>
        <v>0</v>
      </c>
      <c r="AB422" s="135">
        <f t="shared" si="821"/>
        <v>0</v>
      </c>
      <c r="AC422" s="135">
        <f t="shared" si="791"/>
        <v>0</v>
      </c>
      <c r="AD422" s="140"/>
      <c r="AE422" s="140"/>
      <c r="AF422" s="140"/>
      <c r="AG422" s="140"/>
      <c r="AH422" s="140"/>
      <c r="AI422" s="140"/>
      <c r="AJ422" s="140"/>
      <c r="AK422" s="140"/>
      <c r="AL422" s="140"/>
      <c r="AM422" s="140"/>
      <c r="AN422" s="140"/>
      <c r="AO422" s="140"/>
      <c r="AP422" s="140"/>
      <c r="AQ422" s="140"/>
      <c r="AR422" s="140"/>
      <c r="AS422" s="140"/>
      <c r="AT422" s="140"/>
      <c r="AU422" s="140"/>
      <c r="AV422" s="140"/>
      <c r="AW422" s="140"/>
    </row>
    <row r="423" spans="1:49" ht="21.75" customHeight="1">
      <c r="A423" s="159"/>
      <c r="B423" s="159" t="str">
        <f t="array" ref="B423">INDEX(รายชื่ออาจารย์ตามสาขา!$C:$C,MATCH('เอกสารหมายเลข 1 ส่งเสิรม'!$T423,รายชื่ออาจารย์ตามสาขา!$B:$B,0))</f>
        <v>Mr.Rodric W Carkhuf  -</v>
      </c>
      <c r="C423" s="159" t="str">
        <f t="array" ref="C423">INDEX(รายชื่ออาจารย์ตามสาขา!$D:$D,MATCH('เอกสารหมายเลข 1 ส่งเสิรม'!$T423,รายชื่ออาจารย์ตามสาขา!$B:$B,0))</f>
        <v>คณะมนุษยศาสตร์และสังคมศาสตร์</v>
      </c>
      <c r="D423" s="159" t="str">
        <f t="array" ref="D423">INDEX(รายชื่ออาจารย์ตามสาขา!$E:$E,MATCH('เอกสารหมายเลข 1 ส่งเสิรม'!$T423,รายชื่ออาจารย์ตามสาขา!$B:$B,0))</f>
        <v>สาขาวิชาภาษาต่างประเทศ</v>
      </c>
      <c r="E423" s="159"/>
      <c r="F423" s="159"/>
      <c r="G423" s="159"/>
      <c r="H423" s="159"/>
      <c r="I423" s="159" t="e">
        <f t="array" aca="1" ref="I423" ca="1">_xludf.IFNA(INDEX(รายชื่ออาจารย์ตามสาขา!$F:$F,MATCH('เอกสารหมายเลข 1 ส่งเสิรม'!$T423,รายชื่ออาจารย์ตามสาขา!$B:$B,0)),"บุคคลภายนอก")</f>
        <v>#NAME?</v>
      </c>
      <c r="J423" s="135" t="e">
        <f t="shared" ca="1" si="812"/>
        <v>#NAME?</v>
      </c>
      <c r="K423" s="135" t="e">
        <f t="shared" ca="1" si="813"/>
        <v>#NAME?</v>
      </c>
      <c r="L423" s="135"/>
      <c r="M423" s="135" t="e">
        <f t="shared" ca="1" si="814"/>
        <v>#NAME?</v>
      </c>
      <c r="N423" s="135" t="e">
        <f t="shared" ca="1" si="815"/>
        <v>#NAME?</v>
      </c>
      <c r="O423" s="135" t="e">
        <f t="shared" ca="1" si="816"/>
        <v>#NAME?</v>
      </c>
      <c r="P423" s="135" t="e">
        <f t="shared" ca="1" si="789"/>
        <v>#NAME?</v>
      </c>
      <c r="Q423" s="159"/>
      <c r="R423" s="159"/>
      <c r="S423" s="159"/>
      <c r="T423" s="140">
        <v>548511390</v>
      </c>
      <c r="U423" s="140">
        <v>548511390</v>
      </c>
      <c r="V423" s="131">
        <f t="shared" si="18"/>
        <v>1</v>
      </c>
      <c r="W423" s="135">
        <f t="shared" si="817"/>
        <v>0</v>
      </c>
      <c r="X423" s="135">
        <f t="shared" si="818"/>
        <v>0</v>
      </c>
      <c r="Y423" s="135"/>
      <c r="Z423" s="135">
        <f t="shared" si="819"/>
        <v>0</v>
      </c>
      <c r="AA423" s="135">
        <f t="shared" si="820"/>
        <v>0</v>
      </c>
      <c r="AB423" s="135">
        <f t="shared" si="821"/>
        <v>0</v>
      </c>
      <c r="AC423" s="135">
        <f t="shared" si="791"/>
        <v>0</v>
      </c>
      <c r="AD423" s="140"/>
      <c r="AE423" s="140"/>
      <c r="AF423" s="140"/>
      <c r="AG423" s="140"/>
      <c r="AH423" s="140"/>
      <c r="AI423" s="140"/>
      <c r="AJ423" s="140"/>
      <c r="AK423" s="140"/>
      <c r="AL423" s="140"/>
      <c r="AM423" s="140"/>
      <c r="AN423" s="140"/>
      <c r="AO423" s="140"/>
      <c r="AP423" s="140"/>
      <c r="AQ423" s="140"/>
      <c r="AR423" s="140"/>
      <c r="AS423" s="140"/>
      <c r="AT423" s="140"/>
      <c r="AU423" s="140"/>
      <c r="AV423" s="140"/>
      <c r="AW423" s="140"/>
    </row>
    <row r="424" spans="1:49" ht="21.75" customHeight="1">
      <c r="A424" s="159"/>
      <c r="B424" s="159" t="str">
        <f t="array" ref="B424">INDEX(รายชื่ออาจารย์ตามสาขา!$C:$C,MATCH('เอกสารหมายเลข 1 ส่งเสิรม'!$T424,รายชื่ออาจารย์ตามสาขา!$B:$B,0))</f>
        <v>Miss.Tran Thi Thuong  -</v>
      </c>
      <c r="C424" s="159" t="str">
        <f t="array" ref="C424">INDEX(รายชื่ออาจารย์ตามสาขา!$D:$D,MATCH('เอกสารหมายเลข 1 ส่งเสิรม'!$T424,รายชื่ออาจารย์ตามสาขา!$B:$B,0))</f>
        <v>คณะมนุษยศาสตร์และสังคมศาสตร์</v>
      </c>
      <c r="D424" s="159" t="str">
        <f t="array" ref="D424">INDEX(รายชื่ออาจารย์ตามสาขา!$E:$E,MATCH('เอกสารหมายเลข 1 ส่งเสิรม'!$T424,รายชื่ออาจารย์ตามสาขา!$B:$B,0))</f>
        <v>สาขาวิชาภาษาต่างประเทศ</v>
      </c>
      <c r="E424" s="159"/>
      <c r="F424" s="159"/>
      <c r="G424" s="159"/>
      <c r="H424" s="159"/>
      <c r="I424" s="159" t="e">
        <f t="array" aca="1" ref="I424" ca="1">_xludf.IFNA(INDEX(รายชื่ออาจารย์ตามสาขา!$F:$F,MATCH('เอกสารหมายเลข 1 ส่งเสิรม'!$T424,รายชื่ออาจารย์ตามสาขา!$B:$B,0)),"บุคคลภายนอก")</f>
        <v>#NAME?</v>
      </c>
      <c r="J424" s="135" t="e">
        <f t="shared" ca="1" si="812"/>
        <v>#NAME?</v>
      </c>
      <c r="K424" s="135" t="e">
        <f t="shared" ca="1" si="813"/>
        <v>#NAME?</v>
      </c>
      <c r="L424" s="135"/>
      <c r="M424" s="135" t="e">
        <f t="shared" ca="1" si="814"/>
        <v>#NAME?</v>
      </c>
      <c r="N424" s="135" t="e">
        <f t="shared" ca="1" si="815"/>
        <v>#NAME?</v>
      </c>
      <c r="O424" s="135" t="e">
        <f t="shared" ca="1" si="816"/>
        <v>#NAME?</v>
      </c>
      <c r="P424" s="135" t="e">
        <f t="shared" ca="1" si="789"/>
        <v>#NAME?</v>
      </c>
      <c r="Q424" s="159"/>
      <c r="R424" s="159"/>
      <c r="S424" s="159"/>
      <c r="T424" s="140">
        <v>9345712</v>
      </c>
      <c r="U424" s="140">
        <v>9345712</v>
      </c>
      <c r="V424" s="131">
        <f t="shared" si="18"/>
        <v>1</v>
      </c>
      <c r="W424" s="135">
        <f t="shared" si="817"/>
        <v>0</v>
      </c>
      <c r="X424" s="135">
        <f t="shared" si="818"/>
        <v>0</v>
      </c>
      <c r="Y424" s="135"/>
      <c r="Z424" s="135">
        <f t="shared" si="819"/>
        <v>0</v>
      </c>
      <c r="AA424" s="135">
        <f t="shared" si="820"/>
        <v>0</v>
      </c>
      <c r="AB424" s="135">
        <f t="shared" si="821"/>
        <v>0</v>
      </c>
      <c r="AC424" s="135">
        <f t="shared" si="791"/>
        <v>0</v>
      </c>
      <c r="AD424" s="140"/>
      <c r="AE424" s="140"/>
      <c r="AF424" s="140"/>
      <c r="AG424" s="140"/>
      <c r="AH424" s="140"/>
      <c r="AI424" s="140"/>
      <c r="AJ424" s="140"/>
      <c r="AK424" s="140"/>
      <c r="AL424" s="140"/>
      <c r="AM424" s="140"/>
      <c r="AN424" s="140"/>
      <c r="AO424" s="140"/>
      <c r="AP424" s="140"/>
      <c r="AQ424" s="140"/>
      <c r="AR424" s="140"/>
      <c r="AS424" s="140"/>
      <c r="AT424" s="140"/>
      <c r="AU424" s="140"/>
      <c r="AV424" s="140"/>
      <c r="AW424" s="140"/>
    </row>
    <row r="425" spans="1:49" ht="21.75" customHeight="1">
      <c r="A425" s="159"/>
      <c r="B425" s="159" t="str">
        <f t="array" ref="B425">INDEX(รายชื่ออาจารย์ตามสาขา!$C:$C,MATCH('เอกสารหมายเลข 1 ส่งเสิรม'!$T425,รายชื่ออาจารย์ตามสาขา!$B:$B,0))</f>
        <v>Miss.Le Thi Mai Thu  -</v>
      </c>
      <c r="C425" s="159" t="str">
        <f t="array" ref="C425">INDEX(รายชื่ออาจารย์ตามสาขา!$D:$D,MATCH('เอกสารหมายเลข 1 ส่งเสิรม'!$T425,รายชื่ออาจารย์ตามสาขา!$B:$B,0))</f>
        <v>คณะมนุษยศาสตร์และสังคมศาสตร์</v>
      </c>
      <c r="D425" s="159" t="str">
        <f t="array" ref="D425">INDEX(รายชื่ออาจารย์ตามสาขา!$E:$E,MATCH('เอกสารหมายเลข 1 ส่งเสิรม'!$T425,รายชื่ออาจารย์ตามสาขา!$B:$B,0))</f>
        <v>สาขาวิชาภาษาต่างประเทศ</v>
      </c>
      <c r="E425" s="159"/>
      <c r="F425" s="159"/>
      <c r="G425" s="159"/>
      <c r="H425" s="159"/>
      <c r="I425" s="159" t="e">
        <f t="array" aca="1" ref="I425" ca="1">_xludf.IFNA(INDEX(รายชื่ออาจารย์ตามสาขา!$F:$F,MATCH('เอกสารหมายเลข 1 ส่งเสิรม'!$T425,รายชื่ออาจารย์ตามสาขา!$B:$B,0)),"บุคคลภายนอก")</f>
        <v>#NAME?</v>
      </c>
      <c r="J425" s="135" t="e">
        <f t="shared" ca="1" si="812"/>
        <v>#NAME?</v>
      </c>
      <c r="K425" s="135" t="e">
        <f t="shared" ca="1" si="813"/>
        <v>#NAME?</v>
      </c>
      <c r="L425" s="135"/>
      <c r="M425" s="135" t="e">
        <f t="shared" ca="1" si="814"/>
        <v>#NAME?</v>
      </c>
      <c r="N425" s="135" t="e">
        <f t="shared" ca="1" si="815"/>
        <v>#NAME?</v>
      </c>
      <c r="O425" s="135" t="e">
        <f t="shared" ca="1" si="816"/>
        <v>#NAME?</v>
      </c>
      <c r="P425" s="135" t="e">
        <f t="shared" ca="1" si="789"/>
        <v>#NAME?</v>
      </c>
      <c r="Q425" s="159"/>
      <c r="R425" s="159"/>
      <c r="S425" s="159"/>
      <c r="T425" s="140" t="s">
        <v>414</v>
      </c>
      <c r="U425" s="140" t="s">
        <v>414</v>
      </c>
      <c r="V425" s="131">
        <f t="shared" si="18"/>
        <v>1</v>
      </c>
      <c r="W425" s="135">
        <f t="shared" si="817"/>
        <v>0</v>
      </c>
      <c r="X425" s="135">
        <f t="shared" si="818"/>
        <v>0</v>
      </c>
      <c r="Y425" s="135"/>
      <c r="Z425" s="135">
        <f t="shared" si="819"/>
        <v>0</v>
      </c>
      <c r="AA425" s="135">
        <f t="shared" si="820"/>
        <v>0</v>
      </c>
      <c r="AB425" s="135">
        <f t="shared" si="821"/>
        <v>0</v>
      </c>
      <c r="AC425" s="135">
        <f t="shared" si="791"/>
        <v>0</v>
      </c>
      <c r="AD425" s="140"/>
      <c r="AE425" s="140"/>
      <c r="AF425" s="140"/>
      <c r="AG425" s="140"/>
      <c r="AH425" s="140"/>
      <c r="AI425" s="140"/>
      <c r="AJ425" s="140"/>
      <c r="AK425" s="140"/>
      <c r="AL425" s="140"/>
      <c r="AM425" s="140"/>
      <c r="AN425" s="140"/>
      <c r="AO425" s="140"/>
      <c r="AP425" s="140"/>
      <c r="AQ425" s="140"/>
      <c r="AR425" s="140"/>
      <c r="AS425" s="140"/>
      <c r="AT425" s="140"/>
      <c r="AU425" s="140"/>
      <c r="AV425" s="140"/>
      <c r="AW425" s="140"/>
    </row>
    <row r="426" spans="1:49" ht="21.75" customHeight="1">
      <c r="A426" s="159"/>
      <c r="B426" s="159" t="str">
        <f t="array" ref="B426">INDEX(รายชื่ออาจารย์ตามสาขา!$C:$C,MATCH('เอกสารหมายเลข 1 ส่งเสิรม'!$T426,รายชื่ออาจารย์ตามสาขา!$B:$B,0))</f>
        <v>Ms.Ma.Marriz Muyco Hablo  -</v>
      </c>
      <c r="C426" s="159" t="str">
        <f t="array" ref="C426">INDEX(รายชื่ออาจารย์ตามสาขา!$D:$D,MATCH('เอกสารหมายเลข 1 ส่งเสิรม'!$T426,รายชื่ออาจารย์ตามสาขา!$B:$B,0))</f>
        <v>คณะมนุษยศาสตร์และสังคมศาสตร์</v>
      </c>
      <c r="D426" s="159" t="str">
        <f t="array" ref="D426">INDEX(รายชื่ออาจารย์ตามสาขา!$E:$E,MATCH('เอกสารหมายเลข 1 ส่งเสิรม'!$T426,รายชื่ออาจารย์ตามสาขา!$B:$B,0))</f>
        <v>สาขาวิชาภาษาต่างประเทศ</v>
      </c>
      <c r="E426" s="159"/>
      <c r="F426" s="159"/>
      <c r="G426" s="159"/>
      <c r="H426" s="159"/>
      <c r="I426" s="159" t="e">
        <f t="array" aca="1" ref="I426" ca="1">_xludf.IFNA(INDEX(รายชื่ออาจารย์ตามสาขา!$F:$F,MATCH('เอกสารหมายเลข 1 ส่งเสิรม'!$T426,รายชื่ออาจารย์ตามสาขา!$B:$B,0)),"บุคคลภายนอก")</f>
        <v>#NAME?</v>
      </c>
      <c r="J426" s="135" t="e">
        <f t="shared" ca="1" si="812"/>
        <v>#NAME?</v>
      </c>
      <c r="K426" s="135" t="e">
        <f t="shared" ca="1" si="813"/>
        <v>#NAME?</v>
      </c>
      <c r="L426" s="135"/>
      <c r="M426" s="135" t="e">
        <f t="shared" ca="1" si="814"/>
        <v>#NAME?</v>
      </c>
      <c r="N426" s="135" t="e">
        <f t="shared" ca="1" si="815"/>
        <v>#NAME?</v>
      </c>
      <c r="O426" s="135" t="e">
        <f t="shared" ca="1" si="816"/>
        <v>#NAME?</v>
      </c>
      <c r="P426" s="135" t="e">
        <f t="shared" ca="1" si="789"/>
        <v>#NAME?</v>
      </c>
      <c r="Q426" s="159"/>
      <c r="R426" s="159"/>
      <c r="S426" s="159"/>
      <c r="T426" s="140" t="s">
        <v>416</v>
      </c>
      <c r="U426" s="140" t="s">
        <v>416</v>
      </c>
      <c r="V426" s="131">
        <f t="shared" si="18"/>
        <v>1</v>
      </c>
      <c r="W426" s="135">
        <f t="shared" si="817"/>
        <v>0</v>
      </c>
      <c r="X426" s="135">
        <f t="shared" si="818"/>
        <v>0</v>
      </c>
      <c r="Y426" s="135"/>
      <c r="Z426" s="135">
        <f t="shared" si="819"/>
        <v>0</v>
      </c>
      <c r="AA426" s="135">
        <f t="shared" si="820"/>
        <v>0</v>
      </c>
      <c r="AB426" s="135">
        <f t="shared" si="821"/>
        <v>0</v>
      </c>
      <c r="AC426" s="135">
        <f t="shared" si="791"/>
        <v>0</v>
      </c>
      <c r="AD426" s="140"/>
      <c r="AE426" s="140"/>
      <c r="AF426" s="140"/>
      <c r="AG426" s="140"/>
      <c r="AH426" s="140"/>
      <c r="AI426" s="140"/>
      <c r="AJ426" s="140"/>
      <c r="AK426" s="140"/>
      <c r="AL426" s="140"/>
      <c r="AM426" s="140"/>
      <c r="AN426" s="140"/>
      <c r="AO426" s="140"/>
      <c r="AP426" s="140"/>
      <c r="AQ426" s="140"/>
      <c r="AR426" s="140"/>
      <c r="AS426" s="140"/>
      <c r="AT426" s="140"/>
      <c r="AU426" s="140"/>
      <c r="AV426" s="140"/>
      <c r="AW426" s="140"/>
    </row>
    <row r="427" spans="1:49" ht="21.75" customHeight="1">
      <c r="A427" s="159"/>
      <c r="B427" s="159" t="str">
        <f t="array" ref="B427">INDEX(รายชื่ออาจารย์ตามสาขา!$C:$C,MATCH('เอกสารหมายเลข 1 ส่งเสิรม'!$T427,รายชื่ออาจารย์ตามสาขา!$B:$B,0))</f>
        <v>Miss.LI Yuqi   -</v>
      </c>
      <c r="C427" s="159" t="str">
        <f t="array" ref="C427">INDEX(รายชื่ออาจารย์ตามสาขา!$D:$D,MATCH('เอกสารหมายเลข 1 ส่งเสิรม'!$T427,รายชื่ออาจารย์ตามสาขา!$B:$B,0))</f>
        <v>คณะมนุษยศาสตร์และสังคมศาสตร์</v>
      </c>
      <c r="D427" s="159" t="str">
        <f t="array" ref="D427">INDEX(รายชื่ออาจารย์ตามสาขา!$E:$E,MATCH('เอกสารหมายเลข 1 ส่งเสิรม'!$T427,รายชื่ออาจารย์ตามสาขา!$B:$B,0))</f>
        <v>สาขาวิชาภาษาต่างประเทศ</v>
      </c>
      <c r="E427" s="159"/>
      <c r="F427" s="159"/>
      <c r="G427" s="159"/>
      <c r="H427" s="159"/>
      <c r="I427" s="159" t="e">
        <f t="array" aca="1" ref="I427" ca="1">_xludf.IFNA(INDEX(รายชื่ออาจารย์ตามสาขา!$F:$F,MATCH('เอกสารหมายเลข 1 ส่งเสิรม'!$T427,รายชื่ออาจารย์ตามสาขา!$B:$B,0)),"บุคคลภายนอก")</f>
        <v>#NAME?</v>
      </c>
      <c r="J427" s="135" t="e">
        <f t="shared" ca="1" si="812"/>
        <v>#NAME?</v>
      </c>
      <c r="K427" s="135" t="e">
        <f t="shared" ca="1" si="813"/>
        <v>#NAME?</v>
      </c>
      <c r="L427" s="135"/>
      <c r="M427" s="135" t="e">
        <f t="shared" ca="1" si="814"/>
        <v>#NAME?</v>
      </c>
      <c r="N427" s="135" t="e">
        <f t="shared" ca="1" si="815"/>
        <v>#NAME?</v>
      </c>
      <c r="O427" s="135" t="e">
        <f t="shared" ca="1" si="816"/>
        <v>#NAME?</v>
      </c>
      <c r="P427" s="135" t="e">
        <f t="shared" ca="1" si="789"/>
        <v>#NAME?</v>
      </c>
      <c r="Q427" s="159"/>
      <c r="R427" s="159"/>
      <c r="S427" s="159"/>
      <c r="T427" s="140" t="s">
        <v>418</v>
      </c>
      <c r="U427" s="140" t="s">
        <v>418</v>
      </c>
      <c r="V427" s="131">
        <f t="shared" si="18"/>
        <v>1</v>
      </c>
      <c r="W427" s="135">
        <f t="shared" si="817"/>
        <v>0</v>
      </c>
      <c r="X427" s="135">
        <f t="shared" si="818"/>
        <v>0</v>
      </c>
      <c r="Y427" s="135"/>
      <c r="Z427" s="135">
        <f t="shared" si="819"/>
        <v>0</v>
      </c>
      <c r="AA427" s="135">
        <f t="shared" si="820"/>
        <v>0</v>
      </c>
      <c r="AB427" s="135">
        <f t="shared" si="821"/>
        <v>0</v>
      </c>
      <c r="AC427" s="135">
        <f t="shared" si="791"/>
        <v>0</v>
      </c>
      <c r="AD427" s="140"/>
      <c r="AE427" s="140"/>
      <c r="AF427" s="140"/>
      <c r="AG427" s="140"/>
      <c r="AH427" s="140"/>
      <c r="AI427" s="140"/>
      <c r="AJ427" s="140"/>
      <c r="AK427" s="140"/>
      <c r="AL427" s="140"/>
      <c r="AM427" s="140"/>
      <c r="AN427" s="140"/>
      <c r="AO427" s="140"/>
      <c r="AP427" s="140"/>
      <c r="AQ427" s="140"/>
      <c r="AR427" s="140"/>
      <c r="AS427" s="140"/>
      <c r="AT427" s="140"/>
      <c r="AU427" s="140"/>
      <c r="AV427" s="140"/>
      <c r="AW427" s="140"/>
    </row>
    <row r="428" spans="1:49" ht="21.75" customHeight="1">
      <c r="A428" s="159"/>
      <c r="B428" s="159" t="str">
        <f t="array" ref="B428">INDEX(รายชื่ออาจารย์ตามสาขา!$C:$C,MATCH('เอกสารหมายเลข 1 ส่งเสิรม'!$T428,รายชื่ออาจารย์ตามสาขา!$B:$B,0))</f>
        <v>Mr.Brendan Douglas  Mckell</v>
      </c>
      <c r="C428" s="159" t="str">
        <f t="array" ref="C428">INDEX(รายชื่ออาจารย์ตามสาขา!$D:$D,MATCH('เอกสารหมายเลข 1 ส่งเสิรม'!$T428,รายชื่ออาจารย์ตามสาขา!$B:$B,0))</f>
        <v>คณะมนุษยศาสตร์และสังคมศาสตร์</v>
      </c>
      <c r="D428" s="159" t="str">
        <f t="array" ref="D428">INDEX(รายชื่ออาจารย์ตามสาขา!$E:$E,MATCH('เอกสารหมายเลข 1 ส่งเสิรม'!$T428,รายชื่ออาจารย์ตามสาขา!$B:$B,0))</f>
        <v>สาขาวิชาภาษาต่างประเทศ</v>
      </c>
      <c r="E428" s="159"/>
      <c r="F428" s="159"/>
      <c r="G428" s="159"/>
      <c r="H428" s="159"/>
      <c r="I428" s="159" t="e">
        <f t="array" aca="1" ref="I428" ca="1">_xludf.IFNA(INDEX(รายชื่ออาจารย์ตามสาขา!$F:$F,MATCH('เอกสารหมายเลข 1 ส่งเสิรม'!$T428,รายชื่ออาจารย์ตามสาขา!$B:$B,0)),"บุคคลภายนอก")</f>
        <v>#NAME?</v>
      </c>
      <c r="J428" s="135" t="e">
        <f t="shared" ca="1" si="812"/>
        <v>#NAME?</v>
      </c>
      <c r="K428" s="135" t="e">
        <f t="shared" ca="1" si="813"/>
        <v>#NAME?</v>
      </c>
      <c r="L428" s="135"/>
      <c r="M428" s="135" t="e">
        <f t="shared" ca="1" si="814"/>
        <v>#NAME?</v>
      </c>
      <c r="N428" s="135" t="e">
        <f t="shared" ca="1" si="815"/>
        <v>#NAME?</v>
      </c>
      <c r="O428" s="135" t="e">
        <f t="shared" ca="1" si="816"/>
        <v>#NAME?</v>
      </c>
      <c r="P428" s="135" t="e">
        <f t="shared" ca="1" si="789"/>
        <v>#NAME?</v>
      </c>
      <c r="Q428" s="159"/>
      <c r="R428" s="159"/>
      <c r="S428" s="159"/>
      <c r="T428" s="140" t="s">
        <v>420</v>
      </c>
      <c r="U428" s="140" t="s">
        <v>420</v>
      </c>
      <c r="V428" s="131">
        <f t="shared" si="18"/>
        <v>1</v>
      </c>
      <c r="W428" s="135">
        <f t="shared" si="817"/>
        <v>0</v>
      </c>
      <c r="X428" s="135">
        <f t="shared" si="818"/>
        <v>0</v>
      </c>
      <c r="Y428" s="135"/>
      <c r="Z428" s="135">
        <f t="shared" si="819"/>
        <v>0</v>
      </c>
      <c r="AA428" s="135">
        <f t="shared" si="820"/>
        <v>0</v>
      </c>
      <c r="AB428" s="135">
        <f t="shared" si="821"/>
        <v>0</v>
      </c>
      <c r="AC428" s="135">
        <f t="shared" si="791"/>
        <v>0</v>
      </c>
      <c r="AD428" s="140"/>
      <c r="AE428" s="140"/>
      <c r="AF428" s="140"/>
      <c r="AG428" s="140"/>
      <c r="AH428" s="140"/>
      <c r="AI428" s="140"/>
      <c r="AJ428" s="140"/>
      <c r="AK428" s="140"/>
      <c r="AL428" s="140"/>
      <c r="AM428" s="140"/>
      <c r="AN428" s="140"/>
      <c r="AO428" s="140"/>
      <c r="AP428" s="140"/>
      <c r="AQ428" s="140"/>
      <c r="AR428" s="140"/>
      <c r="AS428" s="140"/>
      <c r="AT428" s="140"/>
      <c r="AU428" s="140"/>
      <c r="AV428" s="140"/>
      <c r="AW428" s="140"/>
    </row>
    <row r="429" spans="1:49" ht="21.75" customHeight="1">
      <c r="A429" s="159"/>
      <c r="B429" s="159" t="str">
        <f t="array" ref="B429">INDEX(รายชื่ออาจารย์ตามสาขา!$C:$C,MATCH('เอกสารหมายเลข 1 ส่งเสิรม'!$T429,รายชื่ออาจารย์ตามสาขา!$B:$B,0))</f>
        <v>Mr.Chanthavisouk  Lattana</v>
      </c>
      <c r="C429" s="159" t="str">
        <f t="array" ref="C429">INDEX(รายชื่ออาจารย์ตามสาขา!$D:$D,MATCH('เอกสารหมายเลข 1 ส่งเสิรม'!$T429,รายชื่ออาจารย์ตามสาขา!$B:$B,0))</f>
        <v>คณะมนุษยศาสตร์และสังคมศาสตร์</v>
      </c>
      <c r="D429" s="159" t="str">
        <f t="array" ref="D429">INDEX(รายชื่ออาจารย์ตามสาขา!$E:$E,MATCH('เอกสารหมายเลข 1 ส่งเสิรม'!$T429,รายชื่ออาจารย์ตามสาขา!$B:$B,0))</f>
        <v>สาขาวิชาภาษาต่างประเทศ</v>
      </c>
      <c r="E429" s="159"/>
      <c r="F429" s="159"/>
      <c r="G429" s="159"/>
      <c r="H429" s="159"/>
      <c r="I429" s="159" t="e">
        <f t="array" aca="1" ref="I429" ca="1">_xludf.IFNA(INDEX(รายชื่ออาจารย์ตามสาขา!$F:$F,MATCH('เอกสารหมายเลข 1 ส่งเสิรม'!$T429,รายชื่ออาจารย์ตามสาขา!$B:$B,0)),"บุคคลภายนอก")</f>
        <v>#NAME?</v>
      </c>
      <c r="J429" s="135" t="e">
        <f t="shared" ca="1" si="812"/>
        <v>#NAME?</v>
      </c>
      <c r="K429" s="135" t="e">
        <f t="shared" ca="1" si="813"/>
        <v>#NAME?</v>
      </c>
      <c r="L429" s="135"/>
      <c r="M429" s="135" t="e">
        <f t="shared" ca="1" si="814"/>
        <v>#NAME?</v>
      </c>
      <c r="N429" s="135" t="e">
        <f t="shared" ca="1" si="815"/>
        <v>#NAME?</v>
      </c>
      <c r="O429" s="135" t="e">
        <f t="shared" ca="1" si="816"/>
        <v>#NAME?</v>
      </c>
      <c r="P429" s="135" t="e">
        <f t="shared" ca="1" si="789"/>
        <v>#NAME?</v>
      </c>
      <c r="Q429" s="159"/>
      <c r="R429" s="159"/>
      <c r="S429" s="159"/>
      <c r="T429" s="140" t="s">
        <v>422</v>
      </c>
      <c r="U429" s="140" t="s">
        <v>422</v>
      </c>
      <c r="V429" s="131">
        <f t="shared" si="18"/>
        <v>1</v>
      </c>
      <c r="W429" s="135">
        <f t="shared" si="817"/>
        <v>0</v>
      </c>
      <c r="X429" s="135">
        <f t="shared" si="818"/>
        <v>0</v>
      </c>
      <c r="Y429" s="135"/>
      <c r="Z429" s="135">
        <f t="shared" si="819"/>
        <v>0</v>
      </c>
      <c r="AA429" s="135">
        <f t="shared" si="820"/>
        <v>0</v>
      </c>
      <c r="AB429" s="135">
        <f t="shared" si="821"/>
        <v>0</v>
      </c>
      <c r="AC429" s="135">
        <f t="shared" si="791"/>
        <v>0</v>
      </c>
      <c r="AD429" s="140"/>
      <c r="AE429" s="140"/>
      <c r="AF429" s="140"/>
      <c r="AG429" s="140"/>
      <c r="AH429" s="140"/>
      <c r="AI429" s="140"/>
      <c r="AJ429" s="140"/>
      <c r="AK429" s="140"/>
      <c r="AL429" s="140"/>
      <c r="AM429" s="140"/>
      <c r="AN429" s="140"/>
      <c r="AO429" s="140"/>
      <c r="AP429" s="140"/>
      <c r="AQ429" s="140"/>
      <c r="AR429" s="140"/>
      <c r="AS429" s="140"/>
      <c r="AT429" s="140"/>
      <c r="AU429" s="140"/>
      <c r="AV429" s="140"/>
      <c r="AW429" s="140"/>
    </row>
    <row r="430" spans="1:49" ht="21.75" customHeight="1">
      <c r="A430" s="159"/>
      <c r="B430" s="159" t="str">
        <f t="array" ref="B430">INDEX(รายชื่ออาจารย์ตามสาขา!$C:$C,MATCH('เอกสารหมายเลข 1 ส่งเสิรม'!$T430,รายชื่ออาจารย์ตามสาขา!$B:$B,0))</f>
        <v>Miss.Irene Medina Cruz  -</v>
      </c>
      <c r="C430" s="159" t="str">
        <f t="array" ref="C430">INDEX(รายชื่ออาจารย์ตามสาขา!$D:$D,MATCH('เอกสารหมายเลข 1 ส่งเสิรม'!$T430,รายชื่ออาจารย์ตามสาขา!$B:$B,0))</f>
        <v>คณะมนุษยศาสตร์และสังคมศาสตร์</v>
      </c>
      <c r="D430" s="159" t="str">
        <f t="array" ref="D430">INDEX(รายชื่ออาจารย์ตามสาขา!$E:$E,MATCH('เอกสารหมายเลข 1 ส่งเสิรม'!$T430,รายชื่ออาจารย์ตามสาขา!$B:$B,0))</f>
        <v>สาขาวิชาภาษาต่างประเทศ</v>
      </c>
      <c r="E430" s="159"/>
      <c r="F430" s="159"/>
      <c r="G430" s="159"/>
      <c r="H430" s="159"/>
      <c r="I430" s="159" t="e">
        <f t="array" aca="1" ref="I430" ca="1">_xludf.IFNA(INDEX(รายชื่ออาจารย์ตามสาขา!$F:$F,MATCH('เอกสารหมายเลข 1 ส่งเสิรม'!$T430,รายชื่ออาจารย์ตามสาขา!$B:$B,0)),"บุคคลภายนอก")</f>
        <v>#NAME?</v>
      </c>
      <c r="J430" s="135" t="e">
        <f t="shared" ca="1" si="812"/>
        <v>#NAME?</v>
      </c>
      <c r="K430" s="135" t="e">
        <f t="shared" ca="1" si="813"/>
        <v>#NAME?</v>
      </c>
      <c r="L430" s="135"/>
      <c r="M430" s="135" t="e">
        <f t="shared" ca="1" si="814"/>
        <v>#NAME?</v>
      </c>
      <c r="N430" s="135" t="e">
        <f t="shared" ca="1" si="815"/>
        <v>#NAME?</v>
      </c>
      <c r="O430" s="135" t="e">
        <f t="shared" ca="1" si="816"/>
        <v>#NAME?</v>
      </c>
      <c r="P430" s="135" t="e">
        <f t="shared" ca="1" si="789"/>
        <v>#NAME?</v>
      </c>
      <c r="Q430" s="159"/>
      <c r="R430" s="159"/>
      <c r="S430" s="159"/>
      <c r="T430" s="140" t="s">
        <v>424</v>
      </c>
      <c r="U430" s="140" t="s">
        <v>424</v>
      </c>
      <c r="V430" s="131">
        <f t="shared" si="18"/>
        <v>1</v>
      </c>
      <c r="W430" s="135">
        <f t="shared" si="817"/>
        <v>0</v>
      </c>
      <c r="X430" s="135">
        <f t="shared" si="818"/>
        <v>0</v>
      </c>
      <c r="Y430" s="135"/>
      <c r="Z430" s="135">
        <f t="shared" si="819"/>
        <v>0</v>
      </c>
      <c r="AA430" s="135">
        <f t="shared" si="820"/>
        <v>0</v>
      </c>
      <c r="AB430" s="135">
        <f t="shared" si="821"/>
        <v>0</v>
      </c>
      <c r="AC430" s="135">
        <f t="shared" si="791"/>
        <v>0</v>
      </c>
      <c r="AD430" s="140"/>
      <c r="AE430" s="140"/>
      <c r="AF430" s="140"/>
      <c r="AG430" s="140"/>
      <c r="AH430" s="140"/>
      <c r="AI430" s="140"/>
      <c r="AJ430" s="140"/>
      <c r="AK430" s="140"/>
      <c r="AL430" s="140"/>
      <c r="AM430" s="140"/>
      <c r="AN430" s="140"/>
      <c r="AO430" s="140"/>
      <c r="AP430" s="140"/>
      <c r="AQ430" s="140"/>
      <c r="AR430" s="140"/>
      <c r="AS430" s="140"/>
      <c r="AT430" s="140"/>
      <c r="AU430" s="140"/>
      <c r="AV430" s="140"/>
      <c r="AW430" s="140"/>
    </row>
    <row r="431" spans="1:49" ht="21.75" customHeight="1">
      <c r="A431" s="159"/>
      <c r="B431" s="159" t="str">
        <f t="array" ref="B431">INDEX(รายชื่ออาจารย์ตามสาขา!$C:$C,MATCH('เอกสารหมายเลข 1 ส่งเสิรม'!$T431,รายชื่ออาจารย์ตามสาขา!$B:$B,0))</f>
        <v>Mr.Kenichi Sato  -</v>
      </c>
      <c r="C431" s="159" t="str">
        <f t="array" ref="C431">INDEX(รายชื่ออาจารย์ตามสาขา!$D:$D,MATCH('เอกสารหมายเลข 1 ส่งเสิรม'!$T431,รายชื่ออาจารย์ตามสาขา!$B:$B,0))</f>
        <v>คณะมนุษยศาสตร์และสังคมศาสตร์</v>
      </c>
      <c r="D431" s="159" t="str">
        <f t="array" ref="D431">INDEX(รายชื่ออาจารย์ตามสาขา!$E:$E,MATCH('เอกสารหมายเลข 1 ส่งเสิรม'!$T431,รายชื่ออาจารย์ตามสาขา!$B:$B,0))</f>
        <v>สาขาวิชาภาษาต่างประเทศ</v>
      </c>
      <c r="E431" s="159"/>
      <c r="F431" s="159"/>
      <c r="G431" s="159"/>
      <c r="H431" s="159"/>
      <c r="I431" s="159" t="e">
        <f t="array" aca="1" ref="I431" ca="1">_xludf.IFNA(INDEX(รายชื่ออาจารย์ตามสาขา!$F:$F,MATCH('เอกสารหมายเลข 1 ส่งเสิรม'!$T431,รายชื่ออาจารย์ตามสาขา!$B:$B,0)),"บุคคลภายนอก")</f>
        <v>#NAME?</v>
      </c>
      <c r="J431" s="135" t="e">
        <f t="shared" ca="1" si="812"/>
        <v>#NAME?</v>
      </c>
      <c r="K431" s="135" t="e">
        <f t="shared" ca="1" si="813"/>
        <v>#NAME?</v>
      </c>
      <c r="L431" s="135"/>
      <c r="M431" s="135" t="e">
        <f t="shared" ca="1" si="814"/>
        <v>#NAME?</v>
      </c>
      <c r="N431" s="135" t="e">
        <f t="shared" ca="1" si="815"/>
        <v>#NAME?</v>
      </c>
      <c r="O431" s="135" t="e">
        <f t="shared" ca="1" si="816"/>
        <v>#NAME?</v>
      </c>
      <c r="P431" s="135" t="e">
        <f t="shared" ca="1" si="789"/>
        <v>#NAME?</v>
      </c>
      <c r="Q431" s="159"/>
      <c r="R431" s="159"/>
      <c r="S431" s="159"/>
      <c r="T431" s="140" t="s">
        <v>426</v>
      </c>
      <c r="U431" s="140" t="s">
        <v>426</v>
      </c>
      <c r="V431" s="131">
        <f t="shared" si="18"/>
        <v>1</v>
      </c>
      <c r="W431" s="135">
        <f t="shared" si="817"/>
        <v>0</v>
      </c>
      <c r="X431" s="135">
        <f t="shared" si="818"/>
        <v>0</v>
      </c>
      <c r="Y431" s="135"/>
      <c r="Z431" s="135">
        <f t="shared" si="819"/>
        <v>0</v>
      </c>
      <c r="AA431" s="135">
        <f t="shared" si="820"/>
        <v>0</v>
      </c>
      <c r="AB431" s="135">
        <f t="shared" si="821"/>
        <v>0</v>
      </c>
      <c r="AC431" s="135">
        <f t="shared" si="791"/>
        <v>0</v>
      </c>
      <c r="AD431" s="140"/>
      <c r="AE431" s="140"/>
      <c r="AF431" s="140"/>
      <c r="AG431" s="140"/>
      <c r="AH431" s="140"/>
      <c r="AI431" s="140"/>
      <c r="AJ431" s="140"/>
      <c r="AK431" s="140"/>
      <c r="AL431" s="140"/>
      <c r="AM431" s="140"/>
      <c r="AN431" s="140"/>
      <c r="AO431" s="140"/>
      <c r="AP431" s="140"/>
      <c r="AQ431" s="140"/>
      <c r="AR431" s="140"/>
      <c r="AS431" s="140"/>
      <c r="AT431" s="140"/>
      <c r="AU431" s="140"/>
      <c r="AV431" s="140"/>
      <c r="AW431" s="140"/>
    </row>
    <row r="432" spans="1:49" ht="21.75" customHeight="1">
      <c r="A432" s="158">
        <v>6</v>
      </c>
      <c r="B432" s="158" t="str">
        <f>D433</f>
        <v>สาขาวิชาภาษาไทย</v>
      </c>
      <c r="C432" s="158"/>
      <c r="D432" s="158"/>
      <c r="E432" s="158"/>
      <c r="F432" s="158"/>
      <c r="G432" s="158"/>
      <c r="H432" s="158"/>
      <c r="I432" s="158"/>
      <c r="J432" s="129" t="e">
        <f t="shared" ref="J432:O432" ca="1" si="822">SUMIF($D:$D,$B432,J:J)</f>
        <v>#NAME?</v>
      </c>
      <c r="K432" s="129" t="e">
        <f t="shared" ca="1" si="822"/>
        <v>#NAME?</v>
      </c>
      <c r="L432" s="129">
        <f t="shared" si="822"/>
        <v>0</v>
      </c>
      <c r="M432" s="129" t="e">
        <f t="shared" ca="1" si="822"/>
        <v>#NAME?</v>
      </c>
      <c r="N432" s="129" t="e">
        <f t="shared" ca="1" si="822"/>
        <v>#NAME?</v>
      </c>
      <c r="O432" s="129" t="e">
        <f t="shared" ca="1" si="822"/>
        <v>#NAME?</v>
      </c>
      <c r="P432" s="129" t="e">
        <f t="shared" ca="1" si="789"/>
        <v>#NAME?</v>
      </c>
      <c r="Q432" s="158"/>
      <c r="R432" s="158"/>
      <c r="S432" s="158"/>
      <c r="T432" s="130"/>
      <c r="U432" s="130"/>
      <c r="V432" s="131">
        <f t="shared" si="18"/>
        <v>0</v>
      </c>
      <c r="W432" s="129">
        <f t="shared" ref="W432:AB432" si="823">SUMIF($D:$D,$B432,W:W)</f>
        <v>0</v>
      </c>
      <c r="X432" s="129">
        <f t="shared" si="823"/>
        <v>0</v>
      </c>
      <c r="Y432" s="129">
        <f t="shared" si="823"/>
        <v>0</v>
      </c>
      <c r="Z432" s="129">
        <f t="shared" si="823"/>
        <v>0</v>
      </c>
      <c r="AA432" s="129">
        <f t="shared" si="823"/>
        <v>0</v>
      </c>
      <c r="AB432" s="129">
        <f t="shared" si="823"/>
        <v>0</v>
      </c>
      <c r="AC432" s="129">
        <f t="shared" si="791"/>
        <v>0</v>
      </c>
      <c r="AD432" s="130"/>
      <c r="AE432" s="130"/>
      <c r="AF432" s="130"/>
      <c r="AG432" s="130"/>
      <c r="AH432" s="130"/>
      <c r="AI432" s="130"/>
      <c r="AJ432" s="130"/>
      <c r="AK432" s="130"/>
      <c r="AL432" s="130"/>
      <c r="AM432" s="130"/>
      <c r="AN432" s="130"/>
      <c r="AO432" s="130"/>
      <c r="AP432" s="130"/>
      <c r="AQ432" s="130"/>
      <c r="AR432" s="130"/>
      <c r="AS432" s="130"/>
      <c r="AT432" s="130"/>
      <c r="AU432" s="130"/>
      <c r="AV432" s="130"/>
      <c r="AW432" s="130"/>
    </row>
    <row r="433" spans="1:49" ht="21.75" customHeight="1">
      <c r="A433" s="159"/>
      <c r="B433" s="159" t="str">
        <f t="array" ref="B433">INDEX(รายชื่ออาจารย์ตามสาขา!$C:$C,MATCH('เอกสารหมายเลข 1 ส่งเสิรม'!$T433,รายชื่ออาจารย์ตามสาขา!$B:$B,0))</f>
        <v>นางสาวนิโลบล  ภู่ระย้า</v>
      </c>
      <c r="C433" s="159" t="str">
        <f t="array" ref="C433">INDEX(รายชื่ออาจารย์ตามสาขา!$D:$D,MATCH('เอกสารหมายเลข 1 ส่งเสิรม'!$T433,รายชื่ออาจารย์ตามสาขา!$B:$B,0))</f>
        <v>คณะมนุษยศาสตร์และสังคมศาสตร์</v>
      </c>
      <c r="D433" s="159" t="str">
        <f t="array" ref="D433">INDEX(รายชื่ออาจารย์ตามสาขา!$E:$E,MATCH('เอกสารหมายเลข 1 ส่งเสิรม'!$T433,รายชื่ออาจารย์ตามสาขา!$B:$B,0))</f>
        <v>สาขาวิชาภาษาไทย</v>
      </c>
      <c r="E433" s="159"/>
      <c r="F433" s="159"/>
      <c r="G433" s="159"/>
      <c r="H433" s="159"/>
      <c r="I433" s="159" t="e">
        <f t="array" aca="1" ref="I433" ca="1">_xludf.IFNA(INDEX(รายชื่ออาจารย์ตามสาขา!$F:$F,MATCH('เอกสารหมายเลข 1 ส่งเสิรม'!$T433,รายชื่ออาจารย์ตามสาขา!$B:$B,0)),"บุคคลภายนอก")</f>
        <v>#NAME?</v>
      </c>
      <c r="J433" s="135" t="e">
        <f t="shared" ref="J433:J437" ca="1" si="824">IF(I433="ข้าราชการพลเรือนในสถาบันอุดมศึกษา",1,0)</f>
        <v>#NAME?</v>
      </c>
      <c r="K433" s="135" t="e">
        <f t="shared" ref="K433:K437" ca="1" si="825">IF(I433="พนักงานมหาวิทยาลัย",1,0)</f>
        <v>#NAME?</v>
      </c>
      <c r="L433" s="135"/>
      <c r="M433" s="135" t="e">
        <f t="shared" ref="M433:M437" ca="1" si="826">IF(I433="ลูกจ้างชั่วคราวรายเดือน",1,0)</f>
        <v>#NAME?</v>
      </c>
      <c r="N433" s="135" t="e">
        <f t="shared" ref="N433:N437" ca="1" si="827">IF(I433="อาจารย์พิเศษรายชั่วโมง",1,0)</f>
        <v>#NAME?</v>
      </c>
      <c r="O433" s="135" t="e">
        <f t="shared" ref="O433:O437" ca="1" si="828">IF(I433="บุคคลภายนอก",1,0)</f>
        <v>#NAME?</v>
      </c>
      <c r="P433" s="135" t="e">
        <f t="shared" ca="1" si="789"/>
        <v>#NAME?</v>
      </c>
      <c r="Q433" s="159"/>
      <c r="R433" s="159"/>
      <c r="S433" s="159"/>
      <c r="T433" s="140">
        <v>1239900097552</v>
      </c>
      <c r="U433" s="140">
        <v>1239900097552</v>
      </c>
      <c r="V433" s="131">
        <f t="shared" si="18"/>
        <v>1</v>
      </c>
      <c r="W433" s="135">
        <f t="shared" ref="W433:W437" si="829">IF(V433="ข้าราชการพลเรือนในสถาบันอุดมศึกษา",1,0)</f>
        <v>0</v>
      </c>
      <c r="X433" s="135">
        <f t="shared" ref="X433:X437" si="830">IF(V433="พนักงานมหาวิทยาลัย",1,0)</f>
        <v>0</v>
      </c>
      <c r="Y433" s="135"/>
      <c r="Z433" s="135">
        <f t="shared" ref="Z433:Z437" si="831">IF(V433="ลูกจ้างชั่วคราวรายเดือน",1,0)</f>
        <v>0</v>
      </c>
      <c r="AA433" s="135">
        <f t="shared" ref="AA433:AA437" si="832">IF(V433="อาจารย์พิเศษรายชั่วโมง",1,0)</f>
        <v>0</v>
      </c>
      <c r="AB433" s="135">
        <f t="shared" ref="AB433:AB437" si="833">IF(V433="บุคคลภายนอก",1,0)</f>
        <v>0</v>
      </c>
      <c r="AC433" s="135">
        <f t="shared" si="791"/>
        <v>0</v>
      </c>
      <c r="AD433" s="140"/>
      <c r="AE433" s="140"/>
      <c r="AF433" s="140"/>
      <c r="AG433" s="140"/>
      <c r="AH433" s="140"/>
      <c r="AI433" s="140"/>
      <c r="AJ433" s="140"/>
      <c r="AK433" s="140"/>
      <c r="AL433" s="140"/>
      <c r="AM433" s="140"/>
      <c r="AN433" s="140"/>
      <c r="AO433" s="140"/>
      <c r="AP433" s="140"/>
      <c r="AQ433" s="140"/>
      <c r="AR433" s="140"/>
      <c r="AS433" s="140"/>
      <c r="AT433" s="140"/>
      <c r="AU433" s="140"/>
      <c r="AV433" s="140"/>
      <c r="AW433" s="140"/>
    </row>
    <row r="434" spans="1:49" ht="21.75" customHeight="1">
      <c r="A434" s="159"/>
      <c r="B434" s="159" t="str">
        <f t="array" ref="B434">INDEX(รายชื่ออาจารย์ตามสาขา!$C:$C,MATCH('เอกสารหมายเลข 1 ส่งเสิรม'!$T434,รายชื่ออาจารย์ตามสาขา!$B:$B,0))</f>
        <v>นางสาวญาณิกา  แสนสุริวงค์</v>
      </c>
      <c r="C434" s="159" t="str">
        <f t="array" ref="C434">INDEX(รายชื่ออาจารย์ตามสาขา!$D:$D,MATCH('เอกสารหมายเลข 1 ส่งเสิรม'!$T434,รายชื่ออาจารย์ตามสาขา!$B:$B,0))</f>
        <v>คณะมนุษยศาสตร์และสังคมศาสตร์</v>
      </c>
      <c r="D434" s="159" t="str">
        <f t="array" ref="D434">INDEX(รายชื่ออาจารย์ตามสาขา!$E:$E,MATCH('เอกสารหมายเลข 1 ส่งเสิรม'!$T434,รายชื่ออาจารย์ตามสาขา!$B:$B,0))</f>
        <v>สาขาวิชาภาษาไทย</v>
      </c>
      <c r="E434" s="159"/>
      <c r="F434" s="159"/>
      <c r="G434" s="159"/>
      <c r="H434" s="159"/>
      <c r="I434" s="159" t="e">
        <f t="array" aca="1" ref="I434" ca="1">_xludf.IFNA(INDEX(รายชื่ออาจารย์ตามสาขา!$F:$F,MATCH('เอกสารหมายเลข 1 ส่งเสิรม'!$T434,รายชื่ออาจารย์ตามสาขา!$B:$B,0)),"บุคคลภายนอก")</f>
        <v>#NAME?</v>
      </c>
      <c r="J434" s="135" t="e">
        <f t="shared" ca="1" si="824"/>
        <v>#NAME?</v>
      </c>
      <c r="K434" s="135" t="e">
        <f t="shared" ca="1" si="825"/>
        <v>#NAME?</v>
      </c>
      <c r="L434" s="135"/>
      <c r="M434" s="135" t="e">
        <f t="shared" ca="1" si="826"/>
        <v>#NAME?</v>
      </c>
      <c r="N434" s="135" t="e">
        <f t="shared" ca="1" si="827"/>
        <v>#NAME?</v>
      </c>
      <c r="O434" s="135" t="e">
        <f t="shared" ca="1" si="828"/>
        <v>#NAME?</v>
      </c>
      <c r="P434" s="135" t="e">
        <f t="shared" ca="1" si="789"/>
        <v>#NAME?</v>
      </c>
      <c r="Q434" s="159"/>
      <c r="R434" s="159"/>
      <c r="S434" s="159"/>
      <c r="T434" s="140">
        <v>1479900068381</v>
      </c>
      <c r="U434" s="140">
        <v>1479900068381</v>
      </c>
      <c r="V434" s="131">
        <f t="shared" si="18"/>
        <v>1</v>
      </c>
      <c r="W434" s="135">
        <f t="shared" si="829"/>
        <v>0</v>
      </c>
      <c r="X434" s="135">
        <f t="shared" si="830"/>
        <v>0</v>
      </c>
      <c r="Y434" s="135"/>
      <c r="Z434" s="135">
        <f t="shared" si="831"/>
        <v>0</v>
      </c>
      <c r="AA434" s="135">
        <f t="shared" si="832"/>
        <v>0</v>
      </c>
      <c r="AB434" s="135">
        <f t="shared" si="833"/>
        <v>0</v>
      </c>
      <c r="AC434" s="135">
        <f t="shared" si="791"/>
        <v>0</v>
      </c>
      <c r="AD434" s="140"/>
      <c r="AE434" s="140"/>
      <c r="AF434" s="140"/>
      <c r="AG434" s="140"/>
      <c r="AH434" s="140"/>
      <c r="AI434" s="140"/>
      <c r="AJ434" s="140"/>
      <c r="AK434" s="140"/>
      <c r="AL434" s="140"/>
      <c r="AM434" s="140"/>
      <c r="AN434" s="140"/>
      <c r="AO434" s="140"/>
      <c r="AP434" s="140"/>
      <c r="AQ434" s="140"/>
      <c r="AR434" s="140"/>
      <c r="AS434" s="140"/>
      <c r="AT434" s="140"/>
      <c r="AU434" s="140"/>
      <c r="AV434" s="140"/>
      <c r="AW434" s="140"/>
    </row>
    <row r="435" spans="1:49" ht="21.75" customHeight="1">
      <c r="A435" s="159"/>
      <c r="B435" s="159" t="str">
        <f t="array" ref="B435">INDEX(รายชื่ออาจารย์ตามสาขา!$C:$C,MATCH('เอกสารหมายเลข 1 ส่งเสิรม'!$T435,รายชื่ออาจารย์ตามสาขา!$B:$B,0))</f>
        <v>นายจักรพงษ์  ประครองใจ</v>
      </c>
      <c r="C435" s="159" t="str">
        <f t="array" ref="C435">INDEX(รายชื่ออาจารย์ตามสาขา!$D:$D,MATCH('เอกสารหมายเลข 1 ส่งเสิรม'!$T435,รายชื่ออาจารย์ตามสาขา!$B:$B,0))</f>
        <v>คณะมนุษยศาสตร์และสังคมศาสตร์</v>
      </c>
      <c r="D435" s="159" t="str">
        <f t="array" ref="D435">INDEX(รายชื่ออาจารย์ตามสาขา!$E:$E,MATCH('เอกสารหมายเลข 1 ส่งเสิรม'!$T435,รายชื่ออาจารย์ตามสาขา!$B:$B,0))</f>
        <v>สาขาวิชาภาษาไทย</v>
      </c>
      <c r="E435" s="159"/>
      <c r="F435" s="159"/>
      <c r="G435" s="159"/>
      <c r="H435" s="159"/>
      <c r="I435" s="159" t="e">
        <f t="array" aca="1" ref="I435" ca="1">_xludf.IFNA(INDEX(รายชื่ออาจารย์ตามสาขา!$F:$F,MATCH('เอกสารหมายเลข 1 ส่งเสิรม'!$T435,รายชื่ออาจารย์ตามสาขา!$B:$B,0)),"บุคคลภายนอก")</f>
        <v>#NAME?</v>
      </c>
      <c r="J435" s="135" t="e">
        <f t="shared" ca="1" si="824"/>
        <v>#NAME?</v>
      </c>
      <c r="K435" s="135" t="e">
        <f t="shared" ca="1" si="825"/>
        <v>#NAME?</v>
      </c>
      <c r="L435" s="135"/>
      <c r="M435" s="135" t="e">
        <f t="shared" ca="1" si="826"/>
        <v>#NAME?</v>
      </c>
      <c r="N435" s="135" t="e">
        <f t="shared" ca="1" si="827"/>
        <v>#NAME?</v>
      </c>
      <c r="O435" s="135" t="e">
        <f t="shared" ca="1" si="828"/>
        <v>#NAME?</v>
      </c>
      <c r="P435" s="135" t="e">
        <f t="shared" ca="1" si="789"/>
        <v>#NAME?</v>
      </c>
      <c r="Q435" s="159"/>
      <c r="R435" s="159"/>
      <c r="S435" s="159"/>
      <c r="T435" s="140">
        <v>1470400030688</v>
      </c>
      <c r="U435" s="140">
        <v>1470400030688</v>
      </c>
      <c r="V435" s="131">
        <f t="shared" si="18"/>
        <v>1</v>
      </c>
      <c r="W435" s="135">
        <f t="shared" si="829"/>
        <v>0</v>
      </c>
      <c r="X435" s="135">
        <f t="shared" si="830"/>
        <v>0</v>
      </c>
      <c r="Y435" s="135"/>
      <c r="Z435" s="135">
        <f t="shared" si="831"/>
        <v>0</v>
      </c>
      <c r="AA435" s="135">
        <f t="shared" si="832"/>
        <v>0</v>
      </c>
      <c r="AB435" s="135">
        <f t="shared" si="833"/>
        <v>0</v>
      </c>
      <c r="AC435" s="135">
        <f t="shared" si="791"/>
        <v>0</v>
      </c>
      <c r="AD435" s="140"/>
      <c r="AE435" s="140"/>
      <c r="AF435" s="140"/>
      <c r="AG435" s="140"/>
      <c r="AH435" s="140"/>
      <c r="AI435" s="140"/>
      <c r="AJ435" s="140"/>
      <c r="AK435" s="140"/>
      <c r="AL435" s="140"/>
      <c r="AM435" s="140"/>
      <c r="AN435" s="140"/>
      <c r="AO435" s="140"/>
      <c r="AP435" s="140"/>
      <c r="AQ435" s="140"/>
      <c r="AR435" s="140"/>
      <c r="AS435" s="140"/>
      <c r="AT435" s="140"/>
      <c r="AU435" s="140"/>
      <c r="AV435" s="140"/>
      <c r="AW435" s="140"/>
    </row>
    <row r="436" spans="1:49" ht="21.75" customHeight="1">
      <c r="A436" s="159"/>
      <c r="B436" s="159" t="str">
        <f t="array" ref="B436">INDEX(รายชื่ออาจารย์ตามสาขา!$C:$C,MATCH('เอกสารหมายเลข 1 ส่งเสิรม'!$T436,รายชื่ออาจารย์ตามสาขา!$B:$B,0))</f>
        <v>ผศ.วิจิตรา  ขอนยาง</v>
      </c>
      <c r="C436" s="159" t="str">
        <f t="array" ref="C436">INDEX(รายชื่ออาจารย์ตามสาขา!$D:$D,MATCH('เอกสารหมายเลข 1 ส่งเสิรม'!$T436,รายชื่ออาจารย์ตามสาขา!$B:$B,0))</f>
        <v>คณะมนุษยศาสตร์และสังคมศาสตร์</v>
      </c>
      <c r="D436" s="159" t="str">
        <f t="array" ref="D436">INDEX(รายชื่ออาจารย์ตามสาขา!$E:$E,MATCH('เอกสารหมายเลข 1 ส่งเสิรม'!$T436,รายชื่ออาจารย์ตามสาขา!$B:$B,0))</f>
        <v>สาขาวิชาภาษาไทย</v>
      </c>
      <c r="E436" s="159"/>
      <c r="F436" s="159"/>
      <c r="G436" s="159"/>
      <c r="H436" s="159"/>
      <c r="I436" s="159" t="e">
        <f t="array" aca="1" ref="I436" ca="1">_xludf.IFNA(INDEX(รายชื่ออาจารย์ตามสาขา!$F:$F,MATCH('เอกสารหมายเลข 1 ส่งเสิรม'!$T436,รายชื่ออาจารย์ตามสาขา!$B:$B,0)),"บุคคลภายนอก")</f>
        <v>#NAME?</v>
      </c>
      <c r="J436" s="135" t="e">
        <f t="shared" ca="1" si="824"/>
        <v>#NAME?</v>
      </c>
      <c r="K436" s="135" t="e">
        <f t="shared" ca="1" si="825"/>
        <v>#NAME?</v>
      </c>
      <c r="L436" s="135"/>
      <c r="M436" s="135" t="e">
        <f t="shared" ca="1" si="826"/>
        <v>#NAME?</v>
      </c>
      <c r="N436" s="135" t="e">
        <f t="shared" ca="1" si="827"/>
        <v>#NAME?</v>
      </c>
      <c r="O436" s="135" t="e">
        <f t="shared" ca="1" si="828"/>
        <v>#NAME?</v>
      </c>
      <c r="P436" s="135" t="e">
        <f t="shared" ca="1" si="789"/>
        <v>#NAME?</v>
      </c>
      <c r="Q436" s="159"/>
      <c r="R436" s="159"/>
      <c r="S436" s="159"/>
      <c r="T436" s="140">
        <v>3470100836420</v>
      </c>
      <c r="U436" s="140">
        <v>3470100836420</v>
      </c>
      <c r="V436" s="131">
        <f t="shared" si="18"/>
        <v>1</v>
      </c>
      <c r="W436" s="135">
        <f t="shared" si="829"/>
        <v>0</v>
      </c>
      <c r="X436" s="135">
        <f t="shared" si="830"/>
        <v>0</v>
      </c>
      <c r="Y436" s="135"/>
      <c r="Z436" s="135">
        <f t="shared" si="831"/>
        <v>0</v>
      </c>
      <c r="AA436" s="135">
        <f t="shared" si="832"/>
        <v>0</v>
      </c>
      <c r="AB436" s="135">
        <f t="shared" si="833"/>
        <v>0</v>
      </c>
      <c r="AC436" s="135">
        <f t="shared" si="791"/>
        <v>0</v>
      </c>
      <c r="AD436" s="140"/>
      <c r="AE436" s="140"/>
      <c r="AF436" s="140"/>
      <c r="AG436" s="140"/>
      <c r="AH436" s="140"/>
      <c r="AI436" s="140"/>
      <c r="AJ436" s="140"/>
      <c r="AK436" s="140"/>
      <c r="AL436" s="140"/>
      <c r="AM436" s="140"/>
      <c r="AN436" s="140"/>
      <c r="AO436" s="140"/>
      <c r="AP436" s="140"/>
      <c r="AQ436" s="140"/>
      <c r="AR436" s="140"/>
      <c r="AS436" s="140"/>
      <c r="AT436" s="140"/>
      <c r="AU436" s="140"/>
      <c r="AV436" s="140"/>
      <c r="AW436" s="140"/>
    </row>
    <row r="437" spans="1:49" ht="21.75" customHeight="1">
      <c r="A437" s="159"/>
      <c r="B437" s="159" t="str">
        <f t="array" ref="B437">INDEX(รายชื่ออาจารย์ตามสาขา!$C:$C,MATCH('เอกสารหมายเลข 1 ส่งเสิรม'!$T437,รายชื่ออาจารย์ตามสาขา!$B:$B,0))</f>
        <v>ผศ.สุวิมล  โฮมวงศ์</v>
      </c>
      <c r="C437" s="159" t="str">
        <f t="array" ref="C437">INDEX(รายชื่ออาจารย์ตามสาขา!$D:$D,MATCH('เอกสารหมายเลข 1 ส่งเสิรม'!$T437,รายชื่ออาจารย์ตามสาขา!$B:$B,0))</f>
        <v>คณะมนุษยศาสตร์และสังคมศาสตร์</v>
      </c>
      <c r="D437" s="159" t="str">
        <f t="array" ref="D437">INDEX(รายชื่ออาจารย์ตามสาขา!$E:$E,MATCH('เอกสารหมายเลข 1 ส่งเสิรม'!$T437,รายชื่ออาจารย์ตามสาขา!$B:$B,0))</f>
        <v>สาขาวิชาภาษาไทย</v>
      </c>
      <c r="E437" s="159"/>
      <c r="F437" s="159"/>
      <c r="G437" s="159"/>
      <c r="H437" s="159"/>
      <c r="I437" s="159" t="e">
        <f t="array" aca="1" ref="I437" ca="1">_xludf.IFNA(INDEX(รายชื่ออาจารย์ตามสาขา!$F:$F,MATCH('เอกสารหมายเลข 1 ส่งเสิรม'!$T437,รายชื่ออาจารย์ตามสาขา!$B:$B,0)),"บุคคลภายนอก")</f>
        <v>#NAME?</v>
      </c>
      <c r="J437" s="135" t="e">
        <f t="shared" ca="1" si="824"/>
        <v>#NAME?</v>
      </c>
      <c r="K437" s="135" t="e">
        <f t="shared" ca="1" si="825"/>
        <v>#NAME?</v>
      </c>
      <c r="L437" s="135"/>
      <c r="M437" s="135" t="e">
        <f t="shared" ca="1" si="826"/>
        <v>#NAME?</v>
      </c>
      <c r="N437" s="135" t="e">
        <f t="shared" ca="1" si="827"/>
        <v>#NAME?</v>
      </c>
      <c r="O437" s="135" t="e">
        <f t="shared" ca="1" si="828"/>
        <v>#NAME?</v>
      </c>
      <c r="P437" s="135" t="e">
        <f t="shared" ca="1" si="789"/>
        <v>#NAME?</v>
      </c>
      <c r="Q437" s="159"/>
      <c r="R437" s="159"/>
      <c r="S437" s="159"/>
      <c r="T437" s="140">
        <v>3470101495391</v>
      </c>
      <c r="U437" s="140">
        <v>3470101495391</v>
      </c>
      <c r="V437" s="131">
        <f t="shared" si="18"/>
        <v>1</v>
      </c>
      <c r="W437" s="135">
        <f t="shared" si="829"/>
        <v>0</v>
      </c>
      <c r="X437" s="135">
        <f t="shared" si="830"/>
        <v>0</v>
      </c>
      <c r="Y437" s="135"/>
      <c r="Z437" s="135">
        <f t="shared" si="831"/>
        <v>0</v>
      </c>
      <c r="AA437" s="135">
        <f t="shared" si="832"/>
        <v>0</v>
      </c>
      <c r="AB437" s="135">
        <f t="shared" si="833"/>
        <v>0</v>
      </c>
      <c r="AC437" s="135">
        <f t="shared" si="791"/>
        <v>0</v>
      </c>
      <c r="AD437" s="140"/>
      <c r="AE437" s="140"/>
      <c r="AF437" s="140"/>
      <c r="AG437" s="140"/>
      <c r="AH437" s="140"/>
      <c r="AI437" s="140"/>
      <c r="AJ437" s="140"/>
      <c r="AK437" s="140"/>
      <c r="AL437" s="140"/>
      <c r="AM437" s="140"/>
      <c r="AN437" s="140"/>
      <c r="AO437" s="140"/>
      <c r="AP437" s="140"/>
      <c r="AQ437" s="140"/>
      <c r="AR437" s="140"/>
      <c r="AS437" s="140"/>
      <c r="AT437" s="140"/>
      <c r="AU437" s="140"/>
      <c r="AV437" s="140"/>
      <c r="AW437" s="140"/>
    </row>
    <row r="438" spans="1:49" ht="21.75" customHeight="1">
      <c r="A438" s="158">
        <v>7</v>
      </c>
      <c r="B438" s="158" t="str">
        <f>D439</f>
        <v>สาขาวิชารัฐศาสตร์</v>
      </c>
      <c r="C438" s="158"/>
      <c r="D438" s="158"/>
      <c r="E438" s="158"/>
      <c r="F438" s="158"/>
      <c r="G438" s="158"/>
      <c r="H438" s="158"/>
      <c r="I438" s="158"/>
      <c r="J438" s="129" t="e">
        <f t="shared" ref="J438:O438" ca="1" si="834">SUMIF($D:$D,$B438,J:J)</f>
        <v>#NAME?</v>
      </c>
      <c r="K438" s="129" t="e">
        <f t="shared" ca="1" si="834"/>
        <v>#NAME?</v>
      </c>
      <c r="L438" s="129">
        <f t="shared" si="834"/>
        <v>0</v>
      </c>
      <c r="M438" s="129" t="e">
        <f t="shared" ca="1" si="834"/>
        <v>#NAME?</v>
      </c>
      <c r="N438" s="129" t="e">
        <f t="shared" ca="1" si="834"/>
        <v>#NAME?</v>
      </c>
      <c r="O438" s="129" t="e">
        <f t="shared" ca="1" si="834"/>
        <v>#NAME?</v>
      </c>
      <c r="P438" s="129" t="e">
        <f t="shared" ca="1" si="789"/>
        <v>#NAME?</v>
      </c>
      <c r="Q438" s="158"/>
      <c r="R438" s="158"/>
      <c r="S438" s="158"/>
      <c r="T438" s="130"/>
      <c r="U438" s="130"/>
      <c r="V438" s="131">
        <f t="shared" si="18"/>
        <v>0</v>
      </c>
      <c r="W438" s="129">
        <f t="shared" ref="W438:AB438" si="835">SUMIF($D:$D,$B438,W:W)</f>
        <v>0</v>
      </c>
      <c r="X438" s="129">
        <f t="shared" si="835"/>
        <v>0</v>
      </c>
      <c r="Y438" s="129">
        <f t="shared" si="835"/>
        <v>0</v>
      </c>
      <c r="Z438" s="129">
        <f t="shared" si="835"/>
        <v>0</v>
      </c>
      <c r="AA438" s="129">
        <f t="shared" si="835"/>
        <v>0</v>
      </c>
      <c r="AB438" s="129">
        <f t="shared" si="835"/>
        <v>0</v>
      </c>
      <c r="AC438" s="129">
        <f t="shared" si="791"/>
        <v>0</v>
      </c>
      <c r="AD438" s="130"/>
      <c r="AE438" s="130"/>
      <c r="AF438" s="130"/>
      <c r="AG438" s="130"/>
      <c r="AH438" s="130"/>
      <c r="AI438" s="130"/>
      <c r="AJ438" s="130"/>
      <c r="AK438" s="130"/>
      <c r="AL438" s="130"/>
      <c r="AM438" s="130"/>
      <c r="AN438" s="130"/>
      <c r="AO438" s="130"/>
      <c r="AP438" s="130"/>
      <c r="AQ438" s="130"/>
      <c r="AR438" s="130"/>
      <c r="AS438" s="130"/>
      <c r="AT438" s="130"/>
      <c r="AU438" s="130"/>
      <c r="AV438" s="130"/>
      <c r="AW438" s="130"/>
    </row>
    <row r="439" spans="1:49" ht="21.75" customHeight="1">
      <c r="A439" s="159"/>
      <c r="B439" s="159" t="str">
        <f t="array" ref="B439">INDEX(รายชื่ออาจารย์ตามสาขา!$C:$C,MATCH('เอกสารหมายเลข 1 ส่งเสิรม'!$T439,รายชื่ออาจารย์ตามสาขา!$B:$B,0))</f>
        <v>นายเกรียงไกร  ซองทอง</v>
      </c>
      <c r="C439" s="159" t="str">
        <f t="array" ref="C439">INDEX(รายชื่ออาจารย์ตามสาขา!$D:$D,MATCH('เอกสารหมายเลข 1 ส่งเสิรม'!$T439,รายชื่ออาจารย์ตามสาขา!$B:$B,0))</f>
        <v>คณะมนุษยศาสตร์และสังคมศาสตร์</v>
      </c>
      <c r="D439" s="159" t="str">
        <f t="array" ref="D439">INDEX(รายชื่ออาจารย์ตามสาขา!$E:$E,MATCH('เอกสารหมายเลข 1 ส่งเสิรม'!$T439,รายชื่ออาจารย์ตามสาขา!$B:$B,0))</f>
        <v>สาขาวิชารัฐศาสตร์</v>
      </c>
      <c r="E439" s="159"/>
      <c r="F439" s="159"/>
      <c r="G439" s="159"/>
      <c r="H439" s="159"/>
      <c r="I439" s="159" t="e">
        <f t="array" aca="1" ref="I439" ca="1">_xludf.IFNA(INDEX(รายชื่ออาจารย์ตามสาขา!$F:$F,MATCH('เอกสารหมายเลข 1 ส่งเสิรม'!$T439,รายชื่ออาจารย์ตามสาขา!$B:$B,0)),"บุคคลภายนอก")</f>
        <v>#NAME?</v>
      </c>
      <c r="J439" s="135" t="e">
        <f ca="1">IF(I439="ข้าราชการพลเรือนในสถาบันอุดมศึกษา",1,0)</f>
        <v>#NAME?</v>
      </c>
      <c r="K439" s="135" t="e">
        <f ca="1">IF(I439="พนักงานมหาวิทยาลัย",1,0)</f>
        <v>#NAME?</v>
      </c>
      <c r="L439" s="135"/>
      <c r="M439" s="135" t="e">
        <f ca="1">IF(I439="ลูกจ้างชั่วคราวรายเดือน",1,0)</f>
        <v>#NAME?</v>
      </c>
      <c r="N439" s="135" t="e">
        <f ca="1">IF(I439="อาจารย์พิเศษรายชั่วโมง",1,0)</f>
        <v>#NAME?</v>
      </c>
      <c r="O439" s="135" t="e">
        <f ca="1">IF(I439="บุคคลภายนอก",1,0)</f>
        <v>#NAME?</v>
      </c>
      <c r="P439" s="135" t="e">
        <f t="shared" ca="1" si="789"/>
        <v>#NAME?</v>
      </c>
      <c r="Q439" s="159"/>
      <c r="R439" s="159"/>
      <c r="S439" s="159"/>
      <c r="T439" s="140">
        <v>3480300385146</v>
      </c>
      <c r="U439" s="140">
        <v>3480300385146</v>
      </c>
      <c r="V439" s="131">
        <f t="shared" si="18"/>
        <v>1</v>
      </c>
      <c r="W439" s="135">
        <f>IF(V439="ข้าราชการพลเรือนในสถาบันอุดมศึกษา",1,0)</f>
        <v>0</v>
      </c>
      <c r="X439" s="135">
        <f>IF(V439="พนักงานมหาวิทยาลัย",1,0)</f>
        <v>0</v>
      </c>
      <c r="Y439" s="135"/>
      <c r="Z439" s="135">
        <f>IF(V439="ลูกจ้างชั่วคราวรายเดือน",1,0)</f>
        <v>0</v>
      </c>
      <c r="AA439" s="135">
        <f>IF(V439="อาจารย์พิเศษรายชั่วโมง",1,0)</f>
        <v>0</v>
      </c>
      <c r="AB439" s="135">
        <f>IF(V439="บุคคลภายนอก",1,0)</f>
        <v>0</v>
      </c>
      <c r="AC439" s="135">
        <f t="shared" si="791"/>
        <v>0</v>
      </c>
      <c r="AD439" s="140"/>
      <c r="AE439" s="140"/>
      <c r="AF439" s="140"/>
      <c r="AG439" s="140"/>
      <c r="AH439" s="140"/>
      <c r="AI439" s="140"/>
      <c r="AJ439" s="140"/>
      <c r="AK439" s="140"/>
      <c r="AL439" s="140"/>
      <c r="AM439" s="140"/>
      <c r="AN439" s="140"/>
      <c r="AO439" s="140"/>
      <c r="AP439" s="140"/>
      <c r="AQ439" s="140"/>
      <c r="AR439" s="140"/>
      <c r="AS439" s="140"/>
      <c r="AT439" s="140"/>
      <c r="AU439" s="140"/>
      <c r="AV439" s="140"/>
      <c r="AW439" s="140"/>
    </row>
    <row r="440" spans="1:49" ht="21.75" customHeight="1">
      <c r="A440" s="158">
        <v>8</v>
      </c>
      <c r="B440" s="158" t="str">
        <f>D441</f>
        <v>สาขาวิชาศิลปกรรม</v>
      </c>
      <c r="C440" s="158"/>
      <c r="D440" s="158"/>
      <c r="E440" s="158"/>
      <c r="F440" s="158"/>
      <c r="G440" s="158"/>
      <c r="H440" s="158"/>
      <c r="I440" s="158"/>
      <c r="J440" s="129" t="e">
        <f t="shared" ref="J440:O440" ca="1" si="836">SUMIF($D:$D,$B440,J:J)</f>
        <v>#NAME?</v>
      </c>
      <c r="K440" s="129" t="e">
        <f t="shared" ca="1" si="836"/>
        <v>#NAME?</v>
      </c>
      <c r="L440" s="129">
        <f t="shared" si="836"/>
        <v>0</v>
      </c>
      <c r="M440" s="129" t="e">
        <f t="shared" ca="1" si="836"/>
        <v>#NAME?</v>
      </c>
      <c r="N440" s="129" t="e">
        <f t="shared" ca="1" si="836"/>
        <v>#NAME?</v>
      </c>
      <c r="O440" s="129" t="e">
        <f t="shared" ca="1" si="836"/>
        <v>#NAME?</v>
      </c>
      <c r="P440" s="129" t="e">
        <f t="shared" ca="1" si="789"/>
        <v>#NAME?</v>
      </c>
      <c r="Q440" s="158"/>
      <c r="R440" s="158"/>
      <c r="S440" s="158"/>
      <c r="T440" s="130"/>
      <c r="U440" s="130"/>
      <c r="V440" s="131">
        <f t="shared" si="18"/>
        <v>0</v>
      </c>
      <c r="W440" s="129">
        <f t="shared" ref="W440:AB440" si="837">SUMIF($D:$D,$B440,W:W)</f>
        <v>0</v>
      </c>
      <c r="X440" s="129">
        <f t="shared" si="837"/>
        <v>0</v>
      </c>
      <c r="Y440" s="129">
        <f t="shared" si="837"/>
        <v>0</v>
      </c>
      <c r="Z440" s="129">
        <f t="shared" si="837"/>
        <v>0</v>
      </c>
      <c r="AA440" s="129">
        <f t="shared" si="837"/>
        <v>0</v>
      </c>
      <c r="AB440" s="129">
        <f t="shared" si="837"/>
        <v>0</v>
      </c>
      <c r="AC440" s="129">
        <f t="shared" si="791"/>
        <v>0</v>
      </c>
      <c r="AD440" s="130"/>
      <c r="AE440" s="130"/>
      <c r="AF440" s="130"/>
      <c r="AG440" s="130"/>
      <c r="AH440" s="130"/>
      <c r="AI440" s="130"/>
      <c r="AJ440" s="130"/>
      <c r="AK440" s="130"/>
      <c r="AL440" s="130"/>
      <c r="AM440" s="130"/>
      <c r="AN440" s="130"/>
      <c r="AO440" s="130"/>
      <c r="AP440" s="130"/>
      <c r="AQ440" s="130"/>
      <c r="AR440" s="130"/>
      <c r="AS440" s="130"/>
      <c r="AT440" s="130"/>
      <c r="AU440" s="130"/>
      <c r="AV440" s="130"/>
      <c r="AW440" s="130"/>
    </row>
    <row r="441" spans="1:49" ht="21.75" customHeight="1">
      <c r="A441" s="159"/>
      <c r="B441" s="159" t="str">
        <f t="array" ref="B441">INDEX(รายชื่ออาจารย์ตามสาขา!$C:$C,MATCH('เอกสารหมายเลข 1 ส่งเสิรม'!$T441,รายชื่ออาจารย์ตามสาขา!$B:$B,0))</f>
        <v>นายอำนาจ  สุนาพรม</v>
      </c>
      <c r="C441" s="159" t="str">
        <f t="array" ref="C441">INDEX(รายชื่ออาจารย์ตามสาขา!$D:$D,MATCH('เอกสารหมายเลข 1 ส่งเสิรม'!$T441,รายชื่ออาจารย์ตามสาขา!$B:$B,0))</f>
        <v>คณะมนุษยศาสตร์และสังคมศาสตร์</v>
      </c>
      <c r="D441" s="159" t="str">
        <f t="array" ref="D441">INDEX(รายชื่ออาจารย์ตามสาขา!$E:$E,MATCH('เอกสารหมายเลข 1 ส่งเสิรม'!$T441,รายชื่ออาจารย์ตามสาขา!$B:$B,0))</f>
        <v>สาขาวิชาศิลปกรรม</v>
      </c>
      <c r="E441" s="159"/>
      <c r="F441" s="159"/>
      <c r="G441" s="159"/>
      <c r="H441" s="159"/>
      <c r="I441" s="159" t="e">
        <f t="array" aca="1" ref="I441" ca="1">_xludf.IFNA(INDEX(รายชื่ออาจารย์ตามสาขา!$F:$F,MATCH('เอกสารหมายเลข 1 ส่งเสิรม'!$T441,รายชื่ออาจารย์ตามสาขา!$B:$B,0)),"บุคคลภายนอก")</f>
        <v>#NAME?</v>
      </c>
      <c r="J441" s="135" t="e">
        <f ca="1">IF(I441="ข้าราชการพลเรือนในสถาบันอุดมศึกษา",1,0)</f>
        <v>#NAME?</v>
      </c>
      <c r="K441" s="135" t="e">
        <f ca="1">IF(I441="พนักงานมหาวิทยาลัย",1,0)</f>
        <v>#NAME?</v>
      </c>
      <c r="L441" s="135"/>
      <c r="M441" s="135" t="e">
        <f ca="1">IF(I441="ลูกจ้างชั่วคราวรายเดือน",1,0)</f>
        <v>#NAME?</v>
      </c>
      <c r="N441" s="135" t="e">
        <f ca="1">IF(I441="อาจารย์พิเศษรายชั่วโมง",1,0)</f>
        <v>#NAME?</v>
      </c>
      <c r="O441" s="135" t="e">
        <f ca="1">IF(I441="บุคคลภายนอก",1,0)</f>
        <v>#NAME?</v>
      </c>
      <c r="P441" s="135" t="e">
        <f t="shared" ca="1" si="789"/>
        <v>#NAME?</v>
      </c>
      <c r="Q441" s="159"/>
      <c r="R441" s="159"/>
      <c r="S441" s="159"/>
      <c r="T441" s="140">
        <v>3470400551315</v>
      </c>
      <c r="U441" s="140">
        <v>3470400551315</v>
      </c>
      <c r="V441" s="131">
        <f t="shared" si="18"/>
        <v>1</v>
      </c>
      <c r="W441" s="135">
        <f>IF(V441="ข้าราชการพลเรือนในสถาบันอุดมศึกษา",1,0)</f>
        <v>0</v>
      </c>
      <c r="X441" s="135">
        <f>IF(V441="พนักงานมหาวิทยาลัย",1,0)</f>
        <v>0</v>
      </c>
      <c r="Y441" s="135"/>
      <c r="Z441" s="135">
        <f>IF(V441="ลูกจ้างชั่วคราวรายเดือน",1,0)</f>
        <v>0</v>
      </c>
      <c r="AA441" s="135">
        <f>IF(V441="อาจารย์พิเศษรายชั่วโมง",1,0)</f>
        <v>0</v>
      </c>
      <c r="AB441" s="135">
        <f>IF(V441="บุคคลภายนอก",1,0)</f>
        <v>0</v>
      </c>
      <c r="AC441" s="135">
        <f t="shared" si="791"/>
        <v>0</v>
      </c>
      <c r="AD441" s="140"/>
      <c r="AE441" s="140"/>
      <c r="AF441" s="140"/>
      <c r="AG441" s="140"/>
      <c r="AH441" s="140"/>
      <c r="AI441" s="140"/>
      <c r="AJ441" s="140"/>
      <c r="AK441" s="140"/>
      <c r="AL441" s="140"/>
      <c r="AM441" s="140"/>
      <c r="AN441" s="140"/>
      <c r="AO441" s="140"/>
      <c r="AP441" s="140"/>
      <c r="AQ441" s="140"/>
      <c r="AR441" s="140"/>
      <c r="AS441" s="140"/>
      <c r="AT441" s="140"/>
      <c r="AU441" s="140"/>
      <c r="AV441" s="140"/>
      <c r="AW441" s="140"/>
    </row>
    <row r="442" spans="1:49" ht="21.75" customHeight="1">
      <c r="A442" s="158">
        <v>9</v>
      </c>
      <c r="B442" s="158" t="str">
        <f>D443</f>
        <v>สาขาวิชาสังคมศาสตร์</v>
      </c>
      <c r="C442" s="158"/>
      <c r="D442" s="158"/>
      <c r="E442" s="158"/>
      <c r="F442" s="158"/>
      <c r="G442" s="158"/>
      <c r="H442" s="158"/>
      <c r="I442" s="158"/>
      <c r="J442" s="129" t="e">
        <f t="shared" ref="J442:O442" ca="1" si="838">SUMIF($D:$D,$B442,J:J)</f>
        <v>#NAME?</v>
      </c>
      <c r="K442" s="129" t="e">
        <f t="shared" ca="1" si="838"/>
        <v>#NAME?</v>
      </c>
      <c r="L442" s="129">
        <f t="shared" si="838"/>
        <v>0</v>
      </c>
      <c r="M442" s="129" t="e">
        <f t="shared" ca="1" si="838"/>
        <v>#NAME?</v>
      </c>
      <c r="N442" s="129" t="e">
        <f t="shared" ca="1" si="838"/>
        <v>#NAME?</v>
      </c>
      <c r="O442" s="129" t="e">
        <f t="shared" ca="1" si="838"/>
        <v>#NAME?</v>
      </c>
      <c r="P442" s="129" t="e">
        <f t="shared" ca="1" si="789"/>
        <v>#NAME?</v>
      </c>
      <c r="Q442" s="158"/>
      <c r="R442" s="158"/>
      <c r="S442" s="158"/>
      <c r="T442" s="130"/>
      <c r="U442" s="130"/>
      <c r="V442" s="131">
        <f t="shared" si="18"/>
        <v>0</v>
      </c>
      <c r="W442" s="129">
        <f t="shared" ref="W442:AB442" si="839">SUMIF($D:$D,$B442,W:W)</f>
        <v>0</v>
      </c>
      <c r="X442" s="129">
        <f t="shared" si="839"/>
        <v>0</v>
      </c>
      <c r="Y442" s="129">
        <f t="shared" si="839"/>
        <v>0</v>
      </c>
      <c r="Z442" s="129">
        <f t="shared" si="839"/>
        <v>0</v>
      </c>
      <c r="AA442" s="129">
        <f t="shared" si="839"/>
        <v>0</v>
      </c>
      <c r="AB442" s="129">
        <f t="shared" si="839"/>
        <v>0</v>
      </c>
      <c r="AC442" s="129">
        <f t="shared" si="791"/>
        <v>0</v>
      </c>
      <c r="AD442" s="130"/>
      <c r="AE442" s="130"/>
      <c r="AF442" s="130"/>
      <c r="AG442" s="130"/>
      <c r="AH442" s="130"/>
      <c r="AI442" s="130"/>
      <c r="AJ442" s="130"/>
      <c r="AK442" s="130"/>
      <c r="AL442" s="130"/>
      <c r="AM442" s="130"/>
      <c r="AN442" s="130"/>
      <c r="AO442" s="130"/>
      <c r="AP442" s="130"/>
      <c r="AQ442" s="130"/>
      <c r="AR442" s="130"/>
      <c r="AS442" s="130"/>
      <c r="AT442" s="130"/>
      <c r="AU442" s="130"/>
      <c r="AV442" s="130"/>
      <c r="AW442" s="130"/>
    </row>
    <row r="443" spans="1:49" ht="21.75" customHeight="1">
      <c r="A443" s="159"/>
      <c r="B443" s="159" t="str">
        <f t="array" ref="B443">INDEX(รายชื่ออาจารย์ตามสาขา!$C:$C,MATCH('เอกสารหมายเลข 1 ส่งเสิรม'!$T443,รายชื่ออาจารย์ตามสาขา!$B:$B,0))</f>
        <v>นางสาวรัชฎาพร  ธิราวรรณ</v>
      </c>
      <c r="C443" s="159" t="str">
        <f t="array" ref="C443">INDEX(รายชื่ออาจารย์ตามสาขา!$D:$D,MATCH('เอกสารหมายเลข 1 ส่งเสิรม'!$T443,รายชื่ออาจารย์ตามสาขา!$B:$B,0))</f>
        <v>คณะมนุษยศาสตร์และสังคมศาสตร์</v>
      </c>
      <c r="D443" s="159" t="str">
        <f t="array" ref="D443">INDEX(รายชื่ออาจารย์ตามสาขา!$E:$E,MATCH('เอกสารหมายเลข 1 ส่งเสิรม'!$T443,รายชื่ออาจารย์ตามสาขา!$B:$B,0))</f>
        <v>สาขาวิชาสังคมศาสตร์</v>
      </c>
      <c r="E443" s="159"/>
      <c r="F443" s="159"/>
      <c r="G443" s="159"/>
      <c r="H443" s="159"/>
      <c r="I443" s="159" t="e">
        <f t="array" aca="1" ref="I443" ca="1">_xludf.IFNA(INDEX(รายชื่ออาจารย์ตามสาขา!$F:$F,MATCH('เอกสารหมายเลข 1 ส่งเสิรม'!$T443,รายชื่ออาจารย์ตามสาขา!$B:$B,0)),"บุคคลภายนอก")</f>
        <v>#NAME?</v>
      </c>
      <c r="J443" s="135" t="e">
        <f t="shared" ref="J443:J447" ca="1" si="840">IF(I443="ข้าราชการพลเรือนในสถาบันอุดมศึกษา",1,0)</f>
        <v>#NAME?</v>
      </c>
      <c r="K443" s="135" t="e">
        <f t="shared" ref="K443:K447" ca="1" si="841">IF(I443="พนักงานมหาวิทยาลัย",1,0)</f>
        <v>#NAME?</v>
      </c>
      <c r="L443" s="135"/>
      <c r="M443" s="135" t="e">
        <f t="shared" ref="M443:M447" ca="1" si="842">IF(I443="ลูกจ้างชั่วคราวรายเดือน",1,0)</f>
        <v>#NAME?</v>
      </c>
      <c r="N443" s="135" t="e">
        <f t="shared" ref="N443:N447" ca="1" si="843">IF(I443="อาจารย์พิเศษรายชั่วโมง",1,0)</f>
        <v>#NAME?</v>
      </c>
      <c r="O443" s="135" t="e">
        <f t="shared" ref="O443:O447" ca="1" si="844">IF(I443="บุคคลภายนอก",1,0)</f>
        <v>#NAME?</v>
      </c>
      <c r="P443" s="135" t="e">
        <f t="shared" ca="1" si="789"/>
        <v>#NAME?</v>
      </c>
      <c r="Q443" s="159"/>
      <c r="R443" s="159"/>
      <c r="S443" s="159"/>
      <c r="T443" s="140">
        <v>3471100003135</v>
      </c>
      <c r="U443" s="140">
        <v>3471100003135</v>
      </c>
      <c r="V443" s="131">
        <f t="shared" si="18"/>
        <v>1</v>
      </c>
      <c r="W443" s="135">
        <f t="shared" ref="W443:W447" si="845">IF(V443="ข้าราชการพลเรือนในสถาบันอุดมศึกษา",1,0)</f>
        <v>0</v>
      </c>
      <c r="X443" s="135">
        <f t="shared" ref="X443:X447" si="846">IF(V443="พนักงานมหาวิทยาลัย",1,0)</f>
        <v>0</v>
      </c>
      <c r="Y443" s="135"/>
      <c r="Z443" s="135">
        <f t="shared" ref="Z443:Z447" si="847">IF(V443="ลูกจ้างชั่วคราวรายเดือน",1,0)</f>
        <v>0</v>
      </c>
      <c r="AA443" s="135">
        <f t="shared" ref="AA443:AA447" si="848">IF(V443="อาจารย์พิเศษรายชั่วโมง",1,0)</f>
        <v>0</v>
      </c>
      <c r="AB443" s="135">
        <f t="shared" ref="AB443:AB447" si="849">IF(V443="บุคคลภายนอก",1,0)</f>
        <v>0</v>
      </c>
      <c r="AC443" s="135">
        <f t="shared" si="791"/>
        <v>0</v>
      </c>
      <c r="AD443" s="140"/>
      <c r="AE443" s="140"/>
      <c r="AF443" s="140"/>
      <c r="AG443" s="140"/>
      <c r="AH443" s="140"/>
      <c r="AI443" s="140"/>
      <c r="AJ443" s="140"/>
      <c r="AK443" s="140"/>
      <c r="AL443" s="140"/>
      <c r="AM443" s="140"/>
      <c r="AN443" s="140"/>
      <c r="AO443" s="140"/>
      <c r="AP443" s="140"/>
      <c r="AQ443" s="140"/>
      <c r="AR443" s="140"/>
      <c r="AS443" s="140"/>
      <c r="AT443" s="140"/>
      <c r="AU443" s="140"/>
      <c r="AV443" s="140"/>
      <c r="AW443" s="140"/>
    </row>
    <row r="444" spans="1:49" ht="21.75" customHeight="1">
      <c r="A444" s="159"/>
      <c r="B444" s="159" t="str">
        <f t="array" ref="B444">INDEX(รายชื่ออาจารย์ตามสาขา!$C:$C,MATCH('เอกสารหมายเลข 1 ส่งเสิรม'!$T444,รายชื่ออาจารย์ตามสาขา!$B:$B,0))</f>
        <v>นายศรีสุข  ผาอินทร์</v>
      </c>
      <c r="C444" s="159" t="str">
        <f t="array" ref="C444">INDEX(รายชื่ออาจารย์ตามสาขา!$D:$D,MATCH('เอกสารหมายเลข 1 ส่งเสิรม'!$T444,รายชื่ออาจารย์ตามสาขา!$B:$B,0))</f>
        <v>คณะมนุษยศาสตร์และสังคมศาสตร์</v>
      </c>
      <c r="D444" s="159" t="str">
        <f t="array" ref="D444">INDEX(รายชื่ออาจารย์ตามสาขา!$E:$E,MATCH('เอกสารหมายเลข 1 ส่งเสิรม'!$T444,รายชื่ออาจารย์ตามสาขา!$B:$B,0))</f>
        <v>สาขาวิชาสังคมศาสตร์</v>
      </c>
      <c r="E444" s="159"/>
      <c r="F444" s="159"/>
      <c r="G444" s="159"/>
      <c r="H444" s="159"/>
      <c r="I444" s="159" t="e">
        <f t="array" aca="1" ref="I444" ca="1">_xludf.IFNA(INDEX(รายชื่ออาจารย์ตามสาขา!$F:$F,MATCH('เอกสารหมายเลข 1 ส่งเสิรม'!$T444,รายชื่ออาจารย์ตามสาขา!$B:$B,0)),"บุคคลภายนอก")</f>
        <v>#NAME?</v>
      </c>
      <c r="J444" s="135" t="e">
        <f t="shared" ca="1" si="840"/>
        <v>#NAME?</v>
      </c>
      <c r="K444" s="135" t="e">
        <f t="shared" ca="1" si="841"/>
        <v>#NAME?</v>
      </c>
      <c r="L444" s="135"/>
      <c r="M444" s="135" t="e">
        <f t="shared" ca="1" si="842"/>
        <v>#NAME?</v>
      </c>
      <c r="N444" s="135" t="e">
        <f t="shared" ca="1" si="843"/>
        <v>#NAME?</v>
      </c>
      <c r="O444" s="135" t="e">
        <f t="shared" ca="1" si="844"/>
        <v>#NAME?</v>
      </c>
      <c r="P444" s="135" t="e">
        <f t="shared" ca="1" si="789"/>
        <v>#NAME?</v>
      </c>
      <c r="Q444" s="159"/>
      <c r="R444" s="159"/>
      <c r="S444" s="159"/>
      <c r="T444" s="140">
        <v>1471100002523</v>
      </c>
      <c r="U444" s="140">
        <v>1471100002523</v>
      </c>
      <c r="V444" s="131">
        <f t="shared" si="18"/>
        <v>1</v>
      </c>
      <c r="W444" s="135">
        <f t="shared" si="845"/>
        <v>0</v>
      </c>
      <c r="X444" s="135">
        <f t="shared" si="846"/>
        <v>0</v>
      </c>
      <c r="Y444" s="135"/>
      <c r="Z444" s="135">
        <f t="shared" si="847"/>
        <v>0</v>
      </c>
      <c r="AA444" s="135">
        <f t="shared" si="848"/>
        <v>0</v>
      </c>
      <c r="AB444" s="135">
        <f t="shared" si="849"/>
        <v>0</v>
      </c>
      <c r="AC444" s="135">
        <f t="shared" si="791"/>
        <v>0</v>
      </c>
      <c r="AD444" s="140"/>
      <c r="AE444" s="140"/>
      <c r="AF444" s="140"/>
      <c r="AG444" s="140"/>
      <c r="AH444" s="140"/>
      <c r="AI444" s="140"/>
      <c r="AJ444" s="140"/>
      <c r="AK444" s="140"/>
      <c r="AL444" s="140"/>
      <c r="AM444" s="140"/>
      <c r="AN444" s="140"/>
      <c r="AO444" s="140"/>
      <c r="AP444" s="140"/>
      <c r="AQ444" s="140"/>
      <c r="AR444" s="140"/>
      <c r="AS444" s="140"/>
      <c r="AT444" s="140"/>
      <c r="AU444" s="140"/>
      <c r="AV444" s="140"/>
      <c r="AW444" s="140"/>
    </row>
    <row r="445" spans="1:49" ht="21.75" customHeight="1">
      <c r="A445" s="159"/>
      <c r="B445" s="159" t="str">
        <f t="array" ref="B445">INDEX(รายชื่ออาจารย์ตามสาขา!$C:$C,MATCH('เอกสารหมายเลข 1 ส่งเสิรม'!$T445,รายชื่ออาจารย์ตามสาขา!$B:$B,0))</f>
        <v>นางสาวอริสา  สุมามาลย์</v>
      </c>
      <c r="C445" s="159" t="str">
        <f t="array" ref="C445">INDEX(รายชื่ออาจารย์ตามสาขา!$D:$D,MATCH('เอกสารหมายเลข 1 ส่งเสิรม'!$T445,รายชื่ออาจารย์ตามสาขา!$B:$B,0))</f>
        <v>คณะมนุษยศาสตร์และสังคมศาสตร์</v>
      </c>
      <c r="D445" s="159" t="str">
        <f t="array" ref="D445">INDEX(รายชื่ออาจารย์ตามสาขา!$E:$E,MATCH('เอกสารหมายเลข 1 ส่งเสิรม'!$T445,รายชื่ออาจารย์ตามสาขา!$B:$B,0))</f>
        <v>สาขาวิชาสังคมศาสตร์</v>
      </c>
      <c r="E445" s="159"/>
      <c r="F445" s="159"/>
      <c r="G445" s="159"/>
      <c r="H445" s="159"/>
      <c r="I445" s="159" t="e">
        <f t="array" aca="1" ref="I445" ca="1">_xludf.IFNA(INDEX(รายชื่ออาจารย์ตามสาขา!$F:$F,MATCH('เอกสารหมายเลข 1 ส่งเสิรม'!$T445,รายชื่ออาจารย์ตามสาขา!$B:$B,0)),"บุคคลภายนอก")</f>
        <v>#NAME?</v>
      </c>
      <c r="J445" s="135" t="e">
        <f t="shared" ca="1" si="840"/>
        <v>#NAME?</v>
      </c>
      <c r="K445" s="135" t="e">
        <f t="shared" ca="1" si="841"/>
        <v>#NAME?</v>
      </c>
      <c r="L445" s="135"/>
      <c r="M445" s="135" t="e">
        <f t="shared" ca="1" si="842"/>
        <v>#NAME?</v>
      </c>
      <c r="N445" s="135" t="e">
        <f t="shared" ca="1" si="843"/>
        <v>#NAME?</v>
      </c>
      <c r="O445" s="135" t="e">
        <f t="shared" ca="1" si="844"/>
        <v>#NAME?</v>
      </c>
      <c r="P445" s="135" t="e">
        <f t="shared" ca="1" si="789"/>
        <v>#NAME?</v>
      </c>
      <c r="Q445" s="159"/>
      <c r="R445" s="159"/>
      <c r="S445" s="159"/>
      <c r="T445" s="140">
        <v>3102001868450</v>
      </c>
      <c r="U445" s="140">
        <v>3102001868450</v>
      </c>
      <c r="V445" s="131">
        <f t="shared" si="18"/>
        <v>1</v>
      </c>
      <c r="W445" s="135">
        <f t="shared" si="845"/>
        <v>0</v>
      </c>
      <c r="X445" s="135">
        <f t="shared" si="846"/>
        <v>0</v>
      </c>
      <c r="Y445" s="135"/>
      <c r="Z445" s="135">
        <f t="shared" si="847"/>
        <v>0</v>
      </c>
      <c r="AA445" s="135">
        <f t="shared" si="848"/>
        <v>0</v>
      </c>
      <c r="AB445" s="135">
        <f t="shared" si="849"/>
        <v>0</v>
      </c>
      <c r="AC445" s="135">
        <f t="shared" si="791"/>
        <v>0</v>
      </c>
      <c r="AD445" s="140"/>
      <c r="AE445" s="140"/>
      <c r="AF445" s="140"/>
      <c r="AG445" s="140"/>
      <c r="AH445" s="140"/>
      <c r="AI445" s="140"/>
      <c r="AJ445" s="140"/>
      <c r="AK445" s="140"/>
      <c r="AL445" s="140"/>
      <c r="AM445" s="140"/>
      <c r="AN445" s="140"/>
      <c r="AO445" s="140"/>
      <c r="AP445" s="140"/>
      <c r="AQ445" s="140"/>
      <c r="AR445" s="140"/>
      <c r="AS445" s="140"/>
      <c r="AT445" s="140"/>
      <c r="AU445" s="140"/>
      <c r="AV445" s="140"/>
      <c r="AW445" s="140"/>
    </row>
    <row r="446" spans="1:49" ht="21.75" customHeight="1">
      <c r="A446" s="159"/>
      <c r="B446" s="159" t="str">
        <f t="array" ref="B446">INDEX(รายชื่ออาจารย์ตามสาขา!$C:$C,MATCH('เอกสารหมายเลข 1 ส่งเสิรม'!$T446,รายชื่ออาจารย์ตามสาขา!$B:$B,0))</f>
        <v>นายวรังกูร  ขาวขันธ์</v>
      </c>
      <c r="C446" s="159" t="str">
        <f t="array" ref="C446">INDEX(รายชื่ออาจารย์ตามสาขา!$D:$D,MATCH('เอกสารหมายเลข 1 ส่งเสิรม'!$T446,รายชื่ออาจารย์ตามสาขา!$B:$B,0))</f>
        <v>คณะมนุษยศาสตร์และสังคมศาสตร์</v>
      </c>
      <c r="D446" s="159" t="str">
        <f t="array" ref="D446">INDEX(รายชื่ออาจารย์ตามสาขา!$E:$E,MATCH('เอกสารหมายเลข 1 ส่งเสิรม'!$T446,รายชื่ออาจารย์ตามสาขา!$B:$B,0))</f>
        <v>สาขาวิชาสังคมศาสตร์</v>
      </c>
      <c r="E446" s="159"/>
      <c r="F446" s="159"/>
      <c r="G446" s="159"/>
      <c r="H446" s="159"/>
      <c r="I446" s="159" t="e">
        <f t="array" aca="1" ref="I446" ca="1">_xludf.IFNA(INDEX(รายชื่ออาจารย์ตามสาขา!$F:$F,MATCH('เอกสารหมายเลข 1 ส่งเสิรม'!$T446,รายชื่ออาจารย์ตามสาขา!$B:$B,0)),"บุคคลภายนอก")</f>
        <v>#NAME?</v>
      </c>
      <c r="J446" s="135" t="e">
        <f t="shared" ca="1" si="840"/>
        <v>#NAME?</v>
      </c>
      <c r="K446" s="135" t="e">
        <f t="shared" ca="1" si="841"/>
        <v>#NAME?</v>
      </c>
      <c r="L446" s="135"/>
      <c r="M446" s="135" t="e">
        <f t="shared" ca="1" si="842"/>
        <v>#NAME?</v>
      </c>
      <c r="N446" s="135" t="e">
        <f t="shared" ca="1" si="843"/>
        <v>#NAME?</v>
      </c>
      <c r="O446" s="135" t="e">
        <f t="shared" ca="1" si="844"/>
        <v>#NAME?</v>
      </c>
      <c r="P446" s="135" t="e">
        <f t="shared" ca="1" si="789"/>
        <v>#NAME?</v>
      </c>
      <c r="Q446" s="159"/>
      <c r="R446" s="159"/>
      <c r="S446" s="159"/>
      <c r="T446" s="140">
        <v>3411000267416</v>
      </c>
      <c r="U446" s="140">
        <v>3411000267416</v>
      </c>
      <c r="V446" s="131">
        <f t="shared" si="18"/>
        <v>1</v>
      </c>
      <c r="W446" s="135">
        <f t="shared" si="845"/>
        <v>0</v>
      </c>
      <c r="X446" s="135">
        <f t="shared" si="846"/>
        <v>0</v>
      </c>
      <c r="Y446" s="135"/>
      <c r="Z446" s="135">
        <f t="shared" si="847"/>
        <v>0</v>
      </c>
      <c r="AA446" s="135">
        <f t="shared" si="848"/>
        <v>0</v>
      </c>
      <c r="AB446" s="135">
        <f t="shared" si="849"/>
        <v>0</v>
      </c>
      <c r="AC446" s="135">
        <f t="shared" si="791"/>
        <v>0</v>
      </c>
      <c r="AD446" s="140"/>
      <c r="AE446" s="140"/>
      <c r="AF446" s="140"/>
      <c r="AG446" s="140"/>
      <c r="AH446" s="140"/>
      <c r="AI446" s="140"/>
      <c r="AJ446" s="140"/>
      <c r="AK446" s="140"/>
      <c r="AL446" s="140"/>
      <c r="AM446" s="140"/>
      <c r="AN446" s="140"/>
      <c r="AO446" s="140"/>
      <c r="AP446" s="140"/>
      <c r="AQ446" s="140"/>
      <c r="AR446" s="140"/>
      <c r="AS446" s="140"/>
      <c r="AT446" s="140"/>
      <c r="AU446" s="140"/>
      <c r="AV446" s="140"/>
      <c r="AW446" s="140"/>
    </row>
    <row r="447" spans="1:49" ht="21.75" customHeight="1">
      <c r="A447" s="159"/>
      <c r="B447" s="159" t="str">
        <f t="array" ref="B447">INDEX(รายชื่ออาจารย์ตามสาขา!$C:$C,MATCH('เอกสารหมายเลข 1 ส่งเสิรม'!$T447,รายชื่ออาจารย์ตามสาขา!$B:$B,0))</f>
        <v>Mr.Kemal Abdela Kaso  -</v>
      </c>
      <c r="C447" s="159" t="str">
        <f t="array" ref="C447">INDEX(รายชื่ออาจารย์ตามสาขา!$D:$D,MATCH('เอกสารหมายเลข 1 ส่งเสิรม'!$T447,รายชื่ออาจารย์ตามสาขา!$B:$B,0))</f>
        <v>คณะมนุษยศาสตร์และสังคมศาสตร์</v>
      </c>
      <c r="D447" s="159" t="str">
        <f t="array" ref="D447">INDEX(รายชื่ออาจารย์ตามสาขา!$E:$E,MATCH('เอกสารหมายเลข 1 ส่งเสิรม'!$T447,รายชื่ออาจารย์ตามสาขา!$B:$B,0))</f>
        <v>สาขาวิชาสังคมศาสตร์</v>
      </c>
      <c r="E447" s="159"/>
      <c r="F447" s="159"/>
      <c r="G447" s="159"/>
      <c r="H447" s="159"/>
      <c r="I447" s="159" t="e">
        <f t="array" aca="1" ref="I447" ca="1">_xludf.IFNA(INDEX(รายชื่ออาจารย์ตามสาขา!$F:$F,MATCH('เอกสารหมายเลข 1 ส่งเสิรม'!$T447,รายชื่ออาจารย์ตามสาขา!$B:$B,0)),"บุคคลภายนอก")</f>
        <v>#NAME?</v>
      </c>
      <c r="J447" s="135" t="e">
        <f t="shared" ca="1" si="840"/>
        <v>#NAME?</v>
      </c>
      <c r="K447" s="135" t="e">
        <f t="shared" ca="1" si="841"/>
        <v>#NAME?</v>
      </c>
      <c r="L447" s="135"/>
      <c r="M447" s="135" t="e">
        <f t="shared" ca="1" si="842"/>
        <v>#NAME?</v>
      </c>
      <c r="N447" s="135" t="e">
        <f t="shared" ca="1" si="843"/>
        <v>#NAME?</v>
      </c>
      <c r="O447" s="135" t="e">
        <f t="shared" ca="1" si="844"/>
        <v>#NAME?</v>
      </c>
      <c r="P447" s="135" t="e">
        <f t="shared" ca="1" si="789"/>
        <v>#NAME?</v>
      </c>
      <c r="Q447" s="159"/>
      <c r="R447" s="159"/>
      <c r="S447" s="159"/>
      <c r="T447" s="140" t="s">
        <v>482</v>
      </c>
      <c r="U447" s="140" t="s">
        <v>482</v>
      </c>
      <c r="V447" s="131">
        <f t="shared" si="18"/>
        <v>1</v>
      </c>
      <c r="W447" s="135">
        <f t="shared" si="845"/>
        <v>0</v>
      </c>
      <c r="X447" s="135">
        <f t="shared" si="846"/>
        <v>0</v>
      </c>
      <c r="Y447" s="135"/>
      <c r="Z447" s="135">
        <f t="shared" si="847"/>
        <v>0</v>
      </c>
      <c r="AA447" s="135">
        <f t="shared" si="848"/>
        <v>0</v>
      </c>
      <c r="AB447" s="135">
        <f t="shared" si="849"/>
        <v>0</v>
      </c>
      <c r="AC447" s="135">
        <f t="shared" si="791"/>
        <v>0</v>
      </c>
      <c r="AD447" s="140"/>
      <c r="AE447" s="140"/>
      <c r="AF447" s="140"/>
      <c r="AG447" s="140"/>
      <c r="AH447" s="140"/>
      <c r="AI447" s="140"/>
      <c r="AJ447" s="140"/>
      <c r="AK447" s="140"/>
      <c r="AL447" s="140"/>
      <c r="AM447" s="140"/>
      <c r="AN447" s="140"/>
      <c r="AO447" s="140"/>
      <c r="AP447" s="140"/>
      <c r="AQ447" s="140"/>
      <c r="AR447" s="140"/>
      <c r="AS447" s="140"/>
      <c r="AT447" s="140"/>
      <c r="AU447" s="140"/>
      <c r="AV447" s="140"/>
      <c r="AW447" s="140"/>
    </row>
    <row r="448" spans="1:49" ht="21.75" customHeight="1">
      <c r="A448" s="161"/>
      <c r="B448" s="161"/>
      <c r="C448" s="161"/>
      <c r="D448" s="161"/>
      <c r="E448" s="161"/>
      <c r="F448" s="161"/>
      <c r="G448" s="161"/>
      <c r="H448" s="161"/>
      <c r="I448" s="161"/>
      <c r="J448" s="162"/>
      <c r="K448" s="162"/>
      <c r="L448" s="162"/>
      <c r="M448" s="162"/>
      <c r="N448" s="162"/>
      <c r="O448" s="162"/>
      <c r="P448" s="162">
        <f t="shared" si="789"/>
        <v>0</v>
      </c>
      <c r="Q448" s="161"/>
      <c r="R448" s="161"/>
      <c r="S448" s="161"/>
      <c r="T448" s="136"/>
      <c r="U448" s="136"/>
      <c r="V448" s="131">
        <f t="shared" si="18"/>
        <v>0</v>
      </c>
      <c r="W448" s="162"/>
      <c r="X448" s="162"/>
      <c r="Y448" s="162"/>
      <c r="Z448" s="162"/>
      <c r="AA448" s="162"/>
      <c r="AB448" s="162"/>
      <c r="AC448" s="162">
        <f t="shared" si="791"/>
        <v>0</v>
      </c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6"/>
      <c r="AV448" s="136"/>
      <c r="AW448" s="136"/>
    </row>
    <row r="449" spans="1:49" ht="21.75" customHeight="1">
      <c r="A449" s="141" t="s">
        <v>790</v>
      </c>
      <c r="B449" s="141"/>
      <c r="C449" s="141"/>
      <c r="D449" s="142"/>
      <c r="E449" s="142"/>
      <c r="F449" s="142"/>
      <c r="G449" s="142"/>
      <c r="H449" s="142"/>
      <c r="I449" s="142"/>
      <c r="J449" s="143" t="e">
        <f t="shared" ref="J449:O449" ca="1" si="850">J450-J511</f>
        <v>#NAME?</v>
      </c>
      <c r="K449" s="143" t="e">
        <f t="shared" ca="1" si="850"/>
        <v>#NAME?</v>
      </c>
      <c r="L449" s="143">
        <f t="shared" si="850"/>
        <v>0</v>
      </c>
      <c r="M449" s="143" t="e">
        <f t="shared" ca="1" si="850"/>
        <v>#NAME?</v>
      </c>
      <c r="N449" s="143" t="e">
        <f t="shared" ca="1" si="850"/>
        <v>#NAME?</v>
      </c>
      <c r="O449" s="143" t="e">
        <f t="shared" ca="1" si="850"/>
        <v>#NAME?</v>
      </c>
      <c r="P449" s="145" t="e">
        <f t="shared" ca="1" si="789"/>
        <v>#NAME?</v>
      </c>
      <c r="Q449" s="146"/>
      <c r="R449" s="146"/>
      <c r="S449" s="146"/>
      <c r="T449" s="56"/>
      <c r="U449" s="56"/>
      <c r="V449" s="68">
        <f t="shared" si="18"/>
        <v>0</v>
      </c>
      <c r="W449" s="143">
        <f t="shared" ref="W449:AB449" si="851">W450-W511</f>
        <v>0</v>
      </c>
      <c r="X449" s="143">
        <f t="shared" si="851"/>
        <v>0</v>
      </c>
      <c r="Y449" s="143">
        <f t="shared" si="851"/>
        <v>0</v>
      </c>
      <c r="Z449" s="143">
        <f t="shared" si="851"/>
        <v>-1</v>
      </c>
      <c r="AA449" s="143">
        <f t="shared" si="851"/>
        <v>0</v>
      </c>
      <c r="AB449" s="143">
        <f t="shared" si="851"/>
        <v>0</v>
      </c>
      <c r="AC449" s="145">
        <f t="shared" si="791"/>
        <v>-1</v>
      </c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59"/>
      <c r="AO449" s="59"/>
      <c r="AP449" s="59"/>
      <c r="AQ449" s="59"/>
      <c r="AR449" s="59"/>
      <c r="AS449" s="59"/>
      <c r="AT449" s="59"/>
      <c r="AU449" s="59"/>
      <c r="AV449" s="59"/>
      <c r="AW449" s="59"/>
    </row>
    <row r="450" spans="1:49" ht="21.75" customHeight="1">
      <c r="A450" s="141" t="str">
        <f>C452</f>
        <v>คณะวิทยาการจัดการ</v>
      </c>
      <c r="B450" s="141"/>
      <c r="C450" s="141"/>
      <c r="D450" s="142"/>
      <c r="E450" s="142"/>
      <c r="F450" s="142"/>
      <c r="G450" s="142"/>
      <c r="H450" s="142" t="str">
        <f t="shared" ref="H450:H456" si="852">F450&amp; " สาขา"&amp;D450&amp;" "&amp;E450&amp;" ปี "&amp;G450</f>
        <v xml:space="preserve"> สาขา  ปี </v>
      </c>
      <c r="I450" s="142"/>
      <c r="J450" s="143" t="e">
        <f t="shared" ref="J450:N450" ca="1" si="853">SUMIF($C:$C,$A450,J:J)</f>
        <v>#NAME?</v>
      </c>
      <c r="K450" s="143" t="e">
        <f t="shared" ca="1" si="853"/>
        <v>#NAME?</v>
      </c>
      <c r="L450" s="143">
        <f t="shared" si="853"/>
        <v>0</v>
      </c>
      <c r="M450" s="143" t="e">
        <f t="shared" ca="1" si="853"/>
        <v>#NAME?</v>
      </c>
      <c r="N450" s="145" t="e">
        <f t="shared" ca="1" si="853"/>
        <v>#NAME?</v>
      </c>
      <c r="O450" s="145">
        <f t="shared" ref="O450:O456" si="854">IF(I450="บุคคลภายนอก",1,0)</f>
        <v>0</v>
      </c>
      <c r="P450" s="145" t="e">
        <f t="shared" ca="1" si="789"/>
        <v>#NAME?</v>
      </c>
      <c r="Q450" s="146"/>
      <c r="R450" s="146"/>
      <c r="S450" s="146"/>
      <c r="T450" s="56"/>
      <c r="U450" s="56"/>
      <c r="V450" s="68">
        <f t="shared" si="18"/>
        <v>0</v>
      </c>
      <c r="W450" s="143">
        <f t="shared" ref="W450:AA450" si="855">SUMIF($C:$C,$A450,W:W)</f>
        <v>0</v>
      </c>
      <c r="X450" s="143">
        <f t="shared" si="855"/>
        <v>0</v>
      </c>
      <c r="Y450" s="143">
        <f t="shared" si="855"/>
        <v>0</v>
      </c>
      <c r="Z450" s="143">
        <f t="shared" si="855"/>
        <v>0</v>
      </c>
      <c r="AA450" s="145">
        <f t="shared" si="855"/>
        <v>0</v>
      </c>
      <c r="AB450" s="145">
        <f t="shared" ref="AB450:AB456" si="856">IF(V450="บุคคลภายนอก",1,0)</f>
        <v>0</v>
      </c>
      <c r="AC450" s="145">
        <f t="shared" si="791"/>
        <v>0</v>
      </c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</row>
    <row r="451" spans="1:49" ht="21.75" customHeight="1">
      <c r="A451" s="163">
        <v>1</v>
      </c>
      <c r="B451" s="142" t="str">
        <f>F452&amp; " สาขา"&amp;D452&amp;" "&amp;E452&amp;" ปี "&amp;G452</f>
        <v>บริหารธุรกิจบัณฑิต สาขาการจัดการธุรกิจค้าปลีก ใหม่ ปี 2557</v>
      </c>
      <c r="C451" s="142"/>
      <c r="D451" s="142"/>
      <c r="E451" s="142"/>
      <c r="F451" s="142"/>
      <c r="G451" s="142"/>
      <c r="H451" s="142" t="str">
        <f t="shared" si="852"/>
        <v xml:space="preserve"> สาขา  ปี </v>
      </c>
      <c r="I451" s="142"/>
      <c r="J451" s="143"/>
      <c r="K451" s="143"/>
      <c r="L451" s="143"/>
      <c r="M451" s="143"/>
      <c r="N451" s="145"/>
      <c r="O451" s="145">
        <f t="shared" si="854"/>
        <v>0</v>
      </c>
      <c r="P451" s="145">
        <f t="shared" si="789"/>
        <v>0</v>
      </c>
      <c r="Q451" s="146"/>
      <c r="R451" s="146"/>
      <c r="S451" s="146"/>
      <c r="T451" s="56"/>
      <c r="U451" s="56"/>
      <c r="V451" s="68">
        <f t="shared" si="18"/>
        <v>0</v>
      </c>
      <c r="W451" s="143"/>
      <c r="X451" s="143"/>
      <c r="Y451" s="143"/>
      <c r="Z451" s="143"/>
      <c r="AA451" s="145"/>
      <c r="AB451" s="145">
        <f t="shared" si="856"/>
        <v>0</v>
      </c>
      <c r="AC451" s="145">
        <f t="shared" si="791"/>
        <v>0</v>
      </c>
      <c r="AD451" s="59"/>
      <c r="AE451" s="59"/>
      <c r="AF451" s="59"/>
      <c r="AG451" s="59"/>
      <c r="AH451" s="59"/>
      <c r="AI451" s="59"/>
      <c r="AJ451" s="59"/>
      <c r="AK451" s="59"/>
      <c r="AL451" s="59"/>
      <c r="AM451" s="59"/>
      <c r="AN451" s="59"/>
      <c r="AO451" s="59"/>
      <c r="AP451" s="59"/>
      <c r="AQ451" s="59"/>
      <c r="AR451" s="59"/>
      <c r="AS451" s="59"/>
      <c r="AT451" s="59"/>
      <c r="AU451" s="59"/>
      <c r="AV451" s="59"/>
      <c r="AW451" s="59"/>
    </row>
    <row r="452" spans="1:49" ht="21.75" customHeight="1">
      <c r="A452" s="97"/>
      <c r="B452" s="98" t="s">
        <v>791</v>
      </c>
      <c r="C452" s="98" t="s">
        <v>373</v>
      </c>
      <c r="D452" s="99" t="s">
        <v>520</v>
      </c>
      <c r="E452" s="99" t="s">
        <v>120</v>
      </c>
      <c r="F452" s="99" t="s">
        <v>506</v>
      </c>
      <c r="G452" s="99" t="s">
        <v>468</v>
      </c>
      <c r="H452" s="99" t="str">
        <f t="shared" si="852"/>
        <v>บริหารธุรกิจบัณฑิต สาขาการจัดการธุรกิจค้าปลีก ใหม่ ปี 2557</v>
      </c>
      <c r="I452" s="99" t="e">
        <f t="array" aca="1" ref="I452" ca="1">_xludf.IFNA(INDEX(รายชื่ออาจารย์ตามสาขา!$F:$F,MATCH('เอกสารหมายเลข 1 ส่งเสิรม'!$T452,รายชื่ออาจารย์ตามสาขา!$B:$B,0)),"บุคคลภายนอก")</f>
        <v>#NAME?</v>
      </c>
      <c r="J452" s="100" t="e">
        <f t="shared" ref="J452:J456" ca="1" si="857">IF(I452="ข้าราชการพลเรือนในสถาบันอุดมศึกษา",1,0)</f>
        <v>#NAME?</v>
      </c>
      <c r="K452" s="100" t="e">
        <f t="shared" ref="K452:K456" ca="1" si="858">IF(I452="พนักงานมหาวิทยาลัย",1,0)</f>
        <v>#NAME?</v>
      </c>
      <c r="L452" s="100"/>
      <c r="M452" s="100" t="e">
        <f t="shared" ref="M452:M456" ca="1" si="859">IF(I452="ลูกจ้างชั่วคราวรายเดือน",1,0)</f>
        <v>#NAME?</v>
      </c>
      <c r="N452" s="100" t="e">
        <f t="shared" ref="N452:N456" ca="1" si="860">IF(I452="อาจารย์พิเศษรายชั่วโมง",1,0)</f>
        <v>#NAME?</v>
      </c>
      <c r="O452" s="100" t="e">
        <f t="shared" ca="1" si="854"/>
        <v>#NAME?</v>
      </c>
      <c r="P452" s="100" t="e">
        <f t="shared" ca="1" si="789"/>
        <v>#NAME?</v>
      </c>
      <c r="Q452" s="99"/>
      <c r="R452" s="99"/>
      <c r="S452" s="99"/>
      <c r="T452" s="8">
        <v>3102001055599</v>
      </c>
      <c r="U452" s="8">
        <v>3102001055599</v>
      </c>
      <c r="V452" s="68">
        <f t="shared" si="18"/>
        <v>1</v>
      </c>
      <c r="W452" s="100">
        <f t="shared" ref="W452:W456" si="861">IF(V452="ข้าราชการพลเรือนในสถาบันอุดมศึกษา",1,0)</f>
        <v>0</v>
      </c>
      <c r="X452" s="100">
        <f t="shared" ref="X452:X456" si="862">IF(V452="พนักงานมหาวิทยาลัย",1,0)</f>
        <v>0</v>
      </c>
      <c r="Y452" s="100"/>
      <c r="Z452" s="100">
        <f t="shared" ref="Z452:Z456" si="863">IF(V452="ลูกจ้างชั่วคราวรายเดือน",1,0)</f>
        <v>0</v>
      </c>
      <c r="AA452" s="100">
        <f t="shared" ref="AA452:AA456" si="864">IF(V452="อาจารย์พิเศษรายชั่วโมง",1,0)</f>
        <v>0</v>
      </c>
      <c r="AB452" s="100">
        <f t="shared" si="856"/>
        <v>0</v>
      </c>
      <c r="AC452" s="100">
        <f t="shared" si="791"/>
        <v>0</v>
      </c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</row>
    <row r="453" spans="1:49" ht="21.75" customHeight="1">
      <c r="A453" s="97"/>
      <c r="B453" s="98" t="s">
        <v>557</v>
      </c>
      <c r="C453" s="98" t="s">
        <v>373</v>
      </c>
      <c r="D453" s="99" t="s">
        <v>520</v>
      </c>
      <c r="E453" s="99" t="s">
        <v>120</v>
      </c>
      <c r="F453" s="99" t="s">
        <v>506</v>
      </c>
      <c r="G453" s="99" t="s">
        <v>468</v>
      </c>
      <c r="H453" s="99" t="str">
        <f t="shared" si="852"/>
        <v>บริหารธุรกิจบัณฑิต สาขาการจัดการธุรกิจค้าปลีก ใหม่ ปี 2557</v>
      </c>
      <c r="I453" s="99" t="e">
        <f t="array" aca="1" ref="I453" ca="1">_xludf.IFNA(INDEX(รายชื่ออาจารย์ตามสาขา!$F:$F,MATCH('เอกสารหมายเลข 1 ส่งเสิรม'!$T453,รายชื่ออาจารย์ตามสาขา!$B:$B,0)),"บุคคลภายนอก")</f>
        <v>#NAME?</v>
      </c>
      <c r="J453" s="100" t="e">
        <f t="shared" ca="1" si="857"/>
        <v>#NAME?</v>
      </c>
      <c r="K453" s="100" t="e">
        <f t="shared" ca="1" si="858"/>
        <v>#NAME?</v>
      </c>
      <c r="L453" s="100"/>
      <c r="M453" s="100" t="e">
        <f t="shared" ca="1" si="859"/>
        <v>#NAME?</v>
      </c>
      <c r="N453" s="100" t="e">
        <f t="shared" ca="1" si="860"/>
        <v>#NAME?</v>
      </c>
      <c r="O453" s="100" t="e">
        <f t="shared" ca="1" si="854"/>
        <v>#NAME?</v>
      </c>
      <c r="P453" s="100" t="e">
        <f t="shared" ca="1" si="789"/>
        <v>#NAME?</v>
      </c>
      <c r="Q453" s="99"/>
      <c r="R453" s="99"/>
      <c r="S453" s="99"/>
      <c r="T453" s="8">
        <v>3480700577603</v>
      </c>
      <c r="U453" s="8">
        <v>3480700577603</v>
      </c>
      <c r="V453" s="68">
        <f t="shared" si="18"/>
        <v>1</v>
      </c>
      <c r="W453" s="100">
        <f t="shared" si="861"/>
        <v>0</v>
      </c>
      <c r="X453" s="100">
        <f t="shared" si="862"/>
        <v>0</v>
      </c>
      <c r="Y453" s="100"/>
      <c r="Z453" s="100">
        <f t="shared" si="863"/>
        <v>0</v>
      </c>
      <c r="AA453" s="100">
        <f t="shared" si="864"/>
        <v>0</v>
      </c>
      <c r="AB453" s="100">
        <f t="shared" si="856"/>
        <v>0</v>
      </c>
      <c r="AC453" s="100">
        <f t="shared" si="791"/>
        <v>0</v>
      </c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</row>
    <row r="454" spans="1:49" ht="21.75" customHeight="1">
      <c r="A454" s="97"/>
      <c r="B454" s="98" t="s">
        <v>792</v>
      </c>
      <c r="C454" s="98" t="s">
        <v>373</v>
      </c>
      <c r="D454" s="99" t="s">
        <v>520</v>
      </c>
      <c r="E454" s="99" t="s">
        <v>120</v>
      </c>
      <c r="F454" s="99" t="s">
        <v>506</v>
      </c>
      <c r="G454" s="99" t="s">
        <v>468</v>
      </c>
      <c r="H454" s="99" t="str">
        <f t="shared" si="852"/>
        <v>บริหารธุรกิจบัณฑิต สาขาการจัดการธุรกิจค้าปลีก ใหม่ ปี 2557</v>
      </c>
      <c r="I454" s="99" t="e">
        <f t="array" aca="1" ref="I454" ca="1">_xludf.IFNA(INDEX(รายชื่ออาจารย์ตามสาขา!$F:$F,MATCH('เอกสารหมายเลข 1 ส่งเสิรม'!$T454,รายชื่ออาจารย์ตามสาขา!$B:$B,0)),"บุคคลภายนอก")</f>
        <v>#NAME?</v>
      </c>
      <c r="J454" s="100" t="e">
        <f t="shared" ca="1" si="857"/>
        <v>#NAME?</v>
      </c>
      <c r="K454" s="100" t="e">
        <f t="shared" ca="1" si="858"/>
        <v>#NAME?</v>
      </c>
      <c r="L454" s="100"/>
      <c r="M454" s="100" t="e">
        <f t="shared" ca="1" si="859"/>
        <v>#NAME?</v>
      </c>
      <c r="N454" s="100" t="e">
        <f t="shared" ca="1" si="860"/>
        <v>#NAME?</v>
      </c>
      <c r="O454" s="100" t="e">
        <f t="shared" ca="1" si="854"/>
        <v>#NAME?</v>
      </c>
      <c r="P454" s="100" t="e">
        <f t="shared" ca="1" si="789"/>
        <v>#NAME?</v>
      </c>
      <c r="Q454" s="99"/>
      <c r="R454" s="99"/>
      <c r="S454" s="99"/>
      <c r="T454" s="8">
        <v>3540100344895</v>
      </c>
      <c r="U454" s="8">
        <v>3540100344895</v>
      </c>
      <c r="V454" s="68">
        <f t="shared" si="18"/>
        <v>1</v>
      </c>
      <c r="W454" s="100">
        <f t="shared" si="861"/>
        <v>0</v>
      </c>
      <c r="X454" s="100">
        <f t="shared" si="862"/>
        <v>0</v>
      </c>
      <c r="Y454" s="100"/>
      <c r="Z454" s="100">
        <f t="shared" si="863"/>
        <v>0</v>
      </c>
      <c r="AA454" s="100">
        <f t="shared" si="864"/>
        <v>0</v>
      </c>
      <c r="AB454" s="100">
        <f t="shared" si="856"/>
        <v>0</v>
      </c>
      <c r="AC454" s="100">
        <f t="shared" si="791"/>
        <v>0</v>
      </c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</row>
    <row r="455" spans="1:49" ht="21.75" customHeight="1">
      <c r="A455" s="97"/>
      <c r="B455" s="98" t="s">
        <v>528</v>
      </c>
      <c r="C455" s="98" t="s">
        <v>373</v>
      </c>
      <c r="D455" s="99" t="s">
        <v>520</v>
      </c>
      <c r="E455" s="99" t="s">
        <v>120</v>
      </c>
      <c r="F455" s="99" t="s">
        <v>506</v>
      </c>
      <c r="G455" s="99" t="s">
        <v>468</v>
      </c>
      <c r="H455" s="99" t="str">
        <f t="shared" si="852"/>
        <v>บริหารธุรกิจบัณฑิต สาขาการจัดการธุรกิจค้าปลีก ใหม่ ปี 2557</v>
      </c>
      <c r="I455" s="99" t="e">
        <f t="array" aca="1" ref="I455" ca="1">_xludf.IFNA(INDEX(รายชื่ออาจารย์ตามสาขา!$F:$F,MATCH('เอกสารหมายเลข 1 ส่งเสิรม'!$T455,รายชื่ออาจารย์ตามสาขา!$B:$B,0)),"บุคคลภายนอก")</f>
        <v>#NAME?</v>
      </c>
      <c r="J455" s="100" t="e">
        <f t="shared" ca="1" si="857"/>
        <v>#NAME?</v>
      </c>
      <c r="K455" s="100" t="e">
        <f t="shared" ca="1" si="858"/>
        <v>#NAME?</v>
      </c>
      <c r="L455" s="100"/>
      <c r="M455" s="100" t="e">
        <f t="shared" ca="1" si="859"/>
        <v>#NAME?</v>
      </c>
      <c r="N455" s="100" t="e">
        <f t="shared" ca="1" si="860"/>
        <v>#NAME?</v>
      </c>
      <c r="O455" s="100" t="e">
        <f t="shared" ca="1" si="854"/>
        <v>#NAME?</v>
      </c>
      <c r="P455" s="100" t="e">
        <f t="shared" ca="1" si="789"/>
        <v>#NAME?</v>
      </c>
      <c r="Q455" s="99"/>
      <c r="R455" s="99"/>
      <c r="S455" s="99"/>
      <c r="T455" s="8">
        <v>5470100064512</v>
      </c>
      <c r="U455" s="8">
        <v>5470100064512</v>
      </c>
      <c r="V455" s="68">
        <f t="shared" si="18"/>
        <v>1</v>
      </c>
      <c r="W455" s="100">
        <f t="shared" si="861"/>
        <v>0</v>
      </c>
      <c r="X455" s="100">
        <f t="shared" si="862"/>
        <v>0</v>
      </c>
      <c r="Y455" s="100"/>
      <c r="Z455" s="100">
        <f t="shared" si="863"/>
        <v>0</v>
      </c>
      <c r="AA455" s="100">
        <f t="shared" si="864"/>
        <v>0</v>
      </c>
      <c r="AB455" s="100">
        <f t="shared" si="856"/>
        <v>0</v>
      </c>
      <c r="AC455" s="100">
        <f t="shared" si="791"/>
        <v>0</v>
      </c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</row>
    <row r="456" spans="1:49" ht="21.75" customHeight="1">
      <c r="A456" s="97"/>
      <c r="B456" s="98" t="s">
        <v>544</v>
      </c>
      <c r="C456" s="98" t="s">
        <v>373</v>
      </c>
      <c r="D456" s="99" t="s">
        <v>520</v>
      </c>
      <c r="E456" s="99" t="s">
        <v>120</v>
      </c>
      <c r="F456" s="99" t="s">
        <v>506</v>
      </c>
      <c r="G456" s="99" t="s">
        <v>468</v>
      </c>
      <c r="H456" s="99" t="str">
        <f t="shared" si="852"/>
        <v>บริหารธุรกิจบัณฑิต สาขาการจัดการธุรกิจค้าปลีก ใหม่ ปี 2557</v>
      </c>
      <c r="I456" s="99" t="e">
        <f t="array" aca="1" ref="I456" ca="1">_xludf.IFNA(INDEX(รายชื่ออาจารย์ตามสาขา!$F:$F,MATCH('เอกสารหมายเลข 1 ส่งเสิรม'!$T456,รายชื่ออาจารย์ตามสาขา!$B:$B,0)),"บุคคลภายนอก")</f>
        <v>#NAME?</v>
      </c>
      <c r="J456" s="100" t="e">
        <f t="shared" ca="1" si="857"/>
        <v>#NAME?</v>
      </c>
      <c r="K456" s="100" t="e">
        <f t="shared" ca="1" si="858"/>
        <v>#NAME?</v>
      </c>
      <c r="L456" s="100"/>
      <c r="M456" s="100" t="e">
        <f t="shared" ca="1" si="859"/>
        <v>#NAME?</v>
      </c>
      <c r="N456" s="100" t="e">
        <f t="shared" ca="1" si="860"/>
        <v>#NAME?</v>
      </c>
      <c r="O456" s="100" t="e">
        <f t="shared" ca="1" si="854"/>
        <v>#NAME?</v>
      </c>
      <c r="P456" s="100" t="e">
        <f t="shared" ca="1" si="789"/>
        <v>#NAME?</v>
      </c>
      <c r="Q456" s="99"/>
      <c r="R456" s="99"/>
      <c r="S456" s="99"/>
      <c r="T456" s="8">
        <v>3841400009127</v>
      </c>
      <c r="U456" s="8">
        <v>3841400009127</v>
      </c>
      <c r="V456" s="68">
        <f t="shared" si="18"/>
        <v>1</v>
      </c>
      <c r="W456" s="100">
        <f t="shared" si="861"/>
        <v>0</v>
      </c>
      <c r="X456" s="100">
        <f t="shared" si="862"/>
        <v>0</v>
      </c>
      <c r="Y456" s="100"/>
      <c r="Z456" s="100">
        <f t="shared" si="863"/>
        <v>0</v>
      </c>
      <c r="AA456" s="100">
        <f t="shared" si="864"/>
        <v>0</v>
      </c>
      <c r="AB456" s="100">
        <f t="shared" si="856"/>
        <v>0</v>
      </c>
      <c r="AC456" s="100">
        <f t="shared" si="791"/>
        <v>0</v>
      </c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</row>
    <row r="457" spans="1:49" ht="21.75" customHeight="1">
      <c r="A457" s="103">
        <v>2</v>
      </c>
      <c r="B457" s="104" t="str">
        <f>F458&amp; " สาขา"&amp;D458&amp;" "&amp;E458&amp;" ปี "&amp;G458</f>
        <v>ปรัชญาดุษฎีบัณฑิต สาขาการบริหารการพัฒนา ปรับปรุง ปี 2559</v>
      </c>
      <c r="C457" s="104"/>
      <c r="D457" s="105"/>
      <c r="E457" s="105"/>
      <c r="F457" s="105"/>
      <c r="G457" s="105"/>
      <c r="H457" s="105"/>
      <c r="I457" s="105"/>
      <c r="J457" s="106" t="e">
        <f t="shared" ref="J457:O457" ca="1" si="865">SUMIF($H:$H,$B457,J:J)</f>
        <v>#NAME?</v>
      </c>
      <c r="K457" s="106" t="e">
        <f t="shared" ca="1" si="865"/>
        <v>#NAME?</v>
      </c>
      <c r="L457" s="106">
        <f t="shared" si="865"/>
        <v>0</v>
      </c>
      <c r="M457" s="106" t="e">
        <f t="shared" ca="1" si="865"/>
        <v>#NAME?</v>
      </c>
      <c r="N457" s="106" t="e">
        <f t="shared" ca="1" si="865"/>
        <v>#NAME?</v>
      </c>
      <c r="O457" s="106" t="e">
        <f t="shared" ca="1" si="865"/>
        <v>#NAME?</v>
      </c>
      <c r="P457" s="106" t="e">
        <f t="shared" ca="1" si="789"/>
        <v>#NAME?</v>
      </c>
      <c r="Q457" s="105"/>
      <c r="R457" s="105"/>
      <c r="S457" s="105"/>
      <c r="T457" s="58"/>
      <c r="U457" s="58"/>
      <c r="V457" s="68">
        <f t="shared" si="18"/>
        <v>0</v>
      </c>
      <c r="W457" s="106">
        <f t="shared" ref="W457:AB457" si="866">SUMIF($H:$H,$B457,W:W)</f>
        <v>0</v>
      </c>
      <c r="X457" s="106">
        <f t="shared" si="866"/>
        <v>0</v>
      </c>
      <c r="Y457" s="106">
        <f t="shared" si="866"/>
        <v>0</v>
      </c>
      <c r="Z457" s="106">
        <f t="shared" si="866"/>
        <v>0</v>
      </c>
      <c r="AA457" s="106">
        <f t="shared" si="866"/>
        <v>0</v>
      </c>
      <c r="AB457" s="106">
        <f t="shared" si="866"/>
        <v>0</v>
      </c>
      <c r="AC457" s="106">
        <f t="shared" si="791"/>
        <v>0</v>
      </c>
      <c r="AD457" s="59"/>
      <c r="AE457" s="59"/>
      <c r="AF457" s="59"/>
      <c r="AG457" s="59"/>
      <c r="AH457" s="59"/>
      <c r="AI457" s="59"/>
      <c r="AJ457" s="59"/>
      <c r="AK457" s="59"/>
      <c r="AL457" s="59"/>
      <c r="AM457" s="59"/>
      <c r="AN457" s="59"/>
      <c r="AO457" s="59"/>
      <c r="AP457" s="59"/>
      <c r="AQ457" s="59"/>
      <c r="AR457" s="59"/>
      <c r="AS457" s="59"/>
      <c r="AT457" s="59"/>
      <c r="AU457" s="59"/>
      <c r="AV457" s="59"/>
      <c r="AW457" s="59"/>
    </row>
    <row r="458" spans="1:49" ht="21.75" customHeight="1">
      <c r="A458" s="97"/>
      <c r="B458" s="98" t="s">
        <v>793</v>
      </c>
      <c r="C458" s="98" t="s">
        <v>373</v>
      </c>
      <c r="D458" s="99" t="s">
        <v>372</v>
      </c>
      <c r="E458" s="99" t="s">
        <v>46</v>
      </c>
      <c r="F458" s="99" t="s">
        <v>216</v>
      </c>
      <c r="G458" s="99" t="s">
        <v>45</v>
      </c>
      <c r="H458" s="99" t="str">
        <f t="shared" ref="H458:H462" si="867">F458&amp; " สาขา"&amp;D458&amp;" "&amp;E458&amp;" ปี "&amp;G458</f>
        <v>ปรัชญาดุษฎีบัณฑิต สาขาการบริหารการพัฒนา ปรับปรุง ปี 2559</v>
      </c>
      <c r="I458" s="99" t="e">
        <f t="array" aca="1" ref="I458" ca="1">_xludf.IFNA(INDEX(รายชื่ออาจารย์ตามสาขา!$F:$F,MATCH('เอกสารหมายเลข 1 ส่งเสิรม'!$T458,รายชื่ออาจารย์ตามสาขา!$B:$B,0)),"บุคคลภายนอก")</f>
        <v>#NAME?</v>
      </c>
      <c r="J458" s="100" t="e">
        <f t="shared" ref="J458:J462" ca="1" si="868">IF(I458="ข้าราชการพลเรือนในสถาบันอุดมศึกษา",1,0)</f>
        <v>#NAME?</v>
      </c>
      <c r="K458" s="100" t="e">
        <f t="shared" ref="K458:K462" ca="1" si="869">IF(I458="พนักงานมหาวิทยาลัย",1,0)</f>
        <v>#NAME?</v>
      </c>
      <c r="L458" s="100"/>
      <c r="M458" s="100" t="e">
        <f t="shared" ref="M458:M462" ca="1" si="870">IF(I458="ลูกจ้างชั่วคราวรายเดือน",1,0)</f>
        <v>#NAME?</v>
      </c>
      <c r="N458" s="100" t="e">
        <f t="shared" ref="N458:N462" ca="1" si="871">IF(I458="อาจารย์พิเศษรายชั่วโมง",1,0)</f>
        <v>#NAME?</v>
      </c>
      <c r="O458" s="100" t="e">
        <f t="shared" ref="O458:O462" ca="1" si="872">IF(I458="บุคคลภายนอก",1,0)</f>
        <v>#NAME?</v>
      </c>
      <c r="P458" s="100" t="e">
        <f t="shared" ca="1" si="789"/>
        <v>#NAME?</v>
      </c>
      <c r="Q458" s="99"/>
      <c r="R458" s="99"/>
      <c r="S458" s="99"/>
      <c r="T458" s="8">
        <v>3479900234759</v>
      </c>
      <c r="U458" s="8">
        <v>3479900234759</v>
      </c>
      <c r="V458" s="68">
        <f t="shared" si="18"/>
        <v>1</v>
      </c>
      <c r="W458" s="100">
        <f t="shared" ref="W458:W462" si="873">IF(V458="ข้าราชการพลเรือนในสถาบันอุดมศึกษา",1,0)</f>
        <v>0</v>
      </c>
      <c r="X458" s="100">
        <f t="shared" ref="X458:X462" si="874">IF(V458="พนักงานมหาวิทยาลัย",1,0)</f>
        <v>0</v>
      </c>
      <c r="Y458" s="100"/>
      <c r="Z458" s="100">
        <f t="shared" ref="Z458:Z462" si="875">IF(V458="ลูกจ้างชั่วคราวรายเดือน",1,0)</f>
        <v>0</v>
      </c>
      <c r="AA458" s="100">
        <f t="shared" ref="AA458:AA462" si="876">IF(V458="อาจารย์พิเศษรายชั่วโมง",1,0)</f>
        <v>0</v>
      </c>
      <c r="AB458" s="100">
        <f t="shared" ref="AB458:AB462" si="877">IF(V458="บุคคลภายนอก",1,0)</f>
        <v>0</v>
      </c>
      <c r="AC458" s="100">
        <f t="shared" si="791"/>
        <v>0</v>
      </c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</row>
    <row r="459" spans="1:49" ht="21.75" customHeight="1">
      <c r="A459" s="97"/>
      <c r="B459" s="98" t="s">
        <v>795</v>
      </c>
      <c r="C459" s="98" t="s">
        <v>373</v>
      </c>
      <c r="D459" s="99" t="s">
        <v>372</v>
      </c>
      <c r="E459" s="99" t="s">
        <v>46</v>
      </c>
      <c r="F459" s="99" t="s">
        <v>216</v>
      </c>
      <c r="G459" s="99" t="s">
        <v>45</v>
      </c>
      <c r="H459" s="99" t="str">
        <f t="shared" si="867"/>
        <v>ปรัชญาดุษฎีบัณฑิต สาขาการบริหารการพัฒนา ปรับปรุง ปี 2559</v>
      </c>
      <c r="I459" s="99" t="e">
        <f t="array" aca="1" ref="I459" ca="1">_xludf.IFNA(INDEX(รายชื่ออาจารย์ตามสาขา!$F:$F,MATCH('เอกสารหมายเลข 1 ส่งเสิรม'!$T459,รายชื่ออาจารย์ตามสาขา!$B:$B,0)),"บุคคลภายนอก")</f>
        <v>#NAME?</v>
      </c>
      <c r="J459" s="100" t="e">
        <f t="shared" ca="1" si="868"/>
        <v>#NAME?</v>
      </c>
      <c r="K459" s="100" t="e">
        <f t="shared" ca="1" si="869"/>
        <v>#NAME?</v>
      </c>
      <c r="L459" s="100"/>
      <c r="M459" s="100" t="e">
        <f t="shared" ca="1" si="870"/>
        <v>#NAME?</v>
      </c>
      <c r="N459" s="100" t="e">
        <f t="shared" ca="1" si="871"/>
        <v>#NAME?</v>
      </c>
      <c r="O459" s="100" t="e">
        <f t="shared" ca="1" si="872"/>
        <v>#NAME?</v>
      </c>
      <c r="P459" s="100" t="e">
        <f t="shared" ca="1" si="789"/>
        <v>#NAME?</v>
      </c>
      <c r="Q459" s="99"/>
      <c r="R459" s="99"/>
      <c r="S459" s="99"/>
      <c r="T459" s="8">
        <v>3101800164312</v>
      </c>
      <c r="U459" s="8">
        <v>3101800164312</v>
      </c>
      <c r="V459" s="68">
        <f t="shared" si="18"/>
        <v>1</v>
      </c>
      <c r="W459" s="100">
        <f t="shared" si="873"/>
        <v>0</v>
      </c>
      <c r="X459" s="100">
        <f t="shared" si="874"/>
        <v>0</v>
      </c>
      <c r="Y459" s="100"/>
      <c r="Z459" s="100">
        <f t="shared" si="875"/>
        <v>0</v>
      </c>
      <c r="AA459" s="100">
        <f t="shared" si="876"/>
        <v>0</v>
      </c>
      <c r="AB459" s="100">
        <f t="shared" si="877"/>
        <v>0</v>
      </c>
      <c r="AC459" s="100">
        <f t="shared" si="791"/>
        <v>0</v>
      </c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</row>
    <row r="460" spans="1:49" ht="21.75" customHeight="1">
      <c r="A460" s="97"/>
      <c r="B460" s="98" t="s">
        <v>370</v>
      </c>
      <c r="C460" s="98" t="s">
        <v>373</v>
      </c>
      <c r="D460" s="99" t="s">
        <v>372</v>
      </c>
      <c r="E460" s="99" t="s">
        <v>46</v>
      </c>
      <c r="F460" s="99" t="s">
        <v>216</v>
      </c>
      <c r="G460" s="99" t="s">
        <v>45</v>
      </c>
      <c r="H460" s="99" t="str">
        <f t="shared" si="867"/>
        <v>ปรัชญาดุษฎีบัณฑิต สาขาการบริหารการพัฒนา ปรับปรุง ปี 2559</v>
      </c>
      <c r="I460" s="99" t="e">
        <f t="array" aca="1" ref="I460" ca="1">_xludf.IFNA(INDEX(รายชื่ออาจารย์ตามสาขา!$F:$F,MATCH('เอกสารหมายเลข 1 ส่งเสิรม'!$T460,รายชื่ออาจารย์ตามสาขา!$B:$B,0)),"บุคคลภายนอก")</f>
        <v>#NAME?</v>
      </c>
      <c r="J460" s="100" t="e">
        <f t="shared" ca="1" si="868"/>
        <v>#NAME?</v>
      </c>
      <c r="K460" s="100" t="e">
        <f t="shared" ca="1" si="869"/>
        <v>#NAME?</v>
      </c>
      <c r="L460" s="100"/>
      <c r="M460" s="100" t="e">
        <f t="shared" ca="1" si="870"/>
        <v>#NAME?</v>
      </c>
      <c r="N460" s="100" t="e">
        <f t="shared" ca="1" si="871"/>
        <v>#NAME?</v>
      </c>
      <c r="O460" s="100" t="e">
        <f t="shared" ca="1" si="872"/>
        <v>#NAME?</v>
      </c>
      <c r="P460" s="100" t="e">
        <f t="shared" ca="1" si="789"/>
        <v>#NAME?</v>
      </c>
      <c r="Q460" s="99"/>
      <c r="R460" s="99"/>
      <c r="S460" s="99"/>
      <c r="T460" s="8">
        <v>3449900319142</v>
      </c>
      <c r="U460" s="8">
        <v>3449900319142</v>
      </c>
      <c r="V460" s="68">
        <f t="shared" si="18"/>
        <v>1</v>
      </c>
      <c r="W460" s="100">
        <f t="shared" si="873"/>
        <v>0</v>
      </c>
      <c r="X460" s="100">
        <f t="shared" si="874"/>
        <v>0</v>
      </c>
      <c r="Y460" s="100"/>
      <c r="Z460" s="100">
        <f t="shared" si="875"/>
        <v>0</v>
      </c>
      <c r="AA460" s="100">
        <f t="shared" si="876"/>
        <v>0</v>
      </c>
      <c r="AB460" s="100">
        <f t="shared" si="877"/>
        <v>0</v>
      </c>
      <c r="AC460" s="100">
        <f t="shared" si="791"/>
        <v>0</v>
      </c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</row>
    <row r="461" spans="1:49" ht="21.75" customHeight="1">
      <c r="A461" s="97"/>
      <c r="B461" s="98" t="s">
        <v>796</v>
      </c>
      <c r="C461" s="98" t="s">
        <v>373</v>
      </c>
      <c r="D461" s="99" t="s">
        <v>372</v>
      </c>
      <c r="E461" s="99" t="s">
        <v>46</v>
      </c>
      <c r="F461" s="99" t="s">
        <v>216</v>
      </c>
      <c r="G461" s="99" t="s">
        <v>45</v>
      </c>
      <c r="H461" s="99" t="str">
        <f t="shared" si="867"/>
        <v>ปรัชญาดุษฎีบัณฑิต สาขาการบริหารการพัฒนา ปรับปรุง ปี 2559</v>
      </c>
      <c r="I461" s="99" t="e">
        <f t="array" aca="1" ref="I461" ca="1">_xludf.IFNA(INDEX(รายชื่ออาจารย์ตามสาขา!$F:$F,MATCH('เอกสารหมายเลข 1 ส่งเสิรม'!$T461,รายชื่ออาจารย์ตามสาขา!$B:$B,0)),"บุคคลภายนอก")</f>
        <v>#NAME?</v>
      </c>
      <c r="J461" s="100" t="e">
        <f t="shared" ca="1" si="868"/>
        <v>#NAME?</v>
      </c>
      <c r="K461" s="100" t="e">
        <f t="shared" ca="1" si="869"/>
        <v>#NAME?</v>
      </c>
      <c r="L461" s="100"/>
      <c r="M461" s="100" t="e">
        <f t="shared" ca="1" si="870"/>
        <v>#NAME?</v>
      </c>
      <c r="N461" s="100" t="e">
        <f t="shared" ca="1" si="871"/>
        <v>#NAME?</v>
      </c>
      <c r="O461" s="100" t="e">
        <f t="shared" ca="1" si="872"/>
        <v>#NAME?</v>
      </c>
      <c r="P461" s="100" t="e">
        <f t="shared" ca="1" si="789"/>
        <v>#NAME?</v>
      </c>
      <c r="Q461" s="99"/>
      <c r="R461" s="99"/>
      <c r="S461" s="99"/>
      <c r="T461" s="8">
        <v>3100603302401</v>
      </c>
      <c r="U461" s="8">
        <v>3100603302401</v>
      </c>
      <c r="V461" s="68">
        <f t="shared" si="18"/>
        <v>1</v>
      </c>
      <c r="W461" s="100">
        <f t="shared" si="873"/>
        <v>0</v>
      </c>
      <c r="X461" s="100">
        <f t="shared" si="874"/>
        <v>0</v>
      </c>
      <c r="Y461" s="100"/>
      <c r="Z461" s="100">
        <f t="shared" si="875"/>
        <v>0</v>
      </c>
      <c r="AA461" s="100">
        <f t="shared" si="876"/>
        <v>0</v>
      </c>
      <c r="AB461" s="100">
        <f t="shared" si="877"/>
        <v>0</v>
      </c>
      <c r="AC461" s="100">
        <f t="shared" si="791"/>
        <v>0</v>
      </c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</row>
    <row r="462" spans="1:49" ht="21.75" customHeight="1">
      <c r="A462" s="97"/>
      <c r="B462" s="98" t="s">
        <v>529</v>
      </c>
      <c r="C462" s="98" t="s">
        <v>373</v>
      </c>
      <c r="D462" s="99" t="s">
        <v>372</v>
      </c>
      <c r="E462" s="99" t="s">
        <v>46</v>
      </c>
      <c r="F462" s="99" t="s">
        <v>216</v>
      </c>
      <c r="G462" s="99" t="s">
        <v>45</v>
      </c>
      <c r="H462" s="99" t="str">
        <f t="shared" si="867"/>
        <v>ปรัชญาดุษฎีบัณฑิต สาขาการบริหารการพัฒนา ปรับปรุง ปี 2559</v>
      </c>
      <c r="I462" s="99" t="e">
        <f t="array" aca="1" ref="I462" ca="1">_xludf.IFNA(INDEX(รายชื่ออาจารย์ตามสาขา!$F:$F,MATCH('เอกสารหมายเลข 1 ส่งเสิรม'!$T462,รายชื่ออาจารย์ตามสาขา!$B:$B,0)),"บุคคลภายนอก")</f>
        <v>#NAME?</v>
      </c>
      <c r="J462" s="100" t="e">
        <f t="shared" ca="1" si="868"/>
        <v>#NAME?</v>
      </c>
      <c r="K462" s="100" t="e">
        <f t="shared" ca="1" si="869"/>
        <v>#NAME?</v>
      </c>
      <c r="L462" s="100"/>
      <c r="M462" s="100" t="e">
        <f t="shared" ca="1" si="870"/>
        <v>#NAME?</v>
      </c>
      <c r="N462" s="100" t="e">
        <f t="shared" ca="1" si="871"/>
        <v>#NAME?</v>
      </c>
      <c r="O462" s="100" t="e">
        <f t="shared" ca="1" si="872"/>
        <v>#NAME?</v>
      </c>
      <c r="P462" s="100" t="e">
        <f t="shared" ca="1" si="789"/>
        <v>#NAME?</v>
      </c>
      <c r="Q462" s="99"/>
      <c r="R462" s="99"/>
      <c r="S462" s="99"/>
      <c r="T462" s="8">
        <v>3340701601061</v>
      </c>
      <c r="U462" s="8">
        <v>3340701601061</v>
      </c>
      <c r="V462" s="68">
        <f t="shared" si="18"/>
        <v>1</v>
      </c>
      <c r="W462" s="100">
        <f t="shared" si="873"/>
        <v>0</v>
      </c>
      <c r="X462" s="100">
        <f t="shared" si="874"/>
        <v>0</v>
      </c>
      <c r="Y462" s="100"/>
      <c r="Z462" s="100">
        <f t="shared" si="875"/>
        <v>0</v>
      </c>
      <c r="AA462" s="100">
        <f t="shared" si="876"/>
        <v>0</v>
      </c>
      <c r="AB462" s="100">
        <f t="shared" si="877"/>
        <v>0</v>
      </c>
      <c r="AC462" s="100">
        <f t="shared" si="791"/>
        <v>0</v>
      </c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</row>
    <row r="463" spans="1:49" ht="21.75" customHeight="1">
      <c r="A463" s="103">
        <v>3</v>
      </c>
      <c r="B463" s="104" t="str">
        <f>F464&amp; " สาขา"&amp;D464&amp;" "&amp;E464&amp;" ปี "&amp;G464</f>
        <v>บริหารธุรกิจบัณฑิต สาขาคอมพิวเตอร์ธุรกิจ ปรับปรุง ปี 2559</v>
      </c>
      <c r="C463" s="104"/>
      <c r="D463" s="105"/>
      <c r="E463" s="105"/>
      <c r="F463" s="105"/>
      <c r="G463" s="105"/>
      <c r="H463" s="105"/>
      <c r="I463" s="105"/>
      <c r="J463" s="106" t="e">
        <f t="shared" ref="J463:O463" ca="1" si="878">SUMIF($H:$H,$B463,J:J)</f>
        <v>#NAME?</v>
      </c>
      <c r="K463" s="106" t="e">
        <f t="shared" ca="1" si="878"/>
        <v>#NAME?</v>
      </c>
      <c r="L463" s="106">
        <f t="shared" si="878"/>
        <v>0</v>
      </c>
      <c r="M463" s="106" t="e">
        <f t="shared" ca="1" si="878"/>
        <v>#NAME?</v>
      </c>
      <c r="N463" s="106" t="e">
        <f t="shared" ca="1" si="878"/>
        <v>#NAME?</v>
      </c>
      <c r="O463" s="106" t="e">
        <f t="shared" ca="1" si="878"/>
        <v>#NAME?</v>
      </c>
      <c r="P463" s="106" t="e">
        <f t="shared" ca="1" si="789"/>
        <v>#NAME?</v>
      </c>
      <c r="Q463" s="105"/>
      <c r="R463" s="105"/>
      <c r="S463" s="105"/>
      <c r="T463" s="58"/>
      <c r="U463" s="58"/>
      <c r="V463" s="68">
        <f t="shared" si="18"/>
        <v>0</v>
      </c>
      <c r="W463" s="106">
        <f t="shared" ref="W463:AB463" si="879">SUMIF($H:$H,$B463,W:W)</f>
        <v>0</v>
      </c>
      <c r="X463" s="106">
        <f t="shared" si="879"/>
        <v>0</v>
      </c>
      <c r="Y463" s="106">
        <f t="shared" si="879"/>
        <v>0</v>
      </c>
      <c r="Z463" s="106">
        <f t="shared" si="879"/>
        <v>0</v>
      </c>
      <c r="AA463" s="106">
        <f t="shared" si="879"/>
        <v>0</v>
      </c>
      <c r="AB463" s="106">
        <f t="shared" si="879"/>
        <v>0</v>
      </c>
      <c r="AC463" s="106">
        <f t="shared" si="791"/>
        <v>0</v>
      </c>
      <c r="AD463" s="59"/>
      <c r="AE463" s="59"/>
      <c r="AF463" s="59"/>
      <c r="AG463" s="59"/>
      <c r="AH463" s="59"/>
      <c r="AI463" s="59"/>
      <c r="AJ463" s="59"/>
      <c r="AK463" s="59"/>
      <c r="AL463" s="59"/>
      <c r="AM463" s="59"/>
      <c r="AN463" s="59"/>
      <c r="AO463" s="59"/>
      <c r="AP463" s="59"/>
      <c r="AQ463" s="59"/>
      <c r="AR463" s="59"/>
      <c r="AS463" s="59"/>
      <c r="AT463" s="59"/>
      <c r="AU463" s="59"/>
      <c r="AV463" s="59"/>
      <c r="AW463" s="59"/>
    </row>
    <row r="464" spans="1:49" ht="21.75" customHeight="1">
      <c r="A464" s="97"/>
      <c r="B464" s="98" t="s">
        <v>568</v>
      </c>
      <c r="C464" s="98" t="s">
        <v>373</v>
      </c>
      <c r="D464" s="99" t="s">
        <v>565</v>
      </c>
      <c r="E464" s="99" t="s">
        <v>46</v>
      </c>
      <c r="F464" s="99" t="s">
        <v>506</v>
      </c>
      <c r="G464" s="99" t="s">
        <v>45</v>
      </c>
      <c r="H464" s="99" t="str">
        <f t="shared" ref="H464:H468" si="880">F464&amp; " สาขา"&amp;D464&amp;" "&amp;E464&amp;" ปี "&amp;G464</f>
        <v>บริหารธุรกิจบัณฑิต สาขาคอมพิวเตอร์ธุรกิจ ปรับปรุง ปี 2559</v>
      </c>
      <c r="I464" s="99" t="e">
        <f t="array" aca="1" ref="I464" ca="1">_xludf.IFNA(INDEX(รายชื่ออาจารย์ตามสาขา!$F:$F,MATCH('เอกสารหมายเลข 1 ส่งเสิรม'!$T464,รายชื่ออาจารย์ตามสาขา!$B:$B,0)),"บุคคลภายนอก")</f>
        <v>#NAME?</v>
      </c>
      <c r="J464" s="100" t="e">
        <f t="shared" ref="J464:J468" ca="1" si="881">IF(I464="ข้าราชการพลเรือนในสถาบันอุดมศึกษา",1,0)</f>
        <v>#NAME?</v>
      </c>
      <c r="K464" s="100" t="e">
        <f t="shared" ref="K464:K468" ca="1" si="882">IF(I464="พนักงานมหาวิทยาลัย",1,0)</f>
        <v>#NAME?</v>
      </c>
      <c r="L464" s="100"/>
      <c r="M464" s="100" t="e">
        <f t="shared" ref="M464:M468" ca="1" si="883">IF(I464="ลูกจ้างชั่วคราวรายเดือน",1,0)</f>
        <v>#NAME?</v>
      </c>
      <c r="N464" s="100" t="e">
        <f t="shared" ref="N464:N468" ca="1" si="884">IF(I464="อาจารย์พิเศษรายชั่วโมง",1,0)</f>
        <v>#NAME?</v>
      </c>
      <c r="O464" s="100" t="e">
        <f t="shared" ref="O464:O468" ca="1" si="885">IF(I464="บุคคลภายนอก",1,0)</f>
        <v>#NAME?</v>
      </c>
      <c r="P464" s="100" t="e">
        <f t="shared" ca="1" si="789"/>
        <v>#NAME?</v>
      </c>
      <c r="Q464" s="99"/>
      <c r="R464" s="99"/>
      <c r="S464" s="99"/>
      <c r="T464" s="8">
        <v>3470101494875</v>
      </c>
      <c r="U464" s="8">
        <v>3470101494875</v>
      </c>
      <c r="V464" s="68">
        <f t="shared" si="18"/>
        <v>1</v>
      </c>
      <c r="W464" s="100">
        <f t="shared" ref="W464:W468" si="886">IF(V464="ข้าราชการพลเรือนในสถาบันอุดมศึกษา",1,0)</f>
        <v>0</v>
      </c>
      <c r="X464" s="100">
        <f t="shared" ref="X464:X468" si="887">IF(V464="พนักงานมหาวิทยาลัย",1,0)</f>
        <v>0</v>
      </c>
      <c r="Y464" s="100"/>
      <c r="Z464" s="100">
        <f t="shared" ref="Z464:Z468" si="888">IF(V464="ลูกจ้างชั่วคราวรายเดือน",1,0)</f>
        <v>0</v>
      </c>
      <c r="AA464" s="100">
        <f t="shared" ref="AA464:AA468" si="889">IF(V464="อาจารย์พิเศษรายชั่วโมง",1,0)</f>
        <v>0</v>
      </c>
      <c r="AB464" s="100">
        <f t="shared" ref="AB464:AB468" si="890">IF(V464="บุคคลภายนอก",1,0)</f>
        <v>0</v>
      </c>
      <c r="AC464" s="100">
        <f t="shared" si="791"/>
        <v>0</v>
      </c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</row>
    <row r="465" spans="1:49" ht="21.75" customHeight="1">
      <c r="A465" s="97"/>
      <c r="B465" s="98" t="s">
        <v>566</v>
      </c>
      <c r="C465" s="98" t="s">
        <v>373</v>
      </c>
      <c r="D465" s="99" t="s">
        <v>565</v>
      </c>
      <c r="E465" s="99" t="s">
        <v>46</v>
      </c>
      <c r="F465" s="99" t="s">
        <v>506</v>
      </c>
      <c r="G465" s="99" t="s">
        <v>45</v>
      </c>
      <c r="H465" s="99" t="str">
        <f t="shared" si="880"/>
        <v>บริหารธุรกิจบัณฑิต สาขาคอมพิวเตอร์ธุรกิจ ปรับปรุง ปี 2559</v>
      </c>
      <c r="I465" s="99" t="e">
        <f t="array" aca="1" ref="I465" ca="1">_xludf.IFNA(INDEX(รายชื่ออาจารย์ตามสาขา!$F:$F,MATCH('เอกสารหมายเลข 1 ส่งเสิรม'!$T465,รายชื่ออาจารย์ตามสาขา!$B:$B,0)),"บุคคลภายนอก")</f>
        <v>#NAME?</v>
      </c>
      <c r="J465" s="100" t="e">
        <f t="shared" ca="1" si="881"/>
        <v>#NAME?</v>
      </c>
      <c r="K465" s="100" t="e">
        <f t="shared" ca="1" si="882"/>
        <v>#NAME?</v>
      </c>
      <c r="L465" s="100"/>
      <c r="M465" s="100" t="e">
        <f t="shared" ca="1" si="883"/>
        <v>#NAME?</v>
      </c>
      <c r="N465" s="100" t="e">
        <f t="shared" ca="1" si="884"/>
        <v>#NAME?</v>
      </c>
      <c r="O465" s="100" t="e">
        <f t="shared" ca="1" si="885"/>
        <v>#NAME?</v>
      </c>
      <c r="P465" s="100" t="e">
        <f t="shared" ca="1" si="789"/>
        <v>#NAME?</v>
      </c>
      <c r="Q465" s="99"/>
      <c r="R465" s="99"/>
      <c r="S465" s="99"/>
      <c r="T465" s="8">
        <v>3309901154741</v>
      </c>
      <c r="U465" s="8">
        <v>3309901154741</v>
      </c>
      <c r="V465" s="68">
        <f t="shared" si="18"/>
        <v>1</v>
      </c>
      <c r="W465" s="100">
        <f t="shared" si="886"/>
        <v>0</v>
      </c>
      <c r="X465" s="100">
        <f t="shared" si="887"/>
        <v>0</v>
      </c>
      <c r="Y465" s="100"/>
      <c r="Z465" s="100">
        <f t="shared" si="888"/>
        <v>0</v>
      </c>
      <c r="AA465" s="100">
        <f t="shared" si="889"/>
        <v>0</v>
      </c>
      <c r="AB465" s="100">
        <f t="shared" si="890"/>
        <v>0</v>
      </c>
      <c r="AC465" s="100">
        <f t="shared" si="791"/>
        <v>0</v>
      </c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</row>
    <row r="466" spans="1:49" ht="21.75" customHeight="1">
      <c r="A466" s="97"/>
      <c r="B466" s="98" t="s">
        <v>570</v>
      </c>
      <c r="C466" s="98" t="s">
        <v>373</v>
      </c>
      <c r="D466" s="99" t="s">
        <v>565</v>
      </c>
      <c r="E466" s="99" t="s">
        <v>46</v>
      </c>
      <c r="F466" s="99" t="s">
        <v>506</v>
      </c>
      <c r="G466" s="99" t="s">
        <v>45</v>
      </c>
      <c r="H466" s="99" t="str">
        <f t="shared" si="880"/>
        <v>บริหารธุรกิจบัณฑิต สาขาคอมพิวเตอร์ธุรกิจ ปรับปรุง ปี 2559</v>
      </c>
      <c r="I466" s="99" t="e">
        <f t="array" aca="1" ref="I466" ca="1">_xludf.IFNA(INDEX(รายชื่ออาจารย์ตามสาขา!$F:$F,MATCH('เอกสารหมายเลข 1 ส่งเสิรม'!$T466,รายชื่ออาจารย์ตามสาขา!$B:$B,0)),"บุคคลภายนอก")</f>
        <v>#NAME?</v>
      </c>
      <c r="J466" s="100" t="e">
        <f t="shared" ca="1" si="881"/>
        <v>#NAME?</v>
      </c>
      <c r="K466" s="100" t="e">
        <f t="shared" ca="1" si="882"/>
        <v>#NAME?</v>
      </c>
      <c r="L466" s="100"/>
      <c r="M466" s="100" t="e">
        <f t="shared" ca="1" si="883"/>
        <v>#NAME?</v>
      </c>
      <c r="N466" s="100" t="e">
        <f t="shared" ca="1" si="884"/>
        <v>#NAME?</v>
      </c>
      <c r="O466" s="100" t="e">
        <f t="shared" ca="1" si="885"/>
        <v>#NAME?</v>
      </c>
      <c r="P466" s="100" t="e">
        <f t="shared" ca="1" si="789"/>
        <v>#NAME?</v>
      </c>
      <c r="Q466" s="99"/>
      <c r="R466" s="99"/>
      <c r="S466" s="99"/>
      <c r="T466" s="8">
        <v>3480600276695</v>
      </c>
      <c r="U466" s="8">
        <v>3480600276695</v>
      </c>
      <c r="V466" s="68">
        <f t="shared" si="18"/>
        <v>1</v>
      </c>
      <c r="W466" s="100">
        <f t="shared" si="886"/>
        <v>0</v>
      </c>
      <c r="X466" s="100">
        <f t="shared" si="887"/>
        <v>0</v>
      </c>
      <c r="Y466" s="100"/>
      <c r="Z466" s="100">
        <f t="shared" si="888"/>
        <v>0</v>
      </c>
      <c r="AA466" s="100">
        <f t="shared" si="889"/>
        <v>0</v>
      </c>
      <c r="AB466" s="100">
        <f t="shared" si="890"/>
        <v>0</v>
      </c>
      <c r="AC466" s="100">
        <f t="shared" si="791"/>
        <v>0</v>
      </c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</row>
    <row r="467" spans="1:49" ht="21.75" customHeight="1">
      <c r="A467" s="97"/>
      <c r="B467" s="98" t="s">
        <v>571</v>
      </c>
      <c r="C467" s="98" t="s">
        <v>373</v>
      </c>
      <c r="D467" s="99" t="s">
        <v>565</v>
      </c>
      <c r="E467" s="99" t="s">
        <v>46</v>
      </c>
      <c r="F467" s="99" t="s">
        <v>506</v>
      </c>
      <c r="G467" s="99" t="s">
        <v>45</v>
      </c>
      <c r="H467" s="99" t="str">
        <f t="shared" si="880"/>
        <v>บริหารธุรกิจบัณฑิต สาขาคอมพิวเตอร์ธุรกิจ ปรับปรุง ปี 2559</v>
      </c>
      <c r="I467" s="99" t="e">
        <f t="array" aca="1" ref="I467" ca="1">_xludf.IFNA(INDEX(รายชื่ออาจารย์ตามสาขา!$F:$F,MATCH('เอกสารหมายเลข 1 ส่งเสิรม'!$T467,รายชื่ออาจารย์ตามสาขา!$B:$B,0)),"บุคคลภายนอก")</f>
        <v>#NAME?</v>
      </c>
      <c r="J467" s="100" t="e">
        <f t="shared" ca="1" si="881"/>
        <v>#NAME?</v>
      </c>
      <c r="K467" s="100" t="e">
        <f t="shared" ca="1" si="882"/>
        <v>#NAME?</v>
      </c>
      <c r="L467" s="100"/>
      <c r="M467" s="100" t="e">
        <f t="shared" ca="1" si="883"/>
        <v>#NAME?</v>
      </c>
      <c r="N467" s="100" t="e">
        <f t="shared" ca="1" si="884"/>
        <v>#NAME?</v>
      </c>
      <c r="O467" s="100" t="e">
        <f t="shared" ca="1" si="885"/>
        <v>#NAME?</v>
      </c>
      <c r="P467" s="100" t="e">
        <f t="shared" ca="1" si="789"/>
        <v>#NAME?</v>
      </c>
      <c r="Q467" s="99"/>
      <c r="R467" s="99"/>
      <c r="S467" s="99"/>
      <c r="T467" s="8">
        <v>3490200025946</v>
      </c>
      <c r="U467" s="8">
        <v>3490200025946</v>
      </c>
      <c r="V467" s="68">
        <f t="shared" si="18"/>
        <v>1</v>
      </c>
      <c r="W467" s="100">
        <f t="shared" si="886"/>
        <v>0</v>
      </c>
      <c r="X467" s="100">
        <f t="shared" si="887"/>
        <v>0</v>
      </c>
      <c r="Y467" s="100"/>
      <c r="Z467" s="100">
        <f t="shared" si="888"/>
        <v>0</v>
      </c>
      <c r="AA467" s="100">
        <f t="shared" si="889"/>
        <v>0</v>
      </c>
      <c r="AB467" s="100">
        <f t="shared" si="890"/>
        <v>0</v>
      </c>
      <c r="AC467" s="100">
        <f t="shared" si="791"/>
        <v>0</v>
      </c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</row>
    <row r="468" spans="1:49" ht="21.75" customHeight="1">
      <c r="A468" s="97"/>
      <c r="B468" s="98" t="s">
        <v>564</v>
      </c>
      <c r="C468" s="98" t="s">
        <v>373</v>
      </c>
      <c r="D468" s="99" t="s">
        <v>565</v>
      </c>
      <c r="E468" s="99" t="s">
        <v>46</v>
      </c>
      <c r="F468" s="99" t="s">
        <v>506</v>
      </c>
      <c r="G468" s="99" t="s">
        <v>45</v>
      </c>
      <c r="H468" s="99" t="str">
        <f t="shared" si="880"/>
        <v>บริหารธุรกิจบัณฑิต สาขาคอมพิวเตอร์ธุรกิจ ปรับปรุง ปี 2559</v>
      </c>
      <c r="I468" s="99" t="e">
        <f t="array" aca="1" ref="I468" ca="1">_xludf.IFNA(INDEX(รายชื่ออาจารย์ตามสาขา!$F:$F,MATCH('เอกสารหมายเลข 1 ส่งเสิรม'!$T468,รายชื่ออาจารย์ตามสาขา!$B:$B,0)),"บุคคลภายนอก")</f>
        <v>#NAME?</v>
      </c>
      <c r="J468" s="100" t="e">
        <f t="shared" ca="1" si="881"/>
        <v>#NAME?</v>
      </c>
      <c r="K468" s="100" t="e">
        <f t="shared" ca="1" si="882"/>
        <v>#NAME?</v>
      </c>
      <c r="L468" s="100"/>
      <c r="M468" s="100" t="e">
        <f t="shared" ca="1" si="883"/>
        <v>#NAME?</v>
      </c>
      <c r="N468" s="100" t="e">
        <f t="shared" ca="1" si="884"/>
        <v>#NAME?</v>
      </c>
      <c r="O468" s="100" t="e">
        <f t="shared" ca="1" si="885"/>
        <v>#NAME?</v>
      </c>
      <c r="P468" s="100" t="e">
        <f t="shared" ca="1" si="789"/>
        <v>#NAME?</v>
      </c>
      <c r="Q468" s="99"/>
      <c r="R468" s="99"/>
      <c r="S468" s="99"/>
      <c r="T468" s="8">
        <v>1409900198519</v>
      </c>
      <c r="U468" s="8">
        <v>1409900198519</v>
      </c>
      <c r="V468" s="68">
        <f t="shared" si="18"/>
        <v>1</v>
      </c>
      <c r="W468" s="100">
        <f t="shared" si="886"/>
        <v>0</v>
      </c>
      <c r="X468" s="100">
        <f t="shared" si="887"/>
        <v>0</v>
      </c>
      <c r="Y468" s="100"/>
      <c r="Z468" s="100">
        <f t="shared" si="888"/>
        <v>0</v>
      </c>
      <c r="AA468" s="100">
        <f t="shared" si="889"/>
        <v>0</v>
      </c>
      <c r="AB468" s="100">
        <f t="shared" si="890"/>
        <v>0</v>
      </c>
      <c r="AC468" s="100">
        <f t="shared" si="791"/>
        <v>0</v>
      </c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</row>
    <row r="469" spans="1:49" ht="21.75" customHeight="1">
      <c r="A469" s="103">
        <v>4</v>
      </c>
      <c r="B469" s="104" t="str">
        <f>F470&amp; " สาขา"&amp;D470&amp;" "&amp;E470&amp;" ปี "&amp;G470</f>
        <v>นิเทศศาสตรบัณฑิต สาขานิเทศศาสตร์ ปรับปรุง ปี 2560</v>
      </c>
      <c r="C469" s="104"/>
      <c r="D469" s="105"/>
      <c r="E469" s="105"/>
      <c r="F469" s="105"/>
      <c r="G469" s="105"/>
      <c r="H469" s="105"/>
      <c r="I469" s="105"/>
      <c r="J469" s="106" t="e">
        <f t="shared" ref="J469:O469" ca="1" si="891">SUMIF($H:$H,$B469,J:J)</f>
        <v>#NAME?</v>
      </c>
      <c r="K469" s="106" t="e">
        <f t="shared" ca="1" si="891"/>
        <v>#NAME?</v>
      </c>
      <c r="L469" s="106">
        <f t="shared" si="891"/>
        <v>0</v>
      </c>
      <c r="M469" s="106" t="e">
        <f t="shared" ca="1" si="891"/>
        <v>#NAME?</v>
      </c>
      <c r="N469" s="106" t="e">
        <f t="shared" ca="1" si="891"/>
        <v>#NAME?</v>
      </c>
      <c r="O469" s="106" t="e">
        <f t="shared" ca="1" si="891"/>
        <v>#NAME?</v>
      </c>
      <c r="P469" s="106" t="e">
        <f t="shared" ca="1" si="789"/>
        <v>#NAME?</v>
      </c>
      <c r="Q469" s="105"/>
      <c r="R469" s="105"/>
      <c r="S469" s="105"/>
      <c r="T469" s="58"/>
      <c r="U469" s="58"/>
      <c r="V469" s="68">
        <f t="shared" si="18"/>
        <v>0</v>
      </c>
      <c r="W469" s="106">
        <f t="shared" ref="W469:AB469" si="892">SUMIF($H:$H,$B469,W:W)</f>
        <v>0</v>
      </c>
      <c r="X469" s="106">
        <f t="shared" si="892"/>
        <v>0</v>
      </c>
      <c r="Y469" s="106">
        <f t="shared" si="892"/>
        <v>0</v>
      </c>
      <c r="Z469" s="106">
        <f t="shared" si="892"/>
        <v>0</v>
      </c>
      <c r="AA469" s="106">
        <f t="shared" si="892"/>
        <v>0</v>
      </c>
      <c r="AB469" s="106">
        <f t="shared" si="892"/>
        <v>0</v>
      </c>
      <c r="AC469" s="106">
        <f t="shared" si="791"/>
        <v>0</v>
      </c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</row>
    <row r="470" spans="1:49" ht="21.75" customHeight="1">
      <c r="A470" s="97"/>
      <c r="B470" s="98" t="s">
        <v>573</v>
      </c>
      <c r="C470" s="98" t="s">
        <v>373</v>
      </c>
      <c r="D470" s="99" t="s">
        <v>576</v>
      </c>
      <c r="E470" s="99" t="s">
        <v>46</v>
      </c>
      <c r="F470" s="99" t="s">
        <v>575</v>
      </c>
      <c r="G470" s="99" t="s">
        <v>174</v>
      </c>
      <c r="H470" s="99" t="str">
        <f t="shared" ref="H470:H474" si="893">F470&amp; " สาขา"&amp;D470&amp;" "&amp;E470&amp;" ปี "&amp;G470</f>
        <v>นิเทศศาสตรบัณฑิต สาขานิเทศศาสตร์ ปรับปรุง ปี 2560</v>
      </c>
      <c r="I470" s="99" t="e">
        <f t="array" aca="1" ref="I470" ca="1">_xludf.IFNA(INDEX(รายชื่ออาจารย์ตามสาขา!$F:$F,MATCH('เอกสารหมายเลข 1 ส่งเสิรม'!$T470,รายชื่ออาจารย์ตามสาขา!$B:$B,0)),"บุคคลภายนอก")</f>
        <v>#NAME?</v>
      </c>
      <c r="J470" s="100" t="e">
        <f t="shared" ref="J470:J474" ca="1" si="894">IF(I470="ข้าราชการพลเรือนในสถาบันอุดมศึกษา",1,0)</f>
        <v>#NAME?</v>
      </c>
      <c r="K470" s="100" t="e">
        <f t="shared" ref="K470:K474" ca="1" si="895">IF(I470="พนักงานมหาวิทยาลัย",1,0)</f>
        <v>#NAME?</v>
      </c>
      <c r="L470" s="100"/>
      <c r="M470" s="100" t="e">
        <f t="shared" ref="M470:M474" ca="1" si="896">IF(I470="ลูกจ้างชั่วคราวรายเดือน",1,0)</f>
        <v>#NAME?</v>
      </c>
      <c r="N470" s="100" t="e">
        <f t="shared" ref="N470:N474" ca="1" si="897">IF(I470="อาจารย์พิเศษรายชั่วโมง",1,0)</f>
        <v>#NAME?</v>
      </c>
      <c r="O470" s="100" t="e">
        <f t="shared" ref="O470:O474" ca="1" si="898">IF(I470="บุคคลภายนอก",1,0)</f>
        <v>#NAME?</v>
      </c>
      <c r="P470" s="100" t="e">
        <f t="shared" ca="1" si="789"/>
        <v>#NAME?</v>
      </c>
      <c r="Q470" s="99"/>
      <c r="R470" s="99"/>
      <c r="S470" s="99"/>
      <c r="T470" s="8">
        <v>1471200023930</v>
      </c>
      <c r="U470" s="8">
        <v>1471200023930</v>
      </c>
      <c r="V470" s="68">
        <f t="shared" si="18"/>
        <v>1</v>
      </c>
      <c r="W470" s="100">
        <f t="shared" ref="W470:W474" si="899">IF(V470="ข้าราชการพลเรือนในสถาบันอุดมศึกษา",1,0)</f>
        <v>0</v>
      </c>
      <c r="X470" s="100">
        <f t="shared" ref="X470:X474" si="900">IF(V470="พนักงานมหาวิทยาลัย",1,0)</f>
        <v>0</v>
      </c>
      <c r="Y470" s="100"/>
      <c r="Z470" s="100">
        <f t="shared" ref="Z470:Z474" si="901">IF(V470="ลูกจ้างชั่วคราวรายเดือน",1,0)</f>
        <v>0</v>
      </c>
      <c r="AA470" s="100">
        <f t="shared" ref="AA470:AA474" si="902">IF(V470="อาจารย์พิเศษรายชั่วโมง",1,0)</f>
        <v>0</v>
      </c>
      <c r="AB470" s="100">
        <f t="shared" ref="AB470:AB474" si="903">IF(V470="บุคคลภายนอก",1,0)</f>
        <v>0</v>
      </c>
      <c r="AC470" s="100">
        <f t="shared" si="791"/>
        <v>0</v>
      </c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</row>
    <row r="471" spans="1:49" ht="21.75" customHeight="1">
      <c r="A471" s="97"/>
      <c r="B471" s="98" t="s">
        <v>578</v>
      </c>
      <c r="C471" s="98" t="s">
        <v>373</v>
      </c>
      <c r="D471" s="99" t="s">
        <v>576</v>
      </c>
      <c r="E471" s="99" t="s">
        <v>46</v>
      </c>
      <c r="F471" s="99" t="s">
        <v>575</v>
      </c>
      <c r="G471" s="99" t="s">
        <v>174</v>
      </c>
      <c r="H471" s="99" t="str">
        <f t="shared" si="893"/>
        <v>นิเทศศาสตรบัณฑิต สาขานิเทศศาสตร์ ปรับปรุง ปี 2560</v>
      </c>
      <c r="I471" s="99" t="e">
        <f t="array" aca="1" ref="I471" ca="1">_xludf.IFNA(INDEX(รายชื่ออาจารย์ตามสาขา!$F:$F,MATCH('เอกสารหมายเลข 1 ส่งเสิรม'!$T471,รายชื่ออาจารย์ตามสาขา!$B:$B,0)),"บุคคลภายนอก")</f>
        <v>#NAME?</v>
      </c>
      <c r="J471" s="100" t="e">
        <f t="shared" ca="1" si="894"/>
        <v>#NAME?</v>
      </c>
      <c r="K471" s="100" t="e">
        <f t="shared" ca="1" si="895"/>
        <v>#NAME?</v>
      </c>
      <c r="L471" s="100"/>
      <c r="M471" s="100" t="e">
        <f t="shared" ca="1" si="896"/>
        <v>#NAME?</v>
      </c>
      <c r="N471" s="100" t="e">
        <f t="shared" ca="1" si="897"/>
        <v>#NAME?</v>
      </c>
      <c r="O471" s="100" t="e">
        <f t="shared" ca="1" si="898"/>
        <v>#NAME?</v>
      </c>
      <c r="P471" s="100" t="e">
        <f t="shared" ca="1" si="789"/>
        <v>#NAME?</v>
      </c>
      <c r="Q471" s="99"/>
      <c r="R471" s="99"/>
      <c r="S471" s="99"/>
      <c r="T471" s="8">
        <v>3479900230346</v>
      </c>
      <c r="U471" s="8">
        <v>3479900230346</v>
      </c>
      <c r="V471" s="68">
        <f t="shared" si="18"/>
        <v>1</v>
      </c>
      <c r="W471" s="100">
        <f t="shared" si="899"/>
        <v>0</v>
      </c>
      <c r="X471" s="100">
        <f t="shared" si="900"/>
        <v>0</v>
      </c>
      <c r="Y471" s="100"/>
      <c r="Z471" s="100">
        <f t="shared" si="901"/>
        <v>0</v>
      </c>
      <c r="AA471" s="100">
        <f t="shared" si="902"/>
        <v>0</v>
      </c>
      <c r="AB471" s="100">
        <f t="shared" si="903"/>
        <v>0</v>
      </c>
      <c r="AC471" s="100">
        <f t="shared" si="791"/>
        <v>0</v>
      </c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</row>
    <row r="472" spans="1:49" ht="21.75" customHeight="1">
      <c r="A472" s="97"/>
      <c r="B472" s="98" t="s">
        <v>579</v>
      </c>
      <c r="C472" s="98" t="s">
        <v>373</v>
      </c>
      <c r="D472" s="99" t="s">
        <v>576</v>
      </c>
      <c r="E472" s="99" t="s">
        <v>46</v>
      </c>
      <c r="F472" s="99" t="s">
        <v>575</v>
      </c>
      <c r="G472" s="99" t="s">
        <v>174</v>
      </c>
      <c r="H472" s="99" t="str">
        <f t="shared" si="893"/>
        <v>นิเทศศาสตรบัณฑิต สาขานิเทศศาสตร์ ปรับปรุง ปี 2560</v>
      </c>
      <c r="I472" s="99" t="e">
        <f t="array" aca="1" ref="I472" ca="1">_xludf.IFNA(INDEX(รายชื่ออาจารย์ตามสาขา!$F:$F,MATCH('เอกสารหมายเลข 1 ส่งเสิรม'!$T472,รายชื่ออาจารย์ตามสาขา!$B:$B,0)),"บุคคลภายนอก")</f>
        <v>#NAME?</v>
      </c>
      <c r="J472" s="100" t="e">
        <f t="shared" ca="1" si="894"/>
        <v>#NAME?</v>
      </c>
      <c r="K472" s="100" t="e">
        <f t="shared" ca="1" si="895"/>
        <v>#NAME?</v>
      </c>
      <c r="L472" s="100"/>
      <c r="M472" s="100" t="e">
        <f t="shared" ca="1" si="896"/>
        <v>#NAME?</v>
      </c>
      <c r="N472" s="100" t="e">
        <f t="shared" ca="1" si="897"/>
        <v>#NAME?</v>
      </c>
      <c r="O472" s="100" t="e">
        <f t="shared" ca="1" si="898"/>
        <v>#NAME?</v>
      </c>
      <c r="P472" s="100" t="e">
        <f t="shared" ca="1" si="789"/>
        <v>#NAME?</v>
      </c>
      <c r="Q472" s="99"/>
      <c r="R472" s="99"/>
      <c r="S472" s="99"/>
      <c r="T472" s="8">
        <v>5410800002234</v>
      </c>
      <c r="U472" s="8">
        <v>5410800002234</v>
      </c>
      <c r="V472" s="68">
        <f t="shared" si="18"/>
        <v>1</v>
      </c>
      <c r="W472" s="100">
        <f t="shared" si="899"/>
        <v>0</v>
      </c>
      <c r="X472" s="100">
        <f t="shared" si="900"/>
        <v>0</v>
      </c>
      <c r="Y472" s="100"/>
      <c r="Z472" s="100">
        <f t="shared" si="901"/>
        <v>0</v>
      </c>
      <c r="AA472" s="100">
        <f t="shared" si="902"/>
        <v>0</v>
      </c>
      <c r="AB472" s="100">
        <f t="shared" si="903"/>
        <v>0</v>
      </c>
      <c r="AC472" s="100">
        <f t="shared" si="791"/>
        <v>0</v>
      </c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</row>
    <row r="473" spans="1:49" ht="21.75" customHeight="1">
      <c r="A473" s="97"/>
      <c r="B473" s="98" t="s">
        <v>580</v>
      </c>
      <c r="C473" s="98" t="s">
        <v>373</v>
      </c>
      <c r="D473" s="99" t="s">
        <v>576</v>
      </c>
      <c r="E473" s="99" t="s">
        <v>46</v>
      </c>
      <c r="F473" s="99" t="s">
        <v>575</v>
      </c>
      <c r="G473" s="99" t="s">
        <v>174</v>
      </c>
      <c r="H473" s="99" t="str">
        <f t="shared" si="893"/>
        <v>นิเทศศาสตรบัณฑิต สาขานิเทศศาสตร์ ปรับปรุง ปี 2560</v>
      </c>
      <c r="I473" s="99" t="e">
        <f t="array" aca="1" ref="I473" ca="1">_xludf.IFNA(INDEX(รายชื่ออาจารย์ตามสาขา!$F:$F,MATCH('เอกสารหมายเลข 1 ส่งเสิรม'!$T473,รายชื่ออาจารย์ตามสาขา!$B:$B,0)),"บุคคลภายนอก")</f>
        <v>#NAME?</v>
      </c>
      <c r="J473" s="100" t="e">
        <f t="shared" ca="1" si="894"/>
        <v>#NAME?</v>
      </c>
      <c r="K473" s="100" t="e">
        <f t="shared" ca="1" si="895"/>
        <v>#NAME?</v>
      </c>
      <c r="L473" s="100"/>
      <c r="M473" s="100" t="e">
        <f t="shared" ca="1" si="896"/>
        <v>#NAME?</v>
      </c>
      <c r="N473" s="100" t="e">
        <f t="shared" ca="1" si="897"/>
        <v>#NAME?</v>
      </c>
      <c r="O473" s="100" t="e">
        <f t="shared" ca="1" si="898"/>
        <v>#NAME?</v>
      </c>
      <c r="P473" s="100" t="e">
        <f t="shared" ca="1" si="789"/>
        <v>#NAME?</v>
      </c>
      <c r="Q473" s="99"/>
      <c r="R473" s="99"/>
      <c r="S473" s="99"/>
      <c r="T473" s="8">
        <v>5479900023606</v>
      </c>
      <c r="U473" s="8">
        <v>5479900023606</v>
      </c>
      <c r="V473" s="68">
        <f t="shared" si="18"/>
        <v>1</v>
      </c>
      <c r="W473" s="100">
        <f t="shared" si="899"/>
        <v>0</v>
      </c>
      <c r="X473" s="100">
        <f t="shared" si="900"/>
        <v>0</v>
      </c>
      <c r="Y473" s="100"/>
      <c r="Z473" s="100">
        <f t="shared" si="901"/>
        <v>0</v>
      </c>
      <c r="AA473" s="100">
        <f t="shared" si="902"/>
        <v>0</v>
      </c>
      <c r="AB473" s="100">
        <f t="shared" si="903"/>
        <v>0</v>
      </c>
      <c r="AC473" s="100">
        <f t="shared" si="791"/>
        <v>0</v>
      </c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</row>
    <row r="474" spans="1:49" ht="21.75" customHeight="1">
      <c r="A474" s="97"/>
      <c r="B474" s="98" t="s">
        <v>577</v>
      </c>
      <c r="C474" s="98" t="s">
        <v>373</v>
      </c>
      <c r="D474" s="99" t="s">
        <v>576</v>
      </c>
      <c r="E474" s="99" t="s">
        <v>46</v>
      </c>
      <c r="F474" s="99" t="s">
        <v>575</v>
      </c>
      <c r="G474" s="99" t="s">
        <v>174</v>
      </c>
      <c r="H474" s="99" t="str">
        <f t="shared" si="893"/>
        <v>นิเทศศาสตรบัณฑิต สาขานิเทศศาสตร์ ปรับปรุง ปี 2560</v>
      </c>
      <c r="I474" s="99" t="e">
        <f t="array" aca="1" ref="I474" ca="1">_xludf.IFNA(INDEX(รายชื่ออาจารย์ตามสาขา!$F:$F,MATCH('เอกสารหมายเลข 1 ส่งเสิรม'!$T474,รายชื่ออาจารย์ตามสาขา!$B:$B,0)),"บุคคลภายนอก")</f>
        <v>#NAME?</v>
      </c>
      <c r="J474" s="100" t="e">
        <f t="shared" ca="1" si="894"/>
        <v>#NAME?</v>
      </c>
      <c r="K474" s="100" t="e">
        <f t="shared" ca="1" si="895"/>
        <v>#NAME?</v>
      </c>
      <c r="L474" s="100"/>
      <c r="M474" s="100" t="e">
        <f t="shared" ca="1" si="896"/>
        <v>#NAME?</v>
      </c>
      <c r="N474" s="100" t="e">
        <f t="shared" ca="1" si="897"/>
        <v>#NAME?</v>
      </c>
      <c r="O474" s="100" t="e">
        <f t="shared" ca="1" si="898"/>
        <v>#NAME?</v>
      </c>
      <c r="P474" s="100" t="e">
        <f t="shared" ca="1" si="789"/>
        <v>#NAME?</v>
      </c>
      <c r="Q474" s="99"/>
      <c r="R474" s="99"/>
      <c r="S474" s="99"/>
      <c r="T474" s="8">
        <v>3479900027184</v>
      </c>
      <c r="U474" s="8">
        <v>3479900027184</v>
      </c>
      <c r="V474" s="68">
        <f t="shared" si="18"/>
        <v>1</v>
      </c>
      <c r="W474" s="100">
        <f t="shared" si="899"/>
        <v>0</v>
      </c>
      <c r="X474" s="100">
        <f t="shared" si="900"/>
        <v>0</v>
      </c>
      <c r="Y474" s="100"/>
      <c r="Z474" s="100">
        <f t="shared" si="901"/>
        <v>0</v>
      </c>
      <c r="AA474" s="100">
        <f t="shared" si="902"/>
        <v>0</v>
      </c>
      <c r="AB474" s="100">
        <f t="shared" si="903"/>
        <v>0</v>
      </c>
      <c r="AC474" s="100">
        <f t="shared" si="791"/>
        <v>0</v>
      </c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</row>
    <row r="475" spans="1:49" ht="21.75" customHeight="1">
      <c r="A475" s="103">
        <v>5</v>
      </c>
      <c r="B475" s="104" t="str">
        <f>F476&amp; " สาขา"&amp;D476&amp;" "&amp;E476&amp;" ปี "&amp;G476</f>
        <v>บริหารธุรกิจบัณฑิต สาขาบริหารธุรกิจ ปรับปรุง ปี 2559</v>
      </c>
      <c r="C475" s="104"/>
      <c r="D475" s="105"/>
      <c r="E475" s="105"/>
      <c r="F475" s="105"/>
      <c r="G475" s="105"/>
      <c r="H475" s="105"/>
      <c r="I475" s="105"/>
      <c r="J475" s="106" t="e">
        <f t="shared" ref="J475:O475" ca="1" si="904">SUMIF($H:$H,$B475,J:J)</f>
        <v>#NAME?</v>
      </c>
      <c r="K475" s="106" t="e">
        <f t="shared" ca="1" si="904"/>
        <v>#NAME?</v>
      </c>
      <c r="L475" s="106">
        <f t="shared" si="904"/>
        <v>0</v>
      </c>
      <c r="M475" s="106" t="e">
        <f t="shared" ca="1" si="904"/>
        <v>#NAME?</v>
      </c>
      <c r="N475" s="106" t="e">
        <f t="shared" ca="1" si="904"/>
        <v>#NAME?</v>
      </c>
      <c r="O475" s="106" t="e">
        <f t="shared" ca="1" si="904"/>
        <v>#NAME?</v>
      </c>
      <c r="P475" s="106" t="e">
        <f t="shared" ca="1" si="789"/>
        <v>#NAME?</v>
      </c>
      <c r="Q475" s="105"/>
      <c r="R475" s="105"/>
      <c r="S475" s="105"/>
      <c r="T475" s="58"/>
      <c r="U475" s="58"/>
      <c r="V475" s="68">
        <f t="shared" si="18"/>
        <v>0</v>
      </c>
      <c r="W475" s="106">
        <f t="shared" ref="W475:AB475" si="905">SUMIF($H:$H,$B475,W:W)</f>
        <v>0</v>
      </c>
      <c r="X475" s="106">
        <f t="shared" si="905"/>
        <v>0</v>
      </c>
      <c r="Y475" s="106">
        <f t="shared" si="905"/>
        <v>0</v>
      </c>
      <c r="Z475" s="106">
        <f t="shared" si="905"/>
        <v>0</v>
      </c>
      <c r="AA475" s="106">
        <f t="shared" si="905"/>
        <v>0</v>
      </c>
      <c r="AB475" s="106">
        <f t="shared" si="905"/>
        <v>0</v>
      </c>
      <c r="AC475" s="106">
        <f t="shared" si="791"/>
        <v>0</v>
      </c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</row>
    <row r="476" spans="1:49" ht="21.75" customHeight="1">
      <c r="A476" s="97"/>
      <c r="B476" s="98" t="s">
        <v>797</v>
      </c>
      <c r="C476" s="98" t="s">
        <v>373</v>
      </c>
      <c r="D476" s="99" t="s">
        <v>507</v>
      </c>
      <c r="E476" s="99" t="s">
        <v>46</v>
      </c>
      <c r="F476" s="99" t="s">
        <v>506</v>
      </c>
      <c r="G476" s="99" t="s">
        <v>45</v>
      </c>
      <c r="H476" s="99" t="str">
        <f t="shared" ref="H476:H487" si="906">F476&amp; " สาขา"&amp;D476&amp;" "&amp;E476&amp;" ปี "&amp;G476</f>
        <v>บริหารธุรกิจบัณฑิต สาขาบริหารธุรกิจ ปรับปรุง ปี 2559</v>
      </c>
      <c r="I476" s="99" t="e">
        <f t="array" aca="1" ref="I476" ca="1">_xludf.IFNA(INDEX(รายชื่ออาจารย์ตามสาขา!$F:$F,MATCH('เอกสารหมายเลข 1 ส่งเสิรม'!$T476,รายชื่ออาจารย์ตามสาขา!$B:$B,0)),"บุคคลภายนอก")</f>
        <v>#NAME?</v>
      </c>
      <c r="J476" s="100" t="e">
        <f t="shared" ref="J476:J487" ca="1" si="907">IF(I476="ข้าราชการพลเรือนในสถาบันอุดมศึกษา",1,0)</f>
        <v>#NAME?</v>
      </c>
      <c r="K476" s="100" t="e">
        <f t="shared" ref="K476:K487" ca="1" si="908">IF(I476="พนักงานมหาวิทยาลัย",1,0)</f>
        <v>#NAME?</v>
      </c>
      <c r="L476" s="100"/>
      <c r="M476" s="100" t="e">
        <f t="shared" ref="M476:M487" ca="1" si="909">IF(I476="ลูกจ้างชั่วคราวรายเดือน",1,0)</f>
        <v>#NAME?</v>
      </c>
      <c r="N476" s="100" t="e">
        <f t="shared" ref="N476:N487" ca="1" si="910">IF(I476="อาจารย์พิเศษรายชั่วโมง",1,0)</f>
        <v>#NAME?</v>
      </c>
      <c r="O476" s="100" t="e">
        <f t="shared" ref="O476:O487" ca="1" si="911">IF(I476="บุคคลภายนอก",1,0)</f>
        <v>#NAME?</v>
      </c>
      <c r="P476" s="100" t="e">
        <f t="shared" ca="1" si="789"/>
        <v>#NAME?</v>
      </c>
      <c r="Q476" s="99"/>
      <c r="R476" s="99"/>
      <c r="S476" s="99"/>
      <c r="T476" s="8">
        <v>3670200023232</v>
      </c>
      <c r="U476" s="8">
        <v>3670200023232</v>
      </c>
      <c r="V476" s="68">
        <f t="shared" si="18"/>
        <v>1</v>
      </c>
      <c r="W476" s="100">
        <f t="shared" ref="W476:W487" si="912">IF(V476="ข้าราชการพลเรือนในสถาบันอุดมศึกษา",1,0)</f>
        <v>0</v>
      </c>
      <c r="X476" s="100">
        <f t="shared" ref="X476:X487" si="913">IF(V476="พนักงานมหาวิทยาลัย",1,0)</f>
        <v>0</v>
      </c>
      <c r="Y476" s="100"/>
      <c r="Z476" s="100">
        <f t="shared" ref="Z476:Z487" si="914">IF(V476="ลูกจ้างชั่วคราวรายเดือน",1,0)</f>
        <v>0</v>
      </c>
      <c r="AA476" s="100">
        <f t="shared" ref="AA476:AA487" si="915">IF(V476="อาจารย์พิเศษรายชั่วโมง",1,0)</f>
        <v>0</v>
      </c>
      <c r="AB476" s="100">
        <f t="shared" ref="AB476:AB487" si="916">IF(V476="บุคคลภายนอก",1,0)</f>
        <v>0</v>
      </c>
      <c r="AC476" s="100">
        <f t="shared" si="791"/>
        <v>0</v>
      </c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</row>
    <row r="477" spans="1:49" ht="21.75" customHeight="1">
      <c r="A477" s="97"/>
      <c r="B477" s="98" t="s">
        <v>798</v>
      </c>
      <c r="C477" s="98" t="s">
        <v>373</v>
      </c>
      <c r="D477" s="99" t="s">
        <v>507</v>
      </c>
      <c r="E477" s="99" t="s">
        <v>46</v>
      </c>
      <c r="F477" s="99" t="s">
        <v>506</v>
      </c>
      <c r="G477" s="99" t="s">
        <v>45</v>
      </c>
      <c r="H477" s="99" t="str">
        <f t="shared" si="906"/>
        <v>บริหารธุรกิจบัณฑิต สาขาบริหารธุรกิจ ปรับปรุง ปี 2559</v>
      </c>
      <c r="I477" s="99" t="e">
        <f t="array" aca="1" ref="I477" ca="1">_xludf.IFNA(INDEX(รายชื่ออาจารย์ตามสาขา!$F:$F,MATCH('เอกสารหมายเลข 1 ส่งเสิรม'!$T477,รายชื่ออาจารย์ตามสาขา!$B:$B,0)),"บุคคลภายนอก")</f>
        <v>#NAME?</v>
      </c>
      <c r="J477" s="100" t="e">
        <f t="shared" ca="1" si="907"/>
        <v>#NAME?</v>
      </c>
      <c r="K477" s="100" t="e">
        <f t="shared" ca="1" si="908"/>
        <v>#NAME?</v>
      </c>
      <c r="L477" s="100"/>
      <c r="M477" s="100" t="e">
        <f t="shared" ca="1" si="909"/>
        <v>#NAME?</v>
      </c>
      <c r="N477" s="100" t="e">
        <f t="shared" ca="1" si="910"/>
        <v>#NAME?</v>
      </c>
      <c r="O477" s="100" t="e">
        <f t="shared" ca="1" si="911"/>
        <v>#NAME?</v>
      </c>
      <c r="P477" s="100" t="e">
        <f t="shared" ca="1" si="789"/>
        <v>#NAME?</v>
      </c>
      <c r="Q477" s="99"/>
      <c r="R477" s="99"/>
      <c r="S477" s="99"/>
      <c r="T477" s="8">
        <v>3730101331825</v>
      </c>
      <c r="U477" s="8">
        <v>3730101331825</v>
      </c>
      <c r="V477" s="68">
        <f t="shared" si="18"/>
        <v>1</v>
      </c>
      <c r="W477" s="100">
        <f t="shared" si="912"/>
        <v>0</v>
      </c>
      <c r="X477" s="100">
        <f t="shared" si="913"/>
        <v>0</v>
      </c>
      <c r="Y477" s="100"/>
      <c r="Z477" s="100">
        <f t="shared" si="914"/>
        <v>0</v>
      </c>
      <c r="AA477" s="100">
        <f t="shared" si="915"/>
        <v>0</v>
      </c>
      <c r="AB477" s="100">
        <f t="shared" si="916"/>
        <v>0</v>
      </c>
      <c r="AC477" s="100">
        <f t="shared" si="791"/>
        <v>0</v>
      </c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</row>
    <row r="478" spans="1:49" ht="21.75" customHeight="1">
      <c r="A478" s="97"/>
      <c r="B478" s="98" t="s">
        <v>799</v>
      </c>
      <c r="C478" s="98" t="s">
        <v>373</v>
      </c>
      <c r="D478" s="99" t="s">
        <v>507</v>
      </c>
      <c r="E478" s="99" t="s">
        <v>46</v>
      </c>
      <c r="F478" s="99" t="s">
        <v>506</v>
      </c>
      <c r="G478" s="99" t="s">
        <v>45</v>
      </c>
      <c r="H478" s="99" t="str">
        <f t="shared" si="906"/>
        <v>บริหารธุรกิจบัณฑิต สาขาบริหารธุรกิจ ปรับปรุง ปี 2559</v>
      </c>
      <c r="I478" s="99" t="e">
        <f t="array" aca="1" ref="I478" ca="1">_xludf.IFNA(INDEX(รายชื่ออาจารย์ตามสาขา!$F:$F,MATCH('เอกสารหมายเลข 1 ส่งเสิรม'!$T478,รายชื่ออาจารย์ตามสาขา!$B:$B,0)),"บุคคลภายนอก")</f>
        <v>#NAME?</v>
      </c>
      <c r="J478" s="100" t="e">
        <f t="shared" ca="1" si="907"/>
        <v>#NAME?</v>
      </c>
      <c r="K478" s="100" t="e">
        <f t="shared" ca="1" si="908"/>
        <v>#NAME?</v>
      </c>
      <c r="L478" s="100"/>
      <c r="M478" s="100" t="e">
        <f t="shared" ca="1" si="909"/>
        <v>#NAME?</v>
      </c>
      <c r="N478" s="100" t="e">
        <f t="shared" ca="1" si="910"/>
        <v>#NAME?</v>
      </c>
      <c r="O478" s="100" t="e">
        <f t="shared" ca="1" si="911"/>
        <v>#NAME?</v>
      </c>
      <c r="P478" s="100" t="e">
        <f t="shared" ca="1" si="789"/>
        <v>#NAME?</v>
      </c>
      <c r="Q478" s="99"/>
      <c r="R478" s="99"/>
      <c r="S478" s="99"/>
      <c r="T478" s="8">
        <v>3470100295917</v>
      </c>
      <c r="U478" s="8">
        <v>3470100295917</v>
      </c>
      <c r="V478" s="68">
        <f t="shared" si="18"/>
        <v>1</v>
      </c>
      <c r="W478" s="100">
        <f t="shared" si="912"/>
        <v>0</v>
      </c>
      <c r="X478" s="100">
        <f t="shared" si="913"/>
        <v>0</v>
      </c>
      <c r="Y478" s="100"/>
      <c r="Z478" s="100">
        <f t="shared" si="914"/>
        <v>0</v>
      </c>
      <c r="AA478" s="100">
        <f t="shared" si="915"/>
        <v>0</v>
      </c>
      <c r="AB478" s="100">
        <f t="shared" si="916"/>
        <v>0</v>
      </c>
      <c r="AC478" s="100">
        <f t="shared" si="791"/>
        <v>0</v>
      </c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</row>
    <row r="479" spans="1:49" ht="21.75" customHeight="1">
      <c r="A479" s="97"/>
      <c r="B479" s="98" t="s">
        <v>525</v>
      </c>
      <c r="C479" s="98" t="s">
        <v>373</v>
      </c>
      <c r="D479" s="99" t="s">
        <v>507</v>
      </c>
      <c r="E479" s="99" t="s">
        <v>46</v>
      </c>
      <c r="F479" s="99" t="s">
        <v>506</v>
      </c>
      <c r="G479" s="99" t="s">
        <v>45</v>
      </c>
      <c r="H479" s="99" t="str">
        <f t="shared" si="906"/>
        <v>บริหารธุรกิจบัณฑิต สาขาบริหารธุรกิจ ปรับปรุง ปี 2559</v>
      </c>
      <c r="I479" s="99" t="e">
        <f t="array" aca="1" ref="I479" ca="1">_xludf.IFNA(INDEX(รายชื่ออาจารย์ตามสาขา!$F:$F,MATCH('เอกสารหมายเลข 1 ส่งเสิรม'!$T479,รายชื่ออาจารย์ตามสาขา!$B:$B,0)),"บุคคลภายนอก")</f>
        <v>#NAME?</v>
      </c>
      <c r="J479" s="100" t="e">
        <f t="shared" ca="1" si="907"/>
        <v>#NAME?</v>
      </c>
      <c r="K479" s="100" t="e">
        <f t="shared" ca="1" si="908"/>
        <v>#NAME?</v>
      </c>
      <c r="L479" s="100"/>
      <c r="M479" s="100" t="e">
        <f t="shared" ca="1" si="909"/>
        <v>#NAME?</v>
      </c>
      <c r="N479" s="100" t="e">
        <f t="shared" ca="1" si="910"/>
        <v>#NAME?</v>
      </c>
      <c r="O479" s="100" t="e">
        <f t="shared" ca="1" si="911"/>
        <v>#NAME?</v>
      </c>
      <c r="P479" s="100" t="e">
        <f t="shared" ca="1" si="789"/>
        <v>#NAME?</v>
      </c>
      <c r="Q479" s="99"/>
      <c r="R479" s="99"/>
      <c r="S479" s="99"/>
      <c r="T479" s="8">
        <v>3461300275422</v>
      </c>
      <c r="U479" s="8">
        <v>3461300275422</v>
      </c>
      <c r="V479" s="68">
        <f t="shared" si="18"/>
        <v>1</v>
      </c>
      <c r="W479" s="100">
        <f t="shared" si="912"/>
        <v>0</v>
      </c>
      <c r="X479" s="100">
        <f t="shared" si="913"/>
        <v>0</v>
      </c>
      <c r="Y479" s="100"/>
      <c r="Z479" s="100">
        <f t="shared" si="914"/>
        <v>0</v>
      </c>
      <c r="AA479" s="100">
        <f t="shared" si="915"/>
        <v>0</v>
      </c>
      <c r="AB479" s="100">
        <f t="shared" si="916"/>
        <v>0</v>
      </c>
      <c r="AC479" s="100">
        <f t="shared" si="791"/>
        <v>0</v>
      </c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</row>
    <row r="480" spans="1:49" ht="21.75" customHeight="1">
      <c r="A480" s="97"/>
      <c r="B480" s="98" t="s">
        <v>591</v>
      </c>
      <c r="C480" s="98" t="s">
        <v>373</v>
      </c>
      <c r="D480" s="99" t="s">
        <v>507</v>
      </c>
      <c r="E480" s="99" t="s">
        <v>46</v>
      </c>
      <c r="F480" s="99" t="s">
        <v>506</v>
      </c>
      <c r="G480" s="99" t="s">
        <v>45</v>
      </c>
      <c r="H480" s="99" t="str">
        <f t="shared" si="906"/>
        <v>บริหารธุรกิจบัณฑิต สาขาบริหารธุรกิจ ปรับปรุง ปี 2559</v>
      </c>
      <c r="I480" s="99" t="e">
        <f t="array" aca="1" ref="I480" ca="1">_xludf.IFNA(INDEX(รายชื่ออาจารย์ตามสาขา!$F:$F,MATCH('เอกสารหมายเลข 1 ส่งเสิรม'!$T480,รายชื่ออาจารย์ตามสาขา!$B:$B,0)),"บุคคลภายนอก")</f>
        <v>#NAME?</v>
      </c>
      <c r="J480" s="100" t="e">
        <f t="shared" ca="1" si="907"/>
        <v>#NAME?</v>
      </c>
      <c r="K480" s="100" t="e">
        <f t="shared" ca="1" si="908"/>
        <v>#NAME?</v>
      </c>
      <c r="L480" s="100"/>
      <c r="M480" s="100" t="e">
        <f t="shared" ca="1" si="909"/>
        <v>#NAME?</v>
      </c>
      <c r="N480" s="100" t="e">
        <f t="shared" ca="1" si="910"/>
        <v>#NAME?</v>
      </c>
      <c r="O480" s="100" t="e">
        <f t="shared" ca="1" si="911"/>
        <v>#NAME?</v>
      </c>
      <c r="P480" s="100" t="e">
        <f t="shared" ca="1" si="789"/>
        <v>#NAME?</v>
      </c>
      <c r="Q480" s="99"/>
      <c r="R480" s="99"/>
      <c r="S480" s="99"/>
      <c r="T480" s="8">
        <v>1470100065117</v>
      </c>
      <c r="U480" s="8">
        <v>1470100065117</v>
      </c>
      <c r="V480" s="68">
        <f t="shared" si="18"/>
        <v>1</v>
      </c>
      <c r="W480" s="100">
        <f t="shared" si="912"/>
        <v>0</v>
      </c>
      <c r="X480" s="100">
        <f t="shared" si="913"/>
        <v>0</v>
      </c>
      <c r="Y480" s="100"/>
      <c r="Z480" s="100">
        <f t="shared" si="914"/>
        <v>0</v>
      </c>
      <c r="AA480" s="100">
        <f t="shared" si="915"/>
        <v>0</v>
      </c>
      <c r="AB480" s="100">
        <f t="shared" si="916"/>
        <v>0</v>
      </c>
      <c r="AC480" s="100">
        <f t="shared" si="791"/>
        <v>0</v>
      </c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</row>
    <row r="481" spans="1:49" ht="21.75" customHeight="1">
      <c r="A481" s="97"/>
      <c r="B481" s="98" t="s">
        <v>533</v>
      </c>
      <c r="C481" s="98" t="s">
        <v>373</v>
      </c>
      <c r="D481" s="99" t="s">
        <v>507</v>
      </c>
      <c r="E481" s="99" t="s">
        <v>46</v>
      </c>
      <c r="F481" s="99" t="s">
        <v>506</v>
      </c>
      <c r="G481" s="99" t="s">
        <v>45</v>
      </c>
      <c r="H481" s="99" t="str">
        <f t="shared" si="906"/>
        <v>บริหารธุรกิจบัณฑิต สาขาบริหารธุรกิจ ปรับปรุง ปี 2559</v>
      </c>
      <c r="I481" s="99" t="e">
        <f t="array" aca="1" ref="I481" ca="1">_xludf.IFNA(INDEX(รายชื่ออาจารย์ตามสาขา!$F:$F,MATCH('เอกสารหมายเลข 1 ส่งเสิรม'!$T481,รายชื่ออาจารย์ตามสาขา!$B:$B,0)),"บุคคลภายนอก")</f>
        <v>#NAME?</v>
      </c>
      <c r="J481" s="100" t="e">
        <f t="shared" ca="1" si="907"/>
        <v>#NAME?</v>
      </c>
      <c r="K481" s="100" t="e">
        <f t="shared" ca="1" si="908"/>
        <v>#NAME?</v>
      </c>
      <c r="L481" s="100"/>
      <c r="M481" s="100" t="e">
        <f t="shared" ca="1" si="909"/>
        <v>#NAME?</v>
      </c>
      <c r="N481" s="100" t="e">
        <f t="shared" ca="1" si="910"/>
        <v>#NAME?</v>
      </c>
      <c r="O481" s="100" t="e">
        <f t="shared" ca="1" si="911"/>
        <v>#NAME?</v>
      </c>
      <c r="P481" s="100" t="e">
        <f t="shared" ca="1" si="789"/>
        <v>#NAME?</v>
      </c>
      <c r="Q481" s="99"/>
      <c r="R481" s="99"/>
      <c r="S481" s="99"/>
      <c r="T481" s="8">
        <v>3400101728361</v>
      </c>
      <c r="U481" s="8">
        <v>3400101728361</v>
      </c>
      <c r="V481" s="68">
        <f t="shared" si="18"/>
        <v>1</v>
      </c>
      <c r="W481" s="100">
        <f t="shared" si="912"/>
        <v>0</v>
      </c>
      <c r="X481" s="100">
        <f t="shared" si="913"/>
        <v>0</v>
      </c>
      <c r="Y481" s="100"/>
      <c r="Z481" s="100">
        <f t="shared" si="914"/>
        <v>0</v>
      </c>
      <c r="AA481" s="100">
        <f t="shared" si="915"/>
        <v>0</v>
      </c>
      <c r="AB481" s="100">
        <f t="shared" si="916"/>
        <v>0</v>
      </c>
      <c r="AC481" s="100">
        <f t="shared" si="791"/>
        <v>0</v>
      </c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</row>
    <row r="482" spans="1:49" ht="21.75" customHeight="1">
      <c r="A482" s="97"/>
      <c r="B482" s="98" t="s">
        <v>800</v>
      </c>
      <c r="C482" s="98" t="s">
        <v>373</v>
      </c>
      <c r="D482" s="99" t="s">
        <v>507</v>
      </c>
      <c r="E482" s="99" t="s">
        <v>46</v>
      </c>
      <c r="F482" s="99" t="s">
        <v>506</v>
      </c>
      <c r="G482" s="99" t="s">
        <v>45</v>
      </c>
      <c r="H482" s="99" t="str">
        <f t="shared" si="906"/>
        <v>บริหารธุรกิจบัณฑิต สาขาบริหารธุรกิจ ปรับปรุง ปี 2559</v>
      </c>
      <c r="I482" s="99" t="e">
        <f t="array" aca="1" ref="I482" ca="1">_xludf.IFNA(INDEX(รายชื่ออาจารย์ตามสาขา!$F:$F,MATCH('เอกสารหมายเลข 1 ส่งเสิรม'!$T482,รายชื่ออาจารย์ตามสาขา!$B:$B,0)),"บุคคลภายนอก")</f>
        <v>#NAME?</v>
      </c>
      <c r="J482" s="100" t="e">
        <f t="shared" ca="1" si="907"/>
        <v>#NAME?</v>
      </c>
      <c r="K482" s="100" t="e">
        <f t="shared" ca="1" si="908"/>
        <v>#NAME?</v>
      </c>
      <c r="L482" s="100"/>
      <c r="M482" s="100" t="e">
        <f t="shared" ca="1" si="909"/>
        <v>#NAME?</v>
      </c>
      <c r="N482" s="100" t="e">
        <f t="shared" ca="1" si="910"/>
        <v>#NAME?</v>
      </c>
      <c r="O482" s="100" t="e">
        <f t="shared" ca="1" si="911"/>
        <v>#NAME?</v>
      </c>
      <c r="P482" s="100" t="e">
        <f t="shared" ca="1" si="789"/>
        <v>#NAME?</v>
      </c>
      <c r="Q482" s="99"/>
      <c r="R482" s="99"/>
      <c r="S482" s="99"/>
      <c r="T482" s="8">
        <v>3100902391341</v>
      </c>
      <c r="U482" s="8">
        <v>3100902391341</v>
      </c>
      <c r="V482" s="68">
        <f t="shared" si="18"/>
        <v>1</v>
      </c>
      <c r="W482" s="100">
        <f t="shared" si="912"/>
        <v>0</v>
      </c>
      <c r="X482" s="100">
        <f t="shared" si="913"/>
        <v>0</v>
      </c>
      <c r="Y482" s="100"/>
      <c r="Z482" s="100">
        <f t="shared" si="914"/>
        <v>0</v>
      </c>
      <c r="AA482" s="100">
        <f t="shared" si="915"/>
        <v>0</v>
      </c>
      <c r="AB482" s="100">
        <f t="shared" si="916"/>
        <v>0</v>
      </c>
      <c r="AC482" s="100">
        <f t="shared" si="791"/>
        <v>0</v>
      </c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</row>
    <row r="483" spans="1:49" ht="21.75" customHeight="1">
      <c r="A483" s="97"/>
      <c r="B483" s="98" t="s">
        <v>801</v>
      </c>
      <c r="C483" s="98" t="s">
        <v>373</v>
      </c>
      <c r="D483" s="99" t="s">
        <v>507</v>
      </c>
      <c r="E483" s="99" t="s">
        <v>46</v>
      </c>
      <c r="F483" s="99" t="s">
        <v>506</v>
      </c>
      <c r="G483" s="99" t="s">
        <v>45</v>
      </c>
      <c r="H483" s="99" t="str">
        <f t="shared" si="906"/>
        <v>บริหารธุรกิจบัณฑิต สาขาบริหารธุรกิจ ปรับปรุง ปี 2559</v>
      </c>
      <c r="I483" s="99" t="e">
        <f t="array" aca="1" ref="I483" ca="1">_xludf.IFNA(INDEX(รายชื่ออาจารย์ตามสาขา!$F:$F,MATCH('เอกสารหมายเลข 1 ส่งเสิรม'!$T483,รายชื่ออาจารย์ตามสาขา!$B:$B,0)),"บุคคลภายนอก")</f>
        <v>#NAME?</v>
      </c>
      <c r="J483" s="100" t="e">
        <f t="shared" ca="1" si="907"/>
        <v>#NAME?</v>
      </c>
      <c r="K483" s="100" t="e">
        <f t="shared" ca="1" si="908"/>
        <v>#NAME?</v>
      </c>
      <c r="L483" s="100"/>
      <c r="M483" s="100" t="e">
        <f t="shared" ca="1" si="909"/>
        <v>#NAME?</v>
      </c>
      <c r="N483" s="100" t="e">
        <f t="shared" ca="1" si="910"/>
        <v>#NAME?</v>
      </c>
      <c r="O483" s="100" t="e">
        <f t="shared" ca="1" si="911"/>
        <v>#NAME?</v>
      </c>
      <c r="P483" s="100" t="e">
        <f t="shared" ca="1" si="789"/>
        <v>#NAME?</v>
      </c>
      <c r="Q483" s="99"/>
      <c r="R483" s="99"/>
      <c r="S483" s="99"/>
      <c r="T483" s="8">
        <v>3100602030033</v>
      </c>
      <c r="U483" s="8">
        <v>3100602030033</v>
      </c>
      <c r="V483" s="68">
        <f t="shared" si="18"/>
        <v>1</v>
      </c>
      <c r="W483" s="100">
        <f t="shared" si="912"/>
        <v>0</v>
      </c>
      <c r="X483" s="100">
        <f t="shared" si="913"/>
        <v>0</v>
      </c>
      <c r="Y483" s="100"/>
      <c r="Z483" s="100">
        <f t="shared" si="914"/>
        <v>0</v>
      </c>
      <c r="AA483" s="100">
        <f t="shared" si="915"/>
        <v>0</v>
      </c>
      <c r="AB483" s="100">
        <f t="shared" si="916"/>
        <v>0</v>
      </c>
      <c r="AC483" s="100">
        <f t="shared" si="791"/>
        <v>0</v>
      </c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</row>
    <row r="484" spans="1:49" ht="21.75" customHeight="1">
      <c r="A484" s="97"/>
      <c r="B484" s="98" t="s">
        <v>802</v>
      </c>
      <c r="C484" s="98" t="s">
        <v>373</v>
      </c>
      <c r="D484" s="99" t="s">
        <v>507</v>
      </c>
      <c r="E484" s="99" t="s">
        <v>46</v>
      </c>
      <c r="F484" s="99" t="s">
        <v>506</v>
      </c>
      <c r="G484" s="99" t="s">
        <v>45</v>
      </c>
      <c r="H484" s="99" t="str">
        <f t="shared" si="906"/>
        <v>บริหารธุรกิจบัณฑิต สาขาบริหารธุรกิจ ปรับปรุง ปี 2559</v>
      </c>
      <c r="I484" s="99" t="e">
        <f t="array" aca="1" ref="I484" ca="1">_xludf.IFNA(INDEX(รายชื่ออาจารย์ตามสาขา!$F:$F,MATCH('เอกสารหมายเลข 1 ส่งเสิรม'!$T484,รายชื่ออาจารย์ตามสาขา!$B:$B,0)),"บุคคลภายนอก")</f>
        <v>#NAME?</v>
      </c>
      <c r="J484" s="100" t="e">
        <f t="shared" ca="1" si="907"/>
        <v>#NAME?</v>
      </c>
      <c r="K484" s="100" t="e">
        <f t="shared" ca="1" si="908"/>
        <v>#NAME?</v>
      </c>
      <c r="L484" s="100"/>
      <c r="M484" s="100" t="e">
        <f t="shared" ca="1" si="909"/>
        <v>#NAME?</v>
      </c>
      <c r="N484" s="100" t="e">
        <f t="shared" ca="1" si="910"/>
        <v>#NAME?</v>
      </c>
      <c r="O484" s="100" t="e">
        <f t="shared" ca="1" si="911"/>
        <v>#NAME?</v>
      </c>
      <c r="P484" s="100" t="e">
        <f t="shared" ca="1" si="789"/>
        <v>#NAME?</v>
      </c>
      <c r="Q484" s="99"/>
      <c r="R484" s="99"/>
      <c r="S484" s="99"/>
      <c r="T484" s="8">
        <v>3301200179601</v>
      </c>
      <c r="U484" s="8">
        <v>3301200179601</v>
      </c>
      <c r="V484" s="68">
        <f t="shared" si="18"/>
        <v>1</v>
      </c>
      <c r="W484" s="100">
        <f t="shared" si="912"/>
        <v>0</v>
      </c>
      <c r="X484" s="100">
        <f t="shared" si="913"/>
        <v>0</v>
      </c>
      <c r="Y484" s="100"/>
      <c r="Z484" s="100">
        <f t="shared" si="914"/>
        <v>0</v>
      </c>
      <c r="AA484" s="100">
        <f t="shared" si="915"/>
        <v>0</v>
      </c>
      <c r="AB484" s="100">
        <f t="shared" si="916"/>
        <v>0</v>
      </c>
      <c r="AC484" s="100">
        <f t="shared" si="791"/>
        <v>0</v>
      </c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</row>
    <row r="485" spans="1:49" ht="21.75" customHeight="1">
      <c r="A485" s="97"/>
      <c r="B485" s="98" t="s">
        <v>511</v>
      </c>
      <c r="C485" s="98" t="s">
        <v>373</v>
      </c>
      <c r="D485" s="99" t="s">
        <v>507</v>
      </c>
      <c r="E485" s="99" t="s">
        <v>46</v>
      </c>
      <c r="F485" s="99" t="s">
        <v>506</v>
      </c>
      <c r="G485" s="99" t="s">
        <v>45</v>
      </c>
      <c r="H485" s="99" t="str">
        <f t="shared" si="906"/>
        <v>บริหารธุรกิจบัณฑิต สาขาบริหารธุรกิจ ปรับปรุง ปี 2559</v>
      </c>
      <c r="I485" s="99" t="e">
        <f t="array" aca="1" ref="I485" ca="1">_xludf.IFNA(INDEX(รายชื่ออาจารย์ตามสาขา!$F:$F,MATCH('เอกสารหมายเลข 1 ส่งเสิรม'!$T485,รายชื่ออาจารย์ตามสาขา!$B:$B,0)),"บุคคลภายนอก")</f>
        <v>#NAME?</v>
      </c>
      <c r="J485" s="100" t="e">
        <f t="shared" ca="1" si="907"/>
        <v>#NAME?</v>
      </c>
      <c r="K485" s="100" t="e">
        <f t="shared" ca="1" si="908"/>
        <v>#NAME?</v>
      </c>
      <c r="L485" s="100"/>
      <c r="M485" s="100" t="e">
        <f t="shared" ca="1" si="909"/>
        <v>#NAME?</v>
      </c>
      <c r="N485" s="100" t="e">
        <f t="shared" ca="1" si="910"/>
        <v>#NAME?</v>
      </c>
      <c r="O485" s="100" t="e">
        <f t="shared" ca="1" si="911"/>
        <v>#NAME?</v>
      </c>
      <c r="P485" s="100" t="e">
        <f t="shared" ca="1" si="789"/>
        <v>#NAME?</v>
      </c>
      <c r="Q485" s="99"/>
      <c r="R485" s="99"/>
      <c r="S485" s="99"/>
      <c r="T485" s="8">
        <v>3470101516569</v>
      </c>
      <c r="U485" s="8">
        <v>3470101516569</v>
      </c>
      <c r="V485" s="68">
        <f t="shared" si="18"/>
        <v>1</v>
      </c>
      <c r="W485" s="100">
        <f t="shared" si="912"/>
        <v>0</v>
      </c>
      <c r="X485" s="100">
        <f t="shared" si="913"/>
        <v>0</v>
      </c>
      <c r="Y485" s="100"/>
      <c r="Z485" s="100">
        <f t="shared" si="914"/>
        <v>0</v>
      </c>
      <c r="AA485" s="100">
        <f t="shared" si="915"/>
        <v>0</v>
      </c>
      <c r="AB485" s="100">
        <f t="shared" si="916"/>
        <v>0</v>
      </c>
      <c r="AC485" s="100">
        <f t="shared" si="791"/>
        <v>0</v>
      </c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</row>
    <row r="486" spans="1:49" ht="21.75" customHeight="1">
      <c r="A486" s="97"/>
      <c r="B486" s="98" t="s">
        <v>527</v>
      </c>
      <c r="C486" s="98" t="s">
        <v>373</v>
      </c>
      <c r="D486" s="99" t="s">
        <v>507</v>
      </c>
      <c r="E486" s="99" t="s">
        <v>46</v>
      </c>
      <c r="F486" s="99" t="s">
        <v>506</v>
      </c>
      <c r="G486" s="99" t="s">
        <v>45</v>
      </c>
      <c r="H486" s="99" t="str">
        <f t="shared" si="906"/>
        <v>บริหารธุรกิจบัณฑิต สาขาบริหารธุรกิจ ปรับปรุง ปี 2559</v>
      </c>
      <c r="I486" s="99" t="e">
        <f t="array" aca="1" ref="I486" ca="1">_xludf.IFNA(INDEX(รายชื่ออาจารย์ตามสาขา!$F:$F,MATCH('เอกสารหมายเลข 1 ส่งเสิรม'!$T486,รายชื่ออาจารย์ตามสาขา!$B:$B,0)),"บุคคลภายนอก")</f>
        <v>#NAME?</v>
      </c>
      <c r="J486" s="100" t="e">
        <f t="shared" ca="1" si="907"/>
        <v>#NAME?</v>
      </c>
      <c r="K486" s="100" t="e">
        <f t="shared" ca="1" si="908"/>
        <v>#NAME?</v>
      </c>
      <c r="L486" s="100"/>
      <c r="M486" s="100" t="e">
        <f t="shared" ca="1" si="909"/>
        <v>#NAME?</v>
      </c>
      <c r="N486" s="100" t="e">
        <f t="shared" ca="1" si="910"/>
        <v>#NAME?</v>
      </c>
      <c r="O486" s="100" t="e">
        <f t="shared" ca="1" si="911"/>
        <v>#NAME?</v>
      </c>
      <c r="P486" s="100" t="e">
        <f t="shared" ca="1" si="789"/>
        <v>#NAME?</v>
      </c>
      <c r="Q486" s="99"/>
      <c r="R486" s="99"/>
      <c r="S486" s="99"/>
      <c r="T486" s="8">
        <v>3479900187599</v>
      </c>
      <c r="U486" s="8">
        <v>3479900187599</v>
      </c>
      <c r="V486" s="68">
        <f t="shared" si="18"/>
        <v>1</v>
      </c>
      <c r="W486" s="100">
        <f t="shared" si="912"/>
        <v>0</v>
      </c>
      <c r="X486" s="100">
        <f t="shared" si="913"/>
        <v>0</v>
      </c>
      <c r="Y486" s="100"/>
      <c r="Z486" s="100">
        <f t="shared" si="914"/>
        <v>0</v>
      </c>
      <c r="AA486" s="100">
        <f t="shared" si="915"/>
        <v>0</v>
      </c>
      <c r="AB486" s="100">
        <f t="shared" si="916"/>
        <v>0</v>
      </c>
      <c r="AC486" s="100">
        <f t="shared" si="791"/>
        <v>0</v>
      </c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</row>
    <row r="487" spans="1:49" ht="21.75" customHeight="1">
      <c r="A487" s="97"/>
      <c r="B487" s="98" t="s">
        <v>524</v>
      </c>
      <c r="C487" s="98" t="s">
        <v>373</v>
      </c>
      <c r="D487" s="99" t="s">
        <v>507</v>
      </c>
      <c r="E487" s="99" t="s">
        <v>46</v>
      </c>
      <c r="F487" s="99" t="s">
        <v>506</v>
      </c>
      <c r="G487" s="99" t="s">
        <v>45</v>
      </c>
      <c r="H487" s="99" t="str">
        <f t="shared" si="906"/>
        <v>บริหารธุรกิจบัณฑิต สาขาบริหารธุรกิจ ปรับปรุง ปี 2559</v>
      </c>
      <c r="I487" s="99" t="e">
        <f t="array" aca="1" ref="I487" ca="1">_xludf.IFNA(INDEX(รายชื่ออาจารย์ตามสาขา!$F:$F,MATCH('เอกสารหมายเลข 1 ส่งเสิรม'!$T487,รายชื่ออาจารย์ตามสาขา!$B:$B,0)),"บุคคลภายนอก")</f>
        <v>#NAME?</v>
      </c>
      <c r="J487" s="100" t="e">
        <f t="shared" ca="1" si="907"/>
        <v>#NAME?</v>
      </c>
      <c r="K487" s="100" t="e">
        <f t="shared" ca="1" si="908"/>
        <v>#NAME?</v>
      </c>
      <c r="L487" s="100"/>
      <c r="M487" s="100" t="e">
        <f t="shared" ca="1" si="909"/>
        <v>#NAME?</v>
      </c>
      <c r="N487" s="100" t="e">
        <f t="shared" ca="1" si="910"/>
        <v>#NAME?</v>
      </c>
      <c r="O487" s="100" t="e">
        <f t="shared" ca="1" si="911"/>
        <v>#NAME?</v>
      </c>
      <c r="P487" s="100" t="e">
        <f t="shared" ca="1" si="789"/>
        <v>#NAME?</v>
      </c>
      <c r="Q487" s="99"/>
      <c r="R487" s="99"/>
      <c r="S487" s="99"/>
      <c r="T487" s="8">
        <v>1479900019487</v>
      </c>
      <c r="U487" s="8">
        <v>1479900019487</v>
      </c>
      <c r="V487" s="68">
        <f t="shared" si="18"/>
        <v>1</v>
      </c>
      <c r="W487" s="100">
        <f t="shared" si="912"/>
        <v>0</v>
      </c>
      <c r="X487" s="100">
        <f t="shared" si="913"/>
        <v>0</v>
      </c>
      <c r="Y487" s="100"/>
      <c r="Z487" s="100">
        <f t="shared" si="914"/>
        <v>0</v>
      </c>
      <c r="AA487" s="100">
        <f t="shared" si="915"/>
        <v>0</v>
      </c>
      <c r="AB487" s="100">
        <f t="shared" si="916"/>
        <v>0</v>
      </c>
      <c r="AC487" s="100">
        <f t="shared" si="791"/>
        <v>0</v>
      </c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</row>
    <row r="488" spans="1:49" ht="21.75" customHeight="1">
      <c r="A488" s="103">
        <v>6</v>
      </c>
      <c r="B488" s="104" t="str">
        <f>F489&amp; " สาขา"&amp;D489&amp;" "&amp;E489&amp;" ปี "&amp;G489</f>
        <v>บัญชีบัณฑิต สาขาบัญชี ปรับปรุง ปี 2559</v>
      </c>
      <c r="C488" s="104"/>
      <c r="D488" s="105"/>
      <c r="E488" s="105"/>
      <c r="F488" s="105"/>
      <c r="G488" s="105"/>
      <c r="H488" s="105"/>
      <c r="I488" s="105"/>
      <c r="J488" s="106" t="e">
        <f t="shared" ref="J488:O488" ca="1" si="917">SUMIF($H:$H,$B488,J:J)</f>
        <v>#NAME?</v>
      </c>
      <c r="K488" s="106" t="e">
        <f t="shared" ca="1" si="917"/>
        <v>#NAME?</v>
      </c>
      <c r="L488" s="106">
        <f t="shared" si="917"/>
        <v>0</v>
      </c>
      <c r="M488" s="106" t="e">
        <f t="shared" ca="1" si="917"/>
        <v>#NAME?</v>
      </c>
      <c r="N488" s="106" t="e">
        <f t="shared" ca="1" si="917"/>
        <v>#NAME?</v>
      </c>
      <c r="O488" s="106" t="e">
        <f t="shared" ca="1" si="917"/>
        <v>#NAME?</v>
      </c>
      <c r="P488" s="106" t="e">
        <f t="shared" ca="1" si="789"/>
        <v>#NAME?</v>
      </c>
      <c r="Q488" s="105"/>
      <c r="R488" s="105"/>
      <c r="S488" s="105"/>
      <c r="T488" s="58"/>
      <c r="U488" s="58"/>
      <c r="V488" s="68">
        <f t="shared" si="18"/>
        <v>0</v>
      </c>
      <c r="W488" s="106">
        <f t="shared" ref="W488:AB488" si="918">SUMIF($H:$H,$B488,W:W)</f>
        <v>0</v>
      </c>
      <c r="X488" s="106">
        <f t="shared" si="918"/>
        <v>0</v>
      </c>
      <c r="Y488" s="106">
        <f t="shared" si="918"/>
        <v>0</v>
      </c>
      <c r="Z488" s="106">
        <f t="shared" si="918"/>
        <v>0</v>
      </c>
      <c r="AA488" s="106">
        <f t="shared" si="918"/>
        <v>0</v>
      </c>
      <c r="AB488" s="106">
        <f t="shared" si="918"/>
        <v>0</v>
      </c>
      <c r="AC488" s="106">
        <f t="shared" si="791"/>
        <v>0</v>
      </c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  <c r="AQ488" s="59"/>
      <c r="AR488" s="59"/>
      <c r="AS488" s="59"/>
      <c r="AT488" s="59"/>
      <c r="AU488" s="59"/>
      <c r="AV488" s="59"/>
      <c r="AW488" s="59"/>
    </row>
    <row r="489" spans="1:49" ht="21.75" customHeight="1">
      <c r="A489" s="97"/>
      <c r="B489" s="98" t="s">
        <v>556</v>
      </c>
      <c r="C489" s="98" t="s">
        <v>373</v>
      </c>
      <c r="D489" s="99" t="s">
        <v>549</v>
      </c>
      <c r="E489" s="99" t="s">
        <v>46</v>
      </c>
      <c r="F489" s="99" t="s">
        <v>548</v>
      </c>
      <c r="G489" s="99" t="s">
        <v>45</v>
      </c>
      <c r="H489" s="99" t="str">
        <f t="shared" ref="H489:H493" si="919">F489&amp; " สาขา"&amp;D489&amp;" "&amp;E489&amp;" ปี "&amp;G489</f>
        <v>บัญชีบัณฑิต สาขาบัญชี ปรับปรุง ปี 2559</v>
      </c>
      <c r="I489" s="99" t="e">
        <f t="array" aca="1" ref="I489" ca="1">_xludf.IFNA(INDEX(รายชื่ออาจารย์ตามสาขา!$F:$F,MATCH('เอกสารหมายเลข 1 ส่งเสิรม'!$T489,รายชื่ออาจารย์ตามสาขา!$B:$B,0)),"บุคคลภายนอก")</f>
        <v>#NAME?</v>
      </c>
      <c r="J489" s="100" t="e">
        <f t="shared" ref="J489:J493" ca="1" si="920">IF(I489="ข้าราชการพลเรือนในสถาบันอุดมศึกษา",1,0)</f>
        <v>#NAME?</v>
      </c>
      <c r="K489" s="100" t="e">
        <f t="shared" ref="K489:K493" ca="1" si="921">IF(I489="พนักงานมหาวิทยาลัย",1,0)</f>
        <v>#NAME?</v>
      </c>
      <c r="L489" s="100"/>
      <c r="M489" s="100" t="e">
        <f t="shared" ref="M489:M493" ca="1" si="922">IF(I489="ลูกจ้างชั่วคราวรายเดือน",1,0)</f>
        <v>#NAME?</v>
      </c>
      <c r="N489" s="100" t="e">
        <f t="shared" ref="N489:N493" ca="1" si="923">IF(I489="อาจารย์พิเศษรายชั่วโมง",1,0)</f>
        <v>#NAME?</v>
      </c>
      <c r="O489" s="100" t="e">
        <f t="shared" ref="O489:O493" ca="1" si="924">IF(I489="บุคคลภายนอก",1,0)</f>
        <v>#NAME?</v>
      </c>
      <c r="P489" s="100" t="e">
        <f t="shared" ca="1" si="789"/>
        <v>#NAME?</v>
      </c>
      <c r="Q489" s="99"/>
      <c r="R489" s="99"/>
      <c r="S489" s="99"/>
      <c r="T489" s="8">
        <v>3470101097426</v>
      </c>
      <c r="U489" s="8">
        <v>3470101097426</v>
      </c>
      <c r="V489" s="68">
        <f t="shared" si="18"/>
        <v>1</v>
      </c>
      <c r="W489" s="100">
        <f t="shared" ref="W489:W493" si="925">IF(V489="ข้าราชการพลเรือนในสถาบันอุดมศึกษา",1,0)</f>
        <v>0</v>
      </c>
      <c r="X489" s="100">
        <f t="shared" ref="X489:X493" si="926">IF(V489="พนักงานมหาวิทยาลัย",1,0)</f>
        <v>0</v>
      </c>
      <c r="Y489" s="100"/>
      <c r="Z489" s="100">
        <f t="shared" ref="Z489:Z493" si="927">IF(V489="ลูกจ้างชั่วคราวรายเดือน",1,0)</f>
        <v>0</v>
      </c>
      <c r="AA489" s="100">
        <f t="shared" ref="AA489:AA493" si="928">IF(V489="อาจารย์พิเศษรายชั่วโมง",1,0)</f>
        <v>0</v>
      </c>
      <c r="AB489" s="100">
        <f t="shared" ref="AB489:AB493" si="929">IF(V489="บุคคลภายนอก",1,0)</f>
        <v>0</v>
      </c>
      <c r="AC489" s="100">
        <f t="shared" si="791"/>
        <v>0</v>
      </c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</row>
    <row r="490" spans="1:49" ht="21.75" customHeight="1">
      <c r="A490" s="97"/>
      <c r="B490" s="98" t="s">
        <v>552</v>
      </c>
      <c r="C490" s="98" t="s">
        <v>373</v>
      </c>
      <c r="D490" s="99" t="s">
        <v>549</v>
      </c>
      <c r="E490" s="99" t="s">
        <v>46</v>
      </c>
      <c r="F490" s="99" t="s">
        <v>548</v>
      </c>
      <c r="G490" s="99" t="s">
        <v>45</v>
      </c>
      <c r="H490" s="99" t="str">
        <f t="shared" si="919"/>
        <v>บัญชีบัณฑิต สาขาบัญชี ปรับปรุง ปี 2559</v>
      </c>
      <c r="I490" s="99" t="e">
        <f t="array" aca="1" ref="I490" ca="1">_xludf.IFNA(INDEX(รายชื่ออาจารย์ตามสาขา!$F:$F,MATCH('เอกสารหมายเลข 1 ส่งเสิรม'!$T490,รายชื่ออาจารย์ตามสาขา!$B:$B,0)),"บุคคลภายนอก")</f>
        <v>#NAME?</v>
      </c>
      <c r="J490" s="100" t="e">
        <f t="shared" ca="1" si="920"/>
        <v>#NAME?</v>
      </c>
      <c r="K490" s="100" t="e">
        <f t="shared" ca="1" si="921"/>
        <v>#NAME?</v>
      </c>
      <c r="L490" s="100"/>
      <c r="M490" s="100" t="e">
        <f t="shared" ca="1" si="922"/>
        <v>#NAME?</v>
      </c>
      <c r="N490" s="100" t="e">
        <f t="shared" ca="1" si="923"/>
        <v>#NAME?</v>
      </c>
      <c r="O490" s="100" t="e">
        <f t="shared" ca="1" si="924"/>
        <v>#NAME?</v>
      </c>
      <c r="P490" s="100" t="e">
        <f t="shared" ca="1" si="789"/>
        <v>#NAME?</v>
      </c>
      <c r="Q490" s="99"/>
      <c r="R490" s="99"/>
      <c r="S490" s="99"/>
      <c r="T490" s="8">
        <v>3470101113138</v>
      </c>
      <c r="U490" s="8">
        <v>3470101113138</v>
      </c>
      <c r="V490" s="68">
        <f t="shared" si="18"/>
        <v>1</v>
      </c>
      <c r="W490" s="100">
        <f t="shared" si="925"/>
        <v>0</v>
      </c>
      <c r="X490" s="100">
        <f t="shared" si="926"/>
        <v>0</v>
      </c>
      <c r="Y490" s="100"/>
      <c r="Z490" s="100">
        <f t="shared" si="927"/>
        <v>0</v>
      </c>
      <c r="AA490" s="100">
        <f t="shared" si="928"/>
        <v>0</v>
      </c>
      <c r="AB490" s="100">
        <f t="shared" si="929"/>
        <v>0</v>
      </c>
      <c r="AC490" s="100">
        <f t="shared" si="791"/>
        <v>0</v>
      </c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</row>
    <row r="491" spans="1:49" ht="21.75" customHeight="1">
      <c r="A491" s="97"/>
      <c r="B491" s="98" t="s">
        <v>803</v>
      </c>
      <c r="C491" s="98" t="s">
        <v>373</v>
      </c>
      <c r="D491" s="99" t="s">
        <v>549</v>
      </c>
      <c r="E491" s="99" t="s">
        <v>46</v>
      </c>
      <c r="F491" s="99" t="s">
        <v>548</v>
      </c>
      <c r="G491" s="99" t="s">
        <v>45</v>
      </c>
      <c r="H491" s="99" t="str">
        <f t="shared" si="919"/>
        <v>บัญชีบัณฑิต สาขาบัญชี ปรับปรุง ปี 2559</v>
      </c>
      <c r="I491" s="99" t="e">
        <f t="array" aca="1" ref="I491" ca="1">_xludf.IFNA(INDEX(รายชื่ออาจารย์ตามสาขา!$F:$F,MATCH('เอกสารหมายเลข 1 ส่งเสิรม'!$T491,รายชื่ออาจารย์ตามสาขา!$B:$B,0)),"บุคคลภายนอก")</f>
        <v>#NAME?</v>
      </c>
      <c r="J491" s="100" t="e">
        <f t="shared" ca="1" si="920"/>
        <v>#NAME?</v>
      </c>
      <c r="K491" s="100" t="e">
        <f t="shared" ca="1" si="921"/>
        <v>#NAME?</v>
      </c>
      <c r="L491" s="100"/>
      <c r="M491" s="100" t="e">
        <f t="shared" ca="1" si="922"/>
        <v>#NAME?</v>
      </c>
      <c r="N491" s="100" t="e">
        <f t="shared" ca="1" si="923"/>
        <v>#NAME?</v>
      </c>
      <c r="O491" s="100" t="e">
        <f t="shared" ca="1" si="924"/>
        <v>#NAME?</v>
      </c>
      <c r="P491" s="100" t="e">
        <f t="shared" ca="1" si="789"/>
        <v>#NAME?</v>
      </c>
      <c r="Q491" s="99"/>
      <c r="R491" s="99"/>
      <c r="S491" s="99"/>
      <c r="T491" s="8">
        <v>3141400317669</v>
      </c>
      <c r="U491" s="8">
        <v>3141400317669</v>
      </c>
      <c r="V491" s="68">
        <f t="shared" si="18"/>
        <v>1</v>
      </c>
      <c r="W491" s="100">
        <f t="shared" si="925"/>
        <v>0</v>
      </c>
      <c r="X491" s="100">
        <f t="shared" si="926"/>
        <v>0</v>
      </c>
      <c r="Y491" s="100"/>
      <c r="Z491" s="100">
        <f t="shared" si="927"/>
        <v>0</v>
      </c>
      <c r="AA491" s="100">
        <f t="shared" si="928"/>
        <v>0</v>
      </c>
      <c r="AB491" s="100">
        <f t="shared" si="929"/>
        <v>0</v>
      </c>
      <c r="AC491" s="100">
        <f t="shared" si="791"/>
        <v>0</v>
      </c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</row>
    <row r="492" spans="1:49" ht="21.75" customHeight="1">
      <c r="A492" s="97"/>
      <c r="B492" s="98" t="s">
        <v>804</v>
      </c>
      <c r="C492" s="98" t="s">
        <v>373</v>
      </c>
      <c r="D492" s="99" t="s">
        <v>549</v>
      </c>
      <c r="E492" s="99" t="s">
        <v>46</v>
      </c>
      <c r="F492" s="99" t="s">
        <v>548</v>
      </c>
      <c r="G492" s="99" t="s">
        <v>45</v>
      </c>
      <c r="H492" s="99" t="str">
        <f t="shared" si="919"/>
        <v>บัญชีบัณฑิต สาขาบัญชี ปรับปรุง ปี 2559</v>
      </c>
      <c r="I492" s="99" t="e">
        <f t="array" aca="1" ref="I492" ca="1">_xludf.IFNA(INDEX(รายชื่ออาจารย์ตามสาขา!$F:$F,MATCH('เอกสารหมายเลข 1 ส่งเสิรม'!$T492,รายชื่ออาจารย์ตามสาขา!$B:$B,0)),"บุคคลภายนอก")</f>
        <v>#NAME?</v>
      </c>
      <c r="J492" s="100" t="e">
        <f t="shared" ca="1" si="920"/>
        <v>#NAME?</v>
      </c>
      <c r="K492" s="100" t="e">
        <f t="shared" ca="1" si="921"/>
        <v>#NAME?</v>
      </c>
      <c r="L492" s="100"/>
      <c r="M492" s="100" t="e">
        <f t="shared" ca="1" si="922"/>
        <v>#NAME?</v>
      </c>
      <c r="N492" s="100" t="e">
        <f t="shared" ca="1" si="923"/>
        <v>#NAME?</v>
      </c>
      <c r="O492" s="100" t="e">
        <f t="shared" ca="1" si="924"/>
        <v>#NAME?</v>
      </c>
      <c r="P492" s="100" t="e">
        <f t="shared" ca="1" si="789"/>
        <v>#NAME?</v>
      </c>
      <c r="Q492" s="99"/>
      <c r="R492" s="99"/>
      <c r="S492" s="99"/>
      <c r="T492" s="8">
        <v>3470101403829</v>
      </c>
      <c r="U492" s="8">
        <v>3470101403829</v>
      </c>
      <c r="V492" s="68">
        <f t="shared" si="18"/>
        <v>1</v>
      </c>
      <c r="W492" s="100">
        <f t="shared" si="925"/>
        <v>0</v>
      </c>
      <c r="X492" s="100">
        <f t="shared" si="926"/>
        <v>0</v>
      </c>
      <c r="Y492" s="100"/>
      <c r="Z492" s="100">
        <f t="shared" si="927"/>
        <v>0</v>
      </c>
      <c r="AA492" s="100">
        <f t="shared" si="928"/>
        <v>0</v>
      </c>
      <c r="AB492" s="100">
        <f t="shared" si="929"/>
        <v>0</v>
      </c>
      <c r="AC492" s="100">
        <f t="shared" si="791"/>
        <v>0</v>
      </c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</row>
    <row r="493" spans="1:49" ht="21.75" customHeight="1">
      <c r="A493" s="97"/>
      <c r="B493" s="98" t="s">
        <v>805</v>
      </c>
      <c r="C493" s="98" t="s">
        <v>373</v>
      </c>
      <c r="D493" s="99" t="s">
        <v>549</v>
      </c>
      <c r="E493" s="99" t="s">
        <v>46</v>
      </c>
      <c r="F493" s="99" t="s">
        <v>548</v>
      </c>
      <c r="G493" s="99" t="s">
        <v>45</v>
      </c>
      <c r="H493" s="99" t="str">
        <f t="shared" si="919"/>
        <v>บัญชีบัณฑิต สาขาบัญชี ปรับปรุง ปี 2559</v>
      </c>
      <c r="I493" s="99" t="e">
        <f t="array" aca="1" ref="I493" ca="1">_xludf.IFNA(INDEX(รายชื่ออาจารย์ตามสาขา!$F:$F,MATCH('เอกสารหมายเลข 1 ส่งเสิรม'!$T493,รายชื่ออาจารย์ตามสาขา!$B:$B,0)),"บุคคลภายนอก")</f>
        <v>#NAME?</v>
      </c>
      <c r="J493" s="100" t="e">
        <f t="shared" ca="1" si="920"/>
        <v>#NAME?</v>
      </c>
      <c r="K493" s="100" t="e">
        <f t="shared" ca="1" si="921"/>
        <v>#NAME?</v>
      </c>
      <c r="L493" s="100"/>
      <c r="M493" s="100" t="e">
        <f t="shared" ca="1" si="922"/>
        <v>#NAME?</v>
      </c>
      <c r="N493" s="100" t="e">
        <f t="shared" ca="1" si="923"/>
        <v>#NAME?</v>
      </c>
      <c r="O493" s="100" t="e">
        <f t="shared" ca="1" si="924"/>
        <v>#NAME?</v>
      </c>
      <c r="P493" s="100" t="e">
        <f t="shared" ca="1" si="789"/>
        <v>#NAME?</v>
      </c>
      <c r="Q493" s="99"/>
      <c r="R493" s="99"/>
      <c r="S493" s="99"/>
      <c r="T493" s="8">
        <v>3101702089294</v>
      </c>
      <c r="U493" s="8">
        <v>3101702089294</v>
      </c>
      <c r="V493" s="68">
        <f t="shared" si="18"/>
        <v>1</v>
      </c>
      <c r="W493" s="100">
        <f t="shared" si="925"/>
        <v>0</v>
      </c>
      <c r="X493" s="100">
        <f t="shared" si="926"/>
        <v>0</v>
      </c>
      <c r="Y493" s="100"/>
      <c r="Z493" s="100">
        <f t="shared" si="927"/>
        <v>0</v>
      </c>
      <c r="AA493" s="100">
        <f t="shared" si="928"/>
        <v>0</v>
      </c>
      <c r="AB493" s="100">
        <f t="shared" si="929"/>
        <v>0</v>
      </c>
      <c r="AC493" s="100">
        <f t="shared" si="791"/>
        <v>0</v>
      </c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</row>
    <row r="494" spans="1:49" ht="21.75" customHeight="1">
      <c r="A494" s="103">
        <v>7</v>
      </c>
      <c r="B494" s="104" t="str">
        <f>F495&amp; " สาขา"&amp;D495&amp;" "&amp;E495&amp;" ปี "&amp;G495</f>
        <v>รัฐประศาสนศาสตรบัณฑิต สาขารัฐประศาสนศาสตร์ ปรับปรุง ปี 2560</v>
      </c>
      <c r="C494" s="104"/>
      <c r="D494" s="105"/>
      <c r="E494" s="105"/>
      <c r="F494" s="105"/>
      <c r="G494" s="105"/>
      <c r="H494" s="105"/>
      <c r="I494" s="105"/>
      <c r="J494" s="106" t="e">
        <f t="shared" ref="J494:O494" ca="1" si="930">SUMIF($H:$H,$B494,J:J)</f>
        <v>#NAME?</v>
      </c>
      <c r="K494" s="106" t="e">
        <f t="shared" ca="1" si="930"/>
        <v>#NAME?</v>
      </c>
      <c r="L494" s="106">
        <f t="shared" si="930"/>
        <v>0</v>
      </c>
      <c r="M494" s="106" t="e">
        <f t="shared" ca="1" si="930"/>
        <v>#NAME?</v>
      </c>
      <c r="N494" s="106" t="e">
        <f t="shared" ca="1" si="930"/>
        <v>#NAME?</v>
      </c>
      <c r="O494" s="106" t="e">
        <f t="shared" ca="1" si="930"/>
        <v>#NAME?</v>
      </c>
      <c r="P494" s="106" t="e">
        <f t="shared" ca="1" si="789"/>
        <v>#NAME?</v>
      </c>
      <c r="Q494" s="105"/>
      <c r="R494" s="105"/>
      <c r="S494" s="105"/>
      <c r="T494" s="58"/>
      <c r="U494" s="58"/>
      <c r="V494" s="68">
        <f t="shared" si="18"/>
        <v>0</v>
      </c>
      <c r="W494" s="106">
        <f t="shared" ref="W494:AB494" si="931">SUMIF($H:$H,$B494,W:W)</f>
        <v>0</v>
      </c>
      <c r="X494" s="106">
        <f t="shared" si="931"/>
        <v>0</v>
      </c>
      <c r="Y494" s="106">
        <f t="shared" si="931"/>
        <v>0</v>
      </c>
      <c r="Z494" s="106">
        <f t="shared" si="931"/>
        <v>0</v>
      </c>
      <c r="AA494" s="106">
        <f t="shared" si="931"/>
        <v>0</v>
      </c>
      <c r="AB494" s="106">
        <f t="shared" si="931"/>
        <v>0</v>
      </c>
      <c r="AC494" s="106">
        <f t="shared" si="791"/>
        <v>0</v>
      </c>
      <c r="AD494" s="59"/>
      <c r="AE494" s="59"/>
      <c r="AF494" s="59"/>
      <c r="AG494" s="59"/>
      <c r="AH494" s="59"/>
      <c r="AI494" s="59"/>
      <c r="AJ494" s="59"/>
      <c r="AK494" s="59"/>
      <c r="AL494" s="59"/>
      <c r="AM494" s="59"/>
      <c r="AN494" s="59"/>
      <c r="AO494" s="59"/>
      <c r="AP494" s="59"/>
      <c r="AQ494" s="59"/>
      <c r="AR494" s="59"/>
      <c r="AS494" s="59"/>
      <c r="AT494" s="59"/>
      <c r="AU494" s="59"/>
      <c r="AV494" s="59"/>
      <c r="AW494" s="59"/>
    </row>
    <row r="495" spans="1:49" ht="21.75" customHeight="1">
      <c r="A495" s="97"/>
      <c r="B495" s="98" t="s">
        <v>806</v>
      </c>
      <c r="C495" s="98" t="s">
        <v>373</v>
      </c>
      <c r="D495" s="99" t="s">
        <v>487</v>
      </c>
      <c r="E495" s="99" t="s">
        <v>46</v>
      </c>
      <c r="F495" s="99" t="s">
        <v>539</v>
      </c>
      <c r="G495" s="99" t="s">
        <v>174</v>
      </c>
      <c r="H495" s="99" t="str">
        <f t="shared" ref="H495:H499" si="932">F495&amp; " สาขา"&amp;D495&amp;" "&amp;E495&amp;" ปี "&amp;G495</f>
        <v>รัฐประศาสนศาสตรบัณฑิต สาขารัฐประศาสนศาสตร์ ปรับปรุง ปี 2560</v>
      </c>
      <c r="I495" s="99" t="e">
        <f t="array" aca="1" ref="I495" ca="1">_xludf.IFNA(INDEX(รายชื่ออาจารย์ตามสาขา!$F:$F,MATCH('เอกสารหมายเลข 1 ส่งเสิรม'!$T495,รายชื่ออาจารย์ตามสาขา!$B:$B,0)),"บุคคลภายนอก")</f>
        <v>#NAME?</v>
      </c>
      <c r="J495" s="100" t="e">
        <f t="shared" ref="J495:J499" ca="1" si="933">IF(I495="ข้าราชการพลเรือนในสถาบันอุดมศึกษา",1,0)</f>
        <v>#NAME?</v>
      </c>
      <c r="K495" s="100" t="e">
        <f t="shared" ref="K495:K499" ca="1" si="934">IF(I495="พนักงานมหาวิทยาลัย",1,0)</f>
        <v>#NAME?</v>
      </c>
      <c r="L495" s="100"/>
      <c r="M495" s="100" t="e">
        <f t="shared" ref="M495:M499" ca="1" si="935">IF(I495="ลูกจ้างชั่วคราวรายเดือน",1,0)</f>
        <v>#NAME?</v>
      </c>
      <c r="N495" s="100" t="e">
        <f t="shared" ref="N495:N499" ca="1" si="936">IF(I495="อาจารย์พิเศษรายชั่วโมง",1,0)</f>
        <v>#NAME?</v>
      </c>
      <c r="O495" s="100" t="e">
        <f t="shared" ref="O495:O499" ca="1" si="937">IF(I495="บุคคลภายนอก",1,0)</f>
        <v>#NAME?</v>
      </c>
      <c r="P495" s="100" t="e">
        <f t="shared" ca="1" si="789"/>
        <v>#NAME?</v>
      </c>
      <c r="Q495" s="99"/>
      <c r="R495" s="99"/>
      <c r="S495" s="99"/>
      <c r="T495" s="8">
        <v>1580400021572</v>
      </c>
      <c r="U495" s="8">
        <v>1580400021572</v>
      </c>
      <c r="V495" s="68">
        <f t="shared" si="18"/>
        <v>1</v>
      </c>
      <c r="W495" s="100">
        <f t="shared" ref="W495:W499" si="938">IF(V495="ข้าราชการพลเรือนในสถาบันอุดมศึกษา",1,0)</f>
        <v>0</v>
      </c>
      <c r="X495" s="100">
        <f t="shared" ref="X495:X499" si="939">IF(V495="พนักงานมหาวิทยาลัย",1,0)</f>
        <v>0</v>
      </c>
      <c r="Y495" s="100"/>
      <c r="Z495" s="100">
        <f t="shared" ref="Z495:Z499" si="940">IF(V495="ลูกจ้างชั่วคราวรายเดือน",1,0)</f>
        <v>0</v>
      </c>
      <c r="AA495" s="100">
        <f t="shared" ref="AA495:AA499" si="941">IF(V495="อาจารย์พิเศษรายชั่วโมง",1,0)</f>
        <v>0</v>
      </c>
      <c r="AB495" s="100">
        <f t="shared" ref="AB495:AB499" si="942">IF(V495="บุคคลภายนอก",1,0)</f>
        <v>0</v>
      </c>
      <c r="AC495" s="100">
        <f t="shared" si="791"/>
        <v>0</v>
      </c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</row>
    <row r="496" spans="1:49" ht="21.75" customHeight="1">
      <c r="A496" s="97"/>
      <c r="B496" s="98" t="s">
        <v>581</v>
      </c>
      <c r="C496" s="98" t="s">
        <v>373</v>
      </c>
      <c r="D496" s="99" t="s">
        <v>487</v>
      </c>
      <c r="E496" s="99" t="s">
        <v>46</v>
      </c>
      <c r="F496" s="99" t="s">
        <v>539</v>
      </c>
      <c r="G496" s="99" t="s">
        <v>174</v>
      </c>
      <c r="H496" s="99" t="str">
        <f t="shared" si="932"/>
        <v>รัฐประศาสนศาสตรบัณฑิต สาขารัฐประศาสนศาสตร์ ปรับปรุง ปี 2560</v>
      </c>
      <c r="I496" s="99" t="e">
        <f t="array" aca="1" ref="I496" ca="1">_xludf.IFNA(INDEX(รายชื่ออาจารย์ตามสาขา!$F:$F,MATCH('เอกสารหมายเลข 1 ส่งเสิรม'!$T496,รายชื่ออาจารย์ตามสาขา!$B:$B,0)),"บุคคลภายนอก")</f>
        <v>#NAME?</v>
      </c>
      <c r="J496" s="100" t="e">
        <f t="shared" ca="1" si="933"/>
        <v>#NAME?</v>
      </c>
      <c r="K496" s="100" t="e">
        <f t="shared" ca="1" si="934"/>
        <v>#NAME?</v>
      </c>
      <c r="L496" s="100"/>
      <c r="M496" s="100" t="e">
        <f t="shared" ca="1" si="935"/>
        <v>#NAME?</v>
      </c>
      <c r="N496" s="100" t="e">
        <f t="shared" ca="1" si="936"/>
        <v>#NAME?</v>
      </c>
      <c r="O496" s="100" t="e">
        <f t="shared" ca="1" si="937"/>
        <v>#NAME?</v>
      </c>
      <c r="P496" s="100" t="e">
        <f t="shared" ca="1" si="789"/>
        <v>#NAME?</v>
      </c>
      <c r="Q496" s="99"/>
      <c r="R496" s="99"/>
      <c r="S496" s="99"/>
      <c r="T496" s="8">
        <v>3479900003188</v>
      </c>
      <c r="U496" s="8">
        <v>3479900003188</v>
      </c>
      <c r="V496" s="68">
        <f t="shared" si="18"/>
        <v>1</v>
      </c>
      <c r="W496" s="100">
        <f t="shared" si="938"/>
        <v>0</v>
      </c>
      <c r="X496" s="100">
        <f t="shared" si="939"/>
        <v>0</v>
      </c>
      <c r="Y496" s="100"/>
      <c r="Z496" s="100">
        <f t="shared" si="940"/>
        <v>0</v>
      </c>
      <c r="AA496" s="100">
        <f t="shared" si="941"/>
        <v>0</v>
      </c>
      <c r="AB496" s="100">
        <f t="shared" si="942"/>
        <v>0</v>
      </c>
      <c r="AC496" s="100">
        <f t="shared" si="791"/>
        <v>0</v>
      </c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</row>
    <row r="497" spans="1:49" ht="21.75" customHeight="1">
      <c r="A497" s="97"/>
      <c r="B497" s="98" t="s">
        <v>583</v>
      </c>
      <c r="C497" s="98" t="s">
        <v>373</v>
      </c>
      <c r="D497" s="99" t="s">
        <v>487</v>
      </c>
      <c r="E497" s="99" t="s">
        <v>46</v>
      </c>
      <c r="F497" s="99" t="s">
        <v>539</v>
      </c>
      <c r="G497" s="99" t="s">
        <v>174</v>
      </c>
      <c r="H497" s="99" t="str">
        <f t="shared" si="932"/>
        <v>รัฐประศาสนศาสตรบัณฑิต สาขารัฐประศาสนศาสตร์ ปรับปรุง ปี 2560</v>
      </c>
      <c r="I497" s="99" t="e">
        <f t="array" aca="1" ref="I497" ca="1">_xludf.IFNA(INDEX(รายชื่ออาจารย์ตามสาขา!$F:$F,MATCH('เอกสารหมายเลข 1 ส่งเสิรม'!$T497,รายชื่ออาจารย์ตามสาขา!$B:$B,0)),"บุคคลภายนอก")</f>
        <v>#NAME?</v>
      </c>
      <c r="J497" s="100" t="e">
        <f t="shared" ca="1" si="933"/>
        <v>#NAME?</v>
      </c>
      <c r="K497" s="100" t="e">
        <f t="shared" ca="1" si="934"/>
        <v>#NAME?</v>
      </c>
      <c r="L497" s="100"/>
      <c r="M497" s="100" t="e">
        <f t="shared" ca="1" si="935"/>
        <v>#NAME?</v>
      </c>
      <c r="N497" s="100" t="e">
        <f t="shared" ca="1" si="936"/>
        <v>#NAME?</v>
      </c>
      <c r="O497" s="100" t="e">
        <f t="shared" ca="1" si="937"/>
        <v>#NAME?</v>
      </c>
      <c r="P497" s="100" t="e">
        <f t="shared" ca="1" si="789"/>
        <v>#NAME?</v>
      </c>
      <c r="Q497" s="99"/>
      <c r="R497" s="99"/>
      <c r="S497" s="99"/>
      <c r="T497" s="8">
        <v>1470100159651</v>
      </c>
      <c r="U497" s="8">
        <v>1470100159651</v>
      </c>
      <c r="V497" s="68">
        <f t="shared" si="18"/>
        <v>1</v>
      </c>
      <c r="W497" s="100">
        <f t="shared" si="938"/>
        <v>0</v>
      </c>
      <c r="X497" s="100">
        <f t="shared" si="939"/>
        <v>0</v>
      </c>
      <c r="Y497" s="100"/>
      <c r="Z497" s="100">
        <f t="shared" si="940"/>
        <v>0</v>
      </c>
      <c r="AA497" s="100">
        <f t="shared" si="941"/>
        <v>0</v>
      </c>
      <c r="AB497" s="100">
        <f t="shared" si="942"/>
        <v>0</v>
      </c>
      <c r="AC497" s="100">
        <f t="shared" si="791"/>
        <v>0</v>
      </c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</row>
    <row r="498" spans="1:49" ht="21.75" customHeight="1">
      <c r="A498" s="97"/>
      <c r="B498" s="98" t="s">
        <v>807</v>
      </c>
      <c r="C498" s="98" t="s">
        <v>373</v>
      </c>
      <c r="D498" s="99" t="s">
        <v>487</v>
      </c>
      <c r="E498" s="99" t="s">
        <v>46</v>
      </c>
      <c r="F498" s="99" t="s">
        <v>539</v>
      </c>
      <c r="G498" s="99" t="s">
        <v>174</v>
      </c>
      <c r="H498" s="99" t="str">
        <f t="shared" si="932"/>
        <v>รัฐประศาสนศาสตรบัณฑิต สาขารัฐประศาสนศาสตร์ ปรับปรุง ปี 2560</v>
      </c>
      <c r="I498" s="99" t="e">
        <f t="array" aca="1" ref="I498" ca="1">_xludf.IFNA(INDEX(รายชื่ออาจารย์ตามสาขา!$F:$F,MATCH('เอกสารหมายเลข 1 ส่งเสิรม'!$T498,รายชื่ออาจารย์ตามสาขา!$B:$B,0)),"บุคคลภายนอก")</f>
        <v>#NAME?</v>
      </c>
      <c r="J498" s="100" t="e">
        <f t="shared" ca="1" si="933"/>
        <v>#NAME?</v>
      </c>
      <c r="K498" s="100" t="e">
        <f t="shared" ca="1" si="934"/>
        <v>#NAME?</v>
      </c>
      <c r="L498" s="100"/>
      <c r="M498" s="100" t="e">
        <f t="shared" ca="1" si="935"/>
        <v>#NAME?</v>
      </c>
      <c r="N498" s="100" t="e">
        <f t="shared" ca="1" si="936"/>
        <v>#NAME?</v>
      </c>
      <c r="O498" s="100" t="e">
        <f t="shared" ca="1" si="937"/>
        <v>#NAME?</v>
      </c>
      <c r="P498" s="100" t="e">
        <f t="shared" ca="1" si="789"/>
        <v>#NAME?</v>
      </c>
      <c r="Q498" s="99"/>
      <c r="R498" s="99"/>
      <c r="S498" s="99"/>
      <c r="T498" s="8">
        <v>3470100205446</v>
      </c>
      <c r="U498" s="8">
        <v>3470100205446</v>
      </c>
      <c r="V498" s="68">
        <f t="shared" si="18"/>
        <v>1</v>
      </c>
      <c r="W498" s="100">
        <f t="shared" si="938"/>
        <v>0</v>
      </c>
      <c r="X498" s="100">
        <f t="shared" si="939"/>
        <v>0</v>
      </c>
      <c r="Y498" s="100"/>
      <c r="Z498" s="100">
        <f t="shared" si="940"/>
        <v>0</v>
      </c>
      <c r="AA498" s="100">
        <f t="shared" si="941"/>
        <v>0</v>
      </c>
      <c r="AB498" s="100">
        <f t="shared" si="942"/>
        <v>0</v>
      </c>
      <c r="AC498" s="100">
        <f t="shared" si="791"/>
        <v>0</v>
      </c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</row>
    <row r="499" spans="1:49" ht="21.75" customHeight="1">
      <c r="A499" s="97"/>
      <c r="B499" s="98" t="s">
        <v>808</v>
      </c>
      <c r="C499" s="98" t="s">
        <v>373</v>
      </c>
      <c r="D499" s="99" t="s">
        <v>487</v>
      </c>
      <c r="E499" s="99" t="s">
        <v>46</v>
      </c>
      <c r="F499" s="99" t="s">
        <v>539</v>
      </c>
      <c r="G499" s="99" t="s">
        <v>174</v>
      </c>
      <c r="H499" s="99" t="str">
        <f t="shared" si="932"/>
        <v>รัฐประศาสนศาสตรบัณฑิต สาขารัฐประศาสนศาสตร์ ปรับปรุง ปี 2560</v>
      </c>
      <c r="I499" s="99" t="e">
        <f t="array" aca="1" ref="I499" ca="1">_xludf.IFNA(INDEX(รายชื่ออาจารย์ตามสาขา!$F:$F,MATCH('เอกสารหมายเลข 1 ส่งเสิรม'!$T499,รายชื่ออาจารย์ตามสาขา!$B:$B,0)),"บุคคลภายนอก")</f>
        <v>#NAME?</v>
      </c>
      <c r="J499" s="100" t="e">
        <f t="shared" ca="1" si="933"/>
        <v>#NAME?</v>
      </c>
      <c r="K499" s="100" t="e">
        <f t="shared" ca="1" si="934"/>
        <v>#NAME?</v>
      </c>
      <c r="L499" s="100"/>
      <c r="M499" s="100" t="e">
        <f t="shared" ca="1" si="935"/>
        <v>#NAME?</v>
      </c>
      <c r="N499" s="100" t="e">
        <f t="shared" ca="1" si="936"/>
        <v>#NAME?</v>
      </c>
      <c r="O499" s="100" t="e">
        <f t="shared" ca="1" si="937"/>
        <v>#NAME?</v>
      </c>
      <c r="P499" s="100" t="e">
        <f t="shared" ca="1" si="789"/>
        <v>#NAME?</v>
      </c>
      <c r="Q499" s="99"/>
      <c r="R499" s="99"/>
      <c r="S499" s="99"/>
      <c r="T499" s="8">
        <v>3580400137399</v>
      </c>
      <c r="U499" s="8">
        <v>3580400137399</v>
      </c>
      <c r="V499" s="68">
        <f t="shared" si="18"/>
        <v>1</v>
      </c>
      <c r="W499" s="100">
        <f t="shared" si="938"/>
        <v>0</v>
      </c>
      <c r="X499" s="100">
        <f t="shared" si="939"/>
        <v>0</v>
      </c>
      <c r="Y499" s="100"/>
      <c r="Z499" s="100">
        <f t="shared" si="940"/>
        <v>0</v>
      </c>
      <c r="AA499" s="100">
        <f t="shared" si="941"/>
        <v>0</v>
      </c>
      <c r="AB499" s="100">
        <f t="shared" si="942"/>
        <v>0</v>
      </c>
      <c r="AC499" s="100">
        <f t="shared" si="791"/>
        <v>0</v>
      </c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</row>
    <row r="500" spans="1:49" ht="21.75" customHeight="1">
      <c r="A500" s="103">
        <v>8</v>
      </c>
      <c r="B500" s="104" t="str">
        <f>F501&amp; " สาขา"&amp;D501&amp;" "&amp;E501&amp;" ปี "&amp;G501</f>
        <v>รัฐประศาสนศาสตรมหาบัณฑิต สาขารัฐประศาสนศาสตร์ ปรับปรุง ปี 2560</v>
      </c>
      <c r="C500" s="104"/>
      <c r="D500" s="105"/>
      <c r="E500" s="105"/>
      <c r="F500" s="105"/>
      <c r="G500" s="105"/>
      <c r="H500" s="105"/>
      <c r="I500" s="105"/>
      <c r="J500" s="106" t="e">
        <f t="shared" ref="J500:O500" ca="1" si="943">SUMIF($H:$H,$B500,J:J)</f>
        <v>#NAME?</v>
      </c>
      <c r="K500" s="106" t="e">
        <f t="shared" ca="1" si="943"/>
        <v>#NAME?</v>
      </c>
      <c r="L500" s="106">
        <f t="shared" si="943"/>
        <v>0</v>
      </c>
      <c r="M500" s="106" t="e">
        <f t="shared" ca="1" si="943"/>
        <v>#NAME?</v>
      </c>
      <c r="N500" s="106" t="e">
        <f t="shared" ca="1" si="943"/>
        <v>#NAME?</v>
      </c>
      <c r="O500" s="106" t="e">
        <f t="shared" ca="1" si="943"/>
        <v>#NAME?</v>
      </c>
      <c r="P500" s="106" t="e">
        <f t="shared" ca="1" si="789"/>
        <v>#NAME?</v>
      </c>
      <c r="Q500" s="105"/>
      <c r="R500" s="105"/>
      <c r="S500" s="105"/>
      <c r="T500" s="58"/>
      <c r="U500" s="58"/>
      <c r="V500" s="68">
        <f t="shared" si="18"/>
        <v>0</v>
      </c>
      <c r="W500" s="106">
        <f t="shared" ref="W500:AB500" si="944">SUMIF($H:$H,$B500,W:W)</f>
        <v>0</v>
      </c>
      <c r="X500" s="106">
        <f t="shared" si="944"/>
        <v>0</v>
      </c>
      <c r="Y500" s="106">
        <f t="shared" si="944"/>
        <v>0</v>
      </c>
      <c r="Z500" s="106">
        <f t="shared" si="944"/>
        <v>0</v>
      </c>
      <c r="AA500" s="106">
        <f t="shared" si="944"/>
        <v>0</v>
      </c>
      <c r="AB500" s="106">
        <f t="shared" si="944"/>
        <v>0</v>
      </c>
      <c r="AC500" s="106">
        <f t="shared" si="791"/>
        <v>0</v>
      </c>
      <c r="AD500" s="59"/>
      <c r="AE500" s="59"/>
      <c r="AF500" s="59"/>
      <c r="AG500" s="59"/>
      <c r="AH500" s="59"/>
      <c r="AI500" s="59"/>
      <c r="AJ500" s="59"/>
      <c r="AK500" s="59"/>
      <c r="AL500" s="59"/>
      <c r="AM500" s="59"/>
      <c r="AN500" s="59"/>
      <c r="AO500" s="59"/>
      <c r="AP500" s="59"/>
      <c r="AQ500" s="59"/>
      <c r="AR500" s="59"/>
      <c r="AS500" s="59"/>
      <c r="AT500" s="59"/>
      <c r="AU500" s="59"/>
      <c r="AV500" s="59"/>
      <c r="AW500" s="59"/>
    </row>
    <row r="501" spans="1:49" ht="21.75" customHeight="1">
      <c r="A501" s="97"/>
      <c r="B501" s="98" t="s">
        <v>809</v>
      </c>
      <c r="C501" s="98" t="s">
        <v>373</v>
      </c>
      <c r="D501" s="99" t="s">
        <v>487</v>
      </c>
      <c r="E501" s="99" t="s">
        <v>46</v>
      </c>
      <c r="F501" s="99" t="s">
        <v>486</v>
      </c>
      <c r="G501" s="99" t="s">
        <v>174</v>
      </c>
      <c r="H501" s="99" t="str">
        <f t="shared" ref="H501:H503" si="945">F501&amp; " สาขา"&amp;D501&amp;" "&amp;E501&amp;" ปี "&amp;G501</f>
        <v>รัฐประศาสนศาสตรมหาบัณฑิต สาขารัฐประศาสนศาสตร์ ปรับปรุง ปี 2560</v>
      </c>
      <c r="I501" s="99" t="e">
        <f t="array" aca="1" ref="I501" ca="1">_xludf.IFNA(INDEX(รายชื่ออาจารย์ตามสาขา!$F:$F,MATCH('เอกสารหมายเลข 1 ส่งเสิรม'!$T501,รายชื่ออาจารย์ตามสาขา!$B:$B,0)),"บุคคลภายนอก")</f>
        <v>#NAME?</v>
      </c>
      <c r="J501" s="100" t="e">
        <f t="shared" ref="J501:J503" ca="1" si="946">IF(I501="ข้าราชการพลเรือนในสถาบันอุดมศึกษา",1,0)</f>
        <v>#NAME?</v>
      </c>
      <c r="K501" s="100" t="e">
        <f t="shared" ref="K501:K503" ca="1" si="947">IF(I501="พนักงานมหาวิทยาลัย",1,0)</f>
        <v>#NAME?</v>
      </c>
      <c r="L501" s="100"/>
      <c r="M501" s="100" t="e">
        <f t="shared" ref="M501:M503" ca="1" si="948">IF(I501="ลูกจ้างชั่วคราวรายเดือน",1,0)</f>
        <v>#NAME?</v>
      </c>
      <c r="N501" s="100" t="e">
        <f t="shared" ref="N501:N503" ca="1" si="949">IF(I501="อาจารย์พิเศษรายชั่วโมง",1,0)</f>
        <v>#NAME?</v>
      </c>
      <c r="O501" s="100" t="e">
        <f t="shared" ref="O501:O503" ca="1" si="950">IF(I501="บุคคลภายนอก",1,0)</f>
        <v>#NAME?</v>
      </c>
      <c r="P501" s="100" t="e">
        <f t="shared" ca="1" si="789"/>
        <v>#NAME?</v>
      </c>
      <c r="Q501" s="99"/>
      <c r="R501" s="99"/>
      <c r="S501" s="99"/>
      <c r="T501" s="8">
        <v>3310900016533</v>
      </c>
      <c r="U501" s="8">
        <v>3310900016533</v>
      </c>
      <c r="V501" s="68">
        <f t="shared" si="18"/>
        <v>1</v>
      </c>
      <c r="W501" s="100">
        <f t="shared" ref="W501:W503" si="951">IF(V501="ข้าราชการพลเรือนในสถาบันอุดมศึกษา",1,0)</f>
        <v>0</v>
      </c>
      <c r="X501" s="100">
        <f t="shared" ref="X501:X503" si="952">IF(V501="พนักงานมหาวิทยาลัย",1,0)</f>
        <v>0</v>
      </c>
      <c r="Y501" s="100"/>
      <c r="Z501" s="100">
        <f t="shared" ref="Z501:Z503" si="953">IF(V501="ลูกจ้างชั่วคราวรายเดือน",1,0)</f>
        <v>0</v>
      </c>
      <c r="AA501" s="100">
        <f t="shared" ref="AA501:AA503" si="954">IF(V501="อาจารย์พิเศษรายชั่วโมง",1,0)</f>
        <v>0</v>
      </c>
      <c r="AB501" s="100">
        <f t="shared" ref="AB501:AB503" si="955">IF(V501="บุคคลภายนอก",1,0)</f>
        <v>0</v>
      </c>
      <c r="AC501" s="100">
        <f t="shared" si="791"/>
        <v>0</v>
      </c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</row>
    <row r="502" spans="1:49" ht="21.75" customHeight="1">
      <c r="A502" s="97"/>
      <c r="B502" s="98" t="s">
        <v>810</v>
      </c>
      <c r="C502" s="98" t="s">
        <v>373</v>
      </c>
      <c r="D502" s="99" t="s">
        <v>487</v>
      </c>
      <c r="E502" s="99" t="s">
        <v>46</v>
      </c>
      <c r="F502" s="99" t="s">
        <v>486</v>
      </c>
      <c r="G502" s="99" t="s">
        <v>174</v>
      </c>
      <c r="H502" s="99" t="str">
        <f t="shared" si="945"/>
        <v>รัฐประศาสนศาสตรมหาบัณฑิต สาขารัฐประศาสนศาสตร์ ปรับปรุง ปี 2560</v>
      </c>
      <c r="I502" s="99" t="e">
        <f t="array" aca="1" ref="I502" ca="1">_xludf.IFNA(INDEX(รายชื่ออาจารย์ตามสาขา!$F:$F,MATCH('เอกสารหมายเลข 1 ส่งเสิรม'!$T502,รายชื่ออาจารย์ตามสาขา!$B:$B,0)),"บุคคลภายนอก")</f>
        <v>#NAME?</v>
      </c>
      <c r="J502" s="100" t="e">
        <f t="shared" ca="1" si="946"/>
        <v>#NAME?</v>
      </c>
      <c r="K502" s="100" t="e">
        <f t="shared" ca="1" si="947"/>
        <v>#NAME?</v>
      </c>
      <c r="L502" s="100"/>
      <c r="M502" s="100" t="e">
        <f t="shared" ca="1" si="948"/>
        <v>#NAME?</v>
      </c>
      <c r="N502" s="100" t="e">
        <f t="shared" ca="1" si="949"/>
        <v>#NAME?</v>
      </c>
      <c r="O502" s="100" t="e">
        <f t="shared" ca="1" si="950"/>
        <v>#NAME?</v>
      </c>
      <c r="P502" s="100" t="e">
        <f t="shared" ca="1" si="789"/>
        <v>#NAME?</v>
      </c>
      <c r="Q502" s="99"/>
      <c r="R502" s="99"/>
      <c r="S502" s="99"/>
      <c r="T502" s="8">
        <v>3700400896026</v>
      </c>
      <c r="U502" s="8">
        <v>3700400896026</v>
      </c>
      <c r="V502" s="68">
        <f t="shared" si="18"/>
        <v>1</v>
      </c>
      <c r="W502" s="100">
        <f t="shared" si="951"/>
        <v>0</v>
      </c>
      <c r="X502" s="100">
        <f t="shared" si="952"/>
        <v>0</v>
      </c>
      <c r="Y502" s="100"/>
      <c r="Z502" s="100">
        <f t="shared" si="953"/>
        <v>0</v>
      </c>
      <c r="AA502" s="100">
        <f t="shared" si="954"/>
        <v>0</v>
      </c>
      <c r="AB502" s="100">
        <f t="shared" si="955"/>
        <v>0</v>
      </c>
      <c r="AC502" s="100">
        <f t="shared" si="791"/>
        <v>0</v>
      </c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</row>
    <row r="503" spans="1:49" ht="21.75" customHeight="1">
      <c r="A503" s="97"/>
      <c r="B503" s="98" t="s">
        <v>811</v>
      </c>
      <c r="C503" s="98" t="s">
        <v>373</v>
      </c>
      <c r="D503" s="99" t="s">
        <v>487</v>
      </c>
      <c r="E503" s="99" t="s">
        <v>46</v>
      </c>
      <c r="F503" s="99" t="s">
        <v>486</v>
      </c>
      <c r="G503" s="99" t="s">
        <v>174</v>
      </c>
      <c r="H503" s="99" t="str">
        <f t="shared" si="945"/>
        <v>รัฐประศาสนศาสตรมหาบัณฑิต สาขารัฐประศาสนศาสตร์ ปรับปรุง ปี 2560</v>
      </c>
      <c r="I503" s="99" t="e">
        <f t="array" aca="1" ref="I503" ca="1">_xludf.IFNA(INDEX(รายชื่ออาจารย์ตามสาขา!$F:$F,MATCH('เอกสารหมายเลข 1 ส่งเสิรม'!$T503,รายชื่ออาจารย์ตามสาขา!$B:$B,0)),"บุคคลภายนอก")</f>
        <v>#NAME?</v>
      </c>
      <c r="J503" s="100" t="e">
        <f t="shared" ca="1" si="946"/>
        <v>#NAME?</v>
      </c>
      <c r="K503" s="100" t="e">
        <f t="shared" ca="1" si="947"/>
        <v>#NAME?</v>
      </c>
      <c r="L503" s="100"/>
      <c r="M503" s="100" t="e">
        <f t="shared" ca="1" si="948"/>
        <v>#NAME?</v>
      </c>
      <c r="N503" s="100" t="e">
        <f t="shared" ca="1" si="949"/>
        <v>#NAME?</v>
      </c>
      <c r="O503" s="100" t="e">
        <f t="shared" ca="1" si="950"/>
        <v>#NAME?</v>
      </c>
      <c r="P503" s="100" t="e">
        <f t="shared" ca="1" si="789"/>
        <v>#NAME?</v>
      </c>
      <c r="Q503" s="99"/>
      <c r="R503" s="99"/>
      <c r="S503" s="99"/>
      <c r="T503" s="8">
        <v>3341600362046</v>
      </c>
      <c r="U503" s="8">
        <v>3341600362046</v>
      </c>
      <c r="V503" s="68">
        <f t="shared" si="18"/>
        <v>1</v>
      </c>
      <c r="W503" s="100">
        <f t="shared" si="951"/>
        <v>0</v>
      </c>
      <c r="X503" s="100">
        <f t="shared" si="952"/>
        <v>0</v>
      </c>
      <c r="Y503" s="100"/>
      <c r="Z503" s="100">
        <f t="shared" si="953"/>
        <v>0</v>
      </c>
      <c r="AA503" s="100">
        <f t="shared" si="954"/>
        <v>0</v>
      </c>
      <c r="AB503" s="100">
        <f t="shared" si="955"/>
        <v>0</v>
      </c>
      <c r="AC503" s="100">
        <f t="shared" si="791"/>
        <v>0</v>
      </c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</row>
    <row r="504" spans="1:49" ht="21.75" customHeight="1">
      <c r="A504" s="103">
        <v>9</v>
      </c>
      <c r="B504" s="104" t="str">
        <f>F505&amp; " สาขา"&amp;D505&amp;" "&amp;E505&amp;" ปี "&amp;G505</f>
        <v>เศรษฐศาสตรบัณฑิต สาขาเศรษฐศาสตร์ ปรับปรุง ปี 2560</v>
      </c>
      <c r="C504" s="104"/>
      <c r="D504" s="105"/>
      <c r="E504" s="105"/>
      <c r="F504" s="105"/>
      <c r="G504" s="105"/>
      <c r="H504" s="105"/>
      <c r="I504" s="105"/>
      <c r="J504" s="106" t="e">
        <f t="shared" ref="J504:O504" ca="1" si="956">SUMIF($H:$H,$B504,J:J)</f>
        <v>#NAME?</v>
      </c>
      <c r="K504" s="106" t="e">
        <f t="shared" ca="1" si="956"/>
        <v>#NAME?</v>
      </c>
      <c r="L504" s="106">
        <f t="shared" si="956"/>
        <v>0</v>
      </c>
      <c r="M504" s="106" t="e">
        <f t="shared" ca="1" si="956"/>
        <v>#NAME?</v>
      </c>
      <c r="N504" s="106" t="e">
        <f t="shared" ca="1" si="956"/>
        <v>#NAME?</v>
      </c>
      <c r="O504" s="106" t="e">
        <f t="shared" ca="1" si="956"/>
        <v>#NAME?</v>
      </c>
      <c r="P504" s="106" t="e">
        <f t="shared" ca="1" si="789"/>
        <v>#NAME?</v>
      </c>
      <c r="Q504" s="105"/>
      <c r="R504" s="105"/>
      <c r="S504" s="105"/>
      <c r="T504" s="58"/>
      <c r="U504" s="58"/>
      <c r="V504" s="68">
        <f t="shared" si="18"/>
        <v>0</v>
      </c>
      <c r="W504" s="106">
        <f t="shared" ref="W504:AB504" si="957">SUMIF($H:$H,$B504,W:W)</f>
        <v>0</v>
      </c>
      <c r="X504" s="106">
        <f t="shared" si="957"/>
        <v>0</v>
      </c>
      <c r="Y504" s="106">
        <f t="shared" si="957"/>
        <v>0</v>
      </c>
      <c r="Z504" s="106">
        <f t="shared" si="957"/>
        <v>0</v>
      </c>
      <c r="AA504" s="106">
        <f t="shared" si="957"/>
        <v>0</v>
      </c>
      <c r="AB504" s="106">
        <f t="shared" si="957"/>
        <v>0</v>
      </c>
      <c r="AC504" s="106">
        <f t="shared" si="791"/>
        <v>0</v>
      </c>
      <c r="AD504" s="59"/>
      <c r="AE504" s="59"/>
      <c r="AF504" s="59"/>
      <c r="AG504" s="59"/>
      <c r="AH504" s="59"/>
      <c r="AI504" s="59"/>
      <c r="AJ504" s="59"/>
      <c r="AK504" s="59"/>
      <c r="AL504" s="59"/>
      <c r="AM504" s="59"/>
      <c r="AN504" s="59"/>
      <c r="AO504" s="59"/>
      <c r="AP504" s="59"/>
      <c r="AQ504" s="59"/>
      <c r="AR504" s="59"/>
      <c r="AS504" s="59"/>
      <c r="AT504" s="59"/>
      <c r="AU504" s="59"/>
      <c r="AV504" s="59"/>
      <c r="AW504" s="59"/>
    </row>
    <row r="505" spans="1:49" ht="21.75" customHeight="1">
      <c r="A505" s="97"/>
      <c r="B505" s="98" t="s">
        <v>595</v>
      </c>
      <c r="C505" s="98" t="s">
        <v>373</v>
      </c>
      <c r="D505" s="99" t="s">
        <v>514</v>
      </c>
      <c r="E505" s="99" t="s">
        <v>46</v>
      </c>
      <c r="F505" s="99" t="s">
        <v>513</v>
      </c>
      <c r="G505" s="99" t="s">
        <v>174</v>
      </c>
      <c r="H505" s="99" t="str">
        <f t="shared" ref="H505:H510" si="958">F505&amp; " สาขา"&amp;D505&amp;" "&amp;E505&amp;" ปี "&amp;G505</f>
        <v>เศรษฐศาสตรบัณฑิต สาขาเศรษฐศาสตร์ ปรับปรุง ปี 2560</v>
      </c>
      <c r="I505" s="99" t="e">
        <f t="array" aca="1" ref="I505" ca="1">_xludf.IFNA(INDEX(รายชื่ออาจารย์ตามสาขา!$F:$F,MATCH('เอกสารหมายเลข 1 ส่งเสิรม'!$T505,รายชื่ออาจารย์ตามสาขา!$B:$B,0)),"บุคคลภายนอก")</f>
        <v>#NAME?</v>
      </c>
      <c r="J505" s="100" t="e">
        <f t="shared" ref="J505:J510" ca="1" si="959">IF(I505="ข้าราชการพลเรือนในสถาบันอุดมศึกษา",1,0)</f>
        <v>#NAME?</v>
      </c>
      <c r="K505" s="100" t="e">
        <f t="shared" ref="K505:K510" ca="1" si="960">IF(I505="พนักงานมหาวิทยาลัย",1,0)</f>
        <v>#NAME?</v>
      </c>
      <c r="L505" s="100"/>
      <c r="M505" s="100" t="e">
        <f t="shared" ref="M505:M510" ca="1" si="961">IF(I505="ลูกจ้างชั่วคราวรายเดือน",1,0)</f>
        <v>#NAME?</v>
      </c>
      <c r="N505" s="100" t="e">
        <f t="shared" ref="N505:N510" ca="1" si="962">IF(I505="อาจารย์พิเศษรายชั่วโมง",1,0)</f>
        <v>#NAME?</v>
      </c>
      <c r="O505" s="100" t="e">
        <f t="shared" ref="O505:O510" ca="1" si="963">IF(I505="บุคคลภายนอก",1,0)</f>
        <v>#NAME?</v>
      </c>
      <c r="P505" s="100" t="e">
        <f t="shared" ca="1" si="789"/>
        <v>#NAME?</v>
      </c>
      <c r="Q505" s="99"/>
      <c r="R505" s="99"/>
      <c r="S505" s="99"/>
      <c r="T505" s="8">
        <v>3130600090292</v>
      </c>
      <c r="U505" s="8">
        <v>3130600090292</v>
      </c>
      <c r="V505" s="68">
        <f t="shared" si="18"/>
        <v>1</v>
      </c>
      <c r="W505" s="100">
        <f t="shared" ref="W505:W510" si="964">IF(V505="ข้าราชการพลเรือนในสถาบันอุดมศึกษา",1,0)</f>
        <v>0</v>
      </c>
      <c r="X505" s="100">
        <f t="shared" ref="X505:X510" si="965">IF(V505="พนักงานมหาวิทยาลัย",1,0)</f>
        <v>0</v>
      </c>
      <c r="Y505" s="100"/>
      <c r="Z505" s="100">
        <f t="shared" ref="Z505:Z510" si="966">IF(V505="ลูกจ้างชั่วคราวรายเดือน",1,0)</f>
        <v>0</v>
      </c>
      <c r="AA505" s="100">
        <f t="shared" ref="AA505:AA510" si="967">IF(V505="อาจารย์พิเศษรายชั่วโมง",1,0)</f>
        <v>0</v>
      </c>
      <c r="AB505" s="100">
        <f t="shared" ref="AB505:AB510" si="968">IF(V505="บุคคลภายนอก",1,0)</f>
        <v>0</v>
      </c>
      <c r="AC505" s="100">
        <f t="shared" si="791"/>
        <v>0</v>
      </c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</row>
    <row r="506" spans="1:49" ht="21.75" customHeight="1">
      <c r="A506" s="97"/>
      <c r="B506" s="98" t="s">
        <v>599</v>
      </c>
      <c r="C506" s="98" t="s">
        <v>373</v>
      </c>
      <c r="D506" s="99" t="s">
        <v>514</v>
      </c>
      <c r="E506" s="99" t="s">
        <v>46</v>
      </c>
      <c r="F506" s="99" t="s">
        <v>513</v>
      </c>
      <c r="G506" s="99" t="s">
        <v>174</v>
      </c>
      <c r="H506" s="99" t="str">
        <f t="shared" si="958"/>
        <v>เศรษฐศาสตรบัณฑิต สาขาเศรษฐศาสตร์ ปรับปรุง ปี 2560</v>
      </c>
      <c r="I506" s="99" t="e">
        <f t="array" aca="1" ref="I506" ca="1">_xludf.IFNA(INDEX(รายชื่ออาจารย์ตามสาขา!$F:$F,MATCH('เอกสารหมายเลข 1 ส่งเสิรม'!$T506,รายชื่ออาจารย์ตามสาขา!$B:$B,0)),"บุคคลภายนอก")</f>
        <v>#NAME?</v>
      </c>
      <c r="J506" s="100" t="e">
        <f t="shared" ca="1" si="959"/>
        <v>#NAME?</v>
      </c>
      <c r="K506" s="100" t="e">
        <f t="shared" ca="1" si="960"/>
        <v>#NAME?</v>
      </c>
      <c r="L506" s="100"/>
      <c r="M506" s="100" t="e">
        <f t="shared" ca="1" si="961"/>
        <v>#NAME?</v>
      </c>
      <c r="N506" s="100" t="e">
        <f t="shared" ca="1" si="962"/>
        <v>#NAME?</v>
      </c>
      <c r="O506" s="100" t="e">
        <f t="shared" ca="1" si="963"/>
        <v>#NAME?</v>
      </c>
      <c r="P506" s="100" t="e">
        <f t="shared" ca="1" si="789"/>
        <v>#NAME?</v>
      </c>
      <c r="Q506" s="99"/>
      <c r="R506" s="99"/>
      <c r="S506" s="99"/>
      <c r="T506" s="8">
        <v>3549900074572</v>
      </c>
      <c r="U506" s="8">
        <v>3549900074572</v>
      </c>
      <c r="V506" s="68">
        <f t="shared" si="18"/>
        <v>1</v>
      </c>
      <c r="W506" s="100">
        <f t="shared" si="964"/>
        <v>0</v>
      </c>
      <c r="X506" s="100">
        <f t="shared" si="965"/>
        <v>0</v>
      </c>
      <c r="Y506" s="100"/>
      <c r="Z506" s="100">
        <f t="shared" si="966"/>
        <v>0</v>
      </c>
      <c r="AA506" s="100">
        <f t="shared" si="967"/>
        <v>0</v>
      </c>
      <c r="AB506" s="100">
        <f t="shared" si="968"/>
        <v>0</v>
      </c>
      <c r="AC506" s="100">
        <f t="shared" si="791"/>
        <v>0</v>
      </c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</row>
    <row r="507" spans="1:49" ht="21.75" customHeight="1">
      <c r="A507" s="97"/>
      <c r="B507" s="98" t="s">
        <v>512</v>
      </c>
      <c r="C507" s="98" t="s">
        <v>373</v>
      </c>
      <c r="D507" s="99" t="s">
        <v>514</v>
      </c>
      <c r="E507" s="99" t="s">
        <v>46</v>
      </c>
      <c r="F507" s="99" t="s">
        <v>513</v>
      </c>
      <c r="G507" s="99" t="s">
        <v>174</v>
      </c>
      <c r="H507" s="99" t="str">
        <f t="shared" si="958"/>
        <v>เศรษฐศาสตรบัณฑิต สาขาเศรษฐศาสตร์ ปรับปรุง ปี 2560</v>
      </c>
      <c r="I507" s="99" t="e">
        <f t="array" aca="1" ref="I507" ca="1">_xludf.IFNA(INDEX(รายชื่ออาจารย์ตามสาขา!$F:$F,MATCH('เอกสารหมายเลข 1 ส่งเสิรม'!$T507,รายชื่ออาจารย์ตามสาขา!$B:$B,0)),"บุคคลภายนอก")</f>
        <v>#NAME?</v>
      </c>
      <c r="J507" s="100" t="e">
        <f t="shared" ca="1" si="959"/>
        <v>#NAME?</v>
      </c>
      <c r="K507" s="100" t="e">
        <f t="shared" ca="1" si="960"/>
        <v>#NAME?</v>
      </c>
      <c r="L507" s="100"/>
      <c r="M507" s="100" t="e">
        <f t="shared" ca="1" si="961"/>
        <v>#NAME?</v>
      </c>
      <c r="N507" s="100" t="e">
        <f t="shared" ca="1" si="962"/>
        <v>#NAME?</v>
      </c>
      <c r="O507" s="100" t="e">
        <f t="shared" ca="1" si="963"/>
        <v>#NAME?</v>
      </c>
      <c r="P507" s="100" t="e">
        <f t="shared" ca="1" si="789"/>
        <v>#NAME?</v>
      </c>
      <c r="Q507" s="99"/>
      <c r="R507" s="99"/>
      <c r="S507" s="99"/>
      <c r="T507" s="8">
        <v>5470800034152</v>
      </c>
      <c r="U507" s="8">
        <v>5470800034152</v>
      </c>
      <c r="V507" s="68">
        <f t="shared" si="18"/>
        <v>1</v>
      </c>
      <c r="W507" s="100">
        <f t="shared" si="964"/>
        <v>0</v>
      </c>
      <c r="X507" s="100">
        <f t="shared" si="965"/>
        <v>0</v>
      </c>
      <c r="Y507" s="100"/>
      <c r="Z507" s="100">
        <f t="shared" si="966"/>
        <v>0</v>
      </c>
      <c r="AA507" s="100">
        <f t="shared" si="967"/>
        <v>0</v>
      </c>
      <c r="AB507" s="100">
        <f t="shared" si="968"/>
        <v>0</v>
      </c>
      <c r="AC507" s="100">
        <f t="shared" si="791"/>
        <v>0</v>
      </c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</row>
    <row r="508" spans="1:49" ht="21.75" customHeight="1">
      <c r="A508" s="97"/>
      <c r="B508" s="98" t="s">
        <v>600</v>
      </c>
      <c r="C508" s="98" t="s">
        <v>373</v>
      </c>
      <c r="D508" s="99" t="s">
        <v>514</v>
      </c>
      <c r="E508" s="99" t="s">
        <v>46</v>
      </c>
      <c r="F508" s="99" t="s">
        <v>513</v>
      </c>
      <c r="G508" s="99" t="s">
        <v>174</v>
      </c>
      <c r="H508" s="99" t="str">
        <f t="shared" si="958"/>
        <v>เศรษฐศาสตรบัณฑิต สาขาเศรษฐศาสตร์ ปรับปรุง ปี 2560</v>
      </c>
      <c r="I508" s="99" t="e">
        <f t="array" aca="1" ref="I508" ca="1">_xludf.IFNA(INDEX(รายชื่ออาจารย์ตามสาขา!$F:$F,MATCH('เอกสารหมายเลข 1 ส่งเสิรม'!$T508,รายชื่ออาจารย์ตามสาขา!$B:$B,0)),"บุคคลภายนอก")</f>
        <v>#NAME?</v>
      </c>
      <c r="J508" s="100" t="e">
        <f t="shared" ca="1" si="959"/>
        <v>#NAME?</v>
      </c>
      <c r="K508" s="100" t="e">
        <f t="shared" ca="1" si="960"/>
        <v>#NAME?</v>
      </c>
      <c r="L508" s="100"/>
      <c r="M508" s="100" t="e">
        <f t="shared" ca="1" si="961"/>
        <v>#NAME?</v>
      </c>
      <c r="N508" s="100" t="e">
        <f t="shared" ca="1" si="962"/>
        <v>#NAME?</v>
      </c>
      <c r="O508" s="100" t="e">
        <f t="shared" ca="1" si="963"/>
        <v>#NAME?</v>
      </c>
      <c r="P508" s="100" t="e">
        <f t="shared" ca="1" si="789"/>
        <v>#NAME?</v>
      </c>
      <c r="Q508" s="99"/>
      <c r="R508" s="99"/>
      <c r="S508" s="99"/>
      <c r="T508" s="8">
        <v>3569900204255</v>
      </c>
      <c r="U508" s="8">
        <v>3569900204255</v>
      </c>
      <c r="V508" s="68">
        <f t="shared" si="18"/>
        <v>1</v>
      </c>
      <c r="W508" s="100">
        <f t="shared" si="964"/>
        <v>0</v>
      </c>
      <c r="X508" s="100">
        <f t="shared" si="965"/>
        <v>0</v>
      </c>
      <c r="Y508" s="100"/>
      <c r="Z508" s="100">
        <f t="shared" si="966"/>
        <v>0</v>
      </c>
      <c r="AA508" s="100">
        <f t="shared" si="967"/>
        <v>0</v>
      </c>
      <c r="AB508" s="100">
        <f t="shared" si="968"/>
        <v>0</v>
      </c>
      <c r="AC508" s="100">
        <f t="shared" si="791"/>
        <v>0</v>
      </c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</row>
    <row r="509" spans="1:49" ht="21.75" customHeight="1">
      <c r="A509" s="97"/>
      <c r="B509" s="98" t="s">
        <v>597</v>
      </c>
      <c r="C509" s="98" t="s">
        <v>373</v>
      </c>
      <c r="D509" s="99" t="s">
        <v>514</v>
      </c>
      <c r="E509" s="99" t="s">
        <v>46</v>
      </c>
      <c r="F509" s="99" t="s">
        <v>513</v>
      </c>
      <c r="G509" s="99" t="s">
        <v>174</v>
      </c>
      <c r="H509" s="99" t="str">
        <f t="shared" si="958"/>
        <v>เศรษฐศาสตรบัณฑิต สาขาเศรษฐศาสตร์ ปรับปรุง ปี 2560</v>
      </c>
      <c r="I509" s="99" t="e">
        <f t="array" aca="1" ref="I509" ca="1">_xludf.IFNA(INDEX(รายชื่ออาจารย์ตามสาขา!$F:$F,MATCH('เอกสารหมายเลข 1 ส่งเสิรม'!$T509,รายชื่ออาจารย์ตามสาขา!$B:$B,0)),"บุคคลภายนอก")</f>
        <v>#NAME?</v>
      </c>
      <c r="J509" s="100" t="e">
        <f t="shared" ca="1" si="959"/>
        <v>#NAME?</v>
      </c>
      <c r="K509" s="100" t="e">
        <f t="shared" ca="1" si="960"/>
        <v>#NAME?</v>
      </c>
      <c r="L509" s="100"/>
      <c r="M509" s="100" t="e">
        <f t="shared" ca="1" si="961"/>
        <v>#NAME?</v>
      </c>
      <c r="N509" s="100" t="e">
        <f t="shared" ca="1" si="962"/>
        <v>#NAME?</v>
      </c>
      <c r="O509" s="100" t="e">
        <f t="shared" ca="1" si="963"/>
        <v>#NAME?</v>
      </c>
      <c r="P509" s="100" t="e">
        <f t="shared" ca="1" si="789"/>
        <v>#NAME?</v>
      </c>
      <c r="Q509" s="99"/>
      <c r="R509" s="99"/>
      <c r="S509" s="99"/>
      <c r="T509" s="8">
        <v>3479900089465</v>
      </c>
      <c r="U509" s="8">
        <v>3479900089465</v>
      </c>
      <c r="V509" s="68">
        <f t="shared" si="18"/>
        <v>1</v>
      </c>
      <c r="W509" s="100">
        <f t="shared" si="964"/>
        <v>0</v>
      </c>
      <c r="X509" s="100">
        <f t="shared" si="965"/>
        <v>0</v>
      </c>
      <c r="Y509" s="100"/>
      <c r="Z509" s="100">
        <f t="shared" si="966"/>
        <v>0</v>
      </c>
      <c r="AA509" s="100">
        <f t="shared" si="967"/>
        <v>0</v>
      </c>
      <c r="AB509" s="100">
        <f t="shared" si="968"/>
        <v>0</v>
      </c>
      <c r="AC509" s="100">
        <f t="shared" si="791"/>
        <v>0</v>
      </c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</row>
    <row r="510" spans="1:49" ht="21.75" customHeight="1">
      <c r="A510" s="97"/>
      <c r="B510" s="98" t="s">
        <v>555</v>
      </c>
      <c r="C510" s="98" t="s">
        <v>373</v>
      </c>
      <c r="D510" s="99" t="s">
        <v>514</v>
      </c>
      <c r="E510" s="99" t="s">
        <v>46</v>
      </c>
      <c r="F510" s="99" t="s">
        <v>513</v>
      </c>
      <c r="G510" s="99" t="s">
        <v>174</v>
      </c>
      <c r="H510" s="99" t="str">
        <f t="shared" si="958"/>
        <v>เศรษฐศาสตรบัณฑิต สาขาเศรษฐศาสตร์ ปรับปรุง ปี 2560</v>
      </c>
      <c r="I510" s="99" t="e">
        <f t="array" aca="1" ref="I510" ca="1">_xludf.IFNA(INDEX(รายชื่ออาจารย์ตามสาขา!$F:$F,MATCH('เอกสารหมายเลข 1 ส่งเสิรม'!$T510,รายชื่ออาจารย์ตามสาขา!$B:$B,0)),"บุคคลภายนอก")</f>
        <v>#NAME?</v>
      </c>
      <c r="J510" s="100" t="e">
        <f t="shared" ca="1" si="959"/>
        <v>#NAME?</v>
      </c>
      <c r="K510" s="100" t="e">
        <f t="shared" ca="1" si="960"/>
        <v>#NAME?</v>
      </c>
      <c r="L510" s="100"/>
      <c r="M510" s="100" t="e">
        <f t="shared" ca="1" si="961"/>
        <v>#NAME?</v>
      </c>
      <c r="N510" s="100" t="e">
        <f t="shared" ca="1" si="962"/>
        <v>#NAME?</v>
      </c>
      <c r="O510" s="100" t="e">
        <f t="shared" ca="1" si="963"/>
        <v>#NAME?</v>
      </c>
      <c r="P510" s="100" t="e">
        <f t="shared" ca="1" si="789"/>
        <v>#NAME?</v>
      </c>
      <c r="Q510" s="99"/>
      <c r="R510" s="99"/>
      <c r="S510" s="99"/>
      <c r="T510" s="8">
        <v>3419900674066</v>
      </c>
      <c r="U510" s="8">
        <v>3419900674066</v>
      </c>
      <c r="V510" s="68">
        <f t="shared" si="18"/>
        <v>1</v>
      </c>
      <c r="W510" s="100">
        <f t="shared" si="964"/>
        <v>0</v>
      </c>
      <c r="X510" s="100">
        <f t="shared" si="965"/>
        <v>0</v>
      </c>
      <c r="Y510" s="100"/>
      <c r="Z510" s="100">
        <f t="shared" si="966"/>
        <v>0</v>
      </c>
      <c r="AA510" s="100">
        <f t="shared" si="967"/>
        <v>0</v>
      </c>
      <c r="AB510" s="100">
        <f t="shared" si="968"/>
        <v>0</v>
      </c>
      <c r="AC510" s="100">
        <f t="shared" si="791"/>
        <v>0</v>
      </c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</row>
    <row r="511" spans="1:49" ht="21.75" customHeight="1">
      <c r="A511" s="119"/>
      <c r="B511" s="120" t="s">
        <v>721</v>
      </c>
      <c r="C511" s="120"/>
      <c r="D511" s="121"/>
      <c r="E511" s="121"/>
      <c r="F511" s="121"/>
      <c r="G511" s="121"/>
      <c r="H511" s="121"/>
      <c r="I511" s="121"/>
      <c r="J511" s="122" t="e">
        <f t="shared" ref="J511:O511" ca="1" si="969">J512+J514+J517+J519+J521+J525+J528+J532+J535+J537</f>
        <v>#NAME?</v>
      </c>
      <c r="K511" s="122" t="e">
        <f t="shared" ca="1" si="969"/>
        <v>#NAME?</v>
      </c>
      <c r="L511" s="122">
        <f t="shared" si="969"/>
        <v>0</v>
      </c>
      <c r="M511" s="122" t="e">
        <f t="shared" ca="1" si="969"/>
        <v>#NAME?</v>
      </c>
      <c r="N511" s="122" t="e">
        <f t="shared" ca="1" si="969"/>
        <v>#NAME?</v>
      </c>
      <c r="O511" s="122" t="e">
        <f t="shared" ca="1" si="969"/>
        <v>#NAME?</v>
      </c>
      <c r="P511" s="122" t="e">
        <f t="shared" ca="1" si="789"/>
        <v>#NAME?</v>
      </c>
      <c r="Q511" s="121"/>
      <c r="R511" s="121"/>
      <c r="S511" s="121"/>
      <c r="T511" s="123"/>
      <c r="U511" s="123"/>
      <c r="V511" s="124">
        <f t="shared" si="18"/>
        <v>0</v>
      </c>
      <c r="W511" s="122">
        <f t="shared" ref="W511:AB511" si="970">W512+W514+W517+W519+W521+W525+W528+W532+W535+W537</f>
        <v>0</v>
      </c>
      <c r="X511" s="122">
        <f t="shared" si="970"/>
        <v>0</v>
      </c>
      <c r="Y511" s="122">
        <f t="shared" si="970"/>
        <v>0</v>
      </c>
      <c r="Z511" s="122">
        <f t="shared" si="970"/>
        <v>1</v>
      </c>
      <c r="AA511" s="122">
        <f t="shared" si="970"/>
        <v>0</v>
      </c>
      <c r="AB511" s="122">
        <f t="shared" si="970"/>
        <v>0</v>
      </c>
      <c r="AC511" s="122">
        <f t="shared" si="791"/>
        <v>1</v>
      </c>
      <c r="AD511" s="125"/>
      <c r="AE511" s="125"/>
      <c r="AF511" s="125"/>
      <c r="AG511" s="125"/>
      <c r="AH511" s="125"/>
      <c r="AI511" s="125"/>
      <c r="AJ511" s="125"/>
      <c r="AK511" s="125"/>
      <c r="AL511" s="125"/>
      <c r="AM511" s="125"/>
      <c r="AN511" s="125"/>
      <c r="AO511" s="125"/>
      <c r="AP511" s="125"/>
      <c r="AQ511" s="125"/>
      <c r="AR511" s="125"/>
      <c r="AS511" s="125"/>
      <c r="AT511" s="125"/>
      <c r="AU511" s="125"/>
      <c r="AV511" s="125"/>
      <c r="AW511" s="125"/>
    </row>
    <row r="512" spans="1:49" ht="21.75" customHeight="1">
      <c r="A512" s="126">
        <v>1</v>
      </c>
      <c r="B512" s="127" t="str">
        <f>D513</f>
        <v>งานบริหารทั่วไป</v>
      </c>
      <c r="C512" s="127"/>
      <c r="D512" s="128"/>
      <c r="E512" s="128"/>
      <c r="F512" s="128"/>
      <c r="G512" s="128"/>
      <c r="H512" s="128"/>
      <c r="I512" s="128"/>
      <c r="J512" s="129" t="e">
        <f t="shared" ref="J512:L512" ca="1" si="971">SUMIF($D:$D,$B512,J:J)</f>
        <v>#NAME?</v>
      </c>
      <c r="K512" s="129" t="e">
        <f t="shared" ca="1" si="971"/>
        <v>#NAME?</v>
      </c>
      <c r="L512" s="129">
        <f t="shared" si="971"/>
        <v>0</v>
      </c>
      <c r="M512" s="129">
        <v>1</v>
      </c>
      <c r="N512" s="129" t="e">
        <f t="shared" ref="N512:O512" ca="1" si="972">SUMIF($D:$D,$B512,N:N)</f>
        <v>#NAME?</v>
      </c>
      <c r="O512" s="129" t="e">
        <f t="shared" ca="1" si="972"/>
        <v>#NAME?</v>
      </c>
      <c r="P512" s="129" t="e">
        <f t="shared" ca="1" si="789"/>
        <v>#NAME?</v>
      </c>
      <c r="Q512" s="128"/>
      <c r="R512" s="128"/>
      <c r="S512" s="128"/>
      <c r="T512" s="130"/>
      <c r="U512" s="130"/>
      <c r="V512" s="131">
        <f t="shared" si="18"/>
        <v>0</v>
      </c>
      <c r="W512" s="129">
        <f t="shared" ref="W512:Y512" si="973">SUMIF($D:$D,$B512,W:W)</f>
        <v>0</v>
      </c>
      <c r="X512" s="129">
        <f t="shared" si="973"/>
        <v>0</v>
      </c>
      <c r="Y512" s="129">
        <f t="shared" si="973"/>
        <v>0</v>
      </c>
      <c r="Z512" s="129">
        <v>1</v>
      </c>
      <c r="AA512" s="129">
        <f t="shared" ref="AA512:AB512" si="974">SUMIF($D:$D,$B512,AA:AA)</f>
        <v>0</v>
      </c>
      <c r="AB512" s="129">
        <f t="shared" si="974"/>
        <v>0</v>
      </c>
      <c r="AC512" s="129">
        <f t="shared" si="791"/>
        <v>1</v>
      </c>
      <c r="AD512" s="132"/>
      <c r="AE512" s="132"/>
      <c r="AF512" s="132"/>
      <c r="AG512" s="132"/>
      <c r="AH512" s="132"/>
      <c r="AI512" s="132"/>
      <c r="AJ512" s="132"/>
      <c r="AK512" s="132"/>
      <c r="AL512" s="132"/>
      <c r="AM512" s="132"/>
      <c r="AN512" s="132"/>
      <c r="AO512" s="132"/>
      <c r="AP512" s="132"/>
      <c r="AQ512" s="132"/>
      <c r="AR512" s="132"/>
      <c r="AS512" s="132"/>
      <c r="AT512" s="132"/>
      <c r="AU512" s="132"/>
      <c r="AV512" s="132"/>
      <c r="AW512" s="132"/>
    </row>
    <row r="513" spans="1:49" ht="21.75" customHeight="1">
      <c r="A513" s="138"/>
      <c r="B513" s="133" t="str">
        <f t="array" ref="B513">INDEX(รายชื่ออาจารย์ตามสาขา!$C:$C,MATCH('เอกสารหมายเลข 1 ส่งเสิรม'!$T513,รายชื่ออาจารย์ตามสาขา!$B:$B,0))</f>
        <v>Mr.Timothy Daniel McPeters  -</v>
      </c>
      <c r="C513" s="133" t="str">
        <f t="array" ref="C513">INDEX(รายชื่ออาจารย์ตามสาขา!$D:$D,MATCH('เอกสารหมายเลข 1 ส่งเสิรม'!$T513,รายชื่ออาจารย์ตามสาขา!$B:$B,0))</f>
        <v>คณะวิทยาการจัดการ</v>
      </c>
      <c r="D513" s="133" t="str">
        <f t="array" ref="D513">INDEX(รายชื่ออาจารย์ตามสาขา!$E:$E,MATCH('เอกสารหมายเลข 1 ส่งเสิรม'!$T513,รายชื่ออาจารย์ตามสาขา!$B:$B,0))</f>
        <v>งานบริหารทั่วไป</v>
      </c>
      <c r="E513" s="133"/>
      <c r="F513" s="133"/>
      <c r="G513" s="133"/>
      <c r="H513" s="133"/>
      <c r="I513" s="133" t="e">
        <f t="array" aca="1" ref="I513" ca="1">_xludf.IFNA(INDEX(รายชื่ออาจารย์ตามสาขา!$F:$F,MATCH('เอกสารหมายเลข 1 ส่งเสิรม'!$T513,รายชื่ออาจารย์ตามสาขา!$B:$B,0)),"บุคคลภายนอก")</f>
        <v>#NAME?</v>
      </c>
      <c r="J513" s="135" t="e">
        <f ca="1">IF(I513="ข้าราชการพลเรือนในสถาบันอุดมศึกษา",1,0)</f>
        <v>#NAME?</v>
      </c>
      <c r="K513" s="135" t="e">
        <f ca="1">IF(I513="พนักงานมหาวิทยาลัย",1,0)</f>
        <v>#NAME?</v>
      </c>
      <c r="L513" s="135"/>
      <c r="M513" s="135" t="e">
        <f ca="1">IF(I513="ลูกจ้างชั่วคราวรายเดือน",1,0)</f>
        <v>#NAME?</v>
      </c>
      <c r="N513" s="135" t="e">
        <f ca="1">IF(I513="อาจารย์พิเศษรายชั่วโมง",1,0)</f>
        <v>#NAME?</v>
      </c>
      <c r="O513" s="135" t="e">
        <f ca="1">IF(I513="บุคคลภายนอก",1,0)</f>
        <v>#NAME?</v>
      </c>
      <c r="P513" s="135" t="e">
        <f t="shared" ca="1" si="789"/>
        <v>#NAME?</v>
      </c>
      <c r="Q513" s="138"/>
      <c r="R513" s="138"/>
      <c r="S513" s="138"/>
      <c r="T513" s="140">
        <v>472849671</v>
      </c>
      <c r="U513" s="140">
        <v>472849671</v>
      </c>
      <c r="V513" s="131">
        <f t="shared" si="18"/>
        <v>1</v>
      </c>
      <c r="W513" s="135">
        <f>IF(V513="ข้าราชการพลเรือนในสถาบันอุดมศึกษา",1,0)</f>
        <v>0</v>
      </c>
      <c r="X513" s="135">
        <f>IF(V513="พนักงานมหาวิทยาลัย",1,0)</f>
        <v>0</v>
      </c>
      <c r="Y513" s="135"/>
      <c r="Z513" s="135">
        <f>IF(V513="ลูกจ้างชั่วคราวรายเดือน",1,0)</f>
        <v>0</v>
      </c>
      <c r="AA513" s="135">
        <f>IF(V513="อาจารย์พิเศษรายชั่วโมง",1,0)</f>
        <v>0</v>
      </c>
      <c r="AB513" s="135">
        <f>IF(V513="บุคคลภายนอก",1,0)</f>
        <v>0</v>
      </c>
      <c r="AC513" s="135">
        <f t="shared" si="791"/>
        <v>0</v>
      </c>
      <c r="AD513" s="164"/>
      <c r="AE513" s="164"/>
      <c r="AF513" s="164"/>
      <c r="AG513" s="164"/>
      <c r="AH513" s="164"/>
      <c r="AI513" s="164"/>
      <c r="AJ513" s="164"/>
      <c r="AK513" s="164"/>
      <c r="AL513" s="164"/>
      <c r="AM513" s="164"/>
      <c r="AN513" s="164"/>
      <c r="AO513" s="164"/>
      <c r="AP513" s="164"/>
      <c r="AQ513" s="164"/>
      <c r="AR513" s="164"/>
      <c r="AS513" s="164"/>
      <c r="AT513" s="164"/>
      <c r="AU513" s="164"/>
      <c r="AV513" s="164"/>
      <c r="AW513" s="164"/>
    </row>
    <row r="514" spans="1:49" ht="21.75" customHeight="1">
      <c r="A514" s="126">
        <v>2</v>
      </c>
      <c r="B514" s="127" t="str">
        <f>D515</f>
        <v>สาขาวิชาการเงินการธนาคาร</v>
      </c>
      <c r="C514" s="127"/>
      <c r="D514" s="127"/>
      <c r="E514" s="127"/>
      <c r="F514" s="127"/>
      <c r="G514" s="127"/>
      <c r="H514" s="127"/>
      <c r="I514" s="127"/>
      <c r="J514" s="129" t="e">
        <f t="shared" ref="J514:O514" ca="1" si="975">SUMIF($D:$D,$B514,J:J)</f>
        <v>#NAME?</v>
      </c>
      <c r="K514" s="129" t="e">
        <f t="shared" ca="1" si="975"/>
        <v>#NAME?</v>
      </c>
      <c r="L514" s="129">
        <f t="shared" si="975"/>
        <v>0</v>
      </c>
      <c r="M514" s="129" t="e">
        <f t="shared" ca="1" si="975"/>
        <v>#NAME?</v>
      </c>
      <c r="N514" s="129" t="e">
        <f t="shared" ca="1" si="975"/>
        <v>#NAME?</v>
      </c>
      <c r="O514" s="129" t="e">
        <f t="shared" ca="1" si="975"/>
        <v>#NAME?</v>
      </c>
      <c r="P514" s="129" t="e">
        <f t="shared" ca="1" si="789"/>
        <v>#NAME?</v>
      </c>
      <c r="Q514" s="126"/>
      <c r="R514" s="126"/>
      <c r="S514" s="126"/>
      <c r="T514" s="130"/>
      <c r="U514" s="130"/>
      <c r="V514" s="131">
        <f t="shared" si="18"/>
        <v>0</v>
      </c>
      <c r="W514" s="129">
        <f t="shared" ref="W514:AB514" si="976">SUMIF($D:$D,$B514,W:W)</f>
        <v>0</v>
      </c>
      <c r="X514" s="129">
        <f t="shared" si="976"/>
        <v>0</v>
      </c>
      <c r="Y514" s="129">
        <f t="shared" si="976"/>
        <v>0</v>
      </c>
      <c r="Z514" s="129">
        <f t="shared" si="976"/>
        <v>0</v>
      </c>
      <c r="AA514" s="129">
        <f t="shared" si="976"/>
        <v>0</v>
      </c>
      <c r="AB514" s="129">
        <f t="shared" si="976"/>
        <v>0</v>
      </c>
      <c r="AC514" s="129">
        <f t="shared" si="791"/>
        <v>0</v>
      </c>
      <c r="AD514" s="165"/>
      <c r="AE514" s="165"/>
      <c r="AF514" s="165"/>
      <c r="AG514" s="165"/>
      <c r="AH514" s="165"/>
      <c r="AI514" s="165"/>
      <c r="AJ514" s="165"/>
      <c r="AK514" s="165"/>
      <c r="AL514" s="165"/>
      <c r="AM514" s="165"/>
      <c r="AN514" s="165"/>
      <c r="AO514" s="165"/>
      <c r="AP514" s="165"/>
      <c r="AQ514" s="165"/>
      <c r="AR514" s="165"/>
      <c r="AS514" s="165"/>
      <c r="AT514" s="165"/>
      <c r="AU514" s="165"/>
      <c r="AV514" s="165"/>
      <c r="AW514" s="165"/>
    </row>
    <row r="515" spans="1:49" ht="21.75" customHeight="1">
      <c r="A515" s="138"/>
      <c r="B515" s="133" t="str">
        <f t="array" ref="B515">INDEX(รายชื่ออาจารย์ตามสาขา!$C:$C,MATCH('เอกสารหมายเลข 1 ส่งเสิรม'!$T515,รายชื่ออาจารย์ตามสาขา!$B:$B,0))</f>
        <v>นางสาวอธิษฐาน  ทองเชื้อ</v>
      </c>
      <c r="C515" s="133" t="str">
        <f t="array" ref="C515">INDEX(รายชื่ออาจารย์ตามสาขา!$D:$D,MATCH('เอกสารหมายเลข 1 ส่งเสิรม'!$T515,รายชื่ออาจารย์ตามสาขา!$B:$B,0))</f>
        <v>คณะวิทยาการจัดการ</v>
      </c>
      <c r="D515" s="133" t="str">
        <f t="array" ref="D515">INDEX(รายชื่ออาจารย์ตามสาขา!$E:$E,MATCH('เอกสารหมายเลข 1 ส่งเสิรม'!$T515,รายชื่ออาจารย์ตามสาขา!$B:$B,0))</f>
        <v>สาขาวิชาการเงินการธนาคาร</v>
      </c>
      <c r="E515" s="133"/>
      <c r="F515" s="133"/>
      <c r="G515" s="133"/>
      <c r="H515" s="133"/>
      <c r="I515" s="133" t="e">
        <f t="array" aca="1" ref="I515" ca="1">_xludf.IFNA(INDEX(รายชื่ออาจารย์ตามสาขา!$F:$F,MATCH('เอกสารหมายเลข 1 ส่งเสิรม'!$T515,รายชื่ออาจารย์ตามสาขา!$B:$B,0)),"บุคคลภายนอก")</f>
        <v>#NAME?</v>
      </c>
      <c r="J515" s="135" t="e">
        <f t="shared" ref="J515:J516" ca="1" si="977">IF(I515="ข้าราชการพลเรือนในสถาบันอุดมศึกษา",1,0)</f>
        <v>#NAME?</v>
      </c>
      <c r="K515" s="135" t="e">
        <f t="shared" ref="K515:K516" ca="1" si="978">IF(I515="พนักงานมหาวิทยาลัย",1,0)</f>
        <v>#NAME?</v>
      </c>
      <c r="L515" s="135"/>
      <c r="M515" s="135" t="e">
        <f t="shared" ref="M515:M516" ca="1" si="979">IF(I515="ลูกจ้างชั่วคราวรายเดือน",1,0)</f>
        <v>#NAME?</v>
      </c>
      <c r="N515" s="135" t="e">
        <f t="shared" ref="N515:N516" ca="1" si="980">IF(I515="อาจารย์พิเศษรายชั่วโมง",1,0)</f>
        <v>#NAME?</v>
      </c>
      <c r="O515" s="135" t="e">
        <f t="shared" ref="O515:O516" ca="1" si="981">IF(I515="บุคคลภายนอก",1,0)</f>
        <v>#NAME?</v>
      </c>
      <c r="P515" s="135" t="e">
        <f t="shared" ca="1" si="789"/>
        <v>#NAME?</v>
      </c>
      <c r="Q515" s="138"/>
      <c r="R515" s="138"/>
      <c r="S515" s="138"/>
      <c r="T515" s="140">
        <v>3409901147850</v>
      </c>
      <c r="U515" s="140">
        <v>3409901147850</v>
      </c>
      <c r="V515" s="131">
        <f t="shared" si="18"/>
        <v>1</v>
      </c>
      <c r="W515" s="135">
        <f t="shared" ref="W515:W516" si="982">IF(V515="ข้าราชการพลเรือนในสถาบันอุดมศึกษา",1,0)</f>
        <v>0</v>
      </c>
      <c r="X515" s="135">
        <f t="shared" ref="X515:X516" si="983">IF(V515="พนักงานมหาวิทยาลัย",1,0)</f>
        <v>0</v>
      </c>
      <c r="Y515" s="135"/>
      <c r="Z515" s="135">
        <f t="shared" ref="Z515:Z516" si="984">IF(V515="ลูกจ้างชั่วคราวรายเดือน",1,0)</f>
        <v>0</v>
      </c>
      <c r="AA515" s="135">
        <f t="shared" ref="AA515:AA516" si="985">IF(V515="อาจารย์พิเศษรายชั่วโมง",1,0)</f>
        <v>0</v>
      </c>
      <c r="AB515" s="135">
        <f t="shared" ref="AB515:AB516" si="986">IF(V515="บุคคลภายนอก",1,0)</f>
        <v>0</v>
      </c>
      <c r="AC515" s="135">
        <f t="shared" si="791"/>
        <v>0</v>
      </c>
      <c r="AD515" s="164"/>
      <c r="AE515" s="164"/>
      <c r="AF515" s="164"/>
      <c r="AG515" s="164"/>
      <c r="AH515" s="164"/>
      <c r="AI515" s="164"/>
      <c r="AJ515" s="164"/>
      <c r="AK515" s="164"/>
      <c r="AL515" s="164"/>
      <c r="AM515" s="164"/>
      <c r="AN515" s="164"/>
      <c r="AO515" s="164"/>
      <c r="AP515" s="164"/>
      <c r="AQ515" s="164"/>
      <c r="AR515" s="164"/>
      <c r="AS515" s="164"/>
      <c r="AT515" s="164"/>
      <c r="AU515" s="164"/>
      <c r="AV515" s="164"/>
      <c r="AW515" s="164"/>
    </row>
    <row r="516" spans="1:49" ht="21.75" customHeight="1">
      <c r="A516" s="138"/>
      <c r="B516" s="133" t="str">
        <f t="array" ref="B516">INDEX(รายชื่ออาจารย์ตามสาขา!$C:$C,MATCH('เอกสารหมายเลข 1 ส่งเสิรม'!$T516,รายชื่ออาจารย์ตามสาขา!$B:$B,0))</f>
        <v>นางสาวพิมพิกา  กุลไทย</v>
      </c>
      <c r="C516" s="133" t="str">
        <f t="array" ref="C516">INDEX(รายชื่ออาจารย์ตามสาขา!$D:$D,MATCH('เอกสารหมายเลข 1 ส่งเสิรม'!$T516,รายชื่ออาจารย์ตามสาขา!$B:$B,0))</f>
        <v>คณะวิทยาการจัดการ</v>
      </c>
      <c r="D516" s="133" t="str">
        <f t="array" ref="D516">INDEX(รายชื่ออาจารย์ตามสาขา!$E:$E,MATCH('เอกสารหมายเลข 1 ส่งเสิรม'!$T516,รายชื่ออาจารย์ตามสาขา!$B:$B,0))</f>
        <v>สาขาวิชาการเงินการธนาคาร</v>
      </c>
      <c r="E516" s="133"/>
      <c r="F516" s="133"/>
      <c r="G516" s="133"/>
      <c r="H516" s="133"/>
      <c r="I516" s="133" t="e">
        <f t="array" aca="1" ref="I516" ca="1">_xludf.IFNA(INDEX(รายชื่ออาจารย์ตามสาขา!$F:$F,MATCH('เอกสารหมายเลข 1 ส่งเสิรม'!$T516,รายชื่ออาจารย์ตามสาขา!$B:$B,0)),"บุคคลภายนอก")</f>
        <v>#NAME?</v>
      </c>
      <c r="J516" s="135" t="e">
        <f t="shared" ca="1" si="977"/>
        <v>#NAME?</v>
      </c>
      <c r="K516" s="135" t="e">
        <f t="shared" ca="1" si="978"/>
        <v>#NAME?</v>
      </c>
      <c r="L516" s="135"/>
      <c r="M516" s="135" t="e">
        <f t="shared" ca="1" si="979"/>
        <v>#NAME?</v>
      </c>
      <c r="N516" s="135" t="e">
        <f t="shared" ca="1" si="980"/>
        <v>#NAME?</v>
      </c>
      <c r="O516" s="135" t="e">
        <f t="shared" ca="1" si="981"/>
        <v>#NAME?</v>
      </c>
      <c r="P516" s="135" t="e">
        <f t="shared" ca="1" si="789"/>
        <v>#NAME?</v>
      </c>
      <c r="Q516" s="138"/>
      <c r="R516" s="138"/>
      <c r="S516" s="138"/>
      <c r="T516" s="140">
        <v>1479900164355</v>
      </c>
      <c r="U516" s="140">
        <v>1479900164355</v>
      </c>
      <c r="V516" s="131">
        <f t="shared" si="18"/>
        <v>1</v>
      </c>
      <c r="W516" s="135">
        <f t="shared" si="982"/>
        <v>0</v>
      </c>
      <c r="X516" s="135">
        <f t="shared" si="983"/>
        <v>0</v>
      </c>
      <c r="Y516" s="135"/>
      <c r="Z516" s="135">
        <f t="shared" si="984"/>
        <v>0</v>
      </c>
      <c r="AA516" s="135">
        <f t="shared" si="985"/>
        <v>0</v>
      </c>
      <c r="AB516" s="135">
        <f t="shared" si="986"/>
        <v>0</v>
      </c>
      <c r="AC516" s="135">
        <f t="shared" si="791"/>
        <v>0</v>
      </c>
      <c r="AD516" s="164"/>
      <c r="AE516" s="164"/>
      <c r="AF516" s="164"/>
      <c r="AG516" s="164"/>
      <c r="AH516" s="164"/>
      <c r="AI516" s="164"/>
      <c r="AJ516" s="164"/>
      <c r="AK516" s="164"/>
      <c r="AL516" s="164"/>
      <c r="AM516" s="164"/>
      <c r="AN516" s="164"/>
      <c r="AO516" s="164"/>
      <c r="AP516" s="164"/>
      <c r="AQ516" s="164"/>
      <c r="AR516" s="164"/>
      <c r="AS516" s="164"/>
      <c r="AT516" s="164"/>
      <c r="AU516" s="164"/>
      <c r="AV516" s="164"/>
      <c r="AW516" s="164"/>
    </row>
    <row r="517" spans="1:49" ht="21.75" customHeight="1">
      <c r="A517" s="126">
        <v>3</v>
      </c>
      <c r="B517" s="127" t="str">
        <f>D518</f>
        <v>สาขาวิชาการตลาด การจัดการโลจิสติกส์และการค้าปลีก</v>
      </c>
      <c r="C517" s="127"/>
      <c r="D517" s="127"/>
      <c r="E517" s="127"/>
      <c r="F517" s="127"/>
      <c r="G517" s="127"/>
      <c r="H517" s="127"/>
      <c r="I517" s="127"/>
      <c r="J517" s="129" t="e">
        <f t="shared" ref="J517:O517" ca="1" si="987">SUMIF($D:$D,$B517,J:J)</f>
        <v>#NAME?</v>
      </c>
      <c r="K517" s="129" t="e">
        <f t="shared" ca="1" si="987"/>
        <v>#NAME?</v>
      </c>
      <c r="L517" s="129">
        <f t="shared" si="987"/>
        <v>0</v>
      </c>
      <c r="M517" s="129" t="e">
        <f t="shared" ca="1" si="987"/>
        <v>#NAME?</v>
      </c>
      <c r="N517" s="129" t="e">
        <f t="shared" ca="1" si="987"/>
        <v>#NAME?</v>
      </c>
      <c r="O517" s="129" t="e">
        <f t="shared" ca="1" si="987"/>
        <v>#NAME?</v>
      </c>
      <c r="P517" s="129" t="e">
        <f t="shared" ca="1" si="789"/>
        <v>#NAME?</v>
      </c>
      <c r="Q517" s="126"/>
      <c r="R517" s="126"/>
      <c r="S517" s="126"/>
      <c r="T517" s="130"/>
      <c r="U517" s="130"/>
      <c r="V517" s="131">
        <f t="shared" si="18"/>
        <v>0</v>
      </c>
      <c r="W517" s="129">
        <f t="shared" ref="W517:AB517" si="988">SUMIF($D:$D,$B517,W:W)</f>
        <v>0</v>
      </c>
      <c r="X517" s="129">
        <f t="shared" si="988"/>
        <v>0</v>
      </c>
      <c r="Y517" s="129">
        <f t="shared" si="988"/>
        <v>0</v>
      </c>
      <c r="Z517" s="129">
        <f t="shared" si="988"/>
        <v>0</v>
      </c>
      <c r="AA517" s="129">
        <f t="shared" si="988"/>
        <v>0</v>
      </c>
      <c r="AB517" s="129">
        <f t="shared" si="988"/>
        <v>0</v>
      </c>
      <c r="AC517" s="129">
        <f t="shared" si="791"/>
        <v>0</v>
      </c>
      <c r="AD517" s="165"/>
      <c r="AE517" s="165"/>
      <c r="AF517" s="165"/>
      <c r="AG517" s="165"/>
      <c r="AH517" s="165"/>
      <c r="AI517" s="165"/>
      <c r="AJ517" s="165"/>
      <c r="AK517" s="165"/>
      <c r="AL517" s="165"/>
      <c r="AM517" s="165"/>
      <c r="AN517" s="165"/>
      <c r="AO517" s="165"/>
      <c r="AP517" s="165"/>
      <c r="AQ517" s="165"/>
      <c r="AR517" s="165"/>
      <c r="AS517" s="165"/>
      <c r="AT517" s="165"/>
      <c r="AU517" s="165"/>
      <c r="AV517" s="165"/>
      <c r="AW517" s="165"/>
    </row>
    <row r="518" spans="1:49" ht="21.75" customHeight="1">
      <c r="A518" s="138"/>
      <c r="B518" s="133" t="str">
        <f t="array" ref="B518">INDEX(รายชื่ออาจารย์ตามสาขา!$C:$C,MATCH('เอกสารหมายเลข 1 ส่งเสิรม'!$T518,รายชื่ออาจารย์ตามสาขา!$B:$B,0))</f>
        <v>นางปูริดา  วิปัชชา</v>
      </c>
      <c r="C518" s="133" t="str">
        <f t="array" ref="C518">INDEX(รายชื่ออาจารย์ตามสาขา!$D:$D,MATCH('เอกสารหมายเลข 1 ส่งเสิรม'!$T518,รายชื่ออาจารย์ตามสาขา!$B:$B,0))</f>
        <v>คณะวิทยาการจัดการ</v>
      </c>
      <c r="D518" s="133" t="str">
        <f t="array" ref="D518">INDEX(รายชื่ออาจารย์ตามสาขา!$E:$E,MATCH('เอกสารหมายเลข 1 ส่งเสิรม'!$T518,รายชื่ออาจารย์ตามสาขา!$B:$B,0))</f>
        <v>สาขาวิชาการตลาด การจัดการโลจิสติกส์และการค้าปลีก</v>
      </c>
      <c r="E518" s="133"/>
      <c r="F518" s="133"/>
      <c r="G518" s="133"/>
      <c r="H518" s="133"/>
      <c r="I518" s="133" t="e">
        <f t="array" aca="1" ref="I518" ca="1">_xludf.IFNA(INDEX(รายชื่ออาจารย์ตามสาขา!$F:$F,MATCH('เอกสารหมายเลข 1 ส่งเสิรม'!$T518,รายชื่ออาจารย์ตามสาขา!$B:$B,0)),"บุคคลภายนอก")</f>
        <v>#NAME?</v>
      </c>
      <c r="J518" s="135" t="e">
        <f ca="1">IF(I518="ข้าราชการพลเรือนในสถาบันอุดมศึกษา",1,0)</f>
        <v>#NAME?</v>
      </c>
      <c r="K518" s="135" t="e">
        <f ca="1">IF(I518="พนักงานมหาวิทยาลัย",1,0)</f>
        <v>#NAME?</v>
      </c>
      <c r="L518" s="135"/>
      <c r="M518" s="135" t="e">
        <f ca="1">IF(I518="ลูกจ้างชั่วคราวรายเดือน",1,0)</f>
        <v>#NAME?</v>
      </c>
      <c r="N518" s="135" t="e">
        <f ca="1">IF(I518="อาจารย์พิเศษรายชั่วโมง",1,0)</f>
        <v>#NAME?</v>
      </c>
      <c r="O518" s="135" t="e">
        <f ca="1">IF(I518="บุคคลภายนอก",1,0)</f>
        <v>#NAME?</v>
      </c>
      <c r="P518" s="135" t="e">
        <f t="shared" ca="1" si="789"/>
        <v>#NAME?</v>
      </c>
      <c r="Q518" s="138"/>
      <c r="R518" s="138"/>
      <c r="S518" s="138"/>
      <c r="T518" s="140">
        <v>3449900128932</v>
      </c>
      <c r="U518" s="140">
        <v>3449900128932</v>
      </c>
      <c r="V518" s="131">
        <f t="shared" si="18"/>
        <v>1</v>
      </c>
      <c r="W518" s="135">
        <f>IF(V518="ข้าราชการพลเรือนในสถาบันอุดมศึกษา",1,0)</f>
        <v>0</v>
      </c>
      <c r="X518" s="135">
        <f>IF(V518="พนักงานมหาวิทยาลัย",1,0)</f>
        <v>0</v>
      </c>
      <c r="Y518" s="135"/>
      <c r="Z518" s="135">
        <f>IF(V518="ลูกจ้างชั่วคราวรายเดือน",1,0)</f>
        <v>0</v>
      </c>
      <c r="AA518" s="135">
        <f>IF(V518="อาจารย์พิเศษรายชั่วโมง",1,0)</f>
        <v>0</v>
      </c>
      <c r="AB518" s="135">
        <f>IF(V518="บุคคลภายนอก",1,0)</f>
        <v>0</v>
      </c>
      <c r="AC518" s="135">
        <f t="shared" si="791"/>
        <v>0</v>
      </c>
      <c r="AD518" s="164"/>
      <c r="AE518" s="164"/>
      <c r="AF518" s="164"/>
      <c r="AG518" s="164"/>
      <c r="AH518" s="164"/>
      <c r="AI518" s="164"/>
      <c r="AJ518" s="164"/>
      <c r="AK518" s="164"/>
      <c r="AL518" s="164"/>
      <c r="AM518" s="164"/>
      <c r="AN518" s="164"/>
      <c r="AO518" s="164"/>
      <c r="AP518" s="164"/>
      <c r="AQ518" s="164"/>
      <c r="AR518" s="164"/>
      <c r="AS518" s="164"/>
      <c r="AT518" s="164"/>
      <c r="AU518" s="164"/>
      <c r="AV518" s="164"/>
      <c r="AW518" s="164"/>
    </row>
    <row r="519" spans="1:49" ht="21.75" customHeight="1">
      <c r="A519" s="126">
        <v>4</v>
      </c>
      <c r="B519" s="127" t="str">
        <f>D520</f>
        <v>สาขาวิชาการบริหารทรัพยากรมนุษย์</v>
      </c>
      <c r="C519" s="127"/>
      <c r="D519" s="127"/>
      <c r="E519" s="127"/>
      <c r="F519" s="127"/>
      <c r="G519" s="127"/>
      <c r="H519" s="127"/>
      <c r="I519" s="127"/>
      <c r="J519" s="129" t="e">
        <f t="shared" ref="J519:O519" ca="1" si="989">SUMIF($D:$D,$B519,J:J)</f>
        <v>#NAME?</v>
      </c>
      <c r="K519" s="129" t="e">
        <f t="shared" ca="1" si="989"/>
        <v>#NAME?</v>
      </c>
      <c r="L519" s="129">
        <f t="shared" si="989"/>
        <v>0</v>
      </c>
      <c r="M519" s="129" t="e">
        <f t="shared" ca="1" si="989"/>
        <v>#NAME?</v>
      </c>
      <c r="N519" s="129" t="e">
        <f t="shared" ca="1" si="989"/>
        <v>#NAME?</v>
      </c>
      <c r="O519" s="129" t="e">
        <f t="shared" ca="1" si="989"/>
        <v>#NAME?</v>
      </c>
      <c r="P519" s="129" t="e">
        <f t="shared" ca="1" si="789"/>
        <v>#NAME?</v>
      </c>
      <c r="Q519" s="126"/>
      <c r="R519" s="126"/>
      <c r="S519" s="126"/>
      <c r="T519" s="130"/>
      <c r="U519" s="130"/>
      <c r="V519" s="131">
        <f t="shared" si="18"/>
        <v>0</v>
      </c>
      <c r="W519" s="129">
        <f t="shared" ref="W519:AB519" si="990">SUMIF($D:$D,$B519,W:W)</f>
        <v>0</v>
      </c>
      <c r="X519" s="129">
        <f t="shared" si="990"/>
        <v>0</v>
      </c>
      <c r="Y519" s="129">
        <f t="shared" si="990"/>
        <v>0</v>
      </c>
      <c r="Z519" s="129">
        <f t="shared" si="990"/>
        <v>0</v>
      </c>
      <c r="AA519" s="129">
        <f t="shared" si="990"/>
        <v>0</v>
      </c>
      <c r="AB519" s="129">
        <f t="shared" si="990"/>
        <v>0</v>
      </c>
      <c r="AC519" s="129">
        <f t="shared" si="791"/>
        <v>0</v>
      </c>
      <c r="AD519" s="165"/>
      <c r="AE519" s="165"/>
      <c r="AF519" s="165"/>
      <c r="AG519" s="165"/>
      <c r="AH519" s="165"/>
      <c r="AI519" s="165"/>
      <c r="AJ519" s="165"/>
      <c r="AK519" s="165"/>
      <c r="AL519" s="165"/>
      <c r="AM519" s="165"/>
      <c r="AN519" s="165"/>
      <c r="AO519" s="165"/>
      <c r="AP519" s="165"/>
      <c r="AQ519" s="165"/>
      <c r="AR519" s="165"/>
      <c r="AS519" s="165"/>
      <c r="AT519" s="165"/>
      <c r="AU519" s="165"/>
      <c r="AV519" s="165"/>
      <c r="AW519" s="165"/>
    </row>
    <row r="520" spans="1:49" ht="21.75" customHeight="1">
      <c r="A520" s="138"/>
      <c r="B520" s="133" t="str">
        <f t="array" ref="B520">INDEX(รายชื่ออาจารย์ตามสาขา!$C:$C,MATCH('เอกสารหมายเลข 1 ส่งเสิรม'!$T520,รายชื่ออาจารย์ตามสาขา!$B:$B,0))</f>
        <v>นายพัฒน์ภูมิ  แสนศักดิ์</v>
      </c>
      <c r="C520" s="133" t="str">
        <f t="array" ref="C520">INDEX(รายชื่ออาจารย์ตามสาขา!$D:$D,MATCH('เอกสารหมายเลข 1 ส่งเสิรม'!$T520,รายชื่ออาจารย์ตามสาขา!$B:$B,0))</f>
        <v>คณะวิทยาการจัดการ</v>
      </c>
      <c r="D520" s="133" t="str">
        <f t="array" ref="D520">INDEX(รายชื่ออาจารย์ตามสาขา!$E:$E,MATCH('เอกสารหมายเลข 1 ส่งเสิรม'!$T520,รายชื่ออาจารย์ตามสาขา!$B:$B,0))</f>
        <v>สาขาวิชาการบริหารทรัพยากรมนุษย์</v>
      </c>
      <c r="E520" s="133"/>
      <c r="F520" s="133"/>
      <c r="G520" s="133"/>
      <c r="H520" s="133"/>
      <c r="I520" s="133" t="e">
        <f t="array" aca="1" ref="I520" ca="1">_xludf.IFNA(INDEX(รายชื่ออาจารย์ตามสาขา!$F:$F,MATCH('เอกสารหมายเลข 1 ส่งเสิรม'!$T520,รายชื่ออาจารย์ตามสาขา!$B:$B,0)),"บุคคลภายนอก")</f>
        <v>#NAME?</v>
      </c>
      <c r="J520" s="135" t="e">
        <f ca="1">IF(I520="ข้าราชการพลเรือนในสถาบันอุดมศึกษา",1,0)</f>
        <v>#NAME?</v>
      </c>
      <c r="K520" s="135" t="e">
        <f ca="1">IF(I520="พนักงานมหาวิทยาลัย",1,0)</f>
        <v>#NAME?</v>
      </c>
      <c r="L520" s="135"/>
      <c r="M520" s="135" t="e">
        <f ca="1">IF(I520="ลูกจ้างชั่วคราวรายเดือน",1,0)</f>
        <v>#NAME?</v>
      </c>
      <c r="N520" s="135" t="e">
        <f ca="1">IF(I520="อาจารย์พิเศษรายชั่วโมง",1,0)</f>
        <v>#NAME?</v>
      </c>
      <c r="O520" s="135" t="e">
        <f ca="1">IF(I520="บุคคลภายนอก",1,0)</f>
        <v>#NAME?</v>
      </c>
      <c r="P520" s="135" t="e">
        <f t="shared" ca="1" si="789"/>
        <v>#NAME?</v>
      </c>
      <c r="Q520" s="138"/>
      <c r="R520" s="138"/>
      <c r="S520" s="138"/>
      <c r="T520" s="140">
        <v>1449900006181</v>
      </c>
      <c r="U520" s="140">
        <v>1449900006181</v>
      </c>
      <c r="V520" s="131">
        <f t="shared" si="18"/>
        <v>1</v>
      </c>
      <c r="W520" s="135">
        <f>IF(V520="ข้าราชการพลเรือนในสถาบันอุดมศึกษา",1,0)</f>
        <v>0</v>
      </c>
      <c r="X520" s="135">
        <f>IF(V520="พนักงานมหาวิทยาลัย",1,0)</f>
        <v>0</v>
      </c>
      <c r="Y520" s="135"/>
      <c r="Z520" s="135">
        <f>IF(V520="ลูกจ้างชั่วคราวรายเดือน",1,0)</f>
        <v>0</v>
      </c>
      <c r="AA520" s="135">
        <f>IF(V520="อาจารย์พิเศษรายชั่วโมง",1,0)</f>
        <v>0</v>
      </c>
      <c r="AB520" s="135">
        <f>IF(V520="บุคคลภายนอก",1,0)</f>
        <v>0</v>
      </c>
      <c r="AC520" s="135">
        <f t="shared" si="791"/>
        <v>0</v>
      </c>
      <c r="AD520" s="164"/>
      <c r="AE520" s="164"/>
      <c r="AF520" s="164"/>
      <c r="AG520" s="164"/>
      <c r="AH520" s="164"/>
      <c r="AI520" s="164"/>
      <c r="AJ520" s="164"/>
      <c r="AK520" s="164"/>
      <c r="AL520" s="164"/>
      <c r="AM520" s="164"/>
      <c r="AN520" s="164"/>
      <c r="AO520" s="164"/>
      <c r="AP520" s="164"/>
      <c r="AQ520" s="164"/>
      <c r="AR520" s="164"/>
      <c r="AS520" s="164"/>
      <c r="AT520" s="164"/>
      <c r="AU520" s="164"/>
      <c r="AV520" s="164"/>
      <c r="AW520" s="164"/>
    </row>
    <row r="521" spans="1:49" ht="21.75" customHeight="1">
      <c r="A521" s="126">
        <v>5</v>
      </c>
      <c r="B521" s="127" t="str">
        <f>D522</f>
        <v>สาขาวิชาการบริหารทรัพยากรมนุษย์ และการจัดการทั่วไป</v>
      </c>
      <c r="C521" s="127"/>
      <c r="D521" s="127"/>
      <c r="E521" s="127"/>
      <c r="F521" s="127"/>
      <c r="G521" s="127"/>
      <c r="H521" s="127"/>
      <c r="I521" s="127"/>
      <c r="J521" s="129" t="e">
        <f t="shared" ref="J521:O521" ca="1" si="991">SUMIF($D:$D,$B521,J:J)</f>
        <v>#NAME?</v>
      </c>
      <c r="K521" s="129" t="e">
        <f t="shared" ca="1" si="991"/>
        <v>#NAME?</v>
      </c>
      <c r="L521" s="129">
        <f t="shared" si="991"/>
        <v>0</v>
      </c>
      <c r="M521" s="129" t="e">
        <f t="shared" ca="1" si="991"/>
        <v>#NAME?</v>
      </c>
      <c r="N521" s="129" t="e">
        <f t="shared" ca="1" si="991"/>
        <v>#NAME?</v>
      </c>
      <c r="O521" s="129" t="e">
        <f t="shared" ca="1" si="991"/>
        <v>#NAME?</v>
      </c>
      <c r="P521" s="129" t="e">
        <f t="shared" ca="1" si="789"/>
        <v>#NAME?</v>
      </c>
      <c r="Q521" s="126"/>
      <c r="R521" s="126"/>
      <c r="S521" s="126"/>
      <c r="T521" s="130"/>
      <c r="U521" s="130"/>
      <c r="V521" s="131">
        <f t="shared" si="18"/>
        <v>0</v>
      </c>
      <c r="W521" s="129">
        <f t="shared" ref="W521:AB521" si="992">SUMIF($D:$D,$B521,W:W)</f>
        <v>0</v>
      </c>
      <c r="X521" s="129">
        <f t="shared" si="992"/>
        <v>0</v>
      </c>
      <c r="Y521" s="129">
        <f t="shared" si="992"/>
        <v>0</v>
      </c>
      <c r="Z521" s="129">
        <f t="shared" si="992"/>
        <v>0</v>
      </c>
      <c r="AA521" s="129">
        <f t="shared" si="992"/>
        <v>0</v>
      </c>
      <c r="AB521" s="129">
        <f t="shared" si="992"/>
        <v>0</v>
      </c>
      <c r="AC521" s="129">
        <f t="shared" si="791"/>
        <v>0</v>
      </c>
      <c r="AD521" s="165"/>
      <c r="AE521" s="165"/>
      <c r="AF521" s="165"/>
      <c r="AG521" s="165"/>
      <c r="AH521" s="165"/>
      <c r="AI521" s="165"/>
      <c r="AJ521" s="165"/>
      <c r="AK521" s="165"/>
      <c r="AL521" s="165"/>
      <c r="AM521" s="165"/>
      <c r="AN521" s="165"/>
      <c r="AO521" s="165"/>
      <c r="AP521" s="165"/>
      <c r="AQ521" s="165"/>
      <c r="AR521" s="165"/>
      <c r="AS521" s="165"/>
      <c r="AT521" s="165"/>
      <c r="AU521" s="165"/>
      <c r="AV521" s="165"/>
      <c r="AW521" s="165"/>
    </row>
    <row r="522" spans="1:49" ht="21.75" customHeight="1">
      <c r="A522" s="138"/>
      <c r="B522" s="133" t="str">
        <f t="array" ref="B522">INDEX(รายชื่ออาจารย์ตามสาขา!$C:$C,MATCH('เอกสารหมายเลข 1 ส่งเสิรม'!$T522,รายชื่ออาจารย์ตามสาขา!$B:$B,0))</f>
        <v>นางสาวปิยะจินต์  ปัทมดิลก</v>
      </c>
      <c r="C522" s="133" t="str">
        <f t="array" ref="C522">INDEX(รายชื่ออาจารย์ตามสาขา!$D:$D,MATCH('เอกสารหมายเลข 1 ส่งเสิรม'!$T522,รายชื่ออาจารย์ตามสาขา!$B:$B,0))</f>
        <v>คณะวิทยาการจัดการ</v>
      </c>
      <c r="D522" s="133" t="str">
        <f t="array" ref="D522">INDEX(รายชื่ออาจารย์ตามสาขา!$E:$E,MATCH('เอกสารหมายเลข 1 ส่งเสิรม'!$T522,รายชื่ออาจารย์ตามสาขา!$B:$B,0))</f>
        <v>สาขาวิชาการบริหารทรัพยากรมนุษย์ และการจัดการทั่วไป</v>
      </c>
      <c r="E522" s="133"/>
      <c r="F522" s="133"/>
      <c r="G522" s="133"/>
      <c r="H522" s="133"/>
      <c r="I522" s="133" t="e">
        <f t="array" aca="1" ref="I522" ca="1">_xludf.IFNA(INDEX(รายชื่ออาจารย์ตามสาขา!$F:$F,MATCH('เอกสารหมายเลข 1 ส่งเสิรม'!$T522,รายชื่ออาจารย์ตามสาขา!$B:$B,0)),"บุคคลภายนอก")</f>
        <v>#NAME?</v>
      </c>
      <c r="J522" s="135" t="e">
        <f t="shared" ref="J522:J524" ca="1" si="993">IF(I522="ข้าราชการพลเรือนในสถาบันอุดมศึกษา",1,0)</f>
        <v>#NAME?</v>
      </c>
      <c r="K522" s="135" t="e">
        <f t="shared" ref="K522:K524" ca="1" si="994">IF(I522="พนักงานมหาวิทยาลัย",1,0)</f>
        <v>#NAME?</v>
      </c>
      <c r="L522" s="135"/>
      <c r="M522" s="135" t="e">
        <f t="shared" ref="M522:M524" ca="1" si="995">IF(I522="ลูกจ้างชั่วคราวรายเดือน",1,0)</f>
        <v>#NAME?</v>
      </c>
      <c r="N522" s="135" t="e">
        <f t="shared" ref="N522:N524" ca="1" si="996">IF(I522="อาจารย์พิเศษรายชั่วโมง",1,0)</f>
        <v>#NAME?</v>
      </c>
      <c r="O522" s="135" t="e">
        <f t="shared" ref="O522:O524" ca="1" si="997">IF(I522="บุคคลภายนอก",1,0)</f>
        <v>#NAME?</v>
      </c>
      <c r="P522" s="135" t="e">
        <f t="shared" ca="1" si="789"/>
        <v>#NAME?</v>
      </c>
      <c r="Q522" s="138"/>
      <c r="R522" s="138"/>
      <c r="S522" s="138"/>
      <c r="T522" s="140">
        <v>3479900086075</v>
      </c>
      <c r="U522" s="140">
        <v>3479900086075</v>
      </c>
      <c r="V522" s="131">
        <f t="shared" si="18"/>
        <v>1</v>
      </c>
      <c r="W522" s="135">
        <f t="shared" ref="W522:W524" si="998">IF(V522="ข้าราชการพลเรือนในสถาบันอุดมศึกษา",1,0)</f>
        <v>0</v>
      </c>
      <c r="X522" s="135">
        <f t="shared" ref="X522:X524" si="999">IF(V522="พนักงานมหาวิทยาลัย",1,0)</f>
        <v>0</v>
      </c>
      <c r="Y522" s="135"/>
      <c r="Z522" s="135">
        <f t="shared" ref="Z522:Z524" si="1000">IF(V522="ลูกจ้างชั่วคราวรายเดือน",1,0)</f>
        <v>0</v>
      </c>
      <c r="AA522" s="135">
        <f t="shared" ref="AA522:AA524" si="1001">IF(V522="อาจารย์พิเศษรายชั่วโมง",1,0)</f>
        <v>0</v>
      </c>
      <c r="AB522" s="135">
        <f t="shared" ref="AB522:AB524" si="1002">IF(V522="บุคคลภายนอก",1,0)</f>
        <v>0</v>
      </c>
      <c r="AC522" s="135">
        <f t="shared" si="791"/>
        <v>0</v>
      </c>
      <c r="AD522" s="164"/>
      <c r="AE522" s="164"/>
      <c r="AF522" s="164"/>
      <c r="AG522" s="164"/>
      <c r="AH522" s="164"/>
      <c r="AI522" s="164"/>
      <c r="AJ522" s="164"/>
      <c r="AK522" s="164"/>
      <c r="AL522" s="164"/>
      <c r="AM522" s="164"/>
      <c r="AN522" s="164"/>
      <c r="AO522" s="164"/>
      <c r="AP522" s="164"/>
      <c r="AQ522" s="164"/>
      <c r="AR522" s="164"/>
      <c r="AS522" s="164"/>
      <c r="AT522" s="164"/>
      <c r="AU522" s="164"/>
      <c r="AV522" s="164"/>
      <c r="AW522" s="164"/>
    </row>
    <row r="523" spans="1:49" ht="21.75" customHeight="1">
      <c r="A523" s="138"/>
      <c r="B523" s="133" t="str">
        <f t="array" ref="B523">INDEX(รายชื่ออาจารย์ตามสาขา!$C:$C,MATCH('เอกสารหมายเลข 1 ส่งเสิรม'!$T523,รายชื่ออาจารย์ตามสาขา!$B:$B,0))</f>
        <v>นางกชพร  จันทร์เรือง</v>
      </c>
      <c r="C523" s="133" t="str">
        <f t="array" ref="C523">INDEX(รายชื่ออาจารย์ตามสาขา!$D:$D,MATCH('เอกสารหมายเลข 1 ส่งเสิรม'!$T523,รายชื่ออาจารย์ตามสาขา!$B:$B,0))</f>
        <v>คณะวิทยาการจัดการ</v>
      </c>
      <c r="D523" s="133" t="str">
        <f t="array" ref="D523">INDEX(รายชื่ออาจารย์ตามสาขา!$E:$E,MATCH('เอกสารหมายเลข 1 ส่งเสิรม'!$T523,รายชื่ออาจารย์ตามสาขา!$B:$B,0))</f>
        <v>สาขาวิชาการบริหารทรัพยากรมนุษย์ และการจัดการทั่วไป</v>
      </c>
      <c r="E523" s="133"/>
      <c r="F523" s="133"/>
      <c r="G523" s="133"/>
      <c r="H523" s="133"/>
      <c r="I523" s="133" t="e">
        <f t="array" aca="1" ref="I523" ca="1">_xludf.IFNA(INDEX(รายชื่ออาจารย์ตามสาขา!$F:$F,MATCH('เอกสารหมายเลข 1 ส่งเสิรม'!$T523,รายชื่ออาจารย์ตามสาขา!$B:$B,0)),"บุคคลภายนอก")</f>
        <v>#NAME?</v>
      </c>
      <c r="J523" s="135" t="e">
        <f t="shared" ca="1" si="993"/>
        <v>#NAME?</v>
      </c>
      <c r="K523" s="135" t="e">
        <f t="shared" ca="1" si="994"/>
        <v>#NAME?</v>
      </c>
      <c r="L523" s="135"/>
      <c r="M523" s="135" t="e">
        <f t="shared" ca="1" si="995"/>
        <v>#NAME?</v>
      </c>
      <c r="N523" s="135" t="e">
        <f t="shared" ca="1" si="996"/>
        <v>#NAME?</v>
      </c>
      <c r="O523" s="135" t="e">
        <f t="shared" ca="1" si="997"/>
        <v>#NAME?</v>
      </c>
      <c r="P523" s="135" t="e">
        <f t="shared" ca="1" si="789"/>
        <v>#NAME?</v>
      </c>
      <c r="Q523" s="138"/>
      <c r="R523" s="138"/>
      <c r="S523" s="138"/>
      <c r="T523" s="140">
        <v>3479900203551</v>
      </c>
      <c r="U523" s="140">
        <v>3479900203551</v>
      </c>
      <c r="V523" s="131">
        <f t="shared" si="18"/>
        <v>1</v>
      </c>
      <c r="W523" s="135">
        <f t="shared" si="998"/>
        <v>0</v>
      </c>
      <c r="X523" s="135">
        <f t="shared" si="999"/>
        <v>0</v>
      </c>
      <c r="Y523" s="135"/>
      <c r="Z523" s="135">
        <f t="shared" si="1000"/>
        <v>0</v>
      </c>
      <c r="AA523" s="135">
        <f t="shared" si="1001"/>
        <v>0</v>
      </c>
      <c r="AB523" s="135">
        <f t="shared" si="1002"/>
        <v>0</v>
      </c>
      <c r="AC523" s="135">
        <f t="shared" si="791"/>
        <v>0</v>
      </c>
      <c r="AD523" s="164"/>
      <c r="AE523" s="164"/>
      <c r="AF523" s="164"/>
      <c r="AG523" s="164"/>
      <c r="AH523" s="164"/>
      <c r="AI523" s="164"/>
      <c r="AJ523" s="164"/>
      <c r="AK523" s="164"/>
      <c r="AL523" s="164"/>
      <c r="AM523" s="164"/>
      <c r="AN523" s="164"/>
      <c r="AO523" s="164"/>
      <c r="AP523" s="164"/>
      <c r="AQ523" s="164"/>
      <c r="AR523" s="164"/>
      <c r="AS523" s="164"/>
      <c r="AT523" s="164"/>
      <c r="AU523" s="164"/>
      <c r="AV523" s="164"/>
      <c r="AW523" s="164"/>
    </row>
    <row r="524" spans="1:49" ht="21.75" customHeight="1">
      <c r="A524" s="138"/>
      <c r="B524" s="133" t="str">
        <f t="array" ref="B524">INDEX(รายชื่ออาจารย์ตามสาขา!$C:$C,MATCH('เอกสารหมายเลข 1 ส่งเสิรม'!$T524,รายชื่ออาจารย์ตามสาขา!$B:$B,0))</f>
        <v>ผศ.วัชระ  อักขระ</v>
      </c>
      <c r="C524" s="133" t="str">
        <f t="array" ref="C524">INDEX(รายชื่ออาจารย์ตามสาขา!$D:$D,MATCH('เอกสารหมายเลข 1 ส่งเสิรม'!$T524,รายชื่ออาจารย์ตามสาขา!$B:$B,0))</f>
        <v>คณะวิทยาการจัดการ</v>
      </c>
      <c r="D524" s="133" t="str">
        <f t="array" ref="D524">INDEX(รายชื่ออาจารย์ตามสาขา!$E:$E,MATCH('เอกสารหมายเลข 1 ส่งเสิรม'!$T524,รายชื่ออาจารย์ตามสาขา!$B:$B,0))</f>
        <v>สาขาวิชาการบริหารทรัพยากรมนุษย์ และการจัดการทั่วไป</v>
      </c>
      <c r="E524" s="133"/>
      <c r="F524" s="133"/>
      <c r="G524" s="133"/>
      <c r="H524" s="133"/>
      <c r="I524" s="133" t="e">
        <f t="array" aca="1" ref="I524" ca="1">_xludf.IFNA(INDEX(รายชื่ออาจารย์ตามสาขา!$F:$F,MATCH('เอกสารหมายเลข 1 ส่งเสิรม'!$T524,รายชื่ออาจารย์ตามสาขา!$B:$B,0)),"บุคคลภายนอก")</f>
        <v>#NAME?</v>
      </c>
      <c r="J524" s="135" t="e">
        <f t="shared" ca="1" si="993"/>
        <v>#NAME?</v>
      </c>
      <c r="K524" s="135" t="e">
        <f t="shared" ca="1" si="994"/>
        <v>#NAME?</v>
      </c>
      <c r="L524" s="135"/>
      <c r="M524" s="135" t="e">
        <f t="shared" ca="1" si="995"/>
        <v>#NAME?</v>
      </c>
      <c r="N524" s="135" t="e">
        <f t="shared" ca="1" si="996"/>
        <v>#NAME?</v>
      </c>
      <c r="O524" s="135" t="e">
        <f t="shared" ca="1" si="997"/>
        <v>#NAME?</v>
      </c>
      <c r="P524" s="135" t="e">
        <f t="shared" ca="1" si="789"/>
        <v>#NAME?</v>
      </c>
      <c r="Q524" s="138"/>
      <c r="R524" s="138"/>
      <c r="S524" s="138"/>
      <c r="T524" s="140">
        <v>3480600187951</v>
      </c>
      <c r="U524" s="140">
        <v>3480600187951</v>
      </c>
      <c r="V524" s="131">
        <f t="shared" si="18"/>
        <v>1</v>
      </c>
      <c r="W524" s="135">
        <f t="shared" si="998"/>
        <v>0</v>
      </c>
      <c r="X524" s="135">
        <f t="shared" si="999"/>
        <v>0</v>
      </c>
      <c r="Y524" s="135"/>
      <c r="Z524" s="135">
        <f t="shared" si="1000"/>
        <v>0</v>
      </c>
      <c r="AA524" s="135">
        <f t="shared" si="1001"/>
        <v>0</v>
      </c>
      <c r="AB524" s="135">
        <f t="shared" si="1002"/>
        <v>0</v>
      </c>
      <c r="AC524" s="135">
        <f t="shared" si="791"/>
        <v>0</v>
      </c>
      <c r="AD524" s="164"/>
      <c r="AE524" s="164"/>
      <c r="AF524" s="164"/>
      <c r="AG524" s="164"/>
      <c r="AH524" s="164"/>
      <c r="AI524" s="164"/>
      <c r="AJ524" s="164"/>
      <c r="AK524" s="164"/>
      <c r="AL524" s="164"/>
      <c r="AM524" s="164"/>
      <c r="AN524" s="164"/>
      <c r="AO524" s="164"/>
      <c r="AP524" s="164"/>
      <c r="AQ524" s="164"/>
      <c r="AR524" s="164"/>
      <c r="AS524" s="164"/>
      <c r="AT524" s="164"/>
      <c r="AU524" s="164"/>
      <c r="AV524" s="164"/>
      <c r="AW524" s="164"/>
    </row>
    <row r="525" spans="1:49" ht="21.75" customHeight="1">
      <c r="A525" s="126">
        <v>6</v>
      </c>
      <c r="B525" s="127" t="str">
        <f>D526</f>
        <v>สาขาวิชาการบัญชี</v>
      </c>
      <c r="C525" s="127"/>
      <c r="D525" s="127"/>
      <c r="E525" s="127"/>
      <c r="F525" s="127"/>
      <c r="G525" s="127"/>
      <c r="H525" s="127"/>
      <c r="I525" s="127"/>
      <c r="J525" s="129" t="e">
        <f t="shared" ref="J525:O525" ca="1" si="1003">SUMIF($D:$D,$B525,J:J)</f>
        <v>#NAME?</v>
      </c>
      <c r="K525" s="129" t="e">
        <f t="shared" ca="1" si="1003"/>
        <v>#NAME?</v>
      </c>
      <c r="L525" s="129">
        <f t="shared" si="1003"/>
        <v>0</v>
      </c>
      <c r="M525" s="129" t="e">
        <f t="shared" ca="1" si="1003"/>
        <v>#NAME?</v>
      </c>
      <c r="N525" s="129" t="e">
        <f t="shared" ca="1" si="1003"/>
        <v>#NAME?</v>
      </c>
      <c r="O525" s="129" t="e">
        <f t="shared" ca="1" si="1003"/>
        <v>#NAME?</v>
      </c>
      <c r="P525" s="129" t="e">
        <f t="shared" ca="1" si="789"/>
        <v>#NAME?</v>
      </c>
      <c r="Q525" s="126"/>
      <c r="R525" s="126"/>
      <c r="S525" s="126"/>
      <c r="T525" s="130"/>
      <c r="U525" s="130"/>
      <c r="V525" s="131">
        <f t="shared" si="18"/>
        <v>0</v>
      </c>
      <c r="W525" s="129">
        <f t="shared" ref="W525:AB525" si="1004">SUMIF($D:$D,$B525,W:W)</f>
        <v>0</v>
      </c>
      <c r="X525" s="129">
        <f t="shared" si="1004"/>
        <v>0</v>
      </c>
      <c r="Y525" s="129">
        <f t="shared" si="1004"/>
        <v>0</v>
      </c>
      <c r="Z525" s="129">
        <f t="shared" si="1004"/>
        <v>0</v>
      </c>
      <c r="AA525" s="129">
        <f t="shared" si="1004"/>
        <v>0</v>
      </c>
      <c r="AB525" s="129">
        <f t="shared" si="1004"/>
        <v>0</v>
      </c>
      <c r="AC525" s="129">
        <f t="shared" si="791"/>
        <v>0</v>
      </c>
      <c r="AD525" s="165"/>
      <c r="AE525" s="165"/>
      <c r="AF525" s="165"/>
      <c r="AG525" s="165"/>
      <c r="AH525" s="165"/>
      <c r="AI525" s="165"/>
      <c r="AJ525" s="165"/>
      <c r="AK525" s="165"/>
      <c r="AL525" s="165"/>
      <c r="AM525" s="165"/>
      <c r="AN525" s="165"/>
      <c r="AO525" s="165"/>
      <c r="AP525" s="165"/>
      <c r="AQ525" s="165"/>
      <c r="AR525" s="165"/>
      <c r="AS525" s="165"/>
      <c r="AT525" s="165"/>
      <c r="AU525" s="165"/>
      <c r="AV525" s="165"/>
      <c r="AW525" s="165"/>
    </row>
    <row r="526" spans="1:49" ht="21.75" customHeight="1">
      <c r="A526" s="138"/>
      <c r="B526" s="133" t="str">
        <f t="array" ref="B526">INDEX(รายชื่ออาจารย์ตามสาขา!$C:$C,MATCH('เอกสารหมายเลข 1 ส่งเสิรม'!$T526,รายชื่ออาจารย์ตามสาขา!$B:$B,0))</f>
        <v>นายกฤตกร  มั่นสุวรรณ</v>
      </c>
      <c r="C526" s="133" t="str">
        <f t="array" ref="C526">INDEX(รายชื่ออาจารย์ตามสาขา!$D:$D,MATCH('เอกสารหมายเลข 1 ส่งเสิรม'!$T526,รายชื่ออาจารย์ตามสาขา!$B:$B,0))</f>
        <v>คณะวิทยาการจัดการ</v>
      </c>
      <c r="D526" s="133" t="str">
        <f t="array" ref="D526">INDEX(รายชื่ออาจารย์ตามสาขา!$E:$E,MATCH('เอกสารหมายเลข 1 ส่งเสิรม'!$T526,รายชื่ออาจารย์ตามสาขา!$B:$B,0))</f>
        <v>สาขาวิชาการบัญชี</v>
      </c>
      <c r="E526" s="133"/>
      <c r="F526" s="133"/>
      <c r="G526" s="133"/>
      <c r="H526" s="133"/>
      <c r="I526" s="133" t="e">
        <f t="array" aca="1" ref="I526" ca="1">_xludf.IFNA(INDEX(รายชื่ออาจารย์ตามสาขา!$F:$F,MATCH('เอกสารหมายเลข 1 ส่งเสิรม'!$T526,รายชื่ออาจารย์ตามสาขา!$B:$B,0)),"บุคคลภายนอก")</f>
        <v>#NAME?</v>
      </c>
      <c r="J526" s="135" t="e">
        <f t="shared" ref="J526:J527" ca="1" si="1005">IF(I526="ข้าราชการพลเรือนในสถาบันอุดมศึกษา",1,0)</f>
        <v>#NAME?</v>
      </c>
      <c r="K526" s="135" t="e">
        <f t="shared" ref="K526:K527" ca="1" si="1006">IF(I526="พนักงานมหาวิทยาลัย",1,0)</f>
        <v>#NAME?</v>
      </c>
      <c r="L526" s="135"/>
      <c r="M526" s="135" t="e">
        <f t="shared" ref="M526:M527" ca="1" si="1007">IF(I526="ลูกจ้างชั่วคราวรายเดือน",1,0)</f>
        <v>#NAME?</v>
      </c>
      <c r="N526" s="135" t="e">
        <f t="shared" ref="N526:N527" ca="1" si="1008">IF(I526="อาจารย์พิเศษรายชั่วโมง",1,0)</f>
        <v>#NAME?</v>
      </c>
      <c r="O526" s="135" t="e">
        <f t="shared" ref="O526:O527" ca="1" si="1009">IF(I526="บุคคลภายนอก",1,0)</f>
        <v>#NAME?</v>
      </c>
      <c r="P526" s="135" t="e">
        <f t="shared" ca="1" si="789"/>
        <v>#NAME?</v>
      </c>
      <c r="Q526" s="138"/>
      <c r="R526" s="138"/>
      <c r="S526" s="138"/>
      <c r="T526" s="140">
        <v>1489900070121</v>
      </c>
      <c r="U526" s="140">
        <v>1489900070121</v>
      </c>
      <c r="V526" s="131">
        <f t="shared" si="18"/>
        <v>1</v>
      </c>
      <c r="W526" s="135">
        <f t="shared" ref="W526:W527" si="1010">IF(V526="ข้าราชการพลเรือนในสถาบันอุดมศึกษา",1,0)</f>
        <v>0</v>
      </c>
      <c r="X526" s="135">
        <f t="shared" ref="X526:X527" si="1011">IF(V526="พนักงานมหาวิทยาลัย",1,0)</f>
        <v>0</v>
      </c>
      <c r="Y526" s="135"/>
      <c r="Z526" s="135">
        <f t="shared" ref="Z526:Z527" si="1012">IF(V526="ลูกจ้างชั่วคราวรายเดือน",1,0)</f>
        <v>0</v>
      </c>
      <c r="AA526" s="135">
        <f t="shared" ref="AA526:AA527" si="1013">IF(V526="อาจารย์พิเศษรายชั่วโมง",1,0)</f>
        <v>0</v>
      </c>
      <c r="AB526" s="135">
        <f t="shared" ref="AB526:AB527" si="1014">IF(V526="บุคคลภายนอก",1,0)</f>
        <v>0</v>
      </c>
      <c r="AC526" s="135">
        <f t="shared" si="791"/>
        <v>0</v>
      </c>
      <c r="AD526" s="164"/>
      <c r="AE526" s="164"/>
      <c r="AF526" s="164"/>
      <c r="AG526" s="164"/>
      <c r="AH526" s="164"/>
      <c r="AI526" s="164"/>
      <c r="AJ526" s="164"/>
      <c r="AK526" s="164"/>
      <c r="AL526" s="164"/>
      <c r="AM526" s="164"/>
      <c r="AN526" s="164"/>
      <c r="AO526" s="164"/>
      <c r="AP526" s="164"/>
      <c r="AQ526" s="164"/>
      <c r="AR526" s="164"/>
      <c r="AS526" s="164"/>
      <c r="AT526" s="164"/>
      <c r="AU526" s="164"/>
      <c r="AV526" s="164"/>
      <c r="AW526" s="164"/>
    </row>
    <row r="527" spans="1:49" ht="21.75" customHeight="1">
      <c r="A527" s="138"/>
      <c r="B527" s="133" t="str">
        <f t="array" ref="B527">INDEX(รายชื่ออาจารย์ตามสาขา!$C:$C,MATCH('เอกสารหมายเลข 1 ส่งเสิรม'!$T527,รายชื่ออาจารย์ตามสาขา!$B:$B,0))</f>
        <v>นางสาวสายทิพย์  จะโนภาษ</v>
      </c>
      <c r="C527" s="133" t="str">
        <f t="array" ref="C527">INDEX(รายชื่ออาจารย์ตามสาขา!$D:$D,MATCH('เอกสารหมายเลข 1 ส่งเสิรม'!$T527,รายชื่ออาจารย์ตามสาขา!$B:$B,0))</f>
        <v>คณะวิทยาการจัดการ</v>
      </c>
      <c r="D527" s="133" t="str">
        <f t="array" ref="D527">INDEX(รายชื่ออาจารย์ตามสาขา!$E:$E,MATCH('เอกสารหมายเลข 1 ส่งเสิรม'!$T527,รายชื่ออาจารย์ตามสาขา!$B:$B,0))</f>
        <v>สาขาวิชาการบัญชี</v>
      </c>
      <c r="E527" s="133"/>
      <c r="F527" s="133"/>
      <c r="G527" s="133"/>
      <c r="H527" s="133"/>
      <c r="I527" s="133" t="e">
        <f t="array" aca="1" ref="I527" ca="1">_xludf.IFNA(INDEX(รายชื่ออาจารย์ตามสาขา!$F:$F,MATCH('เอกสารหมายเลข 1 ส่งเสิรม'!$T527,รายชื่ออาจารย์ตามสาขา!$B:$B,0)),"บุคคลภายนอก")</f>
        <v>#NAME?</v>
      </c>
      <c r="J527" s="135" t="e">
        <f t="shared" ca="1" si="1005"/>
        <v>#NAME?</v>
      </c>
      <c r="K527" s="135" t="e">
        <f t="shared" ca="1" si="1006"/>
        <v>#NAME?</v>
      </c>
      <c r="L527" s="135"/>
      <c r="M527" s="135" t="e">
        <f t="shared" ca="1" si="1007"/>
        <v>#NAME?</v>
      </c>
      <c r="N527" s="135" t="e">
        <f t="shared" ca="1" si="1008"/>
        <v>#NAME?</v>
      </c>
      <c r="O527" s="135" t="e">
        <f t="shared" ca="1" si="1009"/>
        <v>#NAME?</v>
      </c>
      <c r="P527" s="135" t="e">
        <f t="shared" ca="1" si="789"/>
        <v>#NAME?</v>
      </c>
      <c r="Q527" s="138"/>
      <c r="R527" s="138"/>
      <c r="S527" s="138"/>
      <c r="T527" s="140">
        <v>3409700043895</v>
      </c>
      <c r="U527" s="140">
        <v>3409700043895</v>
      </c>
      <c r="V527" s="131">
        <f t="shared" si="18"/>
        <v>1</v>
      </c>
      <c r="W527" s="135">
        <f t="shared" si="1010"/>
        <v>0</v>
      </c>
      <c r="X527" s="135">
        <f t="shared" si="1011"/>
        <v>0</v>
      </c>
      <c r="Y527" s="135"/>
      <c r="Z527" s="135">
        <f t="shared" si="1012"/>
        <v>0</v>
      </c>
      <c r="AA527" s="135">
        <f t="shared" si="1013"/>
        <v>0</v>
      </c>
      <c r="AB527" s="135">
        <f t="shared" si="1014"/>
        <v>0</v>
      </c>
      <c r="AC527" s="135">
        <f t="shared" si="791"/>
        <v>0</v>
      </c>
      <c r="AD527" s="164"/>
      <c r="AE527" s="164"/>
      <c r="AF527" s="164"/>
      <c r="AG527" s="164"/>
      <c r="AH527" s="164"/>
      <c r="AI527" s="164"/>
      <c r="AJ527" s="164"/>
      <c r="AK527" s="164"/>
      <c r="AL527" s="164"/>
      <c r="AM527" s="164"/>
      <c r="AN527" s="164"/>
      <c r="AO527" s="164"/>
      <c r="AP527" s="164"/>
      <c r="AQ527" s="164"/>
      <c r="AR527" s="164"/>
      <c r="AS527" s="164"/>
      <c r="AT527" s="164"/>
      <c r="AU527" s="164"/>
      <c r="AV527" s="164"/>
      <c r="AW527" s="164"/>
    </row>
    <row r="528" spans="1:49" ht="21.75" customHeight="1">
      <c r="A528" s="126">
        <v>7</v>
      </c>
      <c r="B528" s="127" t="str">
        <f>D529</f>
        <v>สาขาวิชาคอมพิวเตอร์ธุรกิจ</v>
      </c>
      <c r="C528" s="127"/>
      <c r="D528" s="127"/>
      <c r="E528" s="127"/>
      <c r="F528" s="127"/>
      <c r="G528" s="127"/>
      <c r="H528" s="127"/>
      <c r="I528" s="127"/>
      <c r="J528" s="129" t="e">
        <f t="shared" ref="J528:O528" ca="1" si="1015">SUMIF($D:$D,$B528,J:J)</f>
        <v>#NAME?</v>
      </c>
      <c r="K528" s="129" t="e">
        <f t="shared" ca="1" si="1015"/>
        <v>#NAME?</v>
      </c>
      <c r="L528" s="129">
        <f t="shared" si="1015"/>
        <v>0</v>
      </c>
      <c r="M528" s="129" t="e">
        <f t="shared" ca="1" si="1015"/>
        <v>#NAME?</v>
      </c>
      <c r="N528" s="129" t="e">
        <f t="shared" ca="1" si="1015"/>
        <v>#NAME?</v>
      </c>
      <c r="O528" s="129" t="e">
        <f t="shared" ca="1" si="1015"/>
        <v>#NAME?</v>
      </c>
      <c r="P528" s="129" t="e">
        <f t="shared" ca="1" si="789"/>
        <v>#NAME?</v>
      </c>
      <c r="Q528" s="126"/>
      <c r="R528" s="126"/>
      <c r="S528" s="126"/>
      <c r="T528" s="130"/>
      <c r="U528" s="130"/>
      <c r="V528" s="131">
        <f t="shared" si="18"/>
        <v>0</v>
      </c>
      <c r="W528" s="129">
        <f t="shared" ref="W528:AB528" si="1016">SUMIF($D:$D,$B528,W:W)</f>
        <v>0</v>
      </c>
      <c r="X528" s="129">
        <f t="shared" si="1016"/>
        <v>0</v>
      </c>
      <c r="Y528" s="129">
        <f t="shared" si="1016"/>
        <v>0</v>
      </c>
      <c r="Z528" s="129">
        <f t="shared" si="1016"/>
        <v>0</v>
      </c>
      <c r="AA528" s="129">
        <f t="shared" si="1016"/>
        <v>0</v>
      </c>
      <c r="AB528" s="129">
        <f t="shared" si="1016"/>
        <v>0</v>
      </c>
      <c r="AC528" s="129">
        <f t="shared" si="791"/>
        <v>0</v>
      </c>
      <c r="AD528" s="165"/>
      <c r="AE528" s="165"/>
      <c r="AF528" s="165"/>
      <c r="AG528" s="165"/>
      <c r="AH528" s="165"/>
      <c r="AI528" s="165"/>
      <c r="AJ528" s="165"/>
      <c r="AK528" s="165"/>
      <c r="AL528" s="165"/>
      <c r="AM528" s="165"/>
      <c r="AN528" s="165"/>
      <c r="AO528" s="165"/>
      <c r="AP528" s="165"/>
      <c r="AQ528" s="165"/>
      <c r="AR528" s="165"/>
      <c r="AS528" s="165"/>
      <c r="AT528" s="165"/>
      <c r="AU528" s="165"/>
      <c r="AV528" s="165"/>
      <c r="AW528" s="165"/>
    </row>
    <row r="529" spans="1:49" ht="21.75" customHeight="1">
      <c r="A529" s="138"/>
      <c r="B529" s="133" t="str">
        <f t="array" ref="B529">INDEX(รายชื่ออาจารย์ตามสาขา!$C:$C,MATCH('เอกสารหมายเลข 1 ส่งเสิรม'!$T529,รายชื่ออาจารย์ตามสาขา!$B:$B,0))</f>
        <v>นางธิติมา  รจนา</v>
      </c>
      <c r="C529" s="133" t="str">
        <f t="array" ref="C529">INDEX(รายชื่ออาจารย์ตามสาขา!$D:$D,MATCH('เอกสารหมายเลข 1 ส่งเสิรม'!$T529,รายชื่ออาจารย์ตามสาขา!$B:$B,0))</f>
        <v>คณะวิทยาการจัดการ</v>
      </c>
      <c r="D529" s="133" t="str">
        <f t="array" ref="D529">INDEX(รายชื่ออาจารย์ตามสาขา!$E:$E,MATCH('เอกสารหมายเลข 1 ส่งเสิรม'!$T529,รายชื่ออาจารย์ตามสาขา!$B:$B,0))</f>
        <v>สาขาวิชาคอมพิวเตอร์ธุรกิจ</v>
      </c>
      <c r="E529" s="133"/>
      <c r="F529" s="133"/>
      <c r="G529" s="133"/>
      <c r="H529" s="133"/>
      <c r="I529" s="133" t="e">
        <f t="array" aca="1" ref="I529" ca="1">_xludf.IFNA(INDEX(รายชื่ออาจารย์ตามสาขา!$F:$F,MATCH('เอกสารหมายเลข 1 ส่งเสิรม'!$T529,รายชื่ออาจารย์ตามสาขา!$B:$B,0)),"บุคคลภายนอก")</f>
        <v>#NAME?</v>
      </c>
      <c r="J529" s="135" t="e">
        <f t="shared" ref="J529:J531" ca="1" si="1017">IF(I529="ข้าราชการพลเรือนในสถาบันอุดมศึกษา",1,0)</f>
        <v>#NAME?</v>
      </c>
      <c r="K529" s="135" t="e">
        <f t="shared" ref="K529:K531" ca="1" si="1018">IF(I529="พนักงานมหาวิทยาลัย",1,0)</f>
        <v>#NAME?</v>
      </c>
      <c r="L529" s="135"/>
      <c r="M529" s="135" t="e">
        <f t="shared" ref="M529:M531" ca="1" si="1019">IF(I529="ลูกจ้างชั่วคราวรายเดือน",1,0)</f>
        <v>#NAME?</v>
      </c>
      <c r="N529" s="135" t="e">
        <f t="shared" ref="N529:N531" ca="1" si="1020">IF(I529="อาจารย์พิเศษรายชั่วโมง",1,0)</f>
        <v>#NAME?</v>
      </c>
      <c r="O529" s="135" t="e">
        <f t="shared" ref="O529:O531" ca="1" si="1021">IF(I529="บุคคลภายนอก",1,0)</f>
        <v>#NAME?</v>
      </c>
      <c r="P529" s="135" t="e">
        <f t="shared" ca="1" si="789"/>
        <v>#NAME?</v>
      </c>
      <c r="Q529" s="138"/>
      <c r="R529" s="138"/>
      <c r="S529" s="138"/>
      <c r="T529" s="140">
        <v>3470600340989</v>
      </c>
      <c r="U529" s="140">
        <v>3470600340989</v>
      </c>
      <c r="V529" s="131">
        <f t="shared" si="18"/>
        <v>1</v>
      </c>
      <c r="W529" s="135">
        <f t="shared" ref="W529:W531" si="1022">IF(V529="ข้าราชการพลเรือนในสถาบันอุดมศึกษา",1,0)</f>
        <v>0</v>
      </c>
      <c r="X529" s="135">
        <f t="shared" ref="X529:X531" si="1023">IF(V529="พนักงานมหาวิทยาลัย",1,0)</f>
        <v>0</v>
      </c>
      <c r="Y529" s="135"/>
      <c r="Z529" s="135">
        <f t="shared" ref="Z529:Z531" si="1024">IF(V529="ลูกจ้างชั่วคราวรายเดือน",1,0)</f>
        <v>0</v>
      </c>
      <c r="AA529" s="135">
        <f t="shared" ref="AA529:AA531" si="1025">IF(V529="อาจารย์พิเศษรายชั่วโมง",1,0)</f>
        <v>0</v>
      </c>
      <c r="AB529" s="135">
        <f t="shared" ref="AB529:AB531" si="1026">IF(V529="บุคคลภายนอก",1,0)</f>
        <v>0</v>
      </c>
      <c r="AC529" s="135">
        <f t="shared" si="791"/>
        <v>0</v>
      </c>
      <c r="AD529" s="164"/>
      <c r="AE529" s="164"/>
      <c r="AF529" s="164"/>
      <c r="AG529" s="164"/>
      <c r="AH529" s="164"/>
      <c r="AI529" s="164"/>
      <c r="AJ529" s="164"/>
      <c r="AK529" s="164"/>
      <c r="AL529" s="164"/>
      <c r="AM529" s="164"/>
      <c r="AN529" s="164"/>
      <c r="AO529" s="164"/>
      <c r="AP529" s="164"/>
      <c r="AQ529" s="164"/>
      <c r="AR529" s="164"/>
      <c r="AS529" s="164"/>
      <c r="AT529" s="164"/>
      <c r="AU529" s="164"/>
      <c r="AV529" s="164"/>
      <c r="AW529" s="164"/>
    </row>
    <row r="530" spans="1:49" ht="21.75" customHeight="1">
      <c r="A530" s="138"/>
      <c r="B530" s="133" t="str">
        <f t="array" ref="B530">INDEX(รายชื่ออาจารย์ตามสาขา!$C:$C,MATCH('เอกสารหมายเลข 1 ส่งเสิรม'!$T530,รายชื่ออาจารย์ตามสาขา!$B:$B,0))</f>
        <v>นางสาวสิริพาพร  ยืนสุข</v>
      </c>
      <c r="C530" s="133" t="str">
        <f t="array" ref="C530">INDEX(รายชื่ออาจารย์ตามสาขา!$D:$D,MATCH('เอกสารหมายเลข 1 ส่งเสิรม'!$T530,รายชื่ออาจารย์ตามสาขา!$B:$B,0))</f>
        <v>คณะวิทยาการจัดการ</v>
      </c>
      <c r="D530" s="133" t="str">
        <f t="array" ref="D530">INDEX(รายชื่ออาจารย์ตามสาขา!$E:$E,MATCH('เอกสารหมายเลข 1 ส่งเสิรม'!$T530,รายชื่ออาจารย์ตามสาขา!$B:$B,0))</f>
        <v>สาขาวิชาคอมพิวเตอร์ธุรกิจ</v>
      </c>
      <c r="E530" s="133"/>
      <c r="F530" s="133"/>
      <c r="G530" s="133"/>
      <c r="H530" s="133"/>
      <c r="I530" s="133" t="e">
        <f t="array" aca="1" ref="I530" ca="1">_xludf.IFNA(INDEX(รายชื่ออาจารย์ตามสาขา!$F:$F,MATCH('เอกสารหมายเลข 1 ส่งเสิรม'!$T530,รายชื่ออาจารย์ตามสาขา!$B:$B,0)),"บุคคลภายนอก")</f>
        <v>#NAME?</v>
      </c>
      <c r="J530" s="135" t="e">
        <f t="shared" ca="1" si="1017"/>
        <v>#NAME?</v>
      </c>
      <c r="K530" s="135" t="e">
        <f t="shared" ca="1" si="1018"/>
        <v>#NAME?</v>
      </c>
      <c r="L530" s="135"/>
      <c r="M530" s="135" t="e">
        <f t="shared" ca="1" si="1019"/>
        <v>#NAME?</v>
      </c>
      <c r="N530" s="135" t="e">
        <f t="shared" ca="1" si="1020"/>
        <v>#NAME?</v>
      </c>
      <c r="O530" s="135" t="e">
        <f t="shared" ca="1" si="1021"/>
        <v>#NAME?</v>
      </c>
      <c r="P530" s="135" t="e">
        <f t="shared" ca="1" si="789"/>
        <v>#NAME?</v>
      </c>
      <c r="Q530" s="138"/>
      <c r="R530" s="138"/>
      <c r="S530" s="138"/>
      <c r="T530" s="140">
        <v>3349900533111</v>
      </c>
      <c r="U530" s="140">
        <v>3349900533111</v>
      </c>
      <c r="V530" s="131">
        <f t="shared" si="18"/>
        <v>1</v>
      </c>
      <c r="W530" s="135">
        <f t="shared" si="1022"/>
        <v>0</v>
      </c>
      <c r="X530" s="135">
        <f t="shared" si="1023"/>
        <v>0</v>
      </c>
      <c r="Y530" s="135"/>
      <c r="Z530" s="135">
        <f t="shared" si="1024"/>
        <v>0</v>
      </c>
      <c r="AA530" s="135">
        <f t="shared" si="1025"/>
        <v>0</v>
      </c>
      <c r="AB530" s="135">
        <f t="shared" si="1026"/>
        <v>0</v>
      </c>
      <c r="AC530" s="135">
        <f t="shared" si="791"/>
        <v>0</v>
      </c>
      <c r="AD530" s="164"/>
      <c r="AE530" s="164"/>
      <c r="AF530" s="164"/>
      <c r="AG530" s="164"/>
      <c r="AH530" s="164"/>
      <c r="AI530" s="164"/>
      <c r="AJ530" s="164"/>
      <c r="AK530" s="164"/>
      <c r="AL530" s="164"/>
      <c r="AM530" s="164"/>
      <c r="AN530" s="164"/>
      <c r="AO530" s="164"/>
      <c r="AP530" s="164"/>
      <c r="AQ530" s="164"/>
      <c r="AR530" s="164"/>
      <c r="AS530" s="164"/>
      <c r="AT530" s="164"/>
      <c r="AU530" s="164"/>
      <c r="AV530" s="164"/>
      <c r="AW530" s="164"/>
    </row>
    <row r="531" spans="1:49" ht="21.75" customHeight="1">
      <c r="A531" s="138"/>
      <c r="B531" s="133" t="str">
        <f t="array" ref="B531">INDEX(รายชื่ออาจารย์ตามสาขา!$C:$C,MATCH('เอกสารหมายเลข 1 ส่งเสิรม'!$T531,รายชื่ออาจารย์ตามสาขา!$B:$B,0))</f>
        <v>นายวชิรวีร์  คุณธรรม</v>
      </c>
      <c r="C531" s="133" t="str">
        <f t="array" ref="C531">INDEX(รายชื่ออาจารย์ตามสาขา!$D:$D,MATCH('เอกสารหมายเลข 1 ส่งเสิรม'!$T531,รายชื่ออาจารย์ตามสาขา!$B:$B,0))</f>
        <v>คณะวิทยาการจัดการ</v>
      </c>
      <c r="D531" s="133" t="str">
        <f t="array" ref="D531">INDEX(รายชื่ออาจารย์ตามสาขา!$E:$E,MATCH('เอกสารหมายเลข 1 ส่งเสิรม'!$T531,รายชื่ออาจารย์ตามสาขา!$B:$B,0))</f>
        <v>สาขาวิชาคอมพิวเตอร์ธุรกิจ</v>
      </c>
      <c r="E531" s="133"/>
      <c r="F531" s="133"/>
      <c r="G531" s="133"/>
      <c r="H531" s="133"/>
      <c r="I531" s="133" t="e">
        <f t="array" aca="1" ref="I531" ca="1">_xludf.IFNA(INDEX(รายชื่ออาจารย์ตามสาขา!$F:$F,MATCH('เอกสารหมายเลข 1 ส่งเสิรม'!$T531,รายชื่ออาจารย์ตามสาขา!$B:$B,0)),"บุคคลภายนอก")</f>
        <v>#NAME?</v>
      </c>
      <c r="J531" s="135" t="e">
        <f t="shared" ca="1" si="1017"/>
        <v>#NAME?</v>
      </c>
      <c r="K531" s="135" t="e">
        <f t="shared" ca="1" si="1018"/>
        <v>#NAME?</v>
      </c>
      <c r="L531" s="135"/>
      <c r="M531" s="135" t="e">
        <f t="shared" ca="1" si="1019"/>
        <v>#NAME?</v>
      </c>
      <c r="N531" s="135" t="e">
        <f t="shared" ca="1" si="1020"/>
        <v>#NAME?</v>
      </c>
      <c r="O531" s="135" t="e">
        <f t="shared" ca="1" si="1021"/>
        <v>#NAME?</v>
      </c>
      <c r="P531" s="135" t="e">
        <f t="shared" ca="1" si="789"/>
        <v>#NAME?</v>
      </c>
      <c r="Q531" s="138"/>
      <c r="R531" s="138"/>
      <c r="S531" s="138"/>
      <c r="T531" s="140">
        <v>1471100054931</v>
      </c>
      <c r="U531" s="140">
        <v>1471100054931</v>
      </c>
      <c r="V531" s="131">
        <f t="shared" si="18"/>
        <v>1</v>
      </c>
      <c r="W531" s="135">
        <f t="shared" si="1022"/>
        <v>0</v>
      </c>
      <c r="X531" s="135">
        <f t="shared" si="1023"/>
        <v>0</v>
      </c>
      <c r="Y531" s="135"/>
      <c r="Z531" s="135">
        <f t="shared" si="1024"/>
        <v>0</v>
      </c>
      <c r="AA531" s="135">
        <f t="shared" si="1025"/>
        <v>0</v>
      </c>
      <c r="AB531" s="135">
        <f t="shared" si="1026"/>
        <v>0</v>
      </c>
      <c r="AC531" s="135">
        <f t="shared" si="791"/>
        <v>0</v>
      </c>
      <c r="AD531" s="164"/>
      <c r="AE531" s="164"/>
      <c r="AF531" s="164"/>
      <c r="AG531" s="164"/>
      <c r="AH531" s="164"/>
      <c r="AI531" s="164"/>
      <c r="AJ531" s="164"/>
      <c r="AK531" s="164"/>
      <c r="AL531" s="164"/>
      <c r="AM531" s="164"/>
      <c r="AN531" s="164"/>
      <c r="AO531" s="164"/>
      <c r="AP531" s="164"/>
      <c r="AQ531" s="164"/>
      <c r="AR531" s="164"/>
      <c r="AS531" s="164"/>
      <c r="AT531" s="164"/>
      <c r="AU531" s="164"/>
      <c r="AV531" s="164"/>
      <c r="AW531" s="164"/>
    </row>
    <row r="532" spans="1:49" ht="21.75" customHeight="1">
      <c r="A532" s="126">
        <v>8</v>
      </c>
      <c r="B532" s="127" t="str">
        <f>D533</f>
        <v>สาขาวิชารัฐประศาสนศาสตร์</v>
      </c>
      <c r="C532" s="127"/>
      <c r="D532" s="127"/>
      <c r="E532" s="127"/>
      <c r="F532" s="127"/>
      <c r="G532" s="127"/>
      <c r="H532" s="127"/>
      <c r="I532" s="127"/>
      <c r="J532" s="129" t="e">
        <f t="shared" ref="J532:O532" ca="1" si="1027">SUMIF($D:$D,$B532,J:J)</f>
        <v>#NAME?</v>
      </c>
      <c r="K532" s="129" t="e">
        <f t="shared" ca="1" si="1027"/>
        <v>#NAME?</v>
      </c>
      <c r="L532" s="129">
        <f t="shared" si="1027"/>
        <v>0</v>
      </c>
      <c r="M532" s="129" t="e">
        <f t="shared" ca="1" si="1027"/>
        <v>#NAME?</v>
      </c>
      <c r="N532" s="129" t="e">
        <f t="shared" ca="1" si="1027"/>
        <v>#NAME?</v>
      </c>
      <c r="O532" s="129" t="e">
        <f t="shared" ca="1" si="1027"/>
        <v>#NAME?</v>
      </c>
      <c r="P532" s="129" t="e">
        <f t="shared" ca="1" si="789"/>
        <v>#NAME?</v>
      </c>
      <c r="Q532" s="126"/>
      <c r="R532" s="126"/>
      <c r="S532" s="126"/>
      <c r="T532" s="130"/>
      <c r="U532" s="130"/>
      <c r="V532" s="131">
        <f t="shared" si="18"/>
        <v>0</v>
      </c>
      <c r="W532" s="129">
        <f t="shared" ref="W532:AB532" si="1028">SUMIF($D:$D,$B532,W:W)</f>
        <v>0</v>
      </c>
      <c r="X532" s="129">
        <f t="shared" si="1028"/>
        <v>0</v>
      </c>
      <c r="Y532" s="129">
        <f t="shared" si="1028"/>
        <v>0</v>
      </c>
      <c r="Z532" s="129">
        <f t="shared" si="1028"/>
        <v>0</v>
      </c>
      <c r="AA532" s="129">
        <f t="shared" si="1028"/>
        <v>0</v>
      </c>
      <c r="AB532" s="129">
        <f t="shared" si="1028"/>
        <v>0</v>
      </c>
      <c r="AC532" s="129">
        <f t="shared" si="791"/>
        <v>0</v>
      </c>
      <c r="AD532" s="165"/>
      <c r="AE532" s="165"/>
      <c r="AF532" s="165"/>
      <c r="AG532" s="165"/>
      <c r="AH532" s="165"/>
      <c r="AI532" s="165"/>
      <c r="AJ532" s="165"/>
      <c r="AK532" s="165"/>
      <c r="AL532" s="165"/>
      <c r="AM532" s="165"/>
      <c r="AN532" s="165"/>
      <c r="AO532" s="165"/>
      <c r="AP532" s="165"/>
      <c r="AQ532" s="165"/>
      <c r="AR532" s="165"/>
      <c r="AS532" s="165"/>
      <c r="AT532" s="165"/>
      <c r="AU532" s="165"/>
      <c r="AV532" s="165"/>
      <c r="AW532" s="165"/>
    </row>
    <row r="533" spans="1:49" ht="21.75" customHeight="1">
      <c r="A533" s="138"/>
      <c r="B533" s="133" t="str">
        <f t="array" ref="B533">INDEX(รายชื่ออาจารย์ตามสาขา!$C:$C,MATCH('เอกสารหมายเลข 1 ส่งเสิรม'!$T533,รายชื่ออาจารย์ตามสาขา!$B:$B,0))</f>
        <v>นางพิศณี  พรหมเทพ</v>
      </c>
      <c r="C533" s="133" t="str">
        <f t="array" ref="C533">INDEX(รายชื่ออาจารย์ตามสาขา!$D:$D,MATCH('เอกสารหมายเลข 1 ส่งเสิรม'!$T533,รายชื่ออาจารย์ตามสาขา!$B:$B,0))</f>
        <v>คณะวิทยาการจัดการ</v>
      </c>
      <c r="D533" s="133" t="str">
        <f t="array" ref="D533">INDEX(รายชื่ออาจารย์ตามสาขา!$E:$E,MATCH('เอกสารหมายเลข 1 ส่งเสิรม'!$T533,รายชื่ออาจารย์ตามสาขา!$B:$B,0))</f>
        <v>สาขาวิชารัฐประศาสนศาสตร์</v>
      </c>
      <c r="E533" s="133"/>
      <c r="F533" s="133"/>
      <c r="G533" s="133"/>
      <c r="H533" s="133"/>
      <c r="I533" s="133" t="e">
        <f t="array" aca="1" ref="I533" ca="1">_xludf.IFNA(INDEX(รายชื่ออาจารย์ตามสาขา!$F:$F,MATCH('เอกสารหมายเลข 1 ส่งเสิรม'!$T533,รายชื่ออาจารย์ตามสาขา!$B:$B,0)),"บุคคลภายนอก")</f>
        <v>#NAME?</v>
      </c>
      <c r="J533" s="135" t="e">
        <f t="shared" ref="J533:J534" ca="1" si="1029">IF(I533="ข้าราชการพลเรือนในสถาบันอุดมศึกษา",1,0)</f>
        <v>#NAME?</v>
      </c>
      <c r="K533" s="135" t="e">
        <f t="shared" ref="K533:K534" ca="1" si="1030">IF(I533="พนักงานมหาวิทยาลัย",1,0)</f>
        <v>#NAME?</v>
      </c>
      <c r="L533" s="135"/>
      <c r="M533" s="135" t="e">
        <f t="shared" ref="M533:M534" ca="1" si="1031">IF(I533="ลูกจ้างชั่วคราวรายเดือน",1,0)</f>
        <v>#NAME?</v>
      </c>
      <c r="N533" s="135" t="e">
        <f t="shared" ref="N533:N534" ca="1" si="1032">IF(I533="อาจารย์พิเศษรายชั่วโมง",1,0)</f>
        <v>#NAME?</v>
      </c>
      <c r="O533" s="135" t="e">
        <f t="shared" ref="O533:O534" ca="1" si="1033">IF(I533="บุคคลภายนอก",1,0)</f>
        <v>#NAME?</v>
      </c>
      <c r="P533" s="135" t="e">
        <f t="shared" ca="1" si="789"/>
        <v>#NAME?</v>
      </c>
      <c r="Q533" s="138"/>
      <c r="R533" s="138"/>
      <c r="S533" s="138"/>
      <c r="T533" s="140">
        <v>3479900045140</v>
      </c>
      <c r="U533" s="140">
        <v>3479900045140</v>
      </c>
      <c r="V533" s="131">
        <f t="shared" si="18"/>
        <v>1</v>
      </c>
      <c r="W533" s="135">
        <f t="shared" ref="W533:W534" si="1034">IF(V533="ข้าราชการพลเรือนในสถาบันอุดมศึกษา",1,0)</f>
        <v>0</v>
      </c>
      <c r="X533" s="135">
        <f t="shared" ref="X533:X534" si="1035">IF(V533="พนักงานมหาวิทยาลัย",1,0)</f>
        <v>0</v>
      </c>
      <c r="Y533" s="135"/>
      <c r="Z533" s="135">
        <f t="shared" ref="Z533:Z534" si="1036">IF(V533="ลูกจ้างชั่วคราวรายเดือน",1,0)</f>
        <v>0</v>
      </c>
      <c r="AA533" s="135">
        <f t="shared" ref="AA533:AA534" si="1037">IF(V533="อาจารย์พิเศษรายชั่วโมง",1,0)</f>
        <v>0</v>
      </c>
      <c r="AB533" s="135">
        <f t="shared" ref="AB533:AB534" si="1038">IF(V533="บุคคลภายนอก",1,0)</f>
        <v>0</v>
      </c>
      <c r="AC533" s="135">
        <f t="shared" si="791"/>
        <v>0</v>
      </c>
      <c r="AD533" s="164"/>
      <c r="AE533" s="164"/>
      <c r="AF533" s="164"/>
      <c r="AG533" s="164"/>
      <c r="AH533" s="164"/>
      <c r="AI533" s="164"/>
      <c r="AJ533" s="164"/>
      <c r="AK533" s="164"/>
      <c r="AL533" s="164"/>
      <c r="AM533" s="164"/>
      <c r="AN533" s="164"/>
      <c r="AO533" s="164"/>
      <c r="AP533" s="164"/>
      <c r="AQ533" s="164"/>
      <c r="AR533" s="164"/>
      <c r="AS533" s="164"/>
      <c r="AT533" s="164"/>
      <c r="AU533" s="164"/>
      <c r="AV533" s="164"/>
      <c r="AW533" s="164"/>
    </row>
    <row r="534" spans="1:49" ht="21.75" customHeight="1">
      <c r="A534" s="138"/>
      <c r="B534" s="133" t="str">
        <f t="array" ref="B534">INDEX(รายชื่ออาจารย์ตามสาขา!$C:$C,MATCH('เอกสารหมายเลข 1 ส่งเสิรม'!$T534,รายชื่ออาจารย์ตามสาขา!$B:$B,0))</f>
        <v>นายประวิณ  กิติกรอรรถ</v>
      </c>
      <c r="C534" s="133" t="str">
        <f t="array" ref="C534">INDEX(รายชื่ออาจารย์ตามสาขา!$D:$D,MATCH('เอกสารหมายเลข 1 ส่งเสิรม'!$T534,รายชื่ออาจารย์ตามสาขา!$B:$B,0))</f>
        <v>คณะวิทยาการจัดการ</v>
      </c>
      <c r="D534" s="133" t="str">
        <f t="array" ref="D534">INDEX(รายชื่ออาจารย์ตามสาขา!$E:$E,MATCH('เอกสารหมายเลข 1 ส่งเสิรม'!$T534,รายชื่ออาจารย์ตามสาขา!$B:$B,0))</f>
        <v>สาขาวิชารัฐประศาสนศาสตร์</v>
      </c>
      <c r="E534" s="133"/>
      <c r="F534" s="133"/>
      <c r="G534" s="133"/>
      <c r="H534" s="133"/>
      <c r="I534" s="133" t="e">
        <f t="array" aca="1" ref="I534" ca="1">_xludf.IFNA(INDEX(รายชื่ออาจารย์ตามสาขา!$F:$F,MATCH('เอกสารหมายเลข 1 ส่งเสิรม'!$T534,รายชื่ออาจารย์ตามสาขา!$B:$B,0)),"บุคคลภายนอก")</f>
        <v>#NAME?</v>
      </c>
      <c r="J534" s="135" t="e">
        <f t="shared" ca="1" si="1029"/>
        <v>#NAME?</v>
      </c>
      <c r="K534" s="135" t="e">
        <f t="shared" ca="1" si="1030"/>
        <v>#NAME?</v>
      </c>
      <c r="L534" s="135"/>
      <c r="M534" s="135" t="e">
        <f t="shared" ca="1" si="1031"/>
        <v>#NAME?</v>
      </c>
      <c r="N534" s="135" t="e">
        <f t="shared" ca="1" si="1032"/>
        <v>#NAME?</v>
      </c>
      <c r="O534" s="135" t="e">
        <f t="shared" ca="1" si="1033"/>
        <v>#NAME?</v>
      </c>
      <c r="P534" s="135" t="e">
        <f t="shared" ca="1" si="789"/>
        <v>#NAME?</v>
      </c>
      <c r="Q534" s="138"/>
      <c r="R534" s="138"/>
      <c r="S534" s="138"/>
      <c r="T534" s="140">
        <v>3100502532231</v>
      </c>
      <c r="U534" s="140">
        <v>3100502532231</v>
      </c>
      <c r="V534" s="131">
        <f t="shared" si="18"/>
        <v>1</v>
      </c>
      <c r="W534" s="135">
        <f t="shared" si="1034"/>
        <v>0</v>
      </c>
      <c r="X534" s="135">
        <f t="shared" si="1035"/>
        <v>0</v>
      </c>
      <c r="Y534" s="135"/>
      <c r="Z534" s="135">
        <f t="shared" si="1036"/>
        <v>0</v>
      </c>
      <c r="AA534" s="135">
        <f t="shared" si="1037"/>
        <v>0</v>
      </c>
      <c r="AB534" s="135">
        <f t="shared" si="1038"/>
        <v>0</v>
      </c>
      <c r="AC534" s="135">
        <f t="shared" si="791"/>
        <v>0</v>
      </c>
      <c r="AD534" s="164"/>
      <c r="AE534" s="164"/>
      <c r="AF534" s="164"/>
      <c r="AG534" s="164"/>
      <c r="AH534" s="164"/>
      <c r="AI534" s="164"/>
      <c r="AJ534" s="164"/>
      <c r="AK534" s="164"/>
      <c r="AL534" s="164"/>
      <c r="AM534" s="164"/>
      <c r="AN534" s="164"/>
      <c r="AO534" s="164"/>
      <c r="AP534" s="164"/>
      <c r="AQ534" s="164"/>
      <c r="AR534" s="164"/>
      <c r="AS534" s="164"/>
      <c r="AT534" s="164"/>
      <c r="AU534" s="164"/>
      <c r="AV534" s="164"/>
      <c r="AW534" s="164"/>
    </row>
    <row r="535" spans="1:49" ht="21.75" customHeight="1">
      <c r="A535" s="126">
        <v>9</v>
      </c>
      <c r="B535" s="127" t="str">
        <f>D536</f>
        <v>สาขาวิชาโลจิสติกส์</v>
      </c>
      <c r="C535" s="127"/>
      <c r="D535" s="127"/>
      <c r="E535" s="127"/>
      <c r="F535" s="127"/>
      <c r="G535" s="127"/>
      <c r="H535" s="127"/>
      <c r="I535" s="127"/>
      <c r="J535" s="129" t="e">
        <f t="shared" ref="J535:O535" ca="1" si="1039">SUMIF($D:$D,$B535,J:J)</f>
        <v>#NAME?</v>
      </c>
      <c r="K535" s="129" t="e">
        <f t="shared" ca="1" si="1039"/>
        <v>#NAME?</v>
      </c>
      <c r="L535" s="129">
        <f t="shared" si="1039"/>
        <v>0</v>
      </c>
      <c r="M535" s="129" t="e">
        <f t="shared" ca="1" si="1039"/>
        <v>#NAME?</v>
      </c>
      <c r="N535" s="129" t="e">
        <f t="shared" ca="1" si="1039"/>
        <v>#NAME?</v>
      </c>
      <c r="O535" s="129" t="e">
        <f t="shared" ca="1" si="1039"/>
        <v>#NAME?</v>
      </c>
      <c r="P535" s="129" t="e">
        <f t="shared" ca="1" si="789"/>
        <v>#NAME?</v>
      </c>
      <c r="Q535" s="126"/>
      <c r="R535" s="126"/>
      <c r="S535" s="126"/>
      <c r="T535" s="130"/>
      <c r="U535" s="130"/>
      <c r="V535" s="131">
        <f t="shared" si="18"/>
        <v>0</v>
      </c>
      <c r="W535" s="129">
        <f t="shared" ref="W535:AB535" si="1040">SUMIF($D:$D,$B535,W:W)</f>
        <v>0</v>
      </c>
      <c r="X535" s="129">
        <f t="shared" si="1040"/>
        <v>0</v>
      </c>
      <c r="Y535" s="129">
        <f t="shared" si="1040"/>
        <v>0</v>
      </c>
      <c r="Z535" s="129">
        <f t="shared" si="1040"/>
        <v>0</v>
      </c>
      <c r="AA535" s="129">
        <f t="shared" si="1040"/>
        <v>0</v>
      </c>
      <c r="AB535" s="129">
        <f t="shared" si="1040"/>
        <v>0</v>
      </c>
      <c r="AC535" s="129">
        <f t="shared" si="791"/>
        <v>0</v>
      </c>
      <c r="AD535" s="165"/>
      <c r="AE535" s="165"/>
      <c r="AF535" s="165"/>
      <c r="AG535" s="165"/>
      <c r="AH535" s="165"/>
      <c r="AI535" s="165"/>
      <c r="AJ535" s="165"/>
      <c r="AK535" s="165"/>
      <c r="AL535" s="165"/>
      <c r="AM535" s="165"/>
      <c r="AN535" s="165"/>
      <c r="AO535" s="165"/>
      <c r="AP535" s="165"/>
      <c r="AQ535" s="165"/>
      <c r="AR535" s="165"/>
      <c r="AS535" s="165"/>
      <c r="AT535" s="165"/>
      <c r="AU535" s="165"/>
      <c r="AV535" s="165"/>
      <c r="AW535" s="165"/>
    </row>
    <row r="536" spans="1:49" ht="21.75" customHeight="1">
      <c r="A536" s="138"/>
      <c r="B536" s="133" t="str">
        <f t="array" ref="B536">INDEX(รายชื่ออาจารย์ตามสาขา!$C:$C,MATCH('เอกสารหมายเลข 1 ส่งเสิรม'!$T536,รายชื่ออาจารย์ตามสาขา!$B:$B,0))</f>
        <v>นายพัลลภ  จันทร์กระจ่าง</v>
      </c>
      <c r="C536" s="133" t="str">
        <f t="array" ref="C536">INDEX(รายชื่ออาจารย์ตามสาขา!$D:$D,MATCH('เอกสารหมายเลข 1 ส่งเสิรม'!$T536,รายชื่ออาจารย์ตามสาขา!$B:$B,0))</f>
        <v>คณะวิทยาการจัดการ</v>
      </c>
      <c r="D536" s="133" t="str">
        <f t="array" ref="D536">INDEX(รายชื่ออาจารย์ตามสาขา!$E:$E,MATCH('เอกสารหมายเลข 1 ส่งเสิรม'!$T536,รายชื่ออาจารย์ตามสาขา!$B:$B,0))</f>
        <v>สาขาวิชาโลจิสติกส์</v>
      </c>
      <c r="E536" s="133"/>
      <c r="F536" s="133"/>
      <c r="G536" s="133"/>
      <c r="H536" s="133"/>
      <c r="I536" s="133" t="e">
        <f t="array" aca="1" ref="I536" ca="1">_xludf.IFNA(INDEX(รายชื่ออาจารย์ตามสาขา!$F:$F,MATCH('เอกสารหมายเลข 1 ส่งเสิรม'!$T536,รายชื่ออาจารย์ตามสาขา!$B:$B,0)),"บุคคลภายนอก")</f>
        <v>#NAME?</v>
      </c>
      <c r="J536" s="135" t="e">
        <f ca="1">IF(I536="ข้าราชการพลเรือนในสถาบันอุดมศึกษา",1,0)</f>
        <v>#NAME?</v>
      </c>
      <c r="K536" s="135" t="e">
        <f ca="1">IF(I536="พนักงานมหาวิทยาลัย",1,0)</f>
        <v>#NAME?</v>
      </c>
      <c r="L536" s="135"/>
      <c r="M536" s="135" t="e">
        <f ca="1">IF(I536="ลูกจ้างชั่วคราวรายเดือน",1,0)</f>
        <v>#NAME?</v>
      </c>
      <c r="N536" s="135" t="e">
        <f ca="1">IF(I536="อาจารย์พิเศษรายชั่วโมง",1,0)</f>
        <v>#NAME?</v>
      </c>
      <c r="O536" s="135" t="e">
        <f ca="1">IF(I536="บุคคลภายนอก",1,0)</f>
        <v>#NAME?</v>
      </c>
      <c r="P536" s="135" t="e">
        <f t="shared" ca="1" si="789"/>
        <v>#NAME?</v>
      </c>
      <c r="Q536" s="138"/>
      <c r="R536" s="138"/>
      <c r="S536" s="138"/>
      <c r="T536" s="140">
        <v>3102201325051</v>
      </c>
      <c r="U536" s="140">
        <v>3102201325051</v>
      </c>
      <c r="V536" s="131">
        <f t="shared" si="18"/>
        <v>1</v>
      </c>
      <c r="W536" s="135">
        <f>IF(V536="ข้าราชการพลเรือนในสถาบันอุดมศึกษา",1,0)</f>
        <v>0</v>
      </c>
      <c r="X536" s="135">
        <f>IF(V536="พนักงานมหาวิทยาลัย",1,0)</f>
        <v>0</v>
      </c>
      <c r="Y536" s="135"/>
      <c r="Z536" s="135">
        <f>IF(V536="ลูกจ้างชั่วคราวรายเดือน",1,0)</f>
        <v>0</v>
      </c>
      <c r="AA536" s="135">
        <f>IF(V536="อาจารย์พิเศษรายชั่วโมง",1,0)</f>
        <v>0</v>
      </c>
      <c r="AB536" s="135">
        <f>IF(V536="บุคคลภายนอก",1,0)</f>
        <v>0</v>
      </c>
      <c r="AC536" s="135">
        <f t="shared" si="791"/>
        <v>0</v>
      </c>
      <c r="AD536" s="164"/>
      <c r="AE536" s="164"/>
      <c r="AF536" s="164"/>
      <c r="AG536" s="164"/>
      <c r="AH536" s="164"/>
      <c r="AI536" s="164"/>
      <c r="AJ536" s="164"/>
      <c r="AK536" s="164"/>
      <c r="AL536" s="164"/>
      <c r="AM536" s="164"/>
      <c r="AN536" s="164"/>
      <c r="AO536" s="164"/>
      <c r="AP536" s="164"/>
      <c r="AQ536" s="164"/>
      <c r="AR536" s="164"/>
      <c r="AS536" s="164"/>
      <c r="AT536" s="164"/>
      <c r="AU536" s="164"/>
      <c r="AV536" s="164"/>
      <c r="AW536" s="164"/>
    </row>
    <row r="537" spans="1:49" ht="21.75" customHeight="1">
      <c r="A537" s="126">
        <v>10</v>
      </c>
      <c r="B537" s="127" t="str">
        <f>D538</f>
        <v>สาขาวิชาเศรษฐศาสตร์</v>
      </c>
      <c r="C537" s="127"/>
      <c r="D537" s="127"/>
      <c r="E537" s="127"/>
      <c r="F537" s="127"/>
      <c r="G537" s="127"/>
      <c r="H537" s="127"/>
      <c r="I537" s="127"/>
      <c r="J537" s="129" t="e">
        <f t="shared" ref="J537:O537" ca="1" si="1041">SUMIF($D:$D,$B537,J:J)</f>
        <v>#NAME?</v>
      </c>
      <c r="K537" s="129" t="e">
        <f t="shared" ca="1" si="1041"/>
        <v>#NAME?</v>
      </c>
      <c r="L537" s="129">
        <f t="shared" si="1041"/>
        <v>0</v>
      </c>
      <c r="M537" s="129" t="e">
        <f t="shared" ca="1" si="1041"/>
        <v>#NAME?</v>
      </c>
      <c r="N537" s="129" t="e">
        <f t="shared" ca="1" si="1041"/>
        <v>#NAME?</v>
      </c>
      <c r="O537" s="129" t="e">
        <f t="shared" ca="1" si="1041"/>
        <v>#NAME?</v>
      </c>
      <c r="P537" s="129" t="e">
        <f t="shared" ca="1" si="789"/>
        <v>#NAME?</v>
      </c>
      <c r="Q537" s="126"/>
      <c r="R537" s="126"/>
      <c r="S537" s="126"/>
      <c r="T537" s="130"/>
      <c r="U537" s="130"/>
      <c r="V537" s="131">
        <f t="shared" si="18"/>
        <v>0</v>
      </c>
      <c r="W537" s="129">
        <f t="shared" ref="W537:AB537" si="1042">SUMIF($D:$D,$B537,W:W)</f>
        <v>0</v>
      </c>
      <c r="X537" s="129">
        <f t="shared" si="1042"/>
        <v>0</v>
      </c>
      <c r="Y537" s="129">
        <f t="shared" si="1042"/>
        <v>0</v>
      </c>
      <c r="Z537" s="129">
        <f t="shared" si="1042"/>
        <v>0</v>
      </c>
      <c r="AA537" s="129">
        <f t="shared" si="1042"/>
        <v>0</v>
      </c>
      <c r="AB537" s="129">
        <f t="shared" si="1042"/>
        <v>0</v>
      </c>
      <c r="AC537" s="129">
        <f t="shared" si="791"/>
        <v>0</v>
      </c>
      <c r="AD537" s="165"/>
      <c r="AE537" s="165"/>
      <c r="AF537" s="165"/>
      <c r="AG537" s="165"/>
      <c r="AH537" s="165"/>
      <c r="AI537" s="165"/>
      <c r="AJ537" s="165"/>
      <c r="AK537" s="165"/>
      <c r="AL537" s="165"/>
      <c r="AM537" s="165"/>
      <c r="AN537" s="165"/>
      <c r="AO537" s="165"/>
      <c r="AP537" s="165"/>
      <c r="AQ537" s="165"/>
      <c r="AR537" s="165"/>
      <c r="AS537" s="165"/>
      <c r="AT537" s="165"/>
      <c r="AU537" s="165"/>
      <c r="AV537" s="165"/>
      <c r="AW537" s="165"/>
    </row>
    <row r="538" spans="1:49" ht="21.75" customHeight="1">
      <c r="A538" s="138"/>
      <c r="B538" s="133" t="str">
        <f t="array" ref="B538">INDEX(รายชื่ออาจารย์ตามสาขา!$C:$C,MATCH('เอกสารหมายเลข 1 ส่งเสิรม'!$T538,รายชื่ออาจารย์ตามสาขา!$B:$B,0))</f>
        <v>นายชาญชัย  ศุภวิจิตรพันธุ์</v>
      </c>
      <c r="C538" s="133" t="str">
        <f t="array" ref="C538">INDEX(รายชื่ออาจารย์ตามสาขา!$D:$D,MATCH('เอกสารหมายเลข 1 ส่งเสิรม'!$T538,รายชื่ออาจารย์ตามสาขา!$B:$B,0))</f>
        <v>คณะวิทยาการจัดการ</v>
      </c>
      <c r="D538" s="133" t="str">
        <f t="array" ref="D538">INDEX(รายชื่ออาจารย์ตามสาขา!$E:$E,MATCH('เอกสารหมายเลข 1 ส่งเสิรม'!$T538,รายชื่ออาจารย์ตามสาขา!$B:$B,0))</f>
        <v>สาขาวิชาเศรษฐศาสตร์</v>
      </c>
      <c r="E538" s="133"/>
      <c r="F538" s="133"/>
      <c r="G538" s="133"/>
      <c r="H538" s="133"/>
      <c r="I538" s="133" t="e">
        <f t="array" aca="1" ref="I538" ca="1">_xludf.IFNA(INDEX(รายชื่ออาจารย์ตามสาขา!$F:$F,MATCH('เอกสารหมายเลข 1 ส่งเสิรม'!$T538,รายชื่ออาจารย์ตามสาขา!$B:$B,0)),"บุคคลภายนอก")</f>
        <v>#NAME?</v>
      </c>
      <c r="J538" s="135" t="e">
        <f ca="1">IF(I538="ข้าราชการพลเรือนในสถาบันอุดมศึกษา",1,0)</f>
        <v>#NAME?</v>
      </c>
      <c r="K538" s="135" t="e">
        <f ca="1">IF(I538="พนักงานมหาวิทยาลัย",1,0)</f>
        <v>#NAME?</v>
      </c>
      <c r="L538" s="135"/>
      <c r="M538" s="135" t="e">
        <f ca="1">IF(I538="ลูกจ้างชั่วคราวรายเดือน",1,0)</f>
        <v>#NAME?</v>
      </c>
      <c r="N538" s="135" t="e">
        <f ca="1">IF(I538="อาจารย์พิเศษรายชั่วโมง",1,0)</f>
        <v>#NAME?</v>
      </c>
      <c r="O538" s="135" t="e">
        <f ca="1">IF(I538="บุคคลภายนอก",1,0)</f>
        <v>#NAME?</v>
      </c>
      <c r="P538" s="135" t="e">
        <f t="shared" ca="1" si="789"/>
        <v>#NAME?</v>
      </c>
      <c r="Q538" s="138"/>
      <c r="R538" s="138"/>
      <c r="S538" s="138"/>
      <c r="T538" s="140">
        <v>3419900542780</v>
      </c>
      <c r="U538" s="140">
        <v>3419900542780</v>
      </c>
      <c r="V538" s="131">
        <f t="shared" si="18"/>
        <v>1</v>
      </c>
      <c r="W538" s="135">
        <f>IF(V538="ข้าราชการพลเรือนในสถาบันอุดมศึกษา",1,0)</f>
        <v>0</v>
      </c>
      <c r="X538" s="135">
        <f>IF(V538="พนักงานมหาวิทยาลัย",1,0)</f>
        <v>0</v>
      </c>
      <c r="Y538" s="135"/>
      <c r="Z538" s="135">
        <f>IF(V538="ลูกจ้างชั่วคราวรายเดือน",1,0)</f>
        <v>0</v>
      </c>
      <c r="AA538" s="135">
        <f>IF(V538="อาจารย์พิเศษรายชั่วโมง",1,0)</f>
        <v>0</v>
      </c>
      <c r="AB538" s="135">
        <f>IF(V538="บุคคลภายนอก",1,0)</f>
        <v>0</v>
      </c>
      <c r="AC538" s="135">
        <f t="shared" si="791"/>
        <v>0</v>
      </c>
      <c r="AD538" s="164"/>
      <c r="AE538" s="164"/>
      <c r="AF538" s="164"/>
      <c r="AG538" s="164"/>
      <c r="AH538" s="164"/>
      <c r="AI538" s="164"/>
      <c r="AJ538" s="164"/>
      <c r="AK538" s="164"/>
      <c r="AL538" s="164"/>
      <c r="AM538" s="164"/>
      <c r="AN538" s="164"/>
      <c r="AO538" s="164"/>
      <c r="AP538" s="164"/>
      <c r="AQ538" s="164"/>
      <c r="AR538" s="164"/>
      <c r="AS538" s="164"/>
      <c r="AT538" s="164"/>
      <c r="AU538" s="164"/>
      <c r="AV538" s="164"/>
      <c r="AW538" s="164"/>
    </row>
    <row r="539" spans="1:49" ht="21.75" customHeight="1">
      <c r="A539" s="138"/>
      <c r="B539" s="138"/>
      <c r="C539" s="138"/>
      <c r="D539" s="138"/>
      <c r="E539" s="138"/>
      <c r="F539" s="138"/>
      <c r="G539" s="138"/>
      <c r="H539" s="138"/>
      <c r="I539" s="138"/>
      <c r="J539" s="160"/>
      <c r="K539" s="160"/>
      <c r="L539" s="160"/>
      <c r="M539" s="160"/>
      <c r="N539" s="160"/>
      <c r="O539" s="160"/>
      <c r="P539" s="160">
        <f t="shared" si="789"/>
        <v>0</v>
      </c>
      <c r="Q539" s="138"/>
      <c r="R539" s="138"/>
      <c r="S539" s="138"/>
      <c r="T539" s="164"/>
      <c r="U539" s="164"/>
      <c r="V539" s="131">
        <f t="shared" si="18"/>
        <v>0</v>
      </c>
      <c r="W539" s="160"/>
      <c r="X539" s="160"/>
      <c r="Y539" s="160"/>
      <c r="Z539" s="160"/>
      <c r="AA539" s="160"/>
      <c r="AB539" s="160"/>
      <c r="AC539" s="160">
        <f t="shared" si="791"/>
        <v>0</v>
      </c>
      <c r="AD539" s="164"/>
      <c r="AE539" s="164"/>
      <c r="AF539" s="164"/>
      <c r="AG539" s="164"/>
      <c r="AH539" s="164"/>
      <c r="AI539" s="164"/>
      <c r="AJ539" s="164"/>
      <c r="AK539" s="164"/>
      <c r="AL539" s="164"/>
      <c r="AM539" s="164"/>
      <c r="AN539" s="164"/>
      <c r="AO539" s="164"/>
      <c r="AP539" s="164"/>
      <c r="AQ539" s="164"/>
      <c r="AR539" s="164"/>
      <c r="AS539" s="164"/>
      <c r="AT539" s="164"/>
      <c r="AU539" s="164"/>
      <c r="AV539" s="164"/>
      <c r="AW539" s="164"/>
    </row>
    <row r="540" spans="1:49" ht="21.75" customHeight="1">
      <c r="A540" s="141" t="s">
        <v>812</v>
      </c>
      <c r="B540" s="141"/>
      <c r="C540" s="141"/>
      <c r="D540" s="142"/>
      <c r="E540" s="142"/>
      <c r="F540" s="142"/>
      <c r="G540" s="142"/>
      <c r="H540" s="142"/>
      <c r="I540" s="142"/>
      <c r="J540" s="143" t="e">
        <f t="shared" ref="J540:O540" ca="1" si="1043">J541-J622</f>
        <v>#NAME?</v>
      </c>
      <c r="K540" s="143" t="e">
        <f t="shared" ca="1" si="1043"/>
        <v>#NAME?</v>
      </c>
      <c r="L540" s="143">
        <f t="shared" si="1043"/>
        <v>0</v>
      </c>
      <c r="M540" s="143" t="e">
        <f t="shared" ca="1" si="1043"/>
        <v>#NAME?</v>
      </c>
      <c r="N540" s="143" t="e">
        <f t="shared" ca="1" si="1043"/>
        <v>#NAME?</v>
      </c>
      <c r="O540" s="143" t="e">
        <f t="shared" ca="1" si="1043"/>
        <v>#NAME?</v>
      </c>
      <c r="P540" s="169" t="e">
        <f t="shared" ca="1" si="789"/>
        <v>#NAME?</v>
      </c>
      <c r="Q540" s="146"/>
      <c r="R540" s="146"/>
      <c r="S540" s="170"/>
      <c r="T540" s="56"/>
      <c r="U540" s="56"/>
      <c r="V540" s="68">
        <f t="shared" si="18"/>
        <v>0</v>
      </c>
      <c r="W540" s="143">
        <f t="shared" ref="W540:AB540" si="1044">W541-W622</f>
        <v>0</v>
      </c>
      <c r="X540" s="143">
        <f t="shared" si="1044"/>
        <v>0</v>
      </c>
      <c r="Y540" s="143">
        <f t="shared" si="1044"/>
        <v>0</v>
      </c>
      <c r="Z540" s="143">
        <f t="shared" si="1044"/>
        <v>0</v>
      </c>
      <c r="AA540" s="143">
        <f t="shared" si="1044"/>
        <v>0</v>
      </c>
      <c r="AB540" s="143">
        <f t="shared" si="1044"/>
        <v>0</v>
      </c>
      <c r="AC540" s="169">
        <f t="shared" si="791"/>
        <v>0</v>
      </c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</row>
    <row r="541" spans="1:49" ht="21.75" customHeight="1">
      <c r="A541" s="141" t="str">
        <f>C543</f>
        <v>คณะวิทยาศาสตร์และเทคโนโลยี</v>
      </c>
      <c r="B541" s="141"/>
      <c r="C541" s="141"/>
      <c r="D541" s="142"/>
      <c r="E541" s="142"/>
      <c r="F541" s="142"/>
      <c r="G541" s="142"/>
      <c r="H541" s="142" t="str">
        <f>F541&amp; " สาขา"&amp;D541&amp;" "&amp;E541&amp;" ปี "&amp;G541</f>
        <v xml:space="preserve"> สาขา  ปี </v>
      </c>
      <c r="I541" s="142"/>
      <c r="J541" s="143" t="e">
        <f t="shared" ref="J541:N541" ca="1" si="1045">SUMIF($C:$C,$A541,J:J)</f>
        <v>#NAME?</v>
      </c>
      <c r="K541" s="143" t="e">
        <f t="shared" ca="1" si="1045"/>
        <v>#NAME?</v>
      </c>
      <c r="L541" s="143">
        <f t="shared" si="1045"/>
        <v>0</v>
      </c>
      <c r="M541" s="143" t="e">
        <f t="shared" ca="1" si="1045"/>
        <v>#NAME?</v>
      </c>
      <c r="N541" s="169" t="e">
        <f t="shared" ca="1" si="1045"/>
        <v>#NAME?</v>
      </c>
      <c r="O541" s="169">
        <f>IF(I541="บุคคลภายนอก",1,0)</f>
        <v>0</v>
      </c>
      <c r="P541" s="169" t="e">
        <f t="shared" ca="1" si="789"/>
        <v>#NAME?</v>
      </c>
      <c r="Q541" s="146"/>
      <c r="R541" s="146"/>
      <c r="S541" s="170"/>
      <c r="T541" s="56"/>
      <c r="U541" s="56"/>
      <c r="V541" s="68">
        <f t="shared" si="18"/>
        <v>0</v>
      </c>
      <c r="W541" s="143">
        <f t="shared" ref="W541:AA541" si="1046">SUMIF($C:$C,$A541,W:W)</f>
        <v>0</v>
      </c>
      <c r="X541" s="143">
        <f t="shared" si="1046"/>
        <v>0</v>
      </c>
      <c r="Y541" s="143">
        <f t="shared" si="1046"/>
        <v>0</v>
      </c>
      <c r="Z541" s="143">
        <f t="shared" si="1046"/>
        <v>0</v>
      </c>
      <c r="AA541" s="169">
        <f t="shared" si="1046"/>
        <v>0</v>
      </c>
      <c r="AB541" s="169">
        <f>IF(V541="บุคคลภายนอก",1,0)</f>
        <v>0</v>
      </c>
      <c r="AC541" s="169">
        <f t="shared" si="791"/>
        <v>0</v>
      </c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</row>
    <row r="542" spans="1:49" ht="21.75" customHeight="1">
      <c r="A542" s="103">
        <v>1</v>
      </c>
      <c r="B542" s="104" t="str">
        <f>F543&amp; " สาขา"&amp;D543&amp;" "&amp;E543&amp;" ปี "&amp;G543</f>
        <v>วิทยาศาสตรบัณฑิต สาขาคณิตศาสตร์ ปรับปรุง ปี 2559</v>
      </c>
      <c r="C542" s="104"/>
      <c r="D542" s="105"/>
      <c r="E542" s="105"/>
      <c r="F542" s="105"/>
      <c r="G542" s="105"/>
      <c r="H542" s="105"/>
      <c r="I542" s="105"/>
      <c r="J542" s="106" t="e">
        <f t="shared" ref="J542:O542" ca="1" si="1047">SUMIF($H:$H,$B542,J:J)</f>
        <v>#NAME?</v>
      </c>
      <c r="K542" s="106" t="e">
        <f t="shared" ca="1" si="1047"/>
        <v>#NAME?</v>
      </c>
      <c r="L542" s="106">
        <f t="shared" si="1047"/>
        <v>0</v>
      </c>
      <c r="M542" s="106" t="e">
        <f t="shared" ca="1" si="1047"/>
        <v>#NAME?</v>
      </c>
      <c r="N542" s="106" t="e">
        <f t="shared" ca="1" si="1047"/>
        <v>#NAME?</v>
      </c>
      <c r="O542" s="106" t="e">
        <f t="shared" ca="1" si="1047"/>
        <v>#NAME?</v>
      </c>
      <c r="P542" s="106" t="e">
        <f t="shared" ca="1" si="789"/>
        <v>#NAME?</v>
      </c>
      <c r="Q542" s="105"/>
      <c r="R542" s="105"/>
      <c r="S542" s="105"/>
      <c r="T542" s="58"/>
      <c r="U542" s="58"/>
      <c r="V542" s="68">
        <f t="shared" si="18"/>
        <v>0</v>
      </c>
      <c r="W542" s="106">
        <f t="shared" ref="W542:AB542" si="1048">SUMIF($H:$H,$B542,W:W)</f>
        <v>0</v>
      </c>
      <c r="X542" s="106">
        <f t="shared" si="1048"/>
        <v>0</v>
      </c>
      <c r="Y542" s="106">
        <f t="shared" si="1048"/>
        <v>0</v>
      </c>
      <c r="Z542" s="106">
        <f t="shared" si="1048"/>
        <v>0</v>
      </c>
      <c r="AA542" s="106">
        <f t="shared" si="1048"/>
        <v>0</v>
      </c>
      <c r="AB542" s="106">
        <f t="shared" si="1048"/>
        <v>0</v>
      </c>
      <c r="AC542" s="106">
        <f t="shared" si="791"/>
        <v>0</v>
      </c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  <c r="AT542" s="59"/>
      <c r="AU542" s="59"/>
      <c r="AV542" s="59"/>
      <c r="AW542" s="59"/>
    </row>
    <row r="543" spans="1:49" ht="21.75" customHeight="1">
      <c r="A543" s="97"/>
      <c r="B543" s="98" t="s">
        <v>813</v>
      </c>
      <c r="C543" s="98" t="s">
        <v>496</v>
      </c>
      <c r="D543" s="99" t="s">
        <v>170</v>
      </c>
      <c r="E543" s="99" t="s">
        <v>46</v>
      </c>
      <c r="F543" s="99" t="s">
        <v>198</v>
      </c>
      <c r="G543" s="99" t="s">
        <v>45</v>
      </c>
      <c r="H543" s="99" t="str">
        <f t="shared" ref="H543:H547" si="1049">F543&amp; " สาขา"&amp;D543&amp;" "&amp;E543&amp;" ปี "&amp;G543</f>
        <v>วิทยาศาสตรบัณฑิต สาขาคณิตศาสตร์ ปรับปรุง ปี 2559</v>
      </c>
      <c r="I543" s="99" t="e">
        <f t="array" aca="1" ref="I543" ca="1">_xludf.IFNA(INDEX(รายชื่ออาจารย์ตามสาขา!$F:$F,MATCH('เอกสารหมายเลข 1 ส่งเสิรม'!$T543,รายชื่ออาจารย์ตามสาขา!$B:$B,0)),"บุคคลภายนอก")</f>
        <v>#NAME?</v>
      </c>
      <c r="J543" s="100" t="e">
        <f t="shared" ref="J543:J547" ca="1" si="1050">IF(I543="ข้าราชการพลเรือนในสถาบันอุดมศึกษา",1,0)</f>
        <v>#NAME?</v>
      </c>
      <c r="K543" s="100" t="e">
        <f t="shared" ref="K543:K547" ca="1" si="1051">IF(I543="พนักงานมหาวิทยาลัย",1,0)</f>
        <v>#NAME?</v>
      </c>
      <c r="L543" s="100"/>
      <c r="M543" s="100" t="e">
        <f t="shared" ref="M543:M547" ca="1" si="1052">IF(I543="ลูกจ้างชั่วคราวรายเดือน",1,0)</f>
        <v>#NAME?</v>
      </c>
      <c r="N543" s="100" t="e">
        <f t="shared" ref="N543:N547" ca="1" si="1053">IF(I543="อาจารย์พิเศษรายชั่วโมง",1,0)</f>
        <v>#NAME?</v>
      </c>
      <c r="O543" s="100" t="e">
        <f t="shared" ref="O543:O547" ca="1" si="1054">IF(I543="บุคคลภายนอก",1,0)</f>
        <v>#NAME?</v>
      </c>
      <c r="P543" s="100" t="e">
        <f t="shared" ca="1" si="789"/>
        <v>#NAME?</v>
      </c>
      <c r="Q543" s="99"/>
      <c r="R543" s="99"/>
      <c r="S543" s="99"/>
      <c r="T543" s="8">
        <v>3341601232511</v>
      </c>
      <c r="U543" s="8">
        <v>3341601232511</v>
      </c>
      <c r="V543" s="68">
        <f t="shared" si="18"/>
        <v>1</v>
      </c>
      <c r="W543" s="100">
        <f t="shared" ref="W543:W547" si="1055">IF(V543="ข้าราชการพลเรือนในสถาบันอุดมศึกษา",1,0)</f>
        <v>0</v>
      </c>
      <c r="X543" s="100">
        <f t="shared" ref="X543:X547" si="1056">IF(V543="พนักงานมหาวิทยาลัย",1,0)</f>
        <v>0</v>
      </c>
      <c r="Y543" s="100"/>
      <c r="Z543" s="100">
        <f t="shared" ref="Z543:Z547" si="1057">IF(V543="ลูกจ้างชั่วคราวรายเดือน",1,0)</f>
        <v>0</v>
      </c>
      <c r="AA543" s="100">
        <f t="shared" ref="AA543:AA547" si="1058">IF(V543="อาจารย์พิเศษรายชั่วโมง",1,0)</f>
        <v>0</v>
      </c>
      <c r="AB543" s="100">
        <f t="shared" ref="AB543:AB547" si="1059">IF(V543="บุคคลภายนอก",1,0)</f>
        <v>0</v>
      </c>
      <c r="AC543" s="100">
        <f t="shared" si="791"/>
        <v>0</v>
      </c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</row>
    <row r="544" spans="1:49" ht="21.75" customHeight="1">
      <c r="A544" s="97"/>
      <c r="B544" s="98" t="s">
        <v>814</v>
      </c>
      <c r="C544" s="98" t="s">
        <v>496</v>
      </c>
      <c r="D544" s="99" t="s">
        <v>170</v>
      </c>
      <c r="E544" s="99" t="s">
        <v>46</v>
      </c>
      <c r="F544" s="99" t="s">
        <v>198</v>
      </c>
      <c r="G544" s="99" t="s">
        <v>45</v>
      </c>
      <c r="H544" s="99" t="str">
        <f t="shared" si="1049"/>
        <v>วิทยาศาสตรบัณฑิต สาขาคณิตศาสตร์ ปรับปรุง ปี 2559</v>
      </c>
      <c r="I544" s="99" t="e">
        <f t="array" aca="1" ref="I544" ca="1">_xludf.IFNA(INDEX(รายชื่ออาจารย์ตามสาขา!$F:$F,MATCH('เอกสารหมายเลข 1 ส่งเสิรม'!$T544,รายชื่ออาจารย์ตามสาขา!$B:$B,0)),"บุคคลภายนอก")</f>
        <v>#NAME?</v>
      </c>
      <c r="J544" s="100" t="e">
        <f t="shared" ca="1" si="1050"/>
        <v>#NAME?</v>
      </c>
      <c r="K544" s="100" t="e">
        <f t="shared" ca="1" si="1051"/>
        <v>#NAME?</v>
      </c>
      <c r="L544" s="100"/>
      <c r="M544" s="100" t="e">
        <f t="shared" ca="1" si="1052"/>
        <v>#NAME?</v>
      </c>
      <c r="N544" s="100" t="e">
        <f t="shared" ca="1" si="1053"/>
        <v>#NAME?</v>
      </c>
      <c r="O544" s="100" t="e">
        <f t="shared" ca="1" si="1054"/>
        <v>#NAME?</v>
      </c>
      <c r="P544" s="100" t="e">
        <f t="shared" ca="1" si="789"/>
        <v>#NAME?</v>
      </c>
      <c r="Q544" s="99"/>
      <c r="R544" s="99"/>
      <c r="S544" s="99"/>
      <c r="T544" s="8">
        <v>3449900259310</v>
      </c>
      <c r="U544" s="8">
        <v>3449900259310</v>
      </c>
      <c r="V544" s="68">
        <f t="shared" si="18"/>
        <v>1</v>
      </c>
      <c r="W544" s="100">
        <f t="shared" si="1055"/>
        <v>0</v>
      </c>
      <c r="X544" s="100">
        <f t="shared" si="1056"/>
        <v>0</v>
      </c>
      <c r="Y544" s="100"/>
      <c r="Z544" s="100">
        <f t="shared" si="1057"/>
        <v>0</v>
      </c>
      <c r="AA544" s="100">
        <f t="shared" si="1058"/>
        <v>0</v>
      </c>
      <c r="AB544" s="100">
        <f t="shared" si="1059"/>
        <v>0</v>
      </c>
      <c r="AC544" s="100">
        <f t="shared" si="791"/>
        <v>0</v>
      </c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</row>
    <row r="545" spans="1:49" ht="21.75" customHeight="1">
      <c r="A545" s="97"/>
      <c r="B545" s="98" t="s">
        <v>815</v>
      </c>
      <c r="C545" s="98" t="s">
        <v>496</v>
      </c>
      <c r="D545" s="99" t="s">
        <v>170</v>
      </c>
      <c r="E545" s="99" t="s">
        <v>46</v>
      </c>
      <c r="F545" s="99" t="s">
        <v>198</v>
      </c>
      <c r="G545" s="99" t="s">
        <v>45</v>
      </c>
      <c r="H545" s="99" t="str">
        <f t="shared" si="1049"/>
        <v>วิทยาศาสตรบัณฑิต สาขาคณิตศาสตร์ ปรับปรุง ปี 2559</v>
      </c>
      <c r="I545" s="99" t="e">
        <f t="array" aca="1" ref="I545" ca="1">_xludf.IFNA(INDEX(รายชื่ออาจารย์ตามสาขา!$F:$F,MATCH('เอกสารหมายเลข 1 ส่งเสิรม'!$T545,รายชื่ออาจารย์ตามสาขา!$B:$B,0)),"บุคคลภายนอก")</f>
        <v>#NAME?</v>
      </c>
      <c r="J545" s="100" t="e">
        <f t="shared" ca="1" si="1050"/>
        <v>#NAME?</v>
      </c>
      <c r="K545" s="100" t="e">
        <f t="shared" ca="1" si="1051"/>
        <v>#NAME?</v>
      </c>
      <c r="L545" s="100"/>
      <c r="M545" s="100" t="e">
        <f t="shared" ca="1" si="1052"/>
        <v>#NAME?</v>
      </c>
      <c r="N545" s="100" t="e">
        <f t="shared" ca="1" si="1053"/>
        <v>#NAME?</v>
      </c>
      <c r="O545" s="100" t="e">
        <f t="shared" ca="1" si="1054"/>
        <v>#NAME?</v>
      </c>
      <c r="P545" s="100" t="e">
        <f t="shared" ca="1" si="789"/>
        <v>#NAME?</v>
      </c>
      <c r="Q545" s="99"/>
      <c r="R545" s="99"/>
      <c r="S545" s="99"/>
      <c r="T545" s="8">
        <v>3460900261260</v>
      </c>
      <c r="U545" s="8">
        <v>3460900261260</v>
      </c>
      <c r="V545" s="68">
        <f t="shared" si="18"/>
        <v>1</v>
      </c>
      <c r="W545" s="100">
        <f t="shared" si="1055"/>
        <v>0</v>
      </c>
      <c r="X545" s="100">
        <f t="shared" si="1056"/>
        <v>0</v>
      </c>
      <c r="Y545" s="100"/>
      <c r="Z545" s="100">
        <f t="shared" si="1057"/>
        <v>0</v>
      </c>
      <c r="AA545" s="100">
        <f t="shared" si="1058"/>
        <v>0</v>
      </c>
      <c r="AB545" s="100">
        <f t="shared" si="1059"/>
        <v>0</v>
      </c>
      <c r="AC545" s="100">
        <f t="shared" si="791"/>
        <v>0</v>
      </c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</row>
    <row r="546" spans="1:49" ht="21.75" customHeight="1">
      <c r="A546" s="97"/>
      <c r="B546" s="98" t="s">
        <v>611</v>
      </c>
      <c r="C546" s="98" t="s">
        <v>496</v>
      </c>
      <c r="D546" s="99" t="s">
        <v>170</v>
      </c>
      <c r="E546" s="99" t="s">
        <v>46</v>
      </c>
      <c r="F546" s="99" t="s">
        <v>198</v>
      </c>
      <c r="G546" s="99" t="s">
        <v>45</v>
      </c>
      <c r="H546" s="99" t="str">
        <f t="shared" si="1049"/>
        <v>วิทยาศาสตรบัณฑิต สาขาคณิตศาสตร์ ปรับปรุง ปี 2559</v>
      </c>
      <c r="I546" s="99" t="e">
        <f t="array" aca="1" ref="I546" ca="1">_xludf.IFNA(INDEX(รายชื่ออาจารย์ตามสาขา!$F:$F,MATCH('เอกสารหมายเลข 1 ส่งเสิรม'!$T546,รายชื่ออาจารย์ตามสาขา!$B:$B,0)),"บุคคลภายนอก")</f>
        <v>#NAME?</v>
      </c>
      <c r="J546" s="100" t="e">
        <f t="shared" ca="1" si="1050"/>
        <v>#NAME?</v>
      </c>
      <c r="K546" s="100" t="e">
        <f t="shared" ca="1" si="1051"/>
        <v>#NAME?</v>
      </c>
      <c r="L546" s="100"/>
      <c r="M546" s="100" t="e">
        <f t="shared" ca="1" si="1052"/>
        <v>#NAME?</v>
      </c>
      <c r="N546" s="100" t="e">
        <f t="shared" ca="1" si="1053"/>
        <v>#NAME?</v>
      </c>
      <c r="O546" s="100" t="e">
        <f t="shared" ca="1" si="1054"/>
        <v>#NAME?</v>
      </c>
      <c r="P546" s="100" t="e">
        <f t="shared" ca="1" si="789"/>
        <v>#NAME?</v>
      </c>
      <c r="Q546" s="99"/>
      <c r="R546" s="99"/>
      <c r="S546" s="99"/>
      <c r="T546" s="8">
        <v>1480800041318</v>
      </c>
      <c r="U546" s="8">
        <v>1480800041318</v>
      </c>
      <c r="V546" s="68">
        <f t="shared" si="18"/>
        <v>1</v>
      </c>
      <c r="W546" s="100">
        <f t="shared" si="1055"/>
        <v>0</v>
      </c>
      <c r="X546" s="100">
        <f t="shared" si="1056"/>
        <v>0</v>
      </c>
      <c r="Y546" s="100"/>
      <c r="Z546" s="100">
        <f t="shared" si="1057"/>
        <v>0</v>
      </c>
      <c r="AA546" s="100">
        <f t="shared" si="1058"/>
        <v>0</v>
      </c>
      <c r="AB546" s="100">
        <f t="shared" si="1059"/>
        <v>0</v>
      </c>
      <c r="AC546" s="100">
        <f t="shared" si="791"/>
        <v>0</v>
      </c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</row>
    <row r="547" spans="1:49" ht="21.75" customHeight="1">
      <c r="A547" s="97"/>
      <c r="B547" s="98" t="s">
        <v>614</v>
      </c>
      <c r="C547" s="98" t="s">
        <v>496</v>
      </c>
      <c r="D547" s="99" t="s">
        <v>170</v>
      </c>
      <c r="E547" s="99" t="s">
        <v>46</v>
      </c>
      <c r="F547" s="99" t="s">
        <v>198</v>
      </c>
      <c r="G547" s="99" t="s">
        <v>45</v>
      </c>
      <c r="H547" s="99" t="str">
        <f t="shared" si="1049"/>
        <v>วิทยาศาสตรบัณฑิต สาขาคณิตศาสตร์ ปรับปรุง ปี 2559</v>
      </c>
      <c r="I547" s="99" t="e">
        <f t="array" aca="1" ref="I547" ca="1">_xludf.IFNA(INDEX(รายชื่ออาจารย์ตามสาขา!$F:$F,MATCH('เอกสารหมายเลข 1 ส่งเสิรม'!$T547,รายชื่ออาจารย์ตามสาขา!$B:$B,0)),"บุคคลภายนอก")</f>
        <v>#NAME?</v>
      </c>
      <c r="J547" s="100" t="e">
        <f t="shared" ca="1" si="1050"/>
        <v>#NAME?</v>
      </c>
      <c r="K547" s="100" t="e">
        <f t="shared" ca="1" si="1051"/>
        <v>#NAME?</v>
      </c>
      <c r="L547" s="100"/>
      <c r="M547" s="100" t="e">
        <f t="shared" ca="1" si="1052"/>
        <v>#NAME?</v>
      </c>
      <c r="N547" s="100" t="e">
        <f t="shared" ca="1" si="1053"/>
        <v>#NAME?</v>
      </c>
      <c r="O547" s="100" t="e">
        <f t="shared" ca="1" si="1054"/>
        <v>#NAME?</v>
      </c>
      <c r="P547" s="100" t="e">
        <f t="shared" ca="1" si="789"/>
        <v>#NAME?</v>
      </c>
      <c r="Q547" s="99"/>
      <c r="R547" s="99"/>
      <c r="S547" s="99"/>
      <c r="T547" s="8">
        <v>3480300158204</v>
      </c>
      <c r="U547" s="8">
        <v>3480300158204</v>
      </c>
      <c r="V547" s="68">
        <f t="shared" si="18"/>
        <v>1</v>
      </c>
      <c r="W547" s="100">
        <f t="shared" si="1055"/>
        <v>0</v>
      </c>
      <c r="X547" s="100">
        <f t="shared" si="1056"/>
        <v>0</v>
      </c>
      <c r="Y547" s="100"/>
      <c r="Z547" s="100">
        <f t="shared" si="1057"/>
        <v>0</v>
      </c>
      <c r="AA547" s="100">
        <f t="shared" si="1058"/>
        <v>0</v>
      </c>
      <c r="AB547" s="100">
        <f t="shared" si="1059"/>
        <v>0</v>
      </c>
      <c r="AC547" s="100">
        <f t="shared" si="791"/>
        <v>0</v>
      </c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</row>
    <row r="548" spans="1:49" ht="21.75" customHeight="1">
      <c r="A548" s="103">
        <v>2</v>
      </c>
      <c r="B548" s="104" t="str">
        <f>F549&amp; " สาขา"&amp;D549&amp;" "&amp;E549&amp;" ปี "&amp;G549</f>
        <v>วิทยาศาสตรบัณฑิต สาขาเคมี ปรับปรุง ปี 2559</v>
      </c>
      <c r="C548" s="104"/>
      <c r="D548" s="105"/>
      <c r="E548" s="105"/>
      <c r="F548" s="105"/>
      <c r="G548" s="105"/>
      <c r="H548" s="105"/>
      <c r="I548" s="105"/>
      <c r="J548" s="106" t="e">
        <f t="shared" ref="J548:O548" ca="1" si="1060">SUMIF($H:$H,$B548,J:J)</f>
        <v>#NAME?</v>
      </c>
      <c r="K548" s="106" t="e">
        <f t="shared" ca="1" si="1060"/>
        <v>#NAME?</v>
      </c>
      <c r="L548" s="106">
        <f t="shared" si="1060"/>
        <v>0</v>
      </c>
      <c r="M548" s="106" t="e">
        <f t="shared" ca="1" si="1060"/>
        <v>#NAME?</v>
      </c>
      <c r="N548" s="106" t="e">
        <f t="shared" ca="1" si="1060"/>
        <v>#NAME?</v>
      </c>
      <c r="O548" s="106" t="e">
        <f t="shared" ca="1" si="1060"/>
        <v>#NAME?</v>
      </c>
      <c r="P548" s="106" t="e">
        <f t="shared" ca="1" si="789"/>
        <v>#NAME?</v>
      </c>
      <c r="Q548" s="105"/>
      <c r="R548" s="105"/>
      <c r="S548" s="105"/>
      <c r="T548" s="58"/>
      <c r="U548" s="58"/>
      <c r="V548" s="68">
        <f t="shared" si="18"/>
        <v>0</v>
      </c>
      <c r="W548" s="106">
        <f t="shared" ref="W548:AB548" si="1061">SUMIF($H:$H,$B548,W:W)</f>
        <v>0</v>
      </c>
      <c r="X548" s="106">
        <f t="shared" si="1061"/>
        <v>0</v>
      </c>
      <c r="Y548" s="106">
        <f t="shared" si="1061"/>
        <v>0</v>
      </c>
      <c r="Z548" s="106">
        <f t="shared" si="1061"/>
        <v>0</v>
      </c>
      <c r="AA548" s="106">
        <f t="shared" si="1061"/>
        <v>0</v>
      </c>
      <c r="AB548" s="106">
        <f t="shared" si="1061"/>
        <v>0</v>
      </c>
      <c r="AC548" s="106">
        <f t="shared" si="791"/>
        <v>0</v>
      </c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  <c r="AP548" s="59"/>
      <c r="AQ548" s="59"/>
      <c r="AR548" s="59"/>
      <c r="AS548" s="59"/>
      <c r="AT548" s="59"/>
      <c r="AU548" s="59"/>
      <c r="AV548" s="59"/>
      <c r="AW548" s="59"/>
    </row>
    <row r="549" spans="1:49" ht="21.75" customHeight="1">
      <c r="A549" s="97"/>
      <c r="B549" s="98" t="s">
        <v>816</v>
      </c>
      <c r="C549" s="98" t="s">
        <v>496</v>
      </c>
      <c r="D549" s="99" t="s">
        <v>477</v>
      </c>
      <c r="E549" s="99" t="s">
        <v>46</v>
      </c>
      <c r="F549" s="99" t="s">
        <v>198</v>
      </c>
      <c r="G549" s="99" t="s">
        <v>45</v>
      </c>
      <c r="H549" s="99" t="str">
        <f t="shared" ref="H549:H553" si="1062">F549&amp; " สาขา"&amp;D549&amp;" "&amp;E549&amp;" ปี "&amp;G549</f>
        <v>วิทยาศาสตรบัณฑิต สาขาเคมี ปรับปรุง ปี 2559</v>
      </c>
      <c r="I549" s="99" t="e">
        <f t="array" aca="1" ref="I549" ca="1">_xludf.IFNA(INDEX(รายชื่ออาจารย์ตามสาขา!$F:$F,MATCH('เอกสารหมายเลข 1 ส่งเสิรม'!$T549,รายชื่ออาจารย์ตามสาขา!$B:$B,0)),"บุคคลภายนอก")</f>
        <v>#NAME?</v>
      </c>
      <c r="J549" s="100" t="e">
        <f t="shared" ref="J549:J553" ca="1" si="1063">IF(I549="ข้าราชการพลเรือนในสถาบันอุดมศึกษา",1,0)</f>
        <v>#NAME?</v>
      </c>
      <c r="K549" s="100" t="e">
        <f t="shared" ref="K549:K553" ca="1" si="1064">IF(I549="พนักงานมหาวิทยาลัย",1,0)</f>
        <v>#NAME?</v>
      </c>
      <c r="L549" s="100"/>
      <c r="M549" s="100" t="e">
        <f t="shared" ref="M549:M553" ca="1" si="1065">IF(I549="ลูกจ้างชั่วคราวรายเดือน",1,0)</f>
        <v>#NAME?</v>
      </c>
      <c r="N549" s="100" t="e">
        <f t="shared" ref="N549:N553" ca="1" si="1066">IF(I549="อาจารย์พิเศษรายชั่วโมง",1,0)</f>
        <v>#NAME?</v>
      </c>
      <c r="O549" s="100" t="e">
        <f t="shared" ref="O549:O553" ca="1" si="1067">IF(I549="บุคคลภายนอก",1,0)</f>
        <v>#NAME?</v>
      </c>
      <c r="P549" s="100" t="e">
        <f t="shared" ca="1" si="789"/>
        <v>#NAME?</v>
      </c>
      <c r="Q549" s="99"/>
      <c r="R549" s="99"/>
      <c r="S549" s="99"/>
      <c r="T549" s="8">
        <v>3800800755038</v>
      </c>
      <c r="U549" s="8">
        <v>3800800755038</v>
      </c>
      <c r="V549" s="68">
        <f t="shared" si="18"/>
        <v>1</v>
      </c>
      <c r="W549" s="100">
        <f t="shared" ref="W549:W553" si="1068">IF(V549="ข้าราชการพลเรือนในสถาบันอุดมศึกษา",1,0)</f>
        <v>0</v>
      </c>
      <c r="X549" s="100">
        <f t="shared" ref="X549:X553" si="1069">IF(V549="พนักงานมหาวิทยาลัย",1,0)</f>
        <v>0</v>
      </c>
      <c r="Y549" s="100"/>
      <c r="Z549" s="100">
        <f t="shared" ref="Z549:Z553" si="1070">IF(V549="ลูกจ้างชั่วคราวรายเดือน",1,0)</f>
        <v>0</v>
      </c>
      <c r="AA549" s="100">
        <f t="shared" ref="AA549:AA553" si="1071">IF(V549="อาจารย์พิเศษรายชั่วโมง",1,0)</f>
        <v>0</v>
      </c>
      <c r="AB549" s="100">
        <f t="shared" ref="AB549:AB553" si="1072">IF(V549="บุคคลภายนอก",1,0)</f>
        <v>0</v>
      </c>
      <c r="AC549" s="100">
        <f t="shared" si="791"/>
        <v>0</v>
      </c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</row>
    <row r="550" spans="1:49" ht="21.75" customHeight="1">
      <c r="A550" s="97"/>
      <c r="B550" s="98" t="s">
        <v>818</v>
      </c>
      <c r="C550" s="98" t="s">
        <v>496</v>
      </c>
      <c r="D550" s="99" t="s">
        <v>477</v>
      </c>
      <c r="E550" s="99" t="s">
        <v>46</v>
      </c>
      <c r="F550" s="99" t="s">
        <v>198</v>
      </c>
      <c r="G550" s="99" t="s">
        <v>45</v>
      </c>
      <c r="H550" s="99" t="str">
        <f t="shared" si="1062"/>
        <v>วิทยาศาสตรบัณฑิต สาขาเคมี ปรับปรุง ปี 2559</v>
      </c>
      <c r="I550" s="99" t="e">
        <f t="array" aca="1" ref="I550" ca="1">_xludf.IFNA(INDEX(รายชื่ออาจารย์ตามสาขา!$F:$F,MATCH('เอกสารหมายเลข 1 ส่งเสิรม'!$T550,รายชื่ออาจารย์ตามสาขา!$B:$B,0)),"บุคคลภายนอก")</f>
        <v>#NAME?</v>
      </c>
      <c r="J550" s="100" t="e">
        <f t="shared" ca="1" si="1063"/>
        <v>#NAME?</v>
      </c>
      <c r="K550" s="100" t="e">
        <f t="shared" ca="1" si="1064"/>
        <v>#NAME?</v>
      </c>
      <c r="L550" s="100"/>
      <c r="M550" s="100" t="e">
        <f t="shared" ca="1" si="1065"/>
        <v>#NAME?</v>
      </c>
      <c r="N550" s="100" t="e">
        <f t="shared" ca="1" si="1066"/>
        <v>#NAME?</v>
      </c>
      <c r="O550" s="100" t="e">
        <f t="shared" ca="1" si="1067"/>
        <v>#NAME?</v>
      </c>
      <c r="P550" s="100" t="e">
        <f t="shared" ca="1" si="789"/>
        <v>#NAME?</v>
      </c>
      <c r="Q550" s="99"/>
      <c r="R550" s="99"/>
      <c r="S550" s="99"/>
      <c r="T550" s="8">
        <v>3411400041300</v>
      </c>
      <c r="U550" s="8">
        <v>3411400041300</v>
      </c>
      <c r="V550" s="68">
        <f t="shared" si="18"/>
        <v>1</v>
      </c>
      <c r="W550" s="100">
        <f t="shared" si="1068"/>
        <v>0</v>
      </c>
      <c r="X550" s="100">
        <f t="shared" si="1069"/>
        <v>0</v>
      </c>
      <c r="Y550" s="100"/>
      <c r="Z550" s="100">
        <f t="shared" si="1070"/>
        <v>0</v>
      </c>
      <c r="AA550" s="100">
        <f t="shared" si="1071"/>
        <v>0</v>
      </c>
      <c r="AB550" s="100">
        <f t="shared" si="1072"/>
        <v>0</v>
      </c>
      <c r="AC550" s="100">
        <f t="shared" si="791"/>
        <v>0</v>
      </c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</row>
    <row r="551" spans="1:49" ht="21.75" customHeight="1">
      <c r="A551" s="97"/>
      <c r="B551" s="98" t="s">
        <v>643</v>
      </c>
      <c r="C551" s="98" t="s">
        <v>496</v>
      </c>
      <c r="D551" s="99" t="s">
        <v>477</v>
      </c>
      <c r="E551" s="99" t="s">
        <v>46</v>
      </c>
      <c r="F551" s="99" t="s">
        <v>198</v>
      </c>
      <c r="G551" s="99" t="s">
        <v>45</v>
      </c>
      <c r="H551" s="99" t="str">
        <f t="shared" si="1062"/>
        <v>วิทยาศาสตรบัณฑิต สาขาเคมี ปรับปรุง ปี 2559</v>
      </c>
      <c r="I551" s="99" t="e">
        <f t="array" aca="1" ref="I551" ca="1">_xludf.IFNA(INDEX(รายชื่ออาจารย์ตามสาขา!$F:$F,MATCH('เอกสารหมายเลข 1 ส่งเสิรม'!$T551,รายชื่ออาจารย์ตามสาขา!$B:$B,0)),"บุคคลภายนอก")</f>
        <v>#NAME?</v>
      </c>
      <c r="J551" s="100" t="e">
        <f t="shared" ca="1" si="1063"/>
        <v>#NAME?</v>
      </c>
      <c r="K551" s="100" t="e">
        <f t="shared" ca="1" si="1064"/>
        <v>#NAME?</v>
      </c>
      <c r="L551" s="100"/>
      <c r="M551" s="100" t="e">
        <f t="shared" ca="1" si="1065"/>
        <v>#NAME?</v>
      </c>
      <c r="N551" s="100" t="e">
        <f t="shared" ca="1" si="1066"/>
        <v>#NAME?</v>
      </c>
      <c r="O551" s="100" t="e">
        <f t="shared" ca="1" si="1067"/>
        <v>#NAME?</v>
      </c>
      <c r="P551" s="100" t="e">
        <f t="shared" ca="1" si="789"/>
        <v>#NAME?</v>
      </c>
      <c r="Q551" s="99"/>
      <c r="R551" s="99"/>
      <c r="S551" s="99"/>
      <c r="T551" s="8">
        <v>1301700006261</v>
      </c>
      <c r="U551" s="8">
        <v>1301700006261</v>
      </c>
      <c r="V551" s="68">
        <f t="shared" si="18"/>
        <v>1</v>
      </c>
      <c r="W551" s="100">
        <f t="shared" si="1068"/>
        <v>0</v>
      </c>
      <c r="X551" s="100">
        <f t="shared" si="1069"/>
        <v>0</v>
      </c>
      <c r="Y551" s="100"/>
      <c r="Z551" s="100">
        <f t="shared" si="1070"/>
        <v>0</v>
      </c>
      <c r="AA551" s="100">
        <f t="shared" si="1071"/>
        <v>0</v>
      </c>
      <c r="AB551" s="100">
        <f t="shared" si="1072"/>
        <v>0</v>
      </c>
      <c r="AC551" s="100">
        <f t="shared" si="791"/>
        <v>0</v>
      </c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</row>
    <row r="552" spans="1:49" ht="21.75" customHeight="1">
      <c r="A552" s="97"/>
      <c r="B552" s="98" t="s">
        <v>645</v>
      </c>
      <c r="C552" s="98" t="s">
        <v>496</v>
      </c>
      <c r="D552" s="99" t="s">
        <v>477</v>
      </c>
      <c r="E552" s="99" t="s">
        <v>46</v>
      </c>
      <c r="F552" s="99" t="s">
        <v>198</v>
      </c>
      <c r="G552" s="99" t="s">
        <v>45</v>
      </c>
      <c r="H552" s="99" t="str">
        <f t="shared" si="1062"/>
        <v>วิทยาศาสตรบัณฑิต สาขาเคมี ปรับปรุง ปี 2559</v>
      </c>
      <c r="I552" s="99" t="e">
        <f t="array" aca="1" ref="I552" ca="1">_xludf.IFNA(INDEX(รายชื่ออาจารย์ตามสาขา!$F:$F,MATCH('เอกสารหมายเลข 1 ส่งเสิรม'!$T552,รายชื่ออาจารย์ตามสาขา!$B:$B,0)),"บุคคลภายนอก")</f>
        <v>#NAME?</v>
      </c>
      <c r="J552" s="100" t="e">
        <f t="shared" ca="1" si="1063"/>
        <v>#NAME?</v>
      </c>
      <c r="K552" s="100" t="e">
        <f t="shared" ca="1" si="1064"/>
        <v>#NAME?</v>
      </c>
      <c r="L552" s="100"/>
      <c r="M552" s="100" t="e">
        <f t="shared" ca="1" si="1065"/>
        <v>#NAME?</v>
      </c>
      <c r="N552" s="100" t="e">
        <f t="shared" ca="1" si="1066"/>
        <v>#NAME?</v>
      </c>
      <c r="O552" s="100" t="e">
        <f t="shared" ca="1" si="1067"/>
        <v>#NAME?</v>
      </c>
      <c r="P552" s="100" t="e">
        <f t="shared" ca="1" si="789"/>
        <v>#NAME?</v>
      </c>
      <c r="Q552" s="99"/>
      <c r="R552" s="99"/>
      <c r="S552" s="99"/>
      <c r="T552" s="8">
        <v>1410600018517</v>
      </c>
      <c r="U552" s="8">
        <v>1410600018517</v>
      </c>
      <c r="V552" s="68">
        <f t="shared" si="18"/>
        <v>1</v>
      </c>
      <c r="W552" s="100">
        <f t="shared" si="1068"/>
        <v>0</v>
      </c>
      <c r="X552" s="100">
        <f t="shared" si="1069"/>
        <v>0</v>
      </c>
      <c r="Y552" s="100"/>
      <c r="Z552" s="100">
        <f t="shared" si="1070"/>
        <v>0</v>
      </c>
      <c r="AA552" s="100">
        <f t="shared" si="1071"/>
        <v>0</v>
      </c>
      <c r="AB552" s="100">
        <f t="shared" si="1072"/>
        <v>0</v>
      </c>
      <c r="AC552" s="100">
        <f t="shared" si="791"/>
        <v>0</v>
      </c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</row>
    <row r="553" spans="1:49" ht="21.75" customHeight="1">
      <c r="A553" s="97"/>
      <c r="B553" s="98" t="s">
        <v>644</v>
      </c>
      <c r="C553" s="98" t="s">
        <v>496</v>
      </c>
      <c r="D553" s="99" t="s">
        <v>477</v>
      </c>
      <c r="E553" s="99" t="s">
        <v>46</v>
      </c>
      <c r="F553" s="99" t="s">
        <v>198</v>
      </c>
      <c r="G553" s="99" t="s">
        <v>45</v>
      </c>
      <c r="H553" s="99" t="str">
        <f t="shared" si="1062"/>
        <v>วิทยาศาสตรบัณฑิต สาขาเคมี ปรับปรุง ปี 2559</v>
      </c>
      <c r="I553" s="99" t="e">
        <f t="array" aca="1" ref="I553" ca="1">_xludf.IFNA(INDEX(รายชื่ออาจารย์ตามสาขา!$F:$F,MATCH('เอกสารหมายเลข 1 ส่งเสิรม'!$T553,รายชื่ออาจารย์ตามสาขา!$B:$B,0)),"บุคคลภายนอก")</f>
        <v>#NAME?</v>
      </c>
      <c r="J553" s="100" t="e">
        <f t="shared" ca="1" si="1063"/>
        <v>#NAME?</v>
      </c>
      <c r="K553" s="100" t="e">
        <f t="shared" ca="1" si="1064"/>
        <v>#NAME?</v>
      </c>
      <c r="L553" s="100"/>
      <c r="M553" s="100" t="e">
        <f t="shared" ca="1" si="1065"/>
        <v>#NAME?</v>
      </c>
      <c r="N553" s="100" t="e">
        <f t="shared" ca="1" si="1066"/>
        <v>#NAME?</v>
      </c>
      <c r="O553" s="100" t="e">
        <f t="shared" ca="1" si="1067"/>
        <v>#NAME?</v>
      </c>
      <c r="P553" s="100" t="e">
        <f t="shared" ca="1" si="789"/>
        <v>#NAME?</v>
      </c>
      <c r="Q553" s="99"/>
      <c r="R553" s="99"/>
      <c r="S553" s="99"/>
      <c r="T553" s="8">
        <v>1330700096685</v>
      </c>
      <c r="U553" s="8">
        <v>1330700096685</v>
      </c>
      <c r="V553" s="68">
        <f t="shared" si="18"/>
        <v>1</v>
      </c>
      <c r="W553" s="100">
        <f t="shared" si="1068"/>
        <v>0</v>
      </c>
      <c r="X553" s="100">
        <f t="shared" si="1069"/>
        <v>0</v>
      </c>
      <c r="Y553" s="100"/>
      <c r="Z553" s="100">
        <f t="shared" si="1070"/>
        <v>0</v>
      </c>
      <c r="AA553" s="100">
        <f t="shared" si="1071"/>
        <v>0</v>
      </c>
      <c r="AB553" s="100">
        <f t="shared" si="1072"/>
        <v>0</v>
      </c>
      <c r="AC553" s="100">
        <f t="shared" si="791"/>
        <v>0</v>
      </c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</row>
    <row r="554" spans="1:49" ht="21.75" customHeight="1">
      <c r="A554" s="103">
        <v>3</v>
      </c>
      <c r="B554" s="104" t="str">
        <f>F555&amp; " สาขา"&amp;D555&amp;" "&amp;E555&amp;" ปี "&amp;G555</f>
        <v>วิทยาศาสตรบัณฑิต สาขาชีววิทยา ปรับปรุง ปี 2559</v>
      </c>
      <c r="C554" s="104"/>
      <c r="D554" s="105"/>
      <c r="E554" s="105"/>
      <c r="F554" s="105"/>
      <c r="G554" s="105"/>
      <c r="H554" s="105"/>
      <c r="I554" s="105"/>
      <c r="J554" s="106" t="e">
        <f t="shared" ref="J554:O554" ca="1" si="1073">SUMIF($H:$H,$B554,J:J)</f>
        <v>#NAME?</v>
      </c>
      <c r="K554" s="106" t="e">
        <f t="shared" ca="1" si="1073"/>
        <v>#NAME?</v>
      </c>
      <c r="L554" s="106">
        <f t="shared" si="1073"/>
        <v>0</v>
      </c>
      <c r="M554" s="106" t="e">
        <f t="shared" ca="1" si="1073"/>
        <v>#NAME?</v>
      </c>
      <c r="N554" s="106" t="e">
        <f t="shared" ca="1" si="1073"/>
        <v>#NAME?</v>
      </c>
      <c r="O554" s="106" t="e">
        <f t="shared" ca="1" si="1073"/>
        <v>#NAME?</v>
      </c>
      <c r="P554" s="106" t="e">
        <f t="shared" ca="1" si="789"/>
        <v>#NAME?</v>
      </c>
      <c r="Q554" s="105"/>
      <c r="R554" s="105"/>
      <c r="S554" s="105"/>
      <c r="T554" s="58"/>
      <c r="U554" s="58"/>
      <c r="V554" s="68">
        <f t="shared" si="18"/>
        <v>0</v>
      </c>
      <c r="W554" s="106">
        <f t="shared" ref="W554:AB554" si="1074">SUMIF($H:$H,$B554,W:W)</f>
        <v>0</v>
      </c>
      <c r="X554" s="106">
        <f t="shared" si="1074"/>
        <v>0</v>
      </c>
      <c r="Y554" s="106">
        <f t="shared" si="1074"/>
        <v>0</v>
      </c>
      <c r="Z554" s="106">
        <f t="shared" si="1074"/>
        <v>0</v>
      </c>
      <c r="AA554" s="106">
        <f t="shared" si="1074"/>
        <v>0</v>
      </c>
      <c r="AB554" s="106">
        <f t="shared" si="1074"/>
        <v>0</v>
      </c>
      <c r="AC554" s="106">
        <f t="shared" si="791"/>
        <v>0</v>
      </c>
      <c r="AD554" s="59"/>
      <c r="AE554" s="59"/>
      <c r="AF554" s="59"/>
      <c r="AG554" s="59"/>
      <c r="AH554" s="59"/>
      <c r="AI554" s="59"/>
      <c r="AJ554" s="59"/>
      <c r="AK554" s="59"/>
      <c r="AL554" s="59"/>
      <c r="AM554" s="59"/>
      <c r="AN554" s="59"/>
      <c r="AO554" s="59"/>
      <c r="AP554" s="59"/>
      <c r="AQ554" s="59"/>
      <c r="AR554" s="59"/>
      <c r="AS554" s="59"/>
      <c r="AT554" s="59"/>
      <c r="AU554" s="59"/>
      <c r="AV554" s="59"/>
      <c r="AW554" s="59"/>
    </row>
    <row r="555" spans="1:49" ht="21.75" customHeight="1">
      <c r="A555" s="97"/>
      <c r="B555" s="98" t="s">
        <v>649</v>
      </c>
      <c r="C555" s="98" t="s">
        <v>496</v>
      </c>
      <c r="D555" s="99" t="s">
        <v>650</v>
      </c>
      <c r="E555" s="99" t="s">
        <v>46</v>
      </c>
      <c r="F555" s="99" t="s">
        <v>198</v>
      </c>
      <c r="G555" s="99" t="s">
        <v>45</v>
      </c>
      <c r="H555" s="99" t="str">
        <f t="shared" ref="H555:H559" si="1075">F555&amp; " สาขา"&amp;D555&amp;" "&amp;E555&amp;" ปี "&amp;G555</f>
        <v>วิทยาศาสตรบัณฑิต สาขาชีววิทยา ปรับปรุง ปี 2559</v>
      </c>
      <c r="I555" s="99" t="e">
        <f t="array" aca="1" ref="I555" ca="1">_xludf.IFNA(INDEX(รายชื่ออาจารย์ตามสาขา!$F:$F,MATCH('เอกสารหมายเลข 1 ส่งเสิรม'!$T555,รายชื่ออาจารย์ตามสาขา!$B:$B,0)),"บุคคลภายนอก")</f>
        <v>#NAME?</v>
      </c>
      <c r="J555" s="100" t="e">
        <f t="shared" ref="J555:J559" ca="1" si="1076">IF(I555="ข้าราชการพลเรือนในสถาบันอุดมศึกษา",1,0)</f>
        <v>#NAME?</v>
      </c>
      <c r="K555" s="100" t="e">
        <f t="shared" ref="K555:K559" ca="1" si="1077">IF(I555="พนักงานมหาวิทยาลัย",1,0)</f>
        <v>#NAME?</v>
      </c>
      <c r="L555" s="100"/>
      <c r="M555" s="100" t="e">
        <f t="shared" ref="M555:M559" ca="1" si="1078">IF(I555="ลูกจ้างชั่วคราวรายเดือน",1,0)</f>
        <v>#NAME?</v>
      </c>
      <c r="N555" s="100" t="e">
        <f t="shared" ref="N555:N559" ca="1" si="1079">IF(I555="อาจารย์พิเศษรายชั่วโมง",1,0)</f>
        <v>#NAME?</v>
      </c>
      <c r="O555" s="100" t="e">
        <f t="shared" ref="O555:O559" ca="1" si="1080">IF(I555="บุคคลภายนอก",1,0)</f>
        <v>#NAME?</v>
      </c>
      <c r="P555" s="100" t="e">
        <f t="shared" ca="1" si="789"/>
        <v>#NAME?</v>
      </c>
      <c r="Q555" s="99"/>
      <c r="R555" s="99"/>
      <c r="S555" s="99"/>
      <c r="T555" s="8">
        <v>3530800544129</v>
      </c>
      <c r="U555" s="8">
        <v>3530800544129</v>
      </c>
      <c r="V555" s="68">
        <f t="shared" si="18"/>
        <v>1</v>
      </c>
      <c r="W555" s="100">
        <f t="shared" ref="W555:W559" si="1081">IF(V555="ข้าราชการพลเรือนในสถาบันอุดมศึกษา",1,0)</f>
        <v>0</v>
      </c>
      <c r="X555" s="100">
        <f t="shared" ref="X555:X559" si="1082">IF(V555="พนักงานมหาวิทยาลัย",1,0)</f>
        <v>0</v>
      </c>
      <c r="Y555" s="100"/>
      <c r="Z555" s="100">
        <f t="shared" ref="Z555:Z559" si="1083">IF(V555="ลูกจ้างชั่วคราวรายเดือน",1,0)</f>
        <v>0</v>
      </c>
      <c r="AA555" s="100">
        <f t="shared" ref="AA555:AA559" si="1084">IF(V555="อาจารย์พิเศษรายชั่วโมง",1,0)</f>
        <v>0</v>
      </c>
      <c r="AB555" s="100">
        <f t="shared" ref="AB555:AB559" si="1085">IF(V555="บุคคลภายนอก",1,0)</f>
        <v>0</v>
      </c>
      <c r="AC555" s="100">
        <f t="shared" si="791"/>
        <v>0</v>
      </c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</row>
    <row r="556" spans="1:49" ht="21.75" customHeight="1">
      <c r="A556" s="97"/>
      <c r="B556" s="98" t="s">
        <v>819</v>
      </c>
      <c r="C556" s="98" t="s">
        <v>496</v>
      </c>
      <c r="D556" s="99" t="s">
        <v>650</v>
      </c>
      <c r="E556" s="99" t="s">
        <v>46</v>
      </c>
      <c r="F556" s="99" t="s">
        <v>198</v>
      </c>
      <c r="G556" s="99" t="s">
        <v>45</v>
      </c>
      <c r="H556" s="99" t="str">
        <f t="shared" si="1075"/>
        <v>วิทยาศาสตรบัณฑิต สาขาชีววิทยา ปรับปรุง ปี 2559</v>
      </c>
      <c r="I556" s="99" t="e">
        <f t="array" aca="1" ref="I556" ca="1">_xludf.IFNA(INDEX(รายชื่ออาจารย์ตามสาขา!$F:$F,MATCH('เอกสารหมายเลข 1 ส่งเสิรม'!$T556,รายชื่ออาจารย์ตามสาขา!$B:$B,0)),"บุคคลภายนอก")</f>
        <v>#NAME?</v>
      </c>
      <c r="J556" s="100" t="e">
        <f t="shared" ca="1" si="1076"/>
        <v>#NAME?</v>
      </c>
      <c r="K556" s="100" t="e">
        <f t="shared" ca="1" si="1077"/>
        <v>#NAME?</v>
      </c>
      <c r="L556" s="100"/>
      <c r="M556" s="100" t="e">
        <f t="shared" ca="1" si="1078"/>
        <v>#NAME?</v>
      </c>
      <c r="N556" s="100" t="e">
        <f t="shared" ca="1" si="1079"/>
        <v>#NAME?</v>
      </c>
      <c r="O556" s="100" t="e">
        <f t="shared" ca="1" si="1080"/>
        <v>#NAME?</v>
      </c>
      <c r="P556" s="100" t="e">
        <f t="shared" ca="1" si="789"/>
        <v>#NAME?</v>
      </c>
      <c r="Q556" s="99"/>
      <c r="R556" s="99"/>
      <c r="S556" s="99"/>
      <c r="T556" s="8">
        <v>3101500983261</v>
      </c>
      <c r="U556" s="8">
        <v>3101500983261</v>
      </c>
      <c r="V556" s="68">
        <f t="shared" si="18"/>
        <v>1</v>
      </c>
      <c r="W556" s="100">
        <f t="shared" si="1081"/>
        <v>0</v>
      </c>
      <c r="X556" s="100">
        <f t="shared" si="1082"/>
        <v>0</v>
      </c>
      <c r="Y556" s="100"/>
      <c r="Z556" s="100">
        <f t="shared" si="1083"/>
        <v>0</v>
      </c>
      <c r="AA556" s="100">
        <f t="shared" si="1084"/>
        <v>0</v>
      </c>
      <c r="AB556" s="100">
        <f t="shared" si="1085"/>
        <v>0</v>
      </c>
      <c r="AC556" s="100">
        <f t="shared" si="791"/>
        <v>0</v>
      </c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</row>
    <row r="557" spans="1:49" ht="21.75" customHeight="1">
      <c r="A557" s="97"/>
      <c r="B557" s="98" t="s">
        <v>654</v>
      </c>
      <c r="C557" s="98" t="s">
        <v>496</v>
      </c>
      <c r="D557" s="99" t="s">
        <v>650</v>
      </c>
      <c r="E557" s="99" t="s">
        <v>46</v>
      </c>
      <c r="F557" s="99" t="s">
        <v>198</v>
      </c>
      <c r="G557" s="99" t="s">
        <v>45</v>
      </c>
      <c r="H557" s="99" t="str">
        <f t="shared" si="1075"/>
        <v>วิทยาศาสตรบัณฑิต สาขาชีววิทยา ปรับปรุง ปี 2559</v>
      </c>
      <c r="I557" s="99" t="e">
        <f t="array" aca="1" ref="I557" ca="1">_xludf.IFNA(INDEX(รายชื่ออาจารย์ตามสาขา!$F:$F,MATCH('เอกสารหมายเลข 1 ส่งเสิรม'!$T557,รายชื่ออาจารย์ตามสาขา!$B:$B,0)),"บุคคลภายนอก")</f>
        <v>#NAME?</v>
      </c>
      <c r="J557" s="100" t="e">
        <f t="shared" ca="1" si="1076"/>
        <v>#NAME?</v>
      </c>
      <c r="K557" s="100" t="e">
        <f t="shared" ca="1" si="1077"/>
        <v>#NAME?</v>
      </c>
      <c r="L557" s="100"/>
      <c r="M557" s="100" t="e">
        <f t="shared" ca="1" si="1078"/>
        <v>#NAME?</v>
      </c>
      <c r="N557" s="100" t="e">
        <f t="shared" ca="1" si="1079"/>
        <v>#NAME?</v>
      </c>
      <c r="O557" s="100" t="e">
        <f t="shared" ca="1" si="1080"/>
        <v>#NAME?</v>
      </c>
      <c r="P557" s="100" t="e">
        <f t="shared" ca="1" si="789"/>
        <v>#NAME?</v>
      </c>
      <c r="Q557" s="99"/>
      <c r="R557" s="99"/>
      <c r="S557" s="99"/>
      <c r="T557" s="8">
        <v>3460100100342</v>
      </c>
      <c r="U557" s="8"/>
      <c r="V557" s="68">
        <f t="shared" si="18"/>
        <v>0</v>
      </c>
      <c r="W557" s="100">
        <f t="shared" si="1081"/>
        <v>0</v>
      </c>
      <c r="X557" s="100">
        <f t="shared" si="1082"/>
        <v>0</v>
      </c>
      <c r="Y557" s="100"/>
      <c r="Z557" s="100">
        <f t="shared" si="1083"/>
        <v>0</v>
      </c>
      <c r="AA557" s="100">
        <f t="shared" si="1084"/>
        <v>0</v>
      </c>
      <c r="AB557" s="100">
        <f t="shared" si="1085"/>
        <v>0</v>
      </c>
      <c r="AC557" s="100">
        <f t="shared" si="791"/>
        <v>0</v>
      </c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</row>
    <row r="558" spans="1:49" ht="21.75" customHeight="1">
      <c r="A558" s="97"/>
      <c r="B558" s="98" t="s">
        <v>656</v>
      </c>
      <c r="C558" s="98" t="s">
        <v>496</v>
      </c>
      <c r="D558" s="99" t="s">
        <v>650</v>
      </c>
      <c r="E558" s="99" t="s">
        <v>46</v>
      </c>
      <c r="F558" s="99" t="s">
        <v>198</v>
      </c>
      <c r="G558" s="99" t="s">
        <v>45</v>
      </c>
      <c r="H558" s="99" t="str">
        <f t="shared" si="1075"/>
        <v>วิทยาศาสตรบัณฑิต สาขาชีววิทยา ปรับปรุง ปี 2559</v>
      </c>
      <c r="I558" s="99" t="e">
        <f t="array" aca="1" ref="I558" ca="1">_xludf.IFNA(INDEX(รายชื่ออาจารย์ตามสาขา!$F:$F,MATCH('เอกสารหมายเลข 1 ส่งเสิรม'!$T558,รายชื่ออาจารย์ตามสาขา!$B:$B,0)),"บุคคลภายนอก")</f>
        <v>#NAME?</v>
      </c>
      <c r="J558" s="100" t="e">
        <f t="shared" ca="1" si="1076"/>
        <v>#NAME?</v>
      </c>
      <c r="K558" s="100" t="e">
        <f t="shared" ca="1" si="1077"/>
        <v>#NAME?</v>
      </c>
      <c r="L558" s="100"/>
      <c r="M558" s="100" t="e">
        <f t="shared" ca="1" si="1078"/>
        <v>#NAME?</v>
      </c>
      <c r="N558" s="100" t="e">
        <f t="shared" ca="1" si="1079"/>
        <v>#NAME?</v>
      </c>
      <c r="O558" s="100" t="e">
        <f t="shared" ca="1" si="1080"/>
        <v>#NAME?</v>
      </c>
      <c r="P558" s="100" t="e">
        <f t="shared" ca="1" si="789"/>
        <v>#NAME?</v>
      </c>
      <c r="Q558" s="99"/>
      <c r="R558" s="99"/>
      <c r="S558" s="99"/>
      <c r="T558" s="8">
        <v>3479900077963</v>
      </c>
      <c r="U558" s="8">
        <v>3479900077963</v>
      </c>
      <c r="V558" s="68">
        <f t="shared" si="18"/>
        <v>1</v>
      </c>
      <c r="W558" s="100">
        <f t="shared" si="1081"/>
        <v>0</v>
      </c>
      <c r="X558" s="100">
        <f t="shared" si="1082"/>
        <v>0</v>
      </c>
      <c r="Y558" s="100"/>
      <c r="Z558" s="100">
        <f t="shared" si="1083"/>
        <v>0</v>
      </c>
      <c r="AA558" s="100">
        <f t="shared" si="1084"/>
        <v>0</v>
      </c>
      <c r="AB558" s="100">
        <f t="shared" si="1085"/>
        <v>0</v>
      </c>
      <c r="AC558" s="100">
        <f t="shared" si="791"/>
        <v>0</v>
      </c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</row>
    <row r="559" spans="1:49" ht="21.75" customHeight="1">
      <c r="A559" s="97"/>
      <c r="B559" s="98" t="s">
        <v>652</v>
      </c>
      <c r="C559" s="98" t="s">
        <v>496</v>
      </c>
      <c r="D559" s="99" t="s">
        <v>650</v>
      </c>
      <c r="E559" s="99" t="s">
        <v>46</v>
      </c>
      <c r="F559" s="99" t="s">
        <v>198</v>
      </c>
      <c r="G559" s="99" t="s">
        <v>45</v>
      </c>
      <c r="H559" s="99" t="str">
        <f t="shared" si="1075"/>
        <v>วิทยาศาสตรบัณฑิต สาขาชีววิทยา ปรับปรุง ปี 2559</v>
      </c>
      <c r="I559" s="99" t="e">
        <f t="array" aca="1" ref="I559" ca="1">_xludf.IFNA(INDEX(รายชื่ออาจารย์ตามสาขา!$F:$F,MATCH('เอกสารหมายเลข 1 ส่งเสิรม'!$T559,รายชื่ออาจารย์ตามสาขา!$B:$B,0)),"บุคคลภายนอก")</f>
        <v>#NAME?</v>
      </c>
      <c r="J559" s="100" t="e">
        <f t="shared" ca="1" si="1076"/>
        <v>#NAME?</v>
      </c>
      <c r="K559" s="100" t="e">
        <f t="shared" ca="1" si="1077"/>
        <v>#NAME?</v>
      </c>
      <c r="L559" s="100"/>
      <c r="M559" s="100" t="e">
        <f t="shared" ca="1" si="1078"/>
        <v>#NAME?</v>
      </c>
      <c r="N559" s="100" t="e">
        <f t="shared" ca="1" si="1079"/>
        <v>#NAME?</v>
      </c>
      <c r="O559" s="100" t="e">
        <f t="shared" ca="1" si="1080"/>
        <v>#NAME?</v>
      </c>
      <c r="P559" s="100" t="e">
        <f t="shared" ca="1" si="789"/>
        <v>#NAME?</v>
      </c>
      <c r="Q559" s="99"/>
      <c r="R559" s="99"/>
      <c r="S559" s="99"/>
      <c r="T559" s="8">
        <v>3410100026096</v>
      </c>
      <c r="U559" s="8">
        <v>3410100026096</v>
      </c>
      <c r="V559" s="68">
        <f t="shared" si="18"/>
        <v>1</v>
      </c>
      <c r="W559" s="100">
        <f t="shared" si="1081"/>
        <v>0</v>
      </c>
      <c r="X559" s="100">
        <f t="shared" si="1082"/>
        <v>0</v>
      </c>
      <c r="Y559" s="100"/>
      <c r="Z559" s="100">
        <f t="shared" si="1083"/>
        <v>0</v>
      </c>
      <c r="AA559" s="100">
        <f t="shared" si="1084"/>
        <v>0</v>
      </c>
      <c r="AB559" s="100">
        <f t="shared" si="1085"/>
        <v>0</v>
      </c>
      <c r="AC559" s="100">
        <f t="shared" si="791"/>
        <v>0</v>
      </c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</row>
    <row r="560" spans="1:49" ht="21.75" customHeight="1">
      <c r="A560" s="103">
        <v>4</v>
      </c>
      <c r="B560" s="104" t="str">
        <f>F561&amp; " สาขา"&amp;D561&amp;" "&amp;E561&amp;" ปี "&amp;G561</f>
        <v>วิทยาศาสตรมหาบัณฑิต สาขาเทคโนโลยีและการจัดการสารสนเทศดิจิทัล ปรับปรุง ปี 2561</v>
      </c>
      <c r="C560" s="104"/>
      <c r="D560" s="105"/>
      <c r="E560" s="105"/>
      <c r="F560" s="105"/>
      <c r="G560" s="105"/>
      <c r="H560" s="105"/>
      <c r="I560" s="105"/>
      <c r="J560" s="106" t="e">
        <f t="shared" ref="J560:O560" ca="1" si="1086">SUMIF($H:$H,$B560,J:J)</f>
        <v>#NAME?</v>
      </c>
      <c r="K560" s="106" t="e">
        <f t="shared" ca="1" si="1086"/>
        <v>#NAME?</v>
      </c>
      <c r="L560" s="106">
        <f t="shared" si="1086"/>
        <v>0</v>
      </c>
      <c r="M560" s="106" t="e">
        <f t="shared" ca="1" si="1086"/>
        <v>#NAME?</v>
      </c>
      <c r="N560" s="106" t="e">
        <f t="shared" ca="1" si="1086"/>
        <v>#NAME?</v>
      </c>
      <c r="O560" s="106" t="e">
        <f t="shared" ca="1" si="1086"/>
        <v>#NAME?</v>
      </c>
      <c r="P560" s="106" t="e">
        <f t="shared" ca="1" si="789"/>
        <v>#NAME?</v>
      </c>
      <c r="Q560" s="105"/>
      <c r="R560" s="105"/>
      <c r="S560" s="105"/>
      <c r="T560" s="58"/>
      <c r="U560" s="58"/>
      <c r="V560" s="68">
        <f t="shared" si="18"/>
        <v>0</v>
      </c>
      <c r="W560" s="106">
        <f t="shared" ref="W560:AB560" si="1087">SUMIF($H:$H,$B560,W:W)</f>
        <v>0</v>
      </c>
      <c r="X560" s="106">
        <f t="shared" si="1087"/>
        <v>0</v>
      </c>
      <c r="Y560" s="106">
        <f t="shared" si="1087"/>
        <v>0</v>
      </c>
      <c r="Z560" s="106">
        <f t="shared" si="1087"/>
        <v>0</v>
      </c>
      <c r="AA560" s="106">
        <f t="shared" si="1087"/>
        <v>0</v>
      </c>
      <c r="AB560" s="106">
        <f t="shared" si="1087"/>
        <v>0</v>
      </c>
      <c r="AC560" s="106">
        <f t="shared" si="791"/>
        <v>0</v>
      </c>
      <c r="AD560" s="59"/>
      <c r="AE560" s="59"/>
      <c r="AF560" s="59"/>
      <c r="AG560" s="59"/>
      <c r="AH560" s="59"/>
      <c r="AI560" s="59"/>
      <c r="AJ560" s="59"/>
      <c r="AK560" s="59"/>
      <c r="AL560" s="59"/>
      <c r="AM560" s="59"/>
      <c r="AN560" s="59"/>
      <c r="AO560" s="59"/>
      <c r="AP560" s="59"/>
      <c r="AQ560" s="59"/>
      <c r="AR560" s="59"/>
      <c r="AS560" s="59"/>
      <c r="AT560" s="59"/>
      <c r="AU560" s="59"/>
      <c r="AV560" s="59"/>
      <c r="AW560" s="59"/>
    </row>
    <row r="561" spans="1:49" ht="21.75" customHeight="1">
      <c r="A561" s="97"/>
      <c r="B561" s="98" t="s">
        <v>820</v>
      </c>
      <c r="C561" s="98" t="s">
        <v>496</v>
      </c>
      <c r="D561" s="99" t="s">
        <v>495</v>
      </c>
      <c r="E561" s="99" t="s">
        <v>46</v>
      </c>
      <c r="F561" s="99" t="s">
        <v>494</v>
      </c>
      <c r="G561" s="99" t="s">
        <v>71</v>
      </c>
      <c r="H561" s="99" t="str">
        <f t="shared" ref="H561:H563" si="1088">F561&amp; " สาขา"&amp;D561&amp;" "&amp;E561&amp;" ปี "&amp;G561</f>
        <v>วิทยาศาสตรมหาบัณฑิต สาขาเทคโนโลยีและการจัดการสารสนเทศดิจิทัล ปรับปรุง ปี 2561</v>
      </c>
      <c r="I561" s="99" t="e">
        <f t="array" aca="1" ref="I561" ca="1">_xludf.IFNA(INDEX(รายชื่ออาจารย์ตามสาขา!$F:$F,MATCH('เอกสารหมายเลข 1 ส่งเสิรม'!$T561,รายชื่ออาจารย์ตามสาขา!$B:$B,0)),"บุคคลภายนอก")</f>
        <v>#NAME?</v>
      </c>
      <c r="J561" s="100" t="e">
        <f t="shared" ref="J561:J563" ca="1" si="1089">IF(I561="ข้าราชการพลเรือนในสถาบันอุดมศึกษา",1,0)</f>
        <v>#NAME?</v>
      </c>
      <c r="K561" s="100" t="e">
        <f t="shared" ref="K561:K563" ca="1" si="1090">IF(I561="พนักงานมหาวิทยาลัย",1,0)</f>
        <v>#NAME?</v>
      </c>
      <c r="L561" s="100"/>
      <c r="M561" s="100" t="e">
        <f t="shared" ref="M561:M563" ca="1" si="1091">IF(I561="ลูกจ้างชั่วคราวรายเดือน",1,0)</f>
        <v>#NAME?</v>
      </c>
      <c r="N561" s="100" t="e">
        <f t="shared" ref="N561:N563" ca="1" si="1092">IF(I561="อาจารย์พิเศษรายชั่วโมง",1,0)</f>
        <v>#NAME?</v>
      </c>
      <c r="O561" s="100" t="e">
        <f t="shared" ref="O561:O563" ca="1" si="1093">IF(I561="บุคคลภายนอก",1,0)</f>
        <v>#NAME?</v>
      </c>
      <c r="P561" s="100" t="e">
        <f t="shared" ca="1" si="789"/>
        <v>#NAME?</v>
      </c>
      <c r="Q561" s="99"/>
      <c r="R561" s="99"/>
      <c r="S561" s="99"/>
      <c r="T561" s="8">
        <v>3480700155601</v>
      </c>
      <c r="U561" s="8">
        <v>3480700155601</v>
      </c>
      <c r="V561" s="68">
        <f t="shared" si="18"/>
        <v>1</v>
      </c>
      <c r="W561" s="100">
        <f t="shared" ref="W561:W563" si="1094">IF(V561="ข้าราชการพลเรือนในสถาบันอุดมศึกษา",1,0)</f>
        <v>0</v>
      </c>
      <c r="X561" s="100">
        <f t="shared" ref="X561:X563" si="1095">IF(V561="พนักงานมหาวิทยาลัย",1,0)</f>
        <v>0</v>
      </c>
      <c r="Y561" s="100"/>
      <c r="Z561" s="100">
        <f t="shared" ref="Z561:Z563" si="1096">IF(V561="ลูกจ้างชั่วคราวรายเดือน",1,0)</f>
        <v>0</v>
      </c>
      <c r="AA561" s="100">
        <f t="shared" ref="AA561:AA563" si="1097">IF(V561="อาจารย์พิเศษรายชั่วโมง",1,0)</f>
        <v>0</v>
      </c>
      <c r="AB561" s="100">
        <f t="shared" ref="AB561:AB563" si="1098">IF(V561="บุคคลภายนอก",1,0)</f>
        <v>0</v>
      </c>
      <c r="AC561" s="100">
        <f t="shared" si="791"/>
        <v>0</v>
      </c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</row>
    <row r="562" spans="1:49" ht="21.75" customHeight="1">
      <c r="A562" s="97"/>
      <c r="B562" s="98" t="s">
        <v>821</v>
      </c>
      <c r="C562" s="98" t="s">
        <v>496</v>
      </c>
      <c r="D562" s="99" t="s">
        <v>495</v>
      </c>
      <c r="E562" s="99" t="s">
        <v>46</v>
      </c>
      <c r="F562" s="99" t="s">
        <v>494</v>
      </c>
      <c r="G562" s="99" t="s">
        <v>71</v>
      </c>
      <c r="H562" s="99" t="str">
        <f t="shared" si="1088"/>
        <v>วิทยาศาสตรมหาบัณฑิต สาขาเทคโนโลยีและการจัดการสารสนเทศดิจิทัล ปรับปรุง ปี 2561</v>
      </c>
      <c r="I562" s="99" t="e">
        <f t="array" aca="1" ref="I562" ca="1">_xludf.IFNA(INDEX(รายชื่ออาจารย์ตามสาขา!$F:$F,MATCH('เอกสารหมายเลข 1 ส่งเสิรม'!$T562,รายชื่ออาจารย์ตามสาขา!$B:$B,0)),"บุคคลภายนอก")</f>
        <v>#NAME?</v>
      </c>
      <c r="J562" s="100" t="e">
        <f t="shared" ca="1" si="1089"/>
        <v>#NAME?</v>
      </c>
      <c r="K562" s="100" t="e">
        <f t="shared" ca="1" si="1090"/>
        <v>#NAME?</v>
      </c>
      <c r="L562" s="100"/>
      <c r="M562" s="100" t="e">
        <f t="shared" ca="1" si="1091"/>
        <v>#NAME?</v>
      </c>
      <c r="N562" s="100" t="e">
        <f t="shared" ca="1" si="1092"/>
        <v>#NAME?</v>
      </c>
      <c r="O562" s="100" t="e">
        <f t="shared" ca="1" si="1093"/>
        <v>#NAME?</v>
      </c>
      <c r="P562" s="100" t="e">
        <f t="shared" ca="1" si="789"/>
        <v>#NAME?</v>
      </c>
      <c r="Q562" s="99"/>
      <c r="R562" s="99"/>
      <c r="S562" s="99"/>
      <c r="T562" s="8">
        <v>3430200257626</v>
      </c>
      <c r="U562" s="8">
        <v>3430200257626</v>
      </c>
      <c r="V562" s="68">
        <f t="shared" si="18"/>
        <v>1</v>
      </c>
      <c r="W562" s="100">
        <f t="shared" si="1094"/>
        <v>0</v>
      </c>
      <c r="X562" s="100">
        <f t="shared" si="1095"/>
        <v>0</v>
      </c>
      <c r="Y562" s="100"/>
      <c r="Z562" s="100">
        <f t="shared" si="1096"/>
        <v>0</v>
      </c>
      <c r="AA562" s="100">
        <f t="shared" si="1097"/>
        <v>0</v>
      </c>
      <c r="AB562" s="100">
        <f t="shared" si="1098"/>
        <v>0</v>
      </c>
      <c r="AC562" s="100">
        <f t="shared" si="791"/>
        <v>0</v>
      </c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</row>
    <row r="563" spans="1:49" ht="21.75" customHeight="1">
      <c r="A563" s="97"/>
      <c r="B563" s="98" t="s">
        <v>619</v>
      </c>
      <c r="C563" s="98" t="s">
        <v>496</v>
      </c>
      <c r="D563" s="99" t="s">
        <v>495</v>
      </c>
      <c r="E563" s="99" t="s">
        <v>46</v>
      </c>
      <c r="F563" s="99" t="s">
        <v>494</v>
      </c>
      <c r="G563" s="99" t="s">
        <v>71</v>
      </c>
      <c r="H563" s="99" t="str">
        <f t="shared" si="1088"/>
        <v>วิทยาศาสตรมหาบัณฑิต สาขาเทคโนโลยีและการจัดการสารสนเทศดิจิทัล ปรับปรุง ปี 2561</v>
      </c>
      <c r="I563" s="99" t="e">
        <f t="array" aca="1" ref="I563" ca="1">_xludf.IFNA(INDEX(รายชื่ออาจารย์ตามสาขา!$F:$F,MATCH('เอกสารหมายเลข 1 ส่งเสิรม'!$T563,รายชื่ออาจารย์ตามสาขา!$B:$B,0)),"บุคคลภายนอก")</f>
        <v>#NAME?</v>
      </c>
      <c r="J563" s="100" t="e">
        <f t="shared" ca="1" si="1089"/>
        <v>#NAME?</v>
      </c>
      <c r="K563" s="100" t="e">
        <f t="shared" ca="1" si="1090"/>
        <v>#NAME?</v>
      </c>
      <c r="L563" s="100"/>
      <c r="M563" s="100" t="e">
        <f t="shared" ca="1" si="1091"/>
        <v>#NAME?</v>
      </c>
      <c r="N563" s="100" t="e">
        <f t="shared" ca="1" si="1092"/>
        <v>#NAME?</v>
      </c>
      <c r="O563" s="100" t="e">
        <f t="shared" ca="1" si="1093"/>
        <v>#NAME?</v>
      </c>
      <c r="P563" s="100" t="e">
        <f t="shared" ca="1" si="789"/>
        <v>#NAME?</v>
      </c>
      <c r="Q563" s="99"/>
      <c r="R563" s="99"/>
      <c r="S563" s="99"/>
      <c r="T563" s="8">
        <v>3349900631678</v>
      </c>
      <c r="U563" s="8">
        <v>3349900631678</v>
      </c>
      <c r="V563" s="68">
        <f t="shared" si="18"/>
        <v>1</v>
      </c>
      <c r="W563" s="100">
        <f t="shared" si="1094"/>
        <v>0</v>
      </c>
      <c r="X563" s="100">
        <f t="shared" si="1095"/>
        <v>0</v>
      </c>
      <c r="Y563" s="100"/>
      <c r="Z563" s="100">
        <f t="shared" si="1096"/>
        <v>0</v>
      </c>
      <c r="AA563" s="100">
        <f t="shared" si="1097"/>
        <v>0</v>
      </c>
      <c r="AB563" s="100">
        <f t="shared" si="1098"/>
        <v>0</v>
      </c>
      <c r="AC563" s="100">
        <f t="shared" si="791"/>
        <v>0</v>
      </c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</row>
    <row r="564" spans="1:49" ht="21.75" customHeight="1">
      <c r="A564" s="103">
        <v>5</v>
      </c>
      <c r="B564" s="104" t="str">
        <f>F565&amp; " สาขา"&amp;D565&amp;" "&amp;E565&amp;" ปี "&amp;G565</f>
        <v>วิทยาศาสตรบัณฑิต สาขาเทคโนโลยีสารสนเทศ ปรับปรุง ปี 2558</v>
      </c>
      <c r="C564" s="104"/>
      <c r="D564" s="105"/>
      <c r="E564" s="105"/>
      <c r="F564" s="105"/>
      <c r="G564" s="105"/>
      <c r="H564" s="105"/>
      <c r="I564" s="105"/>
      <c r="J564" s="106" t="e">
        <f t="shared" ref="J564:O564" ca="1" si="1099">SUMIF($H:$H,$B564,J:J)</f>
        <v>#NAME?</v>
      </c>
      <c r="K564" s="106" t="e">
        <f t="shared" ca="1" si="1099"/>
        <v>#NAME?</v>
      </c>
      <c r="L564" s="106">
        <f t="shared" si="1099"/>
        <v>0</v>
      </c>
      <c r="M564" s="106" t="e">
        <f t="shared" ca="1" si="1099"/>
        <v>#NAME?</v>
      </c>
      <c r="N564" s="106" t="e">
        <f t="shared" ca="1" si="1099"/>
        <v>#NAME?</v>
      </c>
      <c r="O564" s="106" t="e">
        <f t="shared" ca="1" si="1099"/>
        <v>#NAME?</v>
      </c>
      <c r="P564" s="106" t="e">
        <f t="shared" ca="1" si="789"/>
        <v>#NAME?</v>
      </c>
      <c r="Q564" s="105"/>
      <c r="R564" s="105"/>
      <c r="S564" s="105"/>
      <c r="T564" s="58"/>
      <c r="U564" s="58"/>
      <c r="V564" s="68">
        <f t="shared" si="18"/>
        <v>0</v>
      </c>
      <c r="W564" s="106">
        <f t="shared" ref="W564:AB564" si="1100">SUMIF($H:$H,$B564,W:W)</f>
        <v>0</v>
      </c>
      <c r="X564" s="106">
        <f t="shared" si="1100"/>
        <v>0</v>
      </c>
      <c r="Y564" s="106">
        <f t="shared" si="1100"/>
        <v>0</v>
      </c>
      <c r="Z564" s="106">
        <f t="shared" si="1100"/>
        <v>0</v>
      </c>
      <c r="AA564" s="106">
        <f t="shared" si="1100"/>
        <v>0</v>
      </c>
      <c r="AB564" s="106">
        <f t="shared" si="1100"/>
        <v>0</v>
      </c>
      <c r="AC564" s="106">
        <f t="shared" si="791"/>
        <v>0</v>
      </c>
      <c r="AD564" s="59"/>
      <c r="AE564" s="59"/>
      <c r="AF564" s="59"/>
      <c r="AG564" s="59"/>
      <c r="AH564" s="59"/>
      <c r="AI564" s="59"/>
      <c r="AJ564" s="59"/>
      <c r="AK564" s="59"/>
      <c r="AL564" s="59"/>
      <c r="AM564" s="59"/>
      <c r="AN564" s="59"/>
      <c r="AO564" s="59"/>
      <c r="AP564" s="59"/>
      <c r="AQ564" s="59"/>
      <c r="AR564" s="59"/>
      <c r="AS564" s="59"/>
      <c r="AT564" s="59"/>
      <c r="AU564" s="59"/>
      <c r="AV564" s="59"/>
      <c r="AW564" s="59"/>
    </row>
    <row r="565" spans="1:49" ht="21.75" customHeight="1">
      <c r="A565" s="97"/>
      <c r="B565" s="98" t="s">
        <v>626</v>
      </c>
      <c r="C565" s="98" t="s">
        <v>496</v>
      </c>
      <c r="D565" s="99" t="s">
        <v>622</v>
      </c>
      <c r="E565" s="99" t="s">
        <v>46</v>
      </c>
      <c r="F565" s="99" t="s">
        <v>198</v>
      </c>
      <c r="G565" s="99" t="s">
        <v>53</v>
      </c>
      <c r="H565" s="99" t="str">
        <f t="shared" ref="H565:H569" si="1101">F565&amp; " สาขา"&amp;D565&amp;" "&amp;E565&amp;" ปี "&amp;G565</f>
        <v>วิทยาศาสตรบัณฑิต สาขาเทคโนโลยีสารสนเทศ ปรับปรุง ปี 2558</v>
      </c>
      <c r="I565" s="99" t="e">
        <f t="array" aca="1" ref="I565" ca="1">_xludf.IFNA(INDEX(รายชื่ออาจารย์ตามสาขา!$F:$F,MATCH('เอกสารหมายเลข 1 ส่งเสิรม'!$T565,รายชื่ออาจารย์ตามสาขา!$B:$B,0)),"บุคคลภายนอก")</f>
        <v>#NAME?</v>
      </c>
      <c r="J565" s="100" t="e">
        <f t="shared" ref="J565:J569" ca="1" si="1102">IF(I565="ข้าราชการพลเรือนในสถาบันอุดมศึกษา",1,0)</f>
        <v>#NAME?</v>
      </c>
      <c r="K565" s="100" t="e">
        <f t="shared" ref="K565:K569" ca="1" si="1103">IF(I565="พนักงานมหาวิทยาลัย",1,0)</f>
        <v>#NAME?</v>
      </c>
      <c r="L565" s="100"/>
      <c r="M565" s="100" t="e">
        <f t="shared" ref="M565:M569" ca="1" si="1104">IF(I565="ลูกจ้างชั่วคราวรายเดือน",1,0)</f>
        <v>#NAME?</v>
      </c>
      <c r="N565" s="100" t="e">
        <f t="shared" ref="N565:N569" ca="1" si="1105">IF(I565="อาจารย์พิเศษรายชั่วโมง",1,0)</f>
        <v>#NAME?</v>
      </c>
      <c r="O565" s="100" t="e">
        <f t="shared" ref="O565:O569" ca="1" si="1106">IF(I565="บุคคลภายนอก",1,0)</f>
        <v>#NAME?</v>
      </c>
      <c r="P565" s="100" t="e">
        <f t="shared" ca="1" si="789"/>
        <v>#NAME?</v>
      </c>
      <c r="Q565" s="99"/>
      <c r="R565" s="99"/>
      <c r="S565" s="99"/>
      <c r="T565" s="8">
        <v>3479900011288</v>
      </c>
      <c r="U565" s="8">
        <v>3479900011288</v>
      </c>
      <c r="V565" s="68">
        <f t="shared" si="18"/>
        <v>1</v>
      </c>
      <c r="W565" s="100">
        <f t="shared" ref="W565:W569" si="1107">IF(V565="ข้าราชการพลเรือนในสถาบันอุดมศึกษา",1,0)</f>
        <v>0</v>
      </c>
      <c r="X565" s="100">
        <f t="shared" ref="X565:X569" si="1108">IF(V565="พนักงานมหาวิทยาลัย",1,0)</f>
        <v>0</v>
      </c>
      <c r="Y565" s="100"/>
      <c r="Z565" s="100">
        <f t="shared" ref="Z565:Z569" si="1109">IF(V565="ลูกจ้างชั่วคราวรายเดือน",1,0)</f>
        <v>0</v>
      </c>
      <c r="AA565" s="100">
        <f t="shared" ref="AA565:AA569" si="1110">IF(V565="อาจารย์พิเศษรายชั่วโมง",1,0)</f>
        <v>0</v>
      </c>
      <c r="AB565" s="100">
        <f t="shared" ref="AB565:AB569" si="1111">IF(V565="บุคคลภายนอก",1,0)</f>
        <v>0</v>
      </c>
      <c r="AC565" s="100">
        <f t="shared" si="791"/>
        <v>0</v>
      </c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</row>
    <row r="566" spans="1:49" ht="21.75" customHeight="1">
      <c r="A566" s="97"/>
      <c r="B566" s="98" t="s">
        <v>621</v>
      </c>
      <c r="C566" s="98" t="s">
        <v>496</v>
      </c>
      <c r="D566" s="99" t="s">
        <v>622</v>
      </c>
      <c r="E566" s="99" t="s">
        <v>46</v>
      </c>
      <c r="F566" s="99" t="s">
        <v>198</v>
      </c>
      <c r="G566" s="99" t="s">
        <v>53</v>
      </c>
      <c r="H566" s="99" t="str">
        <f t="shared" si="1101"/>
        <v>วิทยาศาสตรบัณฑิต สาขาเทคโนโลยีสารสนเทศ ปรับปรุง ปี 2558</v>
      </c>
      <c r="I566" s="99" t="e">
        <f t="array" aca="1" ref="I566" ca="1">_xludf.IFNA(INDEX(รายชื่ออาจารย์ตามสาขา!$F:$F,MATCH('เอกสารหมายเลข 1 ส่งเสิรม'!$T566,รายชื่ออาจารย์ตามสาขา!$B:$B,0)),"บุคคลภายนอก")</f>
        <v>#NAME?</v>
      </c>
      <c r="J566" s="100" t="e">
        <f t="shared" ca="1" si="1102"/>
        <v>#NAME?</v>
      </c>
      <c r="K566" s="100" t="e">
        <f t="shared" ca="1" si="1103"/>
        <v>#NAME?</v>
      </c>
      <c r="L566" s="100"/>
      <c r="M566" s="100" t="e">
        <f t="shared" ca="1" si="1104"/>
        <v>#NAME?</v>
      </c>
      <c r="N566" s="100" t="e">
        <f t="shared" ca="1" si="1105"/>
        <v>#NAME?</v>
      </c>
      <c r="O566" s="100" t="e">
        <f t="shared" ca="1" si="1106"/>
        <v>#NAME?</v>
      </c>
      <c r="P566" s="100" t="e">
        <f t="shared" ca="1" si="789"/>
        <v>#NAME?</v>
      </c>
      <c r="Q566" s="99"/>
      <c r="R566" s="99"/>
      <c r="S566" s="99"/>
      <c r="T566" s="8">
        <v>3440600645577</v>
      </c>
      <c r="U566" s="8">
        <v>3440600645577</v>
      </c>
      <c r="V566" s="68">
        <f t="shared" si="18"/>
        <v>1</v>
      </c>
      <c r="W566" s="100">
        <f t="shared" si="1107"/>
        <v>0</v>
      </c>
      <c r="X566" s="100">
        <f t="shared" si="1108"/>
        <v>0</v>
      </c>
      <c r="Y566" s="100"/>
      <c r="Z566" s="100">
        <f t="shared" si="1109"/>
        <v>0</v>
      </c>
      <c r="AA566" s="100">
        <f t="shared" si="1110"/>
        <v>0</v>
      </c>
      <c r="AB566" s="100">
        <f t="shared" si="1111"/>
        <v>0</v>
      </c>
      <c r="AC566" s="100">
        <f t="shared" si="791"/>
        <v>0</v>
      </c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</row>
    <row r="567" spans="1:49" ht="21.75" customHeight="1">
      <c r="A567" s="97"/>
      <c r="B567" s="98" t="s">
        <v>822</v>
      </c>
      <c r="C567" s="98" t="s">
        <v>496</v>
      </c>
      <c r="D567" s="99" t="s">
        <v>622</v>
      </c>
      <c r="E567" s="99" t="s">
        <v>46</v>
      </c>
      <c r="F567" s="99" t="s">
        <v>198</v>
      </c>
      <c r="G567" s="99" t="s">
        <v>53</v>
      </c>
      <c r="H567" s="99" t="str">
        <f t="shared" si="1101"/>
        <v>วิทยาศาสตรบัณฑิต สาขาเทคโนโลยีสารสนเทศ ปรับปรุง ปี 2558</v>
      </c>
      <c r="I567" s="99" t="e">
        <f t="array" aca="1" ref="I567" ca="1">_xludf.IFNA(INDEX(รายชื่ออาจารย์ตามสาขา!$F:$F,MATCH('เอกสารหมายเลข 1 ส่งเสิรม'!$T567,รายชื่ออาจารย์ตามสาขา!$B:$B,0)),"บุคคลภายนอก")</f>
        <v>#NAME?</v>
      </c>
      <c r="J567" s="100" t="e">
        <f t="shared" ca="1" si="1102"/>
        <v>#NAME?</v>
      </c>
      <c r="K567" s="100" t="e">
        <f t="shared" ca="1" si="1103"/>
        <v>#NAME?</v>
      </c>
      <c r="L567" s="100"/>
      <c r="M567" s="100" t="e">
        <f t="shared" ca="1" si="1104"/>
        <v>#NAME?</v>
      </c>
      <c r="N567" s="100" t="e">
        <f t="shared" ca="1" si="1105"/>
        <v>#NAME?</v>
      </c>
      <c r="O567" s="100" t="e">
        <f t="shared" ca="1" si="1106"/>
        <v>#NAME?</v>
      </c>
      <c r="P567" s="100" t="e">
        <f t="shared" ca="1" si="789"/>
        <v>#NAME?</v>
      </c>
      <c r="Q567" s="99"/>
      <c r="R567" s="99"/>
      <c r="S567" s="99"/>
      <c r="T567" s="8">
        <v>3470400531047</v>
      </c>
      <c r="U567" s="8">
        <v>3470400531047</v>
      </c>
      <c r="V567" s="68">
        <f t="shared" si="18"/>
        <v>1</v>
      </c>
      <c r="W567" s="100">
        <f t="shared" si="1107"/>
        <v>0</v>
      </c>
      <c r="X567" s="100">
        <f t="shared" si="1108"/>
        <v>0</v>
      </c>
      <c r="Y567" s="100"/>
      <c r="Z567" s="100">
        <f t="shared" si="1109"/>
        <v>0</v>
      </c>
      <c r="AA567" s="100">
        <f t="shared" si="1110"/>
        <v>0</v>
      </c>
      <c r="AB567" s="100">
        <f t="shared" si="1111"/>
        <v>0</v>
      </c>
      <c r="AC567" s="100">
        <f t="shared" si="791"/>
        <v>0</v>
      </c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</row>
    <row r="568" spans="1:49" ht="21.75" customHeight="1">
      <c r="A568" s="97"/>
      <c r="B568" s="98" t="s">
        <v>637</v>
      </c>
      <c r="C568" s="98" t="s">
        <v>496</v>
      </c>
      <c r="D568" s="99" t="s">
        <v>622</v>
      </c>
      <c r="E568" s="99" t="s">
        <v>46</v>
      </c>
      <c r="F568" s="99" t="s">
        <v>198</v>
      </c>
      <c r="G568" s="99" t="s">
        <v>53</v>
      </c>
      <c r="H568" s="99" t="str">
        <f t="shared" si="1101"/>
        <v>วิทยาศาสตรบัณฑิต สาขาเทคโนโลยีสารสนเทศ ปรับปรุง ปี 2558</v>
      </c>
      <c r="I568" s="99" t="e">
        <f t="array" aca="1" ref="I568" ca="1">_xludf.IFNA(INDEX(รายชื่ออาจารย์ตามสาขา!$F:$F,MATCH('เอกสารหมายเลข 1 ส่งเสิรม'!$T568,รายชื่ออาจารย์ตามสาขา!$B:$B,0)),"บุคคลภายนอก")</f>
        <v>#NAME?</v>
      </c>
      <c r="J568" s="100" t="e">
        <f t="shared" ca="1" si="1102"/>
        <v>#NAME?</v>
      </c>
      <c r="K568" s="100" t="e">
        <f t="shared" ca="1" si="1103"/>
        <v>#NAME?</v>
      </c>
      <c r="L568" s="100"/>
      <c r="M568" s="100" t="e">
        <f t="shared" ca="1" si="1104"/>
        <v>#NAME?</v>
      </c>
      <c r="N568" s="100" t="e">
        <f t="shared" ca="1" si="1105"/>
        <v>#NAME?</v>
      </c>
      <c r="O568" s="100" t="e">
        <f t="shared" ca="1" si="1106"/>
        <v>#NAME?</v>
      </c>
      <c r="P568" s="100" t="e">
        <f t="shared" ca="1" si="789"/>
        <v>#NAME?</v>
      </c>
      <c r="Q568" s="99"/>
      <c r="R568" s="99"/>
      <c r="S568" s="99"/>
      <c r="T568" s="8">
        <v>5470300023402</v>
      </c>
      <c r="U568" s="8">
        <v>5470300023402</v>
      </c>
      <c r="V568" s="68">
        <f t="shared" si="18"/>
        <v>1</v>
      </c>
      <c r="W568" s="100">
        <f t="shared" si="1107"/>
        <v>0</v>
      </c>
      <c r="X568" s="100">
        <f t="shared" si="1108"/>
        <v>0</v>
      </c>
      <c r="Y568" s="100"/>
      <c r="Z568" s="100">
        <f t="shared" si="1109"/>
        <v>0</v>
      </c>
      <c r="AA568" s="100">
        <f t="shared" si="1110"/>
        <v>0</v>
      </c>
      <c r="AB568" s="100">
        <f t="shared" si="1111"/>
        <v>0</v>
      </c>
      <c r="AC568" s="100">
        <f t="shared" si="791"/>
        <v>0</v>
      </c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</row>
    <row r="569" spans="1:49" ht="21.75" customHeight="1">
      <c r="A569" s="97"/>
      <c r="B569" s="98" t="s">
        <v>636</v>
      </c>
      <c r="C569" s="98" t="s">
        <v>496</v>
      </c>
      <c r="D569" s="99" t="s">
        <v>622</v>
      </c>
      <c r="E569" s="99" t="s">
        <v>46</v>
      </c>
      <c r="F569" s="99" t="s">
        <v>198</v>
      </c>
      <c r="G569" s="99" t="s">
        <v>53</v>
      </c>
      <c r="H569" s="99" t="str">
        <f t="shared" si="1101"/>
        <v>วิทยาศาสตรบัณฑิต สาขาเทคโนโลยีสารสนเทศ ปรับปรุง ปี 2558</v>
      </c>
      <c r="I569" s="99" t="e">
        <f t="array" aca="1" ref="I569" ca="1">_xludf.IFNA(INDEX(รายชื่ออาจารย์ตามสาขา!$F:$F,MATCH('เอกสารหมายเลข 1 ส่งเสิรม'!$T569,รายชื่ออาจารย์ตามสาขา!$B:$B,0)),"บุคคลภายนอก")</f>
        <v>#NAME?</v>
      </c>
      <c r="J569" s="100" t="e">
        <f t="shared" ca="1" si="1102"/>
        <v>#NAME?</v>
      </c>
      <c r="K569" s="100" t="e">
        <f t="shared" ca="1" si="1103"/>
        <v>#NAME?</v>
      </c>
      <c r="L569" s="100"/>
      <c r="M569" s="100" t="e">
        <f t="shared" ca="1" si="1104"/>
        <v>#NAME?</v>
      </c>
      <c r="N569" s="100" t="e">
        <f t="shared" ca="1" si="1105"/>
        <v>#NAME?</v>
      </c>
      <c r="O569" s="100" t="e">
        <f t="shared" ca="1" si="1106"/>
        <v>#NAME?</v>
      </c>
      <c r="P569" s="100" t="e">
        <f t="shared" ca="1" si="789"/>
        <v>#NAME?</v>
      </c>
      <c r="Q569" s="99"/>
      <c r="R569" s="99"/>
      <c r="S569" s="99"/>
      <c r="T569" s="8">
        <v>5470100007535</v>
      </c>
      <c r="U569" s="8">
        <v>5470100007535</v>
      </c>
      <c r="V569" s="68">
        <f t="shared" si="18"/>
        <v>1</v>
      </c>
      <c r="W569" s="100">
        <f t="shared" si="1107"/>
        <v>0</v>
      </c>
      <c r="X569" s="100">
        <f t="shared" si="1108"/>
        <v>0</v>
      </c>
      <c r="Y569" s="100"/>
      <c r="Z569" s="100">
        <f t="shared" si="1109"/>
        <v>0</v>
      </c>
      <c r="AA569" s="100">
        <f t="shared" si="1110"/>
        <v>0</v>
      </c>
      <c r="AB569" s="100">
        <f t="shared" si="1111"/>
        <v>0</v>
      </c>
      <c r="AC569" s="100">
        <f t="shared" si="791"/>
        <v>0</v>
      </c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</row>
    <row r="570" spans="1:49" ht="21.75" customHeight="1">
      <c r="A570" s="103">
        <v>6</v>
      </c>
      <c r="B570" s="104" t="str">
        <f>F571&amp; " สาขา"&amp;D571&amp;" "&amp;E571&amp;" ปี "&amp;G571</f>
        <v>ปรัชญาดุษฎีบัณฑิต สาขาฟิสิกส์ ปรับปรุง ปี 2559</v>
      </c>
      <c r="C570" s="104"/>
      <c r="D570" s="105"/>
      <c r="E570" s="105"/>
      <c r="F570" s="105"/>
      <c r="G570" s="105"/>
      <c r="H570" s="105"/>
      <c r="I570" s="105"/>
      <c r="J570" s="106" t="e">
        <f t="shared" ref="J570:O570" ca="1" si="1112">SUMIF($H:$H,$B570,J:J)</f>
        <v>#NAME?</v>
      </c>
      <c r="K570" s="106" t="e">
        <f t="shared" ca="1" si="1112"/>
        <v>#NAME?</v>
      </c>
      <c r="L570" s="106">
        <f t="shared" si="1112"/>
        <v>0</v>
      </c>
      <c r="M570" s="106" t="e">
        <f t="shared" ca="1" si="1112"/>
        <v>#NAME?</v>
      </c>
      <c r="N570" s="106" t="e">
        <f t="shared" ca="1" si="1112"/>
        <v>#NAME?</v>
      </c>
      <c r="O570" s="106" t="e">
        <f t="shared" ca="1" si="1112"/>
        <v>#NAME?</v>
      </c>
      <c r="P570" s="106" t="e">
        <f t="shared" ca="1" si="789"/>
        <v>#NAME?</v>
      </c>
      <c r="Q570" s="105"/>
      <c r="R570" s="105"/>
      <c r="S570" s="105"/>
      <c r="T570" s="58"/>
      <c r="U570" s="58"/>
      <c r="V570" s="68">
        <f t="shared" si="18"/>
        <v>0</v>
      </c>
      <c r="W570" s="106">
        <f t="shared" ref="W570:AB570" si="1113">SUMIF($H:$H,$B570,W:W)</f>
        <v>0</v>
      </c>
      <c r="X570" s="106">
        <f t="shared" si="1113"/>
        <v>0</v>
      </c>
      <c r="Y570" s="106">
        <f t="shared" si="1113"/>
        <v>0</v>
      </c>
      <c r="Z570" s="106">
        <f t="shared" si="1113"/>
        <v>0</v>
      </c>
      <c r="AA570" s="106">
        <f t="shared" si="1113"/>
        <v>0</v>
      </c>
      <c r="AB570" s="106">
        <f t="shared" si="1113"/>
        <v>0</v>
      </c>
      <c r="AC570" s="106">
        <f t="shared" si="791"/>
        <v>0</v>
      </c>
      <c r="AD570" s="59"/>
      <c r="AE570" s="59"/>
      <c r="AF570" s="59"/>
      <c r="AG570" s="59"/>
      <c r="AH570" s="59"/>
      <c r="AI570" s="59"/>
      <c r="AJ570" s="59"/>
      <c r="AK570" s="59"/>
      <c r="AL570" s="59"/>
      <c r="AM570" s="59"/>
      <c r="AN570" s="59"/>
      <c r="AO570" s="59"/>
      <c r="AP570" s="59"/>
      <c r="AQ570" s="59"/>
      <c r="AR570" s="59"/>
      <c r="AS570" s="59"/>
      <c r="AT570" s="59"/>
      <c r="AU570" s="59"/>
      <c r="AV570" s="59"/>
      <c r="AW570" s="59"/>
    </row>
    <row r="571" spans="1:49" ht="21.75" customHeight="1">
      <c r="A571" s="97"/>
      <c r="B571" s="98" t="s">
        <v>823</v>
      </c>
      <c r="C571" s="98" t="s">
        <v>496</v>
      </c>
      <c r="D571" s="99" t="s">
        <v>163</v>
      </c>
      <c r="E571" s="99" t="s">
        <v>46</v>
      </c>
      <c r="F571" s="99" t="s">
        <v>216</v>
      </c>
      <c r="G571" s="99" t="s">
        <v>45</v>
      </c>
      <c r="H571" s="99" t="str">
        <f t="shared" ref="H571:H575" si="1114">F571&amp; " สาขา"&amp;D571&amp;" "&amp;E571&amp;" ปี "&amp;G571</f>
        <v>ปรัชญาดุษฎีบัณฑิต สาขาฟิสิกส์ ปรับปรุง ปี 2559</v>
      </c>
      <c r="I571" s="99" t="e">
        <f t="array" aca="1" ref="I571" ca="1">_xludf.IFNA(INDEX(รายชื่ออาจารย์ตามสาขา!$F:$F,MATCH('เอกสารหมายเลข 1 ส่งเสิรม'!$T571,รายชื่ออาจารย์ตามสาขา!$B:$B,0)),"บุคคลภายนอก")</f>
        <v>#NAME?</v>
      </c>
      <c r="J571" s="100" t="e">
        <f t="shared" ref="J571:J575" ca="1" si="1115">IF(I571="ข้าราชการพลเรือนในสถาบันอุดมศึกษา",1,0)</f>
        <v>#NAME?</v>
      </c>
      <c r="K571" s="100" t="e">
        <f t="shared" ref="K571:K575" ca="1" si="1116">IF(I571="พนักงานมหาวิทยาลัย",1,0)</f>
        <v>#NAME?</v>
      </c>
      <c r="L571" s="100"/>
      <c r="M571" s="100" t="e">
        <f t="shared" ref="M571:M575" ca="1" si="1117">IF(I571="ลูกจ้างชั่วคราวรายเดือน",1,0)</f>
        <v>#NAME?</v>
      </c>
      <c r="N571" s="100" t="e">
        <f t="shared" ref="N571:N575" ca="1" si="1118">IF(I571="อาจารย์พิเศษรายชั่วโมง",1,0)</f>
        <v>#NAME?</v>
      </c>
      <c r="O571" s="100" t="e">
        <f t="shared" ref="O571:O575" ca="1" si="1119">IF(I571="บุคคลภายนอก",1,0)</f>
        <v>#NAME?</v>
      </c>
      <c r="P571" s="100" t="e">
        <f t="shared" ca="1" si="789"/>
        <v>#NAME?</v>
      </c>
      <c r="Q571" s="99"/>
      <c r="R571" s="99"/>
      <c r="S571" s="99"/>
      <c r="T571" s="8">
        <v>3341600878000</v>
      </c>
      <c r="U571" s="8">
        <v>3341600878000</v>
      </c>
      <c r="V571" s="68">
        <f t="shared" si="18"/>
        <v>1</v>
      </c>
      <c r="W571" s="100">
        <f t="shared" ref="W571:W575" si="1120">IF(V571="ข้าราชการพลเรือนในสถาบันอุดมศึกษา",1,0)</f>
        <v>0</v>
      </c>
      <c r="X571" s="100">
        <f t="shared" ref="X571:X575" si="1121">IF(V571="พนักงานมหาวิทยาลัย",1,0)</f>
        <v>0</v>
      </c>
      <c r="Y571" s="100"/>
      <c r="Z571" s="100">
        <f t="shared" ref="Z571:Z575" si="1122">IF(V571="ลูกจ้างชั่วคราวรายเดือน",1,0)</f>
        <v>0</v>
      </c>
      <c r="AA571" s="100">
        <f t="shared" ref="AA571:AA575" si="1123">IF(V571="อาจารย์พิเศษรายชั่วโมง",1,0)</f>
        <v>0</v>
      </c>
      <c r="AB571" s="100">
        <f t="shared" ref="AB571:AB575" si="1124">IF(V571="บุคคลภายนอก",1,0)</f>
        <v>0</v>
      </c>
      <c r="AC571" s="100">
        <f t="shared" si="791"/>
        <v>0</v>
      </c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</row>
    <row r="572" spans="1:49" ht="21.75" customHeight="1">
      <c r="A572" s="97"/>
      <c r="B572" s="98" t="s">
        <v>824</v>
      </c>
      <c r="C572" s="98" t="s">
        <v>496</v>
      </c>
      <c r="D572" s="99" t="s">
        <v>163</v>
      </c>
      <c r="E572" s="99" t="s">
        <v>46</v>
      </c>
      <c r="F572" s="99" t="s">
        <v>216</v>
      </c>
      <c r="G572" s="99" t="s">
        <v>45</v>
      </c>
      <c r="H572" s="99" t="str">
        <f t="shared" si="1114"/>
        <v>ปรัชญาดุษฎีบัณฑิต สาขาฟิสิกส์ ปรับปรุง ปี 2559</v>
      </c>
      <c r="I572" s="99" t="e">
        <f t="array" aca="1" ref="I572" ca="1">_xludf.IFNA(INDEX(รายชื่ออาจารย์ตามสาขา!$F:$F,MATCH('เอกสารหมายเลข 1 ส่งเสิรม'!$T572,รายชื่ออาจารย์ตามสาขา!$B:$B,0)),"บุคคลภายนอก")</f>
        <v>#NAME?</v>
      </c>
      <c r="J572" s="100" t="e">
        <f t="shared" ca="1" si="1115"/>
        <v>#NAME?</v>
      </c>
      <c r="K572" s="100" t="e">
        <f t="shared" ca="1" si="1116"/>
        <v>#NAME?</v>
      </c>
      <c r="L572" s="100"/>
      <c r="M572" s="100" t="e">
        <f t="shared" ca="1" si="1117"/>
        <v>#NAME?</v>
      </c>
      <c r="N572" s="100" t="e">
        <f t="shared" ca="1" si="1118"/>
        <v>#NAME?</v>
      </c>
      <c r="O572" s="100" t="e">
        <f t="shared" ca="1" si="1119"/>
        <v>#NAME?</v>
      </c>
      <c r="P572" s="100" t="e">
        <f t="shared" ca="1" si="789"/>
        <v>#NAME?</v>
      </c>
      <c r="Q572" s="99"/>
      <c r="R572" s="99"/>
      <c r="S572" s="99"/>
      <c r="T572" s="8">
        <v>3480600279449</v>
      </c>
      <c r="U572" s="8">
        <v>3480600279449</v>
      </c>
      <c r="V572" s="68">
        <f t="shared" si="18"/>
        <v>1</v>
      </c>
      <c r="W572" s="100">
        <f t="shared" si="1120"/>
        <v>0</v>
      </c>
      <c r="X572" s="100">
        <f t="shared" si="1121"/>
        <v>0</v>
      </c>
      <c r="Y572" s="100"/>
      <c r="Z572" s="100">
        <f t="shared" si="1122"/>
        <v>0</v>
      </c>
      <c r="AA572" s="100">
        <f t="shared" si="1123"/>
        <v>0</v>
      </c>
      <c r="AB572" s="100">
        <f t="shared" si="1124"/>
        <v>0</v>
      </c>
      <c r="AC572" s="100">
        <f t="shared" si="791"/>
        <v>0</v>
      </c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</row>
    <row r="573" spans="1:49" ht="21.75" customHeight="1">
      <c r="A573" s="97"/>
      <c r="B573" s="98" t="s">
        <v>825</v>
      </c>
      <c r="C573" s="98" t="s">
        <v>496</v>
      </c>
      <c r="D573" s="99" t="s">
        <v>163</v>
      </c>
      <c r="E573" s="99" t="s">
        <v>46</v>
      </c>
      <c r="F573" s="99" t="s">
        <v>216</v>
      </c>
      <c r="G573" s="99" t="s">
        <v>45</v>
      </c>
      <c r="H573" s="99" t="str">
        <f t="shared" si="1114"/>
        <v>ปรัชญาดุษฎีบัณฑิต สาขาฟิสิกส์ ปรับปรุง ปี 2559</v>
      </c>
      <c r="I573" s="99" t="e">
        <f t="array" aca="1" ref="I573" ca="1">_xludf.IFNA(INDEX(รายชื่ออาจารย์ตามสาขา!$F:$F,MATCH('เอกสารหมายเลข 1 ส่งเสิรม'!$T573,รายชื่ออาจารย์ตามสาขา!$B:$B,0)),"บุคคลภายนอก")</f>
        <v>#NAME?</v>
      </c>
      <c r="J573" s="100" t="e">
        <f t="shared" ca="1" si="1115"/>
        <v>#NAME?</v>
      </c>
      <c r="K573" s="100" t="e">
        <f t="shared" ca="1" si="1116"/>
        <v>#NAME?</v>
      </c>
      <c r="L573" s="100"/>
      <c r="M573" s="100" t="e">
        <f t="shared" ca="1" si="1117"/>
        <v>#NAME?</v>
      </c>
      <c r="N573" s="100" t="e">
        <f t="shared" ca="1" si="1118"/>
        <v>#NAME?</v>
      </c>
      <c r="O573" s="100" t="e">
        <f t="shared" ca="1" si="1119"/>
        <v>#NAME?</v>
      </c>
      <c r="P573" s="100" t="e">
        <f t="shared" ca="1" si="789"/>
        <v>#NAME?</v>
      </c>
      <c r="Q573" s="99"/>
      <c r="R573" s="99"/>
      <c r="S573" s="99"/>
      <c r="T573" s="8">
        <v>3760200329594</v>
      </c>
      <c r="U573" s="8">
        <v>3760200329594</v>
      </c>
      <c r="V573" s="68">
        <f t="shared" si="18"/>
        <v>1</v>
      </c>
      <c r="W573" s="100">
        <f t="shared" si="1120"/>
        <v>0</v>
      </c>
      <c r="X573" s="100">
        <f t="shared" si="1121"/>
        <v>0</v>
      </c>
      <c r="Y573" s="100"/>
      <c r="Z573" s="100">
        <f t="shared" si="1122"/>
        <v>0</v>
      </c>
      <c r="AA573" s="100">
        <f t="shared" si="1123"/>
        <v>0</v>
      </c>
      <c r="AB573" s="100">
        <f t="shared" si="1124"/>
        <v>0</v>
      </c>
      <c r="AC573" s="100">
        <f t="shared" si="791"/>
        <v>0</v>
      </c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</row>
    <row r="574" spans="1:49" ht="21.75" customHeight="1">
      <c r="A574" s="97"/>
      <c r="B574" s="98" t="str">
        <f t="array" ref="B574">INDEX(รายชื่ออาจารย์ตามสาขา!$C:$C,MATCH('เอกสารหมายเลข 1 ส่งเสิรม'!$T574,รายชื่ออาจารย์ตามสาขา!$B:$B,0))</f>
        <v>นายอาธรณ์  วรอัด</v>
      </c>
      <c r="C574" s="98" t="s">
        <v>496</v>
      </c>
      <c r="D574" s="99" t="s">
        <v>163</v>
      </c>
      <c r="E574" s="99" t="s">
        <v>46</v>
      </c>
      <c r="F574" s="99" t="s">
        <v>216</v>
      </c>
      <c r="G574" s="99" t="s">
        <v>45</v>
      </c>
      <c r="H574" s="99" t="str">
        <f t="shared" si="1114"/>
        <v>ปรัชญาดุษฎีบัณฑิต สาขาฟิสิกส์ ปรับปรุง ปี 2559</v>
      </c>
      <c r="I574" s="99" t="e">
        <f t="array" aca="1" ref="I574" ca="1">_xludf.IFNA(INDEX(รายชื่ออาจารย์ตามสาขา!$F:$F,MATCH('เอกสารหมายเลข 1 ส่งเสิรม'!$T574,รายชื่ออาจารย์ตามสาขา!$B:$B,0)),"บุคคลภายนอก")</f>
        <v>#NAME?</v>
      </c>
      <c r="J574" s="100" t="e">
        <f t="shared" ca="1" si="1115"/>
        <v>#NAME?</v>
      </c>
      <c r="K574" s="100" t="e">
        <f t="shared" ca="1" si="1116"/>
        <v>#NAME?</v>
      </c>
      <c r="L574" s="100"/>
      <c r="M574" s="100" t="e">
        <f t="shared" ca="1" si="1117"/>
        <v>#NAME?</v>
      </c>
      <c r="N574" s="100" t="e">
        <f t="shared" ca="1" si="1118"/>
        <v>#NAME?</v>
      </c>
      <c r="O574" s="100" t="e">
        <f t="shared" ca="1" si="1119"/>
        <v>#NAME?</v>
      </c>
      <c r="P574" s="100" t="e">
        <f t="shared" ca="1" si="789"/>
        <v>#NAME?</v>
      </c>
      <c r="Q574" s="99"/>
      <c r="R574" s="99"/>
      <c r="S574" s="99"/>
      <c r="T574" s="8">
        <v>1470500031571</v>
      </c>
      <c r="U574" s="8">
        <v>1470500031571</v>
      </c>
      <c r="V574" s="68">
        <f t="shared" si="18"/>
        <v>1</v>
      </c>
      <c r="W574" s="100">
        <f t="shared" si="1120"/>
        <v>0</v>
      </c>
      <c r="X574" s="100">
        <f t="shared" si="1121"/>
        <v>0</v>
      </c>
      <c r="Y574" s="100"/>
      <c r="Z574" s="100">
        <f t="shared" si="1122"/>
        <v>0</v>
      </c>
      <c r="AA574" s="100">
        <f t="shared" si="1123"/>
        <v>0</v>
      </c>
      <c r="AB574" s="100">
        <f t="shared" si="1124"/>
        <v>0</v>
      </c>
      <c r="AC574" s="100">
        <f t="shared" si="791"/>
        <v>0</v>
      </c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</row>
    <row r="575" spans="1:49" ht="21.75" customHeight="1">
      <c r="A575" s="97"/>
      <c r="B575" s="98" t="s">
        <v>383</v>
      </c>
      <c r="C575" s="98" t="s">
        <v>496</v>
      </c>
      <c r="D575" s="99" t="s">
        <v>163</v>
      </c>
      <c r="E575" s="99" t="s">
        <v>46</v>
      </c>
      <c r="F575" s="99" t="s">
        <v>216</v>
      </c>
      <c r="G575" s="99" t="s">
        <v>45</v>
      </c>
      <c r="H575" s="99" t="str">
        <f t="shared" si="1114"/>
        <v>ปรัชญาดุษฎีบัณฑิต สาขาฟิสิกส์ ปรับปรุง ปี 2559</v>
      </c>
      <c r="I575" s="99" t="e">
        <f t="array" aca="1" ref="I575" ca="1">_xludf.IFNA(INDEX(รายชื่ออาจารย์ตามสาขา!$F:$F,MATCH('เอกสารหมายเลข 1 ส่งเสิรม'!$T575,รายชื่ออาจารย์ตามสาขา!$B:$B,0)),"บุคคลภายนอก")</f>
        <v>#NAME?</v>
      </c>
      <c r="J575" s="100" t="e">
        <f t="shared" ca="1" si="1115"/>
        <v>#NAME?</v>
      </c>
      <c r="K575" s="100" t="e">
        <f t="shared" ca="1" si="1116"/>
        <v>#NAME?</v>
      </c>
      <c r="L575" s="100"/>
      <c r="M575" s="100" t="e">
        <f t="shared" ca="1" si="1117"/>
        <v>#NAME?</v>
      </c>
      <c r="N575" s="100" t="e">
        <f t="shared" ca="1" si="1118"/>
        <v>#NAME?</v>
      </c>
      <c r="O575" s="100" t="e">
        <f t="shared" ca="1" si="1119"/>
        <v>#NAME?</v>
      </c>
      <c r="P575" s="100" t="e">
        <f t="shared" ca="1" si="789"/>
        <v>#NAME?</v>
      </c>
      <c r="Q575" s="99"/>
      <c r="R575" s="99"/>
      <c r="S575" s="99"/>
      <c r="T575" s="8">
        <v>3100601307031</v>
      </c>
      <c r="U575" s="8"/>
      <c r="V575" s="68">
        <f t="shared" si="18"/>
        <v>0</v>
      </c>
      <c r="W575" s="100">
        <f t="shared" si="1120"/>
        <v>0</v>
      </c>
      <c r="X575" s="100">
        <f t="shared" si="1121"/>
        <v>0</v>
      </c>
      <c r="Y575" s="100"/>
      <c r="Z575" s="100">
        <f t="shared" si="1122"/>
        <v>0</v>
      </c>
      <c r="AA575" s="100">
        <f t="shared" si="1123"/>
        <v>0</v>
      </c>
      <c r="AB575" s="100">
        <f t="shared" si="1124"/>
        <v>0</v>
      </c>
      <c r="AC575" s="100">
        <f t="shared" si="791"/>
        <v>0</v>
      </c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</row>
    <row r="576" spans="1:49" ht="21.75" customHeight="1">
      <c r="A576" s="103">
        <v>7</v>
      </c>
      <c r="B576" s="104" t="str">
        <f>F577&amp; " สาขา"&amp;D577&amp;" "&amp;E577&amp;" ปี "&amp;G577</f>
        <v>วิทยาศาสตรบัณฑิต สาขาฟิสิกส์ ปรับปรุง ปี 2550</v>
      </c>
      <c r="C576" s="104"/>
      <c r="D576" s="105"/>
      <c r="E576" s="105"/>
      <c r="F576" s="105"/>
      <c r="G576" s="105"/>
      <c r="H576" s="105"/>
      <c r="I576" s="105"/>
      <c r="J576" s="106" t="e">
        <f t="shared" ref="J576:O576" ca="1" si="1125">SUMIF($H:$H,$B576,J:J)</f>
        <v>#NAME?</v>
      </c>
      <c r="K576" s="106" t="e">
        <f t="shared" ca="1" si="1125"/>
        <v>#NAME?</v>
      </c>
      <c r="L576" s="106">
        <f t="shared" si="1125"/>
        <v>0</v>
      </c>
      <c r="M576" s="106" t="e">
        <f t="shared" ca="1" si="1125"/>
        <v>#NAME?</v>
      </c>
      <c r="N576" s="106" t="e">
        <f t="shared" ca="1" si="1125"/>
        <v>#NAME?</v>
      </c>
      <c r="O576" s="106" t="e">
        <f t="shared" ca="1" si="1125"/>
        <v>#NAME?</v>
      </c>
      <c r="P576" s="106" t="e">
        <f t="shared" ca="1" si="789"/>
        <v>#NAME?</v>
      </c>
      <c r="Q576" s="105"/>
      <c r="R576" s="105"/>
      <c r="S576" s="105"/>
      <c r="T576" s="58"/>
      <c r="U576" s="58"/>
      <c r="V576" s="68">
        <f t="shared" si="18"/>
        <v>0</v>
      </c>
      <c r="W576" s="106">
        <f t="shared" ref="W576:AB576" si="1126">SUMIF($H:$H,$B576,W:W)</f>
        <v>0</v>
      </c>
      <c r="X576" s="106">
        <f t="shared" si="1126"/>
        <v>0</v>
      </c>
      <c r="Y576" s="106">
        <f t="shared" si="1126"/>
        <v>0</v>
      </c>
      <c r="Z576" s="106">
        <f t="shared" si="1126"/>
        <v>0</v>
      </c>
      <c r="AA576" s="106">
        <f t="shared" si="1126"/>
        <v>0</v>
      </c>
      <c r="AB576" s="106">
        <f t="shared" si="1126"/>
        <v>0</v>
      </c>
      <c r="AC576" s="106">
        <f t="shared" si="791"/>
        <v>0</v>
      </c>
      <c r="AD576" s="59"/>
      <c r="AE576" s="59"/>
      <c r="AF576" s="59"/>
      <c r="AG576" s="59"/>
      <c r="AH576" s="59"/>
      <c r="AI576" s="59"/>
      <c r="AJ576" s="59"/>
      <c r="AK576" s="59"/>
      <c r="AL576" s="59"/>
      <c r="AM576" s="59"/>
      <c r="AN576" s="59"/>
      <c r="AO576" s="59"/>
      <c r="AP576" s="59"/>
      <c r="AQ576" s="59"/>
      <c r="AR576" s="59"/>
      <c r="AS576" s="59"/>
      <c r="AT576" s="59"/>
      <c r="AU576" s="59"/>
      <c r="AV576" s="59"/>
      <c r="AW576" s="59"/>
    </row>
    <row r="577" spans="1:49" ht="21.75" customHeight="1">
      <c r="A577" s="97"/>
      <c r="B577" s="98" t="s">
        <v>826</v>
      </c>
      <c r="C577" s="98" t="s">
        <v>496</v>
      </c>
      <c r="D577" s="99" t="s">
        <v>163</v>
      </c>
      <c r="E577" s="99" t="s">
        <v>46</v>
      </c>
      <c r="F577" s="99" t="s">
        <v>198</v>
      </c>
      <c r="G577" s="99" t="s">
        <v>827</v>
      </c>
      <c r="H577" s="99" t="str">
        <f t="shared" ref="H577:H581" si="1127">F577&amp; " สาขา"&amp;D577&amp;" "&amp;E577&amp;" ปี "&amp;G577</f>
        <v>วิทยาศาสตรบัณฑิต สาขาฟิสิกส์ ปรับปรุง ปี 2550</v>
      </c>
      <c r="I577" s="99" t="e">
        <f t="array" aca="1" ref="I577" ca="1">_xludf.IFNA(INDEX(รายชื่ออาจารย์ตามสาขา!$F:$F,MATCH('เอกสารหมายเลข 1 ส่งเสิรม'!$T577,รายชื่ออาจารย์ตามสาขา!$B:$B,0)),"บุคคลภายนอก")</f>
        <v>#NAME?</v>
      </c>
      <c r="J577" s="100" t="e">
        <f t="shared" ref="J577:J581" ca="1" si="1128">IF(I577="ข้าราชการพลเรือนในสถาบันอุดมศึกษา",1,0)</f>
        <v>#NAME?</v>
      </c>
      <c r="K577" s="100" t="e">
        <f t="shared" ref="K577:K581" ca="1" si="1129">IF(I577="พนักงานมหาวิทยาลัย",1,0)</f>
        <v>#NAME?</v>
      </c>
      <c r="L577" s="100"/>
      <c r="M577" s="100" t="e">
        <f t="shared" ref="M577:M581" ca="1" si="1130">IF(I577="ลูกจ้างชั่วคราวรายเดือน",1,0)</f>
        <v>#NAME?</v>
      </c>
      <c r="N577" s="100" t="e">
        <f t="shared" ref="N577:N581" ca="1" si="1131">IF(I577="อาจารย์พิเศษรายชั่วโมง",1,0)</f>
        <v>#NAME?</v>
      </c>
      <c r="O577" s="100" t="e">
        <f t="shared" ref="O577:O581" ca="1" si="1132">IF(I577="บุคคลภายนอก",1,0)</f>
        <v>#NAME?</v>
      </c>
      <c r="P577" s="100" t="e">
        <f t="shared" ca="1" si="789"/>
        <v>#NAME?</v>
      </c>
      <c r="Q577" s="99"/>
      <c r="R577" s="99"/>
      <c r="S577" s="99"/>
      <c r="T577" s="8">
        <v>3600101120426</v>
      </c>
      <c r="U577" s="8">
        <v>3600101120426</v>
      </c>
      <c r="V577" s="68">
        <f t="shared" si="18"/>
        <v>1</v>
      </c>
      <c r="W577" s="100">
        <f t="shared" ref="W577:W581" si="1133">IF(V577="ข้าราชการพลเรือนในสถาบันอุดมศึกษา",1,0)</f>
        <v>0</v>
      </c>
      <c r="X577" s="100">
        <f t="shared" ref="X577:X581" si="1134">IF(V577="พนักงานมหาวิทยาลัย",1,0)</f>
        <v>0</v>
      </c>
      <c r="Y577" s="100"/>
      <c r="Z577" s="100">
        <f t="shared" ref="Z577:Z581" si="1135">IF(V577="ลูกจ้างชั่วคราวรายเดือน",1,0)</f>
        <v>0</v>
      </c>
      <c r="AA577" s="100">
        <f t="shared" ref="AA577:AA581" si="1136">IF(V577="อาจารย์พิเศษรายชั่วโมง",1,0)</f>
        <v>0</v>
      </c>
      <c r="AB577" s="100">
        <f t="shared" ref="AB577:AB581" si="1137">IF(V577="บุคคลภายนอก",1,0)</f>
        <v>0</v>
      </c>
      <c r="AC577" s="100">
        <f t="shared" si="791"/>
        <v>0</v>
      </c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</row>
    <row r="578" spans="1:49" ht="21.75" customHeight="1">
      <c r="A578" s="97"/>
      <c r="B578" s="98" t="s">
        <v>828</v>
      </c>
      <c r="C578" s="98" t="s">
        <v>496</v>
      </c>
      <c r="D578" s="99" t="s">
        <v>163</v>
      </c>
      <c r="E578" s="99" t="s">
        <v>46</v>
      </c>
      <c r="F578" s="99" t="s">
        <v>198</v>
      </c>
      <c r="G578" s="99" t="s">
        <v>827</v>
      </c>
      <c r="H578" s="99" t="str">
        <f t="shared" si="1127"/>
        <v>วิทยาศาสตรบัณฑิต สาขาฟิสิกส์ ปรับปรุง ปี 2550</v>
      </c>
      <c r="I578" s="99" t="e">
        <f t="array" aca="1" ref="I578" ca="1">_xludf.IFNA(INDEX(รายชื่ออาจารย์ตามสาขา!$F:$F,MATCH('เอกสารหมายเลข 1 ส่งเสิรม'!$T578,รายชื่ออาจารย์ตามสาขา!$B:$B,0)),"บุคคลภายนอก")</f>
        <v>#NAME?</v>
      </c>
      <c r="J578" s="100" t="e">
        <f t="shared" ca="1" si="1128"/>
        <v>#NAME?</v>
      </c>
      <c r="K578" s="100" t="e">
        <f t="shared" ca="1" si="1129"/>
        <v>#NAME?</v>
      </c>
      <c r="L578" s="100"/>
      <c r="M578" s="100" t="e">
        <f t="shared" ca="1" si="1130"/>
        <v>#NAME?</v>
      </c>
      <c r="N578" s="100" t="e">
        <f t="shared" ca="1" si="1131"/>
        <v>#NAME?</v>
      </c>
      <c r="O578" s="100" t="e">
        <f t="shared" ca="1" si="1132"/>
        <v>#NAME?</v>
      </c>
      <c r="P578" s="100" t="e">
        <f t="shared" ca="1" si="789"/>
        <v>#NAME?</v>
      </c>
      <c r="Q578" s="99"/>
      <c r="R578" s="99"/>
      <c r="S578" s="99"/>
      <c r="T578" s="8">
        <v>3489900110201</v>
      </c>
      <c r="U578" s="8">
        <v>3489900110201</v>
      </c>
      <c r="V578" s="68">
        <f t="shared" si="18"/>
        <v>1</v>
      </c>
      <c r="W578" s="100">
        <f t="shared" si="1133"/>
        <v>0</v>
      </c>
      <c r="X578" s="100">
        <f t="shared" si="1134"/>
        <v>0</v>
      </c>
      <c r="Y578" s="100"/>
      <c r="Z578" s="100">
        <f t="shared" si="1135"/>
        <v>0</v>
      </c>
      <c r="AA578" s="100">
        <f t="shared" si="1136"/>
        <v>0</v>
      </c>
      <c r="AB578" s="100">
        <f t="shared" si="1137"/>
        <v>0</v>
      </c>
      <c r="AC578" s="100">
        <f t="shared" si="791"/>
        <v>0</v>
      </c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</row>
    <row r="579" spans="1:49" ht="21.75" customHeight="1">
      <c r="A579" s="97"/>
      <c r="B579" s="98" t="s">
        <v>829</v>
      </c>
      <c r="C579" s="98" t="s">
        <v>496</v>
      </c>
      <c r="D579" s="99" t="s">
        <v>163</v>
      </c>
      <c r="E579" s="99" t="s">
        <v>46</v>
      </c>
      <c r="F579" s="99" t="s">
        <v>198</v>
      </c>
      <c r="G579" s="99" t="s">
        <v>827</v>
      </c>
      <c r="H579" s="99" t="str">
        <f t="shared" si="1127"/>
        <v>วิทยาศาสตรบัณฑิต สาขาฟิสิกส์ ปรับปรุง ปี 2550</v>
      </c>
      <c r="I579" s="99" t="e">
        <f t="array" aca="1" ref="I579" ca="1">_xludf.IFNA(INDEX(รายชื่ออาจารย์ตามสาขา!$F:$F,MATCH('เอกสารหมายเลข 1 ส่งเสิรม'!$T579,รายชื่ออาจารย์ตามสาขา!$B:$B,0)),"บุคคลภายนอก")</f>
        <v>#NAME?</v>
      </c>
      <c r="J579" s="100" t="e">
        <f t="shared" ca="1" si="1128"/>
        <v>#NAME?</v>
      </c>
      <c r="K579" s="100" t="e">
        <f t="shared" ca="1" si="1129"/>
        <v>#NAME?</v>
      </c>
      <c r="L579" s="100"/>
      <c r="M579" s="100" t="e">
        <f t="shared" ca="1" si="1130"/>
        <v>#NAME?</v>
      </c>
      <c r="N579" s="100" t="e">
        <f t="shared" ca="1" si="1131"/>
        <v>#NAME?</v>
      </c>
      <c r="O579" s="100" t="e">
        <f t="shared" ca="1" si="1132"/>
        <v>#NAME?</v>
      </c>
      <c r="P579" s="100" t="e">
        <f t="shared" ca="1" si="789"/>
        <v>#NAME?</v>
      </c>
      <c r="Q579" s="99"/>
      <c r="R579" s="99"/>
      <c r="S579" s="99"/>
      <c r="T579" s="8">
        <v>3479900192258</v>
      </c>
      <c r="U579" s="8">
        <v>3479900192258</v>
      </c>
      <c r="V579" s="68">
        <f t="shared" si="18"/>
        <v>1</v>
      </c>
      <c r="W579" s="100">
        <f t="shared" si="1133"/>
        <v>0</v>
      </c>
      <c r="X579" s="100">
        <f t="shared" si="1134"/>
        <v>0</v>
      </c>
      <c r="Y579" s="100"/>
      <c r="Z579" s="100">
        <f t="shared" si="1135"/>
        <v>0</v>
      </c>
      <c r="AA579" s="100">
        <f t="shared" si="1136"/>
        <v>0</v>
      </c>
      <c r="AB579" s="100">
        <f t="shared" si="1137"/>
        <v>0</v>
      </c>
      <c r="AC579" s="100">
        <f t="shared" si="791"/>
        <v>0</v>
      </c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</row>
    <row r="580" spans="1:49" ht="21.75" customHeight="1">
      <c r="A580" s="97"/>
      <c r="B580" s="98" t="s">
        <v>825</v>
      </c>
      <c r="C580" s="98" t="s">
        <v>496</v>
      </c>
      <c r="D580" s="99" t="s">
        <v>163</v>
      </c>
      <c r="E580" s="99" t="s">
        <v>46</v>
      </c>
      <c r="F580" s="99" t="s">
        <v>198</v>
      </c>
      <c r="G580" s="99" t="s">
        <v>827</v>
      </c>
      <c r="H580" s="99" t="str">
        <f t="shared" si="1127"/>
        <v>วิทยาศาสตรบัณฑิต สาขาฟิสิกส์ ปรับปรุง ปี 2550</v>
      </c>
      <c r="I580" s="99" t="e">
        <f t="array" aca="1" ref="I580" ca="1">_xludf.IFNA(INDEX(รายชื่ออาจารย์ตามสาขา!$F:$F,MATCH('เอกสารหมายเลข 1 ส่งเสิรม'!$T580,รายชื่ออาจารย์ตามสาขา!$B:$B,0)),"บุคคลภายนอก")</f>
        <v>#NAME?</v>
      </c>
      <c r="J580" s="100" t="e">
        <f t="shared" ca="1" si="1128"/>
        <v>#NAME?</v>
      </c>
      <c r="K580" s="100" t="e">
        <f t="shared" ca="1" si="1129"/>
        <v>#NAME?</v>
      </c>
      <c r="L580" s="100"/>
      <c r="M580" s="100" t="e">
        <f t="shared" ca="1" si="1130"/>
        <v>#NAME?</v>
      </c>
      <c r="N580" s="100" t="e">
        <f t="shared" ca="1" si="1131"/>
        <v>#NAME?</v>
      </c>
      <c r="O580" s="100" t="e">
        <f t="shared" ca="1" si="1132"/>
        <v>#NAME?</v>
      </c>
      <c r="P580" s="100" t="e">
        <f t="shared" ca="1" si="789"/>
        <v>#NAME?</v>
      </c>
      <c r="Q580" s="99"/>
      <c r="R580" s="99"/>
      <c r="S580" s="99"/>
      <c r="T580" s="8">
        <v>3760200329594</v>
      </c>
      <c r="U580" s="8"/>
      <c r="V580" s="68">
        <f t="shared" si="18"/>
        <v>0</v>
      </c>
      <c r="W580" s="100">
        <f t="shared" si="1133"/>
        <v>0</v>
      </c>
      <c r="X580" s="100">
        <f t="shared" si="1134"/>
        <v>0</v>
      </c>
      <c r="Y580" s="100"/>
      <c r="Z580" s="100">
        <f t="shared" si="1135"/>
        <v>0</v>
      </c>
      <c r="AA580" s="100">
        <f t="shared" si="1136"/>
        <v>0</v>
      </c>
      <c r="AB580" s="100">
        <f t="shared" si="1137"/>
        <v>0</v>
      </c>
      <c r="AC580" s="100">
        <f t="shared" si="791"/>
        <v>0</v>
      </c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</row>
    <row r="581" spans="1:49" ht="21.75" customHeight="1">
      <c r="A581" s="97"/>
      <c r="B581" s="98" t="s">
        <v>830</v>
      </c>
      <c r="C581" s="98" t="s">
        <v>496</v>
      </c>
      <c r="D581" s="99" t="s">
        <v>163</v>
      </c>
      <c r="E581" s="99" t="s">
        <v>46</v>
      </c>
      <c r="F581" s="99" t="s">
        <v>198</v>
      </c>
      <c r="G581" s="99" t="s">
        <v>827</v>
      </c>
      <c r="H581" s="99" t="str">
        <f t="shared" si="1127"/>
        <v>วิทยาศาสตรบัณฑิต สาขาฟิสิกส์ ปรับปรุง ปี 2550</v>
      </c>
      <c r="I581" s="99" t="e">
        <f t="array" aca="1" ref="I581" ca="1">_xludf.IFNA(INDEX(รายชื่ออาจารย์ตามสาขา!$F:$F,MATCH('เอกสารหมายเลข 1 ส่งเสิรม'!$T581,รายชื่ออาจารย์ตามสาขา!$B:$B,0)),"บุคคลภายนอก")</f>
        <v>#NAME?</v>
      </c>
      <c r="J581" s="100" t="e">
        <f t="shared" ca="1" si="1128"/>
        <v>#NAME?</v>
      </c>
      <c r="K581" s="100" t="e">
        <f t="shared" ca="1" si="1129"/>
        <v>#NAME?</v>
      </c>
      <c r="L581" s="100"/>
      <c r="M581" s="100" t="e">
        <f t="shared" ca="1" si="1130"/>
        <v>#NAME?</v>
      </c>
      <c r="N581" s="100" t="e">
        <f t="shared" ca="1" si="1131"/>
        <v>#NAME?</v>
      </c>
      <c r="O581" s="100" t="e">
        <f t="shared" ca="1" si="1132"/>
        <v>#NAME?</v>
      </c>
      <c r="P581" s="100" t="e">
        <f t="shared" ca="1" si="789"/>
        <v>#NAME?</v>
      </c>
      <c r="Q581" s="99"/>
      <c r="R581" s="99"/>
      <c r="S581" s="99"/>
      <c r="T581" s="8">
        <v>3490200167481</v>
      </c>
      <c r="U581" s="8"/>
      <c r="V581" s="68">
        <f t="shared" si="18"/>
        <v>0</v>
      </c>
      <c r="W581" s="100">
        <f t="shared" si="1133"/>
        <v>0</v>
      </c>
      <c r="X581" s="100">
        <f t="shared" si="1134"/>
        <v>0</v>
      </c>
      <c r="Y581" s="100"/>
      <c r="Z581" s="100">
        <f t="shared" si="1135"/>
        <v>0</v>
      </c>
      <c r="AA581" s="100">
        <f t="shared" si="1136"/>
        <v>0</v>
      </c>
      <c r="AB581" s="100">
        <f t="shared" si="1137"/>
        <v>0</v>
      </c>
      <c r="AC581" s="100">
        <f t="shared" si="791"/>
        <v>0</v>
      </c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</row>
    <row r="582" spans="1:49" ht="21.75" customHeight="1">
      <c r="A582" s="103">
        <v>8</v>
      </c>
      <c r="B582" s="104" t="str">
        <f>F583&amp; " สาขา"&amp;D583&amp;" "&amp;E583&amp;" ปี "&amp;G583</f>
        <v>วิทยาศาสตรบัณฑิต สาขาฟิสิกส์ ปรับปรุง ปี 2554</v>
      </c>
      <c r="C582" s="104"/>
      <c r="D582" s="105"/>
      <c r="E582" s="105"/>
      <c r="F582" s="105"/>
      <c r="G582" s="105"/>
      <c r="H582" s="105"/>
      <c r="I582" s="105"/>
      <c r="J582" s="106" t="e">
        <f t="shared" ref="J582:O582" ca="1" si="1138">SUMIF($H:$H,$B582,J:J)</f>
        <v>#NAME?</v>
      </c>
      <c r="K582" s="106" t="e">
        <f t="shared" ca="1" si="1138"/>
        <v>#NAME?</v>
      </c>
      <c r="L582" s="106">
        <f t="shared" si="1138"/>
        <v>0</v>
      </c>
      <c r="M582" s="106" t="e">
        <f t="shared" ca="1" si="1138"/>
        <v>#NAME?</v>
      </c>
      <c r="N582" s="106" t="e">
        <f t="shared" ca="1" si="1138"/>
        <v>#NAME?</v>
      </c>
      <c r="O582" s="106" t="e">
        <f t="shared" ca="1" si="1138"/>
        <v>#NAME?</v>
      </c>
      <c r="P582" s="106" t="e">
        <f t="shared" ca="1" si="789"/>
        <v>#NAME?</v>
      </c>
      <c r="Q582" s="105"/>
      <c r="R582" s="105"/>
      <c r="S582" s="105"/>
      <c r="T582" s="58"/>
      <c r="U582" s="58"/>
      <c r="V582" s="68">
        <f t="shared" si="18"/>
        <v>0</v>
      </c>
      <c r="W582" s="106">
        <f t="shared" ref="W582:AB582" si="1139">SUMIF($H:$H,$B582,W:W)</f>
        <v>0</v>
      </c>
      <c r="X582" s="106">
        <f t="shared" si="1139"/>
        <v>0</v>
      </c>
      <c r="Y582" s="106">
        <f t="shared" si="1139"/>
        <v>0</v>
      </c>
      <c r="Z582" s="106">
        <f t="shared" si="1139"/>
        <v>0</v>
      </c>
      <c r="AA582" s="106">
        <f t="shared" si="1139"/>
        <v>0</v>
      </c>
      <c r="AB582" s="106">
        <f t="shared" si="1139"/>
        <v>0</v>
      </c>
      <c r="AC582" s="106">
        <f t="shared" si="791"/>
        <v>0</v>
      </c>
      <c r="AD582" s="59"/>
      <c r="AE582" s="59"/>
      <c r="AF582" s="59"/>
      <c r="AG582" s="59"/>
      <c r="AH582" s="59"/>
      <c r="AI582" s="59"/>
      <c r="AJ582" s="59"/>
      <c r="AK582" s="59"/>
      <c r="AL582" s="59"/>
      <c r="AM582" s="59"/>
      <c r="AN582" s="59"/>
      <c r="AO582" s="59"/>
      <c r="AP582" s="59"/>
      <c r="AQ582" s="59"/>
      <c r="AR582" s="59"/>
      <c r="AS582" s="59"/>
      <c r="AT582" s="59"/>
      <c r="AU582" s="59"/>
      <c r="AV582" s="59"/>
      <c r="AW582" s="59"/>
    </row>
    <row r="583" spans="1:49" ht="21.75" customHeight="1">
      <c r="A583" s="97"/>
      <c r="B583" s="98" t="s">
        <v>830</v>
      </c>
      <c r="C583" s="98" t="s">
        <v>496</v>
      </c>
      <c r="D583" s="99" t="s">
        <v>163</v>
      </c>
      <c r="E583" s="99" t="s">
        <v>46</v>
      </c>
      <c r="F583" s="99" t="s">
        <v>198</v>
      </c>
      <c r="G583" s="99" t="s">
        <v>119</v>
      </c>
      <c r="H583" s="99" t="str">
        <f t="shared" ref="H583:H586" si="1140">F583&amp; " สาขา"&amp;D583&amp;" "&amp;E583&amp;" ปี "&amp;G583</f>
        <v>วิทยาศาสตรบัณฑิต สาขาฟิสิกส์ ปรับปรุง ปี 2554</v>
      </c>
      <c r="I583" s="99" t="e">
        <f t="array" aca="1" ref="I583" ca="1">_xludf.IFNA(INDEX(รายชื่ออาจารย์ตามสาขา!$F:$F,MATCH('เอกสารหมายเลข 1 ส่งเสิรม'!$T583,รายชื่ออาจารย์ตามสาขา!$B:$B,0)),"บุคคลภายนอก")</f>
        <v>#NAME?</v>
      </c>
      <c r="J583" s="100" t="e">
        <f t="shared" ref="J583:J586" ca="1" si="1141">IF(I583="ข้าราชการพลเรือนในสถาบันอุดมศึกษา",1,0)</f>
        <v>#NAME?</v>
      </c>
      <c r="K583" s="100" t="e">
        <f t="shared" ref="K583:K586" ca="1" si="1142">IF(I583="พนักงานมหาวิทยาลัย",1,0)</f>
        <v>#NAME?</v>
      </c>
      <c r="L583" s="100"/>
      <c r="M583" s="100" t="e">
        <f t="shared" ref="M583:M586" ca="1" si="1143">IF(I583="ลูกจ้างชั่วคราวรายเดือน",1,0)</f>
        <v>#NAME?</v>
      </c>
      <c r="N583" s="100" t="e">
        <f t="shared" ref="N583:N586" ca="1" si="1144">IF(I583="อาจารย์พิเศษรายชั่วโมง",1,0)</f>
        <v>#NAME?</v>
      </c>
      <c r="O583" s="100" t="e">
        <f t="shared" ref="O583:O586" ca="1" si="1145">IF(I583="บุคคลภายนอก",1,0)</f>
        <v>#NAME?</v>
      </c>
      <c r="P583" s="100" t="e">
        <f t="shared" ca="1" si="789"/>
        <v>#NAME?</v>
      </c>
      <c r="Q583" s="99"/>
      <c r="R583" s="99"/>
      <c r="S583" s="99"/>
      <c r="T583" s="8">
        <v>3490200167481</v>
      </c>
      <c r="U583" s="8">
        <v>3490200167481</v>
      </c>
      <c r="V583" s="68">
        <f t="shared" si="18"/>
        <v>1</v>
      </c>
      <c r="W583" s="100">
        <f t="shared" ref="W583:W586" si="1146">IF(V583="ข้าราชการพลเรือนในสถาบันอุดมศึกษา",1,0)</f>
        <v>0</v>
      </c>
      <c r="X583" s="100">
        <f t="shared" ref="X583:X586" si="1147">IF(V583="พนักงานมหาวิทยาลัย",1,0)</f>
        <v>0</v>
      </c>
      <c r="Y583" s="100"/>
      <c r="Z583" s="100">
        <f t="shared" ref="Z583:Z586" si="1148">IF(V583="ลูกจ้างชั่วคราวรายเดือน",1,0)</f>
        <v>0</v>
      </c>
      <c r="AA583" s="100">
        <f t="shared" ref="AA583:AA586" si="1149">IF(V583="อาจารย์พิเศษรายชั่วโมง",1,0)</f>
        <v>0</v>
      </c>
      <c r="AB583" s="100">
        <f t="shared" ref="AB583:AB586" si="1150">IF(V583="บุคคลภายนอก",1,0)</f>
        <v>0</v>
      </c>
      <c r="AC583" s="100">
        <f t="shared" si="791"/>
        <v>0</v>
      </c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</row>
    <row r="584" spans="1:49" ht="21.75" customHeight="1">
      <c r="A584" s="97"/>
      <c r="B584" s="98" t="s">
        <v>664</v>
      </c>
      <c r="C584" s="98" t="s">
        <v>496</v>
      </c>
      <c r="D584" s="99" t="s">
        <v>163</v>
      </c>
      <c r="E584" s="99" t="s">
        <v>46</v>
      </c>
      <c r="F584" s="99" t="s">
        <v>198</v>
      </c>
      <c r="G584" s="99" t="s">
        <v>119</v>
      </c>
      <c r="H584" s="99" t="str">
        <f t="shared" si="1140"/>
        <v>วิทยาศาสตรบัณฑิต สาขาฟิสิกส์ ปรับปรุง ปี 2554</v>
      </c>
      <c r="I584" s="99" t="e">
        <f t="array" aca="1" ref="I584" ca="1">_xludf.IFNA(INDEX(รายชื่ออาจารย์ตามสาขา!$F:$F,MATCH('เอกสารหมายเลข 1 ส่งเสิรม'!$T584,รายชื่ออาจารย์ตามสาขา!$B:$B,0)),"บุคคลภายนอก")</f>
        <v>#NAME?</v>
      </c>
      <c r="J584" s="100" t="e">
        <f t="shared" ca="1" si="1141"/>
        <v>#NAME?</v>
      </c>
      <c r="K584" s="100" t="e">
        <f t="shared" ca="1" si="1142"/>
        <v>#NAME?</v>
      </c>
      <c r="L584" s="100"/>
      <c r="M584" s="100" t="e">
        <f t="shared" ca="1" si="1143"/>
        <v>#NAME?</v>
      </c>
      <c r="N584" s="100" t="e">
        <f t="shared" ca="1" si="1144"/>
        <v>#NAME?</v>
      </c>
      <c r="O584" s="100" t="e">
        <f t="shared" ca="1" si="1145"/>
        <v>#NAME?</v>
      </c>
      <c r="P584" s="100" t="e">
        <f t="shared" ca="1" si="789"/>
        <v>#NAME?</v>
      </c>
      <c r="Q584" s="99"/>
      <c r="R584" s="99"/>
      <c r="S584" s="99"/>
      <c r="T584" s="8">
        <v>3341000423150</v>
      </c>
      <c r="U584" s="8">
        <v>3341000423150</v>
      </c>
      <c r="V584" s="68">
        <f t="shared" si="18"/>
        <v>1</v>
      </c>
      <c r="W584" s="100">
        <f t="shared" si="1146"/>
        <v>0</v>
      </c>
      <c r="X584" s="100">
        <f t="shared" si="1147"/>
        <v>0</v>
      </c>
      <c r="Y584" s="100"/>
      <c r="Z584" s="100">
        <f t="shared" si="1148"/>
        <v>0</v>
      </c>
      <c r="AA584" s="100">
        <f t="shared" si="1149"/>
        <v>0</v>
      </c>
      <c r="AB584" s="100">
        <f t="shared" si="1150"/>
        <v>0</v>
      </c>
      <c r="AC584" s="100">
        <f t="shared" si="791"/>
        <v>0</v>
      </c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</row>
    <row r="585" spans="1:49" ht="21.75" customHeight="1">
      <c r="A585" s="97"/>
      <c r="B585" s="98" t="s">
        <v>545</v>
      </c>
      <c r="C585" s="98" t="s">
        <v>496</v>
      </c>
      <c r="D585" s="99" t="s">
        <v>163</v>
      </c>
      <c r="E585" s="99" t="s">
        <v>46</v>
      </c>
      <c r="F585" s="99" t="s">
        <v>198</v>
      </c>
      <c r="G585" s="99" t="s">
        <v>119</v>
      </c>
      <c r="H585" s="99" t="str">
        <f t="shared" si="1140"/>
        <v>วิทยาศาสตรบัณฑิต สาขาฟิสิกส์ ปรับปรุง ปี 2554</v>
      </c>
      <c r="I585" s="99" t="e">
        <f t="array" aca="1" ref="I585" ca="1">_xludf.IFNA(INDEX(รายชื่ออาจารย์ตามสาขา!$F:$F,MATCH('เอกสารหมายเลข 1 ส่งเสิรม'!$T585,รายชื่ออาจารย์ตามสาขา!$B:$B,0)),"บุคคลภายนอก")</f>
        <v>#NAME?</v>
      </c>
      <c r="J585" s="100" t="e">
        <f t="shared" ca="1" si="1141"/>
        <v>#NAME?</v>
      </c>
      <c r="K585" s="100" t="e">
        <f t="shared" ca="1" si="1142"/>
        <v>#NAME?</v>
      </c>
      <c r="L585" s="100"/>
      <c r="M585" s="100" t="e">
        <f t="shared" ca="1" si="1143"/>
        <v>#NAME?</v>
      </c>
      <c r="N585" s="100" t="e">
        <f t="shared" ca="1" si="1144"/>
        <v>#NAME?</v>
      </c>
      <c r="O585" s="100" t="e">
        <f t="shared" ca="1" si="1145"/>
        <v>#NAME?</v>
      </c>
      <c r="P585" s="100" t="e">
        <f t="shared" ca="1" si="789"/>
        <v>#NAME?</v>
      </c>
      <c r="Q585" s="99"/>
      <c r="R585" s="99"/>
      <c r="S585" s="99"/>
      <c r="T585" s="8">
        <v>3490500307793</v>
      </c>
      <c r="U585" s="8"/>
      <c r="V585" s="68">
        <f t="shared" si="18"/>
        <v>0</v>
      </c>
      <c r="W585" s="100">
        <f t="shared" si="1146"/>
        <v>0</v>
      </c>
      <c r="X585" s="100">
        <f t="shared" si="1147"/>
        <v>0</v>
      </c>
      <c r="Y585" s="100"/>
      <c r="Z585" s="100">
        <f t="shared" si="1148"/>
        <v>0</v>
      </c>
      <c r="AA585" s="100">
        <f t="shared" si="1149"/>
        <v>0</v>
      </c>
      <c r="AB585" s="100">
        <f t="shared" si="1150"/>
        <v>0</v>
      </c>
      <c r="AC585" s="100">
        <f t="shared" si="791"/>
        <v>0</v>
      </c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</row>
    <row r="586" spans="1:49" ht="21.75" customHeight="1">
      <c r="A586" s="97"/>
      <c r="B586" s="98" t="s">
        <v>673</v>
      </c>
      <c r="C586" s="98" t="s">
        <v>496</v>
      </c>
      <c r="D586" s="99" t="s">
        <v>163</v>
      </c>
      <c r="E586" s="99" t="s">
        <v>46</v>
      </c>
      <c r="F586" s="99" t="s">
        <v>198</v>
      </c>
      <c r="G586" s="99" t="s">
        <v>119</v>
      </c>
      <c r="H586" s="99" t="str">
        <f t="shared" si="1140"/>
        <v>วิทยาศาสตรบัณฑิต สาขาฟิสิกส์ ปรับปรุง ปี 2554</v>
      </c>
      <c r="I586" s="99" t="e">
        <f t="array" aca="1" ref="I586" ca="1">_xludf.IFNA(INDEX(รายชื่ออาจารย์ตามสาขา!$F:$F,MATCH('เอกสารหมายเลข 1 ส่งเสิรม'!$T586,รายชื่ออาจารย์ตามสาขา!$B:$B,0)),"บุคคลภายนอก")</f>
        <v>#NAME?</v>
      </c>
      <c r="J586" s="100" t="e">
        <f t="shared" ca="1" si="1141"/>
        <v>#NAME?</v>
      </c>
      <c r="K586" s="100" t="e">
        <f t="shared" ca="1" si="1142"/>
        <v>#NAME?</v>
      </c>
      <c r="L586" s="100"/>
      <c r="M586" s="100" t="e">
        <f t="shared" ca="1" si="1143"/>
        <v>#NAME?</v>
      </c>
      <c r="N586" s="100" t="e">
        <f t="shared" ca="1" si="1144"/>
        <v>#NAME?</v>
      </c>
      <c r="O586" s="100" t="e">
        <f t="shared" ca="1" si="1145"/>
        <v>#NAME?</v>
      </c>
      <c r="P586" s="100" t="e">
        <f t="shared" ca="1" si="789"/>
        <v>#NAME?</v>
      </c>
      <c r="Q586" s="99"/>
      <c r="R586" s="99"/>
      <c r="S586" s="99"/>
      <c r="T586" s="8">
        <v>3480800393741</v>
      </c>
      <c r="U586" s="8">
        <v>3480800393741</v>
      </c>
      <c r="V586" s="68">
        <f t="shared" si="18"/>
        <v>1</v>
      </c>
      <c r="W586" s="100">
        <f t="shared" si="1146"/>
        <v>0</v>
      </c>
      <c r="X586" s="100">
        <f t="shared" si="1147"/>
        <v>0</v>
      </c>
      <c r="Y586" s="100"/>
      <c r="Z586" s="100">
        <f t="shared" si="1148"/>
        <v>0</v>
      </c>
      <c r="AA586" s="100">
        <f t="shared" si="1149"/>
        <v>0</v>
      </c>
      <c r="AB586" s="100">
        <f t="shared" si="1150"/>
        <v>0</v>
      </c>
      <c r="AC586" s="100">
        <f t="shared" si="791"/>
        <v>0</v>
      </c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</row>
    <row r="587" spans="1:49" ht="21.75" customHeight="1">
      <c r="A587" s="103">
        <v>9</v>
      </c>
      <c r="B587" s="104" t="str">
        <f>F588&amp; " สาขา"&amp;D588&amp;" "&amp;E588&amp;" ปี "&amp;G588</f>
        <v>วิทยาศาสตรบัณฑิต สาขาฟิสิกส์ ปรับปรุง ปี 2559</v>
      </c>
      <c r="C587" s="104"/>
      <c r="D587" s="105"/>
      <c r="E587" s="105"/>
      <c r="F587" s="105"/>
      <c r="G587" s="105"/>
      <c r="H587" s="105"/>
      <c r="I587" s="105"/>
      <c r="J587" s="106" t="e">
        <f t="shared" ref="J587:O587" ca="1" si="1151">SUMIF($H:$H,$B587,J:J)</f>
        <v>#NAME?</v>
      </c>
      <c r="K587" s="106" t="e">
        <f t="shared" ca="1" si="1151"/>
        <v>#NAME?</v>
      </c>
      <c r="L587" s="106">
        <f t="shared" si="1151"/>
        <v>0</v>
      </c>
      <c r="M587" s="106" t="e">
        <f t="shared" ca="1" si="1151"/>
        <v>#NAME?</v>
      </c>
      <c r="N587" s="106" t="e">
        <f t="shared" ca="1" si="1151"/>
        <v>#NAME?</v>
      </c>
      <c r="O587" s="106" t="e">
        <f t="shared" ca="1" si="1151"/>
        <v>#NAME?</v>
      </c>
      <c r="P587" s="106" t="e">
        <f t="shared" ca="1" si="789"/>
        <v>#NAME?</v>
      </c>
      <c r="Q587" s="105"/>
      <c r="R587" s="105"/>
      <c r="S587" s="105"/>
      <c r="T587" s="58"/>
      <c r="U587" s="58"/>
      <c r="V587" s="68">
        <f t="shared" si="18"/>
        <v>0</v>
      </c>
      <c r="W587" s="106">
        <f t="shared" ref="W587:AB587" si="1152">SUMIF($H:$H,$B587,W:W)</f>
        <v>0</v>
      </c>
      <c r="X587" s="106">
        <f t="shared" si="1152"/>
        <v>0</v>
      </c>
      <c r="Y587" s="106">
        <f t="shared" si="1152"/>
        <v>0</v>
      </c>
      <c r="Z587" s="106">
        <f t="shared" si="1152"/>
        <v>0</v>
      </c>
      <c r="AA587" s="106">
        <f t="shared" si="1152"/>
        <v>0</v>
      </c>
      <c r="AB587" s="106">
        <f t="shared" si="1152"/>
        <v>0</v>
      </c>
      <c r="AC587" s="106">
        <f t="shared" si="791"/>
        <v>0</v>
      </c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  <c r="AT587" s="59"/>
      <c r="AU587" s="59"/>
      <c r="AV587" s="59"/>
      <c r="AW587" s="59"/>
    </row>
    <row r="588" spans="1:49" ht="21.75" customHeight="1">
      <c r="A588" s="97"/>
      <c r="B588" s="98" t="s">
        <v>664</v>
      </c>
      <c r="C588" s="98" t="s">
        <v>496</v>
      </c>
      <c r="D588" s="99" t="s">
        <v>163</v>
      </c>
      <c r="E588" s="99" t="s">
        <v>46</v>
      </c>
      <c r="F588" s="99" t="s">
        <v>198</v>
      </c>
      <c r="G588" s="99" t="s">
        <v>45</v>
      </c>
      <c r="H588" s="99" t="str">
        <f t="shared" ref="H588:H592" si="1153">F588&amp; " สาขา"&amp;D588&amp;" "&amp;E588&amp;" ปี "&amp;G588</f>
        <v>วิทยาศาสตรบัณฑิต สาขาฟิสิกส์ ปรับปรุง ปี 2559</v>
      </c>
      <c r="I588" s="99" t="e">
        <f t="array" aca="1" ref="I588" ca="1">_xludf.IFNA(INDEX(รายชื่ออาจารย์ตามสาขา!$F:$F,MATCH('เอกสารหมายเลข 1 ส่งเสิรม'!$T588,รายชื่ออาจารย์ตามสาขา!$B:$B,0)),"บุคคลภายนอก")</f>
        <v>#NAME?</v>
      </c>
      <c r="J588" s="100" t="e">
        <f t="shared" ref="J588:J592" ca="1" si="1154">IF(I588="ข้าราชการพลเรือนในสถาบันอุดมศึกษา",1,0)</f>
        <v>#NAME?</v>
      </c>
      <c r="K588" s="100" t="e">
        <f t="shared" ref="K588:K592" ca="1" si="1155">IF(I588="พนักงานมหาวิทยาลัย",1,0)</f>
        <v>#NAME?</v>
      </c>
      <c r="L588" s="100"/>
      <c r="M588" s="100" t="e">
        <f t="shared" ref="M588:M592" ca="1" si="1156">IF(I588="ลูกจ้างชั่วคราวรายเดือน",1,0)</f>
        <v>#NAME?</v>
      </c>
      <c r="N588" s="100" t="e">
        <f t="shared" ref="N588:N592" ca="1" si="1157">IF(I588="อาจารย์พิเศษรายชั่วโมง",1,0)</f>
        <v>#NAME?</v>
      </c>
      <c r="O588" s="100" t="e">
        <f t="shared" ref="O588:O592" ca="1" si="1158">IF(I588="บุคคลภายนอก",1,0)</f>
        <v>#NAME?</v>
      </c>
      <c r="P588" s="100" t="e">
        <f t="shared" ca="1" si="789"/>
        <v>#NAME?</v>
      </c>
      <c r="Q588" s="99"/>
      <c r="R588" s="99"/>
      <c r="S588" s="99"/>
      <c r="T588" s="8">
        <v>3341000423150</v>
      </c>
      <c r="U588" s="8"/>
      <c r="V588" s="68">
        <f t="shared" si="18"/>
        <v>0</v>
      </c>
      <c r="W588" s="100">
        <f t="shared" ref="W588:W592" si="1159">IF(V588="ข้าราชการพลเรือนในสถาบันอุดมศึกษา",1,0)</f>
        <v>0</v>
      </c>
      <c r="X588" s="100">
        <f t="shared" ref="X588:X592" si="1160">IF(V588="พนักงานมหาวิทยาลัย",1,0)</f>
        <v>0</v>
      </c>
      <c r="Y588" s="100"/>
      <c r="Z588" s="100">
        <f t="shared" ref="Z588:Z592" si="1161">IF(V588="ลูกจ้างชั่วคราวรายเดือน",1,0)</f>
        <v>0</v>
      </c>
      <c r="AA588" s="100">
        <f t="shared" ref="AA588:AA592" si="1162">IF(V588="อาจารย์พิเศษรายชั่วโมง",1,0)</f>
        <v>0</v>
      </c>
      <c r="AB588" s="100">
        <f t="shared" ref="AB588:AB592" si="1163">IF(V588="บุคคลภายนอก",1,0)</f>
        <v>0</v>
      </c>
      <c r="AC588" s="100">
        <f t="shared" si="791"/>
        <v>0</v>
      </c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</row>
    <row r="589" spans="1:49" ht="21.75" customHeight="1">
      <c r="A589" s="97"/>
      <c r="B589" s="98" t="s">
        <v>830</v>
      </c>
      <c r="C589" s="98" t="s">
        <v>496</v>
      </c>
      <c r="D589" s="99" t="s">
        <v>163</v>
      </c>
      <c r="E589" s="99" t="s">
        <v>46</v>
      </c>
      <c r="F589" s="99" t="s">
        <v>198</v>
      </c>
      <c r="G589" s="99" t="s">
        <v>45</v>
      </c>
      <c r="H589" s="99" t="str">
        <f t="shared" si="1153"/>
        <v>วิทยาศาสตรบัณฑิต สาขาฟิสิกส์ ปรับปรุง ปี 2559</v>
      </c>
      <c r="I589" s="99" t="e">
        <f t="array" aca="1" ref="I589" ca="1">_xludf.IFNA(INDEX(รายชื่ออาจารย์ตามสาขา!$F:$F,MATCH('เอกสารหมายเลข 1 ส่งเสิรม'!$T589,รายชื่ออาจารย์ตามสาขา!$B:$B,0)),"บุคคลภายนอก")</f>
        <v>#NAME?</v>
      </c>
      <c r="J589" s="100" t="e">
        <f t="shared" ca="1" si="1154"/>
        <v>#NAME?</v>
      </c>
      <c r="K589" s="100" t="e">
        <f t="shared" ca="1" si="1155"/>
        <v>#NAME?</v>
      </c>
      <c r="L589" s="100"/>
      <c r="M589" s="100" t="e">
        <f t="shared" ca="1" si="1156"/>
        <v>#NAME?</v>
      </c>
      <c r="N589" s="100" t="e">
        <f t="shared" ca="1" si="1157"/>
        <v>#NAME?</v>
      </c>
      <c r="O589" s="100" t="e">
        <f t="shared" ca="1" si="1158"/>
        <v>#NAME?</v>
      </c>
      <c r="P589" s="100" t="e">
        <f t="shared" ca="1" si="789"/>
        <v>#NAME?</v>
      </c>
      <c r="Q589" s="99"/>
      <c r="R589" s="99"/>
      <c r="S589" s="99"/>
      <c r="T589" s="8">
        <v>3490200167481</v>
      </c>
      <c r="U589" s="8"/>
      <c r="V589" s="68">
        <f t="shared" si="18"/>
        <v>0</v>
      </c>
      <c r="W589" s="100">
        <f t="shared" si="1159"/>
        <v>0</v>
      </c>
      <c r="X589" s="100">
        <f t="shared" si="1160"/>
        <v>0</v>
      </c>
      <c r="Y589" s="100"/>
      <c r="Z589" s="100">
        <f t="shared" si="1161"/>
        <v>0</v>
      </c>
      <c r="AA589" s="100">
        <f t="shared" si="1162"/>
        <v>0</v>
      </c>
      <c r="AB589" s="100">
        <f t="shared" si="1163"/>
        <v>0</v>
      </c>
      <c r="AC589" s="100">
        <f t="shared" si="791"/>
        <v>0</v>
      </c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</row>
    <row r="590" spans="1:49" ht="21.75" customHeight="1">
      <c r="A590" s="97"/>
      <c r="B590" s="98" t="s">
        <v>673</v>
      </c>
      <c r="C590" s="98" t="s">
        <v>496</v>
      </c>
      <c r="D590" s="99" t="s">
        <v>163</v>
      </c>
      <c r="E590" s="99" t="s">
        <v>46</v>
      </c>
      <c r="F590" s="99" t="s">
        <v>198</v>
      </c>
      <c r="G590" s="99" t="s">
        <v>45</v>
      </c>
      <c r="H590" s="99" t="str">
        <f t="shared" si="1153"/>
        <v>วิทยาศาสตรบัณฑิต สาขาฟิสิกส์ ปรับปรุง ปี 2559</v>
      </c>
      <c r="I590" s="99" t="e">
        <f t="array" aca="1" ref="I590" ca="1">_xludf.IFNA(INDEX(รายชื่ออาจารย์ตามสาขา!$F:$F,MATCH('เอกสารหมายเลข 1 ส่งเสิรม'!$T590,รายชื่ออาจารย์ตามสาขา!$B:$B,0)),"บุคคลภายนอก")</f>
        <v>#NAME?</v>
      </c>
      <c r="J590" s="100" t="e">
        <f t="shared" ca="1" si="1154"/>
        <v>#NAME?</v>
      </c>
      <c r="K590" s="100" t="e">
        <f t="shared" ca="1" si="1155"/>
        <v>#NAME?</v>
      </c>
      <c r="L590" s="100"/>
      <c r="M590" s="100" t="e">
        <f t="shared" ca="1" si="1156"/>
        <v>#NAME?</v>
      </c>
      <c r="N590" s="100" t="e">
        <f t="shared" ca="1" si="1157"/>
        <v>#NAME?</v>
      </c>
      <c r="O590" s="100" t="e">
        <f t="shared" ca="1" si="1158"/>
        <v>#NAME?</v>
      </c>
      <c r="P590" s="100" t="e">
        <f t="shared" ca="1" si="789"/>
        <v>#NAME?</v>
      </c>
      <c r="Q590" s="99"/>
      <c r="R590" s="99"/>
      <c r="S590" s="99"/>
      <c r="T590" s="8">
        <v>3480800393741</v>
      </c>
      <c r="U590" s="8"/>
      <c r="V590" s="68">
        <f t="shared" si="18"/>
        <v>0</v>
      </c>
      <c r="W590" s="100">
        <f t="shared" si="1159"/>
        <v>0</v>
      </c>
      <c r="X590" s="100">
        <f t="shared" si="1160"/>
        <v>0</v>
      </c>
      <c r="Y590" s="100"/>
      <c r="Z590" s="100">
        <f t="shared" si="1161"/>
        <v>0</v>
      </c>
      <c r="AA590" s="100">
        <f t="shared" si="1162"/>
        <v>0</v>
      </c>
      <c r="AB590" s="100">
        <f t="shared" si="1163"/>
        <v>0</v>
      </c>
      <c r="AC590" s="100">
        <f t="shared" si="791"/>
        <v>0</v>
      </c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</row>
    <row r="591" spans="1:49" ht="21.75" customHeight="1">
      <c r="A591" s="97"/>
      <c r="B591" s="98" t="s">
        <v>831</v>
      </c>
      <c r="C591" s="98" t="s">
        <v>496</v>
      </c>
      <c r="D591" s="99" t="s">
        <v>163</v>
      </c>
      <c r="E591" s="99" t="s">
        <v>46</v>
      </c>
      <c r="F591" s="99" t="s">
        <v>198</v>
      </c>
      <c r="G591" s="99" t="s">
        <v>45</v>
      </c>
      <c r="H591" s="99" t="str">
        <f t="shared" si="1153"/>
        <v>วิทยาศาสตรบัณฑิต สาขาฟิสิกส์ ปรับปรุง ปี 2559</v>
      </c>
      <c r="I591" s="99" t="e">
        <f t="array" aca="1" ref="I591" ca="1">_xludf.IFNA(INDEX(รายชื่ออาจารย์ตามสาขา!$F:$F,MATCH('เอกสารหมายเลข 1 ส่งเสิรม'!$T591,รายชื่ออาจารย์ตามสาขา!$B:$B,0)),"บุคคลภายนอก")</f>
        <v>#NAME?</v>
      </c>
      <c r="J591" s="100" t="e">
        <f t="shared" ca="1" si="1154"/>
        <v>#NAME?</v>
      </c>
      <c r="K591" s="100" t="e">
        <f t="shared" ca="1" si="1155"/>
        <v>#NAME?</v>
      </c>
      <c r="L591" s="100"/>
      <c r="M591" s="100" t="e">
        <f t="shared" ca="1" si="1156"/>
        <v>#NAME?</v>
      </c>
      <c r="N591" s="100" t="e">
        <f t="shared" ca="1" si="1157"/>
        <v>#NAME?</v>
      </c>
      <c r="O591" s="100" t="e">
        <f t="shared" ca="1" si="1158"/>
        <v>#NAME?</v>
      </c>
      <c r="P591" s="100" t="e">
        <f t="shared" ca="1" si="789"/>
        <v>#NAME?</v>
      </c>
      <c r="Q591" s="99"/>
      <c r="R591" s="99"/>
      <c r="S591" s="99"/>
      <c r="T591" s="8">
        <v>3349800184718</v>
      </c>
      <c r="U591" s="8">
        <v>3349800184718</v>
      </c>
      <c r="V591" s="68">
        <f t="shared" si="18"/>
        <v>1</v>
      </c>
      <c r="W591" s="100">
        <f t="shared" si="1159"/>
        <v>0</v>
      </c>
      <c r="X591" s="100">
        <f t="shared" si="1160"/>
        <v>0</v>
      </c>
      <c r="Y591" s="100"/>
      <c r="Z591" s="100">
        <f t="shared" si="1161"/>
        <v>0</v>
      </c>
      <c r="AA591" s="100">
        <f t="shared" si="1162"/>
        <v>0</v>
      </c>
      <c r="AB591" s="100">
        <f t="shared" si="1163"/>
        <v>0</v>
      </c>
      <c r="AC591" s="100">
        <f t="shared" si="791"/>
        <v>0</v>
      </c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</row>
    <row r="592" spans="1:49" ht="21.75" customHeight="1">
      <c r="A592" s="97"/>
      <c r="B592" s="98" t="s">
        <v>672</v>
      </c>
      <c r="C592" s="98" t="s">
        <v>496</v>
      </c>
      <c r="D592" s="99" t="s">
        <v>163</v>
      </c>
      <c r="E592" s="99" t="s">
        <v>46</v>
      </c>
      <c r="F592" s="99" t="s">
        <v>198</v>
      </c>
      <c r="G592" s="99" t="s">
        <v>45</v>
      </c>
      <c r="H592" s="99" t="str">
        <f t="shared" si="1153"/>
        <v>วิทยาศาสตรบัณฑิต สาขาฟิสิกส์ ปรับปรุง ปี 2559</v>
      </c>
      <c r="I592" s="99" t="e">
        <f t="array" aca="1" ref="I592" ca="1">_xludf.IFNA(INDEX(รายชื่ออาจารย์ตามสาขา!$F:$F,MATCH('เอกสารหมายเลข 1 ส่งเสิรม'!$T592,รายชื่ออาจารย์ตามสาขา!$B:$B,0)),"บุคคลภายนอก")</f>
        <v>#NAME?</v>
      </c>
      <c r="J592" s="100" t="e">
        <f t="shared" ca="1" si="1154"/>
        <v>#NAME?</v>
      </c>
      <c r="K592" s="100" t="e">
        <f t="shared" ca="1" si="1155"/>
        <v>#NAME?</v>
      </c>
      <c r="L592" s="100"/>
      <c r="M592" s="100" t="e">
        <f t="shared" ca="1" si="1156"/>
        <v>#NAME?</v>
      </c>
      <c r="N592" s="100" t="e">
        <f t="shared" ca="1" si="1157"/>
        <v>#NAME?</v>
      </c>
      <c r="O592" s="100" t="e">
        <f t="shared" ca="1" si="1158"/>
        <v>#NAME?</v>
      </c>
      <c r="P592" s="100" t="e">
        <f t="shared" ca="1" si="789"/>
        <v>#NAME?</v>
      </c>
      <c r="Q592" s="99"/>
      <c r="R592" s="99"/>
      <c r="S592" s="99"/>
      <c r="T592" s="8">
        <v>3470500102628</v>
      </c>
      <c r="U592" s="8">
        <v>3470500102628</v>
      </c>
      <c r="V592" s="68">
        <f t="shared" si="18"/>
        <v>1</v>
      </c>
      <c r="W592" s="100">
        <f t="shared" si="1159"/>
        <v>0</v>
      </c>
      <c r="X592" s="100">
        <f t="shared" si="1160"/>
        <v>0</v>
      </c>
      <c r="Y592" s="100"/>
      <c r="Z592" s="100">
        <f t="shared" si="1161"/>
        <v>0</v>
      </c>
      <c r="AA592" s="100">
        <f t="shared" si="1162"/>
        <v>0</v>
      </c>
      <c r="AB592" s="100">
        <f t="shared" si="1163"/>
        <v>0</v>
      </c>
      <c r="AC592" s="100">
        <f t="shared" si="791"/>
        <v>0</v>
      </c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</row>
    <row r="593" spans="1:49" ht="21.75" customHeight="1">
      <c r="A593" s="103">
        <v>10</v>
      </c>
      <c r="B593" s="104" t="str">
        <f>F594&amp; " สาขา"&amp;D594&amp;" "&amp;E594&amp;" ปี "&amp;G594</f>
        <v>วิทยาศาสตรมหาบัณฑิต สาขาฟิสิกส์ ปรับปรุง ปี 2559</v>
      </c>
      <c r="C593" s="104"/>
      <c r="D593" s="105"/>
      <c r="E593" s="105"/>
      <c r="F593" s="105"/>
      <c r="G593" s="105"/>
      <c r="H593" s="105"/>
      <c r="I593" s="105"/>
      <c r="J593" s="106" t="e">
        <f t="shared" ref="J593:O593" ca="1" si="1164">SUMIF($H:$H,$B593,J:J)</f>
        <v>#NAME?</v>
      </c>
      <c r="K593" s="106" t="e">
        <f t="shared" ca="1" si="1164"/>
        <v>#NAME?</v>
      </c>
      <c r="L593" s="106">
        <f t="shared" si="1164"/>
        <v>0</v>
      </c>
      <c r="M593" s="106" t="e">
        <f t="shared" ca="1" si="1164"/>
        <v>#NAME?</v>
      </c>
      <c r="N593" s="106" t="e">
        <f t="shared" ca="1" si="1164"/>
        <v>#NAME?</v>
      </c>
      <c r="O593" s="106" t="e">
        <f t="shared" ca="1" si="1164"/>
        <v>#NAME?</v>
      </c>
      <c r="P593" s="106" t="e">
        <f t="shared" ca="1" si="789"/>
        <v>#NAME?</v>
      </c>
      <c r="Q593" s="105"/>
      <c r="R593" s="105"/>
      <c r="S593" s="105"/>
      <c r="T593" s="58"/>
      <c r="U593" s="58"/>
      <c r="V593" s="68">
        <f t="shared" si="18"/>
        <v>0</v>
      </c>
      <c r="W593" s="106">
        <f t="shared" ref="W593:AB593" si="1165">SUMIF($H:$H,$B593,W:W)</f>
        <v>0</v>
      </c>
      <c r="X593" s="106">
        <f t="shared" si="1165"/>
        <v>0</v>
      </c>
      <c r="Y593" s="106">
        <f t="shared" si="1165"/>
        <v>0</v>
      </c>
      <c r="Z593" s="106">
        <f t="shared" si="1165"/>
        <v>0</v>
      </c>
      <c r="AA593" s="106">
        <f t="shared" si="1165"/>
        <v>0</v>
      </c>
      <c r="AB593" s="106">
        <f t="shared" si="1165"/>
        <v>0</v>
      </c>
      <c r="AC593" s="106">
        <f t="shared" si="791"/>
        <v>0</v>
      </c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  <c r="AT593" s="59"/>
      <c r="AU593" s="59"/>
      <c r="AV593" s="59"/>
      <c r="AW593" s="59"/>
    </row>
    <row r="594" spans="1:49" ht="21.75" customHeight="1">
      <c r="A594" s="97"/>
      <c r="B594" s="98" t="s">
        <v>823</v>
      </c>
      <c r="C594" s="98" t="s">
        <v>496</v>
      </c>
      <c r="D594" s="99" t="s">
        <v>163</v>
      </c>
      <c r="E594" s="99" t="s">
        <v>46</v>
      </c>
      <c r="F594" s="99" t="s">
        <v>494</v>
      </c>
      <c r="G594" s="99" t="s">
        <v>45</v>
      </c>
      <c r="H594" s="99" t="str">
        <f t="shared" ref="H594:H597" si="1166">F594&amp; " สาขา"&amp;D594&amp;" "&amp;E594&amp;" ปี "&amp;G594</f>
        <v>วิทยาศาสตรมหาบัณฑิต สาขาฟิสิกส์ ปรับปรุง ปี 2559</v>
      </c>
      <c r="I594" s="99" t="e">
        <f t="array" aca="1" ref="I594" ca="1">_xludf.IFNA(INDEX(รายชื่ออาจารย์ตามสาขา!$F:$F,MATCH('เอกสารหมายเลข 1 ส่งเสิรม'!$T594,รายชื่ออาจารย์ตามสาขา!$B:$B,0)),"บุคคลภายนอก")</f>
        <v>#NAME?</v>
      </c>
      <c r="J594" s="100" t="e">
        <f t="shared" ref="J594:J597" ca="1" si="1167">IF(I594="ข้าราชการพลเรือนในสถาบันอุดมศึกษา",1,0)</f>
        <v>#NAME?</v>
      </c>
      <c r="K594" s="100" t="e">
        <f t="shared" ref="K594:K597" ca="1" si="1168">IF(I594="พนักงานมหาวิทยาลัย",1,0)</f>
        <v>#NAME?</v>
      </c>
      <c r="L594" s="100"/>
      <c r="M594" s="100" t="e">
        <f t="shared" ref="M594:M597" ca="1" si="1169">IF(I594="ลูกจ้างชั่วคราวรายเดือน",1,0)</f>
        <v>#NAME?</v>
      </c>
      <c r="N594" s="100" t="e">
        <f t="shared" ref="N594:N597" ca="1" si="1170">IF(I594="อาจารย์พิเศษรายชั่วโมง",1,0)</f>
        <v>#NAME?</v>
      </c>
      <c r="O594" s="100" t="e">
        <f t="shared" ref="O594:O597" ca="1" si="1171">IF(I594="บุคคลภายนอก",1,0)</f>
        <v>#NAME?</v>
      </c>
      <c r="P594" s="100" t="e">
        <f t="shared" ca="1" si="789"/>
        <v>#NAME?</v>
      </c>
      <c r="Q594" s="99"/>
      <c r="R594" s="99"/>
      <c r="S594" s="99"/>
      <c r="T594" s="8">
        <v>3341600878000</v>
      </c>
      <c r="U594" s="8"/>
      <c r="V594" s="68">
        <f t="shared" si="18"/>
        <v>0</v>
      </c>
      <c r="W594" s="100">
        <f t="shared" ref="W594:W597" si="1172">IF(V594="ข้าราชการพลเรือนในสถาบันอุดมศึกษา",1,0)</f>
        <v>0</v>
      </c>
      <c r="X594" s="100">
        <f t="shared" ref="X594:X597" si="1173">IF(V594="พนักงานมหาวิทยาลัย",1,0)</f>
        <v>0</v>
      </c>
      <c r="Y594" s="100"/>
      <c r="Z594" s="100">
        <f t="shared" ref="Z594:Z597" si="1174">IF(V594="ลูกจ้างชั่วคราวรายเดือน",1,0)</f>
        <v>0</v>
      </c>
      <c r="AA594" s="100">
        <f t="shared" ref="AA594:AA597" si="1175">IF(V594="อาจารย์พิเศษรายชั่วโมง",1,0)</f>
        <v>0</v>
      </c>
      <c r="AB594" s="100">
        <f t="shared" ref="AB594:AB597" si="1176">IF(V594="บุคคลภายนอก",1,0)</f>
        <v>0</v>
      </c>
      <c r="AC594" s="100">
        <f t="shared" si="791"/>
        <v>0</v>
      </c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</row>
    <row r="595" spans="1:49" ht="21.75" customHeight="1">
      <c r="A595" s="97"/>
      <c r="B595" s="98" t="s">
        <v>824</v>
      </c>
      <c r="C595" s="98" t="s">
        <v>496</v>
      </c>
      <c r="D595" s="99" t="s">
        <v>163</v>
      </c>
      <c r="E595" s="99" t="s">
        <v>46</v>
      </c>
      <c r="F595" s="99" t="s">
        <v>494</v>
      </c>
      <c r="G595" s="99" t="s">
        <v>45</v>
      </c>
      <c r="H595" s="99" t="str">
        <f t="shared" si="1166"/>
        <v>วิทยาศาสตรมหาบัณฑิต สาขาฟิสิกส์ ปรับปรุง ปี 2559</v>
      </c>
      <c r="I595" s="99" t="e">
        <f t="array" aca="1" ref="I595" ca="1">_xludf.IFNA(INDEX(รายชื่ออาจารย์ตามสาขา!$F:$F,MATCH('เอกสารหมายเลข 1 ส่งเสิรม'!$T595,รายชื่ออาจารย์ตามสาขา!$B:$B,0)),"บุคคลภายนอก")</f>
        <v>#NAME?</v>
      </c>
      <c r="J595" s="100" t="e">
        <f t="shared" ca="1" si="1167"/>
        <v>#NAME?</v>
      </c>
      <c r="K595" s="100" t="e">
        <f t="shared" ca="1" si="1168"/>
        <v>#NAME?</v>
      </c>
      <c r="L595" s="100"/>
      <c r="M595" s="100" t="e">
        <f t="shared" ca="1" si="1169"/>
        <v>#NAME?</v>
      </c>
      <c r="N595" s="100" t="e">
        <f t="shared" ca="1" si="1170"/>
        <v>#NAME?</v>
      </c>
      <c r="O595" s="100" t="e">
        <f t="shared" ca="1" si="1171"/>
        <v>#NAME?</v>
      </c>
      <c r="P595" s="100" t="e">
        <f t="shared" ca="1" si="789"/>
        <v>#NAME?</v>
      </c>
      <c r="Q595" s="99"/>
      <c r="R595" s="99"/>
      <c r="S595" s="99"/>
      <c r="T595" s="8">
        <v>3480600279449</v>
      </c>
      <c r="U595" s="8"/>
      <c r="V595" s="68">
        <f t="shared" si="18"/>
        <v>0</v>
      </c>
      <c r="W595" s="100">
        <f t="shared" si="1172"/>
        <v>0</v>
      </c>
      <c r="X595" s="100">
        <f t="shared" si="1173"/>
        <v>0</v>
      </c>
      <c r="Y595" s="100"/>
      <c r="Z595" s="100">
        <f t="shared" si="1174"/>
        <v>0</v>
      </c>
      <c r="AA595" s="100">
        <f t="shared" si="1175"/>
        <v>0</v>
      </c>
      <c r="AB595" s="100">
        <f t="shared" si="1176"/>
        <v>0</v>
      </c>
      <c r="AC595" s="100">
        <f t="shared" si="791"/>
        <v>0</v>
      </c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</row>
    <row r="596" spans="1:49" ht="21.75" customHeight="1">
      <c r="A596" s="97"/>
      <c r="B596" s="98" t="s">
        <v>825</v>
      </c>
      <c r="C596" s="98" t="s">
        <v>496</v>
      </c>
      <c r="D596" s="99" t="s">
        <v>163</v>
      </c>
      <c r="E596" s="99" t="s">
        <v>46</v>
      </c>
      <c r="F596" s="99" t="s">
        <v>494</v>
      </c>
      <c r="G596" s="99" t="s">
        <v>45</v>
      </c>
      <c r="H596" s="99" t="str">
        <f t="shared" si="1166"/>
        <v>วิทยาศาสตรมหาบัณฑิต สาขาฟิสิกส์ ปรับปรุง ปี 2559</v>
      </c>
      <c r="I596" s="99" t="e">
        <f t="array" aca="1" ref="I596" ca="1">_xludf.IFNA(INDEX(รายชื่ออาจารย์ตามสาขา!$F:$F,MATCH('เอกสารหมายเลข 1 ส่งเสิรม'!$T596,รายชื่ออาจารย์ตามสาขา!$B:$B,0)),"บุคคลภายนอก")</f>
        <v>#NAME?</v>
      </c>
      <c r="J596" s="100" t="e">
        <f t="shared" ca="1" si="1167"/>
        <v>#NAME?</v>
      </c>
      <c r="K596" s="100" t="e">
        <f t="shared" ca="1" si="1168"/>
        <v>#NAME?</v>
      </c>
      <c r="L596" s="100"/>
      <c r="M596" s="100" t="e">
        <f t="shared" ca="1" si="1169"/>
        <v>#NAME?</v>
      </c>
      <c r="N596" s="100" t="e">
        <f t="shared" ca="1" si="1170"/>
        <v>#NAME?</v>
      </c>
      <c r="O596" s="100" t="e">
        <f t="shared" ca="1" si="1171"/>
        <v>#NAME?</v>
      </c>
      <c r="P596" s="100" t="e">
        <f t="shared" ca="1" si="789"/>
        <v>#NAME?</v>
      </c>
      <c r="Q596" s="99"/>
      <c r="R596" s="99"/>
      <c r="S596" s="99"/>
      <c r="T596" s="8">
        <v>3760200329594</v>
      </c>
      <c r="U596" s="8"/>
      <c r="V596" s="68">
        <f t="shared" si="18"/>
        <v>0</v>
      </c>
      <c r="W596" s="100">
        <f t="shared" si="1172"/>
        <v>0</v>
      </c>
      <c r="X596" s="100">
        <f t="shared" si="1173"/>
        <v>0</v>
      </c>
      <c r="Y596" s="100"/>
      <c r="Z596" s="100">
        <f t="shared" si="1174"/>
        <v>0</v>
      </c>
      <c r="AA596" s="100">
        <f t="shared" si="1175"/>
        <v>0</v>
      </c>
      <c r="AB596" s="100">
        <f t="shared" si="1176"/>
        <v>0</v>
      </c>
      <c r="AC596" s="100">
        <f t="shared" si="791"/>
        <v>0</v>
      </c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</row>
    <row r="597" spans="1:49" ht="21.75" customHeight="1">
      <c r="A597" s="97"/>
      <c r="B597" s="98" t="s">
        <v>383</v>
      </c>
      <c r="C597" s="98" t="s">
        <v>496</v>
      </c>
      <c r="D597" s="99" t="s">
        <v>163</v>
      </c>
      <c r="E597" s="99" t="s">
        <v>46</v>
      </c>
      <c r="F597" s="99" t="s">
        <v>494</v>
      </c>
      <c r="G597" s="99" t="s">
        <v>45</v>
      </c>
      <c r="H597" s="99" t="str">
        <f t="shared" si="1166"/>
        <v>วิทยาศาสตรมหาบัณฑิต สาขาฟิสิกส์ ปรับปรุง ปี 2559</v>
      </c>
      <c r="I597" s="99" t="e">
        <f t="array" aca="1" ref="I597" ca="1">_xludf.IFNA(INDEX(รายชื่ออาจารย์ตามสาขา!$F:$F,MATCH('เอกสารหมายเลข 1 ส่งเสิรม'!$T597,รายชื่ออาจารย์ตามสาขา!$B:$B,0)),"บุคคลภายนอก")</f>
        <v>#NAME?</v>
      </c>
      <c r="J597" s="100" t="e">
        <f t="shared" ca="1" si="1167"/>
        <v>#NAME?</v>
      </c>
      <c r="K597" s="100" t="e">
        <f t="shared" ca="1" si="1168"/>
        <v>#NAME?</v>
      </c>
      <c r="L597" s="100"/>
      <c r="M597" s="100" t="e">
        <f t="shared" ca="1" si="1169"/>
        <v>#NAME?</v>
      </c>
      <c r="N597" s="100" t="e">
        <f t="shared" ca="1" si="1170"/>
        <v>#NAME?</v>
      </c>
      <c r="O597" s="100" t="e">
        <f t="shared" ca="1" si="1171"/>
        <v>#NAME?</v>
      </c>
      <c r="P597" s="100" t="e">
        <f t="shared" ca="1" si="789"/>
        <v>#NAME?</v>
      </c>
      <c r="Q597" s="99"/>
      <c r="R597" s="99"/>
      <c r="S597" s="99"/>
      <c r="T597" s="8">
        <v>3100601307031</v>
      </c>
      <c r="U597" s="8"/>
      <c r="V597" s="68">
        <f t="shared" si="18"/>
        <v>0</v>
      </c>
      <c r="W597" s="100">
        <f t="shared" si="1172"/>
        <v>0</v>
      </c>
      <c r="X597" s="100">
        <f t="shared" si="1173"/>
        <v>0</v>
      </c>
      <c r="Y597" s="100"/>
      <c r="Z597" s="100">
        <f t="shared" si="1174"/>
        <v>0</v>
      </c>
      <c r="AA597" s="100">
        <f t="shared" si="1175"/>
        <v>0</v>
      </c>
      <c r="AB597" s="100">
        <f t="shared" si="1176"/>
        <v>0</v>
      </c>
      <c r="AC597" s="100">
        <f t="shared" si="791"/>
        <v>0</v>
      </c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</row>
    <row r="598" spans="1:49" ht="21.75" customHeight="1">
      <c r="A598" s="103">
        <v>11</v>
      </c>
      <c r="B598" s="104" t="str">
        <f>F599&amp; " สาขา"&amp;D599&amp;" "&amp;E599&amp;" ปี "&amp;G599</f>
        <v>วิทยาศาสตรบัณฑิต สาขาวิทยาการข้อมูล ใหม่ ปี 2561</v>
      </c>
      <c r="C598" s="104"/>
      <c r="D598" s="105"/>
      <c r="E598" s="105"/>
      <c r="F598" s="105"/>
      <c r="G598" s="105"/>
      <c r="H598" s="105"/>
      <c r="I598" s="105"/>
      <c r="J598" s="106" t="e">
        <f t="shared" ref="J598:O598" ca="1" si="1177">SUMIF($H:$H,$B598,J:J)</f>
        <v>#NAME?</v>
      </c>
      <c r="K598" s="106" t="e">
        <f t="shared" ca="1" si="1177"/>
        <v>#NAME?</v>
      </c>
      <c r="L598" s="106">
        <f t="shared" si="1177"/>
        <v>0</v>
      </c>
      <c r="M598" s="106" t="e">
        <f t="shared" ca="1" si="1177"/>
        <v>#NAME?</v>
      </c>
      <c r="N598" s="106" t="e">
        <f t="shared" ca="1" si="1177"/>
        <v>#NAME?</v>
      </c>
      <c r="O598" s="106" t="e">
        <f t="shared" ca="1" si="1177"/>
        <v>#NAME?</v>
      </c>
      <c r="P598" s="106" t="e">
        <f t="shared" ca="1" si="789"/>
        <v>#NAME?</v>
      </c>
      <c r="Q598" s="105"/>
      <c r="R598" s="105"/>
      <c r="S598" s="105"/>
      <c r="T598" s="58"/>
      <c r="U598" s="58"/>
      <c r="V598" s="68">
        <f t="shared" si="18"/>
        <v>0</v>
      </c>
      <c r="W598" s="106">
        <f t="shared" ref="W598:AB598" si="1178">SUMIF($H:$H,$B598,W:W)</f>
        <v>0</v>
      </c>
      <c r="X598" s="106">
        <f t="shared" si="1178"/>
        <v>0</v>
      </c>
      <c r="Y598" s="106">
        <f t="shared" si="1178"/>
        <v>0</v>
      </c>
      <c r="Z598" s="106">
        <f t="shared" si="1178"/>
        <v>0</v>
      </c>
      <c r="AA598" s="106">
        <f t="shared" si="1178"/>
        <v>0</v>
      </c>
      <c r="AB598" s="106">
        <f t="shared" si="1178"/>
        <v>0</v>
      </c>
      <c r="AC598" s="106">
        <f t="shared" si="791"/>
        <v>0</v>
      </c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  <c r="AT598" s="59"/>
      <c r="AU598" s="59"/>
      <c r="AV598" s="59"/>
      <c r="AW598" s="59"/>
    </row>
    <row r="599" spans="1:49" ht="21.75" customHeight="1">
      <c r="A599" s="97"/>
      <c r="B599" s="98" t="s">
        <v>832</v>
      </c>
      <c r="C599" s="98" t="s">
        <v>496</v>
      </c>
      <c r="D599" s="99" t="s">
        <v>561</v>
      </c>
      <c r="E599" s="99" t="s">
        <v>120</v>
      </c>
      <c r="F599" s="99" t="s">
        <v>198</v>
      </c>
      <c r="G599" s="99" t="s">
        <v>71</v>
      </c>
      <c r="H599" s="99" t="str">
        <f t="shared" ref="H599:H603" si="1179">F599&amp; " สาขา"&amp;D599&amp;" "&amp;E599&amp;" ปี "&amp;G599</f>
        <v>วิทยาศาสตรบัณฑิต สาขาวิทยาการข้อมูล ใหม่ ปี 2561</v>
      </c>
      <c r="I599" s="99" t="e">
        <f t="array" aca="1" ref="I599" ca="1">_xludf.IFNA(INDEX(รายชื่ออาจารย์ตามสาขา!$F:$F,MATCH('เอกสารหมายเลข 1 ส่งเสิรม'!$T599,รายชื่ออาจารย์ตามสาขา!$B:$B,0)),"บุคคลภายนอก")</f>
        <v>#NAME?</v>
      </c>
      <c r="J599" s="100" t="e">
        <f t="shared" ref="J599:J603" ca="1" si="1180">IF(I599="ข้าราชการพลเรือนในสถาบันอุดมศึกษา",1,0)</f>
        <v>#NAME?</v>
      </c>
      <c r="K599" s="100" t="e">
        <f t="shared" ref="K599:K603" ca="1" si="1181">IF(I599="พนักงานมหาวิทยาลัย",1,0)</f>
        <v>#NAME?</v>
      </c>
      <c r="L599" s="100"/>
      <c r="M599" s="100" t="e">
        <f t="shared" ref="M599:M603" ca="1" si="1182">IF(I599="ลูกจ้างชั่วคราวรายเดือน",1,0)</f>
        <v>#NAME?</v>
      </c>
      <c r="N599" s="100" t="e">
        <f t="shared" ref="N599:N603" ca="1" si="1183">IF(I599="อาจารย์พิเศษรายชั่วโมง",1,0)</f>
        <v>#NAME?</v>
      </c>
      <c r="O599" s="100" t="e">
        <f t="shared" ref="O599:O603" ca="1" si="1184">IF(I599="บุคคลภายนอก",1,0)</f>
        <v>#NAME?</v>
      </c>
      <c r="P599" s="100" t="e">
        <f t="shared" ca="1" si="789"/>
        <v>#NAME?</v>
      </c>
      <c r="Q599" s="99"/>
      <c r="R599" s="99"/>
      <c r="S599" s="99"/>
      <c r="T599" s="8">
        <v>3100700115360</v>
      </c>
      <c r="U599" s="8">
        <v>3100700115360</v>
      </c>
      <c r="V599" s="68">
        <f t="shared" si="18"/>
        <v>1</v>
      </c>
      <c r="W599" s="100">
        <f t="shared" ref="W599:W603" si="1185">IF(V599="ข้าราชการพลเรือนในสถาบันอุดมศึกษา",1,0)</f>
        <v>0</v>
      </c>
      <c r="X599" s="100">
        <f t="shared" ref="X599:X603" si="1186">IF(V599="พนักงานมหาวิทยาลัย",1,0)</f>
        <v>0</v>
      </c>
      <c r="Y599" s="100"/>
      <c r="Z599" s="100">
        <f t="shared" ref="Z599:Z603" si="1187">IF(V599="ลูกจ้างชั่วคราวรายเดือน",1,0)</f>
        <v>0</v>
      </c>
      <c r="AA599" s="100">
        <f t="shared" ref="AA599:AA603" si="1188">IF(V599="อาจารย์พิเศษรายชั่วโมง",1,0)</f>
        <v>0</v>
      </c>
      <c r="AB599" s="100">
        <f t="shared" ref="AB599:AB603" si="1189">IF(V599="บุคคลภายนอก",1,0)</f>
        <v>0</v>
      </c>
      <c r="AC599" s="100">
        <f t="shared" si="791"/>
        <v>0</v>
      </c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</row>
    <row r="600" spans="1:49" ht="21.75" customHeight="1">
      <c r="A600" s="97"/>
      <c r="B600" s="98" t="s">
        <v>559</v>
      </c>
      <c r="C600" s="98" t="s">
        <v>496</v>
      </c>
      <c r="D600" s="99" t="s">
        <v>561</v>
      </c>
      <c r="E600" s="99" t="s">
        <v>120</v>
      </c>
      <c r="F600" s="99" t="s">
        <v>198</v>
      </c>
      <c r="G600" s="99" t="s">
        <v>71</v>
      </c>
      <c r="H600" s="99" t="str">
        <f t="shared" si="1179"/>
        <v>วิทยาศาสตรบัณฑิต สาขาวิทยาการข้อมูล ใหม่ ปี 2561</v>
      </c>
      <c r="I600" s="99" t="e">
        <f t="array" aca="1" ref="I600" ca="1">_xludf.IFNA(INDEX(รายชื่ออาจารย์ตามสาขา!$F:$F,MATCH('เอกสารหมายเลข 1 ส่งเสิรม'!$T600,รายชื่ออาจารย์ตามสาขา!$B:$B,0)),"บุคคลภายนอก")</f>
        <v>#NAME?</v>
      </c>
      <c r="J600" s="100" t="e">
        <f t="shared" ca="1" si="1180"/>
        <v>#NAME?</v>
      </c>
      <c r="K600" s="100" t="e">
        <f t="shared" ca="1" si="1181"/>
        <v>#NAME?</v>
      </c>
      <c r="L600" s="100"/>
      <c r="M600" s="100" t="e">
        <f t="shared" ca="1" si="1182"/>
        <v>#NAME?</v>
      </c>
      <c r="N600" s="100" t="e">
        <f t="shared" ca="1" si="1183"/>
        <v>#NAME?</v>
      </c>
      <c r="O600" s="100" t="e">
        <f t="shared" ca="1" si="1184"/>
        <v>#NAME?</v>
      </c>
      <c r="P600" s="100" t="e">
        <f t="shared" ca="1" si="789"/>
        <v>#NAME?</v>
      </c>
      <c r="Q600" s="99"/>
      <c r="R600" s="99"/>
      <c r="S600" s="99"/>
      <c r="T600" s="8">
        <v>3350800776196</v>
      </c>
      <c r="U600" s="8">
        <v>3350800776196</v>
      </c>
      <c r="V600" s="68">
        <f t="shared" si="18"/>
        <v>1</v>
      </c>
      <c r="W600" s="100">
        <f t="shared" si="1185"/>
        <v>0</v>
      </c>
      <c r="X600" s="100">
        <f t="shared" si="1186"/>
        <v>0</v>
      </c>
      <c r="Y600" s="100"/>
      <c r="Z600" s="100">
        <f t="shared" si="1187"/>
        <v>0</v>
      </c>
      <c r="AA600" s="100">
        <f t="shared" si="1188"/>
        <v>0</v>
      </c>
      <c r="AB600" s="100">
        <f t="shared" si="1189"/>
        <v>0</v>
      </c>
      <c r="AC600" s="100">
        <f t="shared" si="791"/>
        <v>0</v>
      </c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</row>
    <row r="601" spans="1:49" ht="21.75" customHeight="1">
      <c r="A601" s="97"/>
      <c r="B601" s="98" t="s">
        <v>612</v>
      </c>
      <c r="C601" s="98" t="s">
        <v>496</v>
      </c>
      <c r="D601" s="99" t="s">
        <v>561</v>
      </c>
      <c r="E601" s="99" t="s">
        <v>120</v>
      </c>
      <c r="F601" s="99" t="s">
        <v>198</v>
      </c>
      <c r="G601" s="99" t="s">
        <v>71</v>
      </c>
      <c r="H601" s="99" t="str">
        <f t="shared" si="1179"/>
        <v>วิทยาศาสตรบัณฑิต สาขาวิทยาการข้อมูล ใหม่ ปี 2561</v>
      </c>
      <c r="I601" s="99" t="e">
        <f t="array" aca="1" ref="I601" ca="1">_xludf.IFNA(INDEX(รายชื่ออาจารย์ตามสาขา!$F:$F,MATCH('เอกสารหมายเลข 1 ส่งเสิรม'!$T601,รายชื่ออาจารย์ตามสาขา!$B:$B,0)),"บุคคลภายนอก")</f>
        <v>#NAME?</v>
      </c>
      <c r="J601" s="100" t="e">
        <f t="shared" ca="1" si="1180"/>
        <v>#NAME?</v>
      </c>
      <c r="K601" s="100" t="e">
        <f t="shared" ca="1" si="1181"/>
        <v>#NAME?</v>
      </c>
      <c r="L601" s="100"/>
      <c r="M601" s="100" t="e">
        <f t="shared" ca="1" si="1182"/>
        <v>#NAME?</v>
      </c>
      <c r="N601" s="100" t="e">
        <f t="shared" ca="1" si="1183"/>
        <v>#NAME?</v>
      </c>
      <c r="O601" s="100" t="e">
        <f t="shared" ca="1" si="1184"/>
        <v>#NAME?</v>
      </c>
      <c r="P601" s="100" t="e">
        <f t="shared" ca="1" si="789"/>
        <v>#NAME?</v>
      </c>
      <c r="Q601" s="99"/>
      <c r="R601" s="99"/>
      <c r="S601" s="99"/>
      <c r="T601" s="8">
        <v>3100500426884</v>
      </c>
      <c r="U601" s="8">
        <v>3100500426884</v>
      </c>
      <c r="V601" s="68">
        <f t="shared" si="18"/>
        <v>1</v>
      </c>
      <c r="W601" s="100">
        <f t="shared" si="1185"/>
        <v>0</v>
      </c>
      <c r="X601" s="100">
        <f t="shared" si="1186"/>
        <v>0</v>
      </c>
      <c r="Y601" s="100"/>
      <c r="Z601" s="100">
        <f t="shared" si="1187"/>
        <v>0</v>
      </c>
      <c r="AA601" s="100">
        <f t="shared" si="1188"/>
        <v>0</v>
      </c>
      <c r="AB601" s="100">
        <f t="shared" si="1189"/>
        <v>0</v>
      </c>
      <c r="AC601" s="100">
        <f t="shared" si="791"/>
        <v>0</v>
      </c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</row>
    <row r="602" spans="1:49" ht="21.75" customHeight="1">
      <c r="A602" s="97"/>
      <c r="B602" s="98" t="s">
        <v>833</v>
      </c>
      <c r="C602" s="98" t="s">
        <v>496</v>
      </c>
      <c r="D602" s="99" t="s">
        <v>561</v>
      </c>
      <c r="E602" s="99" t="s">
        <v>120</v>
      </c>
      <c r="F602" s="99" t="s">
        <v>198</v>
      </c>
      <c r="G602" s="99" t="s">
        <v>71</v>
      </c>
      <c r="H602" s="99" t="str">
        <f t="shared" si="1179"/>
        <v>วิทยาศาสตรบัณฑิต สาขาวิทยาการข้อมูล ใหม่ ปี 2561</v>
      </c>
      <c r="I602" s="99" t="e">
        <f t="array" aca="1" ref="I602" ca="1">_xludf.IFNA(INDEX(รายชื่ออาจารย์ตามสาขา!$F:$F,MATCH('เอกสารหมายเลข 1 ส่งเสิรม'!$T602,รายชื่ออาจารย์ตามสาขา!$B:$B,0)),"บุคคลภายนอก")</f>
        <v>#NAME?</v>
      </c>
      <c r="J602" s="100" t="e">
        <f t="shared" ca="1" si="1180"/>
        <v>#NAME?</v>
      </c>
      <c r="K602" s="100" t="e">
        <f t="shared" ca="1" si="1181"/>
        <v>#NAME?</v>
      </c>
      <c r="L602" s="100"/>
      <c r="M602" s="100" t="e">
        <f t="shared" ca="1" si="1182"/>
        <v>#NAME?</v>
      </c>
      <c r="N602" s="100" t="e">
        <f t="shared" ca="1" si="1183"/>
        <v>#NAME?</v>
      </c>
      <c r="O602" s="100" t="e">
        <f t="shared" ca="1" si="1184"/>
        <v>#NAME?</v>
      </c>
      <c r="P602" s="100" t="e">
        <f t="shared" ca="1" si="789"/>
        <v>#NAME?</v>
      </c>
      <c r="Q602" s="99"/>
      <c r="R602" s="99"/>
      <c r="S602" s="99"/>
      <c r="T602" s="8">
        <v>3410100749594</v>
      </c>
      <c r="U602" s="8">
        <v>3410100749594</v>
      </c>
      <c r="V602" s="68">
        <f t="shared" si="18"/>
        <v>1</v>
      </c>
      <c r="W602" s="100">
        <f t="shared" si="1185"/>
        <v>0</v>
      </c>
      <c r="X602" s="100">
        <f t="shared" si="1186"/>
        <v>0</v>
      </c>
      <c r="Y602" s="100"/>
      <c r="Z602" s="100">
        <f t="shared" si="1187"/>
        <v>0</v>
      </c>
      <c r="AA602" s="100">
        <f t="shared" si="1188"/>
        <v>0</v>
      </c>
      <c r="AB602" s="100">
        <f t="shared" si="1189"/>
        <v>0</v>
      </c>
      <c r="AC602" s="100">
        <f t="shared" si="791"/>
        <v>0</v>
      </c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</row>
    <row r="603" spans="1:49" ht="21.75" customHeight="1">
      <c r="A603" s="97"/>
      <c r="B603" s="98" t="s">
        <v>569</v>
      </c>
      <c r="C603" s="98" t="s">
        <v>496</v>
      </c>
      <c r="D603" s="99" t="s">
        <v>561</v>
      </c>
      <c r="E603" s="99" t="s">
        <v>120</v>
      </c>
      <c r="F603" s="99" t="s">
        <v>198</v>
      </c>
      <c r="G603" s="99" t="s">
        <v>71</v>
      </c>
      <c r="H603" s="99" t="str">
        <f t="shared" si="1179"/>
        <v>วิทยาศาสตรบัณฑิต สาขาวิทยาการข้อมูล ใหม่ ปี 2561</v>
      </c>
      <c r="I603" s="99" t="e">
        <f t="array" aca="1" ref="I603" ca="1">_xludf.IFNA(INDEX(รายชื่ออาจารย์ตามสาขา!$F:$F,MATCH('เอกสารหมายเลข 1 ส่งเสิรม'!$T603,รายชื่ออาจารย์ตามสาขา!$B:$B,0)),"บุคคลภายนอก")</f>
        <v>#NAME?</v>
      </c>
      <c r="J603" s="100" t="e">
        <f t="shared" ca="1" si="1180"/>
        <v>#NAME?</v>
      </c>
      <c r="K603" s="100" t="e">
        <f t="shared" ca="1" si="1181"/>
        <v>#NAME?</v>
      </c>
      <c r="L603" s="100"/>
      <c r="M603" s="100" t="e">
        <f t="shared" ca="1" si="1182"/>
        <v>#NAME?</v>
      </c>
      <c r="N603" s="100" t="e">
        <f t="shared" ca="1" si="1183"/>
        <v>#NAME?</v>
      </c>
      <c r="O603" s="100" t="e">
        <f t="shared" ca="1" si="1184"/>
        <v>#NAME?</v>
      </c>
      <c r="P603" s="100" t="e">
        <f t="shared" ca="1" si="789"/>
        <v>#NAME?</v>
      </c>
      <c r="Q603" s="99"/>
      <c r="R603" s="99"/>
      <c r="S603" s="99"/>
      <c r="T603" s="8">
        <v>3470600176496</v>
      </c>
      <c r="U603" s="8">
        <v>3470600176496</v>
      </c>
      <c r="V603" s="68">
        <f t="shared" si="18"/>
        <v>1</v>
      </c>
      <c r="W603" s="100">
        <f t="shared" si="1185"/>
        <v>0</v>
      </c>
      <c r="X603" s="100">
        <f t="shared" si="1186"/>
        <v>0</v>
      </c>
      <c r="Y603" s="100"/>
      <c r="Z603" s="100">
        <f t="shared" si="1187"/>
        <v>0</v>
      </c>
      <c r="AA603" s="100">
        <f t="shared" si="1188"/>
        <v>0</v>
      </c>
      <c r="AB603" s="100">
        <f t="shared" si="1189"/>
        <v>0</v>
      </c>
      <c r="AC603" s="100">
        <f t="shared" si="791"/>
        <v>0</v>
      </c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</row>
    <row r="604" spans="1:49" ht="21.75" customHeight="1">
      <c r="A604" s="103">
        <v>12</v>
      </c>
      <c r="B604" s="104" t="str">
        <f>F605&amp; " สาขา"&amp;D605&amp;" "&amp;E605&amp;" ปี "&amp;G605</f>
        <v>วิทยาศาสตรบัณฑิต สาขาวิทยาการคอมพิวเตอร์ ปรับปรุง ปี 2559</v>
      </c>
      <c r="C604" s="104"/>
      <c r="D604" s="105"/>
      <c r="E604" s="105"/>
      <c r="F604" s="105"/>
      <c r="G604" s="105"/>
      <c r="H604" s="105"/>
      <c r="I604" s="105"/>
      <c r="J604" s="106" t="e">
        <f t="shared" ref="J604:O604" ca="1" si="1190">SUMIF($H:$H,$B604,J:J)</f>
        <v>#NAME?</v>
      </c>
      <c r="K604" s="106" t="e">
        <f t="shared" ca="1" si="1190"/>
        <v>#NAME?</v>
      </c>
      <c r="L604" s="106">
        <f t="shared" si="1190"/>
        <v>0</v>
      </c>
      <c r="M604" s="106" t="e">
        <f t="shared" ca="1" si="1190"/>
        <v>#NAME?</v>
      </c>
      <c r="N604" s="106" t="e">
        <f t="shared" ca="1" si="1190"/>
        <v>#NAME?</v>
      </c>
      <c r="O604" s="106" t="e">
        <f t="shared" ca="1" si="1190"/>
        <v>#NAME?</v>
      </c>
      <c r="P604" s="106" t="e">
        <f t="shared" ca="1" si="789"/>
        <v>#NAME?</v>
      </c>
      <c r="Q604" s="105"/>
      <c r="R604" s="105"/>
      <c r="S604" s="105"/>
      <c r="T604" s="58"/>
      <c r="U604" s="58"/>
      <c r="V604" s="68">
        <f t="shared" si="18"/>
        <v>0</v>
      </c>
      <c r="W604" s="106">
        <f t="shared" ref="W604:AB604" si="1191">SUMIF($H:$H,$B604,W:W)</f>
        <v>0</v>
      </c>
      <c r="X604" s="106">
        <f t="shared" si="1191"/>
        <v>0</v>
      </c>
      <c r="Y604" s="106">
        <f t="shared" si="1191"/>
        <v>0</v>
      </c>
      <c r="Z604" s="106">
        <f t="shared" si="1191"/>
        <v>0</v>
      </c>
      <c r="AA604" s="106">
        <f t="shared" si="1191"/>
        <v>0</v>
      </c>
      <c r="AB604" s="106">
        <f t="shared" si="1191"/>
        <v>0</v>
      </c>
      <c r="AC604" s="106">
        <f t="shared" si="791"/>
        <v>0</v>
      </c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AN604" s="59"/>
      <c r="AO604" s="59"/>
      <c r="AP604" s="59"/>
      <c r="AQ604" s="59"/>
      <c r="AR604" s="59"/>
      <c r="AS604" s="59"/>
      <c r="AT604" s="59"/>
      <c r="AU604" s="59"/>
      <c r="AV604" s="59"/>
      <c r="AW604" s="59"/>
    </row>
    <row r="605" spans="1:49" ht="21.75" customHeight="1">
      <c r="A605" s="97"/>
      <c r="B605" s="98" t="s">
        <v>633</v>
      </c>
      <c r="C605" s="98" t="s">
        <v>496</v>
      </c>
      <c r="D605" s="99" t="s">
        <v>628</v>
      </c>
      <c r="E605" s="99" t="s">
        <v>46</v>
      </c>
      <c r="F605" s="99" t="s">
        <v>198</v>
      </c>
      <c r="G605" s="99" t="s">
        <v>45</v>
      </c>
      <c r="H605" s="99" t="str">
        <f t="shared" ref="H605:H609" si="1192">F605&amp; " สาขา"&amp;D605&amp;" "&amp;E605&amp;" ปี "&amp;G605</f>
        <v>วิทยาศาสตรบัณฑิต สาขาวิทยาการคอมพิวเตอร์ ปรับปรุง ปี 2559</v>
      </c>
      <c r="I605" s="99" t="e">
        <f t="array" aca="1" ref="I605" ca="1">_xludf.IFNA(INDEX(รายชื่ออาจารย์ตามสาขา!$F:$F,MATCH('เอกสารหมายเลข 1 ส่งเสิรม'!$T605,รายชื่ออาจารย์ตามสาขา!$B:$B,0)),"บุคคลภายนอก")</f>
        <v>#NAME?</v>
      </c>
      <c r="J605" s="100" t="e">
        <f t="shared" ref="J605:J609" ca="1" si="1193">IF(I605="ข้าราชการพลเรือนในสถาบันอุดมศึกษา",1,0)</f>
        <v>#NAME?</v>
      </c>
      <c r="K605" s="100" t="e">
        <f t="shared" ref="K605:K609" ca="1" si="1194">IF(I605="พนักงานมหาวิทยาลัย",1,0)</f>
        <v>#NAME?</v>
      </c>
      <c r="L605" s="100"/>
      <c r="M605" s="100" t="e">
        <f t="shared" ref="M605:M609" ca="1" si="1195">IF(I605="ลูกจ้างชั่วคราวรายเดือน",1,0)</f>
        <v>#NAME?</v>
      </c>
      <c r="N605" s="100" t="e">
        <f t="shared" ref="N605:N609" ca="1" si="1196">IF(I605="อาจารย์พิเศษรายชั่วโมง",1,0)</f>
        <v>#NAME?</v>
      </c>
      <c r="O605" s="100" t="e">
        <f t="shared" ref="O605:O609" ca="1" si="1197">IF(I605="บุคคลภายนอก",1,0)</f>
        <v>#NAME?</v>
      </c>
      <c r="P605" s="100" t="e">
        <f t="shared" ca="1" si="789"/>
        <v>#NAME?</v>
      </c>
      <c r="Q605" s="99"/>
      <c r="R605" s="99"/>
      <c r="S605" s="99"/>
      <c r="T605" s="8">
        <v>3471201441481</v>
      </c>
      <c r="U605" s="8">
        <v>3471201441481</v>
      </c>
      <c r="V605" s="68">
        <f t="shared" si="18"/>
        <v>1</v>
      </c>
      <c r="W605" s="100">
        <f t="shared" ref="W605:W609" si="1198">IF(V605="ข้าราชการพลเรือนในสถาบันอุดมศึกษา",1,0)</f>
        <v>0</v>
      </c>
      <c r="X605" s="100">
        <f t="shared" ref="X605:X609" si="1199">IF(V605="พนักงานมหาวิทยาลัย",1,0)</f>
        <v>0</v>
      </c>
      <c r="Y605" s="100"/>
      <c r="Z605" s="100">
        <f t="shared" ref="Z605:Z609" si="1200">IF(V605="ลูกจ้างชั่วคราวรายเดือน",1,0)</f>
        <v>0</v>
      </c>
      <c r="AA605" s="100">
        <f t="shared" ref="AA605:AA609" si="1201">IF(V605="อาจารย์พิเศษรายชั่วโมง",1,0)</f>
        <v>0</v>
      </c>
      <c r="AB605" s="100">
        <f t="shared" ref="AB605:AB609" si="1202">IF(V605="บุคคลภายนอก",1,0)</f>
        <v>0</v>
      </c>
      <c r="AC605" s="100">
        <f t="shared" si="791"/>
        <v>0</v>
      </c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</row>
    <row r="606" spans="1:49" ht="21.75" customHeight="1">
      <c r="A606" s="97"/>
      <c r="B606" s="98" t="s">
        <v>835</v>
      </c>
      <c r="C606" s="98" t="s">
        <v>496</v>
      </c>
      <c r="D606" s="99" t="s">
        <v>628</v>
      </c>
      <c r="E606" s="99" t="s">
        <v>46</v>
      </c>
      <c r="F606" s="99" t="s">
        <v>198</v>
      </c>
      <c r="G606" s="99" t="s">
        <v>45</v>
      </c>
      <c r="H606" s="99" t="str">
        <f t="shared" si="1192"/>
        <v>วิทยาศาสตรบัณฑิต สาขาวิทยาการคอมพิวเตอร์ ปรับปรุง ปี 2559</v>
      </c>
      <c r="I606" s="99" t="e">
        <f t="array" aca="1" ref="I606" ca="1">_xludf.IFNA(INDEX(รายชื่ออาจารย์ตามสาขา!$F:$F,MATCH('เอกสารหมายเลข 1 ส่งเสิรม'!$T606,รายชื่ออาจารย์ตามสาขา!$B:$B,0)),"บุคคลภายนอก")</f>
        <v>#NAME?</v>
      </c>
      <c r="J606" s="100" t="e">
        <f t="shared" ca="1" si="1193"/>
        <v>#NAME?</v>
      </c>
      <c r="K606" s="100" t="e">
        <f t="shared" ca="1" si="1194"/>
        <v>#NAME?</v>
      </c>
      <c r="L606" s="100"/>
      <c r="M606" s="100" t="e">
        <f t="shared" ca="1" si="1195"/>
        <v>#NAME?</v>
      </c>
      <c r="N606" s="100" t="e">
        <f t="shared" ca="1" si="1196"/>
        <v>#NAME?</v>
      </c>
      <c r="O606" s="100" t="e">
        <f t="shared" ca="1" si="1197"/>
        <v>#NAME?</v>
      </c>
      <c r="P606" s="100" t="e">
        <f t="shared" ca="1" si="789"/>
        <v>#NAME?</v>
      </c>
      <c r="Q606" s="99"/>
      <c r="R606" s="99"/>
      <c r="S606" s="99"/>
      <c r="T606" s="8">
        <v>3480400352517</v>
      </c>
      <c r="U606" s="8">
        <v>3480400352517</v>
      </c>
      <c r="V606" s="68">
        <f t="shared" si="18"/>
        <v>1</v>
      </c>
      <c r="W606" s="100">
        <f t="shared" si="1198"/>
        <v>0</v>
      </c>
      <c r="X606" s="100">
        <f t="shared" si="1199"/>
        <v>0</v>
      </c>
      <c r="Y606" s="100"/>
      <c r="Z606" s="100">
        <f t="shared" si="1200"/>
        <v>0</v>
      </c>
      <c r="AA606" s="100">
        <f t="shared" si="1201"/>
        <v>0</v>
      </c>
      <c r="AB606" s="100">
        <f t="shared" si="1202"/>
        <v>0</v>
      </c>
      <c r="AC606" s="100">
        <f t="shared" si="791"/>
        <v>0</v>
      </c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</row>
    <row r="607" spans="1:49" ht="21.75" customHeight="1">
      <c r="A607" s="97"/>
      <c r="B607" s="98" t="s">
        <v>630</v>
      </c>
      <c r="C607" s="98" t="s">
        <v>496</v>
      </c>
      <c r="D607" s="99" t="s">
        <v>628</v>
      </c>
      <c r="E607" s="99" t="s">
        <v>46</v>
      </c>
      <c r="F607" s="99" t="s">
        <v>198</v>
      </c>
      <c r="G607" s="99" t="s">
        <v>45</v>
      </c>
      <c r="H607" s="99" t="str">
        <f t="shared" si="1192"/>
        <v>วิทยาศาสตรบัณฑิต สาขาวิทยาการคอมพิวเตอร์ ปรับปรุง ปี 2559</v>
      </c>
      <c r="I607" s="99" t="e">
        <f t="array" aca="1" ref="I607" ca="1">_xludf.IFNA(INDEX(รายชื่ออาจารย์ตามสาขา!$F:$F,MATCH('เอกสารหมายเลข 1 ส่งเสิรม'!$T607,รายชื่ออาจารย์ตามสาขา!$B:$B,0)),"บุคคลภายนอก")</f>
        <v>#NAME?</v>
      </c>
      <c r="J607" s="100" t="e">
        <f t="shared" ca="1" si="1193"/>
        <v>#NAME?</v>
      </c>
      <c r="K607" s="100" t="e">
        <f t="shared" ca="1" si="1194"/>
        <v>#NAME?</v>
      </c>
      <c r="L607" s="100"/>
      <c r="M607" s="100" t="e">
        <f t="shared" ca="1" si="1195"/>
        <v>#NAME?</v>
      </c>
      <c r="N607" s="100" t="e">
        <f t="shared" ca="1" si="1196"/>
        <v>#NAME?</v>
      </c>
      <c r="O607" s="100" t="e">
        <f t="shared" ca="1" si="1197"/>
        <v>#NAME?</v>
      </c>
      <c r="P607" s="100" t="e">
        <f t="shared" ca="1" si="789"/>
        <v>#NAME?</v>
      </c>
      <c r="Q607" s="99"/>
      <c r="R607" s="99"/>
      <c r="S607" s="99"/>
      <c r="T607" s="8">
        <v>1410400019692</v>
      </c>
      <c r="U607" s="8">
        <v>1410400019692</v>
      </c>
      <c r="V607" s="68">
        <f t="shared" si="18"/>
        <v>1</v>
      </c>
      <c r="W607" s="100">
        <f t="shared" si="1198"/>
        <v>0</v>
      </c>
      <c r="X607" s="100">
        <f t="shared" si="1199"/>
        <v>0</v>
      </c>
      <c r="Y607" s="100"/>
      <c r="Z607" s="100">
        <f t="shared" si="1200"/>
        <v>0</v>
      </c>
      <c r="AA607" s="100">
        <f t="shared" si="1201"/>
        <v>0</v>
      </c>
      <c r="AB607" s="100">
        <f t="shared" si="1202"/>
        <v>0</v>
      </c>
      <c r="AC607" s="100">
        <f t="shared" si="791"/>
        <v>0</v>
      </c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</row>
    <row r="608" spans="1:49" ht="21.75" customHeight="1">
      <c r="A608" s="97"/>
      <c r="B608" s="98" t="s">
        <v>638</v>
      </c>
      <c r="C608" s="98" t="s">
        <v>496</v>
      </c>
      <c r="D608" s="99" t="s">
        <v>628</v>
      </c>
      <c r="E608" s="99" t="s">
        <v>46</v>
      </c>
      <c r="F608" s="99" t="s">
        <v>198</v>
      </c>
      <c r="G608" s="99" t="s">
        <v>45</v>
      </c>
      <c r="H608" s="99" t="str">
        <f t="shared" si="1192"/>
        <v>วิทยาศาสตรบัณฑิต สาขาวิทยาการคอมพิวเตอร์ ปรับปรุง ปี 2559</v>
      </c>
      <c r="I608" s="99" t="e">
        <f t="array" aca="1" ref="I608" ca="1">_xludf.IFNA(INDEX(รายชื่ออาจารย์ตามสาขา!$F:$F,MATCH('เอกสารหมายเลข 1 ส่งเสิรม'!$T608,รายชื่ออาจารย์ตามสาขา!$B:$B,0)),"บุคคลภายนอก")</f>
        <v>#NAME?</v>
      </c>
      <c r="J608" s="100" t="e">
        <f t="shared" ca="1" si="1193"/>
        <v>#NAME?</v>
      </c>
      <c r="K608" s="100" t="e">
        <f t="shared" ca="1" si="1194"/>
        <v>#NAME?</v>
      </c>
      <c r="L608" s="100"/>
      <c r="M608" s="100" t="e">
        <f t="shared" ca="1" si="1195"/>
        <v>#NAME?</v>
      </c>
      <c r="N608" s="100" t="e">
        <f t="shared" ca="1" si="1196"/>
        <v>#NAME?</v>
      </c>
      <c r="O608" s="100" t="e">
        <f t="shared" ca="1" si="1197"/>
        <v>#NAME?</v>
      </c>
      <c r="P608" s="100" t="e">
        <f t="shared" ca="1" si="789"/>
        <v>#NAME?</v>
      </c>
      <c r="Q608" s="99"/>
      <c r="R608" s="99"/>
      <c r="S608" s="99"/>
      <c r="T608" s="8">
        <v>5471200075711</v>
      </c>
      <c r="U608" s="8">
        <v>5471200075711</v>
      </c>
      <c r="V608" s="68">
        <f t="shared" si="18"/>
        <v>1</v>
      </c>
      <c r="W608" s="100">
        <f t="shared" si="1198"/>
        <v>0</v>
      </c>
      <c r="X608" s="100">
        <f t="shared" si="1199"/>
        <v>0</v>
      </c>
      <c r="Y608" s="100"/>
      <c r="Z608" s="100">
        <f t="shared" si="1200"/>
        <v>0</v>
      </c>
      <c r="AA608" s="100">
        <f t="shared" si="1201"/>
        <v>0</v>
      </c>
      <c r="AB608" s="100">
        <f t="shared" si="1202"/>
        <v>0</v>
      </c>
      <c r="AC608" s="100">
        <f t="shared" si="791"/>
        <v>0</v>
      </c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</row>
    <row r="609" spans="1:49" ht="21.75" customHeight="1">
      <c r="A609" s="97"/>
      <c r="B609" s="98" t="s">
        <v>634</v>
      </c>
      <c r="C609" s="98" t="s">
        <v>496</v>
      </c>
      <c r="D609" s="99" t="s">
        <v>628</v>
      </c>
      <c r="E609" s="99" t="s">
        <v>46</v>
      </c>
      <c r="F609" s="99" t="s">
        <v>198</v>
      </c>
      <c r="G609" s="99" t="s">
        <v>45</v>
      </c>
      <c r="H609" s="99" t="str">
        <f t="shared" si="1192"/>
        <v>วิทยาศาสตรบัณฑิต สาขาวิทยาการคอมพิวเตอร์ ปรับปรุง ปี 2559</v>
      </c>
      <c r="I609" s="99" t="e">
        <f t="array" aca="1" ref="I609" ca="1">_xludf.IFNA(INDEX(รายชื่ออาจารย์ตามสาขา!$F:$F,MATCH('เอกสารหมายเลข 1 ส่งเสิรม'!$T609,รายชื่ออาจารย์ตามสาขา!$B:$B,0)),"บุคคลภายนอก")</f>
        <v>#NAME?</v>
      </c>
      <c r="J609" s="100" t="e">
        <f t="shared" ca="1" si="1193"/>
        <v>#NAME?</v>
      </c>
      <c r="K609" s="100" t="e">
        <f t="shared" ca="1" si="1194"/>
        <v>#NAME?</v>
      </c>
      <c r="L609" s="100"/>
      <c r="M609" s="100" t="e">
        <f t="shared" ca="1" si="1195"/>
        <v>#NAME?</v>
      </c>
      <c r="N609" s="100" t="e">
        <f t="shared" ca="1" si="1196"/>
        <v>#NAME?</v>
      </c>
      <c r="O609" s="100" t="e">
        <f t="shared" ca="1" si="1197"/>
        <v>#NAME?</v>
      </c>
      <c r="P609" s="100" t="e">
        <f t="shared" ca="1" si="789"/>
        <v>#NAME?</v>
      </c>
      <c r="Q609" s="99"/>
      <c r="R609" s="99"/>
      <c r="S609" s="99"/>
      <c r="T609" s="8">
        <v>3479900141891</v>
      </c>
      <c r="U609" s="8">
        <v>3479900141891</v>
      </c>
      <c r="V609" s="68">
        <f t="shared" si="18"/>
        <v>1</v>
      </c>
      <c r="W609" s="100">
        <f t="shared" si="1198"/>
        <v>0</v>
      </c>
      <c r="X609" s="100">
        <f t="shared" si="1199"/>
        <v>0</v>
      </c>
      <c r="Y609" s="100"/>
      <c r="Z609" s="100">
        <f t="shared" si="1200"/>
        <v>0</v>
      </c>
      <c r="AA609" s="100">
        <f t="shared" si="1201"/>
        <v>0</v>
      </c>
      <c r="AB609" s="100">
        <f t="shared" si="1202"/>
        <v>0</v>
      </c>
      <c r="AC609" s="100">
        <f t="shared" si="791"/>
        <v>0</v>
      </c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</row>
    <row r="610" spans="1:49" ht="21.75" customHeight="1">
      <c r="A610" s="103">
        <v>13</v>
      </c>
      <c r="B610" s="104" t="str">
        <f>F611&amp; " สาขา"&amp;D611&amp;" "&amp;E611&amp;" ปี "&amp;G611</f>
        <v>วิทยาศาสตรบัณฑิต สาขาวิทยาศาสตร์สิ่งแวดล้อม ปรับปรุง ปี 2561</v>
      </c>
      <c r="C610" s="104"/>
      <c r="D610" s="105"/>
      <c r="E610" s="105"/>
      <c r="F610" s="105"/>
      <c r="G610" s="105"/>
      <c r="H610" s="105"/>
      <c r="I610" s="105"/>
      <c r="J610" s="106" t="e">
        <f t="shared" ref="J610:O610" ca="1" si="1203">SUMIF($H:$H,$B610,J:J)</f>
        <v>#NAME?</v>
      </c>
      <c r="K610" s="106" t="e">
        <f t="shared" ca="1" si="1203"/>
        <v>#NAME?</v>
      </c>
      <c r="L610" s="106">
        <f t="shared" si="1203"/>
        <v>0</v>
      </c>
      <c r="M610" s="106" t="e">
        <f t="shared" ca="1" si="1203"/>
        <v>#NAME?</v>
      </c>
      <c r="N610" s="106" t="e">
        <f t="shared" ca="1" si="1203"/>
        <v>#NAME?</v>
      </c>
      <c r="O610" s="106" t="e">
        <f t="shared" ca="1" si="1203"/>
        <v>#NAME?</v>
      </c>
      <c r="P610" s="106" t="e">
        <f t="shared" ca="1" si="789"/>
        <v>#NAME?</v>
      </c>
      <c r="Q610" s="105"/>
      <c r="R610" s="105"/>
      <c r="S610" s="105"/>
      <c r="T610" s="58"/>
      <c r="U610" s="58"/>
      <c r="V610" s="68">
        <f t="shared" si="18"/>
        <v>0</v>
      </c>
      <c r="W610" s="106">
        <f t="shared" ref="W610:AB610" si="1204">SUMIF($H:$H,$B610,W:W)</f>
        <v>0</v>
      </c>
      <c r="X610" s="106">
        <f t="shared" si="1204"/>
        <v>0</v>
      </c>
      <c r="Y610" s="106">
        <f t="shared" si="1204"/>
        <v>0</v>
      </c>
      <c r="Z610" s="106">
        <f t="shared" si="1204"/>
        <v>0</v>
      </c>
      <c r="AA610" s="106">
        <f t="shared" si="1204"/>
        <v>0</v>
      </c>
      <c r="AB610" s="106">
        <f t="shared" si="1204"/>
        <v>0</v>
      </c>
      <c r="AC610" s="106">
        <f t="shared" si="791"/>
        <v>0</v>
      </c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/>
      <c r="AT610" s="59"/>
      <c r="AU610" s="59"/>
      <c r="AV610" s="59"/>
      <c r="AW610" s="59"/>
    </row>
    <row r="611" spans="1:49" ht="21.75" customHeight="1">
      <c r="A611" s="97"/>
      <c r="B611" s="98" t="s">
        <v>836</v>
      </c>
      <c r="C611" s="98" t="s">
        <v>496</v>
      </c>
      <c r="D611" s="99" t="s">
        <v>679</v>
      </c>
      <c r="E611" s="99" t="s">
        <v>46</v>
      </c>
      <c r="F611" s="99" t="s">
        <v>198</v>
      </c>
      <c r="G611" s="99" t="s">
        <v>71</v>
      </c>
      <c r="H611" s="99" t="str">
        <f t="shared" ref="H611:H615" si="1205">F611&amp; " สาขา"&amp;D611&amp;" "&amp;E611&amp;" ปี "&amp;G611</f>
        <v>วิทยาศาสตรบัณฑิต สาขาวิทยาศาสตร์สิ่งแวดล้อม ปรับปรุง ปี 2561</v>
      </c>
      <c r="I611" s="99" t="e">
        <f t="array" aca="1" ref="I611" ca="1">_xludf.IFNA(INDEX(รายชื่ออาจารย์ตามสาขา!$F:$F,MATCH('เอกสารหมายเลข 1 ส่งเสิรม'!$T611,รายชื่ออาจารย์ตามสาขา!$B:$B,0)),"บุคคลภายนอก")</f>
        <v>#NAME?</v>
      </c>
      <c r="J611" s="100" t="e">
        <f t="shared" ref="J611:J615" ca="1" si="1206">IF(I611="ข้าราชการพลเรือนในสถาบันอุดมศึกษา",1,0)</f>
        <v>#NAME?</v>
      </c>
      <c r="K611" s="100" t="e">
        <f t="shared" ref="K611:K615" ca="1" si="1207">IF(I611="พนักงานมหาวิทยาลัย",1,0)</f>
        <v>#NAME?</v>
      </c>
      <c r="L611" s="100"/>
      <c r="M611" s="100" t="e">
        <f t="shared" ref="M611:M615" ca="1" si="1208">IF(I611="ลูกจ้างชั่วคราวรายเดือน",1,0)</f>
        <v>#NAME?</v>
      </c>
      <c r="N611" s="100" t="e">
        <f t="shared" ref="N611:N615" ca="1" si="1209">IF(I611="อาจารย์พิเศษรายชั่วโมง",1,0)</f>
        <v>#NAME?</v>
      </c>
      <c r="O611" s="100" t="e">
        <f t="shared" ref="O611:O615" ca="1" si="1210">IF(I611="บุคคลภายนอก",1,0)</f>
        <v>#NAME?</v>
      </c>
      <c r="P611" s="100" t="e">
        <f t="shared" ca="1" si="789"/>
        <v>#NAME?</v>
      </c>
      <c r="Q611" s="99"/>
      <c r="R611" s="99"/>
      <c r="S611" s="99"/>
      <c r="T611" s="8">
        <v>3360200193092</v>
      </c>
      <c r="U611" s="8">
        <v>3360200193092</v>
      </c>
      <c r="V611" s="68">
        <f t="shared" si="18"/>
        <v>1</v>
      </c>
      <c r="W611" s="100">
        <f t="shared" ref="W611:W615" si="1211">IF(V611="ข้าราชการพลเรือนในสถาบันอุดมศึกษา",1,0)</f>
        <v>0</v>
      </c>
      <c r="X611" s="100">
        <f t="shared" ref="X611:X615" si="1212">IF(V611="พนักงานมหาวิทยาลัย",1,0)</f>
        <v>0</v>
      </c>
      <c r="Y611" s="100"/>
      <c r="Z611" s="100">
        <f t="shared" ref="Z611:Z615" si="1213">IF(V611="ลูกจ้างชั่วคราวรายเดือน",1,0)</f>
        <v>0</v>
      </c>
      <c r="AA611" s="100">
        <f t="shared" ref="AA611:AA615" si="1214">IF(V611="อาจารย์พิเศษรายชั่วโมง",1,0)</f>
        <v>0</v>
      </c>
      <c r="AB611" s="100">
        <f t="shared" ref="AB611:AB615" si="1215">IF(V611="บุคคลภายนอก",1,0)</f>
        <v>0</v>
      </c>
      <c r="AC611" s="100">
        <f t="shared" si="791"/>
        <v>0</v>
      </c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</row>
    <row r="612" spans="1:49" ht="21.75" customHeight="1">
      <c r="A612" s="97"/>
      <c r="B612" s="98" t="s">
        <v>685</v>
      </c>
      <c r="C612" s="98" t="s">
        <v>496</v>
      </c>
      <c r="D612" s="99" t="s">
        <v>679</v>
      </c>
      <c r="E612" s="99" t="s">
        <v>46</v>
      </c>
      <c r="F612" s="99" t="s">
        <v>198</v>
      </c>
      <c r="G612" s="99" t="s">
        <v>71</v>
      </c>
      <c r="H612" s="99" t="str">
        <f t="shared" si="1205"/>
        <v>วิทยาศาสตรบัณฑิต สาขาวิทยาศาสตร์สิ่งแวดล้อม ปรับปรุง ปี 2561</v>
      </c>
      <c r="I612" s="99" t="e">
        <f t="array" aca="1" ref="I612" ca="1">_xludf.IFNA(INDEX(รายชื่ออาจารย์ตามสาขา!$F:$F,MATCH('เอกสารหมายเลข 1 ส่งเสิรม'!$T612,รายชื่ออาจารย์ตามสาขา!$B:$B,0)),"บุคคลภายนอก")</f>
        <v>#NAME?</v>
      </c>
      <c r="J612" s="100" t="e">
        <f t="shared" ca="1" si="1206"/>
        <v>#NAME?</v>
      </c>
      <c r="K612" s="100" t="e">
        <f t="shared" ca="1" si="1207"/>
        <v>#NAME?</v>
      </c>
      <c r="L612" s="100"/>
      <c r="M612" s="100" t="e">
        <f t="shared" ca="1" si="1208"/>
        <v>#NAME?</v>
      </c>
      <c r="N612" s="100" t="e">
        <f t="shared" ca="1" si="1209"/>
        <v>#NAME?</v>
      </c>
      <c r="O612" s="100" t="e">
        <f t="shared" ca="1" si="1210"/>
        <v>#NAME?</v>
      </c>
      <c r="P612" s="100" t="e">
        <f t="shared" ca="1" si="789"/>
        <v>#NAME?</v>
      </c>
      <c r="Q612" s="99"/>
      <c r="R612" s="99"/>
      <c r="S612" s="99"/>
      <c r="T612" s="8">
        <v>3470600110053</v>
      </c>
      <c r="U612" s="8">
        <v>3470600110053</v>
      </c>
      <c r="V612" s="68">
        <f t="shared" si="18"/>
        <v>1</v>
      </c>
      <c r="W612" s="100">
        <f t="shared" si="1211"/>
        <v>0</v>
      </c>
      <c r="X612" s="100">
        <f t="shared" si="1212"/>
        <v>0</v>
      </c>
      <c r="Y612" s="100"/>
      <c r="Z612" s="100">
        <f t="shared" si="1213"/>
        <v>0</v>
      </c>
      <c r="AA612" s="100">
        <f t="shared" si="1214"/>
        <v>0</v>
      </c>
      <c r="AB612" s="100">
        <f t="shared" si="1215"/>
        <v>0</v>
      </c>
      <c r="AC612" s="100">
        <f t="shared" si="791"/>
        <v>0</v>
      </c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</row>
    <row r="613" spans="1:49" ht="21.75" customHeight="1">
      <c r="A613" s="97"/>
      <c r="B613" s="98" t="s">
        <v>678</v>
      </c>
      <c r="C613" s="98" t="s">
        <v>496</v>
      </c>
      <c r="D613" s="99" t="s">
        <v>679</v>
      </c>
      <c r="E613" s="99" t="s">
        <v>46</v>
      </c>
      <c r="F613" s="99" t="s">
        <v>198</v>
      </c>
      <c r="G613" s="99" t="s">
        <v>71</v>
      </c>
      <c r="H613" s="99" t="str">
        <f t="shared" si="1205"/>
        <v>วิทยาศาสตรบัณฑิต สาขาวิทยาศาสตร์สิ่งแวดล้อม ปรับปรุง ปี 2561</v>
      </c>
      <c r="I613" s="99" t="e">
        <f t="array" aca="1" ref="I613" ca="1">_xludf.IFNA(INDEX(รายชื่ออาจารย์ตามสาขา!$F:$F,MATCH('เอกสารหมายเลข 1 ส่งเสิรม'!$T613,รายชื่ออาจารย์ตามสาขา!$B:$B,0)),"บุคคลภายนอก")</f>
        <v>#NAME?</v>
      </c>
      <c r="J613" s="100" t="e">
        <f t="shared" ca="1" si="1206"/>
        <v>#NAME?</v>
      </c>
      <c r="K613" s="100" t="e">
        <f t="shared" ca="1" si="1207"/>
        <v>#NAME?</v>
      </c>
      <c r="L613" s="100"/>
      <c r="M613" s="100" t="e">
        <f t="shared" ca="1" si="1208"/>
        <v>#NAME?</v>
      </c>
      <c r="N613" s="100" t="e">
        <f t="shared" ca="1" si="1209"/>
        <v>#NAME?</v>
      </c>
      <c r="O613" s="100" t="e">
        <f t="shared" ca="1" si="1210"/>
        <v>#NAME?</v>
      </c>
      <c r="P613" s="100" t="e">
        <f t="shared" ca="1" si="789"/>
        <v>#NAME?</v>
      </c>
      <c r="Q613" s="99"/>
      <c r="R613" s="99"/>
      <c r="S613" s="99"/>
      <c r="T613" s="8">
        <v>1409900082642</v>
      </c>
      <c r="U613" s="8">
        <v>1409900082642</v>
      </c>
      <c r="V613" s="68">
        <f t="shared" si="18"/>
        <v>1</v>
      </c>
      <c r="W613" s="100">
        <f t="shared" si="1211"/>
        <v>0</v>
      </c>
      <c r="X613" s="100">
        <f t="shared" si="1212"/>
        <v>0</v>
      </c>
      <c r="Y613" s="100"/>
      <c r="Z613" s="100">
        <f t="shared" si="1213"/>
        <v>0</v>
      </c>
      <c r="AA613" s="100">
        <f t="shared" si="1214"/>
        <v>0</v>
      </c>
      <c r="AB613" s="100">
        <f t="shared" si="1215"/>
        <v>0</v>
      </c>
      <c r="AC613" s="100">
        <f t="shared" si="791"/>
        <v>0</v>
      </c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</row>
    <row r="614" spans="1:49" ht="21.75" customHeight="1">
      <c r="A614" s="97"/>
      <c r="B614" s="98" t="s">
        <v>683</v>
      </c>
      <c r="C614" s="98" t="s">
        <v>496</v>
      </c>
      <c r="D614" s="99" t="s">
        <v>679</v>
      </c>
      <c r="E614" s="99" t="s">
        <v>46</v>
      </c>
      <c r="F614" s="99" t="s">
        <v>198</v>
      </c>
      <c r="G614" s="99" t="s">
        <v>71</v>
      </c>
      <c r="H614" s="99" t="str">
        <f t="shared" si="1205"/>
        <v>วิทยาศาสตรบัณฑิต สาขาวิทยาศาสตร์สิ่งแวดล้อม ปรับปรุง ปี 2561</v>
      </c>
      <c r="I614" s="99" t="e">
        <f t="array" aca="1" ref="I614" ca="1">_xludf.IFNA(INDEX(รายชื่ออาจารย์ตามสาขา!$F:$F,MATCH('เอกสารหมายเลข 1 ส่งเสิรม'!$T614,รายชื่ออาจารย์ตามสาขา!$B:$B,0)),"บุคคลภายนอก")</f>
        <v>#NAME?</v>
      </c>
      <c r="J614" s="100" t="e">
        <f t="shared" ca="1" si="1206"/>
        <v>#NAME?</v>
      </c>
      <c r="K614" s="100" t="e">
        <f t="shared" ca="1" si="1207"/>
        <v>#NAME?</v>
      </c>
      <c r="L614" s="100"/>
      <c r="M614" s="100" t="e">
        <f t="shared" ca="1" si="1208"/>
        <v>#NAME?</v>
      </c>
      <c r="N614" s="100" t="e">
        <f t="shared" ca="1" si="1209"/>
        <v>#NAME?</v>
      </c>
      <c r="O614" s="100" t="e">
        <f t="shared" ca="1" si="1210"/>
        <v>#NAME?</v>
      </c>
      <c r="P614" s="100" t="e">
        <f t="shared" ca="1" si="789"/>
        <v>#NAME?</v>
      </c>
      <c r="Q614" s="99"/>
      <c r="R614" s="99"/>
      <c r="S614" s="99"/>
      <c r="T614" s="8">
        <v>3400500238376</v>
      </c>
      <c r="U614" s="8">
        <v>3400500238376</v>
      </c>
      <c r="V614" s="68">
        <f t="shared" si="18"/>
        <v>1</v>
      </c>
      <c r="W614" s="100">
        <f t="shared" si="1211"/>
        <v>0</v>
      </c>
      <c r="X614" s="100">
        <f t="shared" si="1212"/>
        <v>0</v>
      </c>
      <c r="Y614" s="100"/>
      <c r="Z614" s="100">
        <f t="shared" si="1213"/>
        <v>0</v>
      </c>
      <c r="AA614" s="100">
        <f t="shared" si="1214"/>
        <v>0</v>
      </c>
      <c r="AB614" s="100">
        <f t="shared" si="1215"/>
        <v>0</v>
      </c>
      <c r="AC614" s="100">
        <f t="shared" si="791"/>
        <v>0</v>
      </c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</row>
    <row r="615" spans="1:49" ht="21.75" customHeight="1">
      <c r="A615" s="97"/>
      <c r="B615" s="98" t="s">
        <v>680</v>
      </c>
      <c r="C615" s="98" t="s">
        <v>496</v>
      </c>
      <c r="D615" s="99" t="s">
        <v>679</v>
      </c>
      <c r="E615" s="99" t="s">
        <v>46</v>
      </c>
      <c r="F615" s="99" t="s">
        <v>198</v>
      </c>
      <c r="G615" s="99" t="s">
        <v>71</v>
      </c>
      <c r="H615" s="99" t="str">
        <f t="shared" si="1205"/>
        <v>วิทยาศาสตรบัณฑิต สาขาวิทยาศาสตร์สิ่งแวดล้อม ปรับปรุง ปี 2561</v>
      </c>
      <c r="I615" s="99" t="e">
        <f t="array" aca="1" ref="I615" ca="1">_xludf.IFNA(INDEX(รายชื่ออาจารย์ตามสาขา!$F:$F,MATCH('เอกสารหมายเลข 1 ส่งเสิรม'!$T615,รายชื่ออาจารย์ตามสาขา!$B:$B,0)),"บุคคลภายนอก")</f>
        <v>#NAME?</v>
      </c>
      <c r="J615" s="100" t="e">
        <f t="shared" ca="1" si="1206"/>
        <v>#NAME?</v>
      </c>
      <c r="K615" s="100" t="e">
        <f t="shared" ca="1" si="1207"/>
        <v>#NAME?</v>
      </c>
      <c r="L615" s="100"/>
      <c r="M615" s="100" t="e">
        <f t="shared" ca="1" si="1208"/>
        <v>#NAME?</v>
      </c>
      <c r="N615" s="100" t="e">
        <f t="shared" ca="1" si="1209"/>
        <v>#NAME?</v>
      </c>
      <c r="O615" s="100" t="e">
        <f t="shared" ca="1" si="1210"/>
        <v>#NAME?</v>
      </c>
      <c r="P615" s="100" t="e">
        <f t="shared" ca="1" si="789"/>
        <v>#NAME?</v>
      </c>
      <c r="Q615" s="99"/>
      <c r="R615" s="99"/>
      <c r="S615" s="99"/>
      <c r="T615" s="8">
        <v>3349800181603</v>
      </c>
      <c r="U615" s="8">
        <v>3349800181603</v>
      </c>
      <c r="V615" s="68">
        <f t="shared" si="18"/>
        <v>1</v>
      </c>
      <c r="W615" s="100">
        <f t="shared" si="1211"/>
        <v>0</v>
      </c>
      <c r="X615" s="100">
        <f t="shared" si="1212"/>
        <v>0</v>
      </c>
      <c r="Y615" s="100"/>
      <c r="Z615" s="100">
        <f t="shared" si="1213"/>
        <v>0</v>
      </c>
      <c r="AA615" s="100">
        <f t="shared" si="1214"/>
        <v>0</v>
      </c>
      <c r="AB615" s="100">
        <f t="shared" si="1215"/>
        <v>0</v>
      </c>
      <c r="AC615" s="100">
        <f t="shared" si="791"/>
        <v>0</v>
      </c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</row>
    <row r="616" spans="1:49" ht="21.75" customHeight="1">
      <c r="A616" s="103">
        <v>14</v>
      </c>
      <c r="B616" s="104" t="str">
        <f>F617&amp; " สาขา"&amp;D617&amp;" "&amp;E617&amp;" ปี "&amp;G617</f>
        <v>วิทยาศาสตรบัณฑิต สาขาสาธารณสุขศาสตร์ ปรับปรุง ปี 2559</v>
      </c>
      <c r="C616" s="104"/>
      <c r="D616" s="105"/>
      <c r="E616" s="105"/>
      <c r="F616" s="105"/>
      <c r="G616" s="105"/>
      <c r="H616" s="105"/>
      <c r="I616" s="105"/>
      <c r="J616" s="106" t="e">
        <f t="shared" ref="J616:O616" ca="1" si="1216">SUMIF($H:$H,$B616,J:J)</f>
        <v>#NAME?</v>
      </c>
      <c r="K616" s="106" t="e">
        <f t="shared" ca="1" si="1216"/>
        <v>#NAME?</v>
      </c>
      <c r="L616" s="106">
        <f t="shared" si="1216"/>
        <v>0</v>
      </c>
      <c r="M616" s="106" t="e">
        <f t="shared" ca="1" si="1216"/>
        <v>#NAME?</v>
      </c>
      <c r="N616" s="106" t="e">
        <f t="shared" ca="1" si="1216"/>
        <v>#NAME?</v>
      </c>
      <c r="O616" s="106" t="e">
        <f t="shared" ca="1" si="1216"/>
        <v>#NAME?</v>
      </c>
      <c r="P616" s="106" t="e">
        <f t="shared" ca="1" si="789"/>
        <v>#NAME?</v>
      </c>
      <c r="Q616" s="105"/>
      <c r="R616" s="105"/>
      <c r="S616" s="105"/>
      <c r="T616" s="58"/>
      <c r="U616" s="58"/>
      <c r="V616" s="68">
        <f t="shared" si="18"/>
        <v>0</v>
      </c>
      <c r="W616" s="106">
        <f t="shared" ref="W616:AB616" si="1217">SUMIF($H:$H,$B616,W:W)</f>
        <v>0</v>
      </c>
      <c r="X616" s="106">
        <f t="shared" si="1217"/>
        <v>0</v>
      </c>
      <c r="Y616" s="106">
        <f t="shared" si="1217"/>
        <v>0</v>
      </c>
      <c r="Z616" s="106">
        <f t="shared" si="1217"/>
        <v>0</v>
      </c>
      <c r="AA616" s="106">
        <f t="shared" si="1217"/>
        <v>0</v>
      </c>
      <c r="AB616" s="106">
        <f t="shared" si="1217"/>
        <v>0</v>
      </c>
      <c r="AC616" s="106">
        <f t="shared" si="791"/>
        <v>0</v>
      </c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/>
      <c r="AT616" s="59"/>
      <c r="AU616" s="59"/>
      <c r="AV616" s="59"/>
      <c r="AW616" s="59"/>
    </row>
    <row r="617" spans="1:49" ht="21.75" customHeight="1">
      <c r="A617" s="97"/>
      <c r="B617" s="98" t="s">
        <v>695</v>
      </c>
      <c r="C617" s="98" t="s">
        <v>496</v>
      </c>
      <c r="D617" s="99" t="s">
        <v>691</v>
      </c>
      <c r="E617" s="99" t="s">
        <v>46</v>
      </c>
      <c r="F617" s="99" t="s">
        <v>198</v>
      </c>
      <c r="G617" s="99" t="s">
        <v>45</v>
      </c>
      <c r="H617" s="99" t="str">
        <f t="shared" ref="H617:H621" si="1218">F617&amp; " สาขา"&amp;D617&amp;" "&amp;E617&amp;" ปี "&amp;G617</f>
        <v>วิทยาศาสตรบัณฑิต สาขาสาธารณสุขศาสตร์ ปรับปรุง ปี 2559</v>
      </c>
      <c r="I617" s="99" t="e">
        <f t="array" aca="1" ref="I617" ca="1">_xludf.IFNA(INDEX(รายชื่ออาจารย์ตามสาขา!$F:$F,MATCH('เอกสารหมายเลข 1 ส่งเสิรม'!$T617,รายชื่ออาจารย์ตามสาขา!$B:$B,0)),"บุคคลภายนอก")</f>
        <v>#NAME?</v>
      </c>
      <c r="J617" s="100" t="e">
        <f t="shared" ref="J617:J621" ca="1" si="1219">IF(I617="ข้าราชการพลเรือนในสถาบันอุดมศึกษา",1,0)</f>
        <v>#NAME?</v>
      </c>
      <c r="K617" s="100" t="e">
        <f t="shared" ref="K617:K621" ca="1" si="1220">IF(I617="พนักงานมหาวิทยาลัย",1,0)</f>
        <v>#NAME?</v>
      </c>
      <c r="L617" s="100"/>
      <c r="M617" s="100" t="e">
        <f t="shared" ref="M617:M621" ca="1" si="1221">IF(I617="ลูกจ้างชั่วคราวรายเดือน",1,0)</f>
        <v>#NAME?</v>
      </c>
      <c r="N617" s="100" t="e">
        <f t="shared" ref="N617:N621" ca="1" si="1222">IF(I617="อาจารย์พิเศษรายชั่วโมง",1,0)</f>
        <v>#NAME?</v>
      </c>
      <c r="O617" s="100" t="e">
        <f t="shared" ref="O617:O621" ca="1" si="1223">IF(I617="บุคคลภายนอก",1,0)</f>
        <v>#NAME?</v>
      </c>
      <c r="P617" s="100" t="e">
        <f t="shared" ca="1" si="789"/>
        <v>#NAME?</v>
      </c>
      <c r="Q617" s="99"/>
      <c r="R617" s="99"/>
      <c r="S617" s="99"/>
      <c r="T617" s="8">
        <v>3470100836519</v>
      </c>
      <c r="U617" s="8">
        <v>3470100836519</v>
      </c>
      <c r="V617" s="68">
        <f t="shared" si="18"/>
        <v>1</v>
      </c>
      <c r="W617" s="100">
        <f t="shared" ref="W617:W621" si="1224">IF(V617="ข้าราชการพลเรือนในสถาบันอุดมศึกษา",1,0)</f>
        <v>0</v>
      </c>
      <c r="X617" s="100">
        <f t="shared" ref="X617:X621" si="1225">IF(V617="พนักงานมหาวิทยาลัย",1,0)</f>
        <v>0</v>
      </c>
      <c r="Y617" s="100"/>
      <c r="Z617" s="100">
        <f t="shared" ref="Z617:Z621" si="1226">IF(V617="ลูกจ้างชั่วคราวรายเดือน",1,0)</f>
        <v>0</v>
      </c>
      <c r="AA617" s="100">
        <f t="shared" ref="AA617:AA621" si="1227">IF(V617="อาจารย์พิเศษรายชั่วโมง",1,0)</f>
        <v>0</v>
      </c>
      <c r="AB617" s="100">
        <f t="shared" ref="AB617:AB621" si="1228">IF(V617="บุคคลภายนอก",1,0)</f>
        <v>0</v>
      </c>
      <c r="AC617" s="100">
        <f t="shared" si="791"/>
        <v>0</v>
      </c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</row>
    <row r="618" spans="1:49" ht="21.75" customHeight="1">
      <c r="A618" s="97"/>
      <c r="B618" s="98" t="s">
        <v>692</v>
      </c>
      <c r="C618" s="98" t="s">
        <v>496</v>
      </c>
      <c r="D618" s="99" t="s">
        <v>691</v>
      </c>
      <c r="E618" s="99" t="s">
        <v>46</v>
      </c>
      <c r="F618" s="99" t="s">
        <v>198</v>
      </c>
      <c r="G618" s="99" t="s">
        <v>45</v>
      </c>
      <c r="H618" s="99" t="str">
        <f t="shared" si="1218"/>
        <v>วิทยาศาสตรบัณฑิต สาขาสาธารณสุขศาสตร์ ปรับปรุง ปี 2559</v>
      </c>
      <c r="I618" s="99" t="e">
        <f t="array" aca="1" ref="I618" ca="1">_xludf.IFNA(INDEX(รายชื่ออาจารย์ตามสาขา!$F:$F,MATCH('เอกสารหมายเลข 1 ส่งเสิรม'!$T618,รายชื่ออาจารย์ตามสาขา!$B:$B,0)),"บุคคลภายนอก")</f>
        <v>#NAME?</v>
      </c>
      <c r="J618" s="100" t="e">
        <f t="shared" ca="1" si="1219"/>
        <v>#NAME?</v>
      </c>
      <c r="K618" s="100" t="e">
        <f t="shared" ca="1" si="1220"/>
        <v>#NAME?</v>
      </c>
      <c r="L618" s="100"/>
      <c r="M618" s="100" t="e">
        <f t="shared" ca="1" si="1221"/>
        <v>#NAME?</v>
      </c>
      <c r="N618" s="100" t="e">
        <f t="shared" ca="1" si="1222"/>
        <v>#NAME?</v>
      </c>
      <c r="O618" s="100" t="e">
        <f t="shared" ca="1" si="1223"/>
        <v>#NAME?</v>
      </c>
      <c r="P618" s="100" t="e">
        <f t="shared" ca="1" si="789"/>
        <v>#NAME?</v>
      </c>
      <c r="Q618" s="99"/>
      <c r="R618" s="99"/>
      <c r="S618" s="99"/>
      <c r="T618" s="8">
        <v>1479900006563</v>
      </c>
      <c r="U618" s="8">
        <v>1479900006563</v>
      </c>
      <c r="V618" s="68">
        <f t="shared" si="18"/>
        <v>1</v>
      </c>
      <c r="W618" s="100">
        <f t="shared" si="1224"/>
        <v>0</v>
      </c>
      <c r="X618" s="100">
        <f t="shared" si="1225"/>
        <v>0</v>
      </c>
      <c r="Y618" s="100"/>
      <c r="Z618" s="100">
        <f t="shared" si="1226"/>
        <v>0</v>
      </c>
      <c r="AA618" s="100">
        <f t="shared" si="1227"/>
        <v>0</v>
      </c>
      <c r="AB618" s="100">
        <f t="shared" si="1228"/>
        <v>0</v>
      </c>
      <c r="AC618" s="100">
        <f t="shared" si="791"/>
        <v>0</v>
      </c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</row>
    <row r="619" spans="1:49" ht="21.75" customHeight="1">
      <c r="A619" s="97"/>
      <c r="B619" s="98" t="s">
        <v>698</v>
      </c>
      <c r="C619" s="98" t="s">
        <v>496</v>
      </c>
      <c r="D619" s="99" t="s">
        <v>691</v>
      </c>
      <c r="E619" s="99" t="s">
        <v>46</v>
      </c>
      <c r="F619" s="99" t="s">
        <v>198</v>
      </c>
      <c r="G619" s="99" t="s">
        <v>45</v>
      </c>
      <c r="H619" s="99" t="str">
        <f t="shared" si="1218"/>
        <v>วิทยาศาสตรบัณฑิต สาขาสาธารณสุขศาสตร์ ปรับปรุง ปี 2559</v>
      </c>
      <c r="I619" s="99" t="e">
        <f t="array" aca="1" ref="I619" ca="1">_xludf.IFNA(INDEX(รายชื่ออาจารย์ตามสาขา!$F:$F,MATCH('เอกสารหมายเลข 1 ส่งเสิรม'!$T619,รายชื่ออาจารย์ตามสาขา!$B:$B,0)),"บุคคลภายนอก")</f>
        <v>#NAME?</v>
      </c>
      <c r="J619" s="100" t="e">
        <f t="shared" ca="1" si="1219"/>
        <v>#NAME?</v>
      </c>
      <c r="K619" s="100" t="e">
        <f t="shared" ca="1" si="1220"/>
        <v>#NAME?</v>
      </c>
      <c r="L619" s="100"/>
      <c r="M619" s="100" t="e">
        <f t="shared" ca="1" si="1221"/>
        <v>#NAME?</v>
      </c>
      <c r="N619" s="100" t="e">
        <f t="shared" ca="1" si="1222"/>
        <v>#NAME?</v>
      </c>
      <c r="O619" s="100" t="e">
        <f t="shared" ca="1" si="1223"/>
        <v>#NAME?</v>
      </c>
      <c r="P619" s="100" t="e">
        <f t="shared" ca="1" si="789"/>
        <v>#NAME?</v>
      </c>
      <c r="Q619" s="99"/>
      <c r="R619" s="99"/>
      <c r="S619" s="99"/>
      <c r="T619" s="8">
        <v>3479900219717</v>
      </c>
      <c r="U619" s="8">
        <v>3479900219717</v>
      </c>
      <c r="V619" s="68">
        <f t="shared" si="18"/>
        <v>1</v>
      </c>
      <c r="W619" s="100">
        <f t="shared" si="1224"/>
        <v>0</v>
      </c>
      <c r="X619" s="100">
        <f t="shared" si="1225"/>
        <v>0</v>
      </c>
      <c r="Y619" s="100"/>
      <c r="Z619" s="100">
        <f t="shared" si="1226"/>
        <v>0</v>
      </c>
      <c r="AA619" s="100">
        <f t="shared" si="1227"/>
        <v>0</v>
      </c>
      <c r="AB619" s="100">
        <f t="shared" si="1228"/>
        <v>0</v>
      </c>
      <c r="AC619" s="100">
        <f t="shared" si="791"/>
        <v>0</v>
      </c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</row>
    <row r="620" spans="1:49" ht="21.75" customHeight="1">
      <c r="A620" s="97"/>
      <c r="B620" s="98" t="s">
        <v>837</v>
      </c>
      <c r="C620" s="98" t="s">
        <v>496</v>
      </c>
      <c r="D620" s="99" t="s">
        <v>691</v>
      </c>
      <c r="E620" s="99" t="s">
        <v>46</v>
      </c>
      <c r="F620" s="99" t="s">
        <v>198</v>
      </c>
      <c r="G620" s="99" t="s">
        <v>45</v>
      </c>
      <c r="H620" s="99" t="str">
        <f t="shared" si="1218"/>
        <v>วิทยาศาสตรบัณฑิต สาขาสาธารณสุขศาสตร์ ปรับปรุง ปี 2559</v>
      </c>
      <c r="I620" s="99" t="e">
        <f t="array" aca="1" ref="I620" ca="1">_xludf.IFNA(INDEX(รายชื่ออาจารย์ตามสาขา!$F:$F,MATCH('เอกสารหมายเลข 1 ส่งเสิรม'!$T620,รายชื่ออาจารย์ตามสาขา!$B:$B,0)),"บุคคลภายนอก")</f>
        <v>#NAME?</v>
      </c>
      <c r="J620" s="100" t="e">
        <f t="shared" ca="1" si="1219"/>
        <v>#NAME?</v>
      </c>
      <c r="K620" s="100" t="e">
        <f t="shared" ca="1" si="1220"/>
        <v>#NAME?</v>
      </c>
      <c r="L620" s="100"/>
      <c r="M620" s="100" t="e">
        <f t="shared" ca="1" si="1221"/>
        <v>#NAME?</v>
      </c>
      <c r="N620" s="100" t="e">
        <f t="shared" ca="1" si="1222"/>
        <v>#NAME?</v>
      </c>
      <c r="O620" s="100" t="e">
        <f t="shared" ca="1" si="1223"/>
        <v>#NAME?</v>
      </c>
      <c r="P620" s="100" t="e">
        <f t="shared" ca="1" si="789"/>
        <v>#NAME?</v>
      </c>
      <c r="Q620" s="99"/>
      <c r="R620" s="99"/>
      <c r="S620" s="99"/>
      <c r="T620" s="8">
        <v>5200199018706</v>
      </c>
      <c r="U620" s="8">
        <v>5200199018706</v>
      </c>
      <c r="V620" s="68">
        <f t="shared" si="18"/>
        <v>1</v>
      </c>
      <c r="W620" s="100">
        <f t="shared" si="1224"/>
        <v>0</v>
      </c>
      <c r="X620" s="100">
        <f t="shared" si="1225"/>
        <v>0</v>
      </c>
      <c r="Y620" s="100"/>
      <c r="Z620" s="100">
        <f t="shared" si="1226"/>
        <v>0</v>
      </c>
      <c r="AA620" s="100">
        <f t="shared" si="1227"/>
        <v>0</v>
      </c>
      <c r="AB620" s="100">
        <f t="shared" si="1228"/>
        <v>0</v>
      </c>
      <c r="AC620" s="100">
        <f t="shared" si="791"/>
        <v>0</v>
      </c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</row>
    <row r="621" spans="1:49" ht="21.75" customHeight="1">
      <c r="A621" s="97"/>
      <c r="B621" s="98" t="s">
        <v>694</v>
      </c>
      <c r="C621" s="98" t="s">
        <v>496</v>
      </c>
      <c r="D621" s="99" t="s">
        <v>691</v>
      </c>
      <c r="E621" s="99" t="s">
        <v>46</v>
      </c>
      <c r="F621" s="99" t="s">
        <v>198</v>
      </c>
      <c r="G621" s="99" t="s">
        <v>45</v>
      </c>
      <c r="H621" s="99" t="str">
        <f t="shared" si="1218"/>
        <v>วิทยาศาสตรบัณฑิต สาขาสาธารณสุขศาสตร์ ปรับปรุง ปี 2559</v>
      </c>
      <c r="I621" s="99" t="e">
        <f t="array" aca="1" ref="I621" ca="1">_xludf.IFNA(INDEX(รายชื่ออาจารย์ตามสาขา!$F:$F,MATCH('เอกสารหมายเลข 1 ส่งเสิรม'!$T621,รายชื่ออาจารย์ตามสาขา!$B:$B,0)),"บุคคลภายนอก")</f>
        <v>#NAME?</v>
      </c>
      <c r="J621" s="100" t="e">
        <f t="shared" ca="1" si="1219"/>
        <v>#NAME?</v>
      </c>
      <c r="K621" s="100" t="e">
        <f t="shared" ca="1" si="1220"/>
        <v>#NAME?</v>
      </c>
      <c r="L621" s="100"/>
      <c r="M621" s="100" t="e">
        <f t="shared" ca="1" si="1221"/>
        <v>#NAME?</v>
      </c>
      <c r="N621" s="100" t="e">
        <f t="shared" ca="1" si="1222"/>
        <v>#NAME?</v>
      </c>
      <c r="O621" s="100" t="e">
        <f t="shared" ca="1" si="1223"/>
        <v>#NAME?</v>
      </c>
      <c r="P621" s="100" t="e">
        <f t="shared" ca="1" si="789"/>
        <v>#NAME?</v>
      </c>
      <c r="Q621" s="99"/>
      <c r="R621" s="99"/>
      <c r="S621" s="99"/>
      <c r="T621" s="8">
        <v>3450400043611</v>
      </c>
      <c r="U621" s="8">
        <v>3450400043611</v>
      </c>
      <c r="V621" s="68">
        <f t="shared" si="18"/>
        <v>1</v>
      </c>
      <c r="W621" s="100">
        <f t="shared" si="1224"/>
        <v>0</v>
      </c>
      <c r="X621" s="100">
        <f t="shared" si="1225"/>
        <v>0</v>
      </c>
      <c r="Y621" s="100"/>
      <c r="Z621" s="100">
        <f t="shared" si="1226"/>
        <v>0</v>
      </c>
      <c r="AA621" s="100">
        <f t="shared" si="1227"/>
        <v>0</v>
      </c>
      <c r="AB621" s="100">
        <f t="shared" si="1228"/>
        <v>0</v>
      </c>
      <c r="AC621" s="100">
        <f t="shared" si="791"/>
        <v>0</v>
      </c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</row>
    <row r="622" spans="1:49" ht="21.75" customHeight="1">
      <c r="A622" s="119"/>
      <c r="B622" s="120" t="s">
        <v>721</v>
      </c>
      <c r="C622" s="120"/>
      <c r="D622" s="121"/>
      <c r="E622" s="121"/>
      <c r="F622" s="121"/>
      <c r="G622" s="121"/>
      <c r="H622" s="121"/>
      <c r="I622" s="121"/>
      <c r="J622" s="122" t="e">
        <f t="shared" ref="J622:O622" ca="1" si="1229">J623+J627+J637+J639+J645+J647+J650</f>
        <v>#NAME?</v>
      </c>
      <c r="K622" s="122" t="e">
        <f t="shared" ca="1" si="1229"/>
        <v>#NAME?</v>
      </c>
      <c r="L622" s="122">
        <f t="shared" si="1229"/>
        <v>0</v>
      </c>
      <c r="M622" s="122" t="e">
        <f t="shared" ca="1" si="1229"/>
        <v>#NAME?</v>
      </c>
      <c r="N622" s="122" t="e">
        <f t="shared" ca="1" si="1229"/>
        <v>#NAME?</v>
      </c>
      <c r="O622" s="122" t="e">
        <f t="shared" ca="1" si="1229"/>
        <v>#NAME?</v>
      </c>
      <c r="P622" s="122" t="e">
        <f t="shared" ca="1" si="789"/>
        <v>#NAME?</v>
      </c>
      <c r="Q622" s="121"/>
      <c r="R622" s="121"/>
      <c r="S622" s="121"/>
      <c r="T622" s="123"/>
      <c r="U622" s="123"/>
      <c r="V622" s="124">
        <f t="shared" si="18"/>
        <v>0</v>
      </c>
      <c r="W622" s="122">
        <f t="shared" ref="W622:AB622" si="1230">W623+W627+W637+W639+W645+W647+W650</f>
        <v>0</v>
      </c>
      <c r="X622" s="122">
        <f t="shared" si="1230"/>
        <v>0</v>
      </c>
      <c r="Y622" s="122">
        <f t="shared" si="1230"/>
        <v>0</v>
      </c>
      <c r="Z622" s="122">
        <f t="shared" si="1230"/>
        <v>0</v>
      </c>
      <c r="AA622" s="122">
        <f t="shared" si="1230"/>
        <v>0</v>
      </c>
      <c r="AB622" s="122">
        <f t="shared" si="1230"/>
        <v>0</v>
      </c>
      <c r="AC622" s="122">
        <f t="shared" si="791"/>
        <v>0</v>
      </c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</row>
    <row r="623" spans="1:49" ht="21.75" customHeight="1">
      <c r="A623" s="126">
        <v>1</v>
      </c>
      <c r="B623" s="127" t="str">
        <f>D624</f>
        <v>สาขาวิชาคณิตศาสตร์และสถิติ</v>
      </c>
      <c r="C623" s="127"/>
      <c r="D623" s="128"/>
      <c r="E623" s="128"/>
      <c r="F623" s="128"/>
      <c r="G623" s="128"/>
      <c r="H623" s="128"/>
      <c r="I623" s="128"/>
      <c r="J623" s="129" t="e">
        <f t="shared" ref="J623:O623" ca="1" si="1231">SUMIF($D:$D,$B623,J:J)</f>
        <v>#NAME?</v>
      </c>
      <c r="K623" s="129" t="e">
        <f t="shared" ca="1" si="1231"/>
        <v>#NAME?</v>
      </c>
      <c r="L623" s="129">
        <f t="shared" si="1231"/>
        <v>0</v>
      </c>
      <c r="M623" s="129" t="e">
        <f t="shared" ca="1" si="1231"/>
        <v>#NAME?</v>
      </c>
      <c r="N623" s="129" t="e">
        <f t="shared" ca="1" si="1231"/>
        <v>#NAME?</v>
      </c>
      <c r="O623" s="129" t="e">
        <f t="shared" ca="1" si="1231"/>
        <v>#NAME?</v>
      </c>
      <c r="P623" s="129" t="e">
        <f t="shared" ca="1" si="789"/>
        <v>#NAME?</v>
      </c>
      <c r="Q623" s="128"/>
      <c r="R623" s="128"/>
      <c r="S623" s="128"/>
      <c r="T623" s="130"/>
      <c r="U623" s="130"/>
      <c r="V623" s="131">
        <f t="shared" si="18"/>
        <v>0</v>
      </c>
      <c r="W623" s="129">
        <f t="shared" ref="W623:AB623" si="1232">SUMIF($D:$D,$B623,W:W)</f>
        <v>0</v>
      </c>
      <c r="X623" s="129">
        <f t="shared" si="1232"/>
        <v>0</v>
      </c>
      <c r="Y623" s="129">
        <f t="shared" si="1232"/>
        <v>0</v>
      </c>
      <c r="Z623" s="129">
        <f t="shared" si="1232"/>
        <v>0</v>
      </c>
      <c r="AA623" s="129">
        <f t="shared" si="1232"/>
        <v>0</v>
      </c>
      <c r="AB623" s="129">
        <f t="shared" si="1232"/>
        <v>0</v>
      </c>
      <c r="AC623" s="129">
        <f t="shared" si="791"/>
        <v>0</v>
      </c>
      <c r="AD623" s="132"/>
      <c r="AE623" s="132"/>
      <c r="AF623" s="132"/>
      <c r="AG623" s="132"/>
      <c r="AH623" s="132"/>
      <c r="AI623" s="132"/>
      <c r="AJ623" s="132"/>
      <c r="AK623" s="132"/>
      <c r="AL623" s="132"/>
      <c r="AM623" s="132"/>
      <c r="AN623" s="132"/>
      <c r="AO623" s="132"/>
      <c r="AP623" s="132"/>
      <c r="AQ623" s="132"/>
      <c r="AR623" s="132"/>
      <c r="AS623" s="132"/>
      <c r="AT623" s="132"/>
      <c r="AU623" s="132"/>
      <c r="AV623" s="132"/>
      <c r="AW623" s="132"/>
    </row>
    <row r="624" spans="1:49" ht="21.75" customHeight="1">
      <c r="A624" s="138"/>
      <c r="B624" s="133" t="str">
        <f t="array" ref="B624">INDEX(รายชื่ออาจารย์ตามสาขา!$C:$C,MATCH('เอกสารหมายเลข 1 ส่งเสิรม'!$T624,รายชื่ออาจารย์ตามสาขา!$B:$B,0))</f>
        <v>นายชัยณรงค์  เพียรภายลุน</v>
      </c>
      <c r="C624" s="133" t="str">
        <f t="array" ref="C624">INDEX(รายชื่ออาจารย์ตามสาขา!$D:$D,MATCH('เอกสารหมายเลข 1 ส่งเสิรม'!$T624,รายชื่ออาจารย์ตามสาขา!$B:$B,0))</f>
        <v>คณะวิทยาศาสตร์และเทคโนโลยี</v>
      </c>
      <c r="D624" s="134" t="str">
        <f t="array" ref="D624">INDEX(รายชื่ออาจารย์ตามสาขา!$E:$E,MATCH('เอกสารหมายเลข 1 ส่งเสิรม'!$T624,รายชื่ออาจารย์ตามสาขา!$B:$B,0))</f>
        <v>สาขาวิชาคณิตศาสตร์และสถิติ</v>
      </c>
      <c r="E624" s="134"/>
      <c r="F624" s="134"/>
      <c r="G624" s="134"/>
      <c r="H624" s="134"/>
      <c r="I624" s="134" t="e">
        <f t="array" aca="1" ref="I624" ca="1">_xludf.IFNA(INDEX(รายชื่ออาจารย์ตามสาขา!$F:$F,MATCH('เอกสารหมายเลข 1 ส่งเสิรม'!$T624,รายชื่ออาจารย์ตามสาขา!$B:$B,0)),"บุคคลภายนอก")</f>
        <v>#NAME?</v>
      </c>
      <c r="J624" s="135" t="e">
        <f t="shared" ref="J624:J626" ca="1" si="1233">IF(I624="ข้าราชการพลเรือนในสถาบันอุดมศึกษา",1,0)</f>
        <v>#NAME?</v>
      </c>
      <c r="K624" s="135" t="e">
        <f t="shared" ref="K624:K626" ca="1" si="1234">IF(I624="พนักงานมหาวิทยาลัย",1,0)</f>
        <v>#NAME?</v>
      </c>
      <c r="L624" s="135"/>
      <c r="M624" s="135" t="e">
        <f t="shared" ref="M624:M626" ca="1" si="1235">IF(I624="ลูกจ้างชั่วคราวรายเดือน",1,0)</f>
        <v>#NAME?</v>
      </c>
      <c r="N624" s="135" t="e">
        <f t="shared" ref="N624:N626" ca="1" si="1236">IF(I624="อาจารย์พิเศษรายชั่วโมง",1,0)</f>
        <v>#NAME?</v>
      </c>
      <c r="O624" s="135" t="e">
        <f t="shared" ref="O624:O626" ca="1" si="1237">IF(I624="บุคคลภายนอก",1,0)</f>
        <v>#NAME?</v>
      </c>
      <c r="P624" s="135" t="e">
        <f t="shared" ca="1" si="789"/>
        <v>#NAME?</v>
      </c>
      <c r="Q624" s="134"/>
      <c r="R624" s="134"/>
      <c r="S624" s="134"/>
      <c r="T624" s="140">
        <v>1341800041956</v>
      </c>
      <c r="U624" s="140">
        <v>1341800041956</v>
      </c>
      <c r="V624" s="131">
        <f t="shared" si="18"/>
        <v>1</v>
      </c>
      <c r="W624" s="135">
        <f t="shared" ref="W624:W626" si="1238">IF(V624="ข้าราชการพลเรือนในสถาบันอุดมศึกษา",1,0)</f>
        <v>0</v>
      </c>
      <c r="X624" s="135">
        <f t="shared" ref="X624:X626" si="1239">IF(V624="พนักงานมหาวิทยาลัย",1,0)</f>
        <v>0</v>
      </c>
      <c r="Y624" s="135"/>
      <c r="Z624" s="135">
        <f t="shared" ref="Z624:Z626" si="1240">IF(V624="ลูกจ้างชั่วคราวรายเดือน",1,0)</f>
        <v>0</v>
      </c>
      <c r="AA624" s="135">
        <f t="shared" ref="AA624:AA626" si="1241">IF(V624="อาจารย์พิเศษรายชั่วโมง",1,0)</f>
        <v>0</v>
      </c>
      <c r="AB624" s="135">
        <f t="shared" ref="AB624:AB626" si="1242">IF(V624="บุคคลภายนอก",1,0)</f>
        <v>0</v>
      </c>
      <c r="AC624" s="135">
        <f t="shared" si="791"/>
        <v>0</v>
      </c>
      <c r="AD624" s="139"/>
      <c r="AE624" s="139"/>
      <c r="AF624" s="139"/>
      <c r="AG624" s="139"/>
      <c r="AH624" s="139"/>
      <c r="AI624" s="139"/>
      <c r="AJ624" s="139"/>
      <c r="AK624" s="139"/>
      <c r="AL624" s="139"/>
      <c r="AM624" s="139"/>
      <c r="AN624" s="139"/>
      <c r="AO624" s="139"/>
      <c r="AP624" s="139"/>
      <c r="AQ624" s="139"/>
      <c r="AR624" s="139"/>
      <c r="AS624" s="139"/>
      <c r="AT624" s="139"/>
      <c r="AU624" s="139"/>
      <c r="AV624" s="139"/>
      <c r="AW624" s="139"/>
    </row>
    <row r="625" spans="1:49" ht="21.75" customHeight="1">
      <c r="A625" s="138"/>
      <c r="B625" s="133" t="str">
        <f t="array" ref="B625">INDEX(รายชื่ออาจารย์ตามสาขา!$C:$C,MATCH('เอกสารหมายเลข 1 ส่งเสิรม'!$T625,รายชื่ออาจารย์ตามสาขา!$B:$B,0))</f>
        <v>นายมงคล  แสนสุข</v>
      </c>
      <c r="C625" s="133" t="str">
        <f t="array" ref="C625">INDEX(รายชื่ออาจารย์ตามสาขา!$D:$D,MATCH('เอกสารหมายเลข 1 ส่งเสิรม'!$T625,รายชื่ออาจารย์ตามสาขา!$B:$B,0))</f>
        <v>คณะวิทยาศาสตร์และเทคโนโลยี</v>
      </c>
      <c r="D625" s="134" t="str">
        <f t="array" ref="D625">INDEX(รายชื่ออาจารย์ตามสาขา!$E:$E,MATCH('เอกสารหมายเลข 1 ส่งเสิรม'!$T625,รายชื่ออาจารย์ตามสาขา!$B:$B,0))</f>
        <v>สาขาวิชาคณิตศาสตร์และสถิติ</v>
      </c>
      <c r="E625" s="134"/>
      <c r="F625" s="134"/>
      <c r="G625" s="134"/>
      <c r="H625" s="134"/>
      <c r="I625" s="134" t="e">
        <f t="array" aca="1" ref="I625" ca="1">_xludf.IFNA(INDEX(รายชื่ออาจารย์ตามสาขา!$F:$F,MATCH('เอกสารหมายเลข 1 ส่งเสิรม'!$T625,รายชื่ออาจารย์ตามสาขา!$B:$B,0)),"บุคคลภายนอก")</f>
        <v>#NAME?</v>
      </c>
      <c r="J625" s="135" t="e">
        <f t="shared" ca="1" si="1233"/>
        <v>#NAME?</v>
      </c>
      <c r="K625" s="135" t="e">
        <f t="shared" ca="1" si="1234"/>
        <v>#NAME?</v>
      </c>
      <c r="L625" s="135"/>
      <c r="M625" s="135" t="e">
        <f t="shared" ca="1" si="1235"/>
        <v>#NAME?</v>
      </c>
      <c r="N625" s="135" t="e">
        <f t="shared" ca="1" si="1236"/>
        <v>#NAME?</v>
      </c>
      <c r="O625" s="135" t="e">
        <f t="shared" ca="1" si="1237"/>
        <v>#NAME?</v>
      </c>
      <c r="P625" s="135" t="e">
        <f t="shared" ca="1" si="789"/>
        <v>#NAME?</v>
      </c>
      <c r="Q625" s="134"/>
      <c r="R625" s="134"/>
      <c r="S625" s="134"/>
      <c r="T625" s="140">
        <v>1350100225158</v>
      </c>
      <c r="U625" s="140">
        <v>1350100225158</v>
      </c>
      <c r="V625" s="131">
        <f t="shared" si="18"/>
        <v>1</v>
      </c>
      <c r="W625" s="135">
        <f t="shared" si="1238"/>
        <v>0</v>
      </c>
      <c r="X625" s="135">
        <f t="shared" si="1239"/>
        <v>0</v>
      </c>
      <c r="Y625" s="135"/>
      <c r="Z625" s="135">
        <f t="shared" si="1240"/>
        <v>0</v>
      </c>
      <c r="AA625" s="135">
        <f t="shared" si="1241"/>
        <v>0</v>
      </c>
      <c r="AB625" s="135">
        <f t="shared" si="1242"/>
        <v>0</v>
      </c>
      <c r="AC625" s="135">
        <f t="shared" si="791"/>
        <v>0</v>
      </c>
      <c r="AD625" s="139"/>
      <c r="AE625" s="139"/>
      <c r="AF625" s="139"/>
      <c r="AG625" s="139"/>
      <c r="AH625" s="139"/>
      <c r="AI625" s="139"/>
      <c r="AJ625" s="139"/>
      <c r="AK625" s="139"/>
      <c r="AL625" s="139"/>
      <c r="AM625" s="139"/>
      <c r="AN625" s="139"/>
      <c r="AO625" s="139"/>
      <c r="AP625" s="139"/>
      <c r="AQ625" s="139"/>
      <c r="AR625" s="139"/>
      <c r="AS625" s="139"/>
      <c r="AT625" s="139"/>
      <c r="AU625" s="139"/>
      <c r="AV625" s="139"/>
      <c r="AW625" s="139"/>
    </row>
    <row r="626" spans="1:49" ht="21.75" customHeight="1">
      <c r="A626" s="138"/>
      <c r="B626" s="133" t="str">
        <f t="array" ref="B626">INDEX(รายชื่ออาจารย์ตามสาขา!$C:$C,MATCH('เอกสารหมายเลข 1 ส่งเสิรม'!$T626,รายชื่ออาจารย์ตามสาขา!$B:$B,0))</f>
        <v>นายจิรวัฒน์  กันทะโล</v>
      </c>
      <c r="C626" s="133" t="str">
        <f t="array" ref="C626">INDEX(รายชื่ออาจารย์ตามสาขา!$D:$D,MATCH('เอกสารหมายเลข 1 ส่งเสิรม'!$T626,รายชื่ออาจารย์ตามสาขา!$B:$B,0))</f>
        <v>คณะวิทยาศาสตร์และเทคโนโลยี</v>
      </c>
      <c r="D626" s="134" t="str">
        <f t="array" ref="D626">INDEX(รายชื่ออาจารย์ตามสาขา!$E:$E,MATCH('เอกสารหมายเลข 1 ส่งเสิรม'!$T626,รายชื่ออาจารย์ตามสาขา!$B:$B,0))</f>
        <v>สาขาวิชาคณิตศาสตร์และสถิติ</v>
      </c>
      <c r="E626" s="134"/>
      <c r="F626" s="134"/>
      <c r="G626" s="134"/>
      <c r="H626" s="134"/>
      <c r="I626" s="134" t="e">
        <f t="array" aca="1" ref="I626" ca="1">_xludf.IFNA(INDEX(รายชื่ออาจารย์ตามสาขา!$F:$F,MATCH('เอกสารหมายเลข 1 ส่งเสิรม'!$T626,รายชื่ออาจารย์ตามสาขา!$B:$B,0)),"บุคคลภายนอก")</f>
        <v>#NAME?</v>
      </c>
      <c r="J626" s="135" t="e">
        <f t="shared" ca="1" si="1233"/>
        <v>#NAME?</v>
      </c>
      <c r="K626" s="135" t="e">
        <f t="shared" ca="1" si="1234"/>
        <v>#NAME?</v>
      </c>
      <c r="L626" s="135"/>
      <c r="M626" s="135" t="e">
        <f t="shared" ca="1" si="1235"/>
        <v>#NAME?</v>
      </c>
      <c r="N626" s="135" t="e">
        <f t="shared" ca="1" si="1236"/>
        <v>#NAME?</v>
      </c>
      <c r="O626" s="135" t="e">
        <f t="shared" ca="1" si="1237"/>
        <v>#NAME?</v>
      </c>
      <c r="P626" s="135" t="e">
        <f t="shared" ca="1" si="789"/>
        <v>#NAME?</v>
      </c>
      <c r="Q626" s="134"/>
      <c r="R626" s="134"/>
      <c r="S626" s="134"/>
      <c r="T626" s="140">
        <v>1459900363374</v>
      </c>
      <c r="U626" s="140">
        <v>1459900363374</v>
      </c>
      <c r="V626" s="131">
        <f t="shared" si="18"/>
        <v>1</v>
      </c>
      <c r="W626" s="135">
        <f t="shared" si="1238"/>
        <v>0</v>
      </c>
      <c r="X626" s="135">
        <f t="shared" si="1239"/>
        <v>0</v>
      </c>
      <c r="Y626" s="135"/>
      <c r="Z626" s="135">
        <f t="shared" si="1240"/>
        <v>0</v>
      </c>
      <c r="AA626" s="135">
        <f t="shared" si="1241"/>
        <v>0</v>
      </c>
      <c r="AB626" s="135">
        <f t="shared" si="1242"/>
        <v>0</v>
      </c>
      <c r="AC626" s="135">
        <f t="shared" si="791"/>
        <v>0</v>
      </c>
      <c r="AD626" s="139"/>
      <c r="AE626" s="139"/>
      <c r="AF626" s="139"/>
      <c r="AG626" s="139"/>
      <c r="AH626" s="139"/>
      <c r="AI626" s="139"/>
      <c r="AJ626" s="139"/>
      <c r="AK626" s="139"/>
      <c r="AL626" s="139"/>
      <c r="AM626" s="139"/>
      <c r="AN626" s="139"/>
      <c r="AO626" s="139"/>
      <c r="AP626" s="139"/>
      <c r="AQ626" s="139"/>
      <c r="AR626" s="139"/>
      <c r="AS626" s="139"/>
      <c r="AT626" s="139"/>
      <c r="AU626" s="139"/>
      <c r="AV626" s="139"/>
      <c r="AW626" s="139"/>
    </row>
    <row r="627" spans="1:49" ht="21.75" customHeight="1">
      <c r="A627" s="126">
        <v>2</v>
      </c>
      <c r="B627" s="127" t="str">
        <f>D628</f>
        <v>สาขาวิชาคอมพิวเตอร์</v>
      </c>
      <c r="C627" s="127"/>
      <c r="D627" s="128"/>
      <c r="E627" s="128"/>
      <c r="F627" s="128"/>
      <c r="G627" s="128"/>
      <c r="H627" s="128"/>
      <c r="I627" s="128"/>
      <c r="J627" s="129" t="e">
        <f t="shared" ref="J627:O627" ca="1" si="1243">SUMIF($D:$D,$B627,J:J)</f>
        <v>#NAME?</v>
      </c>
      <c r="K627" s="129" t="e">
        <f t="shared" ca="1" si="1243"/>
        <v>#NAME?</v>
      </c>
      <c r="L627" s="129">
        <f t="shared" si="1243"/>
        <v>0</v>
      </c>
      <c r="M627" s="129" t="e">
        <f t="shared" ca="1" si="1243"/>
        <v>#NAME?</v>
      </c>
      <c r="N627" s="129" t="e">
        <f t="shared" ca="1" si="1243"/>
        <v>#NAME?</v>
      </c>
      <c r="O627" s="129" t="e">
        <f t="shared" ca="1" si="1243"/>
        <v>#NAME?</v>
      </c>
      <c r="P627" s="129" t="e">
        <f t="shared" ca="1" si="789"/>
        <v>#NAME?</v>
      </c>
      <c r="Q627" s="128"/>
      <c r="R627" s="128"/>
      <c r="S627" s="128"/>
      <c r="T627" s="130"/>
      <c r="U627" s="130"/>
      <c r="V627" s="131">
        <f t="shared" si="18"/>
        <v>0</v>
      </c>
      <c r="W627" s="129">
        <f t="shared" ref="W627:AB627" si="1244">SUMIF($D:$D,$B627,W:W)</f>
        <v>0</v>
      </c>
      <c r="X627" s="129">
        <f t="shared" si="1244"/>
        <v>0</v>
      </c>
      <c r="Y627" s="129">
        <f t="shared" si="1244"/>
        <v>0</v>
      </c>
      <c r="Z627" s="129">
        <f t="shared" si="1244"/>
        <v>0</v>
      </c>
      <c r="AA627" s="129">
        <f t="shared" si="1244"/>
        <v>0</v>
      </c>
      <c r="AB627" s="129">
        <f t="shared" si="1244"/>
        <v>0</v>
      </c>
      <c r="AC627" s="129">
        <f t="shared" si="791"/>
        <v>0</v>
      </c>
      <c r="AD627" s="132"/>
      <c r="AE627" s="132"/>
      <c r="AF627" s="132"/>
      <c r="AG627" s="132"/>
      <c r="AH627" s="132"/>
      <c r="AI627" s="132"/>
      <c r="AJ627" s="132"/>
      <c r="AK627" s="132"/>
      <c r="AL627" s="132"/>
      <c r="AM627" s="132"/>
      <c r="AN627" s="132"/>
      <c r="AO627" s="132"/>
      <c r="AP627" s="132"/>
      <c r="AQ627" s="132"/>
      <c r="AR627" s="132"/>
      <c r="AS627" s="132"/>
      <c r="AT627" s="132"/>
      <c r="AU627" s="132"/>
      <c r="AV627" s="132"/>
      <c r="AW627" s="132"/>
    </row>
    <row r="628" spans="1:49" ht="21.75" customHeight="1">
      <c r="A628" s="138"/>
      <c r="B628" s="133" t="str">
        <f t="array" ref="B628">INDEX(รายชื่ออาจารย์ตามสาขา!$C:$C,MATCH('เอกสารหมายเลข 1 ส่งเสิรม'!$T628,รายชื่ออาจารย์ตามสาขา!$B:$B,0))</f>
        <v>นายนิติธาร  ชูทรัพย์</v>
      </c>
      <c r="C628" s="133" t="str">
        <f t="array" ref="C628">INDEX(รายชื่ออาจารย์ตามสาขา!$D:$D,MATCH('เอกสารหมายเลข 1 ส่งเสิรม'!$T628,รายชื่ออาจารย์ตามสาขา!$B:$B,0))</f>
        <v>คณะวิทยาศาสตร์และเทคโนโลยี</v>
      </c>
      <c r="D628" s="134" t="str">
        <f t="array" ref="D628">INDEX(รายชื่ออาจารย์ตามสาขา!$E:$E,MATCH('เอกสารหมายเลข 1 ส่งเสิรม'!$T628,รายชื่ออาจารย์ตามสาขา!$B:$B,0))</f>
        <v>สาขาวิชาคอมพิวเตอร์</v>
      </c>
      <c r="E628" s="134"/>
      <c r="F628" s="134"/>
      <c r="G628" s="134"/>
      <c r="H628" s="134"/>
      <c r="I628" s="134" t="e">
        <f t="array" aca="1" ref="I628" ca="1">_xludf.IFNA(INDEX(รายชื่ออาจารย์ตามสาขา!$F:$F,MATCH('เอกสารหมายเลข 1 ส่งเสิรม'!$T628,รายชื่ออาจารย์ตามสาขา!$B:$B,0)),"บุคคลภายนอก")</f>
        <v>#NAME?</v>
      </c>
      <c r="J628" s="135" t="e">
        <f t="shared" ref="J628:J636" ca="1" si="1245">IF(I628="ข้าราชการพลเรือนในสถาบันอุดมศึกษา",1,0)</f>
        <v>#NAME?</v>
      </c>
      <c r="K628" s="135" t="e">
        <f t="shared" ref="K628:K636" ca="1" si="1246">IF(I628="พนักงานมหาวิทยาลัย",1,0)</f>
        <v>#NAME?</v>
      </c>
      <c r="L628" s="135"/>
      <c r="M628" s="135" t="e">
        <f t="shared" ref="M628:M636" ca="1" si="1247">IF(I628="ลูกจ้างชั่วคราวรายเดือน",1,0)</f>
        <v>#NAME?</v>
      </c>
      <c r="N628" s="135" t="e">
        <f t="shared" ref="N628:N636" ca="1" si="1248">IF(I628="อาจารย์พิเศษรายชั่วโมง",1,0)</f>
        <v>#NAME?</v>
      </c>
      <c r="O628" s="135" t="e">
        <f t="shared" ref="O628:O636" ca="1" si="1249">IF(I628="บุคคลภายนอก",1,0)</f>
        <v>#NAME?</v>
      </c>
      <c r="P628" s="135" t="e">
        <f t="shared" ca="1" si="789"/>
        <v>#NAME?</v>
      </c>
      <c r="Q628" s="134"/>
      <c r="R628" s="134"/>
      <c r="S628" s="134"/>
      <c r="T628" s="140">
        <v>3100500571540</v>
      </c>
      <c r="U628" s="140">
        <v>3100500571540</v>
      </c>
      <c r="V628" s="131">
        <f t="shared" si="18"/>
        <v>1</v>
      </c>
      <c r="W628" s="135">
        <f t="shared" ref="W628:W636" si="1250">IF(V628="ข้าราชการพลเรือนในสถาบันอุดมศึกษา",1,0)</f>
        <v>0</v>
      </c>
      <c r="X628" s="135">
        <f t="shared" ref="X628:X636" si="1251">IF(V628="พนักงานมหาวิทยาลัย",1,0)</f>
        <v>0</v>
      </c>
      <c r="Y628" s="135"/>
      <c r="Z628" s="135">
        <f t="shared" ref="Z628:Z636" si="1252">IF(V628="ลูกจ้างชั่วคราวรายเดือน",1,0)</f>
        <v>0</v>
      </c>
      <c r="AA628" s="135">
        <f t="shared" ref="AA628:AA636" si="1253">IF(V628="อาจารย์พิเศษรายชั่วโมง",1,0)</f>
        <v>0</v>
      </c>
      <c r="AB628" s="135">
        <f t="shared" ref="AB628:AB636" si="1254">IF(V628="บุคคลภายนอก",1,0)</f>
        <v>0</v>
      </c>
      <c r="AC628" s="135">
        <f t="shared" si="791"/>
        <v>0</v>
      </c>
      <c r="AD628" s="139"/>
      <c r="AE628" s="139"/>
      <c r="AF628" s="139"/>
      <c r="AG628" s="139"/>
      <c r="AH628" s="139"/>
      <c r="AI628" s="139"/>
      <c r="AJ628" s="139"/>
      <c r="AK628" s="139"/>
      <c r="AL628" s="139"/>
      <c r="AM628" s="139"/>
      <c r="AN628" s="139"/>
      <c r="AO628" s="139"/>
      <c r="AP628" s="139"/>
      <c r="AQ628" s="139"/>
      <c r="AR628" s="139"/>
      <c r="AS628" s="139"/>
      <c r="AT628" s="139"/>
      <c r="AU628" s="139"/>
      <c r="AV628" s="139"/>
      <c r="AW628" s="139"/>
    </row>
    <row r="629" spans="1:49" ht="21.75" customHeight="1">
      <c r="A629" s="138"/>
      <c r="B629" s="133" t="str">
        <f t="array" ref="B629">INDEX(รายชื่ออาจารย์ตามสาขา!$C:$C,MATCH('เอกสารหมายเลข 1 ส่งเสิรม'!$T629,รายชื่ออาจารย์ตามสาขา!$B:$B,0))</f>
        <v>ผศ.สุระพงษ์  อุสายพันธ์</v>
      </c>
      <c r="C629" s="133" t="str">
        <f t="array" ref="C629">INDEX(รายชื่ออาจารย์ตามสาขา!$D:$D,MATCH('เอกสารหมายเลข 1 ส่งเสิรม'!$T629,รายชื่ออาจารย์ตามสาขา!$B:$B,0))</f>
        <v>คณะวิทยาศาสตร์และเทคโนโลยี</v>
      </c>
      <c r="D629" s="134" t="str">
        <f t="array" ref="D629">INDEX(รายชื่ออาจารย์ตามสาขา!$E:$E,MATCH('เอกสารหมายเลข 1 ส่งเสิรม'!$T629,รายชื่ออาจารย์ตามสาขา!$B:$B,0))</f>
        <v>สาขาวิชาคอมพิวเตอร์</v>
      </c>
      <c r="E629" s="134"/>
      <c r="F629" s="134"/>
      <c r="G629" s="134"/>
      <c r="H629" s="134"/>
      <c r="I629" s="134" t="e">
        <f t="array" aca="1" ref="I629" ca="1">_xludf.IFNA(INDEX(รายชื่ออาจารย์ตามสาขา!$F:$F,MATCH('เอกสารหมายเลข 1 ส่งเสิรม'!$T629,รายชื่ออาจารย์ตามสาขา!$B:$B,0)),"บุคคลภายนอก")</f>
        <v>#NAME?</v>
      </c>
      <c r="J629" s="135" t="e">
        <f t="shared" ca="1" si="1245"/>
        <v>#NAME?</v>
      </c>
      <c r="K629" s="135" t="e">
        <f t="shared" ca="1" si="1246"/>
        <v>#NAME?</v>
      </c>
      <c r="L629" s="135"/>
      <c r="M629" s="135" t="e">
        <f t="shared" ca="1" si="1247"/>
        <v>#NAME?</v>
      </c>
      <c r="N629" s="135" t="e">
        <f t="shared" ca="1" si="1248"/>
        <v>#NAME?</v>
      </c>
      <c r="O629" s="135" t="e">
        <f t="shared" ca="1" si="1249"/>
        <v>#NAME?</v>
      </c>
      <c r="P629" s="135" t="e">
        <f t="shared" ca="1" si="789"/>
        <v>#NAME?</v>
      </c>
      <c r="Q629" s="134"/>
      <c r="R629" s="134"/>
      <c r="S629" s="134"/>
      <c r="T629" s="140">
        <v>3101403181245</v>
      </c>
      <c r="U629" s="140">
        <v>3101403181245</v>
      </c>
      <c r="V629" s="131">
        <f t="shared" si="18"/>
        <v>1</v>
      </c>
      <c r="W629" s="135">
        <f t="shared" si="1250"/>
        <v>0</v>
      </c>
      <c r="X629" s="135">
        <f t="shared" si="1251"/>
        <v>0</v>
      </c>
      <c r="Y629" s="135"/>
      <c r="Z629" s="135">
        <f t="shared" si="1252"/>
        <v>0</v>
      </c>
      <c r="AA629" s="135">
        <f t="shared" si="1253"/>
        <v>0</v>
      </c>
      <c r="AB629" s="135">
        <f t="shared" si="1254"/>
        <v>0</v>
      </c>
      <c r="AC629" s="135">
        <f t="shared" si="791"/>
        <v>0</v>
      </c>
      <c r="AD629" s="139"/>
      <c r="AE629" s="139"/>
      <c r="AF629" s="139"/>
      <c r="AG629" s="139"/>
      <c r="AH629" s="139"/>
      <c r="AI629" s="139"/>
      <c r="AJ629" s="139"/>
      <c r="AK629" s="139"/>
      <c r="AL629" s="139"/>
      <c r="AM629" s="139"/>
      <c r="AN629" s="139"/>
      <c r="AO629" s="139"/>
      <c r="AP629" s="139"/>
      <c r="AQ629" s="139"/>
      <c r="AR629" s="139"/>
      <c r="AS629" s="139"/>
      <c r="AT629" s="139"/>
      <c r="AU629" s="139"/>
      <c r="AV629" s="139"/>
      <c r="AW629" s="139"/>
    </row>
    <row r="630" spans="1:49" ht="21.75" customHeight="1">
      <c r="A630" s="138"/>
      <c r="B630" s="133" t="str">
        <f t="array" ref="B630">INDEX(รายชื่ออาจารย์ตามสาขา!$C:$C,MATCH('เอกสารหมายเลข 1 ส่งเสิรม'!$T630,รายชื่ออาจารย์ตามสาขา!$B:$B,0))</f>
        <v>นางสาวสุขสถิต  มีสถิตย์</v>
      </c>
      <c r="C630" s="133" t="str">
        <f t="array" ref="C630">INDEX(รายชื่ออาจารย์ตามสาขา!$D:$D,MATCH('เอกสารหมายเลข 1 ส่งเสิรม'!$T630,รายชื่ออาจารย์ตามสาขา!$B:$B,0))</f>
        <v>คณะวิทยาศาสตร์และเทคโนโลยี</v>
      </c>
      <c r="D630" s="134" t="str">
        <f t="array" ref="D630">INDEX(รายชื่ออาจารย์ตามสาขา!$E:$E,MATCH('เอกสารหมายเลข 1 ส่งเสิรม'!$T630,รายชื่ออาจารย์ตามสาขา!$B:$B,0))</f>
        <v>สาขาวิชาคอมพิวเตอร์</v>
      </c>
      <c r="E630" s="134"/>
      <c r="F630" s="134"/>
      <c r="G630" s="134"/>
      <c r="H630" s="134"/>
      <c r="I630" s="134" t="e">
        <f t="array" aca="1" ref="I630" ca="1">_xludf.IFNA(INDEX(รายชื่ออาจารย์ตามสาขา!$F:$F,MATCH('เอกสารหมายเลข 1 ส่งเสิรม'!$T630,รายชื่ออาจารย์ตามสาขา!$B:$B,0)),"บุคคลภายนอก")</f>
        <v>#NAME?</v>
      </c>
      <c r="J630" s="135" t="e">
        <f t="shared" ca="1" si="1245"/>
        <v>#NAME?</v>
      </c>
      <c r="K630" s="135" t="e">
        <f t="shared" ca="1" si="1246"/>
        <v>#NAME?</v>
      </c>
      <c r="L630" s="135"/>
      <c r="M630" s="135" t="e">
        <f t="shared" ca="1" si="1247"/>
        <v>#NAME?</v>
      </c>
      <c r="N630" s="135" t="e">
        <f t="shared" ca="1" si="1248"/>
        <v>#NAME?</v>
      </c>
      <c r="O630" s="135" t="e">
        <f t="shared" ca="1" si="1249"/>
        <v>#NAME?</v>
      </c>
      <c r="P630" s="135" t="e">
        <f t="shared" ca="1" si="789"/>
        <v>#NAME?</v>
      </c>
      <c r="Q630" s="134"/>
      <c r="R630" s="134"/>
      <c r="S630" s="134"/>
      <c r="T630" s="140">
        <v>3309901823112</v>
      </c>
      <c r="U630" s="140">
        <v>3309901823112</v>
      </c>
      <c r="V630" s="131">
        <f t="shared" si="18"/>
        <v>1</v>
      </c>
      <c r="W630" s="135">
        <f t="shared" si="1250"/>
        <v>0</v>
      </c>
      <c r="X630" s="135">
        <f t="shared" si="1251"/>
        <v>0</v>
      </c>
      <c r="Y630" s="135"/>
      <c r="Z630" s="135">
        <f t="shared" si="1252"/>
        <v>0</v>
      </c>
      <c r="AA630" s="135">
        <f t="shared" si="1253"/>
        <v>0</v>
      </c>
      <c r="AB630" s="135">
        <f t="shared" si="1254"/>
        <v>0</v>
      </c>
      <c r="AC630" s="135">
        <f t="shared" si="791"/>
        <v>0</v>
      </c>
      <c r="AD630" s="139"/>
      <c r="AE630" s="139"/>
      <c r="AF630" s="139"/>
      <c r="AG630" s="139"/>
      <c r="AH630" s="139"/>
      <c r="AI630" s="139"/>
      <c r="AJ630" s="139"/>
      <c r="AK630" s="139"/>
      <c r="AL630" s="139"/>
      <c r="AM630" s="139"/>
      <c r="AN630" s="139"/>
      <c r="AO630" s="139"/>
      <c r="AP630" s="139"/>
      <c r="AQ630" s="139"/>
      <c r="AR630" s="139"/>
      <c r="AS630" s="139"/>
      <c r="AT630" s="139"/>
      <c r="AU630" s="139"/>
      <c r="AV630" s="139"/>
      <c r="AW630" s="139"/>
    </row>
    <row r="631" spans="1:49" ht="21.75" customHeight="1">
      <c r="A631" s="138"/>
      <c r="B631" s="133" t="str">
        <f t="array" ref="B631">INDEX(รายชื่ออาจารย์ตามสาขา!$C:$C,MATCH('เอกสารหมายเลข 1 ส่งเสิรม'!$T631,รายชื่ออาจารย์ตามสาขา!$B:$B,0))</f>
        <v>นางอุบลศิลป์  โพธิ์พรม</v>
      </c>
      <c r="C631" s="133" t="str">
        <f t="array" ref="C631">INDEX(รายชื่ออาจารย์ตามสาขา!$D:$D,MATCH('เอกสารหมายเลข 1 ส่งเสิรม'!$T631,รายชื่ออาจารย์ตามสาขา!$B:$B,0))</f>
        <v>คณะวิทยาศาสตร์และเทคโนโลยี</v>
      </c>
      <c r="D631" s="134" t="str">
        <f t="array" ref="D631">INDEX(รายชื่ออาจารย์ตามสาขา!$E:$E,MATCH('เอกสารหมายเลข 1 ส่งเสิรม'!$T631,รายชื่ออาจารย์ตามสาขา!$B:$B,0))</f>
        <v>สาขาวิชาคอมพิวเตอร์</v>
      </c>
      <c r="E631" s="134"/>
      <c r="F631" s="134"/>
      <c r="G631" s="134"/>
      <c r="H631" s="134"/>
      <c r="I631" s="134" t="e">
        <f t="array" aca="1" ref="I631" ca="1">_xludf.IFNA(INDEX(รายชื่ออาจารย์ตามสาขา!$F:$F,MATCH('เอกสารหมายเลข 1 ส่งเสิรม'!$T631,รายชื่ออาจารย์ตามสาขา!$B:$B,0)),"บุคคลภายนอก")</f>
        <v>#NAME?</v>
      </c>
      <c r="J631" s="135" t="e">
        <f t="shared" ca="1" si="1245"/>
        <v>#NAME?</v>
      </c>
      <c r="K631" s="135" t="e">
        <f t="shared" ca="1" si="1246"/>
        <v>#NAME?</v>
      </c>
      <c r="L631" s="135"/>
      <c r="M631" s="135" t="e">
        <f t="shared" ca="1" si="1247"/>
        <v>#NAME?</v>
      </c>
      <c r="N631" s="135" t="e">
        <f t="shared" ca="1" si="1248"/>
        <v>#NAME?</v>
      </c>
      <c r="O631" s="135" t="e">
        <f t="shared" ca="1" si="1249"/>
        <v>#NAME?</v>
      </c>
      <c r="P631" s="135" t="e">
        <f t="shared" ca="1" si="789"/>
        <v>#NAME?</v>
      </c>
      <c r="Q631" s="134"/>
      <c r="R631" s="134"/>
      <c r="S631" s="134"/>
      <c r="T631" s="140">
        <v>3460600091342</v>
      </c>
      <c r="U631" s="140">
        <v>3460600091342</v>
      </c>
      <c r="V631" s="131">
        <f t="shared" si="18"/>
        <v>1</v>
      </c>
      <c r="W631" s="135">
        <f t="shared" si="1250"/>
        <v>0</v>
      </c>
      <c r="X631" s="135">
        <f t="shared" si="1251"/>
        <v>0</v>
      </c>
      <c r="Y631" s="135"/>
      <c r="Z631" s="135">
        <f t="shared" si="1252"/>
        <v>0</v>
      </c>
      <c r="AA631" s="135">
        <f t="shared" si="1253"/>
        <v>0</v>
      </c>
      <c r="AB631" s="135">
        <f t="shared" si="1254"/>
        <v>0</v>
      </c>
      <c r="AC631" s="135">
        <f t="shared" si="791"/>
        <v>0</v>
      </c>
      <c r="AD631" s="139"/>
      <c r="AE631" s="139"/>
      <c r="AF631" s="139"/>
      <c r="AG631" s="139"/>
      <c r="AH631" s="139"/>
      <c r="AI631" s="139"/>
      <c r="AJ631" s="139"/>
      <c r="AK631" s="139"/>
      <c r="AL631" s="139"/>
      <c r="AM631" s="139"/>
      <c r="AN631" s="139"/>
      <c r="AO631" s="139"/>
      <c r="AP631" s="139"/>
      <c r="AQ631" s="139"/>
      <c r="AR631" s="139"/>
      <c r="AS631" s="139"/>
      <c r="AT631" s="139"/>
      <c r="AU631" s="139"/>
      <c r="AV631" s="139"/>
      <c r="AW631" s="139"/>
    </row>
    <row r="632" spans="1:49" ht="21.75" customHeight="1">
      <c r="A632" s="138"/>
      <c r="B632" s="133" t="str">
        <f t="array" ref="B632">INDEX(รายชื่ออาจารย์ตามสาขา!$C:$C,MATCH('เอกสารหมายเลข 1 ส่งเสิรม'!$T632,รายชื่ออาจารย์ตามสาขา!$B:$B,0))</f>
        <v>นายณปพน  บาทชารี</v>
      </c>
      <c r="C632" s="133" t="str">
        <f t="array" ref="C632">INDEX(รายชื่ออาจารย์ตามสาขา!$D:$D,MATCH('เอกสารหมายเลข 1 ส่งเสิรม'!$T632,รายชื่ออาจารย์ตามสาขา!$B:$B,0))</f>
        <v>คณะวิทยาศาสตร์และเทคโนโลยี</v>
      </c>
      <c r="D632" s="134" t="str">
        <f t="array" ref="D632">INDEX(รายชื่ออาจารย์ตามสาขา!$E:$E,MATCH('เอกสารหมายเลข 1 ส่งเสิรม'!$T632,รายชื่ออาจารย์ตามสาขา!$B:$B,0))</f>
        <v>สาขาวิชาคอมพิวเตอร์</v>
      </c>
      <c r="E632" s="134"/>
      <c r="F632" s="134"/>
      <c r="G632" s="134"/>
      <c r="H632" s="134"/>
      <c r="I632" s="134" t="e">
        <f t="array" aca="1" ref="I632" ca="1">_xludf.IFNA(INDEX(รายชื่ออาจารย์ตามสาขา!$F:$F,MATCH('เอกสารหมายเลข 1 ส่งเสิรม'!$T632,รายชื่ออาจารย์ตามสาขา!$B:$B,0)),"บุคคลภายนอก")</f>
        <v>#NAME?</v>
      </c>
      <c r="J632" s="135" t="e">
        <f t="shared" ca="1" si="1245"/>
        <v>#NAME?</v>
      </c>
      <c r="K632" s="135" t="e">
        <f t="shared" ca="1" si="1246"/>
        <v>#NAME?</v>
      </c>
      <c r="L632" s="135"/>
      <c r="M632" s="135" t="e">
        <f t="shared" ca="1" si="1247"/>
        <v>#NAME?</v>
      </c>
      <c r="N632" s="135" t="e">
        <f t="shared" ca="1" si="1248"/>
        <v>#NAME?</v>
      </c>
      <c r="O632" s="135" t="e">
        <f t="shared" ca="1" si="1249"/>
        <v>#NAME?</v>
      </c>
      <c r="P632" s="135" t="e">
        <f t="shared" ca="1" si="789"/>
        <v>#NAME?</v>
      </c>
      <c r="Q632" s="134"/>
      <c r="R632" s="134"/>
      <c r="S632" s="134"/>
      <c r="T632" s="140">
        <v>3470100356932</v>
      </c>
      <c r="U632" s="140">
        <v>3470100356932</v>
      </c>
      <c r="V632" s="131">
        <f t="shared" si="18"/>
        <v>1</v>
      </c>
      <c r="W632" s="135">
        <f t="shared" si="1250"/>
        <v>0</v>
      </c>
      <c r="X632" s="135">
        <f t="shared" si="1251"/>
        <v>0</v>
      </c>
      <c r="Y632" s="135"/>
      <c r="Z632" s="135">
        <f t="shared" si="1252"/>
        <v>0</v>
      </c>
      <c r="AA632" s="135">
        <f t="shared" si="1253"/>
        <v>0</v>
      </c>
      <c r="AB632" s="135">
        <f t="shared" si="1254"/>
        <v>0</v>
      </c>
      <c r="AC632" s="135">
        <f t="shared" si="791"/>
        <v>0</v>
      </c>
      <c r="AD632" s="139"/>
      <c r="AE632" s="139"/>
      <c r="AF632" s="139"/>
      <c r="AG632" s="139"/>
      <c r="AH632" s="139"/>
      <c r="AI632" s="139"/>
      <c r="AJ632" s="139"/>
      <c r="AK632" s="139"/>
      <c r="AL632" s="139"/>
      <c r="AM632" s="139"/>
      <c r="AN632" s="139"/>
      <c r="AO632" s="139"/>
      <c r="AP632" s="139"/>
      <c r="AQ632" s="139"/>
      <c r="AR632" s="139"/>
      <c r="AS632" s="139"/>
      <c r="AT632" s="139"/>
      <c r="AU632" s="139"/>
      <c r="AV632" s="139"/>
      <c r="AW632" s="139"/>
    </row>
    <row r="633" spans="1:49" ht="21.75" customHeight="1">
      <c r="A633" s="138"/>
      <c r="B633" s="133" t="str">
        <f t="array" ref="B633">INDEX(รายชื่ออาจารย์ตามสาขา!$C:$C,MATCH('เอกสารหมายเลข 1 ส่งเสิรม'!$T633,รายชื่ออาจารย์ตามสาขา!$B:$B,0))</f>
        <v>นายวุฒิพงษ์  พันธุมนันท์</v>
      </c>
      <c r="C633" s="133" t="str">
        <f t="array" ref="C633">INDEX(รายชื่ออาจารย์ตามสาขา!$D:$D,MATCH('เอกสารหมายเลข 1 ส่งเสิรม'!$T633,รายชื่ออาจารย์ตามสาขา!$B:$B,0))</f>
        <v>คณะวิทยาศาสตร์และเทคโนโลยี</v>
      </c>
      <c r="D633" s="134" t="str">
        <f t="array" ref="D633">INDEX(รายชื่ออาจารย์ตามสาขา!$E:$E,MATCH('เอกสารหมายเลข 1 ส่งเสิรม'!$T633,รายชื่ออาจารย์ตามสาขา!$B:$B,0))</f>
        <v>สาขาวิชาคอมพิวเตอร์</v>
      </c>
      <c r="E633" s="134"/>
      <c r="F633" s="134"/>
      <c r="G633" s="134"/>
      <c r="H633" s="134"/>
      <c r="I633" s="134" t="e">
        <f t="array" aca="1" ref="I633" ca="1">_xludf.IFNA(INDEX(รายชื่ออาจารย์ตามสาขา!$F:$F,MATCH('เอกสารหมายเลข 1 ส่งเสิรม'!$T633,รายชื่ออาจารย์ตามสาขา!$B:$B,0)),"บุคคลภายนอก")</f>
        <v>#NAME?</v>
      </c>
      <c r="J633" s="135" t="e">
        <f t="shared" ca="1" si="1245"/>
        <v>#NAME?</v>
      </c>
      <c r="K633" s="135" t="e">
        <f t="shared" ca="1" si="1246"/>
        <v>#NAME?</v>
      </c>
      <c r="L633" s="135"/>
      <c r="M633" s="135" t="e">
        <f t="shared" ca="1" si="1247"/>
        <v>#NAME?</v>
      </c>
      <c r="N633" s="135" t="e">
        <f t="shared" ca="1" si="1248"/>
        <v>#NAME?</v>
      </c>
      <c r="O633" s="135" t="e">
        <f t="shared" ca="1" si="1249"/>
        <v>#NAME?</v>
      </c>
      <c r="P633" s="135" t="e">
        <f t="shared" ca="1" si="789"/>
        <v>#NAME?</v>
      </c>
      <c r="Q633" s="134"/>
      <c r="R633" s="134"/>
      <c r="S633" s="134"/>
      <c r="T633" s="140">
        <v>3480500371084</v>
      </c>
      <c r="U633" s="140">
        <v>3480500371084</v>
      </c>
      <c r="V633" s="131">
        <f t="shared" si="18"/>
        <v>1</v>
      </c>
      <c r="W633" s="135">
        <f t="shared" si="1250"/>
        <v>0</v>
      </c>
      <c r="X633" s="135">
        <f t="shared" si="1251"/>
        <v>0</v>
      </c>
      <c r="Y633" s="135"/>
      <c r="Z633" s="135">
        <f t="shared" si="1252"/>
        <v>0</v>
      </c>
      <c r="AA633" s="135">
        <f t="shared" si="1253"/>
        <v>0</v>
      </c>
      <c r="AB633" s="135">
        <f t="shared" si="1254"/>
        <v>0</v>
      </c>
      <c r="AC633" s="135">
        <f t="shared" si="791"/>
        <v>0</v>
      </c>
      <c r="AD633" s="139"/>
      <c r="AE633" s="139"/>
      <c r="AF633" s="139"/>
      <c r="AG633" s="139"/>
      <c r="AH633" s="139"/>
      <c r="AI633" s="139"/>
      <c r="AJ633" s="139"/>
      <c r="AK633" s="139"/>
      <c r="AL633" s="139"/>
      <c r="AM633" s="139"/>
      <c r="AN633" s="139"/>
      <c r="AO633" s="139"/>
      <c r="AP633" s="139"/>
      <c r="AQ633" s="139"/>
      <c r="AR633" s="139"/>
      <c r="AS633" s="139"/>
      <c r="AT633" s="139"/>
      <c r="AU633" s="139"/>
      <c r="AV633" s="139"/>
      <c r="AW633" s="139"/>
    </row>
    <row r="634" spans="1:49" ht="21.75" customHeight="1">
      <c r="A634" s="138"/>
      <c r="B634" s="133" t="str">
        <f t="array" ref="B634">INDEX(รายชื่ออาจารย์ตามสาขา!$C:$C,MATCH('เอกสารหมายเลข 1 ส่งเสิรม'!$T634,รายชื่ออาจารย์ตามสาขา!$B:$B,0))</f>
        <v>นางสาวสุรีย์พัชร  มุสิกะภวัต</v>
      </c>
      <c r="C634" s="133" t="str">
        <f t="array" ref="C634">INDEX(รายชื่ออาจารย์ตามสาขา!$D:$D,MATCH('เอกสารหมายเลข 1 ส่งเสิรม'!$T634,รายชื่ออาจารย์ตามสาขา!$B:$B,0))</f>
        <v>คณะวิทยาศาสตร์และเทคโนโลยี</v>
      </c>
      <c r="D634" s="134" t="str">
        <f t="array" ref="D634">INDEX(รายชื่ออาจารย์ตามสาขา!$E:$E,MATCH('เอกสารหมายเลข 1 ส่งเสิรม'!$T634,รายชื่ออาจารย์ตามสาขา!$B:$B,0))</f>
        <v>สาขาวิชาคอมพิวเตอร์</v>
      </c>
      <c r="E634" s="134"/>
      <c r="F634" s="134"/>
      <c r="G634" s="134"/>
      <c r="H634" s="134"/>
      <c r="I634" s="134" t="e">
        <f t="array" aca="1" ref="I634" ca="1">_xludf.IFNA(INDEX(รายชื่ออาจารย์ตามสาขา!$F:$F,MATCH('เอกสารหมายเลข 1 ส่งเสิรม'!$T634,รายชื่ออาจารย์ตามสาขา!$B:$B,0)),"บุคคลภายนอก")</f>
        <v>#NAME?</v>
      </c>
      <c r="J634" s="135" t="e">
        <f t="shared" ca="1" si="1245"/>
        <v>#NAME?</v>
      </c>
      <c r="K634" s="135" t="e">
        <f t="shared" ca="1" si="1246"/>
        <v>#NAME?</v>
      </c>
      <c r="L634" s="135"/>
      <c r="M634" s="135" t="e">
        <f t="shared" ca="1" si="1247"/>
        <v>#NAME?</v>
      </c>
      <c r="N634" s="135" t="e">
        <f t="shared" ca="1" si="1248"/>
        <v>#NAME?</v>
      </c>
      <c r="O634" s="135" t="e">
        <f t="shared" ca="1" si="1249"/>
        <v>#NAME?</v>
      </c>
      <c r="P634" s="135" t="e">
        <f t="shared" ca="1" si="789"/>
        <v>#NAME?</v>
      </c>
      <c r="Q634" s="134"/>
      <c r="R634" s="134"/>
      <c r="S634" s="134"/>
      <c r="T634" s="140">
        <v>3199900380740</v>
      </c>
      <c r="U634" s="140">
        <v>3199900380740</v>
      </c>
      <c r="V634" s="131">
        <f t="shared" si="18"/>
        <v>1</v>
      </c>
      <c r="W634" s="135">
        <f t="shared" si="1250"/>
        <v>0</v>
      </c>
      <c r="X634" s="135">
        <f t="shared" si="1251"/>
        <v>0</v>
      </c>
      <c r="Y634" s="135"/>
      <c r="Z634" s="135">
        <f t="shared" si="1252"/>
        <v>0</v>
      </c>
      <c r="AA634" s="135">
        <f t="shared" si="1253"/>
        <v>0</v>
      </c>
      <c r="AB634" s="135">
        <f t="shared" si="1254"/>
        <v>0</v>
      </c>
      <c r="AC634" s="135">
        <f t="shared" si="791"/>
        <v>0</v>
      </c>
      <c r="AD634" s="139"/>
      <c r="AE634" s="139"/>
      <c r="AF634" s="139"/>
      <c r="AG634" s="139"/>
      <c r="AH634" s="139"/>
      <c r="AI634" s="139"/>
      <c r="AJ634" s="139"/>
      <c r="AK634" s="139"/>
      <c r="AL634" s="139"/>
      <c r="AM634" s="139"/>
      <c r="AN634" s="139"/>
      <c r="AO634" s="139"/>
      <c r="AP634" s="139"/>
      <c r="AQ634" s="139"/>
      <c r="AR634" s="139"/>
      <c r="AS634" s="139"/>
      <c r="AT634" s="139"/>
      <c r="AU634" s="139"/>
      <c r="AV634" s="139"/>
      <c r="AW634" s="139"/>
    </row>
    <row r="635" spans="1:49" ht="21.75" customHeight="1">
      <c r="A635" s="138"/>
      <c r="B635" s="133" t="str">
        <f t="array" ref="B635">INDEX(รายชื่ออาจารย์ตามสาขา!$C:$C,MATCH('เอกสารหมายเลข 1 ส่งเสิรม'!$T635,รายชื่ออาจารย์ตามสาขา!$B:$B,0))</f>
        <v>นางสาวธิดารัตน์  เหลืองรุ่งเรือง</v>
      </c>
      <c r="C635" s="133" t="str">
        <f t="array" ref="C635">INDEX(รายชื่ออาจารย์ตามสาขา!$D:$D,MATCH('เอกสารหมายเลข 1 ส่งเสิรม'!$T635,รายชื่ออาจารย์ตามสาขา!$B:$B,0))</f>
        <v>คณะวิทยาศาสตร์และเทคโนโลยี</v>
      </c>
      <c r="D635" s="134" t="str">
        <f t="array" ref="D635">INDEX(รายชื่ออาจารย์ตามสาขา!$E:$E,MATCH('เอกสารหมายเลข 1 ส่งเสิรม'!$T635,รายชื่ออาจารย์ตามสาขา!$B:$B,0))</f>
        <v>สาขาวิชาคอมพิวเตอร์</v>
      </c>
      <c r="E635" s="134"/>
      <c r="F635" s="134"/>
      <c r="G635" s="134"/>
      <c r="H635" s="134"/>
      <c r="I635" s="134" t="e">
        <f t="array" aca="1" ref="I635" ca="1">_xludf.IFNA(INDEX(รายชื่ออาจารย์ตามสาขา!$F:$F,MATCH('เอกสารหมายเลข 1 ส่งเสิรม'!$T635,รายชื่ออาจารย์ตามสาขา!$B:$B,0)),"บุคคลภายนอก")</f>
        <v>#NAME?</v>
      </c>
      <c r="J635" s="135" t="e">
        <f t="shared" ca="1" si="1245"/>
        <v>#NAME?</v>
      </c>
      <c r="K635" s="135" t="e">
        <f t="shared" ca="1" si="1246"/>
        <v>#NAME?</v>
      </c>
      <c r="L635" s="135"/>
      <c r="M635" s="135" t="e">
        <f t="shared" ca="1" si="1247"/>
        <v>#NAME?</v>
      </c>
      <c r="N635" s="135" t="e">
        <f t="shared" ca="1" si="1248"/>
        <v>#NAME?</v>
      </c>
      <c r="O635" s="135" t="e">
        <f t="shared" ca="1" si="1249"/>
        <v>#NAME?</v>
      </c>
      <c r="P635" s="135" t="e">
        <f t="shared" ca="1" si="789"/>
        <v>#NAME?</v>
      </c>
      <c r="Q635" s="134"/>
      <c r="R635" s="134"/>
      <c r="S635" s="134"/>
      <c r="T635" s="140">
        <v>3470100441107</v>
      </c>
      <c r="U635" s="140">
        <v>3470100441107</v>
      </c>
      <c r="V635" s="131">
        <f t="shared" si="18"/>
        <v>1</v>
      </c>
      <c r="W635" s="135">
        <f t="shared" si="1250"/>
        <v>0</v>
      </c>
      <c r="X635" s="135">
        <f t="shared" si="1251"/>
        <v>0</v>
      </c>
      <c r="Y635" s="135"/>
      <c r="Z635" s="135">
        <f t="shared" si="1252"/>
        <v>0</v>
      </c>
      <c r="AA635" s="135">
        <f t="shared" si="1253"/>
        <v>0</v>
      </c>
      <c r="AB635" s="135">
        <f t="shared" si="1254"/>
        <v>0</v>
      </c>
      <c r="AC635" s="135">
        <f t="shared" si="791"/>
        <v>0</v>
      </c>
      <c r="AD635" s="139"/>
      <c r="AE635" s="139"/>
      <c r="AF635" s="139"/>
      <c r="AG635" s="139"/>
      <c r="AH635" s="139"/>
      <c r="AI635" s="139"/>
      <c r="AJ635" s="139"/>
      <c r="AK635" s="139"/>
      <c r="AL635" s="139"/>
      <c r="AM635" s="139"/>
      <c r="AN635" s="139"/>
      <c r="AO635" s="139"/>
      <c r="AP635" s="139"/>
      <c r="AQ635" s="139"/>
      <c r="AR635" s="139"/>
      <c r="AS635" s="139"/>
      <c r="AT635" s="139"/>
      <c r="AU635" s="139"/>
      <c r="AV635" s="139"/>
      <c r="AW635" s="139"/>
    </row>
    <row r="636" spans="1:49" ht="21.75" customHeight="1">
      <c r="A636" s="138"/>
      <c r="B636" s="133" t="str">
        <f t="array" ref="B636">INDEX(รายชื่ออาจารย์ตามสาขา!$C:$C,MATCH('เอกสารหมายเลข 1 ส่งเสิรม'!$T636,รายชื่ออาจารย์ตามสาขา!$B:$B,0))</f>
        <v>นายกรกช  มาตะรัตน์</v>
      </c>
      <c r="C636" s="133" t="str">
        <f t="array" ref="C636">INDEX(รายชื่ออาจารย์ตามสาขา!$D:$D,MATCH('เอกสารหมายเลข 1 ส่งเสิรม'!$T636,รายชื่ออาจารย์ตามสาขา!$B:$B,0))</f>
        <v>คณะวิทยาศาสตร์และเทคโนโลยี</v>
      </c>
      <c r="D636" s="134" t="str">
        <f t="array" ref="D636">INDEX(รายชื่ออาจารย์ตามสาขา!$E:$E,MATCH('เอกสารหมายเลข 1 ส่งเสิรม'!$T636,รายชื่ออาจารย์ตามสาขา!$B:$B,0))</f>
        <v>สาขาวิชาคอมพิวเตอร์</v>
      </c>
      <c r="E636" s="134"/>
      <c r="F636" s="134"/>
      <c r="G636" s="134"/>
      <c r="H636" s="134"/>
      <c r="I636" s="134" t="e">
        <f t="array" aca="1" ref="I636" ca="1">_xludf.IFNA(INDEX(รายชื่ออาจารย์ตามสาขา!$F:$F,MATCH('เอกสารหมายเลข 1 ส่งเสิรม'!$T636,รายชื่ออาจารย์ตามสาขา!$B:$B,0)),"บุคคลภายนอก")</f>
        <v>#NAME?</v>
      </c>
      <c r="J636" s="135" t="e">
        <f t="shared" ca="1" si="1245"/>
        <v>#NAME?</v>
      </c>
      <c r="K636" s="135" t="e">
        <f t="shared" ca="1" si="1246"/>
        <v>#NAME?</v>
      </c>
      <c r="L636" s="135"/>
      <c r="M636" s="135" t="e">
        <f t="shared" ca="1" si="1247"/>
        <v>#NAME?</v>
      </c>
      <c r="N636" s="135" t="e">
        <f t="shared" ca="1" si="1248"/>
        <v>#NAME?</v>
      </c>
      <c r="O636" s="135" t="e">
        <f t="shared" ca="1" si="1249"/>
        <v>#NAME?</v>
      </c>
      <c r="P636" s="135" t="e">
        <f t="shared" ca="1" si="789"/>
        <v>#NAME?</v>
      </c>
      <c r="Q636" s="134"/>
      <c r="R636" s="134"/>
      <c r="S636" s="134"/>
      <c r="T636" s="140">
        <v>5410100140413</v>
      </c>
      <c r="U636" s="140">
        <v>5410100140413</v>
      </c>
      <c r="V636" s="131">
        <f t="shared" si="18"/>
        <v>1</v>
      </c>
      <c r="W636" s="135">
        <f t="shared" si="1250"/>
        <v>0</v>
      </c>
      <c r="X636" s="135">
        <f t="shared" si="1251"/>
        <v>0</v>
      </c>
      <c r="Y636" s="135"/>
      <c r="Z636" s="135">
        <f t="shared" si="1252"/>
        <v>0</v>
      </c>
      <c r="AA636" s="135">
        <f t="shared" si="1253"/>
        <v>0</v>
      </c>
      <c r="AB636" s="135">
        <f t="shared" si="1254"/>
        <v>0</v>
      </c>
      <c r="AC636" s="135">
        <f t="shared" si="791"/>
        <v>0</v>
      </c>
      <c r="AD636" s="139"/>
      <c r="AE636" s="139"/>
      <c r="AF636" s="139"/>
      <c r="AG636" s="139"/>
      <c r="AH636" s="139"/>
      <c r="AI636" s="139"/>
      <c r="AJ636" s="139"/>
      <c r="AK636" s="139"/>
      <c r="AL636" s="139"/>
      <c r="AM636" s="139"/>
      <c r="AN636" s="139"/>
      <c r="AO636" s="139"/>
      <c r="AP636" s="139"/>
      <c r="AQ636" s="139"/>
      <c r="AR636" s="139"/>
      <c r="AS636" s="139"/>
      <c r="AT636" s="139"/>
      <c r="AU636" s="139"/>
      <c r="AV636" s="139"/>
      <c r="AW636" s="139"/>
    </row>
    <row r="637" spans="1:49" ht="21.75" customHeight="1">
      <c r="A637" s="126">
        <v>3</v>
      </c>
      <c r="B637" s="127" t="str">
        <f>D638</f>
        <v>สาขาวิชาเคมี</v>
      </c>
      <c r="C637" s="127"/>
      <c r="D637" s="128"/>
      <c r="E637" s="128"/>
      <c r="F637" s="128"/>
      <c r="G637" s="128"/>
      <c r="H637" s="128"/>
      <c r="I637" s="128"/>
      <c r="J637" s="129" t="e">
        <f t="shared" ref="J637:O637" ca="1" si="1255">SUMIF($D:$D,$B637,J:J)</f>
        <v>#NAME?</v>
      </c>
      <c r="K637" s="129" t="e">
        <f t="shared" ca="1" si="1255"/>
        <v>#NAME?</v>
      </c>
      <c r="L637" s="129">
        <f t="shared" si="1255"/>
        <v>0</v>
      </c>
      <c r="M637" s="129" t="e">
        <f t="shared" ca="1" si="1255"/>
        <v>#NAME?</v>
      </c>
      <c r="N637" s="129" t="e">
        <f t="shared" ca="1" si="1255"/>
        <v>#NAME?</v>
      </c>
      <c r="O637" s="129" t="e">
        <f t="shared" ca="1" si="1255"/>
        <v>#NAME?</v>
      </c>
      <c r="P637" s="129" t="e">
        <f t="shared" ca="1" si="789"/>
        <v>#NAME?</v>
      </c>
      <c r="Q637" s="128"/>
      <c r="R637" s="128"/>
      <c r="S637" s="128"/>
      <c r="T637" s="130"/>
      <c r="U637" s="130"/>
      <c r="V637" s="131">
        <f t="shared" si="18"/>
        <v>0</v>
      </c>
      <c r="W637" s="129">
        <f t="shared" ref="W637:AB637" si="1256">SUMIF($D:$D,$B637,W:W)</f>
        <v>0</v>
      </c>
      <c r="X637" s="129">
        <f t="shared" si="1256"/>
        <v>0</v>
      </c>
      <c r="Y637" s="129">
        <f t="shared" si="1256"/>
        <v>0</v>
      </c>
      <c r="Z637" s="129">
        <f t="shared" si="1256"/>
        <v>0</v>
      </c>
      <c r="AA637" s="129">
        <f t="shared" si="1256"/>
        <v>0</v>
      </c>
      <c r="AB637" s="129">
        <f t="shared" si="1256"/>
        <v>0</v>
      </c>
      <c r="AC637" s="129">
        <f t="shared" si="791"/>
        <v>0</v>
      </c>
      <c r="AD637" s="132"/>
      <c r="AE637" s="132"/>
      <c r="AF637" s="132"/>
      <c r="AG637" s="132"/>
      <c r="AH637" s="132"/>
      <c r="AI637" s="132"/>
      <c r="AJ637" s="132"/>
      <c r="AK637" s="132"/>
      <c r="AL637" s="132"/>
      <c r="AM637" s="132"/>
      <c r="AN637" s="132"/>
      <c r="AO637" s="132"/>
      <c r="AP637" s="132"/>
      <c r="AQ637" s="132"/>
      <c r="AR637" s="132"/>
      <c r="AS637" s="132"/>
      <c r="AT637" s="132"/>
      <c r="AU637" s="132"/>
      <c r="AV637" s="132"/>
      <c r="AW637" s="132"/>
    </row>
    <row r="638" spans="1:49" ht="21.75" customHeight="1">
      <c r="A638" s="138"/>
      <c r="B638" s="133" t="str">
        <f t="array" ref="B638">INDEX(รายชื่ออาจารย์ตามสาขา!$C:$C,MATCH('เอกสารหมายเลข 1 ส่งเสิรม'!$T638,รายชื่ออาจารย์ตามสาขา!$B:$B,0))</f>
        <v>นางสาวอรุณฉาย  อุนาศรี</v>
      </c>
      <c r="C638" s="133" t="str">
        <f t="array" ref="C638">INDEX(รายชื่ออาจารย์ตามสาขา!$D:$D,MATCH('เอกสารหมายเลข 1 ส่งเสิรม'!$T638,รายชื่ออาจารย์ตามสาขา!$B:$B,0))</f>
        <v>คณะวิทยาศาสตร์และเทคโนโลยี</v>
      </c>
      <c r="D638" s="134" t="str">
        <f t="array" ref="D638">INDEX(รายชื่ออาจารย์ตามสาขา!$E:$E,MATCH('เอกสารหมายเลข 1 ส่งเสิรม'!$T638,รายชื่ออาจารย์ตามสาขา!$B:$B,0))</f>
        <v>สาขาวิชาเคมี</v>
      </c>
      <c r="E638" s="134"/>
      <c r="F638" s="134"/>
      <c r="G638" s="134"/>
      <c r="H638" s="134"/>
      <c r="I638" s="134" t="e">
        <f t="array" aca="1" ref="I638" ca="1">_xludf.IFNA(INDEX(รายชื่ออาจารย์ตามสาขา!$F:$F,MATCH('เอกสารหมายเลข 1 ส่งเสิรม'!$T638,รายชื่ออาจารย์ตามสาขา!$B:$B,0)),"บุคคลภายนอก")</f>
        <v>#NAME?</v>
      </c>
      <c r="J638" s="135" t="e">
        <f ca="1">IF(I638="ข้าราชการพลเรือนในสถาบันอุดมศึกษา",1,0)</f>
        <v>#NAME?</v>
      </c>
      <c r="K638" s="135" t="e">
        <f ca="1">IF(I638="พนักงานมหาวิทยาลัย",1,0)</f>
        <v>#NAME?</v>
      </c>
      <c r="L638" s="135"/>
      <c r="M638" s="135" t="e">
        <f ca="1">IF(I638="ลูกจ้างชั่วคราวรายเดือน",1,0)</f>
        <v>#NAME?</v>
      </c>
      <c r="N638" s="135" t="e">
        <f ca="1">IF(I638="อาจารย์พิเศษรายชั่วโมง",1,0)</f>
        <v>#NAME?</v>
      </c>
      <c r="O638" s="135" t="e">
        <f ca="1">IF(I638="บุคคลภายนอก",1,0)</f>
        <v>#NAME?</v>
      </c>
      <c r="P638" s="135" t="e">
        <f t="shared" ca="1" si="789"/>
        <v>#NAME?</v>
      </c>
      <c r="Q638" s="134"/>
      <c r="R638" s="134"/>
      <c r="S638" s="134"/>
      <c r="T638" s="140">
        <v>3450900055007</v>
      </c>
      <c r="U638" s="140">
        <v>3450900055007</v>
      </c>
      <c r="V638" s="131">
        <f t="shared" si="18"/>
        <v>1</v>
      </c>
      <c r="W638" s="135">
        <f>IF(V638="ข้าราชการพลเรือนในสถาบันอุดมศึกษา",1,0)</f>
        <v>0</v>
      </c>
      <c r="X638" s="135">
        <f>IF(V638="พนักงานมหาวิทยาลัย",1,0)</f>
        <v>0</v>
      </c>
      <c r="Y638" s="135"/>
      <c r="Z638" s="135">
        <f>IF(V638="ลูกจ้างชั่วคราวรายเดือน",1,0)</f>
        <v>0</v>
      </c>
      <c r="AA638" s="135">
        <f>IF(V638="อาจารย์พิเศษรายชั่วโมง",1,0)</f>
        <v>0</v>
      </c>
      <c r="AB638" s="135">
        <f>IF(V638="บุคคลภายนอก",1,0)</f>
        <v>0</v>
      </c>
      <c r="AC638" s="135">
        <f t="shared" si="791"/>
        <v>0</v>
      </c>
      <c r="AD638" s="139"/>
      <c r="AE638" s="139"/>
      <c r="AF638" s="139"/>
      <c r="AG638" s="139"/>
      <c r="AH638" s="139"/>
      <c r="AI638" s="139"/>
      <c r="AJ638" s="139"/>
      <c r="AK638" s="139"/>
      <c r="AL638" s="139"/>
      <c r="AM638" s="139"/>
      <c r="AN638" s="139"/>
      <c r="AO638" s="139"/>
      <c r="AP638" s="139"/>
      <c r="AQ638" s="139"/>
      <c r="AR638" s="139"/>
      <c r="AS638" s="139"/>
      <c r="AT638" s="139"/>
      <c r="AU638" s="139"/>
      <c r="AV638" s="139"/>
      <c r="AW638" s="139"/>
    </row>
    <row r="639" spans="1:49" ht="21.75" customHeight="1">
      <c r="A639" s="126">
        <v>4</v>
      </c>
      <c r="B639" s="127" t="str">
        <f>D640</f>
        <v>สาขาวิชาชีววิทยา</v>
      </c>
      <c r="C639" s="127"/>
      <c r="D639" s="128"/>
      <c r="E639" s="128"/>
      <c r="F639" s="128"/>
      <c r="G639" s="128"/>
      <c r="H639" s="128"/>
      <c r="I639" s="128"/>
      <c r="J639" s="129" t="e">
        <f t="shared" ref="J639:O639" ca="1" si="1257">SUMIF($D:$D,$B639,J:J)</f>
        <v>#NAME?</v>
      </c>
      <c r="K639" s="129" t="e">
        <f t="shared" ca="1" si="1257"/>
        <v>#NAME?</v>
      </c>
      <c r="L639" s="129">
        <f t="shared" si="1257"/>
        <v>0</v>
      </c>
      <c r="M639" s="129" t="e">
        <f t="shared" ca="1" si="1257"/>
        <v>#NAME?</v>
      </c>
      <c r="N639" s="129" t="e">
        <f t="shared" ca="1" si="1257"/>
        <v>#NAME?</v>
      </c>
      <c r="O639" s="129" t="e">
        <f t="shared" ca="1" si="1257"/>
        <v>#NAME?</v>
      </c>
      <c r="P639" s="129" t="e">
        <f t="shared" ca="1" si="789"/>
        <v>#NAME?</v>
      </c>
      <c r="Q639" s="128"/>
      <c r="R639" s="128"/>
      <c r="S639" s="128"/>
      <c r="T639" s="130"/>
      <c r="U639" s="130"/>
      <c r="V639" s="131">
        <f t="shared" si="18"/>
        <v>0</v>
      </c>
      <c r="W639" s="129">
        <f t="shared" ref="W639:AB639" si="1258">SUMIF($D:$D,$B639,W:W)</f>
        <v>0</v>
      </c>
      <c r="X639" s="129">
        <f t="shared" si="1258"/>
        <v>0</v>
      </c>
      <c r="Y639" s="129">
        <f t="shared" si="1258"/>
        <v>0</v>
      </c>
      <c r="Z639" s="129">
        <f t="shared" si="1258"/>
        <v>0</v>
      </c>
      <c r="AA639" s="129">
        <f t="shared" si="1258"/>
        <v>0</v>
      </c>
      <c r="AB639" s="129">
        <f t="shared" si="1258"/>
        <v>0</v>
      </c>
      <c r="AC639" s="129">
        <f t="shared" si="791"/>
        <v>0</v>
      </c>
      <c r="AD639" s="132"/>
      <c r="AE639" s="132"/>
      <c r="AF639" s="132"/>
      <c r="AG639" s="132"/>
      <c r="AH639" s="132"/>
      <c r="AI639" s="132"/>
      <c r="AJ639" s="132"/>
      <c r="AK639" s="132"/>
      <c r="AL639" s="132"/>
      <c r="AM639" s="132"/>
      <c r="AN639" s="132"/>
      <c r="AO639" s="132"/>
      <c r="AP639" s="132"/>
      <c r="AQ639" s="132"/>
      <c r="AR639" s="132"/>
      <c r="AS639" s="132"/>
      <c r="AT639" s="132"/>
      <c r="AU639" s="132"/>
      <c r="AV639" s="132"/>
      <c r="AW639" s="132"/>
    </row>
    <row r="640" spans="1:49" ht="21.75" customHeight="1">
      <c r="A640" s="138"/>
      <c r="B640" s="133" t="str">
        <f t="array" ref="B640">INDEX(รายชื่ออาจารย์ตามสาขา!$C:$C,MATCH('เอกสารหมายเลข 1 ส่งเสิรม'!$T640,รายชื่ออาจารย์ตามสาขา!$B:$B,0))</f>
        <v>นางสาวจิราภรณ์  สุมังคะ</v>
      </c>
      <c r="C640" s="133" t="str">
        <f t="array" ref="C640">INDEX(รายชื่ออาจารย์ตามสาขา!$D:$D,MATCH('เอกสารหมายเลข 1 ส่งเสิรม'!$T640,รายชื่ออาจารย์ตามสาขา!$B:$B,0))</f>
        <v>คณะวิทยาศาสตร์และเทคโนโลยี</v>
      </c>
      <c r="D640" s="134" t="str">
        <f t="array" ref="D640">INDEX(รายชื่ออาจารย์ตามสาขา!$E:$E,MATCH('เอกสารหมายเลข 1 ส่งเสิรม'!$T640,รายชื่ออาจารย์ตามสาขา!$B:$B,0))</f>
        <v>สาขาวิชาชีววิทยา</v>
      </c>
      <c r="E640" s="134"/>
      <c r="F640" s="134"/>
      <c r="G640" s="134"/>
      <c r="H640" s="134"/>
      <c r="I640" s="134" t="e">
        <f t="array" aca="1" ref="I640" ca="1">_xludf.IFNA(INDEX(รายชื่ออาจารย์ตามสาขา!$F:$F,MATCH('เอกสารหมายเลข 1 ส่งเสิรม'!$T640,รายชื่ออาจารย์ตามสาขา!$B:$B,0)),"บุคคลภายนอก")</f>
        <v>#NAME?</v>
      </c>
      <c r="J640" s="135" t="e">
        <f t="shared" ref="J640:J644" ca="1" si="1259">IF(I640="ข้าราชการพลเรือนในสถาบันอุดมศึกษา",1,0)</f>
        <v>#NAME?</v>
      </c>
      <c r="K640" s="135" t="e">
        <f t="shared" ref="K640:K644" ca="1" si="1260">IF(I640="พนักงานมหาวิทยาลัย",1,0)</f>
        <v>#NAME?</v>
      </c>
      <c r="L640" s="135"/>
      <c r="M640" s="135" t="e">
        <f t="shared" ref="M640:M644" ca="1" si="1261">IF(I640="ลูกจ้างชั่วคราวรายเดือน",1,0)</f>
        <v>#NAME?</v>
      </c>
      <c r="N640" s="135" t="e">
        <f t="shared" ref="N640:N644" ca="1" si="1262">IF(I640="อาจารย์พิเศษรายชั่วโมง",1,0)</f>
        <v>#NAME?</v>
      </c>
      <c r="O640" s="135" t="e">
        <f t="shared" ref="O640:O644" ca="1" si="1263">IF(I640="บุคคลภายนอก",1,0)</f>
        <v>#NAME?</v>
      </c>
      <c r="P640" s="135" t="e">
        <f t="shared" ca="1" si="789"/>
        <v>#NAME?</v>
      </c>
      <c r="Q640" s="134"/>
      <c r="R640" s="134"/>
      <c r="S640" s="134"/>
      <c r="T640" s="140">
        <v>3470100250913</v>
      </c>
      <c r="U640" s="140">
        <v>3470100250913</v>
      </c>
      <c r="V640" s="131">
        <f t="shared" si="18"/>
        <v>1</v>
      </c>
      <c r="W640" s="135">
        <f t="shared" ref="W640:W644" si="1264">IF(V640="ข้าราชการพลเรือนในสถาบันอุดมศึกษา",1,0)</f>
        <v>0</v>
      </c>
      <c r="X640" s="135">
        <f t="shared" ref="X640:X644" si="1265">IF(V640="พนักงานมหาวิทยาลัย",1,0)</f>
        <v>0</v>
      </c>
      <c r="Y640" s="135"/>
      <c r="Z640" s="135">
        <f t="shared" ref="Z640:Z644" si="1266">IF(V640="ลูกจ้างชั่วคราวรายเดือน",1,0)</f>
        <v>0</v>
      </c>
      <c r="AA640" s="135">
        <f t="shared" ref="AA640:AA644" si="1267">IF(V640="อาจารย์พิเศษรายชั่วโมง",1,0)</f>
        <v>0</v>
      </c>
      <c r="AB640" s="135">
        <f t="shared" ref="AB640:AB644" si="1268">IF(V640="บุคคลภายนอก",1,0)</f>
        <v>0</v>
      </c>
      <c r="AC640" s="135">
        <f t="shared" si="791"/>
        <v>0</v>
      </c>
      <c r="AD640" s="139"/>
      <c r="AE640" s="139"/>
      <c r="AF640" s="139"/>
      <c r="AG640" s="139"/>
      <c r="AH640" s="139"/>
      <c r="AI640" s="139"/>
      <c r="AJ640" s="139"/>
      <c r="AK640" s="139"/>
      <c r="AL640" s="139"/>
      <c r="AM640" s="139"/>
      <c r="AN640" s="139"/>
      <c r="AO640" s="139"/>
      <c r="AP640" s="139"/>
      <c r="AQ640" s="139"/>
      <c r="AR640" s="139"/>
      <c r="AS640" s="139"/>
      <c r="AT640" s="139"/>
      <c r="AU640" s="139"/>
      <c r="AV640" s="139"/>
      <c r="AW640" s="139"/>
    </row>
    <row r="641" spans="1:49" ht="21.75" customHeight="1">
      <c r="A641" s="138"/>
      <c r="B641" s="133" t="str">
        <f t="array" ref="B641">INDEX(รายชื่ออาจารย์ตามสาขา!$C:$C,MATCH('เอกสารหมายเลข 1 ส่งเสิรม'!$T641,รายชื่ออาจารย์ตามสาขา!$B:$B,0))</f>
        <v>นางสาวนวรัตน์  เมืองเล็น</v>
      </c>
      <c r="C641" s="133" t="str">
        <f t="array" ref="C641">INDEX(รายชื่ออาจารย์ตามสาขา!$D:$D,MATCH('เอกสารหมายเลข 1 ส่งเสิรม'!$T641,รายชื่ออาจารย์ตามสาขา!$B:$B,0))</f>
        <v>คณะวิทยาศาสตร์และเทคโนโลยี</v>
      </c>
      <c r="D641" s="134" t="str">
        <f t="array" ref="D641">INDEX(รายชื่ออาจารย์ตามสาขา!$E:$E,MATCH('เอกสารหมายเลข 1 ส่งเสิรม'!$T641,รายชื่ออาจารย์ตามสาขา!$B:$B,0))</f>
        <v>สาขาวิชาชีววิทยา</v>
      </c>
      <c r="E641" s="134"/>
      <c r="F641" s="134"/>
      <c r="G641" s="134"/>
      <c r="H641" s="134"/>
      <c r="I641" s="134" t="e">
        <f t="array" aca="1" ref="I641" ca="1">_xludf.IFNA(INDEX(รายชื่ออาจารย์ตามสาขา!$F:$F,MATCH('เอกสารหมายเลข 1 ส่งเสิรม'!$T641,รายชื่ออาจารย์ตามสาขา!$B:$B,0)),"บุคคลภายนอก")</f>
        <v>#NAME?</v>
      </c>
      <c r="J641" s="135" t="e">
        <f t="shared" ca="1" si="1259"/>
        <v>#NAME?</v>
      </c>
      <c r="K641" s="135" t="e">
        <f t="shared" ca="1" si="1260"/>
        <v>#NAME?</v>
      </c>
      <c r="L641" s="135"/>
      <c r="M641" s="135" t="e">
        <f t="shared" ca="1" si="1261"/>
        <v>#NAME?</v>
      </c>
      <c r="N641" s="135" t="e">
        <f t="shared" ca="1" si="1262"/>
        <v>#NAME?</v>
      </c>
      <c r="O641" s="135" t="e">
        <f t="shared" ca="1" si="1263"/>
        <v>#NAME?</v>
      </c>
      <c r="P641" s="135" t="e">
        <f t="shared" ca="1" si="789"/>
        <v>#NAME?</v>
      </c>
      <c r="Q641" s="134"/>
      <c r="R641" s="134"/>
      <c r="S641" s="134"/>
      <c r="T641" s="140">
        <v>3480700213768</v>
      </c>
      <c r="U641" s="140">
        <v>3480700213768</v>
      </c>
      <c r="V641" s="131">
        <f t="shared" si="18"/>
        <v>1</v>
      </c>
      <c r="W641" s="135">
        <f t="shared" si="1264"/>
        <v>0</v>
      </c>
      <c r="X641" s="135">
        <f t="shared" si="1265"/>
        <v>0</v>
      </c>
      <c r="Y641" s="135"/>
      <c r="Z641" s="135">
        <f t="shared" si="1266"/>
        <v>0</v>
      </c>
      <c r="AA641" s="135">
        <f t="shared" si="1267"/>
        <v>0</v>
      </c>
      <c r="AB641" s="135">
        <f t="shared" si="1268"/>
        <v>0</v>
      </c>
      <c r="AC641" s="135">
        <f t="shared" si="791"/>
        <v>0</v>
      </c>
      <c r="AD641" s="139"/>
      <c r="AE641" s="139"/>
      <c r="AF641" s="139"/>
      <c r="AG641" s="139"/>
      <c r="AH641" s="139"/>
      <c r="AI641" s="139"/>
      <c r="AJ641" s="139"/>
      <c r="AK641" s="139"/>
      <c r="AL641" s="139"/>
      <c r="AM641" s="139"/>
      <c r="AN641" s="139"/>
      <c r="AO641" s="139"/>
      <c r="AP641" s="139"/>
      <c r="AQ641" s="139"/>
      <c r="AR641" s="139"/>
      <c r="AS641" s="139"/>
      <c r="AT641" s="139"/>
      <c r="AU641" s="139"/>
      <c r="AV641" s="139"/>
      <c r="AW641" s="139"/>
    </row>
    <row r="642" spans="1:49" ht="21.75" customHeight="1">
      <c r="A642" s="138"/>
      <c r="B642" s="133" t="str">
        <f t="array" ref="B642">INDEX(รายชื่ออาจารย์ตามสาขา!$C:$C,MATCH('เอกสารหมายเลข 1 ส่งเสิรม'!$T642,รายชื่ออาจารย์ตามสาขา!$B:$B,0))</f>
        <v>Mr.Dennis Regodan Cas  -</v>
      </c>
      <c r="C642" s="133" t="str">
        <f t="array" ref="C642">INDEX(รายชื่ออาจารย์ตามสาขา!$D:$D,MATCH('เอกสารหมายเลข 1 ส่งเสิรม'!$T642,รายชื่ออาจารย์ตามสาขา!$B:$B,0))</f>
        <v>คณะวิทยาศาสตร์และเทคโนโลยี</v>
      </c>
      <c r="D642" s="134" t="str">
        <f t="array" ref="D642">INDEX(รายชื่ออาจารย์ตามสาขา!$E:$E,MATCH('เอกสารหมายเลข 1 ส่งเสิรม'!$T642,รายชื่ออาจารย์ตามสาขา!$B:$B,0))</f>
        <v>สาขาวิชาชีววิทยา</v>
      </c>
      <c r="E642" s="134"/>
      <c r="F642" s="134"/>
      <c r="G642" s="134"/>
      <c r="H642" s="134"/>
      <c r="I642" s="134" t="e">
        <f t="array" aca="1" ref="I642" ca="1">_xludf.IFNA(INDEX(รายชื่ออาจารย์ตามสาขา!$F:$F,MATCH('เอกสารหมายเลข 1 ส่งเสิรม'!$T642,รายชื่ออาจารย์ตามสาขา!$B:$B,0)),"บุคคลภายนอก")</f>
        <v>#NAME?</v>
      </c>
      <c r="J642" s="135" t="e">
        <f t="shared" ca="1" si="1259"/>
        <v>#NAME?</v>
      </c>
      <c r="K642" s="135" t="e">
        <f t="shared" ca="1" si="1260"/>
        <v>#NAME?</v>
      </c>
      <c r="L642" s="135"/>
      <c r="M642" s="135" t="e">
        <f t="shared" ca="1" si="1261"/>
        <v>#NAME?</v>
      </c>
      <c r="N642" s="135" t="e">
        <f t="shared" ca="1" si="1262"/>
        <v>#NAME?</v>
      </c>
      <c r="O642" s="135" t="e">
        <f t="shared" ca="1" si="1263"/>
        <v>#NAME?</v>
      </c>
      <c r="P642" s="135" t="e">
        <f t="shared" ca="1" si="789"/>
        <v>#NAME?</v>
      </c>
      <c r="Q642" s="134"/>
      <c r="R642" s="134"/>
      <c r="S642" s="134"/>
      <c r="T642" s="140" t="s">
        <v>658</v>
      </c>
      <c r="U642" s="140" t="s">
        <v>658</v>
      </c>
      <c r="V642" s="131">
        <f t="shared" si="18"/>
        <v>1</v>
      </c>
      <c r="W642" s="135">
        <f t="shared" si="1264"/>
        <v>0</v>
      </c>
      <c r="X642" s="135">
        <f t="shared" si="1265"/>
        <v>0</v>
      </c>
      <c r="Y642" s="135"/>
      <c r="Z642" s="135">
        <f t="shared" si="1266"/>
        <v>0</v>
      </c>
      <c r="AA642" s="135">
        <f t="shared" si="1267"/>
        <v>0</v>
      </c>
      <c r="AB642" s="135">
        <f t="shared" si="1268"/>
        <v>0</v>
      </c>
      <c r="AC642" s="135">
        <f t="shared" si="791"/>
        <v>0</v>
      </c>
      <c r="AD642" s="139"/>
      <c r="AE642" s="139"/>
      <c r="AF642" s="139"/>
      <c r="AG642" s="139"/>
      <c r="AH642" s="139"/>
      <c r="AI642" s="139"/>
      <c r="AJ642" s="139"/>
      <c r="AK642" s="139"/>
      <c r="AL642" s="139"/>
      <c r="AM642" s="139"/>
      <c r="AN642" s="139"/>
      <c r="AO642" s="139"/>
      <c r="AP642" s="139"/>
      <c r="AQ642" s="139"/>
      <c r="AR642" s="139"/>
      <c r="AS642" s="139"/>
      <c r="AT642" s="139"/>
      <c r="AU642" s="139"/>
      <c r="AV642" s="139"/>
      <c r="AW642" s="139"/>
    </row>
    <row r="643" spans="1:49" ht="21.75" customHeight="1">
      <c r="A643" s="138"/>
      <c r="B643" s="133" t="str">
        <f t="array" ref="B643">INDEX(รายชื่ออาจารย์ตามสาขา!$C:$C,MATCH('เอกสารหมายเลข 1 ส่งเสิรม'!$T643,รายชื่ออาจารย์ตามสาขา!$B:$B,0))</f>
        <v>นางสาวมณีรัตน์  ศรีสวัสดิ์</v>
      </c>
      <c r="C643" s="133" t="str">
        <f t="array" ref="C643">INDEX(รายชื่ออาจารย์ตามสาขา!$D:$D,MATCH('เอกสารหมายเลข 1 ส่งเสิรม'!$T643,รายชื่ออาจารย์ตามสาขา!$B:$B,0))</f>
        <v>คณะวิทยาศาสตร์และเทคโนโลยี</v>
      </c>
      <c r="D643" s="134" t="str">
        <f t="array" ref="D643">INDEX(รายชื่ออาจารย์ตามสาขา!$E:$E,MATCH('เอกสารหมายเลข 1 ส่งเสิรม'!$T643,รายชื่ออาจารย์ตามสาขา!$B:$B,0))</f>
        <v>สาขาวิชาชีววิทยา</v>
      </c>
      <c r="E643" s="134"/>
      <c r="F643" s="134"/>
      <c r="G643" s="134"/>
      <c r="H643" s="134"/>
      <c r="I643" s="134" t="e">
        <f t="array" aca="1" ref="I643" ca="1">_xludf.IFNA(INDEX(รายชื่ออาจารย์ตามสาขา!$F:$F,MATCH('เอกสารหมายเลข 1 ส่งเสิรม'!$T643,รายชื่ออาจารย์ตามสาขา!$B:$B,0)),"บุคคลภายนอก")</f>
        <v>#NAME?</v>
      </c>
      <c r="J643" s="135" t="e">
        <f t="shared" ca="1" si="1259"/>
        <v>#NAME?</v>
      </c>
      <c r="K643" s="135" t="e">
        <f t="shared" ca="1" si="1260"/>
        <v>#NAME?</v>
      </c>
      <c r="L643" s="135"/>
      <c r="M643" s="135" t="e">
        <f t="shared" ca="1" si="1261"/>
        <v>#NAME?</v>
      </c>
      <c r="N643" s="135" t="e">
        <f t="shared" ca="1" si="1262"/>
        <v>#NAME?</v>
      </c>
      <c r="O643" s="135" t="e">
        <f t="shared" ca="1" si="1263"/>
        <v>#NAME?</v>
      </c>
      <c r="P643" s="135" t="e">
        <f t="shared" ca="1" si="789"/>
        <v>#NAME?</v>
      </c>
      <c r="Q643" s="134"/>
      <c r="R643" s="134"/>
      <c r="S643" s="134"/>
      <c r="T643" s="140">
        <v>1480700073773</v>
      </c>
      <c r="U643" s="140">
        <v>1480700073773</v>
      </c>
      <c r="V643" s="131">
        <f t="shared" si="18"/>
        <v>1</v>
      </c>
      <c r="W643" s="135">
        <f t="shared" si="1264"/>
        <v>0</v>
      </c>
      <c r="X643" s="135">
        <f t="shared" si="1265"/>
        <v>0</v>
      </c>
      <c r="Y643" s="135"/>
      <c r="Z643" s="135">
        <f t="shared" si="1266"/>
        <v>0</v>
      </c>
      <c r="AA643" s="135">
        <f t="shared" si="1267"/>
        <v>0</v>
      </c>
      <c r="AB643" s="135">
        <f t="shared" si="1268"/>
        <v>0</v>
      </c>
      <c r="AC643" s="135">
        <f t="shared" si="791"/>
        <v>0</v>
      </c>
      <c r="AD643" s="139"/>
      <c r="AE643" s="139"/>
      <c r="AF643" s="139"/>
      <c r="AG643" s="139"/>
      <c r="AH643" s="139"/>
      <c r="AI643" s="139"/>
      <c r="AJ643" s="139"/>
      <c r="AK643" s="139"/>
      <c r="AL643" s="139"/>
      <c r="AM643" s="139"/>
      <c r="AN643" s="139"/>
      <c r="AO643" s="139"/>
      <c r="AP643" s="139"/>
      <c r="AQ643" s="139"/>
      <c r="AR643" s="139"/>
      <c r="AS643" s="139"/>
      <c r="AT643" s="139"/>
      <c r="AU643" s="139"/>
      <c r="AV643" s="139"/>
      <c r="AW643" s="139"/>
    </row>
    <row r="644" spans="1:49" ht="21.75" customHeight="1">
      <c r="A644" s="138"/>
      <c r="B644" s="133" t="str">
        <f t="array" ref="B644">INDEX(รายชื่ออาจารย์ตามสาขา!$C:$C,MATCH('เอกสารหมายเลข 1 ส่งเสิรม'!$T644,รายชื่ออาจารย์ตามสาขา!$B:$B,0))</f>
        <v>นางสาวณัฐธิดา  อบภิรมย์</v>
      </c>
      <c r="C644" s="133" t="str">
        <f t="array" ref="C644">INDEX(รายชื่ออาจารย์ตามสาขา!$D:$D,MATCH('เอกสารหมายเลข 1 ส่งเสิรม'!$T644,รายชื่ออาจารย์ตามสาขา!$B:$B,0))</f>
        <v>คณะวิทยาศาสตร์และเทคโนโลยี</v>
      </c>
      <c r="D644" s="134" t="str">
        <f t="array" ref="D644">INDEX(รายชื่ออาจารย์ตามสาขา!$E:$E,MATCH('เอกสารหมายเลข 1 ส่งเสิรม'!$T644,รายชื่ออาจารย์ตามสาขา!$B:$B,0))</f>
        <v>สาขาวิชาชีววิทยา</v>
      </c>
      <c r="E644" s="134"/>
      <c r="F644" s="134"/>
      <c r="G644" s="134"/>
      <c r="H644" s="134"/>
      <c r="I644" s="134" t="e">
        <f t="array" aca="1" ref="I644" ca="1">_xludf.IFNA(INDEX(รายชื่ออาจารย์ตามสาขา!$F:$F,MATCH('เอกสารหมายเลข 1 ส่งเสิรม'!$T644,รายชื่ออาจารย์ตามสาขา!$B:$B,0)),"บุคคลภายนอก")</f>
        <v>#NAME?</v>
      </c>
      <c r="J644" s="135" t="e">
        <f t="shared" ca="1" si="1259"/>
        <v>#NAME?</v>
      </c>
      <c r="K644" s="135" t="e">
        <f t="shared" ca="1" si="1260"/>
        <v>#NAME?</v>
      </c>
      <c r="L644" s="135"/>
      <c r="M644" s="135" t="e">
        <f t="shared" ca="1" si="1261"/>
        <v>#NAME?</v>
      </c>
      <c r="N644" s="135" t="e">
        <f t="shared" ca="1" si="1262"/>
        <v>#NAME?</v>
      </c>
      <c r="O644" s="135" t="e">
        <f t="shared" ca="1" si="1263"/>
        <v>#NAME?</v>
      </c>
      <c r="P644" s="135" t="e">
        <f t="shared" ca="1" si="789"/>
        <v>#NAME?</v>
      </c>
      <c r="Q644" s="134"/>
      <c r="R644" s="134"/>
      <c r="S644" s="134"/>
      <c r="T644" s="140">
        <v>2565450000000</v>
      </c>
      <c r="U644" s="140">
        <v>2565450000000</v>
      </c>
      <c r="V644" s="131">
        <f t="shared" si="18"/>
        <v>1</v>
      </c>
      <c r="W644" s="135">
        <f t="shared" si="1264"/>
        <v>0</v>
      </c>
      <c r="X644" s="135">
        <f t="shared" si="1265"/>
        <v>0</v>
      </c>
      <c r="Y644" s="135"/>
      <c r="Z644" s="135">
        <f t="shared" si="1266"/>
        <v>0</v>
      </c>
      <c r="AA644" s="135">
        <f t="shared" si="1267"/>
        <v>0</v>
      </c>
      <c r="AB644" s="135">
        <f t="shared" si="1268"/>
        <v>0</v>
      </c>
      <c r="AC644" s="135">
        <f t="shared" si="791"/>
        <v>0</v>
      </c>
      <c r="AD644" s="139"/>
      <c r="AE644" s="139"/>
      <c r="AF644" s="139"/>
      <c r="AG644" s="139"/>
      <c r="AH644" s="139"/>
      <c r="AI644" s="139"/>
      <c r="AJ644" s="139"/>
      <c r="AK644" s="139"/>
      <c r="AL644" s="139"/>
      <c r="AM644" s="139"/>
      <c r="AN644" s="139"/>
      <c r="AO644" s="139"/>
      <c r="AP644" s="139"/>
      <c r="AQ644" s="139"/>
      <c r="AR644" s="139"/>
      <c r="AS644" s="139"/>
      <c r="AT644" s="139"/>
      <c r="AU644" s="139"/>
      <c r="AV644" s="139"/>
      <c r="AW644" s="139"/>
    </row>
    <row r="645" spans="1:49" ht="21.75" customHeight="1">
      <c r="A645" s="126">
        <v>5</v>
      </c>
      <c r="B645" s="127" t="str">
        <f>D646</f>
        <v>สาขาวิชาชีววิทยาและวิทยาศาสตร์สิ่งแวดล้อม</v>
      </c>
      <c r="C645" s="127"/>
      <c r="D645" s="128"/>
      <c r="E645" s="128"/>
      <c r="F645" s="128"/>
      <c r="G645" s="128"/>
      <c r="H645" s="128"/>
      <c r="I645" s="128"/>
      <c r="J645" s="129" t="e">
        <f t="shared" ref="J645:O645" ca="1" si="1269">SUMIF($D:$D,$B645,J:J)</f>
        <v>#NAME?</v>
      </c>
      <c r="K645" s="129" t="e">
        <f t="shared" ca="1" si="1269"/>
        <v>#NAME?</v>
      </c>
      <c r="L645" s="129">
        <f t="shared" si="1269"/>
        <v>0</v>
      </c>
      <c r="M645" s="129" t="e">
        <f t="shared" ca="1" si="1269"/>
        <v>#NAME?</v>
      </c>
      <c r="N645" s="129" t="e">
        <f t="shared" ca="1" si="1269"/>
        <v>#NAME?</v>
      </c>
      <c r="O645" s="129" t="e">
        <f t="shared" ca="1" si="1269"/>
        <v>#NAME?</v>
      </c>
      <c r="P645" s="129" t="e">
        <f t="shared" ca="1" si="789"/>
        <v>#NAME?</v>
      </c>
      <c r="Q645" s="128"/>
      <c r="R645" s="128"/>
      <c r="S645" s="128"/>
      <c r="T645" s="130"/>
      <c r="U645" s="130"/>
      <c r="V645" s="131">
        <f t="shared" si="18"/>
        <v>0</v>
      </c>
      <c r="W645" s="129">
        <f t="shared" ref="W645:AB645" si="1270">SUMIF($D:$D,$B645,W:W)</f>
        <v>0</v>
      </c>
      <c r="X645" s="129">
        <f t="shared" si="1270"/>
        <v>0</v>
      </c>
      <c r="Y645" s="129">
        <f t="shared" si="1270"/>
        <v>0</v>
      </c>
      <c r="Z645" s="129">
        <f t="shared" si="1270"/>
        <v>0</v>
      </c>
      <c r="AA645" s="129">
        <f t="shared" si="1270"/>
        <v>0</v>
      </c>
      <c r="AB645" s="129">
        <f t="shared" si="1270"/>
        <v>0</v>
      </c>
      <c r="AC645" s="129">
        <f t="shared" si="791"/>
        <v>0</v>
      </c>
      <c r="AD645" s="132"/>
      <c r="AE645" s="132"/>
      <c r="AF645" s="132"/>
      <c r="AG645" s="132"/>
      <c r="AH645" s="132"/>
      <c r="AI645" s="132"/>
      <c r="AJ645" s="132"/>
      <c r="AK645" s="132"/>
      <c r="AL645" s="132"/>
      <c r="AM645" s="132"/>
      <c r="AN645" s="132"/>
      <c r="AO645" s="132"/>
      <c r="AP645" s="132"/>
      <c r="AQ645" s="132"/>
      <c r="AR645" s="132"/>
      <c r="AS645" s="132"/>
      <c r="AT645" s="132"/>
      <c r="AU645" s="132"/>
      <c r="AV645" s="132"/>
      <c r="AW645" s="132"/>
    </row>
    <row r="646" spans="1:49" ht="21.75" customHeight="1">
      <c r="A646" s="138"/>
      <c r="B646" s="133" t="str">
        <f t="array" ref="B646">INDEX(รายชื่ออาจารย์ตามสาขา!$C:$C,MATCH('เอกสารหมายเลข 1 ส่งเสิรม'!$T646,รายชื่ออาจารย์ตามสาขา!$B:$B,0))</f>
        <v>นายพิชัย  ศรีมันตะ</v>
      </c>
      <c r="C646" s="133" t="str">
        <f t="array" ref="C646">INDEX(รายชื่ออาจารย์ตามสาขา!$D:$D,MATCH('เอกสารหมายเลข 1 ส่งเสิรม'!$T646,รายชื่ออาจารย์ตามสาขา!$B:$B,0))</f>
        <v>คณะวิทยาศาสตร์และเทคโนโลยี</v>
      </c>
      <c r="D646" s="134" t="str">
        <f t="array" ref="D646">INDEX(รายชื่ออาจารย์ตามสาขา!$E:$E,MATCH('เอกสารหมายเลข 1 ส่งเสิรม'!$T646,รายชื่ออาจารย์ตามสาขา!$B:$B,0))</f>
        <v>สาขาวิชาชีววิทยาและวิทยาศาสตร์สิ่งแวดล้อม</v>
      </c>
      <c r="E646" s="134"/>
      <c r="F646" s="134"/>
      <c r="G646" s="134"/>
      <c r="H646" s="134"/>
      <c r="I646" s="134" t="e">
        <f t="array" aca="1" ref="I646" ca="1">_xludf.IFNA(INDEX(รายชื่ออาจารย์ตามสาขา!$F:$F,MATCH('เอกสารหมายเลข 1 ส่งเสิรม'!$T646,รายชื่ออาจารย์ตามสาขา!$B:$B,0)),"บุคคลภายนอก")</f>
        <v>#NAME?</v>
      </c>
      <c r="J646" s="135" t="e">
        <f ca="1">IF(I646="ข้าราชการพลเรือนในสถาบันอุดมศึกษา",1,0)</f>
        <v>#NAME?</v>
      </c>
      <c r="K646" s="135" t="e">
        <f ca="1">IF(I646="พนักงานมหาวิทยาลัย",1,0)</f>
        <v>#NAME?</v>
      </c>
      <c r="L646" s="135"/>
      <c r="M646" s="135" t="e">
        <f ca="1">IF(I646="ลูกจ้างชั่วคราวรายเดือน",1,0)</f>
        <v>#NAME?</v>
      </c>
      <c r="N646" s="135" t="e">
        <f ca="1">IF(I646="อาจารย์พิเศษรายชั่วโมง",1,0)</f>
        <v>#NAME?</v>
      </c>
      <c r="O646" s="135" t="e">
        <f ca="1">IF(I646="บุคคลภายนอก",1,0)</f>
        <v>#NAME?</v>
      </c>
      <c r="P646" s="135" t="e">
        <f t="shared" ca="1" si="789"/>
        <v>#NAME?</v>
      </c>
      <c r="Q646" s="134"/>
      <c r="R646" s="134"/>
      <c r="S646" s="134"/>
      <c r="T646" s="140">
        <v>3499900135513</v>
      </c>
      <c r="U646" s="140">
        <v>3499900135513</v>
      </c>
      <c r="V646" s="131">
        <f t="shared" si="18"/>
        <v>1</v>
      </c>
      <c r="W646" s="135">
        <f>IF(V646="ข้าราชการพลเรือนในสถาบันอุดมศึกษา",1,0)</f>
        <v>0</v>
      </c>
      <c r="X646" s="135">
        <f>IF(V646="พนักงานมหาวิทยาลัย",1,0)</f>
        <v>0</v>
      </c>
      <c r="Y646" s="135"/>
      <c r="Z646" s="135">
        <f>IF(V646="ลูกจ้างชั่วคราวรายเดือน",1,0)</f>
        <v>0</v>
      </c>
      <c r="AA646" s="135">
        <f>IF(V646="อาจารย์พิเศษรายชั่วโมง",1,0)</f>
        <v>0</v>
      </c>
      <c r="AB646" s="135">
        <f>IF(V646="บุคคลภายนอก",1,0)</f>
        <v>0</v>
      </c>
      <c r="AC646" s="135">
        <f t="shared" si="791"/>
        <v>0</v>
      </c>
      <c r="AD646" s="139"/>
      <c r="AE646" s="139"/>
      <c r="AF646" s="139"/>
      <c r="AG646" s="139"/>
      <c r="AH646" s="139"/>
      <c r="AI646" s="139"/>
      <c r="AJ646" s="139"/>
      <c r="AK646" s="139"/>
      <c r="AL646" s="139"/>
      <c r="AM646" s="139"/>
      <c r="AN646" s="139"/>
      <c r="AO646" s="139"/>
      <c r="AP646" s="139"/>
      <c r="AQ646" s="139"/>
      <c r="AR646" s="139"/>
      <c r="AS646" s="139"/>
      <c r="AT646" s="139"/>
      <c r="AU646" s="139"/>
      <c r="AV646" s="139"/>
      <c r="AW646" s="139"/>
    </row>
    <row r="647" spans="1:49" ht="21.75" customHeight="1">
      <c r="A647" s="126">
        <v>6</v>
      </c>
      <c r="B647" s="127" t="str">
        <f>D648</f>
        <v>สาขาวิชาวิทยาศาสตร์สิ่งแวดล้อม</v>
      </c>
      <c r="C647" s="127"/>
      <c r="D647" s="128"/>
      <c r="E647" s="128"/>
      <c r="F647" s="128"/>
      <c r="G647" s="128"/>
      <c r="H647" s="128"/>
      <c r="I647" s="128"/>
      <c r="J647" s="129" t="e">
        <f t="shared" ref="J647:O647" ca="1" si="1271">SUMIF($D:$D,$B647,J:J)</f>
        <v>#NAME?</v>
      </c>
      <c r="K647" s="129" t="e">
        <f t="shared" ca="1" si="1271"/>
        <v>#NAME?</v>
      </c>
      <c r="L647" s="129">
        <f t="shared" si="1271"/>
        <v>0</v>
      </c>
      <c r="M647" s="129" t="e">
        <f t="shared" ca="1" si="1271"/>
        <v>#NAME?</v>
      </c>
      <c r="N647" s="129" t="e">
        <f t="shared" ca="1" si="1271"/>
        <v>#NAME?</v>
      </c>
      <c r="O647" s="129" t="e">
        <f t="shared" ca="1" si="1271"/>
        <v>#NAME?</v>
      </c>
      <c r="P647" s="129" t="e">
        <f t="shared" ca="1" si="789"/>
        <v>#NAME?</v>
      </c>
      <c r="Q647" s="128"/>
      <c r="R647" s="128"/>
      <c r="S647" s="128"/>
      <c r="T647" s="130"/>
      <c r="U647" s="130"/>
      <c r="V647" s="131">
        <f t="shared" si="18"/>
        <v>0</v>
      </c>
      <c r="W647" s="129">
        <f t="shared" ref="W647:AB647" si="1272">SUMIF($D:$D,$B647,W:W)</f>
        <v>0</v>
      </c>
      <c r="X647" s="129">
        <f t="shared" si="1272"/>
        <v>0</v>
      </c>
      <c r="Y647" s="129">
        <f t="shared" si="1272"/>
        <v>0</v>
      </c>
      <c r="Z647" s="129">
        <f t="shared" si="1272"/>
        <v>0</v>
      </c>
      <c r="AA647" s="129">
        <f t="shared" si="1272"/>
        <v>0</v>
      </c>
      <c r="AB647" s="129">
        <f t="shared" si="1272"/>
        <v>0</v>
      </c>
      <c r="AC647" s="129">
        <f t="shared" si="791"/>
        <v>0</v>
      </c>
      <c r="AD647" s="132"/>
      <c r="AE647" s="132"/>
      <c r="AF647" s="132"/>
      <c r="AG647" s="132"/>
      <c r="AH647" s="132"/>
      <c r="AI647" s="132"/>
      <c r="AJ647" s="132"/>
      <c r="AK647" s="132"/>
      <c r="AL647" s="132"/>
      <c r="AM647" s="132"/>
      <c r="AN647" s="132"/>
      <c r="AO647" s="132"/>
      <c r="AP647" s="132"/>
      <c r="AQ647" s="132"/>
      <c r="AR647" s="132"/>
      <c r="AS647" s="132"/>
      <c r="AT647" s="132"/>
      <c r="AU647" s="132"/>
      <c r="AV647" s="132"/>
      <c r="AW647" s="132"/>
    </row>
    <row r="648" spans="1:49" ht="21.75" customHeight="1">
      <c r="A648" s="138"/>
      <c r="B648" s="133" t="str">
        <f t="array" ref="B648">INDEX(รายชื่ออาจารย์ตามสาขา!$C:$C,MATCH('เอกสารหมายเลข 1 ส่งเสิรม'!$T648,รายชื่ออาจารย์ตามสาขา!$B:$B,0))</f>
        <v>นายฐากร  เจริญรัมย์</v>
      </c>
      <c r="C648" s="133" t="str">
        <f t="array" ref="C648">INDEX(รายชื่ออาจารย์ตามสาขา!$D:$D,MATCH('เอกสารหมายเลข 1 ส่งเสิรม'!$T648,รายชื่ออาจารย์ตามสาขา!$B:$B,0))</f>
        <v>คณะวิทยาศาสตร์และเทคโนโลยี</v>
      </c>
      <c r="D648" s="134" t="str">
        <f t="array" ref="D648">INDEX(รายชื่ออาจารย์ตามสาขา!$E:$E,MATCH('เอกสารหมายเลข 1 ส่งเสิรม'!$T648,รายชื่ออาจารย์ตามสาขา!$B:$B,0))</f>
        <v>สาขาวิชาวิทยาศาสตร์สิ่งแวดล้อม</v>
      </c>
      <c r="E648" s="134"/>
      <c r="F648" s="134"/>
      <c r="G648" s="134"/>
      <c r="H648" s="134"/>
      <c r="I648" s="134" t="e">
        <f t="array" aca="1" ref="I648" ca="1">_xludf.IFNA(INDEX(รายชื่ออาจารย์ตามสาขา!$F:$F,MATCH('เอกสารหมายเลข 1 ส่งเสิรม'!$T648,รายชื่ออาจารย์ตามสาขา!$B:$B,0)),"บุคคลภายนอก")</f>
        <v>#NAME?</v>
      </c>
      <c r="J648" s="135" t="e">
        <f t="shared" ref="J648:J649" ca="1" si="1273">IF(I648="ข้าราชการพลเรือนในสถาบันอุดมศึกษา",1,0)</f>
        <v>#NAME?</v>
      </c>
      <c r="K648" s="135" t="e">
        <f t="shared" ref="K648:K649" ca="1" si="1274">IF(I648="พนักงานมหาวิทยาลัย",1,0)</f>
        <v>#NAME?</v>
      </c>
      <c r="L648" s="135"/>
      <c r="M648" s="135" t="e">
        <f t="shared" ref="M648:M649" ca="1" si="1275">IF(I648="ลูกจ้างชั่วคราวรายเดือน",1,0)</f>
        <v>#NAME?</v>
      </c>
      <c r="N648" s="135" t="e">
        <f t="shared" ref="N648:N649" ca="1" si="1276">IF(I648="อาจารย์พิเศษรายชั่วโมง",1,0)</f>
        <v>#NAME?</v>
      </c>
      <c r="O648" s="135" t="e">
        <f t="shared" ref="O648:O649" ca="1" si="1277">IF(I648="บุคคลภายนอก",1,0)</f>
        <v>#NAME?</v>
      </c>
      <c r="P648" s="135" t="e">
        <f t="shared" ca="1" si="789"/>
        <v>#NAME?</v>
      </c>
      <c r="Q648" s="134"/>
      <c r="R648" s="134"/>
      <c r="S648" s="134"/>
      <c r="T648" s="140">
        <v>3310300690985</v>
      </c>
      <c r="U648" s="140">
        <v>3310300690985</v>
      </c>
      <c r="V648" s="131">
        <f t="shared" si="18"/>
        <v>1</v>
      </c>
      <c r="W648" s="135">
        <f t="shared" ref="W648:W649" si="1278">IF(V648="ข้าราชการพลเรือนในสถาบันอุดมศึกษา",1,0)</f>
        <v>0</v>
      </c>
      <c r="X648" s="135">
        <f t="shared" ref="X648:X649" si="1279">IF(V648="พนักงานมหาวิทยาลัย",1,0)</f>
        <v>0</v>
      </c>
      <c r="Y648" s="135"/>
      <c r="Z648" s="135">
        <f t="shared" ref="Z648:Z649" si="1280">IF(V648="ลูกจ้างชั่วคราวรายเดือน",1,0)</f>
        <v>0</v>
      </c>
      <c r="AA648" s="135">
        <f t="shared" ref="AA648:AA649" si="1281">IF(V648="อาจารย์พิเศษรายชั่วโมง",1,0)</f>
        <v>0</v>
      </c>
      <c r="AB648" s="135">
        <f t="shared" ref="AB648:AB649" si="1282">IF(V648="บุคคลภายนอก",1,0)</f>
        <v>0</v>
      </c>
      <c r="AC648" s="135">
        <f t="shared" si="791"/>
        <v>0</v>
      </c>
      <c r="AD648" s="139"/>
      <c r="AE648" s="139"/>
      <c r="AF648" s="139"/>
      <c r="AG648" s="139"/>
      <c r="AH648" s="139"/>
      <c r="AI648" s="139"/>
      <c r="AJ648" s="139"/>
      <c r="AK648" s="139"/>
      <c r="AL648" s="139"/>
      <c r="AM648" s="139"/>
      <c r="AN648" s="139"/>
      <c r="AO648" s="139"/>
      <c r="AP648" s="139"/>
      <c r="AQ648" s="139"/>
      <c r="AR648" s="139"/>
      <c r="AS648" s="139"/>
      <c r="AT648" s="139"/>
      <c r="AU648" s="139"/>
      <c r="AV648" s="139"/>
      <c r="AW648" s="139"/>
    </row>
    <row r="649" spans="1:49" ht="21.75" customHeight="1">
      <c r="A649" s="138"/>
      <c r="B649" s="133" t="str">
        <f t="array" ref="B649">INDEX(รายชื่ออาจารย์ตามสาขา!$C:$C,MATCH('เอกสารหมายเลข 1 ส่งเสิรม'!$T649,รายชื่ออาจารย์ตามสาขา!$B:$B,0))</f>
        <v>นายทรงพล  ประโยชน์มี</v>
      </c>
      <c r="C649" s="133" t="str">
        <f t="array" ref="C649">INDEX(รายชื่ออาจารย์ตามสาขา!$D:$D,MATCH('เอกสารหมายเลข 1 ส่งเสิรม'!$T649,รายชื่ออาจารย์ตามสาขา!$B:$B,0))</f>
        <v>คณะวิทยาศาสตร์และเทคโนโลยี</v>
      </c>
      <c r="D649" s="134" t="str">
        <f t="array" ref="D649">INDEX(รายชื่ออาจารย์ตามสาขา!$E:$E,MATCH('เอกสารหมายเลข 1 ส่งเสิรม'!$T649,รายชื่ออาจารย์ตามสาขา!$B:$B,0))</f>
        <v>สาขาวิชาวิทยาศาสตร์สิ่งแวดล้อม</v>
      </c>
      <c r="E649" s="134"/>
      <c r="F649" s="134"/>
      <c r="G649" s="134"/>
      <c r="H649" s="134"/>
      <c r="I649" s="134" t="e">
        <f t="array" aca="1" ref="I649" ca="1">_xludf.IFNA(INDEX(รายชื่ออาจารย์ตามสาขา!$F:$F,MATCH('เอกสารหมายเลข 1 ส่งเสิรม'!$T649,รายชื่ออาจารย์ตามสาขา!$B:$B,0)),"บุคคลภายนอก")</f>
        <v>#NAME?</v>
      </c>
      <c r="J649" s="135" t="e">
        <f t="shared" ca="1" si="1273"/>
        <v>#NAME?</v>
      </c>
      <c r="K649" s="135" t="e">
        <f t="shared" ca="1" si="1274"/>
        <v>#NAME?</v>
      </c>
      <c r="L649" s="135"/>
      <c r="M649" s="135" t="e">
        <f t="shared" ca="1" si="1275"/>
        <v>#NAME?</v>
      </c>
      <c r="N649" s="135" t="e">
        <f t="shared" ca="1" si="1276"/>
        <v>#NAME?</v>
      </c>
      <c r="O649" s="135" t="e">
        <f t="shared" ca="1" si="1277"/>
        <v>#NAME?</v>
      </c>
      <c r="P649" s="135" t="e">
        <f t="shared" ca="1" si="789"/>
        <v>#NAME?</v>
      </c>
      <c r="Q649" s="134"/>
      <c r="R649" s="134"/>
      <c r="S649" s="134"/>
      <c r="T649" s="140">
        <v>1400600035918</v>
      </c>
      <c r="U649" s="140">
        <v>1400600035918</v>
      </c>
      <c r="V649" s="131">
        <f t="shared" si="18"/>
        <v>1</v>
      </c>
      <c r="W649" s="135">
        <f t="shared" si="1278"/>
        <v>0</v>
      </c>
      <c r="X649" s="135">
        <f t="shared" si="1279"/>
        <v>0</v>
      </c>
      <c r="Y649" s="135"/>
      <c r="Z649" s="135">
        <f t="shared" si="1280"/>
        <v>0</v>
      </c>
      <c r="AA649" s="135">
        <f t="shared" si="1281"/>
        <v>0</v>
      </c>
      <c r="AB649" s="135">
        <f t="shared" si="1282"/>
        <v>0</v>
      </c>
      <c r="AC649" s="135">
        <f t="shared" si="791"/>
        <v>0</v>
      </c>
      <c r="AD649" s="139"/>
      <c r="AE649" s="139"/>
      <c r="AF649" s="139"/>
      <c r="AG649" s="139"/>
      <c r="AH649" s="139"/>
      <c r="AI649" s="139"/>
      <c r="AJ649" s="139"/>
      <c r="AK649" s="139"/>
      <c r="AL649" s="139"/>
      <c r="AM649" s="139"/>
      <c r="AN649" s="139"/>
      <c r="AO649" s="139"/>
      <c r="AP649" s="139"/>
      <c r="AQ649" s="139"/>
      <c r="AR649" s="139"/>
      <c r="AS649" s="139"/>
      <c r="AT649" s="139"/>
      <c r="AU649" s="139"/>
      <c r="AV649" s="139"/>
      <c r="AW649" s="139"/>
    </row>
    <row r="650" spans="1:49" ht="21.75" customHeight="1">
      <c r="A650" s="126">
        <v>7</v>
      </c>
      <c r="B650" s="127" t="str">
        <f>D651</f>
        <v>สาขาวิชาวิทยาศาสตร์สุขภาพ</v>
      </c>
      <c r="C650" s="127"/>
      <c r="D650" s="128"/>
      <c r="E650" s="128"/>
      <c r="F650" s="128"/>
      <c r="G650" s="128"/>
      <c r="H650" s="128"/>
      <c r="I650" s="128"/>
      <c r="J650" s="129" t="e">
        <f t="shared" ref="J650:O650" ca="1" si="1283">SUMIF($D:$D,$B650,J:J)</f>
        <v>#NAME?</v>
      </c>
      <c r="K650" s="129" t="e">
        <f t="shared" ca="1" si="1283"/>
        <v>#NAME?</v>
      </c>
      <c r="L650" s="129">
        <f t="shared" si="1283"/>
        <v>0</v>
      </c>
      <c r="M650" s="129" t="e">
        <f t="shared" ca="1" si="1283"/>
        <v>#NAME?</v>
      </c>
      <c r="N650" s="129" t="e">
        <f t="shared" ca="1" si="1283"/>
        <v>#NAME?</v>
      </c>
      <c r="O650" s="129" t="e">
        <f t="shared" ca="1" si="1283"/>
        <v>#NAME?</v>
      </c>
      <c r="P650" s="129" t="e">
        <f t="shared" ca="1" si="789"/>
        <v>#NAME?</v>
      </c>
      <c r="Q650" s="128"/>
      <c r="R650" s="128"/>
      <c r="S650" s="128"/>
      <c r="T650" s="130"/>
      <c r="U650" s="130"/>
      <c r="V650" s="131">
        <f t="shared" si="18"/>
        <v>0</v>
      </c>
      <c r="W650" s="129">
        <f t="shared" ref="W650:AB650" si="1284">SUMIF($D:$D,$B650,W:W)</f>
        <v>0</v>
      </c>
      <c r="X650" s="129">
        <f t="shared" si="1284"/>
        <v>0</v>
      </c>
      <c r="Y650" s="129">
        <f t="shared" si="1284"/>
        <v>0</v>
      </c>
      <c r="Z650" s="129">
        <f t="shared" si="1284"/>
        <v>0</v>
      </c>
      <c r="AA650" s="129">
        <f t="shared" si="1284"/>
        <v>0</v>
      </c>
      <c r="AB650" s="129">
        <f t="shared" si="1284"/>
        <v>0</v>
      </c>
      <c r="AC650" s="129">
        <f t="shared" si="791"/>
        <v>0</v>
      </c>
      <c r="AD650" s="132"/>
      <c r="AE650" s="132"/>
      <c r="AF650" s="132"/>
      <c r="AG650" s="132"/>
      <c r="AH650" s="132"/>
      <c r="AI650" s="132"/>
      <c r="AJ650" s="132"/>
      <c r="AK650" s="132"/>
      <c r="AL650" s="132"/>
      <c r="AM650" s="132"/>
      <c r="AN650" s="132"/>
      <c r="AO650" s="132"/>
      <c r="AP650" s="132"/>
      <c r="AQ650" s="132"/>
      <c r="AR650" s="132"/>
      <c r="AS650" s="132"/>
      <c r="AT650" s="132"/>
      <c r="AU650" s="132"/>
      <c r="AV650" s="132"/>
      <c r="AW650" s="132"/>
    </row>
    <row r="651" spans="1:49" ht="21.75" customHeight="1">
      <c r="A651" s="138"/>
      <c r="B651" s="133" t="str">
        <f t="array" ref="B651">INDEX(รายชื่ออาจารย์ตามสาขา!$C:$C,MATCH('เอกสารหมายเลข 1 ส่งเสิรม'!$T651,รายชื่ออาจารย์ตามสาขา!$B:$B,0))</f>
        <v>ผศ.ณีรนุช  วรไธสง</v>
      </c>
      <c r="C651" s="133" t="str">
        <f t="array" ref="C651">INDEX(รายชื่ออาจารย์ตามสาขา!$D:$D,MATCH('เอกสารหมายเลข 1 ส่งเสิรม'!$T651,รายชื่ออาจารย์ตามสาขา!$B:$B,0))</f>
        <v>คณะวิทยาศาสตร์และเทคโนโลยี</v>
      </c>
      <c r="D651" s="134" t="str">
        <f t="array" ref="D651">INDEX(รายชื่ออาจารย์ตามสาขา!$E:$E,MATCH('เอกสารหมายเลข 1 ส่งเสิรม'!$T651,รายชื่ออาจารย์ตามสาขา!$B:$B,0))</f>
        <v>สาขาวิชาวิทยาศาสตร์สุขภาพ</v>
      </c>
      <c r="E651" s="134"/>
      <c r="F651" s="134"/>
      <c r="G651" s="134"/>
      <c r="H651" s="134"/>
      <c r="I651" s="134" t="e">
        <f t="array" aca="1" ref="I651" ca="1">_xludf.IFNA(INDEX(รายชื่ออาจารย์ตามสาขา!$F:$F,MATCH('เอกสารหมายเลข 1 ส่งเสิรม'!$T651,รายชื่ออาจารย์ตามสาขา!$B:$B,0)),"บุคคลภายนอก")</f>
        <v>#NAME?</v>
      </c>
      <c r="J651" s="135" t="e">
        <f t="shared" ref="J651:J655" ca="1" si="1285">IF(I651="ข้าราชการพลเรือนในสถาบันอุดมศึกษา",1,0)</f>
        <v>#NAME?</v>
      </c>
      <c r="K651" s="135" t="e">
        <f t="shared" ref="K651:K655" ca="1" si="1286">IF(I651="พนักงานมหาวิทยาลัย",1,0)</f>
        <v>#NAME?</v>
      </c>
      <c r="L651" s="135"/>
      <c r="M651" s="135" t="e">
        <f t="shared" ref="M651:M655" ca="1" si="1287">IF(I651="ลูกจ้างชั่วคราวรายเดือน",1,0)</f>
        <v>#NAME?</v>
      </c>
      <c r="N651" s="135" t="e">
        <f t="shared" ref="N651:N655" ca="1" si="1288">IF(I651="อาจารย์พิเศษรายชั่วโมง",1,0)</f>
        <v>#NAME?</v>
      </c>
      <c r="O651" s="135" t="e">
        <f t="shared" ref="O651:O655" ca="1" si="1289">IF(I651="บุคคลภายนอก",1,0)</f>
        <v>#NAME?</v>
      </c>
      <c r="P651" s="135" t="e">
        <f t="shared" ca="1" si="789"/>
        <v>#NAME?</v>
      </c>
      <c r="Q651" s="134"/>
      <c r="R651" s="134"/>
      <c r="S651" s="134"/>
      <c r="T651" s="140">
        <v>3470101524715</v>
      </c>
      <c r="U651" s="140">
        <v>3470101524715</v>
      </c>
      <c r="V651" s="131">
        <f t="shared" si="18"/>
        <v>1</v>
      </c>
      <c r="W651" s="135">
        <f t="shared" ref="W651:W655" si="1290">IF(V651="ข้าราชการพลเรือนในสถาบันอุดมศึกษา",1,0)</f>
        <v>0</v>
      </c>
      <c r="X651" s="135">
        <f t="shared" ref="X651:X655" si="1291">IF(V651="พนักงานมหาวิทยาลัย",1,0)</f>
        <v>0</v>
      </c>
      <c r="Y651" s="135"/>
      <c r="Z651" s="135">
        <f t="shared" ref="Z651:Z655" si="1292">IF(V651="ลูกจ้างชั่วคราวรายเดือน",1,0)</f>
        <v>0</v>
      </c>
      <c r="AA651" s="135">
        <f t="shared" ref="AA651:AA655" si="1293">IF(V651="อาจารย์พิเศษรายชั่วโมง",1,0)</f>
        <v>0</v>
      </c>
      <c r="AB651" s="135">
        <f t="shared" ref="AB651:AB655" si="1294">IF(V651="บุคคลภายนอก",1,0)</f>
        <v>0</v>
      </c>
      <c r="AC651" s="135">
        <f t="shared" si="791"/>
        <v>0</v>
      </c>
      <c r="AD651" s="139"/>
      <c r="AE651" s="139"/>
      <c r="AF651" s="139"/>
      <c r="AG651" s="139"/>
      <c r="AH651" s="139"/>
      <c r="AI651" s="139"/>
      <c r="AJ651" s="139"/>
      <c r="AK651" s="139"/>
      <c r="AL651" s="139"/>
      <c r="AM651" s="139"/>
      <c r="AN651" s="139"/>
      <c r="AO651" s="139"/>
      <c r="AP651" s="139"/>
      <c r="AQ651" s="139"/>
      <c r="AR651" s="139"/>
      <c r="AS651" s="139"/>
      <c r="AT651" s="139"/>
      <c r="AU651" s="139"/>
      <c r="AV651" s="139"/>
      <c r="AW651" s="139"/>
    </row>
    <row r="652" spans="1:49" ht="21.75" customHeight="1">
      <c r="A652" s="138"/>
      <c r="B652" s="133" t="str">
        <f t="array" ref="B652">INDEX(รายชื่ออาจารย์ตามสาขา!$C:$C,MATCH('เอกสารหมายเลข 1 ส่งเสิรม'!$T652,รายชื่ออาจารย์ตามสาขา!$B:$B,0))</f>
        <v>นายภูวสิทธิ์  ภูลวรรณ</v>
      </c>
      <c r="C652" s="133" t="str">
        <f t="array" ref="C652">INDEX(รายชื่ออาจารย์ตามสาขา!$D:$D,MATCH('เอกสารหมายเลข 1 ส่งเสิรม'!$T652,รายชื่ออาจารย์ตามสาขา!$B:$B,0))</f>
        <v>คณะวิทยาศาสตร์และเทคโนโลยี</v>
      </c>
      <c r="D652" s="134" t="str">
        <f t="array" ref="D652">INDEX(รายชื่ออาจารย์ตามสาขา!$E:$E,MATCH('เอกสารหมายเลข 1 ส่งเสิรม'!$T652,รายชื่ออาจารย์ตามสาขา!$B:$B,0))</f>
        <v>สาขาวิชาวิทยาศาสตร์สุขภาพ</v>
      </c>
      <c r="E652" s="134"/>
      <c r="F652" s="134"/>
      <c r="G652" s="134"/>
      <c r="H652" s="134"/>
      <c r="I652" s="134" t="e">
        <f t="array" aca="1" ref="I652" ca="1">_xludf.IFNA(INDEX(รายชื่ออาจารย์ตามสาขา!$F:$F,MATCH('เอกสารหมายเลข 1 ส่งเสิรม'!$T652,รายชื่ออาจารย์ตามสาขา!$B:$B,0)),"บุคคลภายนอก")</f>
        <v>#NAME?</v>
      </c>
      <c r="J652" s="135" t="e">
        <f t="shared" ca="1" si="1285"/>
        <v>#NAME?</v>
      </c>
      <c r="K652" s="135" t="e">
        <f t="shared" ca="1" si="1286"/>
        <v>#NAME?</v>
      </c>
      <c r="L652" s="135"/>
      <c r="M652" s="135" t="e">
        <f t="shared" ca="1" si="1287"/>
        <v>#NAME?</v>
      </c>
      <c r="N652" s="135" t="e">
        <f t="shared" ca="1" si="1288"/>
        <v>#NAME?</v>
      </c>
      <c r="O652" s="135" t="e">
        <f t="shared" ca="1" si="1289"/>
        <v>#NAME?</v>
      </c>
      <c r="P652" s="135" t="e">
        <f t="shared" ca="1" si="789"/>
        <v>#NAME?</v>
      </c>
      <c r="Q652" s="134"/>
      <c r="R652" s="134"/>
      <c r="S652" s="134"/>
      <c r="T652" s="140">
        <v>1479900133727</v>
      </c>
      <c r="U652" s="140">
        <v>1479900133727</v>
      </c>
      <c r="V652" s="131">
        <f t="shared" si="18"/>
        <v>1</v>
      </c>
      <c r="W652" s="135">
        <f t="shared" si="1290"/>
        <v>0</v>
      </c>
      <c r="X652" s="135">
        <f t="shared" si="1291"/>
        <v>0</v>
      </c>
      <c r="Y652" s="135"/>
      <c r="Z652" s="135">
        <f t="shared" si="1292"/>
        <v>0</v>
      </c>
      <c r="AA652" s="135">
        <f t="shared" si="1293"/>
        <v>0</v>
      </c>
      <c r="AB652" s="135">
        <f t="shared" si="1294"/>
        <v>0</v>
      </c>
      <c r="AC652" s="135">
        <f t="shared" si="791"/>
        <v>0</v>
      </c>
      <c r="AD652" s="139"/>
      <c r="AE652" s="139"/>
      <c r="AF652" s="139"/>
      <c r="AG652" s="139"/>
      <c r="AH652" s="139"/>
      <c r="AI652" s="139"/>
      <c r="AJ652" s="139"/>
      <c r="AK652" s="139"/>
      <c r="AL652" s="139"/>
      <c r="AM652" s="139"/>
      <c r="AN652" s="139"/>
      <c r="AO652" s="139"/>
      <c r="AP652" s="139"/>
      <c r="AQ652" s="139"/>
      <c r="AR652" s="139"/>
      <c r="AS652" s="139"/>
      <c r="AT652" s="139"/>
      <c r="AU652" s="139"/>
      <c r="AV652" s="139"/>
      <c r="AW652" s="139"/>
    </row>
    <row r="653" spans="1:49" ht="21.75" customHeight="1">
      <c r="A653" s="138"/>
      <c r="B653" s="133" t="str">
        <f t="array" ref="B653">INDEX(รายชื่ออาจารย์ตามสาขา!$C:$C,MATCH('เอกสารหมายเลข 1 ส่งเสิรม'!$T653,รายชื่ออาจารย์ตามสาขา!$B:$B,0))</f>
        <v>นางสาววิบูลย์สุข  ตาลกุล</v>
      </c>
      <c r="C653" s="133" t="str">
        <f t="array" ref="C653">INDEX(รายชื่ออาจารย์ตามสาขา!$D:$D,MATCH('เอกสารหมายเลข 1 ส่งเสิรม'!$T653,รายชื่ออาจารย์ตามสาขา!$B:$B,0))</f>
        <v>คณะวิทยาศาสตร์และเทคโนโลยี</v>
      </c>
      <c r="D653" s="134" t="str">
        <f t="array" ref="D653">INDEX(รายชื่ออาจารย์ตามสาขา!$E:$E,MATCH('เอกสารหมายเลข 1 ส่งเสิรม'!$T653,รายชื่ออาจารย์ตามสาขา!$B:$B,0))</f>
        <v>สาขาวิชาวิทยาศาสตร์สุขภาพ</v>
      </c>
      <c r="E653" s="134"/>
      <c r="F653" s="134"/>
      <c r="G653" s="134"/>
      <c r="H653" s="134"/>
      <c r="I653" s="134" t="e">
        <f t="array" aca="1" ref="I653" ca="1">_xludf.IFNA(INDEX(รายชื่ออาจารย์ตามสาขา!$F:$F,MATCH('เอกสารหมายเลข 1 ส่งเสิรม'!$T653,รายชื่ออาจารย์ตามสาขา!$B:$B,0)),"บุคคลภายนอก")</f>
        <v>#NAME?</v>
      </c>
      <c r="J653" s="135" t="e">
        <f t="shared" ca="1" si="1285"/>
        <v>#NAME?</v>
      </c>
      <c r="K653" s="135" t="e">
        <f t="shared" ca="1" si="1286"/>
        <v>#NAME?</v>
      </c>
      <c r="L653" s="135"/>
      <c r="M653" s="135" t="e">
        <f t="shared" ca="1" si="1287"/>
        <v>#NAME?</v>
      </c>
      <c r="N653" s="135" t="e">
        <f t="shared" ca="1" si="1288"/>
        <v>#NAME?</v>
      </c>
      <c r="O653" s="135" t="e">
        <f t="shared" ca="1" si="1289"/>
        <v>#NAME?</v>
      </c>
      <c r="P653" s="135" t="e">
        <f t="shared" ca="1" si="789"/>
        <v>#NAME?</v>
      </c>
      <c r="Q653" s="134"/>
      <c r="R653" s="134"/>
      <c r="S653" s="134"/>
      <c r="T653" s="140">
        <v>3470100838295</v>
      </c>
      <c r="U653" s="140">
        <v>3470100838295</v>
      </c>
      <c r="V653" s="131">
        <f t="shared" si="18"/>
        <v>1</v>
      </c>
      <c r="W653" s="135">
        <f t="shared" si="1290"/>
        <v>0</v>
      </c>
      <c r="X653" s="135">
        <f t="shared" si="1291"/>
        <v>0</v>
      </c>
      <c r="Y653" s="135"/>
      <c r="Z653" s="135">
        <f t="shared" si="1292"/>
        <v>0</v>
      </c>
      <c r="AA653" s="135">
        <f t="shared" si="1293"/>
        <v>0</v>
      </c>
      <c r="AB653" s="135">
        <f t="shared" si="1294"/>
        <v>0</v>
      </c>
      <c r="AC653" s="135">
        <f t="shared" si="791"/>
        <v>0</v>
      </c>
      <c r="AD653" s="139"/>
      <c r="AE653" s="139"/>
      <c r="AF653" s="139"/>
      <c r="AG653" s="139"/>
      <c r="AH653" s="139"/>
      <c r="AI653" s="139"/>
      <c r="AJ653" s="139"/>
      <c r="AK653" s="139"/>
      <c r="AL653" s="139"/>
      <c r="AM653" s="139"/>
      <c r="AN653" s="139"/>
      <c r="AO653" s="139"/>
      <c r="AP653" s="139"/>
      <c r="AQ653" s="139"/>
      <c r="AR653" s="139"/>
      <c r="AS653" s="139"/>
      <c r="AT653" s="139"/>
      <c r="AU653" s="139"/>
      <c r="AV653" s="139"/>
      <c r="AW653" s="139"/>
    </row>
    <row r="654" spans="1:49" ht="21.75" customHeight="1">
      <c r="A654" s="138"/>
      <c r="B654" s="133" t="str">
        <f t="array" ref="B654">INDEX(รายชื่ออาจารย์ตามสาขา!$C:$C,MATCH('เอกสารหมายเลข 1 ส่งเสิรม'!$T654,รายชื่ออาจารย์ตามสาขา!$B:$B,0))</f>
        <v>นางสาวศศิวรรณ  ทัศนเอี่ยม</v>
      </c>
      <c r="C654" s="133" t="str">
        <f t="array" ref="C654">INDEX(รายชื่ออาจารย์ตามสาขา!$D:$D,MATCH('เอกสารหมายเลข 1 ส่งเสิรม'!$T654,รายชื่ออาจารย์ตามสาขา!$B:$B,0))</f>
        <v>คณะวิทยาศาสตร์และเทคโนโลยี</v>
      </c>
      <c r="D654" s="134" t="str">
        <f t="array" ref="D654">INDEX(รายชื่ออาจารย์ตามสาขา!$E:$E,MATCH('เอกสารหมายเลข 1 ส่งเสิรม'!$T654,รายชื่ออาจารย์ตามสาขา!$B:$B,0))</f>
        <v>สาขาวิชาวิทยาศาสตร์สุขภาพ</v>
      </c>
      <c r="E654" s="134"/>
      <c r="F654" s="134"/>
      <c r="G654" s="134"/>
      <c r="H654" s="134"/>
      <c r="I654" s="134" t="e">
        <f t="array" aca="1" ref="I654" ca="1">_xludf.IFNA(INDEX(รายชื่ออาจารย์ตามสาขา!$F:$F,MATCH('เอกสารหมายเลข 1 ส่งเสิรม'!$T654,รายชื่ออาจารย์ตามสาขา!$B:$B,0)),"บุคคลภายนอก")</f>
        <v>#NAME?</v>
      </c>
      <c r="J654" s="135" t="e">
        <f t="shared" ca="1" si="1285"/>
        <v>#NAME?</v>
      </c>
      <c r="K654" s="135" t="e">
        <f t="shared" ca="1" si="1286"/>
        <v>#NAME?</v>
      </c>
      <c r="L654" s="135"/>
      <c r="M654" s="135" t="e">
        <f t="shared" ca="1" si="1287"/>
        <v>#NAME?</v>
      </c>
      <c r="N654" s="135" t="e">
        <f t="shared" ca="1" si="1288"/>
        <v>#NAME?</v>
      </c>
      <c r="O654" s="135" t="e">
        <f t="shared" ca="1" si="1289"/>
        <v>#NAME?</v>
      </c>
      <c r="P654" s="135" t="e">
        <f t="shared" ca="1" si="789"/>
        <v>#NAME?</v>
      </c>
      <c r="Q654" s="134"/>
      <c r="R654" s="134"/>
      <c r="S654" s="134"/>
      <c r="T654" s="140">
        <v>3479900007213</v>
      </c>
      <c r="U654" s="140">
        <v>3479900007213</v>
      </c>
      <c r="V654" s="131">
        <f t="shared" si="18"/>
        <v>1</v>
      </c>
      <c r="W654" s="135">
        <f t="shared" si="1290"/>
        <v>0</v>
      </c>
      <c r="X654" s="135">
        <f t="shared" si="1291"/>
        <v>0</v>
      </c>
      <c r="Y654" s="135"/>
      <c r="Z654" s="135">
        <f t="shared" si="1292"/>
        <v>0</v>
      </c>
      <c r="AA654" s="135">
        <f t="shared" si="1293"/>
        <v>0</v>
      </c>
      <c r="AB654" s="135">
        <f t="shared" si="1294"/>
        <v>0</v>
      </c>
      <c r="AC654" s="135">
        <f t="shared" si="791"/>
        <v>0</v>
      </c>
      <c r="AD654" s="139"/>
      <c r="AE654" s="139"/>
      <c r="AF654" s="139"/>
      <c r="AG654" s="139"/>
      <c r="AH654" s="139"/>
      <c r="AI654" s="139"/>
      <c r="AJ654" s="139"/>
      <c r="AK654" s="139"/>
      <c r="AL654" s="139"/>
      <c r="AM654" s="139"/>
      <c r="AN654" s="139"/>
      <c r="AO654" s="139"/>
      <c r="AP654" s="139"/>
      <c r="AQ654" s="139"/>
      <c r="AR654" s="139"/>
      <c r="AS654" s="139"/>
      <c r="AT654" s="139"/>
      <c r="AU654" s="139"/>
      <c r="AV654" s="139"/>
      <c r="AW654" s="139"/>
    </row>
    <row r="655" spans="1:49" ht="21.75" customHeight="1">
      <c r="A655" s="138"/>
      <c r="B655" s="133" t="str">
        <f t="array" ref="B655">INDEX(รายชื่ออาจารย์ตามสาขา!$C:$C,MATCH('เอกสารหมายเลข 1 ส่งเสิรม'!$T655,รายชื่ออาจารย์ตามสาขา!$B:$B,0))</f>
        <v>นายศศิพงศ์  ทิพย์รัชดาพร</v>
      </c>
      <c r="C655" s="133" t="str">
        <f t="array" ref="C655">INDEX(รายชื่ออาจารย์ตามสาขา!$D:$D,MATCH('เอกสารหมายเลข 1 ส่งเสิรม'!$T655,รายชื่ออาจารย์ตามสาขา!$B:$B,0))</f>
        <v>คณะวิทยาศาสตร์และเทคโนโลยี</v>
      </c>
      <c r="D655" s="134" t="str">
        <f t="array" ref="D655">INDEX(รายชื่ออาจารย์ตามสาขา!$E:$E,MATCH('เอกสารหมายเลข 1 ส่งเสิรม'!$T655,รายชื่ออาจารย์ตามสาขา!$B:$B,0))</f>
        <v>สาขาวิชาวิทยาศาสตร์สุขภาพ</v>
      </c>
      <c r="E655" s="134"/>
      <c r="F655" s="134"/>
      <c r="G655" s="134"/>
      <c r="H655" s="134"/>
      <c r="I655" s="134" t="e">
        <f t="array" aca="1" ref="I655" ca="1">_xludf.IFNA(INDEX(รายชื่ออาจารย์ตามสาขา!$F:$F,MATCH('เอกสารหมายเลข 1 ส่งเสิรม'!$T655,รายชื่ออาจารย์ตามสาขา!$B:$B,0)),"บุคคลภายนอก")</f>
        <v>#NAME?</v>
      </c>
      <c r="J655" s="135" t="e">
        <f t="shared" ca="1" si="1285"/>
        <v>#NAME?</v>
      </c>
      <c r="K655" s="135" t="e">
        <f t="shared" ca="1" si="1286"/>
        <v>#NAME?</v>
      </c>
      <c r="L655" s="135"/>
      <c r="M655" s="135" t="e">
        <f t="shared" ca="1" si="1287"/>
        <v>#NAME?</v>
      </c>
      <c r="N655" s="135" t="e">
        <f t="shared" ca="1" si="1288"/>
        <v>#NAME?</v>
      </c>
      <c r="O655" s="135" t="e">
        <f t="shared" ca="1" si="1289"/>
        <v>#NAME?</v>
      </c>
      <c r="P655" s="135" t="e">
        <f t="shared" ca="1" si="789"/>
        <v>#NAME?</v>
      </c>
      <c r="Q655" s="134"/>
      <c r="R655" s="134"/>
      <c r="S655" s="134"/>
      <c r="T655" s="140">
        <v>2479900001641</v>
      </c>
      <c r="U655" s="140">
        <v>2479900001641</v>
      </c>
      <c r="V655" s="131">
        <f t="shared" si="18"/>
        <v>1</v>
      </c>
      <c r="W655" s="135">
        <f t="shared" si="1290"/>
        <v>0</v>
      </c>
      <c r="X655" s="135">
        <f t="shared" si="1291"/>
        <v>0</v>
      </c>
      <c r="Y655" s="135"/>
      <c r="Z655" s="135">
        <f t="shared" si="1292"/>
        <v>0</v>
      </c>
      <c r="AA655" s="135">
        <f t="shared" si="1293"/>
        <v>0</v>
      </c>
      <c r="AB655" s="135">
        <f t="shared" si="1294"/>
        <v>0</v>
      </c>
      <c r="AC655" s="135">
        <f t="shared" si="791"/>
        <v>0</v>
      </c>
      <c r="AD655" s="139"/>
      <c r="AE655" s="139"/>
      <c r="AF655" s="139"/>
      <c r="AG655" s="139"/>
      <c r="AH655" s="139"/>
      <c r="AI655" s="139"/>
      <c r="AJ655" s="139"/>
      <c r="AK655" s="139"/>
      <c r="AL655" s="139"/>
      <c r="AM655" s="139"/>
      <c r="AN655" s="139"/>
      <c r="AO655" s="139"/>
      <c r="AP655" s="139"/>
      <c r="AQ655" s="139"/>
      <c r="AR655" s="139"/>
      <c r="AS655" s="139"/>
      <c r="AT655" s="139"/>
      <c r="AU655" s="139"/>
      <c r="AV655" s="139"/>
      <c r="AW655" s="139"/>
    </row>
    <row r="656" spans="1:49" ht="21.75" customHeight="1">
      <c r="A656" s="188"/>
      <c r="B656" s="189"/>
      <c r="C656" s="189"/>
      <c r="D656" s="190"/>
      <c r="E656" s="190"/>
      <c r="F656" s="190"/>
      <c r="G656" s="190"/>
      <c r="H656" s="190"/>
      <c r="I656" s="190"/>
      <c r="J656" s="191"/>
      <c r="K656" s="191"/>
      <c r="L656" s="191"/>
      <c r="M656" s="191"/>
      <c r="N656" s="191"/>
      <c r="O656" s="191"/>
      <c r="P656" s="191">
        <f t="shared" si="789"/>
        <v>0</v>
      </c>
      <c r="Q656" s="190"/>
      <c r="R656" s="190"/>
      <c r="S656" s="190"/>
      <c r="T656" s="140"/>
      <c r="U656" s="140"/>
      <c r="V656" s="131">
        <f t="shared" si="18"/>
        <v>0</v>
      </c>
      <c r="W656" s="191"/>
      <c r="X656" s="191"/>
      <c r="Y656" s="191"/>
      <c r="Z656" s="191"/>
      <c r="AA656" s="191"/>
      <c r="AB656" s="191"/>
      <c r="AC656" s="191">
        <f t="shared" si="791"/>
        <v>0</v>
      </c>
      <c r="AD656" s="139"/>
      <c r="AE656" s="139"/>
      <c r="AF656" s="139"/>
      <c r="AG656" s="139"/>
      <c r="AH656" s="139"/>
      <c r="AI656" s="139"/>
      <c r="AJ656" s="139"/>
      <c r="AK656" s="139"/>
      <c r="AL656" s="139"/>
      <c r="AM656" s="139"/>
      <c r="AN656" s="139"/>
      <c r="AO656" s="139"/>
      <c r="AP656" s="139"/>
      <c r="AQ656" s="139"/>
      <c r="AR656" s="139"/>
      <c r="AS656" s="139"/>
      <c r="AT656" s="139"/>
      <c r="AU656" s="139"/>
      <c r="AV656" s="139"/>
      <c r="AW656" s="139"/>
    </row>
  </sheetData>
  <mergeCells count="21">
    <mergeCell ref="W5:W6"/>
    <mergeCell ref="AB5:AB6"/>
    <mergeCell ref="AC5:AC6"/>
    <mergeCell ref="J5:J6"/>
    <mergeCell ref="C1:T1"/>
    <mergeCell ref="G5:G6"/>
    <mergeCell ref="C3:T3"/>
    <mergeCell ref="C4:Q4"/>
    <mergeCell ref="S5:S6"/>
    <mergeCell ref="O5:O6"/>
    <mergeCell ref="P5:P6"/>
    <mergeCell ref="A8:D8"/>
    <mergeCell ref="F5:F6"/>
    <mergeCell ref="A7:D7"/>
    <mergeCell ref="I5:I6"/>
    <mergeCell ref="C2:T2"/>
    <mergeCell ref="E5:E6"/>
    <mergeCell ref="D5:D6"/>
    <mergeCell ref="A5:A6"/>
    <mergeCell ref="C5:C6"/>
    <mergeCell ref="B5:B6"/>
  </mergeCells>
  <conditionalFormatting sqref="O1:O8 O10:O200 O202:O256 O258:O316 O318:O448 O450:O539 O541:O656">
    <cfRule type="cellIs" dxfId="1" priority="1" operator="equal">
      <formula>1</formula>
    </cfRule>
  </conditionalFormatting>
  <conditionalFormatting sqref="AB1:AB8 AB10:AB200 AB202:AB256 AB258:AB316 AB318:AB448 AB450:AB539 AB541:AB656">
    <cfRule type="cellIs" dxfId="0" priority="2" operator="equal">
      <formula>1</formula>
    </cfRule>
  </conditionalFormatting>
  <printOptions horizontalCentered="1"/>
  <pageMargins left="0.19685039370078741" right="0.19685039370078741" top="0.78740157480314965" bottom="0.55118110236220474" header="0" footer="0"/>
  <pageSetup paperSize="9" scale="3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Q689"/>
  <sheetViews>
    <sheetView workbookViewId="0">
      <pane ySplit="6" topLeftCell="A7" activePane="bottomLeft" state="frozen"/>
      <selection pane="bottomLeft" activeCell="B8" sqref="B8"/>
    </sheetView>
  </sheetViews>
  <sheetFormatPr defaultColWidth="14.42578125" defaultRowHeight="15" customHeight="1"/>
  <cols>
    <col min="1" max="1" width="3.85546875" customWidth="1"/>
    <col min="2" max="2" width="62.28515625" customWidth="1"/>
    <col min="3" max="3" width="25.85546875" hidden="1" customWidth="1"/>
    <col min="4" max="4" width="32.5703125" hidden="1" customWidth="1"/>
    <col min="5" max="5" width="7" hidden="1" customWidth="1"/>
    <col min="6" max="6" width="23" hidden="1" customWidth="1"/>
    <col min="7" max="7" width="5" hidden="1" customWidth="1"/>
    <col min="8" max="8" width="67.42578125" hidden="1" customWidth="1"/>
    <col min="9" max="9" width="28.7109375" hidden="1" customWidth="1"/>
    <col min="10" max="10" width="8.5703125" customWidth="1"/>
    <col min="11" max="11" width="12" customWidth="1"/>
    <col min="12" max="12" width="15.42578125" customWidth="1"/>
    <col min="13" max="13" width="18.140625" customWidth="1"/>
    <col min="14" max="14" width="16.7109375" customWidth="1"/>
    <col min="15" max="15" width="14" customWidth="1"/>
    <col min="16" max="16" width="8.140625" customWidth="1"/>
    <col min="17" max="17" width="12" customWidth="1"/>
    <col min="18" max="18" width="11.140625" customWidth="1"/>
    <col min="19" max="19" width="25.85546875" customWidth="1"/>
    <col min="20" max="21" width="14.5703125" customWidth="1"/>
    <col min="22" max="43" width="9.140625" customWidth="1"/>
  </cols>
  <sheetData>
    <row r="1" spans="1:43" ht="21.75" customHeight="1">
      <c r="A1" s="1"/>
      <c r="B1" s="64"/>
      <c r="C1" s="645" t="s">
        <v>0</v>
      </c>
      <c r="D1" s="635"/>
      <c r="E1" s="635"/>
      <c r="F1" s="635"/>
      <c r="G1" s="635"/>
      <c r="H1" s="635"/>
      <c r="I1" s="635"/>
      <c r="J1" s="635"/>
      <c r="K1" s="635"/>
      <c r="L1" s="635"/>
      <c r="M1" s="635"/>
      <c r="N1" s="635"/>
      <c r="O1" s="635"/>
      <c r="P1" s="635"/>
      <c r="Q1" s="635"/>
      <c r="R1" s="635"/>
      <c r="S1" s="635"/>
      <c r="T1" s="635"/>
      <c r="U1" s="5"/>
      <c r="V1" s="68"/>
      <c r="W1" s="68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1.75" customHeight="1">
      <c r="A2" s="1"/>
      <c r="B2" s="64"/>
      <c r="C2" s="645" t="s">
        <v>1</v>
      </c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5"/>
      <c r="S2" s="635"/>
      <c r="T2" s="635"/>
      <c r="U2" s="5"/>
      <c r="V2" s="68"/>
      <c r="W2" s="68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</row>
    <row r="3" spans="1:43" ht="21.75" customHeight="1">
      <c r="A3" s="1"/>
      <c r="B3" s="64"/>
      <c r="C3" s="646" t="s">
        <v>2</v>
      </c>
      <c r="D3" s="635"/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5"/>
      <c r="V3" s="68" t="e">
        <f ca="1">294-K8</f>
        <v>#NAME?</v>
      </c>
      <c r="W3" s="68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</row>
    <row r="4" spans="1:43" ht="21.75" customHeight="1">
      <c r="A4" s="1"/>
      <c r="B4" s="64"/>
      <c r="C4" s="647"/>
      <c r="D4" s="640"/>
      <c r="E4" s="640"/>
      <c r="F4" s="640"/>
      <c r="G4" s="640"/>
      <c r="H4" s="640"/>
      <c r="I4" s="640"/>
      <c r="J4" s="640"/>
      <c r="K4" s="640"/>
      <c r="L4" s="640"/>
      <c r="M4" s="640"/>
      <c r="N4" s="640"/>
      <c r="O4" s="640"/>
      <c r="P4" s="640"/>
      <c r="Q4" s="640"/>
      <c r="R4" s="4"/>
      <c r="S4" s="1"/>
      <c r="T4" s="8"/>
      <c r="U4" s="8"/>
      <c r="V4" s="68"/>
      <c r="W4" s="68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</row>
    <row r="5" spans="1:43" ht="21.75" customHeight="1">
      <c r="A5" s="644" t="s">
        <v>3</v>
      </c>
      <c r="B5" s="644" t="s">
        <v>4</v>
      </c>
      <c r="C5" s="644" t="s">
        <v>8</v>
      </c>
      <c r="D5" s="644" t="s">
        <v>9</v>
      </c>
      <c r="E5" s="644" t="s">
        <v>46</v>
      </c>
      <c r="F5" s="644" t="s">
        <v>11</v>
      </c>
      <c r="G5" s="644" t="s">
        <v>12</v>
      </c>
      <c r="H5" s="10"/>
      <c r="I5" s="644" t="s">
        <v>19</v>
      </c>
      <c r="J5" s="653" t="s">
        <v>5</v>
      </c>
      <c r="K5" s="144" t="s">
        <v>6</v>
      </c>
      <c r="L5" s="70" t="s">
        <v>7</v>
      </c>
      <c r="M5" s="70" t="s">
        <v>7</v>
      </c>
      <c r="N5" s="71" t="s">
        <v>7</v>
      </c>
      <c r="O5" s="654" t="s">
        <v>128</v>
      </c>
      <c r="P5" s="655" t="s">
        <v>10</v>
      </c>
      <c r="Q5" s="72" t="s">
        <v>13</v>
      </c>
      <c r="R5" s="72" t="s">
        <v>14</v>
      </c>
      <c r="S5" s="644" t="s">
        <v>729</v>
      </c>
      <c r="T5" s="8"/>
      <c r="U5" s="8"/>
      <c r="V5" s="68"/>
      <c r="W5" s="68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</row>
    <row r="6" spans="1:43" ht="21.75" customHeight="1">
      <c r="A6" s="643"/>
      <c r="B6" s="643"/>
      <c r="C6" s="643"/>
      <c r="D6" s="643"/>
      <c r="E6" s="643"/>
      <c r="F6" s="643"/>
      <c r="G6" s="643"/>
      <c r="H6" s="31"/>
      <c r="I6" s="643"/>
      <c r="J6" s="643"/>
      <c r="K6" s="69" t="s">
        <v>21</v>
      </c>
      <c r="L6" s="70" t="s">
        <v>22</v>
      </c>
      <c r="M6" s="70" t="s">
        <v>24</v>
      </c>
      <c r="N6" s="71" t="s">
        <v>25</v>
      </c>
      <c r="O6" s="643"/>
      <c r="P6" s="643"/>
      <c r="Q6" s="72" t="s">
        <v>27</v>
      </c>
      <c r="R6" s="72" t="s">
        <v>27</v>
      </c>
      <c r="S6" s="643"/>
      <c r="T6" s="8"/>
      <c r="U6" s="8"/>
      <c r="V6" s="68"/>
      <c r="W6" s="68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</row>
    <row r="7" spans="1:43" ht="21.75" customHeight="1">
      <c r="A7" s="652" t="s">
        <v>136</v>
      </c>
      <c r="B7" s="650"/>
      <c r="C7" s="650"/>
      <c r="D7" s="637"/>
      <c r="E7" s="35"/>
      <c r="F7" s="35"/>
      <c r="G7" s="35"/>
      <c r="H7" s="35"/>
      <c r="I7" s="35"/>
      <c r="J7" s="73" t="e">
        <f t="shared" ref="J7:O7" ca="1" si="0">J170+J245+J286+J393+J513+J624</f>
        <v>#NAME?</v>
      </c>
      <c r="K7" s="73" t="e">
        <f t="shared" ca="1" si="0"/>
        <v>#NAME?</v>
      </c>
      <c r="L7" s="73">
        <f t="shared" si="0"/>
        <v>0</v>
      </c>
      <c r="M7" s="73" t="e">
        <f t="shared" ca="1" si="0"/>
        <v>#NAME?</v>
      </c>
      <c r="N7" s="73" t="e">
        <f t="shared" ca="1" si="0"/>
        <v>#NAME?</v>
      </c>
      <c r="O7" s="73" t="e">
        <f t="shared" ca="1" si="0"/>
        <v>#NAME?</v>
      </c>
      <c r="P7" s="73" t="e">
        <f ca="1">P10+P202+P257+P318+P452+P543</f>
        <v>#NAME?</v>
      </c>
      <c r="Q7" s="39"/>
      <c r="R7" s="39"/>
      <c r="S7" s="44"/>
      <c r="T7" s="45"/>
      <c r="U7" s="45"/>
      <c r="V7" s="68"/>
      <c r="W7" s="68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</row>
    <row r="8" spans="1:43" ht="21.75" customHeight="1">
      <c r="A8" s="652" t="s">
        <v>143</v>
      </c>
      <c r="B8" s="650"/>
      <c r="C8" s="650"/>
      <c r="D8" s="637"/>
      <c r="E8" s="35"/>
      <c r="F8" s="35"/>
      <c r="G8" s="35"/>
      <c r="H8" s="35"/>
      <c r="I8" s="35"/>
      <c r="J8" s="147" t="e">
        <f t="shared" ref="J8:O8" ca="1" si="1">J9+J201+J256+J317+J451+J542+J660</f>
        <v>#NAME?</v>
      </c>
      <c r="K8" s="73" t="e">
        <f t="shared" ca="1" si="1"/>
        <v>#NAME?</v>
      </c>
      <c r="L8" s="73">
        <f t="shared" si="1"/>
        <v>0</v>
      </c>
      <c r="M8" s="73" t="e">
        <f t="shared" ca="1" si="1"/>
        <v>#NAME?</v>
      </c>
      <c r="N8" s="73" t="e">
        <f t="shared" ca="1" si="1"/>
        <v>#NAME?</v>
      </c>
      <c r="O8" s="73" t="e">
        <f t="shared" ca="1" si="1"/>
        <v>#NAME?</v>
      </c>
      <c r="P8" s="73" t="e">
        <f ca="1">P9+P201+P256+P317+P451+P542</f>
        <v>#NAME?</v>
      </c>
      <c r="Q8" s="39"/>
      <c r="R8" s="39"/>
      <c r="S8" s="44"/>
      <c r="T8" s="45"/>
      <c r="U8" s="45"/>
      <c r="V8" s="68"/>
      <c r="W8" s="68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</row>
    <row r="9" spans="1:43" ht="21.75" customHeight="1">
      <c r="A9" s="77" t="str">
        <f>C12</f>
        <v>คณะครุศาสตร์</v>
      </c>
      <c r="B9" s="75"/>
      <c r="C9" s="75"/>
      <c r="D9" s="75"/>
      <c r="E9" s="75"/>
      <c r="F9" s="75"/>
      <c r="G9" s="75"/>
      <c r="H9" s="75"/>
      <c r="I9" s="75"/>
      <c r="J9" s="76" t="e">
        <f t="shared" ref="J9:O9" ca="1" si="2">SUMIF($C:$C,$A9,J:J)</f>
        <v>#NAME?</v>
      </c>
      <c r="K9" s="76" t="e">
        <f t="shared" ca="1" si="2"/>
        <v>#NAME?</v>
      </c>
      <c r="L9" s="76">
        <f t="shared" si="2"/>
        <v>0</v>
      </c>
      <c r="M9" s="76" t="e">
        <f t="shared" ca="1" si="2"/>
        <v>#NAME?</v>
      </c>
      <c r="N9" s="76" t="e">
        <f t="shared" ca="1" si="2"/>
        <v>#NAME?</v>
      </c>
      <c r="O9" s="76" t="e">
        <f t="shared" ca="1" si="2"/>
        <v>#NAME?</v>
      </c>
      <c r="P9" s="76" t="e">
        <f t="shared" ref="P9:P256" ca="1" si="3">SUM(J9:O9)</f>
        <v>#NAME?</v>
      </c>
      <c r="Q9" s="77"/>
      <c r="R9" s="76">
        <f>SUMIF($C:$C,$A9,R:R)</f>
        <v>1</v>
      </c>
      <c r="S9" s="77"/>
      <c r="T9" s="78"/>
      <c r="U9" s="78"/>
      <c r="V9" s="79">
        <f>SUM(V12:V659)</f>
        <v>460</v>
      </c>
      <c r="W9" s="79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</row>
    <row r="10" spans="1:43" ht="21.75" customHeight="1">
      <c r="A10" s="74" t="s">
        <v>146</v>
      </c>
      <c r="B10" s="75"/>
      <c r="C10" s="75"/>
      <c r="D10" s="75"/>
      <c r="E10" s="75"/>
      <c r="F10" s="75"/>
      <c r="G10" s="75"/>
      <c r="H10" s="75"/>
      <c r="I10" s="75"/>
      <c r="J10" s="76" t="e">
        <f t="shared" ref="J10:O10" ca="1" si="4">J9-J170</f>
        <v>#NAME?</v>
      </c>
      <c r="K10" s="76" t="e">
        <f t="shared" ca="1" si="4"/>
        <v>#NAME?</v>
      </c>
      <c r="L10" s="76">
        <f t="shared" si="4"/>
        <v>0</v>
      </c>
      <c r="M10" s="76" t="e">
        <f t="shared" ca="1" si="4"/>
        <v>#NAME?</v>
      </c>
      <c r="N10" s="76" t="e">
        <f t="shared" ca="1" si="4"/>
        <v>#NAME?</v>
      </c>
      <c r="O10" s="76" t="e">
        <f t="shared" ca="1" si="4"/>
        <v>#NAME?</v>
      </c>
      <c r="P10" s="76" t="e">
        <f t="shared" ca="1" si="3"/>
        <v>#NAME?</v>
      </c>
      <c r="Q10" s="77"/>
      <c r="R10" s="77"/>
      <c r="S10" s="77"/>
      <c r="T10" s="78"/>
      <c r="U10" s="78"/>
      <c r="V10" s="79"/>
      <c r="W10" s="79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</row>
    <row r="11" spans="1:43" ht="21.75" customHeight="1">
      <c r="A11" s="82">
        <v>1</v>
      </c>
      <c r="B11" s="86" t="s">
        <v>731</v>
      </c>
      <c r="C11" s="86"/>
      <c r="D11" s="86"/>
      <c r="E11" s="86"/>
      <c r="F11" s="86"/>
      <c r="G11" s="86"/>
      <c r="H11" s="86"/>
      <c r="I11" s="86"/>
      <c r="J11" s="88" t="e">
        <f t="shared" ref="J11:O11" ca="1" si="5">SUMIF($H:$H,$B11,J:J)</f>
        <v>#NAME?</v>
      </c>
      <c r="K11" s="88" t="e">
        <f t="shared" ca="1" si="5"/>
        <v>#NAME?</v>
      </c>
      <c r="L11" s="88">
        <f t="shared" si="5"/>
        <v>0</v>
      </c>
      <c r="M11" s="88" t="e">
        <f t="shared" ca="1" si="5"/>
        <v>#NAME?</v>
      </c>
      <c r="N11" s="88" t="e">
        <f t="shared" ca="1" si="5"/>
        <v>#NAME?</v>
      </c>
      <c r="O11" s="88" t="e">
        <f t="shared" ca="1" si="5"/>
        <v>#NAME?</v>
      </c>
      <c r="P11" s="89" t="e">
        <f t="shared" ca="1" si="3"/>
        <v>#NAME?</v>
      </c>
      <c r="Q11" s="91"/>
      <c r="R11" s="91"/>
      <c r="S11" s="93"/>
      <c r="T11" s="94"/>
      <c r="U11" s="94"/>
      <c r="V11" s="95"/>
      <c r="W11" s="95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</row>
    <row r="12" spans="1:43" ht="21.75" customHeight="1">
      <c r="A12" s="97"/>
      <c r="B12" s="98" t="s">
        <v>171</v>
      </c>
      <c r="C12" s="98" t="s">
        <v>28</v>
      </c>
      <c r="D12" s="99" t="s">
        <v>47</v>
      </c>
      <c r="E12" s="99" t="s">
        <v>46</v>
      </c>
      <c r="F12" s="99" t="s">
        <v>44</v>
      </c>
      <c r="G12" s="99" t="s">
        <v>45</v>
      </c>
      <c r="H12" s="99" t="str">
        <f t="shared" ref="H12:H21" si="6">F12&amp; " สาขา"&amp;D12&amp;" "&amp;E12&amp;" ปี "&amp;G12</f>
        <v>ครุศาสตรมหาบัณฑิต สาขาการบริหารการศึกษา ปรับปรุง ปี 2559</v>
      </c>
      <c r="I12" s="99" t="e">
        <f t="array" aca="1" ref="I12" ca="1">_xludf.IFNA(INDEX(รายชื่ออาจารย์ตามสาขา!$F:$F,MATCH('เอกสารหมายเลข 1 ส่งเสิรม (2)'!$T12,รายชื่ออาจารย์ตามสาขา!$B:$B,0)),"บุคคลภายนอก")</f>
        <v>#NAME?</v>
      </c>
      <c r="J12" s="100" t="e">
        <f t="shared" ref="J12:J21" ca="1" si="7">IF(I12="ข้าราชการพลเรือนในสถาบันอุดมศึกษา",1,0)</f>
        <v>#NAME?</v>
      </c>
      <c r="K12" s="100" t="e">
        <f t="shared" ref="K12:K21" ca="1" si="8">IF(I12="พนักงานมหาวิทยาลัย",1,0)</f>
        <v>#NAME?</v>
      </c>
      <c r="L12" s="100"/>
      <c r="M12" s="100" t="e">
        <f t="shared" ref="M12:M21" ca="1" si="9">IF(I12="ลูกจ้างชั่วคราวรายเดือน",1,0)</f>
        <v>#NAME?</v>
      </c>
      <c r="N12" s="100" t="e">
        <f t="shared" ref="N12:N21" ca="1" si="10">IF(I12="อาจารย์พิเศษรายชั่วโมง",1,0)</f>
        <v>#NAME?</v>
      </c>
      <c r="O12" s="100" t="e">
        <f t="shared" ref="O12:O21" ca="1" si="11">IF(I12="บุคคลภายนอก",1,0)</f>
        <v>#NAME?</v>
      </c>
      <c r="P12" s="100" t="e">
        <f t="shared" ca="1" si="3"/>
        <v>#NAME?</v>
      </c>
      <c r="Q12" s="97"/>
      <c r="R12" s="97"/>
      <c r="S12" s="99"/>
      <c r="T12" s="8">
        <v>3349900633972</v>
      </c>
      <c r="U12" s="8">
        <v>3349900633972</v>
      </c>
      <c r="V12" s="68">
        <f t="shared" ref="V12:V295" si="12">COUNTIF($U:$U,U12)</f>
        <v>1</v>
      </c>
      <c r="W12" s="68" t="e">
        <f t="shared" ref="W12:W295" ca="1" si="13">P12-V12</f>
        <v>#NAME?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</row>
    <row r="13" spans="1:43" ht="21.75" customHeight="1">
      <c r="A13" s="97"/>
      <c r="B13" s="98" t="s">
        <v>55</v>
      </c>
      <c r="C13" s="98" t="s">
        <v>28</v>
      </c>
      <c r="D13" s="99" t="s">
        <v>47</v>
      </c>
      <c r="E13" s="99" t="s">
        <v>46</v>
      </c>
      <c r="F13" s="99" t="s">
        <v>44</v>
      </c>
      <c r="G13" s="99" t="s">
        <v>45</v>
      </c>
      <c r="H13" s="99" t="str">
        <f t="shared" si="6"/>
        <v>ครุศาสตรมหาบัณฑิต สาขาการบริหารการศึกษา ปรับปรุง ปี 2559</v>
      </c>
      <c r="I13" s="99" t="e">
        <f t="array" aca="1" ref="I13" ca="1">_xludf.IFNA(INDEX(รายชื่ออาจารย์ตามสาขา!$F:$F,MATCH('เอกสารหมายเลข 1 ส่งเสิรม (2)'!$T13,รายชื่ออาจารย์ตามสาขา!$B:$B,0)),"บุคคลภายนอก")</f>
        <v>#NAME?</v>
      </c>
      <c r="J13" s="100" t="e">
        <f t="shared" ca="1" si="7"/>
        <v>#NAME?</v>
      </c>
      <c r="K13" s="100" t="e">
        <f t="shared" ca="1" si="8"/>
        <v>#NAME?</v>
      </c>
      <c r="L13" s="100"/>
      <c r="M13" s="100" t="e">
        <f t="shared" ca="1" si="9"/>
        <v>#NAME?</v>
      </c>
      <c r="N13" s="100" t="e">
        <f t="shared" ca="1" si="10"/>
        <v>#NAME?</v>
      </c>
      <c r="O13" s="100" t="e">
        <f t="shared" ca="1" si="11"/>
        <v>#NAME?</v>
      </c>
      <c r="P13" s="100" t="e">
        <f t="shared" ca="1" si="3"/>
        <v>#NAME?</v>
      </c>
      <c r="Q13" s="97"/>
      <c r="R13" s="97"/>
      <c r="S13" s="99"/>
      <c r="T13" s="8">
        <v>3440600179452</v>
      </c>
      <c r="U13" s="8">
        <v>3440600179452</v>
      </c>
      <c r="V13" s="68">
        <f t="shared" si="12"/>
        <v>1</v>
      </c>
      <c r="W13" s="68" t="e">
        <f t="shared" ca="1" si="13"/>
        <v>#NAME?</v>
      </c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</row>
    <row r="14" spans="1:43" ht="21.75" customHeight="1">
      <c r="A14" s="97"/>
      <c r="B14" s="98" t="s">
        <v>43</v>
      </c>
      <c r="C14" s="98" t="s">
        <v>28</v>
      </c>
      <c r="D14" s="99" t="s">
        <v>47</v>
      </c>
      <c r="E14" s="99" t="s">
        <v>46</v>
      </c>
      <c r="F14" s="99" t="s">
        <v>44</v>
      </c>
      <c r="G14" s="99" t="s">
        <v>45</v>
      </c>
      <c r="H14" s="99" t="str">
        <f t="shared" si="6"/>
        <v>ครุศาสตรมหาบัณฑิต สาขาการบริหารการศึกษา ปรับปรุง ปี 2559</v>
      </c>
      <c r="I14" s="99" t="e">
        <f t="array" aca="1" ref="I14" ca="1">_xludf.IFNA(INDEX(รายชื่ออาจารย์ตามสาขา!$F:$F,MATCH('เอกสารหมายเลข 1 ส่งเสิรม (2)'!$T14,รายชื่ออาจารย์ตามสาขา!$B:$B,0)),"บุคคลภายนอก")</f>
        <v>#NAME?</v>
      </c>
      <c r="J14" s="100" t="e">
        <f t="shared" ca="1" si="7"/>
        <v>#NAME?</v>
      </c>
      <c r="K14" s="100" t="e">
        <f t="shared" ca="1" si="8"/>
        <v>#NAME?</v>
      </c>
      <c r="L14" s="100"/>
      <c r="M14" s="100" t="e">
        <f t="shared" ca="1" si="9"/>
        <v>#NAME?</v>
      </c>
      <c r="N14" s="100" t="e">
        <f t="shared" ca="1" si="10"/>
        <v>#NAME?</v>
      </c>
      <c r="O14" s="100" t="e">
        <f t="shared" ca="1" si="11"/>
        <v>#NAME?</v>
      </c>
      <c r="P14" s="100" t="e">
        <f t="shared" ca="1" si="3"/>
        <v>#NAME?</v>
      </c>
      <c r="Q14" s="97"/>
      <c r="R14" s="97"/>
      <c r="S14" s="99"/>
      <c r="T14" s="8">
        <v>3320100021982</v>
      </c>
      <c r="U14" s="8">
        <v>3320100021982</v>
      </c>
      <c r="V14" s="68">
        <f t="shared" si="12"/>
        <v>1</v>
      </c>
      <c r="W14" s="68" t="e">
        <f t="shared" ca="1" si="13"/>
        <v>#NAME?</v>
      </c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</row>
    <row r="15" spans="1:43" ht="21.75" customHeight="1">
      <c r="A15" s="148"/>
      <c r="B15" s="149" t="s">
        <v>192</v>
      </c>
      <c r="C15" s="149" t="s">
        <v>28</v>
      </c>
      <c r="D15" s="150" t="s">
        <v>47</v>
      </c>
      <c r="E15" s="150" t="s">
        <v>46</v>
      </c>
      <c r="F15" s="150" t="s">
        <v>44</v>
      </c>
      <c r="G15" s="150" t="s">
        <v>45</v>
      </c>
      <c r="H15" s="150" t="str">
        <f t="shared" si="6"/>
        <v>ครุศาสตรมหาบัณฑิต สาขาการบริหารการศึกษา ปรับปรุง ปี 2559</v>
      </c>
      <c r="I15" s="150" t="e">
        <f t="array" aca="1" ref="I15" ca="1">_xludf.IFNA(INDEX(รายชื่ออาจารย์ตามสาขา!$F:$F,MATCH('เอกสารหมายเลข 1 ส่งเสิรม (2)'!$T15,รายชื่ออาจารย์ตามสาขา!$B:$B,0)),"บุคคลภายนอก")</f>
        <v>#NAME?</v>
      </c>
      <c r="J15" s="151" t="e">
        <f t="shared" ca="1" si="7"/>
        <v>#NAME?</v>
      </c>
      <c r="K15" s="151" t="e">
        <f t="shared" ca="1" si="8"/>
        <v>#NAME?</v>
      </c>
      <c r="L15" s="151"/>
      <c r="M15" s="151" t="e">
        <f t="shared" ca="1" si="9"/>
        <v>#NAME?</v>
      </c>
      <c r="N15" s="151" t="e">
        <f t="shared" ca="1" si="10"/>
        <v>#NAME?</v>
      </c>
      <c r="O15" s="151" t="e">
        <f t="shared" ca="1" si="11"/>
        <v>#NAME?</v>
      </c>
      <c r="P15" s="151" t="e">
        <f t="shared" ca="1" si="3"/>
        <v>#NAME?</v>
      </c>
      <c r="Q15" s="148"/>
      <c r="R15" s="148"/>
      <c r="S15" s="150" t="e">
        <f t="array" aca="1" ref="S15" ca="1">_xludf.IFNA(INDEX(รายชื่ออาจารย์ตามสาขา!$D:$D,MATCH('เอกสารหมายเลข 1 ส่งเสิรม (2)'!$T15,รายชื่ออาจารย์ตามสาขา!$B:$B,0)),"")</f>
        <v>#NAME?</v>
      </c>
      <c r="T15" s="92">
        <v>3450100748709</v>
      </c>
      <c r="U15" s="92">
        <v>3450100748709</v>
      </c>
      <c r="V15" s="152">
        <f t="shared" si="12"/>
        <v>1</v>
      </c>
      <c r="W15" s="152" t="e">
        <f t="shared" ca="1" si="13"/>
        <v>#NAME?</v>
      </c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</row>
    <row r="16" spans="1:43" ht="21.75" customHeight="1">
      <c r="A16" s="148"/>
      <c r="B16" s="149" t="s">
        <v>193</v>
      </c>
      <c r="C16" s="149" t="s">
        <v>28</v>
      </c>
      <c r="D16" s="150" t="s">
        <v>47</v>
      </c>
      <c r="E16" s="150" t="s">
        <v>46</v>
      </c>
      <c r="F16" s="150" t="s">
        <v>44</v>
      </c>
      <c r="G16" s="150" t="s">
        <v>45</v>
      </c>
      <c r="H16" s="150" t="str">
        <f t="shared" si="6"/>
        <v>ครุศาสตรมหาบัณฑิต สาขาการบริหารการศึกษา ปรับปรุง ปี 2559</v>
      </c>
      <c r="I16" s="150" t="e">
        <f t="array" aca="1" ref="I16" ca="1">_xludf.IFNA(INDEX(รายชื่ออาจารย์ตามสาขา!$F:$F,MATCH('เอกสารหมายเลข 1 ส่งเสิรม (2)'!$T16,รายชื่ออาจารย์ตามสาขา!$B:$B,0)),"บุคคลภายนอก")</f>
        <v>#NAME?</v>
      </c>
      <c r="J16" s="151" t="e">
        <f t="shared" ca="1" si="7"/>
        <v>#NAME?</v>
      </c>
      <c r="K16" s="151" t="e">
        <f t="shared" ca="1" si="8"/>
        <v>#NAME?</v>
      </c>
      <c r="L16" s="151"/>
      <c r="M16" s="151" t="e">
        <f t="shared" ca="1" si="9"/>
        <v>#NAME?</v>
      </c>
      <c r="N16" s="151" t="e">
        <f t="shared" ca="1" si="10"/>
        <v>#NAME?</v>
      </c>
      <c r="O16" s="151" t="e">
        <f t="shared" ca="1" si="11"/>
        <v>#NAME?</v>
      </c>
      <c r="P16" s="151" t="e">
        <f t="shared" ca="1" si="3"/>
        <v>#NAME?</v>
      </c>
      <c r="Q16" s="148"/>
      <c r="R16" s="148"/>
      <c r="S16" s="150" t="e">
        <f t="array" aca="1" ref="S16" ca="1">_xludf.IFNA(INDEX(รายชื่ออาจารย์ตามสาขา!$D:$D,MATCH('เอกสารหมายเลข 1 ส่งเสิรม (2)'!$T16,รายชื่ออาจารย์ตามสาขา!$B:$B,0)),"")</f>
        <v>#NAME?</v>
      </c>
      <c r="T16" s="92">
        <v>3470100629203</v>
      </c>
      <c r="U16" s="92">
        <v>3470100629203</v>
      </c>
      <c r="V16" s="152">
        <f t="shared" si="12"/>
        <v>1</v>
      </c>
      <c r="W16" s="152" t="e">
        <f t="shared" ca="1" si="13"/>
        <v>#NAME?</v>
      </c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</row>
    <row r="17" spans="1:43" ht="21.75" customHeight="1">
      <c r="A17" s="97"/>
      <c r="B17" s="98" t="s">
        <v>194</v>
      </c>
      <c r="C17" s="98" t="s">
        <v>28</v>
      </c>
      <c r="D17" s="99" t="s">
        <v>47</v>
      </c>
      <c r="E17" s="99" t="s">
        <v>46</v>
      </c>
      <c r="F17" s="99" t="s">
        <v>44</v>
      </c>
      <c r="G17" s="99" t="s">
        <v>45</v>
      </c>
      <c r="H17" s="99" t="str">
        <f t="shared" si="6"/>
        <v>ครุศาสตรมหาบัณฑิต สาขาการบริหารการศึกษา ปรับปรุง ปี 2559</v>
      </c>
      <c r="I17" s="99" t="e">
        <f t="array" aca="1" ref="I17" ca="1">_xludf.IFNA(INDEX(รายชื่ออาจารย์ตามสาขา!$F:$F,MATCH('เอกสารหมายเลข 1 ส่งเสิรม (2)'!$T17,รายชื่ออาจารย์ตามสาขา!$B:$B,0)),"บุคคลภายนอก")</f>
        <v>#NAME?</v>
      </c>
      <c r="J17" s="100" t="e">
        <f t="shared" ca="1" si="7"/>
        <v>#NAME?</v>
      </c>
      <c r="K17" s="100" t="e">
        <f t="shared" ca="1" si="8"/>
        <v>#NAME?</v>
      </c>
      <c r="L17" s="100"/>
      <c r="M17" s="100" t="e">
        <f t="shared" ca="1" si="9"/>
        <v>#NAME?</v>
      </c>
      <c r="N17" s="100" t="e">
        <f t="shared" ca="1" si="10"/>
        <v>#NAME?</v>
      </c>
      <c r="O17" s="100" t="e">
        <f t="shared" ca="1" si="11"/>
        <v>#NAME?</v>
      </c>
      <c r="P17" s="100" t="e">
        <f t="shared" ca="1" si="3"/>
        <v>#NAME?</v>
      </c>
      <c r="Q17" s="153">
        <v>2565</v>
      </c>
      <c r="R17" s="97"/>
      <c r="S17" s="99"/>
      <c r="T17" s="8">
        <v>3409900356692</v>
      </c>
      <c r="U17" s="8">
        <v>3409900356692</v>
      </c>
      <c r="V17" s="68">
        <f t="shared" si="12"/>
        <v>1</v>
      </c>
      <c r="W17" s="68" t="e">
        <f t="shared" ca="1" si="13"/>
        <v>#NAME?</v>
      </c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</row>
    <row r="18" spans="1:43" ht="21.75" customHeight="1">
      <c r="A18" s="97"/>
      <c r="B18" s="98" t="s">
        <v>196</v>
      </c>
      <c r="C18" s="98" t="s">
        <v>28</v>
      </c>
      <c r="D18" s="99" t="s">
        <v>47</v>
      </c>
      <c r="E18" s="99" t="s">
        <v>46</v>
      </c>
      <c r="F18" s="99" t="s">
        <v>44</v>
      </c>
      <c r="G18" s="99" t="s">
        <v>45</v>
      </c>
      <c r="H18" s="99" t="str">
        <f t="shared" si="6"/>
        <v>ครุศาสตรมหาบัณฑิต สาขาการบริหารการศึกษา ปรับปรุง ปี 2559</v>
      </c>
      <c r="I18" s="99" t="e">
        <f t="array" aca="1" ref="I18" ca="1">_xludf.IFNA(INDEX(รายชื่ออาจารย์ตามสาขา!$F:$F,MATCH('เอกสารหมายเลข 1 ส่งเสิรม (2)'!$T18,รายชื่ออาจารย์ตามสาขา!$B:$B,0)),"บุคคลภายนอก")</f>
        <v>#NAME?</v>
      </c>
      <c r="J18" s="100" t="e">
        <f t="shared" ca="1" si="7"/>
        <v>#NAME?</v>
      </c>
      <c r="K18" s="100" t="e">
        <f t="shared" ca="1" si="8"/>
        <v>#NAME?</v>
      </c>
      <c r="L18" s="100"/>
      <c r="M18" s="100" t="e">
        <f t="shared" ca="1" si="9"/>
        <v>#NAME?</v>
      </c>
      <c r="N18" s="100" t="e">
        <f t="shared" ca="1" si="10"/>
        <v>#NAME?</v>
      </c>
      <c r="O18" s="100" t="e">
        <f t="shared" ca="1" si="11"/>
        <v>#NAME?</v>
      </c>
      <c r="P18" s="100" t="e">
        <f t="shared" ca="1" si="3"/>
        <v>#NAME?</v>
      </c>
      <c r="Q18" s="97"/>
      <c r="R18" s="97"/>
      <c r="S18" s="99"/>
      <c r="T18" s="8">
        <v>3349900596074</v>
      </c>
      <c r="U18" s="8">
        <v>3349900596074</v>
      </c>
      <c r="V18" s="68">
        <f t="shared" si="12"/>
        <v>1</v>
      </c>
      <c r="W18" s="68" t="e">
        <f t="shared" ca="1" si="13"/>
        <v>#NAME?</v>
      </c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</row>
    <row r="19" spans="1:43" ht="21.75" customHeight="1">
      <c r="A19" s="97"/>
      <c r="B19" s="98" t="s">
        <v>200</v>
      </c>
      <c r="C19" s="98" t="s">
        <v>28</v>
      </c>
      <c r="D19" s="99" t="s">
        <v>47</v>
      </c>
      <c r="E19" s="99" t="s">
        <v>46</v>
      </c>
      <c r="F19" s="99" t="s">
        <v>44</v>
      </c>
      <c r="G19" s="99" t="s">
        <v>45</v>
      </c>
      <c r="H19" s="99" t="str">
        <f t="shared" si="6"/>
        <v>ครุศาสตรมหาบัณฑิต สาขาการบริหารการศึกษา ปรับปรุง ปี 2559</v>
      </c>
      <c r="I19" s="99" t="e">
        <f t="array" aca="1" ref="I19" ca="1">_xludf.IFNA(INDEX(รายชื่ออาจารย์ตามสาขา!$F:$F,MATCH('เอกสารหมายเลข 1 ส่งเสิรม (2)'!$T19,รายชื่ออาจารย์ตามสาขา!$B:$B,0)),"บุคคลภายนอก")</f>
        <v>#NAME?</v>
      </c>
      <c r="J19" s="100" t="e">
        <f t="shared" ca="1" si="7"/>
        <v>#NAME?</v>
      </c>
      <c r="K19" s="100" t="e">
        <f t="shared" ca="1" si="8"/>
        <v>#NAME?</v>
      </c>
      <c r="L19" s="100"/>
      <c r="M19" s="100" t="e">
        <f t="shared" ca="1" si="9"/>
        <v>#NAME?</v>
      </c>
      <c r="N19" s="100" t="e">
        <f t="shared" ca="1" si="10"/>
        <v>#NAME?</v>
      </c>
      <c r="O19" s="100" t="e">
        <f t="shared" ca="1" si="11"/>
        <v>#NAME?</v>
      </c>
      <c r="P19" s="100" t="e">
        <f t="shared" ca="1" si="3"/>
        <v>#NAME?</v>
      </c>
      <c r="Q19" s="97"/>
      <c r="R19" s="97"/>
      <c r="S19" s="99"/>
      <c r="T19" s="8">
        <v>3479900169752</v>
      </c>
      <c r="U19" s="8">
        <v>3479900169752</v>
      </c>
      <c r="V19" s="68">
        <f t="shared" si="12"/>
        <v>1</v>
      </c>
      <c r="W19" s="68" t="e">
        <f t="shared" ca="1" si="13"/>
        <v>#NAME?</v>
      </c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</row>
    <row r="20" spans="1:43" ht="21.75" customHeight="1">
      <c r="A20" s="97"/>
      <c r="B20" s="98" t="s">
        <v>59</v>
      </c>
      <c r="C20" s="98" t="s">
        <v>28</v>
      </c>
      <c r="D20" s="99" t="s">
        <v>47</v>
      </c>
      <c r="E20" s="99" t="s">
        <v>46</v>
      </c>
      <c r="F20" s="99" t="s">
        <v>44</v>
      </c>
      <c r="G20" s="99" t="s">
        <v>45</v>
      </c>
      <c r="H20" s="99" t="str">
        <f t="shared" si="6"/>
        <v>ครุศาสตรมหาบัณฑิต สาขาการบริหารการศึกษา ปรับปรุง ปี 2559</v>
      </c>
      <c r="I20" s="99" t="e">
        <f t="array" aca="1" ref="I20" ca="1">_xludf.IFNA(INDEX(รายชื่ออาจารย์ตามสาขา!$F:$F,MATCH('เอกสารหมายเลข 1 ส่งเสิรม (2)'!$T20,รายชื่ออาจารย์ตามสาขา!$B:$B,0)),"บุคคลภายนอก")</f>
        <v>#NAME?</v>
      </c>
      <c r="J20" s="100" t="e">
        <f t="shared" ca="1" si="7"/>
        <v>#NAME?</v>
      </c>
      <c r="K20" s="100" t="e">
        <f t="shared" ca="1" si="8"/>
        <v>#NAME?</v>
      </c>
      <c r="L20" s="100"/>
      <c r="M20" s="100" t="e">
        <f t="shared" ca="1" si="9"/>
        <v>#NAME?</v>
      </c>
      <c r="N20" s="100" t="e">
        <f t="shared" ca="1" si="10"/>
        <v>#NAME?</v>
      </c>
      <c r="O20" s="100" t="e">
        <f t="shared" ca="1" si="11"/>
        <v>#NAME?</v>
      </c>
      <c r="P20" s="100" t="e">
        <f t="shared" ca="1" si="3"/>
        <v>#NAME?</v>
      </c>
      <c r="Q20" s="97"/>
      <c r="R20" s="97"/>
      <c r="S20" s="99"/>
      <c r="T20" s="8">
        <v>3490200026799</v>
      </c>
      <c r="U20" s="8">
        <v>3490200026799</v>
      </c>
      <c r="V20" s="68">
        <f t="shared" si="12"/>
        <v>1</v>
      </c>
      <c r="W20" s="68" t="e">
        <f t="shared" ca="1" si="13"/>
        <v>#NAME?</v>
      </c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</row>
    <row r="21" spans="1:43" ht="21.75" customHeight="1">
      <c r="A21" s="97"/>
      <c r="B21" s="98" t="s">
        <v>56</v>
      </c>
      <c r="C21" s="98" t="s">
        <v>28</v>
      </c>
      <c r="D21" s="99" t="s">
        <v>47</v>
      </c>
      <c r="E21" s="99" t="s">
        <v>46</v>
      </c>
      <c r="F21" s="99" t="s">
        <v>44</v>
      </c>
      <c r="G21" s="99" t="s">
        <v>45</v>
      </c>
      <c r="H21" s="99" t="str">
        <f t="shared" si="6"/>
        <v>ครุศาสตรมหาบัณฑิต สาขาการบริหารการศึกษา ปรับปรุง ปี 2559</v>
      </c>
      <c r="I21" s="99" t="e">
        <f t="array" aca="1" ref="I21" ca="1">_xludf.IFNA(INDEX(รายชื่ออาจารย์ตามสาขา!$F:$F,MATCH('เอกสารหมายเลข 1 ส่งเสิรม (2)'!$T21,รายชื่ออาจารย์ตามสาขา!$B:$B,0)),"บุคคลภายนอก")</f>
        <v>#NAME?</v>
      </c>
      <c r="J21" s="100" t="e">
        <f t="shared" ca="1" si="7"/>
        <v>#NAME?</v>
      </c>
      <c r="K21" s="100" t="e">
        <f t="shared" ca="1" si="8"/>
        <v>#NAME?</v>
      </c>
      <c r="L21" s="100"/>
      <c r="M21" s="100" t="e">
        <f t="shared" ca="1" si="9"/>
        <v>#NAME?</v>
      </c>
      <c r="N21" s="100" t="e">
        <f t="shared" ca="1" si="10"/>
        <v>#NAME?</v>
      </c>
      <c r="O21" s="100" t="e">
        <f t="shared" ca="1" si="11"/>
        <v>#NAME?</v>
      </c>
      <c r="P21" s="100" t="e">
        <f t="shared" ca="1" si="3"/>
        <v>#NAME?</v>
      </c>
      <c r="Q21" s="97"/>
      <c r="R21" s="97"/>
      <c r="S21" s="99"/>
      <c r="T21" s="8">
        <v>3100202631099</v>
      </c>
      <c r="U21" s="8">
        <v>3100202631099</v>
      </c>
      <c r="V21" s="68">
        <f t="shared" si="12"/>
        <v>1</v>
      </c>
      <c r="W21" s="68" t="e">
        <f t="shared" ca="1" si="13"/>
        <v>#NAME?</v>
      </c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</row>
    <row r="22" spans="1:43" ht="21.75" customHeight="1">
      <c r="A22" s="103">
        <v>2</v>
      </c>
      <c r="B22" s="104" t="s">
        <v>736</v>
      </c>
      <c r="C22" s="104"/>
      <c r="D22" s="105"/>
      <c r="E22" s="105"/>
      <c r="F22" s="105"/>
      <c r="G22" s="105"/>
      <c r="H22" s="105"/>
      <c r="I22" s="105"/>
      <c r="J22" s="106">
        <f t="shared" ref="J22:O22" si="14">SUMIF($H:$H,$B22,J:J)</f>
        <v>0</v>
      </c>
      <c r="K22" s="106">
        <f t="shared" si="14"/>
        <v>0</v>
      </c>
      <c r="L22" s="106">
        <f t="shared" si="14"/>
        <v>0</v>
      </c>
      <c r="M22" s="106">
        <f t="shared" si="14"/>
        <v>0</v>
      </c>
      <c r="N22" s="106">
        <f t="shared" si="14"/>
        <v>0</v>
      </c>
      <c r="O22" s="106">
        <f t="shared" si="14"/>
        <v>0</v>
      </c>
      <c r="P22" s="106">
        <f t="shared" si="3"/>
        <v>0</v>
      </c>
      <c r="Q22" s="103"/>
      <c r="R22" s="103"/>
      <c r="S22" s="105"/>
      <c r="T22" s="58"/>
      <c r="U22" s="58"/>
      <c r="V22" s="68">
        <f t="shared" si="12"/>
        <v>0</v>
      </c>
      <c r="W22" s="68">
        <f t="shared" si="13"/>
        <v>0</v>
      </c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</row>
    <row r="23" spans="1:43" ht="21.75" customHeight="1">
      <c r="A23" s="97"/>
      <c r="B23" s="98" t="s">
        <v>171</v>
      </c>
      <c r="C23" s="98" t="s">
        <v>28</v>
      </c>
      <c r="D23" s="99" t="s">
        <v>47</v>
      </c>
      <c r="E23" s="99" t="s">
        <v>46</v>
      </c>
      <c r="F23" s="99" t="s">
        <v>216</v>
      </c>
      <c r="G23" s="99" t="s">
        <v>45</v>
      </c>
      <c r="H23" s="99" t="str">
        <f t="shared" ref="H23:H32" si="15">F23&amp; " สาขา"&amp;D23&amp;" "&amp;E23&amp;" ปี "&amp;G23</f>
        <v>ปรัชญาดุษฎีบัณฑิต สาขาการบริหารการศึกษา ปรับปรุง ปี 2559</v>
      </c>
      <c r="I23" s="99" t="e">
        <f t="array" aca="1" ref="I23" ca="1">_xludf.IFNA(INDEX(รายชื่ออาจารย์ตามสาขา!$F:$F,MATCH('เอกสารหมายเลข 1 ส่งเสิรม (2)'!$T23,รายชื่ออาจารย์ตามสาขา!$B:$B,0)),"บุคคลภายนอก")</f>
        <v>#NAME?</v>
      </c>
      <c r="J23" s="100"/>
      <c r="K23" s="100"/>
      <c r="L23" s="100"/>
      <c r="M23" s="100"/>
      <c r="N23" s="100"/>
      <c r="O23" s="100"/>
      <c r="P23" s="100">
        <f t="shared" si="3"/>
        <v>0</v>
      </c>
      <c r="Q23" s="97"/>
      <c r="R23" s="97"/>
      <c r="S23" s="99"/>
      <c r="T23" s="8">
        <v>3349900633972</v>
      </c>
      <c r="U23" s="8"/>
      <c r="V23" s="68">
        <f t="shared" si="12"/>
        <v>0</v>
      </c>
      <c r="W23" s="68">
        <f t="shared" si="13"/>
        <v>0</v>
      </c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</row>
    <row r="24" spans="1:43" ht="21.75" customHeight="1">
      <c r="A24" s="97"/>
      <c r="B24" s="98" t="s">
        <v>55</v>
      </c>
      <c r="C24" s="98" t="s">
        <v>28</v>
      </c>
      <c r="D24" s="99" t="s">
        <v>47</v>
      </c>
      <c r="E24" s="99" t="s">
        <v>46</v>
      </c>
      <c r="F24" s="99" t="s">
        <v>216</v>
      </c>
      <c r="G24" s="99" t="s">
        <v>45</v>
      </c>
      <c r="H24" s="99" t="str">
        <f t="shared" si="15"/>
        <v>ปรัชญาดุษฎีบัณฑิต สาขาการบริหารการศึกษา ปรับปรุง ปี 2559</v>
      </c>
      <c r="I24" s="99" t="e">
        <f t="array" aca="1" ref="I24" ca="1">_xludf.IFNA(INDEX(รายชื่ออาจารย์ตามสาขา!$F:$F,MATCH('เอกสารหมายเลข 1 ส่งเสิรม (2)'!$T24,รายชื่ออาจารย์ตามสาขา!$B:$B,0)),"บุคคลภายนอก")</f>
        <v>#NAME?</v>
      </c>
      <c r="J24" s="100"/>
      <c r="K24" s="100"/>
      <c r="L24" s="100"/>
      <c r="M24" s="100"/>
      <c r="N24" s="100"/>
      <c r="O24" s="100"/>
      <c r="P24" s="100">
        <f t="shared" si="3"/>
        <v>0</v>
      </c>
      <c r="Q24" s="97"/>
      <c r="R24" s="97"/>
      <c r="S24" s="99"/>
      <c r="T24" s="8">
        <v>3440600179452</v>
      </c>
      <c r="U24" s="8"/>
      <c r="V24" s="68">
        <f t="shared" si="12"/>
        <v>0</v>
      </c>
      <c r="W24" s="68">
        <f t="shared" si="13"/>
        <v>0</v>
      </c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</row>
    <row r="25" spans="1:43" ht="21.75" customHeight="1">
      <c r="A25" s="97"/>
      <c r="B25" s="98" t="s">
        <v>43</v>
      </c>
      <c r="C25" s="98" t="s">
        <v>28</v>
      </c>
      <c r="D25" s="99" t="s">
        <v>47</v>
      </c>
      <c r="E25" s="99" t="s">
        <v>46</v>
      </c>
      <c r="F25" s="99" t="s">
        <v>216</v>
      </c>
      <c r="G25" s="99" t="s">
        <v>45</v>
      </c>
      <c r="H25" s="99" t="str">
        <f t="shared" si="15"/>
        <v>ปรัชญาดุษฎีบัณฑิต สาขาการบริหารการศึกษา ปรับปรุง ปี 2559</v>
      </c>
      <c r="I25" s="99" t="e">
        <f t="array" aca="1" ref="I25" ca="1">_xludf.IFNA(INDEX(รายชื่ออาจารย์ตามสาขา!$F:$F,MATCH('เอกสารหมายเลข 1 ส่งเสิรม (2)'!$T25,รายชื่ออาจารย์ตามสาขา!$B:$B,0)),"บุคคลภายนอก")</f>
        <v>#NAME?</v>
      </c>
      <c r="J25" s="100"/>
      <c r="K25" s="100"/>
      <c r="L25" s="100"/>
      <c r="M25" s="100"/>
      <c r="N25" s="100"/>
      <c r="O25" s="100"/>
      <c r="P25" s="100">
        <f t="shared" si="3"/>
        <v>0</v>
      </c>
      <c r="Q25" s="97"/>
      <c r="R25" s="97"/>
      <c r="S25" s="99"/>
      <c r="T25" s="8">
        <v>3320100021982</v>
      </c>
      <c r="U25" s="8"/>
      <c r="V25" s="68">
        <f t="shared" si="12"/>
        <v>0</v>
      </c>
      <c r="W25" s="68">
        <f t="shared" si="13"/>
        <v>0</v>
      </c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</row>
    <row r="26" spans="1:43" ht="21.75" customHeight="1">
      <c r="A26" s="97"/>
      <c r="B26" s="98" t="s">
        <v>56</v>
      </c>
      <c r="C26" s="98" t="s">
        <v>28</v>
      </c>
      <c r="D26" s="99" t="s">
        <v>47</v>
      </c>
      <c r="E26" s="99" t="s">
        <v>46</v>
      </c>
      <c r="F26" s="99" t="s">
        <v>216</v>
      </c>
      <c r="G26" s="99" t="s">
        <v>45</v>
      </c>
      <c r="H26" s="99" t="str">
        <f t="shared" si="15"/>
        <v>ปรัชญาดุษฎีบัณฑิต สาขาการบริหารการศึกษา ปรับปรุง ปี 2559</v>
      </c>
      <c r="I26" s="99" t="e">
        <f t="array" aca="1" ref="I26" ca="1">_xludf.IFNA(INDEX(รายชื่ออาจารย์ตามสาขา!$F:$F,MATCH('เอกสารหมายเลข 1 ส่งเสิรม (2)'!$T26,รายชื่ออาจารย์ตามสาขา!$B:$B,0)),"บุคคลภายนอก")</f>
        <v>#NAME?</v>
      </c>
      <c r="J26" s="100"/>
      <c r="K26" s="100"/>
      <c r="L26" s="100"/>
      <c r="M26" s="100"/>
      <c r="N26" s="100"/>
      <c r="O26" s="100"/>
      <c r="P26" s="100">
        <f t="shared" si="3"/>
        <v>0</v>
      </c>
      <c r="Q26" s="97"/>
      <c r="R26" s="97"/>
      <c r="S26" s="99"/>
      <c r="T26" s="8">
        <v>3100202631099</v>
      </c>
      <c r="U26" s="8"/>
      <c r="V26" s="68">
        <f t="shared" si="12"/>
        <v>0</v>
      </c>
      <c r="W26" s="68">
        <f t="shared" si="13"/>
        <v>0</v>
      </c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</row>
    <row r="27" spans="1:43" ht="21.75" customHeight="1">
      <c r="A27" s="148"/>
      <c r="B27" s="149" t="s">
        <v>192</v>
      </c>
      <c r="C27" s="149" t="s">
        <v>28</v>
      </c>
      <c r="D27" s="150" t="s">
        <v>47</v>
      </c>
      <c r="E27" s="150" t="s">
        <v>46</v>
      </c>
      <c r="F27" s="150" t="s">
        <v>216</v>
      </c>
      <c r="G27" s="150" t="s">
        <v>45</v>
      </c>
      <c r="H27" s="150" t="str">
        <f t="shared" si="15"/>
        <v>ปรัชญาดุษฎีบัณฑิต สาขาการบริหารการศึกษา ปรับปรุง ปี 2559</v>
      </c>
      <c r="I27" s="150" t="e">
        <f t="array" aca="1" ref="I27" ca="1">_xludf.IFNA(INDEX(รายชื่ออาจารย์ตามสาขา!$F:$F,MATCH('เอกสารหมายเลข 1 ส่งเสิรม (2)'!$T27,รายชื่ออาจารย์ตามสาขา!$B:$B,0)),"บุคคลภายนอก")</f>
        <v>#NAME?</v>
      </c>
      <c r="J27" s="151"/>
      <c r="K27" s="151"/>
      <c r="L27" s="151"/>
      <c r="M27" s="151"/>
      <c r="N27" s="151"/>
      <c r="O27" s="151"/>
      <c r="P27" s="151">
        <f t="shared" si="3"/>
        <v>0</v>
      </c>
      <c r="Q27" s="148"/>
      <c r="R27" s="148"/>
      <c r="S27" s="150" t="e">
        <f t="array" aca="1" ref="S27" ca="1">_xludf.IFNA(INDEX(รายชื่ออาจารย์ตามสาขา!$D:$D,MATCH('เอกสารหมายเลข 1 ส่งเสิรม (2)'!$T27,รายชื่ออาจารย์ตามสาขา!$B:$B,0)),"")</f>
        <v>#NAME?</v>
      </c>
      <c r="T27" s="92">
        <v>3450100748709</v>
      </c>
      <c r="U27" s="92"/>
      <c r="V27" s="152">
        <f t="shared" si="12"/>
        <v>0</v>
      </c>
      <c r="W27" s="152">
        <f t="shared" si="13"/>
        <v>0</v>
      </c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</row>
    <row r="28" spans="1:43" ht="21.75" customHeight="1">
      <c r="A28" s="148"/>
      <c r="B28" s="149" t="s">
        <v>193</v>
      </c>
      <c r="C28" s="149" t="s">
        <v>28</v>
      </c>
      <c r="D28" s="150" t="s">
        <v>47</v>
      </c>
      <c r="E28" s="150" t="s">
        <v>46</v>
      </c>
      <c r="F28" s="150" t="s">
        <v>216</v>
      </c>
      <c r="G28" s="150" t="s">
        <v>45</v>
      </c>
      <c r="H28" s="150" t="str">
        <f t="shared" si="15"/>
        <v>ปรัชญาดุษฎีบัณฑิต สาขาการบริหารการศึกษา ปรับปรุง ปี 2559</v>
      </c>
      <c r="I28" s="150" t="e">
        <f t="array" aca="1" ref="I28" ca="1">_xludf.IFNA(INDEX(รายชื่ออาจารย์ตามสาขา!$F:$F,MATCH('เอกสารหมายเลข 1 ส่งเสิรม (2)'!$T28,รายชื่ออาจารย์ตามสาขา!$B:$B,0)),"บุคคลภายนอก")</f>
        <v>#NAME?</v>
      </c>
      <c r="J28" s="151"/>
      <c r="K28" s="151"/>
      <c r="L28" s="151"/>
      <c r="M28" s="151"/>
      <c r="N28" s="151"/>
      <c r="O28" s="151"/>
      <c r="P28" s="151">
        <f t="shared" si="3"/>
        <v>0</v>
      </c>
      <c r="Q28" s="148"/>
      <c r="R28" s="148"/>
      <c r="S28" s="150" t="e">
        <f t="array" aca="1" ref="S28" ca="1">_xludf.IFNA(INDEX(รายชื่ออาจารย์ตามสาขา!$D:$D,MATCH('เอกสารหมายเลข 1 ส่งเสิรม (2)'!$T28,รายชื่ออาจารย์ตามสาขา!$B:$B,0)),"")</f>
        <v>#NAME?</v>
      </c>
      <c r="T28" s="92">
        <v>3470100629203</v>
      </c>
      <c r="U28" s="92"/>
      <c r="V28" s="152">
        <f t="shared" si="12"/>
        <v>0</v>
      </c>
      <c r="W28" s="152">
        <f t="shared" si="13"/>
        <v>0</v>
      </c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</row>
    <row r="29" spans="1:43" ht="21.75" customHeight="1">
      <c r="A29" s="97"/>
      <c r="B29" s="98" t="s">
        <v>194</v>
      </c>
      <c r="C29" s="98" t="s">
        <v>28</v>
      </c>
      <c r="D29" s="99" t="s">
        <v>47</v>
      </c>
      <c r="E29" s="99" t="s">
        <v>46</v>
      </c>
      <c r="F29" s="99" t="s">
        <v>216</v>
      </c>
      <c r="G29" s="99" t="s">
        <v>45</v>
      </c>
      <c r="H29" s="99" t="str">
        <f t="shared" si="15"/>
        <v>ปรัชญาดุษฎีบัณฑิต สาขาการบริหารการศึกษา ปรับปรุง ปี 2559</v>
      </c>
      <c r="I29" s="99" t="e">
        <f t="array" aca="1" ref="I29" ca="1">_xludf.IFNA(INDEX(รายชื่ออาจารย์ตามสาขา!$F:$F,MATCH('เอกสารหมายเลข 1 ส่งเสิรม (2)'!$T29,รายชื่ออาจารย์ตามสาขา!$B:$B,0)),"บุคคลภายนอก")</f>
        <v>#NAME?</v>
      </c>
      <c r="J29" s="100"/>
      <c r="K29" s="100"/>
      <c r="L29" s="100"/>
      <c r="M29" s="100"/>
      <c r="N29" s="100"/>
      <c r="O29" s="100"/>
      <c r="P29" s="100">
        <f t="shared" si="3"/>
        <v>0</v>
      </c>
      <c r="Q29" s="97"/>
      <c r="R29" s="97"/>
      <c r="S29" s="99"/>
      <c r="T29" s="8">
        <v>3409900356692</v>
      </c>
      <c r="U29" s="8"/>
      <c r="V29" s="68">
        <f t="shared" si="12"/>
        <v>0</v>
      </c>
      <c r="W29" s="68">
        <f t="shared" si="13"/>
        <v>0</v>
      </c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</row>
    <row r="30" spans="1:43" ht="21.75" customHeight="1">
      <c r="A30" s="97"/>
      <c r="B30" s="98" t="s">
        <v>196</v>
      </c>
      <c r="C30" s="98" t="s">
        <v>28</v>
      </c>
      <c r="D30" s="99" t="s">
        <v>47</v>
      </c>
      <c r="E30" s="99" t="s">
        <v>46</v>
      </c>
      <c r="F30" s="99" t="s">
        <v>216</v>
      </c>
      <c r="G30" s="99" t="s">
        <v>45</v>
      </c>
      <c r="H30" s="99" t="str">
        <f t="shared" si="15"/>
        <v>ปรัชญาดุษฎีบัณฑิต สาขาการบริหารการศึกษา ปรับปรุง ปี 2559</v>
      </c>
      <c r="I30" s="99" t="e">
        <f t="array" aca="1" ref="I30" ca="1">_xludf.IFNA(INDEX(รายชื่ออาจารย์ตามสาขา!$F:$F,MATCH('เอกสารหมายเลข 1 ส่งเสิรม (2)'!$T30,รายชื่ออาจารย์ตามสาขา!$B:$B,0)),"บุคคลภายนอก")</f>
        <v>#NAME?</v>
      </c>
      <c r="J30" s="100"/>
      <c r="K30" s="100"/>
      <c r="L30" s="100"/>
      <c r="M30" s="100"/>
      <c r="N30" s="100"/>
      <c r="O30" s="100"/>
      <c r="P30" s="100">
        <f t="shared" si="3"/>
        <v>0</v>
      </c>
      <c r="Q30" s="97"/>
      <c r="R30" s="97"/>
      <c r="S30" s="99"/>
      <c r="T30" s="8">
        <v>3349900596074</v>
      </c>
      <c r="U30" s="8"/>
      <c r="V30" s="68">
        <f t="shared" si="12"/>
        <v>0</v>
      </c>
      <c r="W30" s="68">
        <f t="shared" si="13"/>
        <v>0</v>
      </c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</row>
    <row r="31" spans="1:43" ht="21.75" customHeight="1">
      <c r="A31" s="97"/>
      <c r="B31" s="98" t="s">
        <v>200</v>
      </c>
      <c r="C31" s="98" t="s">
        <v>28</v>
      </c>
      <c r="D31" s="99" t="s">
        <v>47</v>
      </c>
      <c r="E31" s="99" t="s">
        <v>46</v>
      </c>
      <c r="F31" s="99" t="s">
        <v>216</v>
      </c>
      <c r="G31" s="99" t="s">
        <v>45</v>
      </c>
      <c r="H31" s="99" t="str">
        <f t="shared" si="15"/>
        <v>ปรัชญาดุษฎีบัณฑิต สาขาการบริหารการศึกษา ปรับปรุง ปี 2559</v>
      </c>
      <c r="I31" s="99" t="e">
        <f t="array" aca="1" ref="I31" ca="1">_xludf.IFNA(INDEX(รายชื่ออาจารย์ตามสาขา!$F:$F,MATCH('เอกสารหมายเลข 1 ส่งเสิรม (2)'!$T31,รายชื่ออาจารย์ตามสาขา!$B:$B,0)),"บุคคลภายนอก")</f>
        <v>#NAME?</v>
      </c>
      <c r="J31" s="100"/>
      <c r="K31" s="100"/>
      <c r="L31" s="100"/>
      <c r="M31" s="100"/>
      <c r="N31" s="100"/>
      <c r="O31" s="100"/>
      <c r="P31" s="100">
        <f t="shared" si="3"/>
        <v>0</v>
      </c>
      <c r="Q31" s="97"/>
      <c r="R31" s="97"/>
      <c r="S31" s="99"/>
      <c r="T31" s="8">
        <v>3479900169752</v>
      </c>
      <c r="U31" s="8"/>
      <c r="V31" s="68">
        <f t="shared" si="12"/>
        <v>0</v>
      </c>
      <c r="W31" s="68">
        <f t="shared" si="13"/>
        <v>0</v>
      </c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</row>
    <row r="32" spans="1:43" ht="21.75" customHeight="1">
      <c r="A32" s="97"/>
      <c r="B32" s="98" t="s">
        <v>59</v>
      </c>
      <c r="C32" s="98" t="s">
        <v>28</v>
      </c>
      <c r="D32" s="99" t="s">
        <v>47</v>
      </c>
      <c r="E32" s="99" t="s">
        <v>46</v>
      </c>
      <c r="F32" s="99" t="s">
        <v>216</v>
      </c>
      <c r="G32" s="99" t="s">
        <v>45</v>
      </c>
      <c r="H32" s="99" t="str">
        <f t="shared" si="15"/>
        <v>ปรัชญาดุษฎีบัณฑิต สาขาการบริหารการศึกษา ปรับปรุง ปี 2559</v>
      </c>
      <c r="I32" s="99" t="e">
        <f t="array" aca="1" ref="I32" ca="1">_xludf.IFNA(INDEX(รายชื่ออาจารย์ตามสาขา!$F:$F,MATCH('เอกสารหมายเลข 1 ส่งเสิรม (2)'!$T32,รายชื่ออาจารย์ตามสาขา!$B:$B,0)),"บุคคลภายนอก")</f>
        <v>#NAME?</v>
      </c>
      <c r="J32" s="100"/>
      <c r="K32" s="100"/>
      <c r="L32" s="100"/>
      <c r="M32" s="100"/>
      <c r="N32" s="100"/>
      <c r="O32" s="100"/>
      <c r="P32" s="100">
        <f t="shared" si="3"/>
        <v>0</v>
      </c>
      <c r="Q32" s="97"/>
      <c r="R32" s="97"/>
      <c r="S32" s="99"/>
      <c r="T32" s="8">
        <v>3490200026799</v>
      </c>
      <c r="U32" s="8"/>
      <c r="V32" s="68">
        <f t="shared" si="12"/>
        <v>0</v>
      </c>
      <c r="W32" s="68">
        <f t="shared" si="13"/>
        <v>0</v>
      </c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</row>
    <row r="33" spans="1:43" ht="21.75" customHeight="1">
      <c r="A33" s="103">
        <v>3</v>
      </c>
      <c r="B33" s="104" t="s">
        <v>740</v>
      </c>
      <c r="C33" s="104"/>
      <c r="D33" s="105"/>
      <c r="E33" s="105"/>
      <c r="F33" s="105"/>
      <c r="G33" s="105"/>
      <c r="H33" s="105"/>
      <c r="I33" s="105"/>
      <c r="J33" s="106">
        <f t="shared" ref="J33:O33" si="16">SUMIF($H:$H,$B33,J:J)</f>
        <v>0</v>
      </c>
      <c r="K33" s="106">
        <f t="shared" si="16"/>
        <v>0</v>
      </c>
      <c r="L33" s="106">
        <f t="shared" si="16"/>
        <v>0</v>
      </c>
      <c r="M33" s="106">
        <f t="shared" si="16"/>
        <v>0</v>
      </c>
      <c r="N33" s="106">
        <f t="shared" si="16"/>
        <v>0</v>
      </c>
      <c r="O33" s="106">
        <f t="shared" si="16"/>
        <v>0</v>
      </c>
      <c r="P33" s="106">
        <f t="shared" si="3"/>
        <v>0</v>
      </c>
      <c r="Q33" s="103"/>
      <c r="R33" s="103"/>
      <c r="S33" s="105"/>
      <c r="T33" s="58"/>
      <c r="U33" s="58"/>
      <c r="V33" s="68">
        <f t="shared" si="12"/>
        <v>0</v>
      </c>
      <c r="W33" s="68">
        <f t="shared" si="13"/>
        <v>0</v>
      </c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</row>
    <row r="34" spans="1:43" ht="21.75" customHeight="1">
      <c r="A34" s="97"/>
      <c r="B34" s="98" t="s">
        <v>245</v>
      </c>
      <c r="C34" s="98" t="s">
        <v>28</v>
      </c>
      <c r="D34" s="99" t="s">
        <v>54</v>
      </c>
      <c r="E34" s="99" t="s">
        <v>46</v>
      </c>
      <c r="F34" s="99" t="s">
        <v>44</v>
      </c>
      <c r="G34" s="99" t="s">
        <v>53</v>
      </c>
      <c r="H34" s="99" t="str">
        <f t="shared" ref="H34:H40" si="17">F34&amp; " สาขา"&amp;D34&amp;" "&amp;E34&amp;" ปี "&amp;G34</f>
        <v>ครุศาสตรมหาบัณฑิต สาขาการบริหารและพัฒนาการศึกษา ปรับปรุง ปี 2558</v>
      </c>
      <c r="I34" s="99" t="e">
        <f t="array" aca="1" ref="I34" ca="1">_xludf.IFNA(INDEX(รายชื่ออาจารย์ตามสาขา!$F:$F,MATCH('เอกสารหมายเลข 1 ส่งเสิรม (2)'!$T34,รายชื่ออาจารย์ตามสาขา!$B:$B,0)),"บุคคลภายนอก")</f>
        <v>#NAME?</v>
      </c>
      <c r="J34" s="100"/>
      <c r="K34" s="100"/>
      <c r="L34" s="100"/>
      <c r="M34" s="100"/>
      <c r="N34" s="100"/>
      <c r="O34" s="100"/>
      <c r="P34" s="100">
        <f t="shared" si="3"/>
        <v>0</v>
      </c>
      <c r="Q34" s="97"/>
      <c r="R34" s="97"/>
      <c r="S34" s="99"/>
      <c r="T34" s="8">
        <v>3209800070934</v>
      </c>
      <c r="U34" s="8"/>
      <c r="V34" s="68">
        <f t="shared" si="12"/>
        <v>0</v>
      </c>
      <c r="W34" s="68">
        <f t="shared" si="13"/>
        <v>0</v>
      </c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1:43" ht="21.75" customHeight="1">
      <c r="A35" s="97"/>
      <c r="B35" s="98" t="s">
        <v>115</v>
      </c>
      <c r="C35" s="98" t="s">
        <v>28</v>
      </c>
      <c r="D35" s="99" t="s">
        <v>54</v>
      </c>
      <c r="E35" s="99" t="s">
        <v>46</v>
      </c>
      <c r="F35" s="99" t="s">
        <v>44</v>
      </c>
      <c r="G35" s="99" t="s">
        <v>53</v>
      </c>
      <c r="H35" s="99" t="str">
        <f t="shared" si="17"/>
        <v>ครุศาสตรมหาบัณฑิต สาขาการบริหารและพัฒนาการศึกษา ปรับปรุง ปี 2558</v>
      </c>
      <c r="I35" s="99" t="e">
        <f t="array" aca="1" ref="I35" ca="1">_xludf.IFNA(INDEX(รายชื่ออาจารย์ตามสาขา!$F:$F,MATCH('เอกสารหมายเลข 1 ส่งเสิรม (2)'!$T35,รายชื่ออาจารย์ตามสาขา!$B:$B,0)),"บุคคลภายนอก")</f>
        <v>#NAME?</v>
      </c>
      <c r="J35" s="100"/>
      <c r="K35" s="100"/>
      <c r="L35" s="100"/>
      <c r="M35" s="100"/>
      <c r="N35" s="100"/>
      <c r="O35" s="100"/>
      <c r="P35" s="100">
        <f t="shared" si="3"/>
        <v>0</v>
      </c>
      <c r="Q35" s="97"/>
      <c r="R35" s="97"/>
      <c r="S35" s="99"/>
      <c r="T35" s="8">
        <v>3401500007855</v>
      </c>
      <c r="U35" s="8"/>
      <c r="V35" s="68">
        <f t="shared" si="12"/>
        <v>0</v>
      </c>
      <c r="W35" s="68">
        <f t="shared" si="13"/>
        <v>0</v>
      </c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</row>
    <row r="36" spans="1:43" ht="21.75" customHeight="1">
      <c r="A36" s="97"/>
      <c r="B36" s="98" t="s">
        <v>258</v>
      </c>
      <c r="C36" s="98" t="s">
        <v>28</v>
      </c>
      <c r="D36" s="99" t="s">
        <v>54</v>
      </c>
      <c r="E36" s="99" t="s">
        <v>46</v>
      </c>
      <c r="F36" s="99" t="s">
        <v>44</v>
      </c>
      <c r="G36" s="99" t="s">
        <v>53</v>
      </c>
      <c r="H36" s="99" t="str">
        <f t="shared" si="17"/>
        <v>ครุศาสตรมหาบัณฑิต สาขาการบริหารและพัฒนาการศึกษา ปรับปรุง ปี 2558</v>
      </c>
      <c r="I36" s="99" t="e">
        <f t="array" aca="1" ref="I36" ca="1">_xludf.IFNA(INDEX(รายชื่ออาจารย์ตามสาขา!$F:$F,MATCH('เอกสารหมายเลข 1 ส่งเสิรม (2)'!$T36,รายชื่ออาจารย์ตามสาขา!$B:$B,0)),"บุคคลภายนอก")</f>
        <v>#NAME?</v>
      </c>
      <c r="J36" s="100"/>
      <c r="K36" s="100"/>
      <c r="L36" s="100"/>
      <c r="M36" s="100"/>
      <c r="N36" s="100"/>
      <c r="O36" s="100"/>
      <c r="P36" s="100">
        <f t="shared" si="3"/>
        <v>0</v>
      </c>
      <c r="Q36" s="97"/>
      <c r="R36" s="97"/>
      <c r="S36" s="99"/>
      <c r="T36" s="8">
        <v>3770100308684</v>
      </c>
      <c r="U36" s="8"/>
      <c r="V36" s="68">
        <f t="shared" si="12"/>
        <v>0</v>
      </c>
      <c r="W36" s="68">
        <f t="shared" si="13"/>
        <v>0</v>
      </c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</row>
    <row r="37" spans="1:43" ht="21.75" customHeight="1">
      <c r="A37" s="97"/>
      <c r="B37" s="98" t="s">
        <v>260</v>
      </c>
      <c r="C37" s="98" t="s">
        <v>28</v>
      </c>
      <c r="D37" s="99" t="s">
        <v>54</v>
      </c>
      <c r="E37" s="99" t="s">
        <v>46</v>
      </c>
      <c r="F37" s="99" t="s">
        <v>44</v>
      </c>
      <c r="G37" s="99" t="s">
        <v>53</v>
      </c>
      <c r="H37" s="99" t="str">
        <f t="shared" si="17"/>
        <v>ครุศาสตรมหาบัณฑิต สาขาการบริหารและพัฒนาการศึกษา ปรับปรุง ปี 2558</v>
      </c>
      <c r="I37" s="99" t="e">
        <f t="array" aca="1" ref="I37" ca="1">_xludf.IFNA(INDEX(รายชื่ออาจารย์ตามสาขา!$F:$F,MATCH('เอกสารหมายเลข 1 ส่งเสิรม (2)'!$T37,รายชื่ออาจารย์ตามสาขา!$B:$B,0)),"บุคคลภายนอก")</f>
        <v>#NAME?</v>
      </c>
      <c r="J37" s="100"/>
      <c r="K37" s="100"/>
      <c r="L37" s="100"/>
      <c r="M37" s="100"/>
      <c r="N37" s="100"/>
      <c r="O37" s="100"/>
      <c r="P37" s="100">
        <f t="shared" si="3"/>
        <v>0</v>
      </c>
      <c r="Q37" s="97"/>
      <c r="R37" s="97"/>
      <c r="S37" s="99"/>
      <c r="T37" s="8">
        <v>3100502924920</v>
      </c>
      <c r="U37" s="8"/>
      <c r="V37" s="68">
        <f t="shared" si="12"/>
        <v>0</v>
      </c>
      <c r="W37" s="68">
        <f t="shared" si="13"/>
        <v>0</v>
      </c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1:43" ht="21.75" customHeight="1">
      <c r="A38" s="97"/>
      <c r="B38" s="98" t="s">
        <v>107</v>
      </c>
      <c r="C38" s="98" t="s">
        <v>28</v>
      </c>
      <c r="D38" s="99" t="s">
        <v>54</v>
      </c>
      <c r="E38" s="99" t="s">
        <v>46</v>
      </c>
      <c r="F38" s="99" t="s">
        <v>44</v>
      </c>
      <c r="G38" s="99" t="s">
        <v>53</v>
      </c>
      <c r="H38" s="99" t="str">
        <f t="shared" si="17"/>
        <v>ครุศาสตรมหาบัณฑิต สาขาการบริหารและพัฒนาการศึกษา ปรับปรุง ปี 2558</v>
      </c>
      <c r="I38" s="99" t="e">
        <f t="array" aca="1" ref="I38" ca="1">_xludf.IFNA(INDEX(รายชื่ออาจารย์ตามสาขา!$F:$F,MATCH('เอกสารหมายเลข 1 ส่งเสิรม (2)'!$T38,รายชื่ออาจารย์ตามสาขา!$B:$B,0)),"บุคคลภายนอก")</f>
        <v>#NAME?</v>
      </c>
      <c r="J38" s="100"/>
      <c r="K38" s="100"/>
      <c r="L38" s="100"/>
      <c r="M38" s="100"/>
      <c r="N38" s="100"/>
      <c r="O38" s="100"/>
      <c r="P38" s="100">
        <f t="shared" si="3"/>
        <v>0</v>
      </c>
      <c r="Q38" s="97"/>
      <c r="R38" s="97"/>
      <c r="S38" s="99"/>
      <c r="T38" s="8">
        <v>3101100285346</v>
      </c>
      <c r="U38" s="8"/>
      <c r="V38" s="68">
        <f t="shared" si="12"/>
        <v>0</v>
      </c>
      <c r="W38" s="68">
        <f t="shared" si="13"/>
        <v>0</v>
      </c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</row>
    <row r="39" spans="1:43" ht="21.75" customHeight="1">
      <c r="A39" s="97"/>
      <c r="B39" s="98" t="s">
        <v>264</v>
      </c>
      <c r="C39" s="98" t="s">
        <v>28</v>
      </c>
      <c r="D39" s="99" t="s">
        <v>54</v>
      </c>
      <c r="E39" s="99" t="s">
        <v>46</v>
      </c>
      <c r="F39" s="99" t="s">
        <v>44</v>
      </c>
      <c r="G39" s="99" t="s">
        <v>53</v>
      </c>
      <c r="H39" s="99" t="str">
        <f t="shared" si="17"/>
        <v>ครุศาสตรมหาบัณฑิต สาขาการบริหารและพัฒนาการศึกษา ปรับปรุง ปี 2558</v>
      </c>
      <c r="I39" s="99" t="e">
        <f t="array" aca="1" ref="I39" ca="1">_xludf.IFNA(INDEX(รายชื่ออาจารย์ตามสาขา!$F:$F,MATCH('เอกสารหมายเลข 1 ส่งเสิรม (2)'!$T39,รายชื่ออาจารย์ตามสาขา!$B:$B,0)),"บุคคลภายนอก")</f>
        <v>#NAME?</v>
      </c>
      <c r="J39" s="100"/>
      <c r="K39" s="100"/>
      <c r="L39" s="100"/>
      <c r="M39" s="100"/>
      <c r="N39" s="100"/>
      <c r="O39" s="100"/>
      <c r="P39" s="100">
        <f t="shared" si="3"/>
        <v>0</v>
      </c>
      <c r="Q39" s="97"/>
      <c r="R39" s="97"/>
      <c r="S39" s="99"/>
      <c r="T39" s="8">
        <v>3470500423718</v>
      </c>
      <c r="U39" s="8"/>
      <c r="V39" s="68">
        <f t="shared" si="12"/>
        <v>0</v>
      </c>
      <c r="W39" s="68">
        <f t="shared" si="13"/>
        <v>0</v>
      </c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</row>
    <row r="40" spans="1:43" ht="21.75" customHeight="1">
      <c r="A40" s="97"/>
      <c r="B40" s="98" t="s">
        <v>65</v>
      </c>
      <c r="C40" s="98" t="s">
        <v>28</v>
      </c>
      <c r="D40" s="99" t="s">
        <v>54</v>
      </c>
      <c r="E40" s="99" t="s">
        <v>46</v>
      </c>
      <c r="F40" s="99" t="s">
        <v>44</v>
      </c>
      <c r="G40" s="99" t="s">
        <v>53</v>
      </c>
      <c r="H40" s="99" t="str">
        <f t="shared" si="17"/>
        <v>ครุศาสตรมหาบัณฑิต สาขาการบริหารและพัฒนาการศึกษา ปรับปรุง ปี 2558</v>
      </c>
      <c r="I40" s="99" t="e">
        <f t="array" aca="1" ref="I40" ca="1">_xludf.IFNA(INDEX(รายชื่ออาจารย์ตามสาขา!$F:$F,MATCH('เอกสารหมายเลข 1 ส่งเสิรม (2)'!$T40,รายชื่ออาจารย์ตามสาขา!$B:$B,0)),"บุคคลภายนอก")</f>
        <v>#NAME?</v>
      </c>
      <c r="J40" s="100"/>
      <c r="K40" s="100"/>
      <c r="L40" s="100"/>
      <c r="M40" s="100"/>
      <c r="N40" s="100"/>
      <c r="O40" s="100"/>
      <c r="P40" s="100">
        <f t="shared" si="3"/>
        <v>0</v>
      </c>
      <c r="Q40" s="97"/>
      <c r="R40" s="97"/>
      <c r="S40" s="99"/>
      <c r="T40" s="8">
        <v>3461100099043</v>
      </c>
      <c r="U40" s="8"/>
      <c r="V40" s="68">
        <f t="shared" si="12"/>
        <v>0</v>
      </c>
      <c r="W40" s="68">
        <f t="shared" si="13"/>
        <v>0</v>
      </c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</row>
    <row r="41" spans="1:43" ht="21.75" customHeight="1">
      <c r="A41" s="103">
        <v>4</v>
      </c>
      <c r="B41" s="104" t="s">
        <v>742</v>
      </c>
      <c r="C41" s="104"/>
      <c r="D41" s="105"/>
      <c r="E41" s="105"/>
      <c r="F41" s="105"/>
      <c r="G41" s="105"/>
      <c r="H41" s="105"/>
      <c r="I41" s="105"/>
      <c r="J41" s="106" t="e">
        <f t="shared" ref="J41:O41" ca="1" si="18">SUMIF($H:$H,$B41,J:J)</f>
        <v>#NAME?</v>
      </c>
      <c r="K41" s="106" t="e">
        <f t="shared" ca="1" si="18"/>
        <v>#NAME?</v>
      </c>
      <c r="L41" s="106">
        <f t="shared" si="18"/>
        <v>0</v>
      </c>
      <c r="M41" s="106" t="e">
        <f t="shared" ca="1" si="18"/>
        <v>#NAME?</v>
      </c>
      <c r="N41" s="106" t="e">
        <f t="shared" ca="1" si="18"/>
        <v>#NAME?</v>
      </c>
      <c r="O41" s="106" t="e">
        <f t="shared" ca="1" si="18"/>
        <v>#NAME?</v>
      </c>
      <c r="P41" s="106" t="e">
        <f t="shared" ca="1" si="3"/>
        <v>#NAME?</v>
      </c>
      <c r="Q41" s="103"/>
      <c r="R41" s="103"/>
      <c r="S41" s="105"/>
      <c r="T41" s="58"/>
      <c r="U41" s="58"/>
      <c r="V41" s="68">
        <f t="shared" si="12"/>
        <v>0</v>
      </c>
      <c r="W41" s="68" t="e">
        <f t="shared" ca="1" si="13"/>
        <v>#NAME?</v>
      </c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</row>
    <row r="42" spans="1:43" ht="21.75" customHeight="1">
      <c r="A42" s="97"/>
      <c r="B42" s="98" t="s">
        <v>245</v>
      </c>
      <c r="C42" s="98" t="s">
        <v>28</v>
      </c>
      <c r="D42" s="99" t="s">
        <v>54</v>
      </c>
      <c r="E42" s="99" t="s">
        <v>46</v>
      </c>
      <c r="F42" s="99" t="s">
        <v>216</v>
      </c>
      <c r="G42" s="99" t="s">
        <v>275</v>
      </c>
      <c r="H42" s="99" t="str">
        <f t="shared" ref="H42:H48" si="19">F42&amp; " สาขา"&amp;D42&amp;" "&amp;E42&amp;" ปี "&amp;G42</f>
        <v>ปรัชญาดุษฎีบัณฑิต สาขาการบริหารและพัฒนาการศึกษา ปรับปรุง ปี 2562</v>
      </c>
      <c r="I42" s="99" t="e">
        <f t="array" aca="1" ref="I42" ca="1">_xludf.IFNA(INDEX(รายชื่ออาจารย์ตามสาขา!$F:$F,MATCH('เอกสารหมายเลข 1 ส่งเสิรม (2)'!$T42,รายชื่ออาจารย์ตามสาขา!$B:$B,0)),"บุคคลภายนอก")</f>
        <v>#NAME?</v>
      </c>
      <c r="J42" s="100" t="e">
        <f t="shared" ref="J42:J48" ca="1" si="20">IF(I42="ข้าราชการพลเรือนในสถาบันอุดมศึกษา",1,0)</f>
        <v>#NAME?</v>
      </c>
      <c r="K42" s="100" t="e">
        <f t="shared" ref="K42:K48" ca="1" si="21">IF(I42="พนักงานมหาวิทยาลัย",1,0)</f>
        <v>#NAME?</v>
      </c>
      <c r="L42" s="100"/>
      <c r="M42" s="100" t="e">
        <f t="shared" ref="M42:M48" ca="1" si="22">IF(I42="ลูกจ้างชั่วคราวรายเดือน",1,0)</f>
        <v>#NAME?</v>
      </c>
      <c r="N42" s="100" t="e">
        <f t="shared" ref="N42:N48" ca="1" si="23">IF(I42="อาจารย์พิเศษรายชั่วโมง",1,0)</f>
        <v>#NAME?</v>
      </c>
      <c r="O42" s="100" t="e">
        <f t="shared" ref="O42:O48" ca="1" si="24">IF(I42="บุคคลภายนอก",1,0)</f>
        <v>#NAME?</v>
      </c>
      <c r="P42" s="100" t="e">
        <f t="shared" ca="1" si="3"/>
        <v>#NAME?</v>
      </c>
      <c r="Q42" s="97"/>
      <c r="R42" s="97"/>
      <c r="S42" s="99"/>
      <c r="T42" s="8">
        <v>3209800070934</v>
      </c>
      <c r="U42" s="8">
        <v>3209800070934</v>
      </c>
      <c r="V42" s="68">
        <f t="shared" si="12"/>
        <v>1</v>
      </c>
      <c r="W42" s="68" t="e">
        <f t="shared" ca="1" si="13"/>
        <v>#NAME?</v>
      </c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</row>
    <row r="43" spans="1:43" ht="21.75" customHeight="1">
      <c r="A43" s="97"/>
      <c r="B43" s="98" t="s">
        <v>264</v>
      </c>
      <c r="C43" s="98" t="s">
        <v>28</v>
      </c>
      <c r="D43" s="99" t="s">
        <v>54</v>
      </c>
      <c r="E43" s="99" t="s">
        <v>46</v>
      </c>
      <c r="F43" s="99" t="s">
        <v>216</v>
      </c>
      <c r="G43" s="99" t="s">
        <v>275</v>
      </c>
      <c r="H43" s="99" t="str">
        <f t="shared" si="19"/>
        <v>ปรัชญาดุษฎีบัณฑิต สาขาการบริหารและพัฒนาการศึกษา ปรับปรุง ปี 2562</v>
      </c>
      <c r="I43" s="99" t="e">
        <f t="array" aca="1" ref="I43" ca="1">_xludf.IFNA(INDEX(รายชื่ออาจารย์ตามสาขา!$F:$F,MATCH('เอกสารหมายเลข 1 ส่งเสิรม (2)'!$T43,รายชื่ออาจารย์ตามสาขา!$B:$B,0)),"บุคคลภายนอก")</f>
        <v>#NAME?</v>
      </c>
      <c r="J43" s="100" t="e">
        <f t="shared" ca="1" si="20"/>
        <v>#NAME?</v>
      </c>
      <c r="K43" s="100" t="e">
        <f t="shared" ca="1" si="21"/>
        <v>#NAME?</v>
      </c>
      <c r="L43" s="100"/>
      <c r="M43" s="100" t="e">
        <f t="shared" ca="1" si="22"/>
        <v>#NAME?</v>
      </c>
      <c r="N43" s="100" t="e">
        <f t="shared" ca="1" si="23"/>
        <v>#NAME?</v>
      </c>
      <c r="O43" s="100" t="e">
        <f t="shared" ca="1" si="24"/>
        <v>#NAME?</v>
      </c>
      <c r="P43" s="100" t="e">
        <f t="shared" ca="1" si="3"/>
        <v>#NAME?</v>
      </c>
      <c r="Q43" s="97"/>
      <c r="R43" s="97"/>
      <c r="S43" s="99"/>
      <c r="T43" s="8">
        <v>3470500423718</v>
      </c>
      <c r="U43" s="8">
        <v>3470500423718</v>
      </c>
      <c r="V43" s="68">
        <f t="shared" si="12"/>
        <v>1</v>
      </c>
      <c r="W43" s="68" t="e">
        <f t="shared" ca="1" si="13"/>
        <v>#NAME?</v>
      </c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</row>
    <row r="44" spans="1:43" ht="21.75" customHeight="1">
      <c r="A44" s="97"/>
      <c r="B44" s="98" t="s">
        <v>65</v>
      </c>
      <c r="C44" s="98" t="s">
        <v>28</v>
      </c>
      <c r="D44" s="99" t="s">
        <v>54</v>
      </c>
      <c r="E44" s="99" t="s">
        <v>46</v>
      </c>
      <c r="F44" s="99" t="s">
        <v>216</v>
      </c>
      <c r="G44" s="99" t="s">
        <v>275</v>
      </c>
      <c r="H44" s="99" t="str">
        <f t="shared" si="19"/>
        <v>ปรัชญาดุษฎีบัณฑิต สาขาการบริหารและพัฒนาการศึกษา ปรับปรุง ปี 2562</v>
      </c>
      <c r="I44" s="99" t="e">
        <f t="array" aca="1" ref="I44" ca="1">_xludf.IFNA(INDEX(รายชื่ออาจารย์ตามสาขา!$F:$F,MATCH('เอกสารหมายเลข 1 ส่งเสิรม (2)'!$T44,รายชื่ออาจารย์ตามสาขา!$B:$B,0)),"บุคคลภายนอก")</f>
        <v>#NAME?</v>
      </c>
      <c r="J44" s="100" t="e">
        <f t="shared" ca="1" si="20"/>
        <v>#NAME?</v>
      </c>
      <c r="K44" s="100" t="e">
        <f t="shared" ca="1" si="21"/>
        <v>#NAME?</v>
      </c>
      <c r="L44" s="100"/>
      <c r="M44" s="100" t="e">
        <f t="shared" ca="1" si="22"/>
        <v>#NAME?</v>
      </c>
      <c r="N44" s="100" t="e">
        <f t="shared" ca="1" si="23"/>
        <v>#NAME?</v>
      </c>
      <c r="O44" s="100" t="e">
        <f t="shared" ca="1" si="24"/>
        <v>#NAME?</v>
      </c>
      <c r="P44" s="100" t="e">
        <f t="shared" ca="1" si="3"/>
        <v>#NAME?</v>
      </c>
      <c r="Q44" s="97"/>
      <c r="R44" s="97"/>
      <c r="S44" s="99"/>
      <c r="T44" s="8">
        <v>3461100099043</v>
      </c>
      <c r="U44" s="8">
        <v>3461100099043</v>
      </c>
      <c r="V44" s="68">
        <f t="shared" si="12"/>
        <v>1</v>
      </c>
      <c r="W44" s="68" t="e">
        <f t="shared" ca="1" si="13"/>
        <v>#NAME?</v>
      </c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</row>
    <row r="45" spans="1:43" ht="21.75" customHeight="1">
      <c r="A45" s="97"/>
      <c r="B45" s="98" t="s">
        <v>260</v>
      </c>
      <c r="C45" s="98" t="s">
        <v>28</v>
      </c>
      <c r="D45" s="99" t="s">
        <v>54</v>
      </c>
      <c r="E45" s="99" t="s">
        <v>46</v>
      </c>
      <c r="F45" s="99" t="s">
        <v>216</v>
      </c>
      <c r="G45" s="99" t="s">
        <v>275</v>
      </c>
      <c r="H45" s="99" t="str">
        <f t="shared" si="19"/>
        <v>ปรัชญาดุษฎีบัณฑิต สาขาการบริหารและพัฒนาการศึกษา ปรับปรุง ปี 2562</v>
      </c>
      <c r="I45" s="99" t="e">
        <f t="array" aca="1" ref="I45" ca="1">_xludf.IFNA(INDEX(รายชื่ออาจารย์ตามสาขา!$F:$F,MATCH('เอกสารหมายเลข 1 ส่งเสิรม (2)'!$T45,รายชื่ออาจารย์ตามสาขา!$B:$B,0)),"บุคคลภายนอก")</f>
        <v>#NAME?</v>
      </c>
      <c r="J45" s="100" t="e">
        <f t="shared" ca="1" si="20"/>
        <v>#NAME?</v>
      </c>
      <c r="K45" s="100" t="e">
        <f t="shared" ca="1" si="21"/>
        <v>#NAME?</v>
      </c>
      <c r="L45" s="100"/>
      <c r="M45" s="100" t="e">
        <f t="shared" ca="1" si="22"/>
        <v>#NAME?</v>
      </c>
      <c r="N45" s="100" t="e">
        <f t="shared" ca="1" si="23"/>
        <v>#NAME?</v>
      </c>
      <c r="O45" s="100" t="e">
        <f t="shared" ca="1" si="24"/>
        <v>#NAME?</v>
      </c>
      <c r="P45" s="100" t="e">
        <f t="shared" ca="1" si="3"/>
        <v>#NAME?</v>
      </c>
      <c r="Q45" s="97"/>
      <c r="R45" s="97"/>
      <c r="S45" s="99"/>
      <c r="T45" s="8">
        <v>3100502924920</v>
      </c>
      <c r="U45" s="8">
        <v>3100502924920</v>
      </c>
      <c r="V45" s="68">
        <f t="shared" si="12"/>
        <v>1</v>
      </c>
      <c r="W45" s="68" t="e">
        <f t="shared" ca="1" si="13"/>
        <v>#NAME?</v>
      </c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</row>
    <row r="46" spans="1:43" ht="21.75" customHeight="1">
      <c r="A46" s="97"/>
      <c r="B46" s="98" t="s">
        <v>107</v>
      </c>
      <c r="C46" s="98" t="s">
        <v>28</v>
      </c>
      <c r="D46" s="99" t="s">
        <v>54</v>
      </c>
      <c r="E46" s="99" t="s">
        <v>46</v>
      </c>
      <c r="F46" s="99" t="s">
        <v>216</v>
      </c>
      <c r="G46" s="99" t="s">
        <v>275</v>
      </c>
      <c r="H46" s="99" t="str">
        <f t="shared" si="19"/>
        <v>ปรัชญาดุษฎีบัณฑิต สาขาการบริหารและพัฒนาการศึกษา ปรับปรุง ปี 2562</v>
      </c>
      <c r="I46" s="99" t="e">
        <f t="array" aca="1" ref="I46" ca="1">_xludf.IFNA(INDEX(รายชื่ออาจารย์ตามสาขา!$F:$F,MATCH('เอกสารหมายเลข 1 ส่งเสิรม (2)'!$T46,รายชื่ออาจารย์ตามสาขา!$B:$B,0)),"บุคคลภายนอก")</f>
        <v>#NAME?</v>
      </c>
      <c r="J46" s="100" t="e">
        <f t="shared" ca="1" si="20"/>
        <v>#NAME?</v>
      </c>
      <c r="K46" s="100" t="e">
        <f t="shared" ca="1" si="21"/>
        <v>#NAME?</v>
      </c>
      <c r="L46" s="100"/>
      <c r="M46" s="100" t="e">
        <f t="shared" ca="1" si="22"/>
        <v>#NAME?</v>
      </c>
      <c r="N46" s="100" t="e">
        <f t="shared" ca="1" si="23"/>
        <v>#NAME?</v>
      </c>
      <c r="O46" s="100" t="e">
        <f t="shared" ca="1" si="24"/>
        <v>#NAME?</v>
      </c>
      <c r="P46" s="100" t="e">
        <f t="shared" ca="1" si="3"/>
        <v>#NAME?</v>
      </c>
      <c r="Q46" s="97"/>
      <c r="R46" s="97"/>
      <c r="S46" s="99"/>
      <c r="T46" s="8">
        <v>3101100285346</v>
      </c>
      <c r="U46" s="8">
        <v>3101100285346</v>
      </c>
      <c r="V46" s="68">
        <f t="shared" si="12"/>
        <v>1</v>
      </c>
      <c r="W46" s="68" t="e">
        <f t="shared" ca="1" si="13"/>
        <v>#NAME?</v>
      </c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</row>
    <row r="47" spans="1:43" ht="21.75" customHeight="1">
      <c r="A47" s="97"/>
      <c r="B47" s="98" t="s">
        <v>258</v>
      </c>
      <c r="C47" s="98" t="s">
        <v>28</v>
      </c>
      <c r="D47" s="99" t="s">
        <v>54</v>
      </c>
      <c r="E47" s="99" t="s">
        <v>46</v>
      </c>
      <c r="F47" s="99" t="s">
        <v>216</v>
      </c>
      <c r="G47" s="99" t="s">
        <v>275</v>
      </c>
      <c r="H47" s="99" t="str">
        <f t="shared" si="19"/>
        <v>ปรัชญาดุษฎีบัณฑิต สาขาการบริหารและพัฒนาการศึกษา ปรับปรุง ปี 2562</v>
      </c>
      <c r="I47" s="99" t="e">
        <f t="array" aca="1" ref="I47" ca="1">_xludf.IFNA(INDEX(รายชื่ออาจารย์ตามสาขา!$F:$F,MATCH('เอกสารหมายเลข 1 ส่งเสิรม (2)'!$T47,รายชื่ออาจารย์ตามสาขา!$B:$B,0)),"บุคคลภายนอก")</f>
        <v>#NAME?</v>
      </c>
      <c r="J47" s="100" t="e">
        <f t="shared" ca="1" si="20"/>
        <v>#NAME?</v>
      </c>
      <c r="K47" s="100" t="e">
        <f t="shared" ca="1" si="21"/>
        <v>#NAME?</v>
      </c>
      <c r="L47" s="100"/>
      <c r="M47" s="100" t="e">
        <f t="shared" ca="1" si="22"/>
        <v>#NAME?</v>
      </c>
      <c r="N47" s="100" t="e">
        <f t="shared" ca="1" si="23"/>
        <v>#NAME?</v>
      </c>
      <c r="O47" s="100" t="e">
        <f t="shared" ca="1" si="24"/>
        <v>#NAME?</v>
      </c>
      <c r="P47" s="100" t="e">
        <f t="shared" ca="1" si="3"/>
        <v>#NAME?</v>
      </c>
      <c r="Q47" s="97"/>
      <c r="R47" s="97"/>
      <c r="S47" s="99"/>
      <c r="T47" s="8">
        <v>3770100308684</v>
      </c>
      <c r="U47" s="8">
        <v>3770100308684</v>
      </c>
      <c r="V47" s="68">
        <f t="shared" si="12"/>
        <v>1</v>
      </c>
      <c r="W47" s="68" t="e">
        <f t="shared" ca="1" si="13"/>
        <v>#NAME?</v>
      </c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</row>
    <row r="48" spans="1:43" ht="21.75" customHeight="1">
      <c r="A48" s="97"/>
      <c r="B48" s="98" t="s">
        <v>115</v>
      </c>
      <c r="C48" s="98" t="s">
        <v>28</v>
      </c>
      <c r="D48" s="99" t="s">
        <v>54</v>
      </c>
      <c r="E48" s="99" t="s">
        <v>46</v>
      </c>
      <c r="F48" s="99" t="s">
        <v>216</v>
      </c>
      <c r="G48" s="99" t="s">
        <v>275</v>
      </c>
      <c r="H48" s="99" t="str">
        <f t="shared" si="19"/>
        <v>ปรัชญาดุษฎีบัณฑิต สาขาการบริหารและพัฒนาการศึกษา ปรับปรุง ปี 2562</v>
      </c>
      <c r="I48" s="99" t="e">
        <f t="array" aca="1" ref="I48" ca="1">_xludf.IFNA(INDEX(รายชื่ออาจารย์ตามสาขา!$F:$F,MATCH('เอกสารหมายเลข 1 ส่งเสิรม (2)'!$T48,รายชื่ออาจารย์ตามสาขา!$B:$B,0)),"บุคคลภายนอก")</f>
        <v>#NAME?</v>
      </c>
      <c r="J48" s="100" t="e">
        <f t="shared" ca="1" si="20"/>
        <v>#NAME?</v>
      </c>
      <c r="K48" s="100" t="e">
        <f t="shared" ca="1" si="21"/>
        <v>#NAME?</v>
      </c>
      <c r="L48" s="100"/>
      <c r="M48" s="100" t="e">
        <f t="shared" ca="1" si="22"/>
        <v>#NAME?</v>
      </c>
      <c r="N48" s="100" t="e">
        <f t="shared" ca="1" si="23"/>
        <v>#NAME?</v>
      </c>
      <c r="O48" s="100" t="e">
        <f t="shared" ca="1" si="24"/>
        <v>#NAME?</v>
      </c>
      <c r="P48" s="100" t="e">
        <f t="shared" ca="1" si="3"/>
        <v>#NAME?</v>
      </c>
      <c r="Q48" s="97"/>
      <c r="R48" s="97"/>
      <c r="S48" s="99"/>
      <c r="T48" s="8">
        <v>3401500007855</v>
      </c>
      <c r="U48" s="8">
        <v>3401500007855</v>
      </c>
      <c r="V48" s="68">
        <f t="shared" si="12"/>
        <v>1</v>
      </c>
      <c r="W48" s="68" t="e">
        <f t="shared" ca="1" si="13"/>
        <v>#NAME?</v>
      </c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</row>
    <row r="49" spans="1:43" ht="21.75" customHeight="1">
      <c r="A49" s="103">
        <v>5</v>
      </c>
      <c r="B49" s="104" t="s">
        <v>745</v>
      </c>
      <c r="C49" s="104"/>
      <c r="D49" s="105"/>
      <c r="E49" s="105"/>
      <c r="F49" s="105"/>
      <c r="G49" s="105"/>
      <c r="H49" s="105"/>
      <c r="I49" s="105"/>
      <c r="J49" s="106" t="e">
        <f t="shared" ref="J49:O49" ca="1" si="25">SUMIF($H:$H,$B49,J:J)</f>
        <v>#NAME?</v>
      </c>
      <c r="K49" s="106" t="e">
        <f t="shared" ca="1" si="25"/>
        <v>#NAME?</v>
      </c>
      <c r="L49" s="106">
        <f t="shared" si="25"/>
        <v>0</v>
      </c>
      <c r="M49" s="106" t="e">
        <f t="shared" ca="1" si="25"/>
        <v>#NAME?</v>
      </c>
      <c r="N49" s="106" t="e">
        <f t="shared" ca="1" si="25"/>
        <v>#NAME?</v>
      </c>
      <c r="O49" s="106" t="e">
        <f t="shared" ca="1" si="25"/>
        <v>#NAME?</v>
      </c>
      <c r="P49" s="106" t="e">
        <f t="shared" ca="1" si="3"/>
        <v>#NAME?</v>
      </c>
      <c r="Q49" s="103"/>
      <c r="R49" s="103"/>
      <c r="S49" s="105"/>
      <c r="T49" s="58"/>
      <c r="U49" s="58"/>
      <c r="V49" s="68">
        <f t="shared" si="12"/>
        <v>0</v>
      </c>
      <c r="W49" s="68" t="e">
        <f t="shared" ca="1" si="13"/>
        <v>#NAME?</v>
      </c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</row>
    <row r="50" spans="1:43" ht="21.75" customHeight="1">
      <c r="A50" s="97"/>
      <c r="B50" s="98" t="s">
        <v>303</v>
      </c>
      <c r="C50" s="98" t="s">
        <v>28</v>
      </c>
      <c r="D50" s="99" t="s">
        <v>111</v>
      </c>
      <c r="E50" s="99" t="s">
        <v>46</v>
      </c>
      <c r="F50" s="99" t="s">
        <v>44</v>
      </c>
      <c r="G50" s="99" t="s">
        <v>45</v>
      </c>
      <c r="H50" s="99" t="str">
        <f t="shared" ref="H50:H54" si="26">F50&amp; " สาขา"&amp;D50&amp;" "&amp;E50&amp;" ปี "&amp;G50</f>
        <v>ครุศาสตรมหาบัณฑิต สาขาการวิจัยและพัฒนาการศึกษา ปรับปรุง ปี 2559</v>
      </c>
      <c r="I50" s="99" t="e">
        <f t="array" aca="1" ref="I50" ca="1">_xludf.IFNA(INDEX(รายชื่ออาจารย์ตามสาขา!$F:$F,MATCH('เอกสารหมายเลข 1 ส่งเสิรม (2)'!$T50,รายชื่ออาจารย์ตามสาขา!$B:$B,0)),"บุคคลภายนอก")</f>
        <v>#NAME?</v>
      </c>
      <c r="J50" s="100" t="e">
        <f t="shared" ref="J50:J54" ca="1" si="27">IF(I50="ข้าราชการพลเรือนในสถาบันอุดมศึกษา",1,0)</f>
        <v>#NAME?</v>
      </c>
      <c r="K50" s="100" t="e">
        <f t="shared" ref="K50:K54" ca="1" si="28">IF(I50="พนักงานมหาวิทยาลัย",1,0)</f>
        <v>#NAME?</v>
      </c>
      <c r="L50" s="100"/>
      <c r="M50" s="100" t="e">
        <f t="shared" ref="M50:M54" ca="1" si="29">IF(I50="ลูกจ้างชั่วคราวรายเดือน",1,0)</f>
        <v>#NAME?</v>
      </c>
      <c r="N50" s="100" t="e">
        <f t="shared" ref="N50:N54" ca="1" si="30">IF(I50="อาจารย์พิเศษรายชั่วโมง",1,0)</f>
        <v>#NAME?</v>
      </c>
      <c r="O50" s="100" t="e">
        <f t="shared" ref="O50:O54" ca="1" si="31">IF(I50="บุคคลภายนอก",1,0)</f>
        <v>#NAME?</v>
      </c>
      <c r="P50" s="100" t="e">
        <f t="shared" ca="1" si="3"/>
        <v>#NAME?</v>
      </c>
      <c r="Q50" s="153">
        <v>2565</v>
      </c>
      <c r="R50" s="97"/>
      <c r="S50" s="99"/>
      <c r="T50" s="8">
        <v>3490500172804</v>
      </c>
      <c r="U50" s="8">
        <v>3490500172804</v>
      </c>
      <c r="V50" s="68">
        <f t="shared" si="12"/>
        <v>1</v>
      </c>
      <c r="W50" s="68" t="e">
        <f t="shared" ca="1" si="13"/>
        <v>#NAME?</v>
      </c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</row>
    <row r="51" spans="1:43" ht="21.75" customHeight="1">
      <c r="A51" s="97"/>
      <c r="B51" s="98" t="s">
        <v>308</v>
      </c>
      <c r="C51" s="98" t="s">
        <v>28</v>
      </c>
      <c r="D51" s="99" t="s">
        <v>111</v>
      </c>
      <c r="E51" s="99" t="s">
        <v>46</v>
      </c>
      <c r="F51" s="99" t="s">
        <v>44</v>
      </c>
      <c r="G51" s="99" t="s">
        <v>45</v>
      </c>
      <c r="H51" s="99" t="str">
        <f t="shared" si="26"/>
        <v>ครุศาสตรมหาบัณฑิต สาขาการวิจัยและพัฒนาการศึกษา ปรับปรุง ปี 2559</v>
      </c>
      <c r="I51" s="99" t="e">
        <f t="array" aca="1" ref="I51" ca="1">_xludf.IFNA(INDEX(รายชื่ออาจารย์ตามสาขา!$F:$F,MATCH('เอกสารหมายเลข 1 ส่งเสิรม (2)'!$T51,รายชื่ออาจารย์ตามสาขา!$B:$B,0)),"บุคคลภายนอก")</f>
        <v>#NAME?</v>
      </c>
      <c r="J51" s="100" t="e">
        <f t="shared" ca="1" si="27"/>
        <v>#NAME?</v>
      </c>
      <c r="K51" s="100" t="e">
        <f t="shared" ca="1" si="28"/>
        <v>#NAME?</v>
      </c>
      <c r="L51" s="100"/>
      <c r="M51" s="100" t="e">
        <f t="shared" ca="1" si="29"/>
        <v>#NAME?</v>
      </c>
      <c r="N51" s="100" t="e">
        <f t="shared" ca="1" si="30"/>
        <v>#NAME?</v>
      </c>
      <c r="O51" s="100" t="e">
        <f t="shared" ca="1" si="31"/>
        <v>#NAME?</v>
      </c>
      <c r="P51" s="100" t="e">
        <f t="shared" ca="1" si="3"/>
        <v>#NAME?</v>
      </c>
      <c r="Q51" s="97"/>
      <c r="R51" s="97"/>
      <c r="S51" s="99"/>
      <c r="T51" s="8">
        <v>3100502911453</v>
      </c>
      <c r="U51" s="8">
        <v>3100502911453</v>
      </c>
      <c r="V51" s="68">
        <f t="shared" si="12"/>
        <v>1</v>
      </c>
      <c r="W51" s="68" t="e">
        <f t="shared" ca="1" si="13"/>
        <v>#NAME?</v>
      </c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</row>
    <row r="52" spans="1:43" ht="21.75" customHeight="1">
      <c r="A52" s="97"/>
      <c r="B52" s="98" t="s">
        <v>312</v>
      </c>
      <c r="C52" s="98" t="s">
        <v>28</v>
      </c>
      <c r="D52" s="99" t="s">
        <v>111</v>
      </c>
      <c r="E52" s="99" t="s">
        <v>46</v>
      </c>
      <c r="F52" s="99" t="s">
        <v>44</v>
      </c>
      <c r="G52" s="99" t="s">
        <v>45</v>
      </c>
      <c r="H52" s="99" t="str">
        <f t="shared" si="26"/>
        <v>ครุศาสตรมหาบัณฑิต สาขาการวิจัยและพัฒนาการศึกษา ปรับปรุง ปี 2559</v>
      </c>
      <c r="I52" s="99" t="e">
        <f t="array" aca="1" ref="I52" ca="1">_xludf.IFNA(INDEX(รายชื่ออาจารย์ตามสาขา!$F:$F,MATCH('เอกสารหมายเลข 1 ส่งเสิรม (2)'!$T52,รายชื่ออาจารย์ตามสาขา!$B:$B,0)),"บุคคลภายนอก")</f>
        <v>#NAME?</v>
      </c>
      <c r="J52" s="100" t="e">
        <f t="shared" ca="1" si="27"/>
        <v>#NAME?</v>
      </c>
      <c r="K52" s="100" t="e">
        <f t="shared" ca="1" si="28"/>
        <v>#NAME?</v>
      </c>
      <c r="L52" s="100"/>
      <c r="M52" s="100" t="e">
        <f t="shared" ca="1" si="29"/>
        <v>#NAME?</v>
      </c>
      <c r="N52" s="100" t="e">
        <f t="shared" ca="1" si="30"/>
        <v>#NAME?</v>
      </c>
      <c r="O52" s="100" t="e">
        <f t="shared" ca="1" si="31"/>
        <v>#NAME?</v>
      </c>
      <c r="P52" s="100" t="e">
        <f t="shared" ca="1" si="3"/>
        <v>#NAME?</v>
      </c>
      <c r="Q52" s="97"/>
      <c r="R52" s="97"/>
      <c r="S52" s="99"/>
      <c r="T52" s="8">
        <v>3480500371092</v>
      </c>
      <c r="U52" s="8">
        <v>3480500371092</v>
      </c>
      <c r="V52" s="68">
        <f t="shared" si="12"/>
        <v>1</v>
      </c>
      <c r="W52" s="68" t="e">
        <f t="shared" ca="1" si="13"/>
        <v>#NAME?</v>
      </c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</row>
    <row r="53" spans="1:43" ht="21.75" customHeight="1">
      <c r="A53" s="97"/>
      <c r="B53" s="98" t="s">
        <v>316</v>
      </c>
      <c r="C53" s="98" t="s">
        <v>28</v>
      </c>
      <c r="D53" s="99" t="s">
        <v>111</v>
      </c>
      <c r="E53" s="99" t="s">
        <v>46</v>
      </c>
      <c r="F53" s="99" t="s">
        <v>44</v>
      </c>
      <c r="G53" s="99" t="s">
        <v>45</v>
      </c>
      <c r="H53" s="99" t="str">
        <f t="shared" si="26"/>
        <v>ครุศาสตรมหาบัณฑิต สาขาการวิจัยและพัฒนาการศึกษา ปรับปรุง ปี 2559</v>
      </c>
      <c r="I53" s="99" t="e">
        <f t="array" aca="1" ref="I53" ca="1">_xludf.IFNA(INDEX(รายชื่ออาจารย์ตามสาขา!$F:$F,MATCH('เอกสารหมายเลข 1 ส่งเสิรม (2)'!$T53,รายชื่ออาจารย์ตามสาขา!$B:$B,0)),"บุคคลภายนอก")</f>
        <v>#NAME?</v>
      </c>
      <c r="J53" s="100" t="e">
        <f t="shared" ca="1" si="27"/>
        <v>#NAME?</v>
      </c>
      <c r="K53" s="100" t="e">
        <f t="shared" ca="1" si="28"/>
        <v>#NAME?</v>
      </c>
      <c r="L53" s="100"/>
      <c r="M53" s="100" t="e">
        <f t="shared" ca="1" si="29"/>
        <v>#NAME?</v>
      </c>
      <c r="N53" s="100" t="e">
        <f t="shared" ca="1" si="30"/>
        <v>#NAME?</v>
      </c>
      <c r="O53" s="100" t="e">
        <f t="shared" ca="1" si="31"/>
        <v>#NAME?</v>
      </c>
      <c r="P53" s="100" t="e">
        <f t="shared" ca="1" si="3"/>
        <v>#NAME?</v>
      </c>
      <c r="Q53" s="97"/>
      <c r="R53" s="97"/>
      <c r="S53" s="99"/>
      <c r="T53" s="8">
        <v>3480600062865</v>
      </c>
      <c r="U53" s="8">
        <v>3480600062865</v>
      </c>
      <c r="V53" s="68">
        <f t="shared" si="12"/>
        <v>1</v>
      </c>
      <c r="W53" s="68" t="e">
        <f t="shared" ca="1" si="13"/>
        <v>#NAME?</v>
      </c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</row>
    <row r="54" spans="1:43" ht="21.75" customHeight="1">
      <c r="A54" s="97"/>
      <c r="B54" s="98" t="s">
        <v>321</v>
      </c>
      <c r="C54" s="98" t="s">
        <v>28</v>
      </c>
      <c r="D54" s="99" t="s">
        <v>111</v>
      </c>
      <c r="E54" s="99" t="s">
        <v>46</v>
      </c>
      <c r="F54" s="99" t="s">
        <v>44</v>
      </c>
      <c r="G54" s="99" t="s">
        <v>45</v>
      </c>
      <c r="H54" s="99" t="str">
        <f t="shared" si="26"/>
        <v>ครุศาสตรมหาบัณฑิต สาขาการวิจัยและพัฒนาการศึกษา ปรับปรุง ปี 2559</v>
      </c>
      <c r="I54" s="99" t="e">
        <f t="array" aca="1" ref="I54" ca="1">_xludf.IFNA(INDEX(รายชื่ออาจารย์ตามสาขา!$F:$F,MATCH('เอกสารหมายเลข 1 ส่งเสิรม (2)'!$T54,รายชื่ออาจารย์ตามสาขา!$B:$B,0)),"บุคคลภายนอก")</f>
        <v>#NAME?</v>
      </c>
      <c r="J54" s="100" t="e">
        <f t="shared" ca="1" si="27"/>
        <v>#NAME?</v>
      </c>
      <c r="K54" s="100" t="e">
        <f t="shared" ca="1" si="28"/>
        <v>#NAME?</v>
      </c>
      <c r="L54" s="100"/>
      <c r="M54" s="100" t="e">
        <f t="shared" ca="1" si="29"/>
        <v>#NAME?</v>
      </c>
      <c r="N54" s="100" t="e">
        <f t="shared" ca="1" si="30"/>
        <v>#NAME?</v>
      </c>
      <c r="O54" s="100" t="e">
        <f t="shared" ca="1" si="31"/>
        <v>#NAME?</v>
      </c>
      <c r="P54" s="100" t="e">
        <f t="shared" ca="1" si="3"/>
        <v>#NAME?</v>
      </c>
      <c r="Q54" s="97"/>
      <c r="R54" s="97"/>
      <c r="S54" s="99"/>
      <c r="T54" s="8">
        <v>5470190039890</v>
      </c>
      <c r="U54" s="8">
        <v>5470190039890</v>
      </c>
      <c r="V54" s="68">
        <f t="shared" si="12"/>
        <v>1</v>
      </c>
      <c r="W54" s="68" t="e">
        <f t="shared" ca="1" si="13"/>
        <v>#NAME?</v>
      </c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</row>
    <row r="55" spans="1:43" ht="21.75" customHeight="1">
      <c r="A55" s="103">
        <v>6</v>
      </c>
      <c r="B55" s="104" t="s">
        <v>750</v>
      </c>
      <c r="C55" s="104"/>
      <c r="D55" s="105"/>
      <c r="E55" s="105"/>
      <c r="F55" s="105"/>
      <c r="G55" s="105"/>
      <c r="H55" s="105"/>
      <c r="I55" s="105"/>
      <c r="J55" s="106" t="e">
        <f t="shared" ref="J55:O55" ca="1" si="32">SUMIF($H:$H,$B55,J:J)</f>
        <v>#NAME?</v>
      </c>
      <c r="K55" s="106" t="e">
        <f t="shared" ca="1" si="32"/>
        <v>#NAME?</v>
      </c>
      <c r="L55" s="106">
        <f t="shared" si="32"/>
        <v>0</v>
      </c>
      <c r="M55" s="106" t="e">
        <f t="shared" ca="1" si="32"/>
        <v>#NAME?</v>
      </c>
      <c r="N55" s="106" t="e">
        <f t="shared" ca="1" si="32"/>
        <v>#NAME?</v>
      </c>
      <c r="O55" s="106" t="e">
        <f t="shared" ca="1" si="32"/>
        <v>#NAME?</v>
      </c>
      <c r="P55" s="106" t="e">
        <f t="shared" ca="1" si="3"/>
        <v>#NAME?</v>
      </c>
      <c r="Q55" s="103"/>
      <c r="R55" s="103"/>
      <c r="S55" s="105"/>
      <c r="T55" s="58"/>
      <c r="U55" s="58"/>
      <c r="V55" s="68">
        <f t="shared" si="12"/>
        <v>0</v>
      </c>
      <c r="W55" s="68" t="e">
        <f t="shared" ca="1" si="13"/>
        <v>#NAME?</v>
      </c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</row>
    <row r="56" spans="1:43" ht="21.75" customHeight="1">
      <c r="A56" s="97"/>
      <c r="B56" s="98" t="s">
        <v>328</v>
      </c>
      <c r="C56" s="98" t="s">
        <v>28</v>
      </c>
      <c r="D56" s="99" t="s">
        <v>77</v>
      </c>
      <c r="E56" s="99" t="s">
        <v>46</v>
      </c>
      <c r="F56" s="99" t="s">
        <v>76</v>
      </c>
      <c r="G56" s="99" t="s">
        <v>45</v>
      </c>
      <c r="H56" s="99" t="str">
        <f t="shared" ref="H56:H60" si="33">F56&amp; " สาขา"&amp;D56&amp;" "&amp;E56&amp;" ปี "&amp;G56</f>
        <v>ครุศาสตรบัณฑิต สาขาการศึกษาปฐมวัย ปรับปรุง ปี 2559</v>
      </c>
      <c r="I56" s="99" t="e">
        <f t="array" aca="1" ref="I56" ca="1">_xludf.IFNA(INDEX(รายชื่ออาจารย์ตามสาขา!$F:$F,MATCH('เอกสารหมายเลข 1 ส่งเสิรม (2)'!$T56,รายชื่ออาจารย์ตามสาขา!$B:$B,0)),"บุคคลภายนอก")</f>
        <v>#NAME?</v>
      </c>
      <c r="J56" s="100" t="e">
        <f t="shared" ref="J56:J60" ca="1" si="34">IF(I56="ข้าราชการพลเรือนในสถาบันอุดมศึกษา",1,0)</f>
        <v>#NAME?</v>
      </c>
      <c r="K56" s="100" t="e">
        <f t="shared" ref="K56:K60" ca="1" si="35">IF(I56="พนักงานมหาวิทยาลัย",1,0)</f>
        <v>#NAME?</v>
      </c>
      <c r="L56" s="100"/>
      <c r="M56" s="100" t="e">
        <f t="shared" ref="M56:M60" ca="1" si="36">IF(I56="ลูกจ้างชั่วคราวรายเดือน",1,0)</f>
        <v>#NAME?</v>
      </c>
      <c r="N56" s="100" t="e">
        <f t="shared" ref="N56:N60" ca="1" si="37">IF(I56="อาจารย์พิเศษรายชั่วโมง",1,0)</f>
        <v>#NAME?</v>
      </c>
      <c r="O56" s="100" t="e">
        <f t="shared" ref="O56:O60" ca="1" si="38">IF(I56="บุคคลภายนอก",1,0)</f>
        <v>#NAME?</v>
      </c>
      <c r="P56" s="100" t="e">
        <f t="shared" ca="1" si="3"/>
        <v>#NAME?</v>
      </c>
      <c r="Q56" s="97"/>
      <c r="R56" s="97"/>
      <c r="S56" s="99"/>
      <c r="T56" s="8">
        <v>3471000149987</v>
      </c>
      <c r="U56" s="8">
        <v>3471000149987</v>
      </c>
      <c r="V56" s="68">
        <f t="shared" si="12"/>
        <v>1</v>
      </c>
      <c r="W56" s="68" t="e">
        <f t="shared" ca="1" si="13"/>
        <v>#NAME?</v>
      </c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</row>
    <row r="57" spans="1:43" ht="21.75" customHeight="1">
      <c r="A57" s="97"/>
      <c r="B57" s="98" t="s">
        <v>74</v>
      </c>
      <c r="C57" s="98" t="s">
        <v>28</v>
      </c>
      <c r="D57" s="99" t="s">
        <v>77</v>
      </c>
      <c r="E57" s="99" t="s">
        <v>46</v>
      </c>
      <c r="F57" s="99" t="s">
        <v>76</v>
      </c>
      <c r="G57" s="99" t="s">
        <v>45</v>
      </c>
      <c r="H57" s="99" t="str">
        <f t="shared" si="33"/>
        <v>ครุศาสตรบัณฑิต สาขาการศึกษาปฐมวัย ปรับปรุง ปี 2559</v>
      </c>
      <c r="I57" s="99" t="e">
        <f t="array" aca="1" ref="I57" ca="1">_xludf.IFNA(INDEX(รายชื่ออาจารย์ตามสาขา!$F:$F,MATCH('เอกสารหมายเลข 1 ส่งเสิรม (2)'!$T57,รายชื่ออาจารย์ตามสาขา!$B:$B,0)),"บุคคลภายนอก")</f>
        <v>#NAME?</v>
      </c>
      <c r="J57" s="100" t="e">
        <f t="shared" ca="1" si="34"/>
        <v>#NAME?</v>
      </c>
      <c r="K57" s="100" t="e">
        <f t="shared" ca="1" si="35"/>
        <v>#NAME?</v>
      </c>
      <c r="L57" s="100"/>
      <c r="M57" s="100" t="e">
        <f t="shared" ca="1" si="36"/>
        <v>#NAME?</v>
      </c>
      <c r="N57" s="100" t="e">
        <f t="shared" ca="1" si="37"/>
        <v>#NAME?</v>
      </c>
      <c r="O57" s="100" t="e">
        <f t="shared" ca="1" si="38"/>
        <v>#NAME?</v>
      </c>
      <c r="P57" s="100" t="e">
        <f t="shared" ca="1" si="3"/>
        <v>#NAME?</v>
      </c>
      <c r="Q57" s="97"/>
      <c r="R57" s="97"/>
      <c r="S57" s="99"/>
      <c r="T57" s="8">
        <v>3102100020521</v>
      </c>
      <c r="U57" s="8">
        <v>3102100020521</v>
      </c>
      <c r="V57" s="68">
        <f t="shared" si="12"/>
        <v>1</v>
      </c>
      <c r="W57" s="68" t="e">
        <f t="shared" ca="1" si="13"/>
        <v>#NAME?</v>
      </c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</row>
    <row r="58" spans="1:43" ht="21.75" customHeight="1">
      <c r="A58" s="97"/>
      <c r="B58" s="98" t="s">
        <v>83</v>
      </c>
      <c r="C58" s="98" t="s">
        <v>28</v>
      </c>
      <c r="D58" s="99" t="s">
        <v>77</v>
      </c>
      <c r="E58" s="99" t="s">
        <v>46</v>
      </c>
      <c r="F58" s="99" t="s">
        <v>76</v>
      </c>
      <c r="G58" s="99" t="s">
        <v>45</v>
      </c>
      <c r="H58" s="99" t="str">
        <f t="shared" si="33"/>
        <v>ครุศาสตรบัณฑิต สาขาการศึกษาปฐมวัย ปรับปรุง ปี 2559</v>
      </c>
      <c r="I58" s="99" t="e">
        <f t="array" aca="1" ref="I58" ca="1">_xludf.IFNA(INDEX(รายชื่ออาจารย์ตามสาขา!$F:$F,MATCH('เอกสารหมายเลข 1 ส่งเสิรม (2)'!$T58,รายชื่ออาจารย์ตามสาขา!$B:$B,0)),"บุคคลภายนอก")</f>
        <v>#NAME?</v>
      </c>
      <c r="J58" s="100" t="e">
        <f t="shared" ca="1" si="34"/>
        <v>#NAME?</v>
      </c>
      <c r="K58" s="100" t="e">
        <f t="shared" ca="1" si="35"/>
        <v>#NAME?</v>
      </c>
      <c r="L58" s="100"/>
      <c r="M58" s="100" t="e">
        <f t="shared" ca="1" si="36"/>
        <v>#NAME?</v>
      </c>
      <c r="N58" s="100" t="e">
        <f t="shared" ca="1" si="37"/>
        <v>#NAME?</v>
      </c>
      <c r="O58" s="100" t="e">
        <f t="shared" ca="1" si="38"/>
        <v>#NAME?</v>
      </c>
      <c r="P58" s="100" t="e">
        <f t="shared" ca="1" si="3"/>
        <v>#NAME?</v>
      </c>
      <c r="Q58" s="97"/>
      <c r="R58" s="97"/>
      <c r="S58" s="99"/>
      <c r="T58" s="8">
        <v>1101400731591</v>
      </c>
      <c r="U58" s="8">
        <v>1101400731591</v>
      </c>
      <c r="V58" s="68">
        <f t="shared" si="12"/>
        <v>1</v>
      </c>
      <c r="W58" s="68" t="e">
        <f t="shared" ca="1" si="13"/>
        <v>#NAME?</v>
      </c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</row>
    <row r="59" spans="1:43" ht="21.75" customHeight="1">
      <c r="A59" s="97"/>
      <c r="B59" s="98" t="s">
        <v>82</v>
      </c>
      <c r="C59" s="98" t="s">
        <v>28</v>
      </c>
      <c r="D59" s="99" t="s">
        <v>77</v>
      </c>
      <c r="E59" s="99" t="s">
        <v>46</v>
      </c>
      <c r="F59" s="99" t="s">
        <v>76</v>
      </c>
      <c r="G59" s="99" t="s">
        <v>45</v>
      </c>
      <c r="H59" s="99" t="str">
        <f t="shared" si="33"/>
        <v>ครุศาสตรบัณฑิต สาขาการศึกษาปฐมวัย ปรับปรุง ปี 2559</v>
      </c>
      <c r="I59" s="99" t="e">
        <f t="array" aca="1" ref="I59" ca="1">_xludf.IFNA(INDEX(รายชื่ออาจารย์ตามสาขา!$F:$F,MATCH('เอกสารหมายเลข 1 ส่งเสิรม (2)'!$T59,รายชื่ออาจารย์ตามสาขา!$B:$B,0)),"บุคคลภายนอก")</f>
        <v>#NAME?</v>
      </c>
      <c r="J59" s="100" t="e">
        <f t="shared" ca="1" si="34"/>
        <v>#NAME?</v>
      </c>
      <c r="K59" s="100" t="e">
        <f t="shared" ca="1" si="35"/>
        <v>#NAME?</v>
      </c>
      <c r="L59" s="100"/>
      <c r="M59" s="100" t="e">
        <f t="shared" ca="1" si="36"/>
        <v>#NAME?</v>
      </c>
      <c r="N59" s="100" t="e">
        <f t="shared" ca="1" si="37"/>
        <v>#NAME?</v>
      </c>
      <c r="O59" s="100" t="e">
        <f t="shared" ca="1" si="38"/>
        <v>#NAME?</v>
      </c>
      <c r="P59" s="100" t="e">
        <f t="shared" ca="1" si="3"/>
        <v>#NAME?</v>
      </c>
      <c r="Q59" s="97"/>
      <c r="R59" s="97"/>
      <c r="S59" s="99"/>
      <c r="T59" s="8">
        <v>3480600151213</v>
      </c>
      <c r="U59" s="8">
        <v>3480600151213</v>
      </c>
      <c r="V59" s="68">
        <f t="shared" si="12"/>
        <v>1</v>
      </c>
      <c r="W59" s="68" t="e">
        <f t="shared" ca="1" si="13"/>
        <v>#NAME?</v>
      </c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</row>
    <row r="60" spans="1:43" ht="21.75" customHeight="1">
      <c r="A60" s="97"/>
      <c r="B60" s="98" t="s">
        <v>84</v>
      </c>
      <c r="C60" s="98" t="s">
        <v>28</v>
      </c>
      <c r="D60" s="99" t="s">
        <v>77</v>
      </c>
      <c r="E60" s="99" t="s">
        <v>46</v>
      </c>
      <c r="F60" s="99" t="s">
        <v>76</v>
      </c>
      <c r="G60" s="99" t="s">
        <v>45</v>
      </c>
      <c r="H60" s="99" t="str">
        <f t="shared" si="33"/>
        <v>ครุศาสตรบัณฑิต สาขาการศึกษาปฐมวัย ปรับปรุง ปี 2559</v>
      </c>
      <c r="I60" s="99" t="e">
        <f t="array" aca="1" ref="I60" ca="1">_xludf.IFNA(INDEX(รายชื่ออาจารย์ตามสาขา!$F:$F,MATCH('เอกสารหมายเลข 1 ส่งเสิรม (2)'!$T60,รายชื่ออาจารย์ตามสาขา!$B:$B,0)),"บุคคลภายนอก")</f>
        <v>#NAME?</v>
      </c>
      <c r="J60" s="100" t="e">
        <f t="shared" ca="1" si="34"/>
        <v>#NAME?</v>
      </c>
      <c r="K60" s="100" t="e">
        <f t="shared" ca="1" si="35"/>
        <v>#NAME?</v>
      </c>
      <c r="L60" s="100"/>
      <c r="M60" s="100" t="e">
        <f t="shared" ca="1" si="36"/>
        <v>#NAME?</v>
      </c>
      <c r="N60" s="100" t="e">
        <f t="shared" ca="1" si="37"/>
        <v>#NAME?</v>
      </c>
      <c r="O60" s="100" t="e">
        <f t="shared" ca="1" si="38"/>
        <v>#NAME?</v>
      </c>
      <c r="P60" s="100" t="e">
        <f t="shared" ca="1" si="3"/>
        <v>#NAME?</v>
      </c>
      <c r="Q60" s="97"/>
      <c r="R60" s="97"/>
      <c r="S60" s="99"/>
      <c r="T60" s="8">
        <v>1409800071665</v>
      </c>
      <c r="U60" s="8">
        <v>1409800071665</v>
      </c>
      <c r="V60" s="68">
        <f t="shared" si="12"/>
        <v>1</v>
      </c>
      <c r="W60" s="68" t="e">
        <f t="shared" ca="1" si="13"/>
        <v>#NAME?</v>
      </c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</row>
    <row r="61" spans="1:43" ht="21.75" customHeight="1">
      <c r="A61" s="103">
        <v>7</v>
      </c>
      <c r="B61" s="104" t="s">
        <v>751</v>
      </c>
      <c r="C61" s="104"/>
      <c r="D61" s="105"/>
      <c r="E61" s="105"/>
      <c r="F61" s="105"/>
      <c r="G61" s="105"/>
      <c r="H61" s="105"/>
      <c r="I61" s="105"/>
      <c r="J61" s="106" t="e">
        <f t="shared" ref="J61:O61" ca="1" si="39">SUMIF($H:$H,$B61,J:J)</f>
        <v>#NAME?</v>
      </c>
      <c r="K61" s="106" t="e">
        <f t="shared" ca="1" si="39"/>
        <v>#NAME?</v>
      </c>
      <c r="L61" s="106">
        <f t="shared" si="39"/>
        <v>0</v>
      </c>
      <c r="M61" s="106" t="e">
        <f t="shared" ca="1" si="39"/>
        <v>#NAME?</v>
      </c>
      <c r="N61" s="106" t="e">
        <f t="shared" ca="1" si="39"/>
        <v>#NAME?</v>
      </c>
      <c r="O61" s="106" t="e">
        <f t="shared" ca="1" si="39"/>
        <v>#NAME?</v>
      </c>
      <c r="P61" s="106" t="e">
        <f t="shared" ca="1" si="3"/>
        <v>#NAME?</v>
      </c>
      <c r="Q61" s="103"/>
      <c r="R61" s="103"/>
      <c r="S61" s="105"/>
      <c r="T61" s="58"/>
      <c r="U61" s="58"/>
      <c r="V61" s="68">
        <f t="shared" si="12"/>
        <v>0</v>
      </c>
      <c r="W61" s="68" t="e">
        <f t="shared" ca="1" si="13"/>
        <v>#NAME?</v>
      </c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</row>
    <row r="62" spans="1:43" ht="21.75" customHeight="1">
      <c r="A62" s="97"/>
      <c r="B62" s="98" t="s">
        <v>348</v>
      </c>
      <c r="C62" s="98" t="s">
        <v>28</v>
      </c>
      <c r="D62" s="99" t="s">
        <v>88</v>
      </c>
      <c r="E62" s="99" t="s">
        <v>46</v>
      </c>
      <c r="F62" s="99" t="s">
        <v>76</v>
      </c>
      <c r="G62" s="99" t="s">
        <v>87</v>
      </c>
      <c r="H62" s="99" t="str">
        <f t="shared" ref="H62:H66" si="40">F62&amp; " สาขา"&amp;D62&amp;" "&amp;E62&amp;" ปี "&amp;G62</f>
        <v>ครุศาสตรบัณฑิต สาขาการศึกษาพิเศษและภาษาอังกฤษ ปรับปรุง ปี 2556</v>
      </c>
      <c r="I62" s="99" t="e">
        <f t="array" aca="1" ref="I62" ca="1">_xludf.IFNA(INDEX(รายชื่ออาจารย์ตามสาขา!$F:$F,MATCH('เอกสารหมายเลข 1 ส่งเสิรม (2)'!$T62,รายชื่ออาจารย์ตามสาขา!$B:$B,0)),"บุคคลภายนอก")</f>
        <v>#NAME?</v>
      </c>
      <c r="J62" s="100" t="e">
        <f t="shared" ref="J62:J66" ca="1" si="41">IF(I62="ข้าราชการพลเรือนในสถาบันอุดมศึกษา",1,0)</f>
        <v>#NAME?</v>
      </c>
      <c r="K62" s="100" t="e">
        <f t="shared" ref="K62:K66" ca="1" si="42">IF(I62="พนักงานมหาวิทยาลัย",1,0)</f>
        <v>#NAME?</v>
      </c>
      <c r="L62" s="100"/>
      <c r="M62" s="100" t="e">
        <f t="shared" ref="M62:M66" ca="1" si="43">IF(I62="ลูกจ้างชั่วคราวรายเดือน",1,0)</f>
        <v>#NAME?</v>
      </c>
      <c r="N62" s="100" t="e">
        <f t="shared" ref="N62:N66" ca="1" si="44">IF(I62="อาจารย์พิเศษรายชั่วโมง",1,0)</f>
        <v>#NAME?</v>
      </c>
      <c r="O62" s="100" t="e">
        <f t="shared" ref="O62:O66" ca="1" si="45">IF(I62="บุคคลภายนอก",1,0)</f>
        <v>#NAME?</v>
      </c>
      <c r="P62" s="100" t="e">
        <f t="shared" ca="1" si="3"/>
        <v>#NAME?</v>
      </c>
      <c r="Q62" s="97"/>
      <c r="R62" s="97"/>
      <c r="S62" s="99"/>
      <c r="T62" s="8">
        <v>3160100669283</v>
      </c>
      <c r="U62" s="8">
        <v>3160100669283</v>
      </c>
      <c r="V62" s="68">
        <f t="shared" si="12"/>
        <v>1</v>
      </c>
      <c r="W62" s="68" t="e">
        <f t="shared" ca="1" si="13"/>
        <v>#NAME?</v>
      </c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</row>
    <row r="63" spans="1:43" ht="21.75" customHeight="1">
      <c r="A63" s="97"/>
      <c r="B63" s="98" t="s">
        <v>355</v>
      </c>
      <c r="C63" s="98" t="s">
        <v>28</v>
      </c>
      <c r="D63" s="99" t="s">
        <v>88</v>
      </c>
      <c r="E63" s="99" t="s">
        <v>46</v>
      </c>
      <c r="F63" s="99" t="s">
        <v>76</v>
      </c>
      <c r="G63" s="99" t="s">
        <v>87</v>
      </c>
      <c r="H63" s="99" t="str">
        <f t="shared" si="40"/>
        <v>ครุศาสตรบัณฑิต สาขาการศึกษาพิเศษและภาษาอังกฤษ ปรับปรุง ปี 2556</v>
      </c>
      <c r="I63" s="99" t="e">
        <f t="array" aca="1" ref="I63" ca="1">_xludf.IFNA(INDEX(รายชื่ออาจารย์ตามสาขา!$F:$F,MATCH('เอกสารหมายเลข 1 ส่งเสิรม (2)'!$T63,รายชื่ออาจารย์ตามสาขา!$B:$B,0)),"บุคคลภายนอก")</f>
        <v>#NAME?</v>
      </c>
      <c r="J63" s="100" t="e">
        <f t="shared" ca="1" si="41"/>
        <v>#NAME?</v>
      </c>
      <c r="K63" s="100" t="e">
        <f t="shared" ca="1" si="42"/>
        <v>#NAME?</v>
      </c>
      <c r="L63" s="100"/>
      <c r="M63" s="100" t="e">
        <f t="shared" ca="1" si="43"/>
        <v>#NAME?</v>
      </c>
      <c r="N63" s="100" t="e">
        <f t="shared" ca="1" si="44"/>
        <v>#NAME?</v>
      </c>
      <c r="O63" s="100" t="e">
        <f t="shared" ca="1" si="45"/>
        <v>#NAME?</v>
      </c>
      <c r="P63" s="100" t="e">
        <f t="shared" ca="1" si="3"/>
        <v>#NAME?</v>
      </c>
      <c r="Q63" s="97"/>
      <c r="R63" s="97"/>
      <c r="S63" s="99"/>
      <c r="T63" s="8">
        <v>3410400870607</v>
      </c>
      <c r="U63" s="8">
        <v>3410400870607</v>
      </c>
      <c r="V63" s="68">
        <f t="shared" si="12"/>
        <v>1</v>
      </c>
      <c r="W63" s="68" t="e">
        <f t="shared" ca="1" si="13"/>
        <v>#NAME?</v>
      </c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</row>
    <row r="64" spans="1:43" ht="21.75" customHeight="1">
      <c r="A64" s="97"/>
      <c r="B64" s="98" t="s">
        <v>90</v>
      </c>
      <c r="C64" s="98" t="s">
        <v>28</v>
      </c>
      <c r="D64" s="99" t="s">
        <v>88</v>
      </c>
      <c r="E64" s="99" t="s">
        <v>46</v>
      </c>
      <c r="F64" s="99" t="s">
        <v>76</v>
      </c>
      <c r="G64" s="99" t="s">
        <v>87</v>
      </c>
      <c r="H64" s="99" t="str">
        <f t="shared" si="40"/>
        <v>ครุศาสตรบัณฑิต สาขาการศึกษาพิเศษและภาษาอังกฤษ ปรับปรุง ปี 2556</v>
      </c>
      <c r="I64" s="99" t="e">
        <f t="array" aca="1" ref="I64" ca="1">_xludf.IFNA(INDEX(รายชื่ออาจารย์ตามสาขา!$F:$F,MATCH('เอกสารหมายเลข 1 ส่งเสิรม (2)'!$T64,รายชื่ออาจารย์ตามสาขา!$B:$B,0)),"บุคคลภายนอก")</f>
        <v>#NAME?</v>
      </c>
      <c r="J64" s="100" t="e">
        <f t="shared" ca="1" si="41"/>
        <v>#NAME?</v>
      </c>
      <c r="K64" s="100" t="e">
        <f t="shared" ca="1" si="42"/>
        <v>#NAME?</v>
      </c>
      <c r="L64" s="100"/>
      <c r="M64" s="100" t="e">
        <f t="shared" ca="1" si="43"/>
        <v>#NAME?</v>
      </c>
      <c r="N64" s="100" t="e">
        <f t="shared" ca="1" si="44"/>
        <v>#NAME?</v>
      </c>
      <c r="O64" s="100" t="e">
        <f t="shared" ca="1" si="45"/>
        <v>#NAME?</v>
      </c>
      <c r="P64" s="100" t="e">
        <f t="shared" ca="1" si="3"/>
        <v>#NAME?</v>
      </c>
      <c r="Q64" s="97"/>
      <c r="R64" s="97"/>
      <c r="S64" s="99"/>
      <c r="T64" s="8">
        <v>3460800141289</v>
      </c>
      <c r="U64" s="8">
        <v>3460800141289</v>
      </c>
      <c r="V64" s="68">
        <f t="shared" si="12"/>
        <v>1</v>
      </c>
      <c r="W64" s="68" t="e">
        <f t="shared" ca="1" si="13"/>
        <v>#NAME?</v>
      </c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</row>
    <row r="65" spans="1:43" ht="21.75" customHeight="1">
      <c r="A65" s="97"/>
      <c r="B65" s="98" t="s">
        <v>91</v>
      </c>
      <c r="C65" s="98" t="s">
        <v>28</v>
      </c>
      <c r="D65" s="99" t="s">
        <v>88</v>
      </c>
      <c r="E65" s="99" t="s">
        <v>46</v>
      </c>
      <c r="F65" s="99" t="s">
        <v>76</v>
      </c>
      <c r="G65" s="99" t="s">
        <v>87</v>
      </c>
      <c r="H65" s="99" t="str">
        <f t="shared" si="40"/>
        <v>ครุศาสตรบัณฑิต สาขาการศึกษาพิเศษและภาษาอังกฤษ ปรับปรุง ปี 2556</v>
      </c>
      <c r="I65" s="99" t="e">
        <f t="array" aca="1" ref="I65" ca="1">_xludf.IFNA(INDEX(รายชื่ออาจารย์ตามสาขา!$F:$F,MATCH('เอกสารหมายเลข 1 ส่งเสิรม (2)'!$T65,รายชื่ออาจารย์ตามสาขา!$B:$B,0)),"บุคคลภายนอก")</f>
        <v>#NAME?</v>
      </c>
      <c r="J65" s="100" t="e">
        <f t="shared" ca="1" si="41"/>
        <v>#NAME?</v>
      </c>
      <c r="K65" s="100" t="e">
        <f t="shared" ca="1" si="42"/>
        <v>#NAME?</v>
      </c>
      <c r="L65" s="100"/>
      <c r="M65" s="100" t="e">
        <f t="shared" ca="1" si="43"/>
        <v>#NAME?</v>
      </c>
      <c r="N65" s="100" t="e">
        <f t="shared" ca="1" si="44"/>
        <v>#NAME?</v>
      </c>
      <c r="O65" s="100" t="e">
        <f t="shared" ca="1" si="45"/>
        <v>#NAME?</v>
      </c>
      <c r="P65" s="100" t="e">
        <f t="shared" ca="1" si="3"/>
        <v>#NAME?</v>
      </c>
      <c r="Q65" s="97"/>
      <c r="R65" s="97"/>
      <c r="S65" s="99"/>
      <c r="T65" s="8">
        <v>3571200195400</v>
      </c>
      <c r="U65" s="8">
        <v>3571200195400</v>
      </c>
      <c r="V65" s="68">
        <f t="shared" si="12"/>
        <v>1</v>
      </c>
      <c r="W65" s="68" t="e">
        <f t="shared" ca="1" si="13"/>
        <v>#NAME?</v>
      </c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</row>
    <row r="66" spans="1:43" ht="21.75" customHeight="1">
      <c r="A66" s="97"/>
      <c r="B66" s="98" t="s">
        <v>102</v>
      </c>
      <c r="C66" s="98" t="s">
        <v>28</v>
      </c>
      <c r="D66" s="99" t="s">
        <v>88</v>
      </c>
      <c r="E66" s="99" t="s">
        <v>46</v>
      </c>
      <c r="F66" s="99" t="s">
        <v>76</v>
      </c>
      <c r="G66" s="99" t="s">
        <v>87</v>
      </c>
      <c r="H66" s="99" t="str">
        <f t="shared" si="40"/>
        <v>ครุศาสตรบัณฑิต สาขาการศึกษาพิเศษและภาษาอังกฤษ ปรับปรุง ปี 2556</v>
      </c>
      <c r="I66" s="99" t="e">
        <f t="array" aca="1" ref="I66" ca="1">_xludf.IFNA(INDEX(รายชื่ออาจารย์ตามสาขา!$F:$F,MATCH('เอกสารหมายเลข 1 ส่งเสิรม (2)'!$T66,รายชื่ออาจารย์ตามสาขา!$B:$B,0)),"บุคคลภายนอก")</f>
        <v>#NAME?</v>
      </c>
      <c r="J66" s="100" t="e">
        <f t="shared" ca="1" si="41"/>
        <v>#NAME?</v>
      </c>
      <c r="K66" s="100" t="e">
        <f t="shared" ca="1" si="42"/>
        <v>#NAME?</v>
      </c>
      <c r="L66" s="100"/>
      <c r="M66" s="100" t="e">
        <f t="shared" ca="1" si="43"/>
        <v>#NAME?</v>
      </c>
      <c r="N66" s="100" t="e">
        <f t="shared" ca="1" si="44"/>
        <v>#NAME?</v>
      </c>
      <c r="O66" s="100" t="e">
        <f t="shared" ca="1" si="45"/>
        <v>#NAME?</v>
      </c>
      <c r="P66" s="100" t="e">
        <f t="shared" ca="1" si="3"/>
        <v>#NAME?</v>
      </c>
      <c r="Q66" s="97"/>
      <c r="R66" s="97"/>
      <c r="S66" s="99"/>
      <c r="T66" s="8">
        <v>3470101409312</v>
      </c>
      <c r="U66" s="8">
        <v>3470101409312</v>
      </c>
      <c r="V66" s="68">
        <f t="shared" si="12"/>
        <v>1</v>
      </c>
      <c r="W66" s="68" t="e">
        <f t="shared" ca="1" si="13"/>
        <v>#NAME?</v>
      </c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</row>
    <row r="67" spans="1:43" ht="21.75" customHeight="1">
      <c r="A67" s="103">
        <v>8</v>
      </c>
      <c r="B67" s="104" t="s">
        <v>753</v>
      </c>
      <c r="C67" s="104"/>
      <c r="D67" s="105"/>
      <c r="E67" s="105"/>
      <c r="F67" s="105"/>
      <c r="G67" s="105"/>
      <c r="H67" s="105"/>
      <c r="I67" s="105"/>
      <c r="J67" s="106" t="e">
        <f t="shared" ref="J67:O67" ca="1" si="46">SUMIF($H:$H,$B67,J:J)</f>
        <v>#NAME?</v>
      </c>
      <c r="K67" s="106" t="e">
        <f t="shared" ca="1" si="46"/>
        <v>#NAME?</v>
      </c>
      <c r="L67" s="106">
        <f t="shared" si="46"/>
        <v>0</v>
      </c>
      <c r="M67" s="106" t="e">
        <f t="shared" ca="1" si="46"/>
        <v>#NAME?</v>
      </c>
      <c r="N67" s="106" t="e">
        <f t="shared" ca="1" si="46"/>
        <v>#NAME?</v>
      </c>
      <c r="O67" s="106" t="e">
        <f t="shared" ca="1" si="46"/>
        <v>#NAME?</v>
      </c>
      <c r="P67" s="106" t="e">
        <f t="shared" ca="1" si="3"/>
        <v>#NAME?</v>
      </c>
      <c r="Q67" s="103"/>
      <c r="R67" s="103"/>
      <c r="S67" s="105"/>
      <c r="T67" s="58"/>
      <c r="U67" s="58"/>
      <c r="V67" s="68">
        <f t="shared" si="12"/>
        <v>0</v>
      </c>
      <c r="W67" s="68" t="e">
        <f t="shared" ca="1" si="13"/>
        <v>#NAME?</v>
      </c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</row>
    <row r="68" spans="1:43" ht="21.75" customHeight="1">
      <c r="A68" s="97"/>
      <c r="B68" s="98" t="s">
        <v>369</v>
      </c>
      <c r="C68" s="98" t="s">
        <v>28</v>
      </c>
      <c r="D68" s="99" t="s">
        <v>165</v>
      </c>
      <c r="E68" s="99" t="s">
        <v>46</v>
      </c>
      <c r="F68" s="99" t="s">
        <v>44</v>
      </c>
      <c r="G68" s="99" t="s">
        <v>71</v>
      </c>
      <c r="H68" s="99" t="str">
        <f t="shared" ref="H68:H73" si="47">F68&amp; " สาขา"&amp;D68&amp;" "&amp;E68&amp;" ปี "&amp;G68</f>
        <v>ครุศาสตรมหาบัณฑิต สาขาการสอนวิทยาศาสตร์ ปรับปรุง ปี 2561</v>
      </c>
      <c r="I68" s="99" t="e">
        <f t="array" aca="1" ref="I68" ca="1">_xludf.IFNA(INDEX(รายชื่ออาจารย์ตามสาขา!$F:$F,MATCH('เอกสารหมายเลข 1 ส่งเสิรม (2)'!$T68,รายชื่ออาจารย์ตามสาขา!$B:$B,0)),"บุคคลภายนอก")</f>
        <v>#NAME?</v>
      </c>
      <c r="J68" s="100" t="e">
        <f t="shared" ref="J68:J73" ca="1" si="48">IF(I68="ข้าราชการพลเรือนในสถาบันอุดมศึกษา",1,0)</f>
        <v>#NAME?</v>
      </c>
      <c r="K68" s="100" t="e">
        <f t="shared" ref="K68:K73" ca="1" si="49">IF(I68="พนักงานมหาวิทยาลัย",1,0)</f>
        <v>#NAME?</v>
      </c>
      <c r="L68" s="100"/>
      <c r="M68" s="100" t="e">
        <f t="shared" ref="M68:M73" ca="1" si="50">IF(I68="ลูกจ้างชั่วคราวรายเดือน",1,0)</f>
        <v>#NAME?</v>
      </c>
      <c r="N68" s="100" t="e">
        <f t="shared" ref="N68:N73" ca="1" si="51">IF(I68="อาจารย์พิเศษรายชั่วโมง",1,0)</f>
        <v>#NAME?</v>
      </c>
      <c r="O68" s="100" t="e">
        <f t="shared" ref="O68:O73" ca="1" si="52">IF(I68="บุคคลภายนอก",1,0)</f>
        <v>#NAME?</v>
      </c>
      <c r="P68" s="100" t="e">
        <f t="shared" ca="1" si="3"/>
        <v>#NAME?</v>
      </c>
      <c r="Q68" s="97"/>
      <c r="R68" s="97"/>
      <c r="S68" s="99"/>
      <c r="T68" s="8">
        <v>5470100064491</v>
      </c>
      <c r="U68" s="8">
        <v>5470100064491</v>
      </c>
      <c r="V68" s="68">
        <f t="shared" si="12"/>
        <v>1</v>
      </c>
      <c r="W68" s="68" t="e">
        <f t="shared" ca="1" si="13"/>
        <v>#NAME?</v>
      </c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</row>
    <row r="69" spans="1:43" ht="21.75" customHeight="1">
      <c r="A69" s="97"/>
      <c r="B69" s="98" t="s">
        <v>164</v>
      </c>
      <c r="C69" s="98" t="s">
        <v>28</v>
      </c>
      <c r="D69" s="99" t="s">
        <v>165</v>
      </c>
      <c r="E69" s="99" t="s">
        <v>46</v>
      </c>
      <c r="F69" s="99" t="s">
        <v>44</v>
      </c>
      <c r="G69" s="99" t="s">
        <v>71</v>
      </c>
      <c r="H69" s="99" t="str">
        <f t="shared" si="47"/>
        <v>ครุศาสตรมหาบัณฑิต สาขาการสอนวิทยาศาสตร์ ปรับปรุง ปี 2561</v>
      </c>
      <c r="I69" s="99" t="e">
        <f t="array" aca="1" ref="I69" ca="1">_xludf.IFNA(INDEX(รายชื่ออาจารย์ตามสาขา!$F:$F,MATCH('เอกสารหมายเลข 1 ส่งเสิรม (2)'!$T69,รายชื่ออาจารย์ตามสาขา!$B:$B,0)),"บุคคลภายนอก")</f>
        <v>#NAME?</v>
      </c>
      <c r="J69" s="100" t="e">
        <f t="shared" ca="1" si="48"/>
        <v>#NAME?</v>
      </c>
      <c r="K69" s="100" t="e">
        <f t="shared" ca="1" si="49"/>
        <v>#NAME?</v>
      </c>
      <c r="L69" s="100"/>
      <c r="M69" s="100" t="e">
        <f t="shared" ca="1" si="50"/>
        <v>#NAME?</v>
      </c>
      <c r="N69" s="100" t="e">
        <f t="shared" ca="1" si="51"/>
        <v>#NAME?</v>
      </c>
      <c r="O69" s="100" t="e">
        <f t="shared" ca="1" si="52"/>
        <v>#NAME?</v>
      </c>
      <c r="P69" s="100" t="e">
        <f t="shared" ca="1" si="3"/>
        <v>#NAME?</v>
      </c>
      <c r="Q69" s="97"/>
      <c r="R69" s="97"/>
      <c r="S69" s="99"/>
      <c r="T69" s="8">
        <v>1411490000059</v>
      </c>
      <c r="U69" s="8">
        <v>1411490000059</v>
      </c>
      <c r="V69" s="68">
        <f t="shared" si="12"/>
        <v>1</v>
      </c>
      <c r="W69" s="68" t="e">
        <f t="shared" ca="1" si="13"/>
        <v>#NAME?</v>
      </c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</row>
    <row r="70" spans="1:43" ht="21.75" customHeight="1">
      <c r="A70" s="148"/>
      <c r="B70" s="149" t="s">
        <v>380</v>
      </c>
      <c r="C70" s="149" t="s">
        <v>28</v>
      </c>
      <c r="D70" s="150" t="s">
        <v>165</v>
      </c>
      <c r="E70" s="150" t="s">
        <v>46</v>
      </c>
      <c r="F70" s="150" t="s">
        <v>44</v>
      </c>
      <c r="G70" s="150" t="s">
        <v>71</v>
      </c>
      <c r="H70" s="150" t="str">
        <f t="shared" si="47"/>
        <v>ครุศาสตรมหาบัณฑิต สาขาการสอนวิทยาศาสตร์ ปรับปรุง ปี 2561</v>
      </c>
      <c r="I70" s="150" t="e">
        <f t="array" aca="1" ref="I70" ca="1">_xludf.IFNA(INDEX(รายชื่ออาจารย์ตามสาขา!$F:$F,MATCH('เอกสารหมายเลข 1 ส่งเสิรม (2)'!$T70,รายชื่ออาจารย์ตามสาขา!$B:$B,0)),"บุคคลภายนอก")</f>
        <v>#NAME?</v>
      </c>
      <c r="J70" s="151" t="e">
        <f t="shared" ca="1" si="48"/>
        <v>#NAME?</v>
      </c>
      <c r="K70" s="154" t="e">
        <f t="shared" ca="1" si="49"/>
        <v>#NAME?</v>
      </c>
      <c r="L70" s="151"/>
      <c r="M70" s="151" t="e">
        <f t="shared" ca="1" si="50"/>
        <v>#NAME?</v>
      </c>
      <c r="N70" s="151" t="e">
        <f t="shared" ca="1" si="51"/>
        <v>#NAME?</v>
      </c>
      <c r="O70" s="151" t="e">
        <f t="shared" ca="1" si="52"/>
        <v>#NAME?</v>
      </c>
      <c r="P70" s="151" t="e">
        <f t="shared" ca="1" si="3"/>
        <v>#NAME?</v>
      </c>
      <c r="Q70" s="148"/>
      <c r="R70" s="148"/>
      <c r="S70" s="150" t="e">
        <f t="array" aca="1" ref="S70" ca="1">_xludf.IFNA(INDEX(รายชื่ออาจารย์ตามสาขา!$D:$D,MATCH('เอกสารหมายเลข 1 ส่งเสิรม (2)'!$T70,รายชื่ออาจารย์ตามสาขา!$B:$B,0)),"")</f>
        <v>#NAME?</v>
      </c>
      <c r="T70" s="92">
        <v>1490500090470</v>
      </c>
      <c r="U70" s="92">
        <v>1490500090470</v>
      </c>
      <c r="V70" s="152">
        <f t="shared" si="12"/>
        <v>1</v>
      </c>
      <c r="W70" s="152" t="e">
        <f t="shared" ca="1" si="13"/>
        <v>#NAME?</v>
      </c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</row>
    <row r="71" spans="1:43" ht="21.75" customHeight="1">
      <c r="A71" s="148"/>
      <c r="B71" s="149" t="s">
        <v>383</v>
      </c>
      <c r="C71" s="149" t="s">
        <v>28</v>
      </c>
      <c r="D71" s="150" t="s">
        <v>165</v>
      </c>
      <c r="E71" s="150" t="s">
        <v>46</v>
      </c>
      <c r="F71" s="150" t="s">
        <v>44</v>
      </c>
      <c r="G71" s="150" t="s">
        <v>71</v>
      </c>
      <c r="H71" s="150" t="str">
        <f t="shared" si="47"/>
        <v>ครุศาสตรมหาบัณฑิต สาขาการสอนวิทยาศาสตร์ ปรับปรุง ปี 2561</v>
      </c>
      <c r="I71" s="150" t="e">
        <f t="array" aca="1" ref="I71" ca="1">_xludf.IFNA(INDEX(รายชื่ออาจารย์ตามสาขา!$F:$F,MATCH('เอกสารหมายเลข 1 ส่งเสิรม (2)'!$T71,รายชื่ออาจารย์ตามสาขา!$B:$B,0)),"บุคคลภายนอก")</f>
        <v>#NAME?</v>
      </c>
      <c r="J71" s="151" t="e">
        <f t="shared" ca="1" si="48"/>
        <v>#NAME?</v>
      </c>
      <c r="K71" s="154" t="e">
        <f t="shared" ca="1" si="49"/>
        <v>#NAME?</v>
      </c>
      <c r="L71" s="151"/>
      <c r="M71" s="151" t="e">
        <f t="shared" ca="1" si="50"/>
        <v>#NAME?</v>
      </c>
      <c r="N71" s="151" t="e">
        <f t="shared" ca="1" si="51"/>
        <v>#NAME?</v>
      </c>
      <c r="O71" s="151" t="e">
        <f t="shared" ca="1" si="52"/>
        <v>#NAME?</v>
      </c>
      <c r="P71" s="151" t="e">
        <f t="shared" ca="1" si="3"/>
        <v>#NAME?</v>
      </c>
      <c r="Q71" s="148"/>
      <c r="R71" s="148"/>
      <c r="S71" s="150" t="e">
        <f t="array" aca="1" ref="S71" ca="1">_xludf.IFNA(INDEX(รายชื่ออาจารย์ตามสาขา!$D:$D,MATCH('เอกสารหมายเลข 1 ส่งเสิรม (2)'!$T71,รายชื่ออาจารย์ตามสาขา!$B:$B,0)),"")</f>
        <v>#NAME?</v>
      </c>
      <c r="T71" s="92">
        <v>3100601307031</v>
      </c>
      <c r="U71" s="92">
        <v>3100601307031</v>
      </c>
      <c r="V71" s="152">
        <f t="shared" si="12"/>
        <v>1</v>
      </c>
      <c r="W71" s="152" t="e">
        <f t="shared" ca="1" si="13"/>
        <v>#NAME?</v>
      </c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</row>
    <row r="72" spans="1:43" ht="21.75" customHeight="1">
      <c r="A72" s="97"/>
      <c r="B72" s="98" t="s">
        <v>386</v>
      </c>
      <c r="C72" s="98" t="s">
        <v>28</v>
      </c>
      <c r="D72" s="99" t="s">
        <v>165</v>
      </c>
      <c r="E72" s="99" t="s">
        <v>46</v>
      </c>
      <c r="F72" s="99" t="s">
        <v>44</v>
      </c>
      <c r="G72" s="99" t="s">
        <v>71</v>
      </c>
      <c r="H72" s="99" t="str">
        <f t="shared" si="47"/>
        <v>ครุศาสตรมหาบัณฑิต สาขาการสอนวิทยาศาสตร์ ปรับปรุง ปี 2561</v>
      </c>
      <c r="I72" s="99" t="e">
        <f t="array" aca="1" ref="I72" ca="1">_xludf.IFNA(INDEX(รายชื่ออาจารย์ตามสาขา!$F:$F,MATCH('เอกสารหมายเลข 1 ส่งเสิรม (2)'!$T72,รายชื่ออาจารย์ตามสาขา!$B:$B,0)),"บุคคลภายนอก")</f>
        <v>#NAME?</v>
      </c>
      <c r="J72" s="100" t="e">
        <f t="shared" ca="1" si="48"/>
        <v>#NAME?</v>
      </c>
      <c r="K72" s="100" t="e">
        <f t="shared" ca="1" si="49"/>
        <v>#NAME?</v>
      </c>
      <c r="L72" s="100"/>
      <c r="M72" s="100" t="e">
        <f t="shared" ca="1" si="50"/>
        <v>#NAME?</v>
      </c>
      <c r="N72" s="100" t="e">
        <f t="shared" ca="1" si="51"/>
        <v>#NAME?</v>
      </c>
      <c r="O72" s="100" t="e">
        <f t="shared" ca="1" si="52"/>
        <v>#NAME?</v>
      </c>
      <c r="P72" s="100" t="e">
        <f t="shared" ca="1" si="3"/>
        <v>#NAME?</v>
      </c>
      <c r="Q72" s="97"/>
      <c r="R72" s="97"/>
      <c r="S72" s="99"/>
      <c r="T72" s="8">
        <v>3410400511178</v>
      </c>
      <c r="U72" s="8">
        <v>3410400511178</v>
      </c>
      <c r="V72" s="68">
        <f t="shared" si="12"/>
        <v>1</v>
      </c>
      <c r="W72" s="68" t="e">
        <f t="shared" ca="1" si="13"/>
        <v>#NAME?</v>
      </c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</row>
    <row r="73" spans="1:43" ht="21.75" customHeight="1">
      <c r="A73" s="97"/>
      <c r="B73" s="98" t="s">
        <v>390</v>
      </c>
      <c r="C73" s="98" t="s">
        <v>28</v>
      </c>
      <c r="D73" s="99" t="s">
        <v>165</v>
      </c>
      <c r="E73" s="99" t="s">
        <v>46</v>
      </c>
      <c r="F73" s="99" t="s">
        <v>44</v>
      </c>
      <c r="G73" s="99" t="s">
        <v>71</v>
      </c>
      <c r="H73" s="99" t="str">
        <f t="shared" si="47"/>
        <v>ครุศาสตรมหาบัณฑิต สาขาการสอนวิทยาศาสตร์ ปรับปรุง ปี 2561</v>
      </c>
      <c r="I73" s="99" t="e">
        <f t="array" aca="1" ref="I73" ca="1">_xludf.IFNA(INDEX(รายชื่ออาจารย์ตามสาขา!$F:$F,MATCH('เอกสารหมายเลข 1 ส่งเสิรม (2)'!$T73,รายชื่ออาจารย์ตามสาขา!$B:$B,0)),"บุคคลภายนอก")</f>
        <v>#NAME?</v>
      </c>
      <c r="J73" s="100" t="e">
        <f t="shared" ca="1" si="48"/>
        <v>#NAME?</v>
      </c>
      <c r="K73" s="100" t="e">
        <f t="shared" ca="1" si="49"/>
        <v>#NAME?</v>
      </c>
      <c r="L73" s="100"/>
      <c r="M73" s="100" t="e">
        <f t="shared" ca="1" si="50"/>
        <v>#NAME?</v>
      </c>
      <c r="N73" s="100" t="e">
        <f t="shared" ca="1" si="51"/>
        <v>#NAME?</v>
      </c>
      <c r="O73" s="100" t="e">
        <f t="shared" ca="1" si="52"/>
        <v>#NAME?</v>
      </c>
      <c r="P73" s="100" t="e">
        <f t="shared" ca="1" si="3"/>
        <v>#NAME?</v>
      </c>
      <c r="Q73" s="97"/>
      <c r="R73" s="97"/>
      <c r="S73" s="99"/>
      <c r="T73" s="8">
        <v>5470100064482</v>
      </c>
      <c r="U73" s="8">
        <v>5470100064482</v>
      </c>
      <c r="V73" s="68">
        <f t="shared" si="12"/>
        <v>1</v>
      </c>
      <c r="W73" s="68" t="e">
        <f t="shared" ca="1" si="13"/>
        <v>#NAME?</v>
      </c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</row>
    <row r="74" spans="1:43" ht="21.75" customHeight="1">
      <c r="A74" s="103">
        <v>9</v>
      </c>
      <c r="B74" s="104" t="s">
        <v>754</v>
      </c>
      <c r="C74" s="104"/>
      <c r="D74" s="105"/>
      <c r="E74" s="105"/>
      <c r="F74" s="105"/>
      <c r="G74" s="105"/>
      <c r="H74" s="105"/>
      <c r="I74" s="105"/>
      <c r="J74" s="106" t="e">
        <f t="shared" ref="J74:O74" ca="1" si="53">SUMIF($H:$H,$B74,J:J)</f>
        <v>#NAME?</v>
      </c>
      <c r="K74" s="106" t="e">
        <f t="shared" ca="1" si="53"/>
        <v>#NAME?</v>
      </c>
      <c r="L74" s="106">
        <f t="shared" si="53"/>
        <v>0</v>
      </c>
      <c r="M74" s="106" t="e">
        <f t="shared" ca="1" si="53"/>
        <v>#NAME?</v>
      </c>
      <c r="N74" s="106" t="e">
        <f t="shared" ca="1" si="53"/>
        <v>#NAME?</v>
      </c>
      <c r="O74" s="106" t="e">
        <f t="shared" ca="1" si="53"/>
        <v>#NAME?</v>
      </c>
      <c r="P74" s="106" t="e">
        <f t="shared" ca="1" si="3"/>
        <v>#NAME?</v>
      </c>
      <c r="Q74" s="103"/>
      <c r="R74" s="103"/>
      <c r="S74" s="105" t="e">
        <f t="array" aca="1" ref="S74" ca="1">_xludf.IFNA(INDEX(รายชื่ออาจารย์ตามสาขา!$D:$D,MATCH('เอกสารหมายเลข 1 ส่งเสิรม (2)'!$T74,รายชื่ออาจารย์ตามสาขา!$B:$B,0)),"")</f>
        <v>#NAME?</v>
      </c>
      <c r="T74" s="58"/>
      <c r="U74" s="58"/>
      <c r="V74" s="68">
        <f t="shared" si="12"/>
        <v>0</v>
      </c>
      <c r="W74" s="68" t="e">
        <f t="shared" ca="1" si="13"/>
        <v>#NAME?</v>
      </c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</row>
    <row r="75" spans="1:43" ht="21.75" customHeight="1">
      <c r="A75" s="148"/>
      <c r="B75" s="149" t="s">
        <v>398</v>
      </c>
      <c r="C75" s="149" t="s">
        <v>28</v>
      </c>
      <c r="D75" s="150" t="s">
        <v>121</v>
      </c>
      <c r="E75" s="150" t="s">
        <v>120</v>
      </c>
      <c r="F75" s="150" t="s">
        <v>76</v>
      </c>
      <c r="G75" s="150" t="s">
        <v>119</v>
      </c>
      <c r="H75" s="150" t="str">
        <f t="shared" ref="H75:H79" si="54">F75&amp; " สาขา"&amp;D75&amp;" "&amp;E75&amp;" ปี "&amp;G75</f>
        <v>ครุศาสตรบัณฑิต สาขาเกษตรศาสตร์ ใหม่ ปี 2554</v>
      </c>
      <c r="I75" s="150" t="e">
        <f t="array" aca="1" ref="I75" ca="1">_xludf.IFNA(INDEX(รายชื่ออาจารย์ตามสาขา!$F:$F,MATCH('เอกสารหมายเลข 1 ส่งเสิรม (2)'!$T75,รายชื่ออาจารย์ตามสาขา!$B:$B,0)),"บุคคลภายนอก")</f>
        <v>#NAME?</v>
      </c>
      <c r="J75" s="151" t="e">
        <f t="shared" ref="J75:J79" ca="1" si="55">IF(I75="ข้าราชการพลเรือนในสถาบันอุดมศึกษา",1,0)</f>
        <v>#NAME?</v>
      </c>
      <c r="K75" s="151" t="e">
        <f t="shared" ref="K75:K79" ca="1" si="56">IF(I75="พนักงานมหาวิทยาลัย",1,0)</f>
        <v>#NAME?</v>
      </c>
      <c r="L75" s="151"/>
      <c r="M75" s="151" t="e">
        <f t="shared" ref="M75:M79" ca="1" si="57">IF(I75="ลูกจ้างชั่วคราวรายเดือน",1,0)</f>
        <v>#NAME?</v>
      </c>
      <c r="N75" s="151" t="e">
        <f t="shared" ref="N75:N79" ca="1" si="58">IF(I75="อาจารย์พิเศษรายชั่วโมง",1,0)</f>
        <v>#NAME?</v>
      </c>
      <c r="O75" s="151" t="e">
        <f t="shared" ref="O75:O79" ca="1" si="59">IF(I75="บุคคลภายนอก",1,0)</f>
        <v>#NAME?</v>
      </c>
      <c r="P75" s="151" t="e">
        <f t="shared" ca="1" si="3"/>
        <v>#NAME?</v>
      </c>
      <c r="Q75" s="148"/>
      <c r="R75" s="148"/>
      <c r="S75" s="150" t="e">
        <f t="array" aca="1" ref="S75" ca="1">_xludf.IFNA(INDEX(รายชื่ออาจารย์ตามสาขา!$D:$D,MATCH('เอกสารหมายเลข 1 ส่งเสิรม (2)'!$T75,รายชื่ออาจารย์ตามสาขา!$B:$B,0)),"")</f>
        <v>#NAME?</v>
      </c>
      <c r="T75" s="92">
        <v>3479900045051</v>
      </c>
      <c r="U75" s="92">
        <v>3479900045051</v>
      </c>
      <c r="V75" s="152">
        <f t="shared" si="12"/>
        <v>1</v>
      </c>
      <c r="W75" s="152" t="e">
        <f t="shared" ca="1" si="13"/>
        <v>#NAME?</v>
      </c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</row>
    <row r="76" spans="1:43" ht="21.75" customHeight="1">
      <c r="A76" s="97"/>
      <c r="B76" s="98" t="s">
        <v>407</v>
      </c>
      <c r="C76" s="98" t="s">
        <v>28</v>
      </c>
      <c r="D76" s="99" t="s">
        <v>121</v>
      </c>
      <c r="E76" s="99" t="s">
        <v>120</v>
      </c>
      <c r="F76" s="99" t="s">
        <v>76</v>
      </c>
      <c r="G76" s="99" t="s">
        <v>119</v>
      </c>
      <c r="H76" s="99" t="str">
        <f t="shared" si="54"/>
        <v>ครุศาสตรบัณฑิต สาขาเกษตรศาสตร์ ใหม่ ปี 2554</v>
      </c>
      <c r="I76" s="99" t="e">
        <f t="array" aca="1" ref="I76" ca="1">_xludf.IFNA(INDEX(รายชื่ออาจารย์ตามสาขา!$F:$F,MATCH('เอกสารหมายเลข 1 ส่งเสิรม (2)'!$T76,รายชื่ออาจารย์ตามสาขา!$B:$B,0)),"บุคคลภายนอก")</f>
        <v>#NAME?</v>
      </c>
      <c r="J76" s="100" t="e">
        <f t="shared" ca="1" si="55"/>
        <v>#NAME?</v>
      </c>
      <c r="K76" s="100" t="e">
        <f t="shared" ca="1" si="56"/>
        <v>#NAME?</v>
      </c>
      <c r="L76" s="100"/>
      <c r="M76" s="100" t="e">
        <f t="shared" ca="1" si="57"/>
        <v>#NAME?</v>
      </c>
      <c r="N76" s="100" t="e">
        <f t="shared" ca="1" si="58"/>
        <v>#NAME?</v>
      </c>
      <c r="O76" s="100" t="e">
        <f t="shared" ca="1" si="59"/>
        <v>#NAME?</v>
      </c>
      <c r="P76" s="100" t="e">
        <f t="shared" ca="1" si="3"/>
        <v>#NAME?</v>
      </c>
      <c r="Q76" s="97"/>
      <c r="R76" s="97"/>
      <c r="S76" s="99"/>
      <c r="T76" s="8">
        <v>3460500754463</v>
      </c>
      <c r="U76" s="8">
        <v>3460500754463</v>
      </c>
      <c r="V76" s="68">
        <f t="shared" si="12"/>
        <v>1</v>
      </c>
      <c r="W76" s="68" t="e">
        <f t="shared" ca="1" si="13"/>
        <v>#NAME?</v>
      </c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</row>
    <row r="77" spans="1:43" ht="21.75" customHeight="1">
      <c r="A77" s="97"/>
      <c r="B77" s="98" t="s">
        <v>411</v>
      </c>
      <c r="C77" s="98" t="s">
        <v>28</v>
      </c>
      <c r="D77" s="99" t="s">
        <v>121</v>
      </c>
      <c r="E77" s="99" t="s">
        <v>120</v>
      </c>
      <c r="F77" s="99" t="s">
        <v>76</v>
      </c>
      <c r="G77" s="99" t="s">
        <v>119</v>
      </c>
      <c r="H77" s="99" t="str">
        <f t="shared" si="54"/>
        <v>ครุศาสตรบัณฑิต สาขาเกษตรศาสตร์ ใหม่ ปี 2554</v>
      </c>
      <c r="I77" s="99" t="e">
        <f t="array" aca="1" ref="I77" ca="1">_xludf.IFNA(INDEX(รายชื่ออาจารย์ตามสาขา!$F:$F,MATCH('เอกสารหมายเลข 1 ส่งเสิรม (2)'!$T77,รายชื่ออาจารย์ตามสาขา!$B:$B,0)),"บุคคลภายนอก")</f>
        <v>#NAME?</v>
      </c>
      <c r="J77" s="100" t="e">
        <f t="shared" ca="1" si="55"/>
        <v>#NAME?</v>
      </c>
      <c r="K77" s="100" t="e">
        <f t="shared" ca="1" si="56"/>
        <v>#NAME?</v>
      </c>
      <c r="L77" s="100"/>
      <c r="M77" s="100" t="e">
        <f t="shared" ca="1" si="57"/>
        <v>#NAME?</v>
      </c>
      <c r="N77" s="100" t="e">
        <f t="shared" ca="1" si="58"/>
        <v>#NAME?</v>
      </c>
      <c r="O77" s="100" t="e">
        <f t="shared" ca="1" si="59"/>
        <v>#NAME?</v>
      </c>
      <c r="P77" s="100" t="e">
        <f t="shared" ca="1" si="3"/>
        <v>#NAME?</v>
      </c>
      <c r="Q77" s="97"/>
      <c r="R77" s="97"/>
      <c r="S77" s="99" t="e">
        <f t="array" aca="1" ref="S77" ca="1">_xludf.IFNA(INDEX(รายชื่ออาจารย์ตามสาขา!$D:$D,MATCH('เอกสารหมายเลข 1 ส่งเสิรม (2)'!$T77,รายชื่ออาจารย์ตามสาขา!$B:$B,0)),"")</f>
        <v>#NAME?</v>
      </c>
      <c r="T77" s="8">
        <v>3100201223124</v>
      </c>
      <c r="U77" s="8">
        <v>3100201223124</v>
      </c>
      <c r="V77" s="68">
        <f t="shared" si="12"/>
        <v>1</v>
      </c>
      <c r="W77" s="68" t="e">
        <f t="shared" ca="1" si="13"/>
        <v>#NAME?</v>
      </c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</row>
    <row r="78" spans="1:43" ht="21.75" customHeight="1">
      <c r="A78" s="148"/>
      <c r="B78" s="149" t="s">
        <v>251</v>
      </c>
      <c r="C78" s="149" t="s">
        <v>28</v>
      </c>
      <c r="D78" s="150" t="s">
        <v>121</v>
      </c>
      <c r="E78" s="150" t="s">
        <v>120</v>
      </c>
      <c r="F78" s="150" t="s">
        <v>76</v>
      </c>
      <c r="G78" s="150" t="s">
        <v>119</v>
      </c>
      <c r="H78" s="150" t="str">
        <f t="shared" si="54"/>
        <v>ครุศาสตรบัณฑิต สาขาเกษตรศาสตร์ ใหม่ ปี 2554</v>
      </c>
      <c r="I78" s="150" t="e">
        <f t="array" aca="1" ref="I78" ca="1">_xludf.IFNA(INDEX(รายชื่ออาจารย์ตามสาขา!$F:$F,MATCH('เอกสารหมายเลข 1 ส่งเสิรม (2)'!$T78,รายชื่ออาจารย์ตามสาขา!$B:$B,0)),"บุคคลภายนอก")</f>
        <v>#NAME?</v>
      </c>
      <c r="J78" s="151" t="e">
        <f t="shared" ca="1" si="55"/>
        <v>#NAME?</v>
      </c>
      <c r="K78" s="154" t="e">
        <f t="shared" ca="1" si="56"/>
        <v>#NAME?</v>
      </c>
      <c r="L78" s="151"/>
      <c r="M78" s="151" t="e">
        <f t="shared" ca="1" si="57"/>
        <v>#NAME?</v>
      </c>
      <c r="N78" s="151" t="e">
        <f t="shared" ca="1" si="58"/>
        <v>#NAME?</v>
      </c>
      <c r="O78" s="151" t="e">
        <f t="shared" ca="1" si="59"/>
        <v>#NAME?</v>
      </c>
      <c r="P78" s="151" t="e">
        <f t="shared" ca="1" si="3"/>
        <v>#NAME?</v>
      </c>
      <c r="Q78" s="148"/>
      <c r="R78" s="148"/>
      <c r="S78" s="150" t="e">
        <f t="array" aca="1" ref="S78" ca="1">_xludf.IFNA(INDEX(รายชื่ออาจารย์ตามสาขา!$D:$D,MATCH('เอกสารหมายเลข 1 ส่งเสิรม (2)'!$T78,รายชื่ออาจารย์ตามสาขา!$B:$B,0)),"")</f>
        <v>#NAME?</v>
      </c>
      <c r="T78" s="92">
        <v>3470101321831</v>
      </c>
      <c r="U78" s="92">
        <v>3470101321831</v>
      </c>
      <c r="V78" s="152">
        <f t="shared" si="12"/>
        <v>1</v>
      </c>
      <c r="W78" s="152" t="e">
        <f t="shared" ca="1" si="13"/>
        <v>#NAME?</v>
      </c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</row>
    <row r="79" spans="1:43" ht="21.75" customHeight="1">
      <c r="A79" s="148"/>
      <c r="B79" s="149" t="s">
        <v>248</v>
      </c>
      <c r="C79" s="149" t="s">
        <v>28</v>
      </c>
      <c r="D79" s="150" t="s">
        <v>121</v>
      </c>
      <c r="E79" s="150" t="s">
        <v>120</v>
      </c>
      <c r="F79" s="150" t="s">
        <v>76</v>
      </c>
      <c r="G79" s="150" t="s">
        <v>119</v>
      </c>
      <c r="H79" s="150" t="str">
        <f t="shared" si="54"/>
        <v>ครุศาสตรบัณฑิต สาขาเกษตรศาสตร์ ใหม่ ปี 2554</v>
      </c>
      <c r="I79" s="150" t="e">
        <f t="array" aca="1" ref="I79" ca="1">_xludf.IFNA(INDEX(รายชื่ออาจารย์ตามสาขา!$F:$F,MATCH('เอกสารหมายเลข 1 ส่งเสิรม (2)'!$T79,รายชื่ออาจารย์ตามสาขา!$B:$B,0)),"บุคคลภายนอก")</f>
        <v>#NAME?</v>
      </c>
      <c r="J79" s="151" t="e">
        <f t="shared" ca="1" si="55"/>
        <v>#NAME?</v>
      </c>
      <c r="K79" s="154" t="e">
        <f t="shared" ca="1" si="56"/>
        <v>#NAME?</v>
      </c>
      <c r="L79" s="151"/>
      <c r="M79" s="151" t="e">
        <f t="shared" ca="1" si="57"/>
        <v>#NAME?</v>
      </c>
      <c r="N79" s="151" t="e">
        <f t="shared" ca="1" si="58"/>
        <v>#NAME?</v>
      </c>
      <c r="O79" s="151" t="e">
        <f t="shared" ca="1" si="59"/>
        <v>#NAME?</v>
      </c>
      <c r="P79" s="151" t="e">
        <f t="shared" ca="1" si="3"/>
        <v>#NAME?</v>
      </c>
      <c r="Q79" s="148"/>
      <c r="R79" s="148"/>
      <c r="S79" s="150" t="e">
        <f t="array" aca="1" ref="S79" ca="1">_xludf.IFNA(INDEX(รายชื่ออาจารย์ตามสาขา!$D:$D,MATCH('เอกสารหมายเลข 1 ส่งเสิรม (2)'!$T79,รายชื่ออาจารย์ตามสาขา!$B:$B,0)),"")</f>
        <v>#NAME?</v>
      </c>
      <c r="T79" s="92">
        <v>1489900013942</v>
      </c>
      <c r="U79" s="92">
        <v>1489900013942</v>
      </c>
      <c r="V79" s="152">
        <f t="shared" si="12"/>
        <v>1</v>
      </c>
      <c r="W79" s="152" t="e">
        <f t="shared" ca="1" si="13"/>
        <v>#NAME?</v>
      </c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</row>
    <row r="80" spans="1:43" ht="21.75" customHeight="1">
      <c r="A80" s="103">
        <v>10</v>
      </c>
      <c r="B80" s="104" t="s">
        <v>755</v>
      </c>
      <c r="C80" s="104"/>
      <c r="D80" s="105"/>
      <c r="E80" s="105"/>
      <c r="F80" s="105"/>
      <c r="G80" s="105"/>
      <c r="H80" s="105"/>
      <c r="I80" s="105"/>
      <c r="J80" s="106" t="e">
        <f t="shared" ref="J80:O80" ca="1" si="60">SUMIF($H:$H,$B80,J:J)</f>
        <v>#NAME?</v>
      </c>
      <c r="K80" s="106" t="e">
        <f t="shared" ca="1" si="60"/>
        <v>#NAME?</v>
      </c>
      <c r="L80" s="106">
        <f t="shared" si="60"/>
        <v>0</v>
      </c>
      <c r="M80" s="106" t="e">
        <f t="shared" ca="1" si="60"/>
        <v>#NAME?</v>
      </c>
      <c r="N80" s="106" t="e">
        <f t="shared" ca="1" si="60"/>
        <v>#NAME?</v>
      </c>
      <c r="O80" s="106" t="e">
        <f t="shared" ca="1" si="60"/>
        <v>#NAME?</v>
      </c>
      <c r="P80" s="106" t="e">
        <f t="shared" ca="1" si="3"/>
        <v>#NAME?</v>
      </c>
      <c r="Q80" s="103"/>
      <c r="R80" s="103"/>
      <c r="S80" s="105" t="e">
        <f t="array" aca="1" ref="S80" ca="1">_xludf.IFNA(INDEX(รายชื่ออาจารย์ตามสาขา!$D:$D,MATCH('เอกสารหมายเลข 1 ส่งเสิรม (2)'!$T80,รายชื่ออาจารย์ตามสาขา!$B:$B,0)),"")</f>
        <v>#NAME?</v>
      </c>
      <c r="T80" s="58"/>
      <c r="U80" s="58"/>
      <c r="V80" s="68">
        <f t="shared" si="12"/>
        <v>0</v>
      </c>
      <c r="W80" s="68" t="e">
        <f t="shared" ca="1" si="13"/>
        <v>#NAME?</v>
      </c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</row>
    <row r="81" spans="1:43" ht="21.75" customHeight="1">
      <c r="A81" s="97"/>
      <c r="B81" s="98" t="s">
        <v>430</v>
      </c>
      <c r="C81" s="98" t="s">
        <v>28</v>
      </c>
      <c r="D81" s="99" t="s">
        <v>170</v>
      </c>
      <c r="E81" s="99" t="s">
        <v>46</v>
      </c>
      <c r="F81" s="99" t="s">
        <v>76</v>
      </c>
      <c r="G81" s="99" t="s">
        <v>45</v>
      </c>
      <c r="H81" s="99" t="str">
        <f t="shared" ref="H81:H85" si="61">F81&amp; " สาขา"&amp;D81&amp;" "&amp;E81&amp;" ปี "&amp;G81</f>
        <v>ครุศาสตรบัณฑิต สาขาคณิตศาสตร์ ปรับปรุง ปี 2559</v>
      </c>
      <c r="I81" s="99" t="e">
        <f t="array" aca="1" ref="I81" ca="1">_xludf.IFNA(INDEX(รายชื่ออาจารย์ตามสาขา!$F:$F,MATCH('เอกสารหมายเลข 1 ส่งเสิรม (2)'!$T81,รายชื่ออาจารย์ตามสาขา!$B:$B,0)),"บุคคลภายนอก")</f>
        <v>#NAME?</v>
      </c>
      <c r="J81" s="100" t="e">
        <f t="shared" ref="J81:J85" ca="1" si="62">IF(I81="ข้าราชการพลเรือนในสถาบันอุดมศึกษา",1,0)</f>
        <v>#NAME?</v>
      </c>
      <c r="K81" s="100" t="e">
        <f t="shared" ref="K81:K85" ca="1" si="63">IF(I81="พนักงานมหาวิทยาลัย",1,0)</f>
        <v>#NAME?</v>
      </c>
      <c r="L81" s="100"/>
      <c r="M81" s="100" t="e">
        <f t="shared" ref="M81:M85" ca="1" si="64">IF(I81="ลูกจ้างชั่วคราวรายเดือน",1,0)</f>
        <v>#NAME?</v>
      </c>
      <c r="N81" s="100" t="e">
        <f t="shared" ref="N81:N85" ca="1" si="65">IF(I81="อาจารย์พิเศษรายชั่วโมง",1,0)</f>
        <v>#NAME?</v>
      </c>
      <c r="O81" s="100" t="e">
        <f t="shared" ref="O81:O85" ca="1" si="66">IF(I81="บุคคลภายนอก",1,0)</f>
        <v>#NAME?</v>
      </c>
      <c r="P81" s="100" t="e">
        <f t="shared" ca="1" si="3"/>
        <v>#NAME?</v>
      </c>
      <c r="Q81" s="97"/>
      <c r="R81" s="97"/>
      <c r="S81" s="99"/>
      <c r="T81" s="8">
        <v>3480900395231</v>
      </c>
      <c r="U81" s="8">
        <v>3480900395231</v>
      </c>
      <c r="V81" s="68">
        <f t="shared" si="12"/>
        <v>1</v>
      </c>
      <c r="W81" s="68" t="e">
        <f t="shared" ca="1" si="13"/>
        <v>#NAME?</v>
      </c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</row>
    <row r="82" spans="1:43" ht="21.75" customHeight="1">
      <c r="A82" s="97"/>
      <c r="B82" s="98" t="s">
        <v>180</v>
      </c>
      <c r="C82" s="98" t="s">
        <v>28</v>
      </c>
      <c r="D82" s="99" t="s">
        <v>170</v>
      </c>
      <c r="E82" s="99" t="s">
        <v>46</v>
      </c>
      <c r="F82" s="99" t="s">
        <v>76</v>
      </c>
      <c r="G82" s="99" t="s">
        <v>45</v>
      </c>
      <c r="H82" s="99" t="str">
        <f t="shared" si="61"/>
        <v>ครุศาสตรบัณฑิต สาขาคณิตศาสตร์ ปรับปรุง ปี 2559</v>
      </c>
      <c r="I82" s="99" t="e">
        <f t="array" aca="1" ref="I82" ca="1">_xludf.IFNA(INDEX(รายชื่ออาจารย์ตามสาขา!$F:$F,MATCH('เอกสารหมายเลข 1 ส่งเสิรม (2)'!$T82,รายชื่ออาจารย์ตามสาขา!$B:$B,0)),"บุคคลภายนอก")</f>
        <v>#NAME?</v>
      </c>
      <c r="J82" s="100" t="e">
        <f t="shared" ca="1" si="62"/>
        <v>#NAME?</v>
      </c>
      <c r="K82" s="100" t="e">
        <f t="shared" ca="1" si="63"/>
        <v>#NAME?</v>
      </c>
      <c r="L82" s="100"/>
      <c r="M82" s="100" t="e">
        <f t="shared" ca="1" si="64"/>
        <v>#NAME?</v>
      </c>
      <c r="N82" s="100" t="e">
        <f t="shared" ca="1" si="65"/>
        <v>#NAME?</v>
      </c>
      <c r="O82" s="100" t="e">
        <f t="shared" ca="1" si="66"/>
        <v>#NAME?</v>
      </c>
      <c r="P82" s="100" t="e">
        <f t="shared" ca="1" si="3"/>
        <v>#NAME?</v>
      </c>
      <c r="Q82" s="97"/>
      <c r="R82" s="97"/>
      <c r="S82" s="99"/>
      <c r="T82" s="8">
        <v>3471500108678</v>
      </c>
      <c r="U82" s="8">
        <v>3471500108678</v>
      </c>
      <c r="V82" s="68">
        <f t="shared" si="12"/>
        <v>1</v>
      </c>
      <c r="W82" s="68" t="e">
        <f t="shared" ca="1" si="13"/>
        <v>#NAME?</v>
      </c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</row>
    <row r="83" spans="1:43" ht="21.75" customHeight="1">
      <c r="A83" s="97"/>
      <c r="B83" s="98" t="s">
        <v>169</v>
      </c>
      <c r="C83" s="98" t="s">
        <v>28</v>
      </c>
      <c r="D83" s="99" t="s">
        <v>170</v>
      </c>
      <c r="E83" s="99" t="s">
        <v>46</v>
      </c>
      <c r="F83" s="99" t="s">
        <v>76</v>
      </c>
      <c r="G83" s="99" t="s">
        <v>45</v>
      </c>
      <c r="H83" s="99" t="str">
        <f t="shared" si="61"/>
        <v>ครุศาสตรบัณฑิต สาขาคณิตศาสตร์ ปรับปรุง ปี 2559</v>
      </c>
      <c r="I83" s="99" t="e">
        <f t="array" aca="1" ref="I83" ca="1">_xludf.IFNA(INDEX(รายชื่ออาจารย์ตามสาขา!$F:$F,MATCH('เอกสารหมายเลข 1 ส่งเสิรม (2)'!$T83,รายชื่ออาจารย์ตามสาขา!$B:$B,0)),"บุคคลภายนอก")</f>
        <v>#NAME?</v>
      </c>
      <c r="J83" s="100" t="e">
        <f t="shared" ca="1" si="62"/>
        <v>#NAME?</v>
      </c>
      <c r="K83" s="100" t="e">
        <f t="shared" ca="1" si="63"/>
        <v>#NAME?</v>
      </c>
      <c r="L83" s="100"/>
      <c r="M83" s="100" t="e">
        <f t="shared" ca="1" si="64"/>
        <v>#NAME?</v>
      </c>
      <c r="N83" s="100" t="e">
        <f t="shared" ca="1" si="65"/>
        <v>#NAME?</v>
      </c>
      <c r="O83" s="100" t="e">
        <f t="shared" ca="1" si="66"/>
        <v>#NAME?</v>
      </c>
      <c r="P83" s="100" t="e">
        <f t="shared" ca="1" si="3"/>
        <v>#NAME?</v>
      </c>
      <c r="Q83" s="97"/>
      <c r="R83" s="97"/>
      <c r="S83" s="99"/>
      <c r="T83" s="8">
        <v>1470400031137</v>
      </c>
      <c r="U83" s="8">
        <v>1470400031137</v>
      </c>
      <c r="V83" s="68">
        <f t="shared" si="12"/>
        <v>1</v>
      </c>
      <c r="W83" s="68" t="e">
        <f t="shared" ca="1" si="13"/>
        <v>#NAME?</v>
      </c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</row>
    <row r="84" spans="1:43" ht="21.75" customHeight="1">
      <c r="A84" s="148"/>
      <c r="B84" s="149" t="s">
        <v>442</v>
      </c>
      <c r="C84" s="149" t="s">
        <v>28</v>
      </c>
      <c r="D84" s="150" t="s">
        <v>170</v>
      </c>
      <c r="E84" s="150" t="s">
        <v>46</v>
      </c>
      <c r="F84" s="150" t="s">
        <v>76</v>
      </c>
      <c r="G84" s="150" t="s">
        <v>45</v>
      </c>
      <c r="H84" s="150" t="str">
        <f t="shared" si="61"/>
        <v>ครุศาสตรบัณฑิต สาขาคณิตศาสตร์ ปรับปรุง ปี 2559</v>
      </c>
      <c r="I84" s="150" t="e">
        <f t="array" aca="1" ref="I84" ca="1">_xludf.IFNA(INDEX(รายชื่ออาจารย์ตามสาขา!$F:$F,MATCH('เอกสารหมายเลข 1 ส่งเสิรม (2)'!$T84,รายชื่ออาจารย์ตามสาขา!$B:$B,0)),"บุคคลภายนอก")</f>
        <v>#NAME?</v>
      </c>
      <c r="J84" s="154" t="e">
        <f t="shared" ca="1" si="62"/>
        <v>#NAME?</v>
      </c>
      <c r="K84" s="151" t="e">
        <f t="shared" ca="1" si="63"/>
        <v>#NAME?</v>
      </c>
      <c r="L84" s="151"/>
      <c r="M84" s="151" t="e">
        <f t="shared" ca="1" si="64"/>
        <v>#NAME?</v>
      </c>
      <c r="N84" s="151" t="e">
        <f t="shared" ca="1" si="65"/>
        <v>#NAME?</v>
      </c>
      <c r="O84" s="151" t="e">
        <f t="shared" ca="1" si="66"/>
        <v>#NAME?</v>
      </c>
      <c r="P84" s="151" t="e">
        <f t="shared" ca="1" si="3"/>
        <v>#NAME?</v>
      </c>
      <c r="Q84" s="148"/>
      <c r="R84" s="148"/>
      <c r="S84" s="150" t="e">
        <f t="array" aca="1" ref="S84" ca="1">_xludf.IFNA(INDEX(รายชื่ออาจารย์ตามสาขา!$D:$D,MATCH('เอกสารหมายเลข 1 ส่งเสิรม (2)'!$T84,รายชื่ออาจารย์ตามสาขา!$B:$B,0)),"")</f>
        <v>#NAME?</v>
      </c>
      <c r="T84" s="92">
        <v>3101700531933</v>
      </c>
      <c r="U84" s="92">
        <v>3101700531933</v>
      </c>
      <c r="V84" s="152">
        <f t="shared" si="12"/>
        <v>1</v>
      </c>
      <c r="W84" s="152" t="e">
        <f t="shared" ca="1" si="13"/>
        <v>#NAME?</v>
      </c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</row>
    <row r="85" spans="1:43" ht="21.75" customHeight="1">
      <c r="A85" s="148"/>
      <c r="B85" s="149" t="s">
        <v>447</v>
      </c>
      <c r="C85" s="149" t="s">
        <v>28</v>
      </c>
      <c r="D85" s="150" t="s">
        <v>170</v>
      </c>
      <c r="E85" s="150" t="s">
        <v>46</v>
      </c>
      <c r="F85" s="150" t="s">
        <v>76</v>
      </c>
      <c r="G85" s="150" t="s">
        <v>45</v>
      </c>
      <c r="H85" s="150" t="str">
        <f t="shared" si="61"/>
        <v>ครุศาสตรบัณฑิต สาขาคณิตศาสตร์ ปรับปรุง ปี 2559</v>
      </c>
      <c r="I85" s="150" t="e">
        <f t="array" aca="1" ref="I85" ca="1">_xludf.IFNA(INDEX(รายชื่ออาจารย์ตามสาขา!$F:$F,MATCH('เอกสารหมายเลข 1 ส่งเสิรม (2)'!$T85,รายชื่ออาจารย์ตามสาขา!$B:$B,0)),"บุคคลภายนอก")</f>
        <v>#NAME?</v>
      </c>
      <c r="J85" s="154" t="e">
        <f t="shared" ca="1" si="62"/>
        <v>#NAME?</v>
      </c>
      <c r="K85" s="151" t="e">
        <f t="shared" ca="1" si="63"/>
        <v>#NAME?</v>
      </c>
      <c r="L85" s="151"/>
      <c r="M85" s="151" t="e">
        <f t="shared" ca="1" si="64"/>
        <v>#NAME?</v>
      </c>
      <c r="N85" s="151" t="e">
        <f t="shared" ca="1" si="65"/>
        <v>#NAME?</v>
      </c>
      <c r="O85" s="151" t="e">
        <f t="shared" ca="1" si="66"/>
        <v>#NAME?</v>
      </c>
      <c r="P85" s="151" t="e">
        <f t="shared" ca="1" si="3"/>
        <v>#NAME?</v>
      </c>
      <c r="Q85" s="148"/>
      <c r="R85" s="148"/>
      <c r="S85" s="150" t="e">
        <f t="array" aca="1" ref="S85" ca="1">_xludf.IFNA(INDEX(รายชื่ออาจารย์ตามสาขา!$D:$D,MATCH('เอกสารหมายเลข 1 ส่งเสิรม (2)'!$T85,รายชื่ออาจารย์ตามสาขา!$B:$B,0)),"")</f>
        <v>#NAME?</v>
      </c>
      <c r="T85" s="92">
        <v>3349900809728</v>
      </c>
      <c r="U85" s="92">
        <v>3349900809728</v>
      </c>
      <c r="V85" s="152">
        <f t="shared" si="12"/>
        <v>1</v>
      </c>
      <c r="W85" s="152" t="e">
        <f t="shared" ca="1" si="13"/>
        <v>#NAME?</v>
      </c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</row>
    <row r="86" spans="1:43" ht="21.75" customHeight="1">
      <c r="A86" s="103">
        <v>11</v>
      </c>
      <c r="B86" s="104" t="s">
        <v>757</v>
      </c>
      <c r="C86" s="104"/>
      <c r="D86" s="105"/>
      <c r="E86" s="105"/>
      <c r="F86" s="105"/>
      <c r="G86" s="105"/>
      <c r="H86" s="105"/>
      <c r="I86" s="105"/>
      <c r="J86" s="106" t="e">
        <f t="shared" ref="J86:O86" ca="1" si="67">SUMIF($H:$H,$B86,J:J)</f>
        <v>#NAME?</v>
      </c>
      <c r="K86" s="106" t="e">
        <f t="shared" ca="1" si="67"/>
        <v>#NAME?</v>
      </c>
      <c r="L86" s="106">
        <f t="shared" si="67"/>
        <v>0</v>
      </c>
      <c r="M86" s="106" t="e">
        <f t="shared" ca="1" si="67"/>
        <v>#NAME?</v>
      </c>
      <c r="N86" s="106" t="e">
        <f t="shared" ca="1" si="67"/>
        <v>#NAME?</v>
      </c>
      <c r="O86" s="106" t="e">
        <f t="shared" ca="1" si="67"/>
        <v>#NAME?</v>
      </c>
      <c r="P86" s="106" t="e">
        <f t="shared" ca="1" si="3"/>
        <v>#NAME?</v>
      </c>
      <c r="Q86" s="103"/>
      <c r="R86" s="103"/>
      <c r="S86" s="105" t="e">
        <f t="array" aca="1" ref="S86" ca="1">_xludf.IFNA(INDEX(รายชื่ออาจารย์ตามสาขา!$D:$D,MATCH('เอกสารหมายเลข 1 ส่งเสิรม (2)'!$T86,รายชื่ออาจารย์ตามสาขา!$B:$B,0)),"")</f>
        <v>#NAME?</v>
      </c>
      <c r="T86" s="58"/>
      <c r="U86" s="58"/>
      <c r="V86" s="68">
        <f t="shared" si="12"/>
        <v>0</v>
      </c>
      <c r="W86" s="68" t="e">
        <f t="shared" ca="1" si="13"/>
        <v>#NAME?</v>
      </c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</row>
    <row r="87" spans="1:43" ht="21.75" customHeight="1">
      <c r="A87" s="148"/>
      <c r="B87" s="149" t="s">
        <v>453</v>
      </c>
      <c r="C87" s="149" t="s">
        <v>28</v>
      </c>
      <c r="D87" s="150" t="s">
        <v>175</v>
      </c>
      <c r="E87" s="150" t="s">
        <v>46</v>
      </c>
      <c r="F87" s="150" t="s">
        <v>76</v>
      </c>
      <c r="G87" s="150" t="s">
        <v>174</v>
      </c>
      <c r="H87" s="150" t="str">
        <f t="shared" ref="H87:H91" si="68">F87&amp; " สาขา"&amp;D87&amp;" "&amp;E87&amp;" ปี "&amp;G87</f>
        <v>ครุศาสตรบัณฑิต สาขาคหกรรมศาสตร์ ปรับปรุง ปี 2560</v>
      </c>
      <c r="I87" s="150" t="e">
        <f t="array" aca="1" ref="I87" ca="1">_xludf.IFNA(INDEX(รายชื่ออาจารย์ตามสาขา!$F:$F,MATCH('เอกสารหมายเลข 1 ส่งเสิรม (2)'!$T87,รายชื่ออาจารย์ตามสาขา!$B:$B,0)),"บุคคลภายนอก")</f>
        <v>#NAME?</v>
      </c>
      <c r="J87" s="151" t="e">
        <f t="shared" ref="J87:J91" ca="1" si="69">IF(I87="ข้าราชการพลเรือนในสถาบันอุดมศึกษา",1,0)</f>
        <v>#NAME?</v>
      </c>
      <c r="K87" s="151" t="e">
        <f t="shared" ref="K87:K91" ca="1" si="70">IF(I87="พนักงานมหาวิทยาลัย",1,0)</f>
        <v>#NAME?</v>
      </c>
      <c r="L87" s="151"/>
      <c r="M87" s="151" t="e">
        <f t="shared" ref="M87:M91" ca="1" si="71">IF(I87="ลูกจ้างชั่วคราวรายเดือน",1,0)</f>
        <v>#NAME?</v>
      </c>
      <c r="N87" s="151" t="e">
        <f t="shared" ref="N87:N91" ca="1" si="72">IF(I87="อาจารย์พิเศษรายชั่วโมง",1,0)</f>
        <v>#NAME?</v>
      </c>
      <c r="O87" s="151" t="e">
        <f t="shared" ref="O87:O91" ca="1" si="73">IF(I87="บุคคลภายนอก",1,0)</f>
        <v>#NAME?</v>
      </c>
      <c r="P87" s="151" t="e">
        <f t="shared" ca="1" si="3"/>
        <v>#NAME?</v>
      </c>
      <c r="Q87" s="148"/>
      <c r="R87" s="148"/>
      <c r="S87" s="150" t="e">
        <f t="array" aca="1" ref="S87" ca="1">_xludf.IFNA(INDEX(รายชื่ออาจารย์ตามสาขา!$D:$D,MATCH('เอกสารหมายเลข 1 ส่งเสิรม (2)'!$T87,รายชื่ออาจารย์ตามสาขา!$B:$B,0)),"")</f>
        <v>#NAME?</v>
      </c>
      <c r="T87" s="92">
        <v>3239900103257</v>
      </c>
      <c r="U87" s="92">
        <v>3239900103257</v>
      </c>
      <c r="V87" s="152">
        <f t="shared" si="12"/>
        <v>1</v>
      </c>
      <c r="W87" s="152" t="e">
        <f t="shared" ca="1" si="13"/>
        <v>#NAME?</v>
      </c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</row>
    <row r="88" spans="1:43" ht="21.75" customHeight="1">
      <c r="A88" s="148"/>
      <c r="B88" s="149" t="s">
        <v>460</v>
      </c>
      <c r="C88" s="149" t="s">
        <v>28</v>
      </c>
      <c r="D88" s="150" t="s">
        <v>175</v>
      </c>
      <c r="E88" s="150" t="s">
        <v>46</v>
      </c>
      <c r="F88" s="150" t="s">
        <v>76</v>
      </c>
      <c r="G88" s="150" t="s">
        <v>174</v>
      </c>
      <c r="H88" s="150" t="str">
        <f t="shared" si="68"/>
        <v>ครุศาสตรบัณฑิต สาขาคหกรรมศาสตร์ ปรับปรุง ปี 2560</v>
      </c>
      <c r="I88" s="150" t="e">
        <f t="array" aca="1" ref="I88" ca="1">_xludf.IFNA(INDEX(รายชื่ออาจารย์ตามสาขา!$F:$F,MATCH('เอกสารหมายเลข 1 ส่งเสิรม (2)'!$T88,รายชื่ออาจารย์ตามสาขา!$B:$B,0)),"บุคคลภายนอก")</f>
        <v>#NAME?</v>
      </c>
      <c r="J88" s="154" t="e">
        <f t="shared" ca="1" si="69"/>
        <v>#NAME?</v>
      </c>
      <c r="K88" s="151" t="e">
        <f t="shared" ca="1" si="70"/>
        <v>#NAME?</v>
      </c>
      <c r="L88" s="151"/>
      <c r="M88" s="151" t="e">
        <f t="shared" ca="1" si="71"/>
        <v>#NAME?</v>
      </c>
      <c r="N88" s="151" t="e">
        <f t="shared" ca="1" si="72"/>
        <v>#NAME?</v>
      </c>
      <c r="O88" s="151" t="e">
        <f t="shared" ca="1" si="73"/>
        <v>#NAME?</v>
      </c>
      <c r="P88" s="151" t="e">
        <f t="shared" ca="1" si="3"/>
        <v>#NAME?</v>
      </c>
      <c r="Q88" s="148"/>
      <c r="R88" s="148"/>
      <c r="S88" s="150" t="e">
        <f t="array" aca="1" ref="S88" ca="1">_xludf.IFNA(INDEX(รายชื่ออาจารย์ตามสาขา!$D:$D,MATCH('เอกสารหมายเลข 1 ส่งเสิรม (2)'!$T88,รายชื่ออาจารย์ตามสาขา!$B:$B,0)),"")</f>
        <v>#NAME?</v>
      </c>
      <c r="T88" s="92">
        <v>3102001226512</v>
      </c>
      <c r="U88" s="92">
        <v>3102001226512</v>
      </c>
      <c r="V88" s="152">
        <f t="shared" si="12"/>
        <v>1</v>
      </c>
      <c r="W88" s="152" t="e">
        <f t="shared" ca="1" si="13"/>
        <v>#NAME?</v>
      </c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</row>
    <row r="89" spans="1:43" ht="21.75" customHeight="1">
      <c r="A89" s="148"/>
      <c r="B89" s="149" t="s">
        <v>221</v>
      </c>
      <c r="C89" s="149" t="s">
        <v>28</v>
      </c>
      <c r="D89" s="150" t="s">
        <v>175</v>
      </c>
      <c r="E89" s="150" t="s">
        <v>46</v>
      </c>
      <c r="F89" s="150" t="s">
        <v>76</v>
      </c>
      <c r="G89" s="150" t="s">
        <v>174</v>
      </c>
      <c r="H89" s="150" t="str">
        <f t="shared" si="68"/>
        <v>ครุศาสตรบัณฑิต สาขาคหกรรมศาสตร์ ปรับปรุง ปี 2560</v>
      </c>
      <c r="I89" s="150" t="e">
        <f t="array" aca="1" ref="I89" ca="1">_xludf.IFNA(INDEX(รายชื่ออาจารย์ตามสาขา!$F:$F,MATCH('เอกสารหมายเลข 1 ส่งเสิรม (2)'!$T89,รายชื่ออาจารย์ตามสาขา!$B:$B,0)),"บุคคลภายนอก")</f>
        <v>#NAME?</v>
      </c>
      <c r="J89" s="151" t="e">
        <f t="shared" ca="1" si="69"/>
        <v>#NAME?</v>
      </c>
      <c r="K89" s="154" t="e">
        <f t="shared" ca="1" si="70"/>
        <v>#NAME?</v>
      </c>
      <c r="L89" s="151"/>
      <c r="M89" s="151" t="e">
        <f t="shared" ca="1" si="71"/>
        <v>#NAME?</v>
      </c>
      <c r="N89" s="151" t="e">
        <f t="shared" ca="1" si="72"/>
        <v>#NAME?</v>
      </c>
      <c r="O89" s="151" t="e">
        <f t="shared" ca="1" si="73"/>
        <v>#NAME?</v>
      </c>
      <c r="P89" s="151" t="e">
        <f t="shared" ca="1" si="3"/>
        <v>#NAME?</v>
      </c>
      <c r="Q89" s="148"/>
      <c r="R89" s="148"/>
      <c r="S89" s="150" t="e">
        <f t="array" aca="1" ref="S89" ca="1">_xludf.IFNA(INDEX(รายชื่ออาจารย์ตามสาขา!$D:$D,MATCH('เอกสารหมายเลข 1 ส่งเสิรม (2)'!$T89,รายชื่ออาจารย์ตามสาขา!$B:$B,0)),"")</f>
        <v>#NAME?</v>
      </c>
      <c r="T89" s="92">
        <v>3470200033281</v>
      </c>
      <c r="U89" s="92">
        <v>3470200033281</v>
      </c>
      <c r="V89" s="152">
        <f t="shared" si="12"/>
        <v>1</v>
      </c>
      <c r="W89" s="152" t="e">
        <f t="shared" ca="1" si="13"/>
        <v>#NAME?</v>
      </c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</row>
    <row r="90" spans="1:43" ht="21.75" customHeight="1">
      <c r="A90" s="148"/>
      <c r="B90" s="149" t="s">
        <v>224</v>
      </c>
      <c r="C90" s="149" t="s">
        <v>28</v>
      </c>
      <c r="D90" s="150" t="s">
        <v>175</v>
      </c>
      <c r="E90" s="150" t="s">
        <v>46</v>
      </c>
      <c r="F90" s="150" t="s">
        <v>76</v>
      </c>
      <c r="G90" s="150" t="s">
        <v>174</v>
      </c>
      <c r="H90" s="150" t="str">
        <f t="shared" si="68"/>
        <v>ครุศาสตรบัณฑิต สาขาคหกรรมศาสตร์ ปรับปรุง ปี 2560</v>
      </c>
      <c r="I90" s="150" t="e">
        <f t="array" aca="1" ref="I90" ca="1">_xludf.IFNA(INDEX(รายชื่ออาจารย์ตามสาขา!$F:$F,MATCH('เอกสารหมายเลข 1 ส่งเสิรม (2)'!$T90,รายชื่ออาจารย์ตามสาขา!$B:$B,0)),"บุคคลภายนอก")</f>
        <v>#NAME?</v>
      </c>
      <c r="J90" s="151" t="e">
        <f t="shared" ca="1" si="69"/>
        <v>#NAME?</v>
      </c>
      <c r="K90" s="154" t="e">
        <f t="shared" ca="1" si="70"/>
        <v>#NAME?</v>
      </c>
      <c r="L90" s="151"/>
      <c r="M90" s="151" t="e">
        <f t="shared" ca="1" si="71"/>
        <v>#NAME?</v>
      </c>
      <c r="N90" s="151" t="e">
        <f t="shared" ca="1" si="72"/>
        <v>#NAME?</v>
      </c>
      <c r="O90" s="151" t="e">
        <f t="shared" ca="1" si="73"/>
        <v>#NAME?</v>
      </c>
      <c r="P90" s="151" t="e">
        <f t="shared" ca="1" si="3"/>
        <v>#NAME?</v>
      </c>
      <c r="Q90" s="148"/>
      <c r="R90" s="148"/>
      <c r="S90" s="150" t="e">
        <f t="array" aca="1" ref="S90" ca="1">_xludf.IFNA(INDEX(รายชื่ออาจารย์ตามสาขา!$D:$D,MATCH('เอกสารหมายเลข 1 ส่งเสิรม (2)'!$T90,รายชื่ออาจารย์ตามสาขา!$B:$B,0)),"")</f>
        <v>#NAME?</v>
      </c>
      <c r="T90" s="92">
        <v>5470100021082</v>
      </c>
      <c r="U90" s="92">
        <v>5470100021082</v>
      </c>
      <c r="V90" s="152">
        <f t="shared" si="12"/>
        <v>1</v>
      </c>
      <c r="W90" s="152" t="e">
        <f t="shared" ca="1" si="13"/>
        <v>#NAME?</v>
      </c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</row>
    <row r="91" spans="1:43" ht="21.75" customHeight="1">
      <c r="A91" s="97"/>
      <c r="B91" s="98" t="s">
        <v>173</v>
      </c>
      <c r="C91" s="98" t="s">
        <v>28</v>
      </c>
      <c r="D91" s="99" t="s">
        <v>175</v>
      </c>
      <c r="E91" s="99" t="s">
        <v>46</v>
      </c>
      <c r="F91" s="99" t="s">
        <v>76</v>
      </c>
      <c r="G91" s="99" t="s">
        <v>174</v>
      </c>
      <c r="H91" s="99" t="str">
        <f t="shared" si="68"/>
        <v>ครุศาสตรบัณฑิต สาขาคหกรรมศาสตร์ ปรับปรุง ปี 2560</v>
      </c>
      <c r="I91" s="99" t="e">
        <f t="array" aca="1" ref="I91" ca="1">_xludf.IFNA(INDEX(รายชื่ออาจารย์ตามสาขา!$F:$F,MATCH('เอกสารหมายเลข 1 ส่งเสิรม (2)'!$T91,รายชื่ออาจารย์ตามสาขา!$B:$B,0)),"บุคคลภายนอก")</f>
        <v>#NAME?</v>
      </c>
      <c r="J91" s="100" t="e">
        <f t="shared" ca="1" si="69"/>
        <v>#NAME?</v>
      </c>
      <c r="K91" s="100" t="e">
        <f t="shared" ca="1" si="70"/>
        <v>#NAME?</v>
      </c>
      <c r="L91" s="100"/>
      <c r="M91" s="100" t="e">
        <f t="shared" ca="1" si="71"/>
        <v>#NAME?</v>
      </c>
      <c r="N91" s="100" t="e">
        <f t="shared" ca="1" si="72"/>
        <v>#NAME?</v>
      </c>
      <c r="O91" s="100" t="e">
        <f t="shared" ca="1" si="73"/>
        <v>#NAME?</v>
      </c>
      <c r="P91" s="100" t="e">
        <f t="shared" ca="1" si="3"/>
        <v>#NAME?</v>
      </c>
      <c r="Q91" s="97"/>
      <c r="R91" s="97"/>
      <c r="S91" s="99"/>
      <c r="T91" s="8">
        <v>1479900138061</v>
      </c>
      <c r="U91" s="8">
        <v>1479900138061</v>
      </c>
      <c r="V91" s="68">
        <f t="shared" si="12"/>
        <v>1</v>
      </c>
      <c r="W91" s="68" t="e">
        <f t="shared" ca="1" si="13"/>
        <v>#NAME?</v>
      </c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</row>
    <row r="92" spans="1:43" ht="21.75" customHeight="1">
      <c r="A92" s="103">
        <v>12</v>
      </c>
      <c r="B92" s="104" t="s">
        <v>760</v>
      </c>
      <c r="C92" s="104"/>
      <c r="D92" s="105"/>
      <c r="E92" s="105"/>
      <c r="F92" s="105"/>
      <c r="G92" s="105"/>
      <c r="H92" s="105"/>
      <c r="I92" s="105"/>
      <c r="J92" s="106" t="e">
        <f t="shared" ref="J92:O92" ca="1" si="74">SUMIF($H:$H,$B92,J:J)</f>
        <v>#NAME?</v>
      </c>
      <c r="K92" s="106" t="e">
        <f t="shared" ca="1" si="74"/>
        <v>#NAME?</v>
      </c>
      <c r="L92" s="106">
        <f t="shared" si="74"/>
        <v>0</v>
      </c>
      <c r="M92" s="106" t="e">
        <f t="shared" ca="1" si="74"/>
        <v>#NAME?</v>
      </c>
      <c r="N92" s="106" t="e">
        <f t="shared" ca="1" si="74"/>
        <v>#NAME?</v>
      </c>
      <c r="O92" s="106" t="e">
        <f t="shared" ca="1" si="74"/>
        <v>#NAME?</v>
      </c>
      <c r="P92" s="106" t="e">
        <f t="shared" ca="1" si="3"/>
        <v>#NAME?</v>
      </c>
      <c r="Q92" s="103"/>
      <c r="R92" s="103"/>
      <c r="S92" s="105" t="e">
        <f t="array" aca="1" ref="S92" ca="1">_xludf.IFNA(INDEX(รายชื่ออาจารย์ตามสาขา!$D:$D,MATCH('เอกสารหมายเลข 1 ส่งเสิรม (2)'!$T92,รายชื่ออาจารย์ตามสาขา!$B:$B,0)),"")</f>
        <v>#NAME?</v>
      </c>
      <c r="T92" s="58"/>
      <c r="U92" s="58"/>
      <c r="V92" s="68">
        <f t="shared" si="12"/>
        <v>0</v>
      </c>
      <c r="W92" s="68" t="e">
        <f t="shared" ca="1" si="13"/>
        <v>#NAME?</v>
      </c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</row>
    <row r="93" spans="1:43" ht="21.75" customHeight="1">
      <c r="A93" s="97"/>
      <c r="B93" s="98" t="s">
        <v>475</v>
      </c>
      <c r="C93" s="98" t="s">
        <v>28</v>
      </c>
      <c r="D93" s="99" t="s">
        <v>477</v>
      </c>
      <c r="E93" s="99" t="s">
        <v>120</v>
      </c>
      <c r="F93" s="99" t="s">
        <v>76</v>
      </c>
      <c r="G93" s="99" t="s">
        <v>478</v>
      </c>
      <c r="H93" s="99" t="str">
        <f t="shared" ref="H93:H97" si="75">F93&amp; " สาขา"&amp;D93&amp;" "&amp;E93&amp;" ปี "&amp;G93</f>
        <v>ครุศาสตรบัณฑิต สาขาเคมี ใหม่ ปี 2553</v>
      </c>
      <c r="I93" s="99" t="e">
        <f t="array" aca="1" ref="I93" ca="1">_xludf.IFNA(INDEX(รายชื่ออาจารย์ตามสาขา!$F:$F,MATCH('เอกสารหมายเลข 1 ส่งเสิรม (2)'!$T93,รายชื่ออาจารย์ตามสาขา!$B:$B,0)),"บุคคลภายนอก")</f>
        <v>#NAME?</v>
      </c>
      <c r="J93" s="100" t="e">
        <f t="shared" ref="J93:J97" ca="1" si="76">IF(I93="ข้าราชการพลเรือนในสถาบันอุดมศึกษา",1,0)</f>
        <v>#NAME?</v>
      </c>
      <c r="K93" s="100" t="e">
        <f t="shared" ref="K93:K97" ca="1" si="77">IF(I93="พนักงานมหาวิทยาลัย",1,0)</f>
        <v>#NAME?</v>
      </c>
      <c r="L93" s="100"/>
      <c r="M93" s="100" t="e">
        <f t="shared" ref="M93:M97" ca="1" si="78">IF(I93="ลูกจ้างชั่วคราวรายเดือน",1,0)</f>
        <v>#NAME?</v>
      </c>
      <c r="N93" s="100" t="e">
        <f t="shared" ref="N93:N97" ca="1" si="79">IF(I93="อาจารย์พิเศษรายชั่วโมง",1,0)</f>
        <v>#NAME?</v>
      </c>
      <c r="O93" s="100" t="e">
        <f t="shared" ref="O93:O97" ca="1" si="80">IF(I93="บุคคลภายนอก",1,0)</f>
        <v>#NAME?</v>
      </c>
      <c r="P93" s="100" t="e">
        <f t="shared" ca="1" si="3"/>
        <v>#NAME?</v>
      </c>
      <c r="Q93" s="97"/>
      <c r="R93" s="97"/>
      <c r="S93" s="99" t="e">
        <f t="array" aca="1" ref="S93" ca="1">_xludf.IFNA(INDEX(รายชื่ออาจารย์ตามสาขา!$D:$D,MATCH('เอกสารหมายเลข 1 ส่งเสิรม (2)'!$T93,รายชื่ออาจารย์ตามสาขา!$B:$B,0)),"")</f>
        <v>#NAME?</v>
      </c>
      <c r="T93" s="8">
        <v>3470400052289</v>
      </c>
      <c r="U93" s="8">
        <v>3470400052289</v>
      </c>
      <c r="V93" s="68">
        <f t="shared" si="12"/>
        <v>1</v>
      </c>
      <c r="W93" s="68" t="e">
        <f t="shared" ca="1" si="13"/>
        <v>#NAME?</v>
      </c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</row>
    <row r="94" spans="1:43" ht="21.75" customHeight="1">
      <c r="A94" s="148"/>
      <c r="B94" s="149" t="s">
        <v>488</v>
      </c>
      <c r="C94" s="149" t="s">
        <v>28</v>
      </c>
      <c r="D94" s="150" t="s">
        <v>477</v>
      </c>
      <c r="E94" s="150" t="s">
        <v>120</v>
      </c>
      <c r="F94" s="150" t="s">
        <v>76</v>
      </c>
      <c r="G94" s="150" t="s">
        <v>478</v>
      </c>
      <c r="H94" s="150" t="str">
        <f t="shared" si="75"/>
        <v>ครุศาสตรบัณฑิต สาขาเคมี ใหม่ ปี 2553</v>
      </c>
      <c r="I94" s="150" t="e">
        <f t="array" aca="1" ref="I94" ca="1">_xludf.IFNA(INDEX(รายชื่ออาจารย์ตามสาขา!$F:$F,MATCH('เอกสารหมายเลข 1 ส่งเสิรม (2)'!$T94,รายชื่ออาจารย์ตามสาขา!$B:$B,0)),"บุคคลภายนอก")</f>
        <v>#NAME?</v>
      </c>
      <c r="J94" s="151" t="e">
        <f t="shared" ca="1" si="76"/>
        <v>#NAME?</v>
      </c>
      <c r="K94" s="154" t="e">
        <f t="shared" ca="1" si="77"/>
        <v>#NAME?</v>
      </c>
      <c r="L94" s="151"/>
      <c r="M94" s="151" t="e">
        <f t="shared" ca="1" si="78"/>
        <v>#NAME?</v>
      </c>
      <c r="N94" s="151" t="e">
        <f t="shared" ca="1" si="79"/>
        <v>#NAME?</v>
      </c>
      <c r="O94" s="151" t="e">
        <f t="shared" ca="1" si="80"/>
        <v>#NAME?</v>
      </c>
      <c r="P94" s="151" t="e">
        <f t="shared" ca="1" si="3"/>
        <v>#NAME?</v>
      </c>
      <c r="Q94" s="148"/>
      <c r="R94" s="148"/>
      <c r="S94" s="150" t="e">
        <f t="array" aca="1" ref="S94" ca="1">_xludf.IFNA(INDEX(รายชื่ออาจารย์ตามสาขา!$D:$D,MATCH('เอกสารหมายเลข 1 ส่งเสิรม (2)'!$T94,รายชื่ออาจารย์ตามสาขา!$B:$B,0)),"")</f>
        <v>#NAME?</v>
      </c>
      <c r="T94" s="92">
        <v>1410300041491</v>
      </c>
      <c r="U94" s="92">
        <v>1410300041491</v>
      </c>
      <c r="V94" s="152">
        <f t="shared" si="12"/>
        <v>1</v>
      </c>
      <c r="W94" s="152" t="e">
        <f t="shared" ca="1" si="13"/>
        <v>#NAME?</v>
      </c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</row>
    <row r="95" spans="1:43" ht="21.75" customHeight="1">
      <c r="A95" s="148"/>
      <c r="B95" s="149" t="s">
        <v>491</v>
      </c>
      <c r="C95" s="149" t="s">
        <v>28</v>
      </c>
      <c r="D95" s="150" t="s">
        <v>477</v>
      </c>
      <c r="E95" s="150" t="s">
        <v>120</v>
      </c>
      <c r="F95" s="150" t="s">
        <v>76</v>
      </c>
      <c r="G95" s="150" t="s">
        <v>478</v>
      </c>
      <c r="H95" s="150" t="str">
        <f t="shared" si="75"/>
        <v>ครุศาสตรบัณฑิต สาขาเคมี ใหม่ ปี 2553</v>
      </c>
      <c r="I95" s="150" t="e">
        <f t="array" aca="1" ref="I95" ca="1">_xludf.IFNA(INDEX(รายชื่ออาจารย์ตามสาขา!$F:$F,MATCH('เอกสารหมายเลข 1 ส่งเสิรม (2)'!$T95,รายชื่ออาจารย์ตามสาขา!$B:$B,0)),"บุคคลภายนอก")</f>
        <v>#NAME?</v>
      </c>
      <c r="J95" s="151" t="e">
        <f t="shared" ca="1" si="76"/>
        <v>#NAME?</v>
      </c>
      <c r="K95" s="154" t="e">
        <f t="shared" ca="1" si="77"/>
        <v>#NAME?</v>
      </c>
      <c r="L95" s="151"/>
      <c r="M95" s="151" t="e">
        <f t="shared" ca="1" si="78"/>
        <v>#NAME?</v>
      </c>
      <c r="N95" s="151" t="e">
        <f t="shared" ca="1" si="79"/>
        <v>#NAME?</v>
      </c>
      <c r="O95" s="151" t="e">
        <f t="shared" ca="1" si="80"/>
        <v>#NAME?</v>
      </c>
      <c r="P95" s="151" t="e">
        <f t="shared" ca="1" si="3"/>
        <v>#NAME?</v>
      </c>
      <c r="Q95" s="148"/>
      <c r="R95" s="148"/>
      <c r="S95" s="150" t="e">
        <f t="array" aca="1" ref="S95" ca="1">_xludf.IFNA(INDEX(รายชื่ออาจารย์ตามสาขา!$D:$D,MATCH('เอกสารหมายเลข 1 ส่งเสิรม (2)'!$T95,รายชื่ออาจารย์ตามสาขา!$B:$B,0)),"")</f>
        <v>#NAME?</v>
      </c>
      <c r="T95" s="92">
        <v>3459900159439</v>
      </c>
      <c r="U95" s="92">
        <v>3459900159439</v>
      </c>
      <c r="V95" s="152">
        <f t="shared" si="12"/>
        <v>1</v>
      </c>
      <c r="W95" s="152" t="e">
        <f t="shared" ca="1" si="13"/>
        <v>#NAME?</v>
      </c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</row>
    <row r="96" spans="1:43" ht="21.75" customHeight="1">
      <c r="A96" s="148"/>
      <c r="B96" s="149" t="s">
        <v>498</v>
      </c>
      <c r="C96" s="149" t="s">
        <v>28</v>
      </c>
      <c r="D96" s="150" t="s">
        <v>477</v>
      </c>
      <c r="E96" s="150" t="s">
        <v>120</v>
      </c>
      <c r="F96" s="150" t="s">
        <v>76</v>
      </c>
      <c r="G96" s="150" t="s">
        <v>478</v>
      </c>
      <c r="H96" s="150" t="str">
        <f t="shared" si="75"/>
        <v>ครุศาสตรบัณฑิต สาขาเคมี ใหม่ ปี 2553</v>
      </c>
      <c r="I96" s="150" t="e">
        <f t="array" aca="1" ref="I96" ca="1">_xludf.IFNA(INDEX(รายชื่ออาจารย์ตามสาขา!$F:$F,MATCH('เอกสารหมายเลข 1 ส่งเสิรม (2)'!$T96,รายชื่ออาจารย์ตามสาขา!$B:$B,0)),"บุคคลภายนอก")</f>
        <v>#NAME?</v>
      </c>
      <c r="J96" s="151" t="e">
        <f t="shared" ca="1" si="76"/>
        <v>#NAME?</v>
      </c>
      <c r="K96" s="151" t="e">
        <f t="shared" ca="1" si="77"/>
        <v>#NAME?</v>
      </c>
      <c r="L96" s="151"/>
      <c r="M96" s="151" t="e">
        <f t="shared" ca="1" si="78"/>
        <v>#NAME?</v>
      </c>
      <c r="N96" s="151" t="e">
        <f t="shared" ca="1" si="79"/>
        <v>#NAME?</v>
      </c>
      <c r="O96" s="151" t="e">
        <f t="shared" ca="1" si="80"/>
        <v>#NAME?</v>
      </c>
      <c r="P96" s="151" t="e">
        <f t="shared" ca="1" si="3"/>
        <v>#NAME?</v>
      </c>
      <c r="Q96" s="153">
        <v>2563</v>
      </c>
      <c r="R96" s="148"/>
      <c r="S96" s="150" t="e">
        <f t="array" aca="1" ref="S96" ca="1">_xludf.IFNA(INDEX(รายชื่ออาจารย์ตามสาขา!$D:$D,MATCH('เอกสารหมายเลข 1 ส่งเสิรม (2)'!$T96,รายชื่ออาจารย์ตามสาขา!$B:$B,0)),"")</f>
        <v>#NAME?</v>
      </c>
      <c r="T96" s="92">
        <v>3361300180511</v>
      </c>
      <c r="U96" s="92">
        <v>3361300180511</v>
      </c>
      <c r="V96" s="152">
        <f t="shared" si="12"/>
        <v>1</v>
      </c>
      <c r="W96" s="152" t="e">
        <f t="shared" ca="1" si="13"/>
        <v>#NAME?</v>
      </c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84"/>
    </row>
    <row r="97" spans="1:43" ht="21.75" customHeight="1">
      <c r="A97" s="148"/>
      <c r="B97" s="149" t="s">
        <v>501</v>
      </c>
      <c r="C97" s="149" t="s">
        <v>28</v>
      </c>
      <c r="D97" s="150" t="s">
        <v>477</v>
      </c>
      <c r="E97" s="150" t="s">
        <v>120</v>
      </c>
      <c r="F97" s="150" t="s">
        <v>76</v>
      </c>
      <c r="G97" s="150" t="s">
        <v>478</v>
      </c>
      <c r="H97" s="150" t="str">
        <f t="shared" si="75"/>
        <v>ครุศาสตรบัณฑิต สาขาเคมี ใหม่ ปี 2553</v>
      </c>
      <c r="I97" s="150" t="e">
        <f t="array" aca="1" ref="I97" ca="1">_xludf.IFNA(INDEX(รายชื่ออาจารย์ตามสาขา!$F:$F,MATCH('เอกสารหมายเลข 1 ส่งเสิรม (2)'!$T97,รายชื่ออาจารย์ตามสาขา!$B:$B,0)),"บุคคลภายนอก")</f>
        <v>#NAME?</v>
      </c>
      <c r="J97" s="151" t="e">
        <f t="shared" ca="1" si="76"/>
        <v>#NAME?</v>
      </c>
      <c r="K97" s="154" t="e">
        <f t="shared" ca="1" si="77"/>
        <v>#NAME?</v>
      </c>
      <c r="L97" s="151"/>
      <c r="M97" s="151" t="e">
        <f t="shared" ca="1" si="78"/>
        <v>#NAME?</v>
      </c>
      <c r="N97" s="151" t="e">
        <f t="shared" ca="1" si="79"/>
        <v>#NAME?</v>
      </c>
      <c r="O97" s="151" t="e">
        <f t="shared" ca="1" si="80"/>
        <v>#NAME?</v>
      </c>
      <c r="P97" s="151" t="e">
        <f t="shared" ca="1" si="3"/>
        <v>#NAME?</v>
      </c>
      <c r="Q97" s="148"/>
      <c r="R97" s="148"/>
      <c r="S97" s="150" t="e">
        <f t="array" aca="1" ref="S97" ca="1">_xludf.IFNA(INDEX(รายชื่ออาจารย์ตามสาขา!$D:$D,MATCH('เอกสารหมายเลข 1 ส่งเสิรม (2)'!$T97,รายชื่ออาจารย์ตามสาขา!$B:$B,0)),"")</f>
        <v>#NAME?</v>
      </c>
      <c r="T97" s="92">
        <v>3479900079591</v>
      </c>
      <c r="U97" s="92">
        <v>3479900079591</v>
      </c>
      <c r="V97" s="152">
        <f t="shared" si="12"/>
        <v>1</v>
      </c>
      <c r="W97" s="152" t="e">
        <f t="shared" ca="1" si="13"/>
        <v>#NAME?</v>
      </c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</row>
    <row r="98" spans="1:43" ht="21.75" customHeight="1">
      <c r="A98" s="103">
        <v>13</v>
      </c>
      <c r="B98" s="104" t="s">
        <v>762</v>
      </c>
      <c r="C98" s="104"/>
      <c r="D98" s="105"/>
      <c r="E98" s="105"/>
      <c r="F98" s="105"/>
      <c r="G98" s="105"/>
      <c r="H98" s="105"/>
      <c r="I98" s="105"/>
      <c r="J98" s="106" t="e">
        <f t="shared" ref="J98:O98" ca="1" si="81">SUMIF($H:$H,$B98,J:J)</f>
        <v>#NAME?</v>
      </c>
      <c r="K98" s="106" t="e">
        <f t="shared" ca="1" si="81"/>
        <v>#NAME?</v>
      </c>
      <c r="L98" s="106">
        <f t="shared" si="81"/>
        <v>0</v>
      </c>
      <c r="M98" s="106" t="e">
        <f t="shared" ca="1" si="81"/>
        <v>#NAME?</v>
      </c>
      <c r="N98" s="106" t="e">
        <f t="shared" ca="1" si="81"/>
        <v>#NAME?</v>
      </c>
      <c r="O98" s="106" t="e">
        <f t="shared" ca="1" si="81"/>
        <v>#NAME?</v>
      </c>
      <c r="P98" s="106" t="e">
        <f t="shared" ca="1" si="3"/>
        <v>#NAME?</v>
      </c>
      <c r="Q98" s="103"/>
      <c r="R98" s="103"/>
      <c r="S98" s="105" t="e">
        <f t="array" aca="1" ref="S98" ca="1">_xludf.IFNA(INDEX(รายชื่ออาจารย์ตามสาขา!$D:$D,MATCH('เอกสารหมายเลข 1 ส่งเสิรม (2)'!$T98,รายชื่ออาจารย์ตามสาขา!$B:$B,0)),"")</f>
        <v>#NAME?</v>
      </c>
      <c r="T98" s="58"/>
      <c r="U98" s="58"/>
      <c r="V98" s="68">
        <f t="shared" si="12"/>
        <v>0</v>
      </c>
      <c r="W98" s="68" t="e">
        <f t="shared" ca="1" si="13"/>
        <v>#NAME?</v>
      </c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</row>
    <row r="99" spans="1:43" ht="21.75" customHeight="1">
      <c r="A99" s="97"/>
      <c r="B99" s="98" t="s">
        <v>503</v>
      </c>
      <c r="C99" s="98" t="s">
        <v>28</v>
      </c>
      <c r="D99" s="99" t="s">
        <v>123</v>
      </c>
      <c r="E99" s="99" t="s">
        <v>46</v>
      </c>
      <c r="F99" s="99" t="s">
        <v>76</v>
      </c>
      <c r="G99" s="99" t="s">
        <v>45</v>
      </c>
      <c r="H99" s="99" t="str">
        <f t="shared" ref="H99:H103" si="82">F99&amp; " สาขา"&amp;D99&amp;" "&amp;E99&amp;" ปี "&amp;G99</f>
        <v>ครุศาสตรบัณฑิต สาขานวัตกรรมและคอมพิวเตอร์ศึกษา ปรับปรุง ปี 2559</v>
      </c>
      <c r="I99" s="99" t="e">
        <f t="array" aca="1" ref="I99" ca="1">_xludf.IFNA(INDEX(รายชื่ออาจารย์ตามสาขา!$F:$F,MATCH('เอกสารหมายเลข 1 ส่งเสิรม (2)'!$T99,รายชื่ออาจารย์ตามสาขา!$B:$B,0)),"บุคคลภายนอก")</f>
        <v>#NAME?</v>
      </c>
      <c r="J99" s="100" t="e">
        <f t="shared" ref="J99:J103" ca="1" si="83">IF(I99="ข้าราชการพลเรือนในสถาบันอุดมศึกษา",1,0)</f>
        <v>#NAME?</v>
      </c>
      <c r="K99" s="100" t="e">
        <f t="shared" ref="K99:K103" ca="1" si="84">IF(I99="พนักงานมหาวิทยาลัย",1,0)</f>
        <v>#NAME?</v>
      </c>
      <c r="L99" s="100"/>
      <c r="M99" s="100" t="e">
        <f t="shared" ref="M99:M103" ca="1" si="85">IF(I99="ลูกจ้างชั่วคราวรายเดือน",1,0)</f>
        <v>#NAME?</v>
      </c>
      <c r="N99" s="100" t="e">
        <f t="shared" ref="N99:N103" ca="1" si="86">IF(I99="อาจารย์พิเศษรายชั่วโมง",1,0)</f>
        <v>#NAME?</v>
      </c>
      <c r="O99" s="100" t="e">
        <f t="shared" ref="O99:O103" ca="1" si="87">IF(I99="บุคคลภายนอก",1,0)</f>
        <v>#NAME?</v>
      </c>
      <c r="P99" s="100" t="e">
        <f t="shared" ca="1" si="3"/>
        <v>#NAME?</v>
      </c>
      <c r="Q99" s="97"/>
      <c r="R99" s="97"/>
      <c r="S99" s="99"/>
      <c r="T99" s="8">
        <v>5400900008307</v>
      </c>
      <c r="U99" s="8">
        <v>5400900008307</v>
      </c>
      <c r="V99" s="68">
        <f t="shared" si="12"/>
        <v>1</v>
      </c>
      <c r="W99" s="68" t="e">
        <f t="shared" ca="1" si="13"/>
        <v>#NAME?</v>
      </c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</row>
    <row r="100" spans="1:43" ht="21.75" customHeight="1">
      <c r="A100" s="97"/>
      <c r="B100" s="98" t="s">
        <v>510</v>
      </c>
      <c r="C100" s="98" t="s">
        <v>28</v>
      </c>
      <c r="D100" s="99" t="s">
        <v>123</v>
      </c>
      <c r="E100" s="99" t="s">
        <v>46</v>
      </c>
      <c r="F100" s="99" t="s">
        <v>76</v>
      </c>
      <c r="G100" s="99" t="s">
        <v>45</v>
      </c>
      <c r="H100" s="99" t="str">
        <f t="shared" si="82"/>
        <v>ครุศาสตรบัณฑิต สาขานวัตกรรมและคอมพิวเตอร์ศึกษา ปรับปรุง ปี 2559</v>
      </c>
      <c r="I100" s="99" t="e">
        <f t="array" aca="1" ref="I100" ca="1">_xludf.IFNA(INDEX(รายชื่ออาจารย์ตามสาขา!$F:$F,MATCH('เอกสารหมายเลข 1 ส่งเสิรม (2)'!$T100,รายชื่ออาจารย์ตามสาขา!$B:$B,0)),"บุคคลภายนอก")</f>
        <v>#NAME?</v>
      </c>
      <c r="J100" s="100" t="e">
        <f t="shared" ca="1" si="83"/>
        <v>#NAME?</v>
      </c>
      <c r="K100" s="100" t="e">
        <f t="shared" ca="1" si="84"/>
        <v>#NAME?</v>
      </c>
      <c r="L100" s="100"/>
      <c r="M100" s="100" t="e">
        <f t="shared" ca="1" si="85"/>
        <v>#NAME?</v>
      </c>
      <c r="N100" s="100" t="e">
        <f t="shared" ca="1" si="86"/>
        <v>#NAME?</v>
      </c>
      <c r="O100" s="100" t="e">
        <f t="shared" ca="1" si="87"/>
        <v>#NAME?</v>
      </c>
      <c r="P100" s="100" t="e">
        <f t="shared" ca="1" si="3"/>
        <v>#NAME?</v>
      </c>
      <c r="Q100" s="97"/>
      <c r="R100" s="97"/>
      <c r="S100" s="99"/>
      <c r="T100" s="8">
        <v>3311300026032</v>
      </c>
      <c r="U100" s="8">
        <v>3311300026032</v>
      </c>
      <c r="V100" s="68">
        <f t="shared" si="12"/>
        <v>1</v>
      </c>
      <c r="W100" s="68" t="e">
        <f t="shared" ca="1" si="13"/>
        <v>#NAME?</v>
      </c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</row>
    <row r="101" spans="1:43" ht="21.75" customHeight="1">
      <c r="A101" s="97"/>
      <c r="B101" s="98" t="s">
        <v>122</v>
      </c>
      <c r="C101" s="98" t="s">
        <v>28</v>
      </c>
      <c r="D101" s="99" t="s">
        <v>123</v>
      </c>
      <c r="E101" s="99" t="s">
        <v>46</v>
      </c>
      <c r="F101" s="99" t="s">
        <v>76</v>
      </c>
      <c r="G101" s="99" t="s">
        <v>45</v>
      </c>
      <c r="H101" s="99" t="str">
        <f t="shared" si="82"/>
        <v>ครุศาสตรบัณฑิต สาขานวัตกรรมและคอมพิวเตอร์ศึกษา ปรับปรุง ปี 2559</v>
      </c>
      <c r="I101" s="99" t="e">
        <f t="array" aca="1" ref="I101" ca="1">_xludf.IFNA(INDEX(รายชื่ออาจารย์ตามสาขา!$F:$F,MATCH('เอกสารหมายเลข 1 ส่งเสิรม (2)'!$T101,รายชื่ออาจารย์ตามสาขา!$B:$B,0)),"บุคคลภายนอก")</f>
        <v>#NAME?</v>
      </c>
      <c r="J101" s="100" t="e">
        <f t="shared" ca="1" si="83"/>
        <v>#NAME?</v>
      </c>
      <c r="K101" s="100" t="e">
        <f t="shared" ca="1" si="84"/>
        <v>#NAME?</v>
      </c>
      <c r="L101" s="100"/>
      <c r="M101" s="100" t="e">
        <f t="shared" ca="1" si="85"/>
        <v>#NAME?</v>
      </c>
      <c r="N101" s="100" t="e">
        <f t="shared" ca="1" si="86"/>
        <v>#NAME?</v>
      </c>
      <c r="O101" s="100" t="e">
        <f t="shared" ca="1" si="87"/>
        <v>#NAME?</v>
      </c>
      <c r="P101" s="100" t="e">
        <f t="shared" ca="1" si="3"/>
        <v>#NAME?</v>
      </c>
      <c r="Q101" s="97"/>
      <c r="R101" s="97"/>
      <c r="S101" s="99"/>
      <c r="T101" s="8">
        <v>1360100013690</v>
      </c>
      <c r="U101" s="8">
        <v>1360100013690</v>
      </c>
      <c r="V101" s="68">
        <f t="shared" si="12"/>
        <v>1</v>
      </c>
      <c r="W101" s="68" t="e">
        <f t="shared" ca="1" si="13"/>
        <v>#NAME?</v>
      </c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</row>
    <row r="102" spans="1:43" ht="21.75" customHeight="1">
      <c r="A102" s="148"/>
      <c r="B102" s="149" t="s">
        <v>517</v>
      </c>
      <c r="C102" s="149" t="s">
        <v>28</v>
      </c>
      <c r="D102" s="150" t="s">
        <v>123</v>
      </c>
      <c r="E102" s="150" t="s">
        <v>46</v>
      </c>
      <c r="F102" s="150" t="s">
        <v>76</v>
      </c>
      <c r="G102" s="150" t="s">
        <v>45</v>
      </c>
      <c r="H102" s="150" t="str">
        <f t="shared" si="82"/>
        <v>ครุศาสตรบัณฑิต สาขานวัตกรรมและคอมพิวเตอร์ศึกษา ปรับปรุง ปี 2559</v>
      </c>
      <c r="I102" s="150" t="e">
        <f t="array" aca="1" ref="I102" ca="1">_xludf.IFNA(INDEX(รายชื่ออาจารย์ตามสาขา!$F:$F,MATCH('เอกสารหมายเลข 1 ส่งเสิรม (2)'!$T102,รายชื่ออาจารย์ตามสาขา!$B:$B,0)),"บุคคลภายนอก")</f>
        <v>#NAME?</v>
      </c>
      <c r="J102" s="151" t="e">
        <f t="shared" ca="1" si="83"/>
        <v>#NAME?</v>
      </c>
      <c r="K102" s="154" t="e">
        <f t="shared" ca="1" si="84"/>
        <v>#NAME?</v>
      </c>
      <c r="L102" s="151"/>
      <c r="M102" s="151" t="e">
        <f t="shared" ca="1" si="85"/>
        <v>#NAME?</v>
      </c>
      <c r="N102" s="151" t="e">
        <f t="shared" ca="1" si="86"/>
        <v>#NAME?</v>
      </c>
      <c r="O102" s="151" t="e">
        <f t="shared" ca="1" si="87"/>
        <v>#NAME?</v>
      </c>
      <c r="P102" s="151" t="e">
        <f t="shared" ca="1" si="3"/>
        <v>#NAME?</v>
      </c>
      <c r="Q102" s="148"/>
      <c r="R102" s="148"/>
      <c r="S102" s="150" t="e">
        <f t="array" aca="1" ref="S102" ca="1">_xludf.IFNA(INDEX(รายชื่ออาจารย์ตามสาขา!$D:$D,MATCH('เอกสารหมายเลข 1 ส่งเสิรม (2)'!$T102,รายชื่ออาจารย์ตามสาขา!$B:$B,0)),"")</f>
        <v>#NAME?</v>
      </c>
      <c r="T102" s="92">
        <v>3499900034547</v>
      </c>
      <c r="U102" s="92">
        <v>3499900034547</v>
      </c>
      <c r="V102" s="152">
        <f t="shared" si="12"/>
        <v>1</v>
      </c>
      <c r="W102" s="152" t="e">
        <f t="shared" ca="1" si="13"/>
        <v>#NAME?</v>
      </c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</row>
    <row r="103" spans="1:43" ht="21.75" customHeight="1">
      <c r="A103" s="148"/>
      <c r="B103" s="149" t="s">
        <v>521</v>
      </c>
      <c r="C103" s="149" t="s">
        <v>28</v>
      </c>
      <c r="D103" s="150" t="s">
        <v>123</v>
      </c>
      <c r="E103" s="150" t="s">
        <v>46</v>
      </c>
      <c r="F103" s="150" t="s">
        <v>76</v>
      </c>
      <c r="G103" s="150" t="s">
        <v>45</v>
      </c>
      <c r="H103" s="150" t="str">
        <f t="shared" si="82"/>
        <v>ครุศาสตรบัณฑิต สาขานวัตกรรมและคอมพิวเตอร์ศึกษา ปรับปรุง ปี 2559</v>
      </c>
      <c r="I103" s="150" t="e">
        <f t="array" aca="1" ref="I103" ca="1">_xludf.IFNA(INDEX(รายชื่ออาจารย์ตามสาขา!$F:$F,MATCH('เอกสารหมายเลข 1 ส่งเสิรม (2)'!$T103,รายชื่ออาจารย์ตามสาขา!$B:$B,0)),"บุคคลภายนอก")</f>
        <v>#NAME?</v>
      </c>
      <c r="J103" s="151" t="e">
        <f t="shared" ca="1" si="83"/>
        <v>#NAME?</v>
      </c>
      <c r="K103" s="154" t="e">
        <f t="shared" ca="1" si="84"/>
        <v>#NAME?</v>
      </c>
      <c r="L103" s="151"/>
      <c r="M103" s="151" t="e">
        <f t="shared" ca="1" si="85"/>
        <v>#NAME?</v>
      </c>
      <c r="N103" s="151" t="e">
        <f t="shared" ca="1" si="86"/>
        <v>#NAME?</v>
      </c>
      <c r="O103" s="151" t="e">
        <f t="shared" ca="1" si="87"/>
        <v>#NAME?</v>
      </c>
      <c r="P103" s="151" t="e">
        <f t="shared" ca="1" si="3"/>
        <v>#NAME?</v>
      </c>
      <c r="Q103" s="148"/>
      <c r="R103" s="148"/>
      <c r="S103" s="150" t="e">
        <f t="array" aca="1" ref="S103" ca="1">_xludf.IFNA(INDEX(รายชื่ออาจารย์ตามสาขา!$D:$D,MATCH('เอกสารหมายเลข 1 ส่งเสิรม (2)'!$T103,รายชื่ออาจารย์ตามสาขา!$B:$B,0)),"")</f>
        <v>#NAME?</v>
      </c>
      <c r="T103" s="92">
        <v>1479900014256</v>
      </c>
      <c r="U103" s="92">
        <v>1479900014256</v>
      </c>
      <c r="V103" s="152">
        <f t="shared" si="12"/>
        <v>1</v>
      </c>
      <c r="W103" s="152" t="e">
        <f t="shared" ca="1" si="13"/>
        <v>#NAME?</v>
      </c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</row>
    <row r="104" spans="1:43" ht="21.75" customHeight="1">
      <c r="A104" s="103">
        <v>14</v>
      </c>
      <c r="B104" s="104" t="s">
        <v>766</v>
      </c>
      <c r="C104" s="104"/>
      <c r="D104" s="105"/>
      <c r="E104" s="105"/>
      <c r="F104" s="105"/>
      <c r="G104" s="105"/>
      <c r="H104" s="105"/>
      <c r="I104" s="105"/>
      <c r="J104" s="106" t="e">
        <f t="shared" ref="J104:O104" ca="1" si="88">SUMIF($H:$H,$B104,J:J)</f>
        <v>#NAME?</v>
      </c>
      <c r="K104" s="106" t="e">
        <f t="shared" ca="1" si="88"/>
        <v>#NAME?</v>
      </c>
      <c r="L104" s="106">
        <f t="shared" si="88"/>
        <v>0</v>
      </c>
      <c r="M104" s="106" t="e">
        <f t="shared" ca="1" si="88"/>
        <v>#NAME?</v>
      </c>
      <c r="N104" s="106" t="e">
        <f t="shared" ca="1" si="88"/>
        <v>#NAME?</v>
      </c>
      <c r="O104" s="106" t="e">
        <f t="shared" ca="1" si="88"/>
        <v>#NAME?</v>
      </c>
      <c r="P104" s="106" t="e">
        <f t="shared" ca="1" si="3"/>
        <v>#NAME?</v>
      </c>
      <c r="Q104" s="103"/>
      <c r="R104" s="103"/>
      <c r="S104" s="105" t="e">
        <f t="array" aca="1" ref="S104" ca="1">_xludf.IFNA(INDEX(รายชื่ออาจารย์ตามสาขา!$D:$D,MATCH('เอกสารหมายเลข 1 ส่งเสิรม (2)'!$T104,รายชื่ออาจารย์ตามสาขา!$B:$B,0)),"")</f>
        <v>#NAME?</v>
      </c>
      <c r="T104" s="58"/>
      <c r="U104" s="58"/>
      <c r="V104" s="68">
        <f t="shared" si="12"/>
        <v>0</v>
      </c>
      <c r="W104" s="68" t="e">
        <f t="shared" ca="1" si="13"/>
        <v>#NAME?</v>
      </c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</row>
    <row r="105" spans="1:43" ht="21.75" customHeight="1">
      <c r="A105" s="97"/>
      <c r="B105" s="98" t="s">
        <v>129</v>
      </c>
      <c r="C105" s="98" t="s">
        <v>28</v>
      </c>
      <c r="D105" s="99" t="s">
        <v>131</v>
      </c>
      <c r="E105" s="99" t="s">
        <v>46</v>
      </c>
      <c r="F105" s="99" t="s">
        <v>76</v>
      </c>
      <c r="G105" s="99" t="s">
        <v>45</v>
      </c>
      <c r="H105" s="99" t="str">
        <f t="shared" ref="H105:H109" si="89">F105&amp; " สาขา"&amp;D105&amp;" "&amp;E105&amp;" ปี "&amp;G105</f>
        <v>ครุศาสตรบัณฑิต สาขาพลศึกษาและวิทยาศาสตร์การกีฬา ปรับปรุง ปี 2559</v>
      </c>
      <c r="I105" s="99" t="e">
        <f t="array" aca="1" ref="I105" ca="1">_xludf.IFNA(INDEX(รายชื่ออาจารย์ตามสาขา!$F:$F,MATCH('เอกสารหมายเลข 1 ส่งเสิรม (2)'!$T105,รายชื่ออาจารย์ตามสาขา!$B:$B,0)),"บุคคลภายนอก")</f>
        <v>#NAME?</v>
      </c>
      <c r="J105" s="100" t="e">
        <f t="shared" ref="J105:J109" ca="1" si="90">IF(I105="ข้าราชการพลเรือนในสถาบันอุดมศึกษา",1,0)</f>
        <v>#NAME?</v>
      </c>
      <c r="K105" s="100" t="e">
        <f t="shared" ref="K105:K109" ca="1" si="91">IF(I105="พนักงานมหาวิทยาลัย",1,0)</f>
        <v>#NAME?</v>
      </c>
      <c r="L105" s="100"/>
      <c r="M105" s="100" t="e">
        <f t="shared" ref="M105:M109" ca="1" si="92">IF(I105="ลูกจ้างชั่วคราวรายเดือน",1,0)</f>
        <v>#NAME?</v>
      </c>
      <c r="N105" s="100" t="e">
        <f t="shared" ref="N105:N109" ca="1" si="93">IF(I105="อาจารย์พิเศษรายชั่วโมง",1,0)</f>
        <v>#NAME?</v>
      </c>
      <c r="O105" s="100" t="e">
        <f t="shared" ref="O105:O109" ca="1" si="94">IF(I105="บุคคลภายนอก",1,0)</f>
        <v>#NAME?</v>
      </c>
      <c r="P105" s="100" t="e">
        <f t="shared" ca="1" si="3"/>
        <v>#NAME?</v>
      </c>
      <c r="Q105" s="97"/>
      <c r="R105" s="97"/>
      <c r="S105" s="99"/>
      <c r="T105" s="8">
        <v>1100800135137</v>
      </c>
      <c r="U105" s="8">
        <v>1100800135137</v>
      </c>
      <c r="V105" s="68">
        <f t="shared" si="12"/>
        <v>1</v>
      </c>
      <c r="W105" s="68" t="e">
        <f t="shared" ca="1" si="13"/>
        <v>#NAME?</v>
      </c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</row>
    <row r="106" spans="1:43" ht="21.75" customHeight="1">
      <c r="A106" s="97"/>
      <c r="B106" s="98" t="s">
        <v>138</v>
      </c>
      <c r="C106" s="98" t="s">
        <v>28</v>
      </c>
      <c r="D106" s="99" t="s">
        <v>131</v>
      </c>
      <c r="E106" s="99" t="s">
        <v>46</v>
      </c>
      <c r="F106" s="99" t="s">
        <v>76</v>
      </c>
      <c r="G106" s="99" t="s">
        <v>45</v>
      </c>
      <c r="H106" s="99" t="str">
        <f t="shared" si="89"/>
        <v>ครุศาสตรบัณฑิต สาขาพลศึกษาและวิทยาศาสตร์การกีฬา ปรับปรุง ปี 2559</v>
      </c>
      <c r="I106" s="99" t="e">
        <f t="array" aca="1" ref="I106" ca="1">_xludf.IFNA(INDEX(รายชื่ออาจารย์ตามสาขา!$F:$F,MATCH('เอกสารหมายเลข 1 ส่งเสิรม (2)'!$T106,รายชื่ออาจารย์ตามสาขา!$B:$B,0)),"บุคคลภายนอก")</f>
        <v>#NAME?</v>
      </c>
      <c r="J106" s="100" t="e">
        <f t="shared" ca="1" si="90"/>
        <v>#NAME?</v>
      </c>
      <c r="K106" s="100" t="e">
        <f t="shared" ca="1" si="91"/>
        <v>#NAME?</v>
      </c>
      <c r="L106" s="100"/>
      <c r="M106" s="100" t="e">
        <f t="shared" ca="1" si="92"/>
        <v>#NAME?</v>
      </c>
      <c r="N106" s="100" t="e">
        <f t="shared" ca="1" si="93"/>
        <v>#NAME?</v>
      </c>
      <c r="O106" s="100" t="e">
        <f t="shared" ca="1" si="94"/>
        <v>#NAME?</v>
      </c>
      <c r="P106" s="100" t="e">
        <f t="shared" ca="1" si="3"/>
        <v>#NAME?</v>
      </c>
      <c r="Q106" s="97"/>
      <c r="R106" s="97"/>
      <c r="S106" s="99"/>
      <c r="T106" s="8">
        <v>5470190021788</v>
      </c>
      <c r="U106" s="8">
        <v>5470190021788</v>
      </c>
      <c r="V106" s="68">
        <f t="shared" si="12"/>
        <v>1</v>
      </c>
      <c r="W106" s="68" t="e">
        <f t="shared" ca="1" si="13"/>
        <v>#NAME?</v>
      </c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</row>
    <row r="107" spans="1:43" ht="21.75" customHeight="1">
      <c r="A107" s="97"/>
      <c r="B107" s="98" t="s">
        <v>137</v>
      </c>
      <c r="C107" s="98" t="s">
        <v>28</v>
      </c>
      <c r="D107" s="99" t="s">
        <v>131</v>
      </c>
      <c r="E107" s="99" t="s">
        <v>46</v>
      </c>
      <c r="F107" s="99" t="s">
        <v>76</v>
      </c>
      <c r="G107" s="99" t="s">
        <v>45</v>
      </c>
      <c r="H107" s="99" t="str">
        <f t="shared" si="89"/>
        <v>ครุศาสตรบัณฑิต สาขาพลศึกษาและวิทยาศาสตร์การกีฬา ปรับปรุง ปี 2559</v>
      </c>
      <c r="I107" s="99" t="e">
        <f t="array" aca="1" ref="I107" ca="1">_xludf.IFNA(INDEX(รายชื่ออาจารย์ตามสาขา!$F:$F,MATCH('เอกสารหมายเลข 1 ส่งเสิรม (2)'!$T107,รายชื่ออาจารย์ตามสาขา!$B:$B,0)),"บุคคลภายนอก")</f>
        <v>#NAME?</v>
      </c>
      <c r="J107" s="100" t="e">
        <f t="shared" ca="1" si="90"/>
        <v>#NAME?</v>
      </c>
      <c r="K107" s="100" t="e">
        <f t="shared" ca="1" si="91"/>
        <v>#NAME?</v>
      </c>
      <c r="L107" s="100"/>
      <c r="M107" s="100" t="e">
        <f t="shared" ca="1" si="92"/>
        <v>#NAME?</v>
      </c>
      <c r="N107" s="100" t="e">
        <f t="shared" ca="1" si="93"/>
        <v>#NAME?</v>
      </c>
      <c r="O107" s="100" t="e">
        <f t="shared" ca="1" si="94"/>
        <v>#NAME?</v>
      </c>
      <c r="P107" s="100" t="e">
        <f t="shared" ca="1" si="3"/>
        <v>#NAME?</v>
      </c>
      <c r="Q107" s="97"/>
      <c r="R107" s="97"/>
      <c r="S107" s="99"/>
      <c r="T107" s="8">
        <v>5411300001035</v>
      </c>
      <c r="U107" s="8">
        <v>5411300001035</v>
      </c>
      <c r="V107" s="68">
        <f t="shared" si="12"/>
        <v>1</v>
      </c>
      <c r="W107" s="68" t="e">
        <f t="shared" ca="1" si="13"/>
        <v>#NAME?</v>
      </c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</row>
    <row r="108" spans="1:43" ht="21.75" customHeight="1">
      <c r="A108" s="97"/>
      <c r="B108" s="98" t="s">
        <v>134</v>
      </c>
      <c r="C108" s="98" t="s">
        <v>28</v>
      </c>
      <c r="D108" s="99" t="s">
        <v>131</v>
      </c>
      <c r="E108" s="99" t="s">
        <v>46</v>
      </c>
      <c r="F108" s="99" t="s">
        <v>76</v>
      </c>
      <c r="G108" s="99" t="s">
        <v>45</v>
      </c>
      <c r="H108" s="99" t="str">
        <f t="shared" si="89"/>
        <v>ครุศาสตรบัณฑิต สาขาพลศึกษาและวิทยาศาสตร์การกีฬา ปรับปรุง ปี 2559</v>
      </c>
      <c r="I108" s="99" t="e">
        <f t="array" aca="1" ref="I108" ca="1">_xludf.IFNA(INDEX(รายชื่ออาจารย์ตามสาขา!$F:$F,MATCH('เอกสารหมายเลข 1 ส่งเสิรม (2)'!$T108,รายชื่ออาจารย์ตามสาขา!$B:$B,0)),"บุคคลภายนอก")</f>
        <v>#NAME?</v>
      </c>
      <c r="J108" s="100" t="e">
        <f t="shared" ca="1" si="90"/>
        <v>#NAME?</v>
      </c>
      <c r="K108" s="100" t="e">
        <f t="shared" ca="1" si="91"/>
        <v>#NAME?</v>
      </c>
      <c r="L108" s="100"/>
      <c r="M108" s="100" t="e">
        <f t="shared" ca="1" si="92"/>
        <v>#NAME?</v>
      </c>
      <c r="N108" s="100" t="e">
        <f t="shared" ca="1" si="93"/>
        <v>#NAME?</v>
      </c>
      <c r="O108" s="100" t="e">
        <f t="shared" ca="1" si="94"/>
        <v>#NAME?</v>
      </c>
      <c r="P108" s="100" t="e">
        <f t="shared" ca="1" si="3"/>
        <v>#NAME?</v>
      </c>
      <c r="Q108" s="97"/>
      <c r="R108" s="97"/>
      <c r="S108" s="99"/>
      <c r="T108" s="8">
        <v>1910200004051</v>
      </c>
      <c r="U108" s="8">
        <v>1910200004051</v>
      </c>
      <c r="V108" s="68">
        <f t="shared" si="12"/>
        <v>1</v>
      </c>
      <c r="W108" s="68" t="e">
        <f t="shared" ca="1" si="13"/>
        <v>#NAME?</v>
      </c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</row>
    <row r="109" spans="1:43" ht="21.75" customHeight="1">
      <c r="A109" s="97"/>
      <c r="B109" s="98" t="s">
        <v>135</v>
      </c>
      <c r="C109" s="98" t="s">
        <v>28</v>
      </c>
      <c r="D109" s="99" t="s">
        <v>131</v>
      </c>
      <c r="E109" s="99" t="s">
        <v>46</v>
      </c>
      <c r="F109" s="99" t="s">
        <v>76</v>
      </c>
      <c r="G109" s="99" t="s">
        <v>45</v>
      </c>
      <c r="H109" s="99" t="str">
        <f t="shared" si="89"/>
        <v>ครุศาสตรบัณฑิต สาขาพลศึกษาและวิทยาศาสตร์การกีฬา ปรับปรุง ปี 2559</v>
      </c>
      <c r="I109" s="99" t="e">
        <f t="array" aca="1" ref="I109" ca="1">_xludf.IFNA(INDEX(รายชื่ออาจารย์ตามสาขา!$F:$F,MATCH('เอกสารหมายเลข 1 ส่งเสิรม (2)'!$T109,รายชื่ออาจารย์ตามสาขา!$B:$B,0)),"บุคคลภายนอก")</f>
        <v>#NAME?</v>
      </c>
      <c r="J109" s="100" t="e">
        <f t="shared" ca="1" si="90"/>
        <v>#NAME?</v>
      </c>
      <c r="K109" s="100" t="e">
        <f t="shared" ca="1" si="91"/>
        <v>#NAME?</v>
      </c>
      <c r="L109" s="100"/>
      <c r="M109" s="100" t="e">
        <f t="shared" ca="1" si="92"/>
        <v>#NAME?</v>
      </c>
      <c r="N109" s="100" t="e">
        <f t="shared" ca="1" si="93"/>
        <v>#NAME?</v>
      </c>
      <c r="O109" s="100" t="e">
        <f t="shared" ca="1" si="94"/>
        <v>#NAME?</v>
      </c>
      <c r="P109" s="100" t="e">
        <f t="shared" ca="1" si="3"/>
        <v>#NAME?</v>
      </c>
      <c r="Q109" s="97"/>
      <c r="R109" s="97"/>
      <c r="S109" s="99"/>
      <c r="T109" s="8">
        <v>3300300245604</v>
      </c>
      <c r="U109" s="8">
        <v>3300300245604</v>
      </c>
      <c r="V109" s="68">
        <f t="shared" si="12"/>
        <v>1</v>
      </c>
      <c r="W109" s="68" t="e">
        <f t="shared" ca="1" si="13"/>
        <v>#NAME?</v>
      </c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</row>
    <row r="110" spans="1:43" ht="21.75" customHeight="1">
      <c r="A110" s="103">
        <v>15</v>
      </c>
      <c r="B110" s="104" t="s">
        <v>767</v>
      </c>
      <c r="C110" s="104"/>
      <c r="D110" s="105"/>
      <c r="E110" s="105"/>
      <c r="F110" s="105"/>
      <c r="G110" s="105"/>
      <c r="H110" s="105"/>
      <c r="I110" s="105"/>
      <c r="J110" s="106" t="e">
        <f t="shared" ref="J110:O110" ca="1" si="95">SUMIF($H:$H,$B110,J:J)</f>
        <v>#NAME?</v>
      </c>
      <c r="K110" s="106" t="e">
        <f t="shared" ca="1" si="95"/>
        <v>#NAME?</v>
      </c>
      <c r="L110" s="106">
        <f t="shared" si="95"/>
        <v>0</v>
      </c>
      <c r="M110" s="106" t="e">
        <f t="shared" ca="1" si="95"/>
        <v>#NAME?</v>
      </c>
      <c r="N110" s="106" t="e">
        <f t="shared" ca="1" si="95"/>
        <v>#NAME?</v>
      </c>
      <c r="O110" s="106" t="e">
        <f t="shared" ca="1" si="95"/>
        <v>#NAME?</v>
      </c>
      <c r="P110" s="106" t="e">
        <f t="shared" ca="1" si="3"/>
        <v>#NAME?</v>
      </c>
      <c r="Q110" s="103"/>
      <c r="R110" s="103"/>
      <c r="S110" s="105" t="e">
        <f t="array" aca="1" ref="S110" ca="1">_xludf.IFNA(INDEX(รายชื่ออาจารย์ตามสาขา!$D:$D,MATCH('เอกสารหมายเลข 1 ส่งเสิรม (2)'!$T110,รายชื่ออาจารย์ตามสาขา!$B:$B,0)),"")</f>
        <v>#NAME?</v>
      </c>
      <c r="T110" s="58"/>
      <c r="U110" s="58"/>
      <c r="V110" s="68">
        <f t="shared" si="12"/>
        <v>0</v>
      </c>
      <c r="W110" s="68" t="e">
        <f t="shared" ca="1" si="13"/>
        <v>#NAME?</v>
      </c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</row>
    <row r="111" spans="1:43" ht="21.75" customHeight="1">
      <c r="A111" s="148"/>
      <c r="B111" s="149" t="s">
        <v>536</v>
      </c>
      <c r="C111" s="149" t="s">
        <v>28</v>
      </c>
      <c r="D111" s="150" t="s">
        <v>163</v>
      </c>
      <c r="E111" s="150" t="s">
        <v>46</v>
      </c>
      <c r="F111" s="150" t="s">
        <v>76</v>
      </c>
      <c r="G111" s="150" t="s">
        <v>45</v>
      </c>
      <c r="H111" s="150" t="str">
        <f t="shared" ref="H111:H115" si="96">F111&amp; " สาขา"&amp;D111&amp;" "&amp;E111&amp;" ปี "&amp;G111</f>
        <v>ครุศาสตรบัณฑิต สาขาฟิสิกส์ ปรับปรุง ปี 2559</v>
      </c>
      <c r="I111" s="150" t="e">
        <f t="array" aca="1" ref="I111" ca="1">_xludf.IFNA(INDEX(รายชื่ออาจารย์ตามสาขา!$F:$F,MATCH('เอกสารหมายเลข 1 ส่งเสิรม (2)'!$T111,รายชื่ออาจารย์ตามสาขา!$B:$B,0)),"บุคคลภายนอก")</f>
        <v>#NAME?</v>
      </c>
      <c r="J111" s="154" t="e">
        <f t="shared" ref="J111:J115" ca="1" si="97">IF(I111="ข้าราชการพลเรือนในสถาบันอุดมศึกษา",1,0)</f>
        <v>#NAME?</v>
      </c>
      <c r="K111" s="151" t="e">
        <f t="shared" ref="K111:K115" ca="1" si="98">IF(I111="พนักงานมหาวิทยาลัย",1,0)</f>
        <v>#NAME?</v>
      </c>
      <c r="L111" s="151"/>
      <c r="M111" s="151" t="e">
        <f t="shared" ref="M111:M115" ca="1" si="99">IF(I111="ลูกจ้างชั่วคราวรายเดือน",1,0)</f>
        <v>#NAME?</v>
      </c>
      <c r="N111" s="151" t="e">
        <f t="shared" ref="N111:N115" ca="1" si="100">IF(I111="อาจารย์พิเศษรายชั่วโมง",1,0)</f>
        <v>#NAME?</v>
      </c>
      <c r="O111" s="151" t="e">
        <f t="shared" ref="O111:O115" ca="1" si="101">IF(I111="บุคคลภายนอก",1,0)</f>
        <v>#NAME?</v>
      </c>
      <c r="P111" s="151" t="e">
        <f t="shared" ca="1" si="3"/>
        <v>#NAME?</v>
      </c>
      <c r="Q111" s="148"/>
      <c r="R111" s="148"/>
      <c r="S111" s="150" t="e">
        <f t="array" aca="1" ref="S111" ca="1">_xludf.IFNA(INDEX(รายชื่ออาจารย์ตามสาขา!$D:$D,MATCH('เอกสารหมายเลข 1 ส่งเสิรม (2)'!$T111,รายชื่ออาจารย์ตามสาขา!$B:$B,0)),"")</f>
        <v>#NAME?</v>
      </c>
      <c r="T111" s="92">
        <v>3470800494726</v>
      </c>
      <c r="U111" s="92">
        <v>3470800494726</v>
      </c>
      <c r="V111" s="152">
        <f t="shared" si="12"/>
        <v>1</v>
      </c>
      <c r="W111" s="152" t="e">
        <f t="shared" ca="1" si="13"/>
        <v>#NAME?</v>
      </c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</row>
    <row r="112" spans="1:43" ht="21.75" customHeight="1">
      <c r="A112" s="97"/>
      <c r="B112" s="98" t="s">
        <v>183</v>
      </c>
      <c r="C112" s="98" t="s">
        <v>28</v>
      </c>
      <c r="D112" s="99" t="s">
        <v>163</v>
      </c>
      <c r="E112" s="99" t="s">
        <v>46</v>
      </c>
      <c r="F112" s="99" t="s">
        <v>76</v>
      </c>
      <c r="G112" s="99" t="s">
        <v>45</v>
      </c>
      <c r="H112" s="99" t="str">
        <f t="shared" si="96"/>
        <v>ครุศาสตรบัณฑิต สาขาฟิสิกส์ ปรับปรุง ปี 2559</v>
      </c>
      <c r="I112" s="99" t="e">
        <f t="array" aca="1" ref="I112" ca="1">_xludf.IFNA(INDEX(รายชื่ออาจารย์ตามสาขา!$F:$F,MATCH('เอกสารหมายเลข 1 ส่งเสิรม (2)'!$T112,รายชื่ออาจารย์ตามสาขา!$B:$B,0)),"บุคคลภายนอก")</f>
        <v>#NAME?</v>
      </c>
      <c r="J112" s="100" t="e">
        <f t="shared" ca="1" si="97"/>
        <v>#NAME?</v>
      </c>
      <c r="K112" s="100" t="e">
        <f t="shared" ca="1" si="98"/>
        <v>#NAME?</v>
      </c>
      <c r="L112" s="100"/>
      <c r="M112" s="100" t="e">
        <f t="shared" ca="1" si="99"/>
        <v>#NAME?</v>
      </c>
      <c r="N112" s="100" t="e">
        <f t="shared" ca="1" si="100"/>
        <v>#NAME?</v>
      </c>
      <c r="O112" s="100" t="e">
        <f t="shared" ca="1" si="101"/>
        <v>#NAME?</v>
      </c>
      <c r="P112" s="100" t="e">
        <f t="shared" ca="1" si="3"/>
        <v>#NAME?</v>
      </c>
      <c r="Q112" s="97"/>
      <c r="R112" s="97"/>
      <c r="S112" s="99"/>
      <c r="T112" s="8">
        <v>3480500597058</v>
      </c>
      <c r="U112" s="8">
        <v>3480500597058</v>
      </c>
      <c r="V112" s="68">
        <f t="shared" si="12"/>
        <v>1</v>
      </c>
      <c r="W112" s="68" t="e">
        <f t="shared" ca="1" si="13"/>
        <v>#NAME?</v>
      </c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</row>
    <row r="113" spans="1:43" ht="21.75" customHeight="1">
      <c r="A113" s="97"/>
      <c r="B113" s="98" t="s">
        <v>162</v>
      </c>
      <c r="C113" s="98" t="s">
        <v>28</v>
      </c>
      <c r="D113" s="99" t="s">
        <v>163</v>
      </c>
      <c r="E113" s="99" t="s">
        <v>46</v>
      </c>
      <c r="F113" s="99" t="s">
        <v>76</v>
      </c>
      <c r="G113" s="99" t="s">
        <v>45</v>
      </c>
      <c r="H113" s="99" t="str">
        <f t="shared" si="96"/>
        <v>ครุศาสตรบัณฑิต สาขาฟิสิกส์ ปรับปรุง ปี 2559</v>
      </c>
      <c r="I113" s="99" t="e">
        <f t="array" aca="1" ref="I113" ca="1">_xludf.IFNA(INDEX(รายชื่ออาจารย์ตามสาขา!$F:$F,MATCH('เอกสารหมายเลข 1 ส่งเสิรม (2)'!$T113,รายชื่ออาจารย์ตามสาขา!$B:$B,0)),"บุคคลภายนอก")</f>
        <v>#NAME?</v>
      </c>
      <c r="J113" s="100" t="e">
        <f t="shared" ca="1" si="97"/>
        <v>#NAME?</v>
      </c>
      <c r="K113" s="100" t="e">
        <f t="shared" ca="1" si="98"/>
        <v>#NAME?</v>
      </c>
      <c r="L113" s="100"/>
      <c r="M113" s="100" t="e">
        <f t="shared" ca="1" si="99"/>
        <v>#NAME?</v>
      </c>
      <c r="N113" s="100" t="e">
        <f t="shared" ca="1" si="100"/>
        <v>#NAME?</v>
      </c>
      <c r="O113" s="100" t="e">
        <f t="shared" ca="1" si="101"/>
        <v>#NAME?</v>
      </c>
      <c r="P113" s="100" t="e">
        <f t="shared" ca="1" si="3"/>
        <v>#NAME?</v>
      </c>
      <c r="Q113" s="97"/>
      <c r="R113" s="97"/>
      <c r="S113" s="99"/>
      <c r="T113" s="8">
        <v>1309900131474</v>
      </c>
      <c r="U113" s="8">
        <v>1309900131474</v>
      </c>
      <c r="V113" s="68">
        <f t="shared" si="12"/>
        <v>1</v>
      </c>
      <c r="W113" s="68" t="e">
        <f t="shared" ca="1" si="13"/>
        <v>#NAME?</v>
      </c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</row>
    <row r="114" spans="1:43" ht="21.75" customHeight="1">
      <c r="A114" s="148"/>
      <c r="B114" s="149" t="s">
        <v>545</v>
      </c>
      <c r="C114" s="149" t="s">
        <v>28</v>
      </c>
      <c r="D114" s="150" t="s">
        <v>163</v>
      </c>
      <c r="E114" s="150" t="s">
        <v>46</v>
      </c>
      <c r="F114" s="150" t="s">
        <v>76</v>
      </c>
      <c r="G114" s="150" t="s">
        <v>45</v>
      </c>
      <c r="H114" s="150" t="str">
        <f t="shared" si="96"/>
        <v>ครุศาสตรบัณฑิต สาขาฟิสิกส์ ปรับปรุง ปี 2559</v>
      </c>
      <c r="I114" s="150" t="e">
        <f t="array" aca="1" ref="I114" ca="1">_xludf.IFNA(INDEX(รายชื่ออาจารย์ตามสาขา!$F:$F,MATCH('เอกสารหมายเลข 1 ส่งเสิรม (2)'!$T114,รายชื่ออาจารย์ตามสาขา!$B:$B,0)),"บุคคลภายนอก")</f>
        <v>#NAME?</v>
      </c>
      <c r="J114" s="151" t="e">
        <f t="shared" ca="1" si="97"/>
        <v>#NAME?</v>
      </c>
      <c r="K114" s="154" t="e">
        <f t="shared" ca="1" si="98"/>
        <v>#NAME?</v>
      </c>
      <c r="L114" s="151"/>
      <c r="M114" s="151" t="e">
        <f t="shared" ca="1" si="99"/>
        <v>#NAME?</v>
      </c>
      <c r="N114" s="151" t="e">
        <f t="shared" ca="1" si="100"/>
        <v>#NAME?</v>
      </c>
      <c r="O114" s="151" t="e">
        <f t="shared" ca="1" si="101"/>
        <v>#NAME?</v>
      </c>
      <c r="P114" s="151" t="e">
        <f t="shared" ca="1" si="3"/>
        <v>#NAME?</v>
      </c>
      <c r="Q114" s="148"/>
      <c r="R114" s="148"/>
      <c r="S114" s="150" t="e">
        <f t="array" aca="1" ref="S114" ca="1">_xludf.IFNA(INDEX(รายชื่ออาจารย์ตามสาขา!$D:$D,MATCH('เอกสารหมายเลข 1 ส่งเสิรม (2)'!$T114,รายชื่ออาจารย์ตามสาขา!$B:$B,0)),"")</f>
        <v>#NAME?</v>
      </c>
      <c r="T114" s="92">
        <v>3490500307793</v>
      </c>
      <c r="U114" s="92">
        <v>3490500307793</v>
      </c>
      <c r="V114" s="152">
        <f t="shared" si="12"/>
        <v>1</v>
      </c>
      <c r="W114" s="152" t="e">
        <f t="shared" ca="1" si="13"/>
        <v>#NAME?</v>
      </c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</row>
    <row r="115" spans="1:43" ht="21.75" customHeight="1">
      <c r="A115" s="148"/>
      <c r="B115" s="149" t="s">
        <v>550</v>
      </c>
      <c r="C115" s="149" t="s">
        <v>28</v>
      </c>
      <c r="D115" s="150" t="s">
        <v>163</v>
      </c>
      <c r="E115" s="150" t="s">
        <v>46</v>
      </c>
      <c r="F115" s="150" t="s">
        <v>76</v>
      </c>
      <c r="G115" s="150" t="s">
        <v>45</v>
      </c>
      <c r="H115" s="150" t="str">
        <f t="shared" si="96"/>
        <v>ครุศาสตรบัณฑิต สาขาฟิสิกส์ ปรับปรุง ปี 2559</v>
      </c>
      <c r="I115" s="150" t="e">
        <f t="array" aca="1" ref="I115" ca="1">_xludf.IFNA(INDEX(รายชื่ออาจารย์ตามสาขา!$F:$F,MATCH('เอกสารหมายเลข 1 ส่งเสิรม (2)'!$T115,รายชื่ออาจารย์ตามสาขา!$B:$B,0)),"บุคคลภายนอก")</f>
        <v>#NAME?</v>
      </c>
      <c r="J115" s="151" t="e">
        <f t="shared" ca="1" si="97"/>
        <v>#NAME?</v>
      </c>
      <c r="K115" s="154" t="e">
        <f t="shared" ca="1" si="98"/>
        <v>#NAME?</v>
      </c>
      <c r="L115" s="151"/>
      <c r="M115" s="151" t="e">
        <f t="shared" ca="1" si="99"/>
        <v>#NAME?</v>
      </c>
      <c r="N115" s="151" t="e">
        <f t="shared" ca="1" si="100"/>
        <v>#NAME?</v>
      </c>
      <c r="O115" s="151" t="e">
        <f t="shared" ca="1" si="101"/>
        <v>#NAME?</v>
      </c>
      <c r="P115" s="151" t="e">
        <f t="shared" ca="1" si="3"/>
        <v>#NAME?</v>
      </c>
      <c r="Q115" s="148"/>
      <c r="R115" s="148"/>
      <c r="S115" s="150" t="e">
        <f t="array" aca="1" ref="S115" ca="1">_xludf.IFNA(INDEX(รายชื่ออาจารย์ตามสาขา!$D:$D,MATCH('เอกสารหมายเลข 1 ส่งเสิรม (2)'!$T115,รายชื่ออาจารย์ตามสาขา!$B:$B,0)),"")</f>
        <v>#NAME?</v>
      </c>
      <c r="T115" s="92">
        <v>3449900343426</v>
      </c>
      <c r="U115" s="92">
        <v>3449900343426</v>
      </c>
      <c r="V115" s="152">
        <f t="shared" si="12"/>
        <v>1</v>
      </c>
      <c r="W115" s="152" t="e">
        <f t="shared" ca="1" si="13"/>
        <v>#NAME?</v>
      </c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</row>
    <row r="116" spans="1:43" ht="21.75" customHeight="1">
      <c r="A116" s="103">
        <v>16</v>
      </c>
      <c r="B116" s="104" t="s">
        <v>768</v>
      </c>
      <c r="C116" s="104"/>
      <c r="D116" s="105"/>
      <c r="E116" s="105"/>
      <c r="F116" s="105"/>
      <c r="G116" s="105"/>
      <c r="H116" s="105"/>
      <c r="I116" s="105"/>
      <c r="J116" s="106" t="e">
        <f t="shared" ref="J116:O116" ca="1" si="102">SUMIF($H:$H,$B116,J:J)</f>
        <v>#NAME?</v>
      </c>
      <c r="K116" s="106" t="e">
        <f t="shared" ca="1" si="102"/>
        <v>#NAME?</v>
      </c>
      <c r="L116" s="106">
        <f t="shared" si="102"/>
        <v>0</v>
      </c>
      <c r="M116" s="106" t="e">
        <f t="shared" ca="1" si="102"/>
        <v>#NAME?</v>
      </c>
      <c r="N116" s="106" t="e">
        <f t="shared" ca="1" si="102"/>
        <v>#NAME?</v>
      </c>
      <c r="O116" s="106" t="e">
        <f t="shared" ca="1" si="102"/>
        <v>#NAME?</v>
      </c>
      <c r="P116" s="106" t="e">
        <f t="shared" ca="1" si="3"/>
        <v>#NAME?</v>
      </c>
      <c r="Q116" s="103"/>
      <c r="R116" s="103"/>
      <c r="S116" s="105" t="e">
        <f t="array" aca="1" ref="S116" ca="1">_xludf.IFNA(INDEX(รายชื่ออาจารย์ตามสาขา!$D:$D,MATCH('เอกสารหมายเลข 1 ส่งเสิรม (2)'!$T116,รายชื่ออาจารย์ตามสาขา!$B:$B,0)),"")</f>
        <v>#NAME?</v>
      </c>
      <c r="T116" s="58"/>
      <c r="U116" s="58"/>
      <c r="V116" s="68">
        <f t="shared" si="12"/>
        <v>0</v>
      </c>
      <c r="W116" s="68" t="e">
        <f t="shared" ca="1" si="13"/>
        <v>#NAME?</v>
      </c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</row>
    <row r="117" spans="1:43" ht="21.75" customHeight="1">
      <c r="A117" s="97"/>
      <c r="B117" s="98" t="s">
        <v>172</v>
      </c>
      <c r="C117" s="98" t="s">
        <v>28</v>
      </c>
      <c r="D117" s="99" t="s">
        <v>161</v>
      </c>
      <c r="E117" s="99" t="s">
        <v>46</v>
      </c>
      <c r="F117" s="99" t="s">
        <v>76</v>
      </c>
      <c r="G117" s="99" t="s">
        <v>160</v>
      </c>
      <c r="H117" s="99" t="str">
        <f t="shared" ref="H117:H121" si="103">F117&amp; " สาขา"&amp;D117&amp;" "&amp;E117&amp;" ปี "&amp;G117</f>
        <v>ครุศาสตรบัณฑิต สาขาภาษาไทย ปรับปรุง ปี 2555</v>
      </c>
      <c r="I117" s="99" t="e">
        <f t="array" aca="1" ref="I117" ca="1">_xludf.IFNA(INDEX(รายชื่ออาจารย์ตามสาขา!$F:$F,MATCH('เอกสารหมายเลข 1 ส่งเสิรม (2)'!$T117,รายชื่ออาจารย์ตามสาขา!$B:$B,0)),"บุคคลภายนอก")</f>
        <v>#NAME?</v>
      </c>
      <c r="J117" s="100" t="e">
        <f t="shared" ref="J117:J121" ca="1" si="104">IF(I117="ข้าราชการพลเรือนในสถาบันอุดมศึกษา",1,0)</f>
        <v>#NAME?</v>
      </c>
      <c r="K117" s="100" t="e">
        <f t="shared" ref="K117:K121" ca="1" si="105">IF(I117="พนักงานมหาวิทยาลัย",1,0)</f>
        <v>#NAME?</v>
      </c>
      <c r="L117" s="100"/>
      <c r="M117" s="100" t="e">
        <f t="shared" ref="M117:M121" ca="1" si="106">IF(I117="ลูกจ้างชั่วคราวรายเดือน",1,0)</f>
        <v>#NAME?</v>
      </c>
      <c r="N117" s="100" t="e">
        <f t="shared" ref="N117:N121" ca="1" si="107">IF(I117="อาจารย์พิเศษรายชั่วโมง",1,0)</f>
        <v>#NAME?</v>
      </c>
      <c r="O117" s="100" t="e">
        <f t="shared" ref="O117:O121" ca="1" si="108">IF(I117="บุคคลภายนอก",1,0)</f>
        <v>#NAME?</v>
      </c>
      <c r="P117" s="100" t="e">
        <f t="shared" ca="1" si="3"/>
        <v>#NAME?</v>
      </c>
      <c r="Q117" s="97"/>
      <c r="R117" s="97"/>
      <c r="S117" s="99"/>
      <c r="T117" s="8">
        <v>1479900102104</v>
      </c>
      <c r="U117" s="8">
        <v>1479900102104</v>
      </c>
      <c r="V117" s="68">
        <f t="shared" si="12"/>
        <v>1</v>
      </c>
      <c r="W117" s="68" t="e">
        <f t="shared" ca="1" si="13"/>
        <v>#NAME?</v>
      </c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</row>
    <row r="118" spans="1:43" ht="21.75" customHeight="1">
      <c r="A118" s="148"/>
      <c r="B118" s="149" t="s">
        <v>435</v>
      </c>
      <c r="C118" s="149" t="s">
        <v>28</v>
      </c>
      <c r="D118" s="150" t="s">
        <v>161</v>
      </c>
      <c r="E118" s="150" t="s">
        <v>46</v>
      </c>
      <c r="F118" s="150" t="s">
        <v>76</v>
      </c>
      <c r="G118" s="150" t="s">
        <v>160</v>
      </c>
      <c r="H118" s="150" t="str">
        <f t="shared" si="103"/>
        <v>ครุศาสตรบัณฑิต สาขาภาษาไทย ปรับปรุง ปี 2555</v>
      </c>
      <c r="I118" s="150" t="e">
        <f t="array" aca="1" ref="I118" ca="1">_xludf.IFNA(INDEX(รายชื่ออาจารย์ตามสาขา!$F:$F,MATCH('เอกสารหมายเลข 1 ส่งเสิรม (2)'!$T118,รายชื่ออาจารย์ตามสาขา!$B:$B,0)),"บุคคลภายนอก")</f>
        <v>#NAME?</v>
      </c>
      <c r="J118" s="151" t="e">
        <f t="shared" ca="1" si="104"/>
        <v>#NAME?</v>
      </c>
      <c r="K118" s="154" t="e">
        <f t="shared" ca="1" si="105"/>
        <v>#NAME?</v>
      </c>
      <c r="L118" s="151"/>
      <c r="M118" s="151" t="e">
        <f t="shared" ca="1" si="106"/>
        <v>#NAME?</v>
      </c>
      <c r="N118" s="151" t="e">
        <f t="shared" ca="1" si="107"/>
        <v>#NAME?</v>
      </c>
      <c r="O118" s="151" t="e">
        <f t="shared" ca="1" si="108"/>
        <v>#NAME?</v>
      </c>
      <c r="P118" s="151" t="e">
        <f t="shared" ca="1" si="3"/>
        <v>#NAME?</v>
      </c>
      <c r="Q118" s="148"/>
      <c r="R118" s="148"/>
      <c r="S118" s="150" t="e">
        <f t="array" aca="1" ref="S118" ca="1">_xludf.IFNA(INDEX(รายชื่ออาจารย์ตามสาขา!$D:$D,MATCH('เอกสารหมายเลข 1 ส่งเสิรม (2)'!$T118,รายชื่ออาจารย์ตามสาขา!$B:$B,0)),"")</f>
        <v>#NAME?</v>
      </c>
      <c r="T118" s="92">
        <v>3101100370700</v>
      </c>
      <c r="U118" s="92">
        <v>3101100370700</v>
      </c>
      <c r="V118" s="152">
        <f t="shared" si="12"/>
        <v>1</v>
      </c>
      <c r="W118" s="152" t="e">
        <f t="shared" ca="1" si="13"/>
        <v>#NAME?</v>
      </c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</row>
    <row r="119" spans="1:43" ht="21.75" customHeight="1">
      <c r="A119" s="97"/>
      <c r="B119" s="98" t="s">
        <v>177</v>
      </c>
      <c r="C119" s="98" t="s">
        <v>28</v>
      </c>
      <c r="D119" s="99" t="s">
        <v>161</v>
      </c>
      <c r="E119" s="99" t="s">
        <v>46</v>
      </c>
      <c r="F119" s="99" t="s">
        <v>76</v>
      </c>
      <c r="G119" s="99" t="s">
        <v>160</v>
      </c>
      <c r="H119" s="99" t="str">
        <f t="shared" si="103"/>
        <v>ครุศาสตรบัณฑิต สาขาภาษาไทย ปรับปรุง ปี 2555</v>
      </c>
      <c r="I119" s="99" t="e">
        <f t="array" aca="1" ref="I119" ca="1">_xludf.IFNA(INDEX(รายชื่ออาจารย์ตามสาขา!$F:$F,MATCH('เอกสารหมายเลข 1 ส่งเสิรม (2)'!$T119,รายชื่ออาจารย์ตามสาขา!$B:$B,0)),"บุคคลภายนอก")</f>
        <v>#NAME?</v>
      </c>
      <c r="J119" s="100" t="e">
        <f t="shared" ca="1" si="104"/>
        <v>#NAME?</v>
      </c>
      <c r="K119" s="100" t="e">
        <f t="shared" ca="1" si="105"/>
        <v>#NAME?</v>
      </c>
      <c r="L119" s="100"/>
      <c r="M119" s="100" t="e">
        <f t="shared" ca="1" si="106"/>
        <v>#NAME?</v>
      </c>
      <c r="N119" s="100" t="e">
        <f t="shared" ca="1" si="107"/>
        <v>#NAME?</v>
      </c>
      <c r="O119" s="100" t="e">
        <f t="shared" ca="1" si="108"/>
        <v>#NAME?</v>
      </c>
      <c r="P119" s="100" t="e">
        <f t="shared" ca="1" si="3"/>
        <v>#NAME?</v>
      </c>
      <c r="Q119" s="97"/>
      <c r="R119" s="97"/>
      <c r="S119" s="99"/>
      <c r="T119" s="8">
        <v>3450100543449</v>
      </c>
      <c r="U119" s="8">
        <v>3450100543449</v>
      </c>
      <c r="V119" s="68">
        <f t="shared" si="12"/>
        <v>1</v>
      </c>
      <c r="W119" s="68" t="e">
        <f t="shared" ca="1" si="13"/>
        <v>#NAME?</v>
      </c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</row>
    <row r="120" spans="1:43" ht="21.75" customHeight="1">
      <c r="A120" s="97"/>
      <c r="B120" s="98" t="s">
        <v>168</v>
      </c>
      <c r="C120" s="98" t="s">
        <v>28</v>
      </c>
      <c r="D120" s="99" t="s">
        <v>161</v>
      </c>
      <c r="E120" s="99" t="s">
        <v>46</v>
      </c>
      <c r="F120" s="99" t="s">
        <v>76</v>
      </c>
      <c r="G120" s="99" t="s">
        <v>160</v>
      </c>
      <c r="H120" s="99" t="str">
        <f t="shared" si="103"/>
        <v>ครุศาสตรบัณฑิต สาขาภาษาไทย ปรับปรุง ปี 2555</v>
      </c>
      <c r="I120" s="99" t="e">
        <f t="array" aca="1" ref="I120" ca="1">_xludf.IFNA(INDEX(รายชื่ออาจารย์ตามสาขา!$F:$F,MATCH('เอกสารหมายเลข 1 ส่งเสิรม (2)'!$T120,รายชื่ออาจารย์ตามสาขา!$B:$B,0)),"บุคคลภายนอก")</f>
        <v>#NAME?</v>
      </c>
      <c r="J120" s="100" t="e">
        <f t="shared" ca="1" si="104"/>
        <v>#NAME?</v>
      </c>
      <c r="K120" s="100" t="e">
        <f t="shared" ca="1" si="105"/>
        <v>#NAME?</v>
      </c>
      <c r="L120" s="100"/>
      <c r="M120" s="100" t="e">
        <f t="shared" ca="1" si="106"/>
        <v>#NAME?</v>
      </c>
      <c r="N120" s="100" t="e">
        <f t="shared" ca="1" si="107"/>
        <v>#NAME?</v>
      </c>
      <c r="O120" s="100" t="e">
        <f t="shared" ca="1" si="108"/>
        <v>#NAME?</v>
      </c>
      <c r="P120" s="100" t="e">
        <f t="shared" ca="1" si="3"/>
        <v>#NAME?</v>
      </c>
      <c r="Q120" s="97"/>
      <c r="R120" s="97"/>
      <c r="S120" s="99"/>
      <c r="T120" s="8">
        <v>1470100028912</v>
      </c>
      <c r="U120" s="8">
        <v>1470100028912</v>
      </c>
      <c r="V120" s="68">
        <f t="shared" si="12"/>
        <v>1</v>
      </c>
      <c r="W120" s="68" t="e">
        <f t="shared" ca="1" si="13"/>
        <v>#NAME?</v>
      </c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</row>
    <row r="121" spans="1:43" ht="21.75" customHeight="1">
      <c r="A121" s="97"/>
      <c r="B121" s="98" t="s">
        <v>159</v>
      </c>
      <c r="C121" s="98" t="s">
        <v>28</v>
      </c>
      <c r="D121" s="99" t="s">
        <v>161</v>
      </c>
      <c r="E121" s="99" t="s">
        <v>46</v>
      </c>
      <c r="F121" s="99" t="s">
        <v>76</v>
      </c>
      <c r="G121" s="99" t="s">
        <v>160</v>
      </c>
      <c r="H121" s="99" t="str">
        <f t="shared" si="103"/>
        <v>ครุศาสตรบัณฑิต สาขาภาษาไทย ปรับปรุง ปี 2555</v>
      </c>
      <c r="I121" s="99" t="e">
        <f t="array" aca="1" ref="I121" ca="1">_xludf.IFNA(INDEX(รายชื่ออาจารย์ตามสาขา!$F:$F,MATCH('เอกสารหมายเลข 1 ส่งเสิรม (2)'!$T121,รายชื่ออาจารย์ตามสาขา!$B:$B,0)),"บุคคลภายนอก")</f>
        <v>#NAME?</v>
      </c>
      <c r="J121" s="100" t="e">
        <f t="shared" ca="1" si="104"/>
        <v>#NAME?</v>
      </c>
      <c r="K121" s="100" t="e">
        <f t="shared" ca="1" si="105"/>
        <v>#NAME?</v>
      </c>
      <c r="L121" s="100"/>
      <c r="M121" s="100" t="e">
        <f t="shared" ca="1" si="106"/>
        <v>#NAME?</v>
      </c>
      <c r="N121" s="100" t="e">
        <f t="shared" ca="1" si="107"/>
        <v>#NAME?</v>
      </c>
      <c r="O121" s="100" t="e">
        <f t="shared" ca="1" si="108"/>
        <v>#NAME?</v>
      </c>
      <c r="P121" s="100" t="e">
        <f t="shared" ca="1" si="3"/>
        <v>#NAME?</v>
      </c>
      <c r="Q121" s="97"/>
      <c r="R121" s="97"/>
      <c r="S121" s="99"/>
      <c r="T121" s="8">
        <v>1100200243907</v>
      </c>
      <c r="U121" s="8">
        <v>1100200243907</v>
      </c>
      <c r="V121" s="68">
        <f t="shared" si="12"/>
        <v>1</v>
      </c>
      <c r="W121" s="68" t="e">
        <f t="shared" ca="1" si="13"/>
        <v>#NAME?</v>
      </c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</row>
    <row r="122" spans="1:43" ht="21.75" customHeight="1">
      <c r="A122" s="103">
        <v>17</v>
      </c>
      <c r="B122" s="104" t="s">
        <v>769</v>
      </c>
      <c r="C122" s="104"/>
      <c r="D122" s="105"/>
      <c r="E122" s="105"/>
      <c r="F122" s="105"/>
      <c r="G122" s="105"/>
      <c r="H122" s="105"/>
      <c r="I122" s="105"/>
      <c r="J122" s="106" t="e">
        <f t="shared" ref="J122:O122" ca="1" si="109">SUMIF($H:$H,$B122,J:J)</f>
        <v>#NAME?</v>
      </c>
      <c r="K122" s="106" t="e">
        <f t="shared" ca="1" si="109"/>
        <v>#NAME?</v>
      </c>
      <c r="L122" s="106">
        <f t="shared" si="109"/>
        <v>0</v>
      </c>
      <c r="M122" s="106" t="e">
        <f t="shared" ca="1" si="109"/>
        <v>#NAME?</v>
      </c>
      <c r="N122" s="106" t="e">
        <f t="shared" ca="1" si="109"/>
        <v>#NAME?</v>
      </c>
      <c r="O122" s="106" t="e">
        <f t="shared" ca="1" si="109"/>
        <v>#NAME?</v>
      </c>
      <c r="P122" s="106" t="e">
        <f t="shared" ca="1" si="3"/>
        <v>#NAME?</v>
      </c>
      <c r="Q122" s="103"/>
      <c r="R122" s="103"/>
      <c r="S122" s="105"/>
      <c r="T122" s="58"/>
      <c r="U122" s="58"/>
      <c r="V122" s="68">
        <f t="shared" si="12"/>
        <v>0</v>
      </c>
      <c r="W122" s="68" t="e">
        <f t="shared" ca="1" si="13"/>
        <v>#NAME?</v>
      </c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</row>
    <row r="123" spans="1:43" ht="21.75" customHeight="1">
      <c r="A123" s="97"/>
      <c r="B123" s="98" t="s">
        <v>178</v>
      </c>
      <c r="C123" s="98" t="s">
        <v>28</v>
      </c>
      <c r="D123" s="99" t="s">
        <v>98</v>
      </c>
      <c r="E123" s="99" t="s">
        <v>46</v>
      </c>
      <c r="F123" s="99" t="s">
        <v>76</v>
      </c>
      <c r="G123" s="99" t="s">
        <v>45</v>
      </c>
      <c r="H123" s="99" t="str">
        <f t="shared" ref="H123:H127" si="110">F123&amp; " สาขา"&amp;D123&amp;" "&amp;E123&amp;" ปี "&amp;G123</f>
        <v>ครุศาสตรบัณฑิต สาขาภาษาอังกฤษ ปรับปรุง ปี 2559</v>
      </c>
      <c r="I123" s="99" t="e">
        <f t="array" aca="1" ref="I123" ca="1">_xludf.IFNA(INDEX(รายชื่ออาจารย์ตามสาขา!$F:$F,MATCH('เอกสารหมายเลข 1 ส่งเสิรม (2)'!$T123,รายชื่ออาจารย์ตามสาขา!$B:$B,0)),"บุคคลภายนอก")</f>
        <v>#NAME?</v>
      </c>
      <c r="J123" s="100" t="e">
        <f t="shared" ref="J123:J127" ca="1" si="111">IF(I123="ข้าราชการพลเรือนในสถาบันอุดมศึกษา",1,0)</f>
        <v>#NAME?</v>
      </c>
      <c r="K123" s="100" t="e">
        <f t="shared" ref="K123:K127" ca="1" si="112">IF(I123="พนักงานมหาวิทยาลัย",1,0)</f>
        <v>#NAME?</v>
      </c>
      <c r="L123" s="100"/>
      <c r="M123" s="100" t="e">
        <f t="shared" ref="M123:M127" ca="1" si="113">IF(I123="ลูกจ้างชั่วคราวรายเดือน",1,0)</f>
        <v>#NAME?</v>
      </c>
      <c r="N123" s="100" t="e">
        <f t="shared" ref="N123:N127" ca="1" si="114">IF(I123="อาจารย์พิเศษรายชั่วโมง",1,0)</f>
        <v>#NAME?</v>
      </c>
      <c r="O123" s="100" t="e">
        <f t="shared" ref="O123:O127" ca="1" si="115">IF(I123="บุคคลภายนอก",1,0)</f>
        <v>#NAME?</v>
      </c>
      <c r="P123" s="100" t="e">
        <f t="shared" ca="1" si="3"/>
        <v>#NAME?</v>
      </c>
      <c r="Q123" s="97"/>
      <c r="R123" s="97"/>
      <c r="S123" s="99"/>
      <c r="T123" s="8">
        <v>3470101469765</v>
      </c>
      <c r="U123" s="8">
        <v>3470101469765</v>
      </c>
      <c r="V123" s="68">
        <f t="shared" si="12"/>
        <v>1</v>
      </c>
      <c r="W123" s="68" t="e">
        <f t="shared" ca="1" si="13"/>
        <v>#NAME?</v>
      </c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</row>
    <row r="124" spans="1:43" ht="21.75" customHeight="1">
      <c r="A124" s="97"/>
      <c r="B124" s="98" t="s">
        <v>103</v>
      </c>
      <c r="C124" s="98" t="s">
        <v>28</v>
      </c>
      <c r="D124" s="99" t="s">
        <v>98</v>
      </c>
      <c r="E124" s="99" t="s">
        <v>46</v>
      </c>
      <c r="F124" s="99" t="s">
        <v>76</v>
      </c>
      <c r="G124" s="99" t="s">
        <v>45</v>
      </c>
      <c r="H124" s="99" t="str">
        <f t="shared" si="110"/>
        <v>ครุศาสตรบัณฑิต สาขาภาษาอังกฤษ ปรับปรุง ปี 2559</v>
      </c>
      <c r="I124" s="99" t="e">
        <f t="array" aca="1" ref="I124" ca="1">_xludf.IFNA(INDEX(รายชื่ออาจารย์ตามสาขา!$F:$F,MATCH('เอกสารหมายเลข 1 ส่งเสิรม (2)'!$T124,รายชื่ออาจารย์ตามสาขา!$B:$B,0)),"บุคคลภายนอก")</f>
        <v>#NAME?</v>
      </c>
      <c r="J124" s="100" t="e">
        <f t="shared" ca="1" si="111"/>
        <v>#NAME?</v>
      </c>
      <c r="K124" s="100" t="e">
        <f t="shared" ca="1" si="112"/>
        <v>#NAME?</v>
      </c>
      <c r="L124" s="100"/>
      <c r="M124" s="100" t="e">
        <f t="shared" ca="1" si="113"/>
        <v>#NAME?</v>
      </c>
      <c r="N124" s="100" t="e">
        <f t="shared" ca="1" si="114"/>
        <v>#NAME?</v>
      </c>
      <c r="O124" s="100" t="e">
        <f t="shared" ca="1" si="115"/>
        <v>#NAME?</v>
      </c>
      <c r="P124" s="100" t="e">
        <f t="shared" ca="1" si="3"/>
        <v>#NAME?</v>
      </c>
      <c r="Q124" s="97"/>
      <c r="R124" s="97"/>
      <c r="S124" s="99"/>
      <c r="T124" s="8">
        <v>3480300707305</v>
      </c>
      <c r="U124" s="8">
        <v>3480300707305</v>
      </c>
      <c r="V124" s="68">
        <f t="shared" si="12"/>
        <v>1</v>
      </c>
      <c r="W124" s="68" t="e">
        <f t="shared" ca="1" si="13"/>
        <v>#NAME?</v>
      </c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</row>
    <row r="125" spans="1:43" ht="21.75" customHeight="1">
      <c r="A125" s="97"/>
      <c r="B125" s="98" t="s">
        <v>99</v>
      </c>
      <c r="C125" s="98" t="s">
        <v>28</v>
      </c>
      <c r="D125" s="99" t="s">
        <v>98</v>
      </c>
      <c r="E125" s="99" t="s">
        <v>46</v>
      </c>
      <c r="F125" s="99" t="s">
        <v>76</v>
      </c>
      <c r="G125" s="99" t="s">
        <v>45</v>
      </c>
      <c r="H125" s="99" t="str">
        <f t="shared" si="110"/>
        <v>ครุศาสตรบัณฑิต สาขาภาษาอังกฤษ ปรับปรุง ปี 2559</v>
      </c>
      <c r="I125" s="99" t="e">
        <f t="array" aca="1" ref="I125" ca="1">_xludf.IFNA(INDEX(รายชื่ออาจารย์ตามสาขา!$F:$F,MATCH('เอกสารหมายเลข 1 ส่งเสิรม (2)'!$T125,รายชื่ออาจารย์ตามสาขา!$B:$B,0)),"บุคคลภายนอก")</f>
        <v>#NAME?</v>
      </c>
      <c r="J125" s="100" t="e">
        <f t="shared" ca="1" si="111"/>
        <v>#NAME?</v>
      </c>
      <c r="K125" s="100" t="e">
        <f t="shared" ca="1" si="112"/>
        <v>#NAME?</v>
      </c>
      <c r="L125" s="100"/>
      <c r="M125" s="100" t="e">
        <f t="shared" ca="1" si="113"/>
        <v>#NAME?</v>
      </c>
      <c r="N125" s="100" t="e">
        <f t="shared" ca="1" si="114"/>
        <v>#NAME?</v>
      </c>
      <c r="O125" s="100" t="e">
        <f t="shared" ca="1" si="115"/>
        <v>#NAME?</v>
      </c>
      <c r="P125" s="100" t="e">
        <f t="shared" ca="1" si="3"/>
        <v>#NAME?</v>
      </c>
      <c r="Q125" s="97"/>
      <c r="R125" s="97"/>
      <c r="S125" s="99"/>
      <c r="T125" s="8">
        <v>1409900597707</v>
      </c>
      <c r="U125" s="8">
        <v>1409900597707</v>
      </c>
      <c r="V125" s="68">
        <f t="shared" si="12"/>
        <v>1</v>
      </c>
      <c r="W125" s="68" t="e">
        <f t="shared" ca="1" si="13"/>
        <v>#NAME?</v>
      </c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</row>
    <row r="126" spans="1:43" ht="21.75" customHeight="1">
      <c r="A126" s="97"/>
      <c r="B126" s="98" t="s">
        <v>100</v>
      </c>
      <c r="C126" s="98" t="s">
        <v>28</v>
      </c>
      <c r="D126" s="99" t="s">
        <v>98</v>
      </c>
      <c r="E126" s="99" t="s">
        <v>46</v>
      </c>
      <c r="F126" s="99" t="s">
        <v>76</v>
      </c>
      <c r="G126" s="99" t="s">
        <v>45</v>
      </c>
      <c r="H126" s="99" t="str">
        <f t="shared" si="110"/>
        <v>ครุศาสตรบัณฑิต สาขาภาษาอังกฤษ ปรับปรุง ปี 2559</v>
      </c>
      <c r="I126" s="99" t="e">
        <f t="array" aca="1" ref="I126" ca="1">_xludf.IFNA(INDEX(รายชื่ออาจารย์ตามสาขา!$F:$F,MATCH('เอกสารหมายเลข 1 ส่งเสิรม (2)'!$T126,รายชื่ออาจารย์ตามสาขา!$B:$B,0)),"บุคคลภายนอก")</f>
        <v>#NAME?</v>
      </c>
      <c r="J126" s="100" t="e">
        <f t="shared" ca="1" si="111"/>
        <v>#NAME?</v>
      </c>
      <c r="K126" s="100" t="e">
        <f t="shared" ca="1" si="112"/>
        <v>#NAME?</v>
      </c>
      <c r="L126" s="100"/>
      <c r="M126" s="100" t="e">
        <f t="shared" ca="1" si="113"/>
        <v>#NAME?</v>
      </c>
      <c r="N126" s="100" t="e">
        <f t="shared" ca="1" si="114"/>
        <v>#NAME?</v>
      </c>
      <c r="O126" s="100" t="e">
        <f t="shared" ca="1" si="115"/>
        <v>#NAME?</v>
      </c>
      <c r="P126" s="100" t="e">
        <f t="shared" ca="1" si="3"/>
        <v>#NAME?</v>
      </c>
      <c r="Q126" s="97"/>
      <c r="R126" s="97"/>
      <c r="S126" s="99"/>
      <c r="T126" s="8">
        <v>1409900634092</v>
      </c>
      <c r="U126" s="8">
        <v>1409900634092</v>
      </c>
      <c r="V126" s="68">
        <f t="shared" si="12"/>
        <v>1</v>
      </c>
      <c r="W126" s="68" t="e">
        <f t="shared" ca="1" si="13"/>
        <v>#NAME?</v>
      </c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</row>
    <row r="127" spans="1:43" ht="21.75" customHeight="1">
      <c r="A127" s="97"/>
      <c r="B127" s="98" t="s">
        <v>97</v>
      </c>
      <c r="C127" s="98" t="s">
        <v>28</v>
      </c>
      <c r="D127" s="99" t="s">
        <v>98</v>
      </c>
      <c r="E127" s="99" t="s">
        <v>46</v>
      </c>
      <c r="F127" s="99" t="s">
        <v>76</v>
      </c>
      <c r="G127" s="99" t="s">
        <v>45</v>
      </c>
      <c r="H127" s="99" t="str">
        <f t="shared" si="110"/>
        <v>ครุศาสตรบัณฑิต สาขาภาษาอังกฤษ ปรับปรุง ปี 2559</v>
      </c>
      <c r="I127" s="99" t="e">
        <f t="array" aca="1" ref="I127" ca="1">_xludf.IFNA(INDEX(รายชื่ออาจารย์ตามสาขา!$F:$F,MATCH('เอกสารหมายเลข 1 ส่งเสิรม (2)'!$T127,รายชื่ออาจารย์ตามสาขา!$B:$B,0)),"บุคคลภายนอก")</f>
        <v>#NAME?</v>
      </c>
      <c r="J127" s="100" t="e">
        <f t="shared" ca="1" si="111"/>
        <v>#NAME?</v>
      </c>
      <c r="K127" s="100" t="e">
        <f t="shared" ca="1" si="112"/>
        <v>#NAME?</v>
      </c>
      <c r="L127" s="100"/>
      <c r="M127" s="100" t="e">
        <f t="shared" ca="1" si="113"/>
        <v>#NAME?</v>
      </c>
      <c r="N127" s="100" t="e">
        <f t="shared" ca="1" si="114"/>
        <v>#NAME?</v>
      </c>
      <c r="O127" s="100" t="e">
        <f t="shared" ca="1" si="115"/>
        <v>#NAME?</v>
      </c>
      <c r="P127" s="100" t="e">
        <f t="shared" ca="1" si="3"/>
        <v>#NAME?</v>
      </c>
      <c r="Q127" s="97"/>
      <c r="R127" s="97"/>
      <c r="S127" s="99"/>
      <c r="T127" s="8">
        <v>1320700027837</v>
      </c>
      <c r="U127" s="8">
        <v>1320700027837</v>
      </c>
      <c r="V127" s="68">
        <f t="shared" si="12"/>
        <v>1</v>
      </c>
      <c r="W127" s="68" t="e">
        <f t="shared" ca="1" si="13"/>
        <v>#NAME?</v>
      </c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</row>
    <row r="128" spans="1:43" ht="21.75" customHeight="1">
      <c r="A128" s="103">
        <v>18</v>
      </c>
      <c r="B128" s="104" t="s">
        <v>770</v>
      </c>
      <c r="C128" s="104"/>
      <c r="D128" s="105"/>
      <c r="E128" s="105"/>
      <c r="F128" s="105"/>
      <c r="G128" s="105"/>
      <c r="H128" s="105"/>
      <c r="I128" s="105"/>
      <c r="J128" s="106" t="e">
        <f t="shared" ref="J128:O128" ca="1" si="116">SUMIF($H:$H,$B128,J:J)</f>
        <v>#NAME?</v>
      </c>
      <c r="K128" s="106" t="e">
        <f t="shared" ca="1" si="116"/>
        <v>#NAME?</v>
      </c>
      <c r="L128" s="106">
        <f t="shared" si="116"/>
        <v>0</v>
      </c>
      <c r="M128" s="106" t="e">
        <f t="shared" ca="1" si="116"/>
        <v>#NAME?</v>
      </c>
      <c r="N128" s="106" t="e">
        <f t="shared" ca="1" si="116"/>
        <v>#NAME?</v>
      </c>
      <c r="O128" s="106" t="e">
        <f t="shared" ca="1" si="116"/>
        <v>#NAME?</v>
      </c>
      <c r="P128" s="106" t="e">
        <f t="shared" ca="1" si="3"/>
        <v>#NAME?</v>
      </c>
      <c r="Q128" s="103"/>
      <c r="R128" s="103"/>
      <c r="S128" s="105"/>
      <c r="T128" s="58"/>
      <c r="U128" s="58"/>
      <c r="V128" s="68">
        <f t="shared" si="12"/>
        <v>0</v>
      </c>
      <c r="W128" s="68" t="e">
        <f t="shared" ca="1" si="13"/>
        <v>#NAME?</v>
      </c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</row>
    <row r="129" spans="1:43" ht="21.75" customHeight="1">
      <c r="A129" s="97"/>
      <c r="B129" s="98" t="s">
        <v>592</v>
      </c>
      <c r="C129" s="98" t="s">
        <v>28</v>
      </c>
      <c r="D129" s="99" t="s">
        <v>79</v>
      </c>
      <c r="E129" s="99" t="s">
        <v>46</v>
      </c>
      <c r="F129" s="99" t="s">
        <v>44</v>
      </c>
      <c r="G129" s="99" t="s">
        <v>45</v>
      </c>
      <c r="H129" s="99" t="str">
        <f t="shared" ref="H129:H133" si="117">F129&amp; " สาขา"&amp;D129&amp;" "&amp;E129&amp;" ปี "&amp;G129</f>
        <v>ครุศาสตรมหาบัณฑิต สาขาวิจัยหลักสูตรและการสอน ปรับปรุง ปี 2559</v>
      </c>
      <c r="I129" s="99" t="e">
        <f t="array" aca="1" ref="I129" ca="1">_xludf.IFNA(INDEX(รายชื่ออาจารย์ตามสาขา!$F:$F,MATCH('เอกสารหมายเลข 1 ส่งเสิรม (2)'!$T129,รายชื่ออาจารย์ตามสาขา!$B:$B,0)),"บุคคลภายนอก")</f>
        <v>#NAME?</v>
      </c>
      <c r="J129" s="100" t="e">
        <f t="shared" ref="J129:J133" ca="1" si="118">IF(I129="ข้าราชการพลเรือนในสถาบันอุดมศึกษา",1,0)</f>
        <v>#NAME?</v>
      </c>
      <c r="K129" s="100" t="e">
        <f t="shared" ref="K129:K133" ca="1" si="119">IF(I129="พนักงานมหาวิทยาลัย",1,0)</f>
        <v>#NAME?</v>
      </c>
      <c r="L129" s="100"/>
      <c r="M129" s="100" t="e">
        <f t="shared" ref="M129:M133" ca="1" si="120">IF(I129="ลูกจ้างชั่วคราวรายเดือน",1,0)</f>
        <v>#NAME?</v>
      </c>
      <c r="N129" s="100" t="e">
        <f t="shared" ref="N129:N133" ca="1" si="121">IF(I129="อาจารย์พิเศษรายชั่วโมง",1,0)</f>
        <v>#NAME?</v>
      </c>
      <c r="O129" s="100" t="e">
        <f t="shared" ref="O129:O133" ca="1" si="122">IF(I129="บุคคลภายนอก",1,0)</f>
        <v>#NAME?</v>
      </c>
      <c r="P129" s="100" t="e">
        <f t="shared" ca="1" si="3"/>
        <v>#NAME?</v>
      </c>
      <c r="Q129" s="97"/>
      <c r="R129" s="97"/>
      <c r="S129" s="99"/>
      <c r="T129" s="8">
        <v>3470101537205</v>
      </c>
      <c r="U129" s="8">
        <v>3470101537205</v>
      </c>
      <c r="V129" s="68">
        <f t="shared" si="12"/>
        <v>1</v>
      </c>
      <c r="W129" s="68" t="e">
        <f t="shared" ca="1" si="13"/>
        <v>#NAME?</v>
      </c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</row>
    <row r="130" spans="1:43" ht="21.75" customHeight="1">
      <c r="A130" s="97"/>
      <c r="B130" s="98" t="s">
        <v>598</v>
      </c>
      <c r="C130" s="98" t="s">
        <v>28</v>
      </c>
      <c r="D130" s="99" t="s">
        <v>79</v>
      </c>
      <c r="E130" s="99" t="s">
        <v>46</v>
      </c>
      <c r="F130" s="99" t="s">
        <v>44</v>
      </c>
      <c r="G130" s="99" t="s">
        <v>45</v>
      </c>
      <c r="H130" s="99" t="str">
        <f t="shared" si="117"/>
        <v>ครุศาสตรมหาบัณฑิต สาขาวิจัยหลักสูตรและการสอน ปรับปรุง ปี 2559</v>
      </c>
      <c r="I130" s="99" t="e">
        <f t="array" aca="1" ref="I130" ca="1">_xludf.IFNA(INDEX(รายชื่ออาจารย์ตามสาขา!$F:$F,MATCH('เอกสารหมายเลข 1 ส่งเสิรม (2)'!$T130,รายชื่ออาจารย์ตามสาขา!$B:$B,0)),"บุคคลภายนอก")</f>
        <v>#NAME?</v>
      </c>
      <c r="J130" s="100" t="e">
        <f t="shared" ca="1" si="118"/>
        <v>#NAME?</v>
      </c>
      <c r="K130" s="100" t="e">
        <f t="shared" ca="1" si="119"/>
        <v>#NAME?</v>
      </c>
      <c r="L130" s="100"/>
      <c r="M130" s="100" t="e">
        <f t="shared" ca="1" si="120"/>
        <v>#NAME?</v>
      </c>
      <c r="N130" s="100" t="e">
        <f t="shared" ca="1" si="121"/>
        <v>#NAME?</v>
      </c>
      <c r="O130" s="100" t="e">
        <f t="shared" ca="1" si="122"/>
        <v>#NAME?</v>
      </c>
      <c r="P130" s="100" t="e">
        <f t="shared" ca="1" si="3"/>
        <v>#NAME?</v>
      </c>
      <c r="Q130" s="97"/>
      <c r="R130" s="97"/>
      <c r="S130" s="99"/>
      <c r="T130" s="8">
        <v>3411900493617</v>
      </c>
      <c r="U130" s="8">
        <v>3411900493617</v>
      </c>
      <c r="V130" s="68">
        <f t="shared" si="12"/>
        <v>1</v>
      </c>
      <c r="W130" s="68" t="e">
        <f t="shared" ca="1" si="13"/>
        <v>#NAME?</v>
      </c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</row>
    <row r="131" spans="1:43" ht="21.75" customHeight="1">
      <c r="A131" s="148"/>
      <c r="B131" s="149" t="s">
        <v>602</v>
      </c>
      <c r="C131" s="149" t="s">
        <v>28</v>
      </c>
      <c r="D131" s="150" t="s">
        <v>79</v>
      </c>
      <c r="E131" s="150" t="s">
        <v>46</v>
      </c>
      <c r="F131" s="150" t="s">
        <v>44</v>
      </c>
      <c r="G131" s="150" t="s">
        <v>45</v>
      </c>
      <c r="H131" s="150" t="str">
        <f t="shared" si="117"/>
        <v>ครุศาสตรมหาบัณฑิต สาขาวิจัยหลักสูตรและการสอน ปรับปรุง ปี 2559</v>
      </c>
      <c r="I131" s="150" t="e">
        <f t="array" aca="1" ref="I131" ca="1">_xludf.IFNA(INDEX(รายชื่ออาจารย์ตามสาขา!$F:$F,MATCH('เอกสารหมายเลข 1 ส่งเสิรม (2)'!$T131,รายชื่ออาจารย์ตามสาขา!$B:$B,0)),"บุคคลภายนอก")</f>
        <v>#NAME?</v>
      </c>
      <c r="J131" s="154" t="e">
        <f t="shared" ca="1" si="118"/>
        <v>#NAME?</v>
      </c>
      <c r="K131" s="151" t="e">
        <f t="shared" ca="1" si="119"/>
        <v>#NAME?</v>
      </c>
      <c r="L131" s="151"/>
      <c r="M131" s="151" t="e">
        <f t="shared" ca="1" si="120"/>
        <v>#NAME?</v>
      </c>
      <c r="N131" s="151" t="e">
        <f t="shared" ca="1" si="121"/>
        <v>#NAME?</v>
      </c>
      <c r="O131" s="151" t="e">
        <f t="shared" ca="1" si="122"/>
        <v>#NAME?</v>
      </c>
      <c r="P131" s="151" t="e">
        <f t="shared" ca="1" si="3"/>
        <v>#NAME?</v>
      </c>
      <c r="Q131" s="148"/>
      <c r="R131" s="148"/>
      <c r="S131" s="150" t="e">
        <f t="array" aca="1" ref="S131" ca="1">_xludf.IFNA(INDEX(รายชื่ออาจารย์ตามสาขา!$D:$D,MATCH('เอกสารหมายเลข 1 ส่งเสิรม (2)'!$T131,รายชื่ออาจารย์ตามสาขา!$B:$B,0)),"")</f>
        <v>#NAME?</v>
      </c>
      <c r="T131" s="92">
        <v>3479900056010</v>
      </c>
      <c r="U131" s="92">
        <v>3479900056010</v>
      </c>
      <c r="V131" s="152">
        <f t="shared" si="12"/>
        <v>1</v>
      </c>
      <c r="W131" s="152" t="e">
        <f t="shared" ca="1" si="13"/>
        <v>#NAME?</v>
      </c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</row>
    <row r="132" spans="1:43" ht="21.75" customHeight="1">
      <c r="A132" s="97"/>
      <c r="B132" s="98" t="s">
        <v>109</v>
      </c>
      <c r="C132" s="98" t="s">
        <v>28</v>
      </c>
      <c r="D132" s="99" t="s">
        <v>79</v>
      </c>
      <c r="E132" s="99" t="s">
        <v>46</v>
      </c>
      <c r="F132" s="99" t="s">
        <v>44</v>
      </c>
      <c r="G132" s="99" t="s">
        <v>45</v>
      </c>
      <c r="H132" s="99" t="str">
        <f t="shared" si="117"/>
        <v>ครุศาสตรมหาบัณฑิต สาขาวิจัยหลักสูตรและการสอน ปรับปรุง ปี 2559</v>
      </c>
      <c r="I132" s="99" t="e">
        <f t="array" aca="1" ref="I132" ca="1">_xludf.IFNA(INDEX(รายชื่ออาจารย์ตามสาขา!$F:$F,MATCH('เอกสารหมายเลข 1 ส่งเสิรม (2)'!$T132,รายชื่ออาจารย์ตามสาขา!$B:$B,0)),"บุคคลภายนอก")</f>
        <v>#NAME?</v>
      </c>
      <c r="J132" s="100" t="e">
        <f t="shared" ca="1" si="118"/>
        <v>#NAME?</v>
      </c>
      <c r="K132" s="100" t="e">
        <f t="shared" ca="1" si="119"/>
        <v>#NAME?</v>
      </c>
      <c r="L132" s="100"/>
      <c r="M132" s="100" t="e">
        <f t="shared" ca="1" si="120"/>
        <v>#NAME?</v>
      </c>
      <c r="N132" s="100" t="e">
        <f t="shared" ca="1" si="121"/>
        <v>#NAME?</v>
      </c>
      <c r="O132" s="100" t="e">
        <f t="shared" ca="1" si="122"/>
        <v>#NAME?</v>
      </c>
      <c r="P132" s="100" t="e">
        <f t="shared" ca="1" si="3"/>
        <v>#NAME?</v>
      </c>
      <c r="Q132" s="153">
        <v>2563</v>
      </c>
      <c r="R132" s="97"/>
      <c r="S132" s="99"/>
      <c r="T132" s="8">
        <v>3102101945111</v>
      </c>
      <c r="U132" s="8">
        <v>3102101945111</v>
      </c>
      <c r="V132" s="68">
        <f t="shared" si="12"/>
        <v>1</v>
      </c>
      <c r="W132" s="68" t="e">
        <f t="shared" ca="1" si="13"/>
        <v>#NAME?</v>
      </c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</row>
    <row r="133" spans="1:43" ht="21.75" customHeight="1">
      <c r="A133" s="97"/>
      <c r="B133" s="98" t="s">
        <v>78</v>
      </c>
      <c r="C133" s="98" t="s">
        <v>28</v>
      </c>
      <c r="D133" s="99" t="s">
        <v>79</v>
      </c>
      <c r="E133" s="99" t="s">
        <v>46</v>
      </c>
      <c r="F133" s="99" t="s">
        <v>44</v>
      </c>
      <c r="G133" s="99" t="s">
        <v>45</v>
      </c>
      <c r="H133" s="99" t="str">
        <f t="shared" si="117"/>
        <v>ครุศาสตรมหาบัณฑิต สาขาวิจัยหลักสูตรและการสอน ปรับปรุง ปี 2559</v>
      </c>
      <c r="I133" s="99" t="e">
        <f t="array" aca="1" ref="I133" ca="1">_xludf.IFNA(INDEX(รายชื่ออาจารย์ตามสาขา!$F:$F,MATCH('เอกสารหมายเลข 1 ส่งเสิรม (2)'!$T133,รายชื่ออาจารย์ตามสาขา!$B:$B,0)),"บุคคลภายนอก")</f>
        <v>#NAME?</v>
      </c>
      <c r="J133" s="100" t="e">
        <f t="shared" ca="1" si="118"/>
        <v>#NAME?</v>
      </c>
      <c r="K133" s="100" t="e">
        <f t="shared" ca="1" si="119"/>
        <v>#NAME?</v>
      </c>
      <c r="L133" s="100"/>
      <c r="M133" s="100" t="e">
        <f t="shared" ca="1" si="120"/>
        <v>#NAME?</v>
      </c>
      <c r="N133" s="100" t="e">
        <f t="shared" ca="1" si="121"/>
        <v>#NAME?</v>
      </c>
      <c r="O133" s="100" t="e">
        <f t="shared" ca="1" si="122"/>
        <v>#NAME?</v>
      </c>
      <c r="P133" s="100" t="e">
        <f t="shared" ca="1" si="3"/>
        <v>#NAME?</v>
      </c>
      <c r="Q133" s="97"/>
      <c r="R133" s="97"/>
      <c r="S133" s="99"/>
      <c r="T133" s="8">
        <v>3410300241667</v>
      </c>
      <c r="U133" s="8">
        <v>3410300241667</v>
      </c>
      <c r="V133" s="68">
        <f t="shared" si="12"/>
        <v>1</v>
      </c>
      <c r="W133" s="68" t="e">
        <f t="shared" ca="1" si="13"/>
        <v>#NAME?</v>
      </c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</row>
    <row r="134" spans="1:43" ht="21.75" customHeight="1">
      <c r="A134" s="103">
        <v>19</v>
      </c>
      <c r="B134" s="104" t="s">
        <v>771</v>
      </c>
      <c r="C134" s="104"/>
      <c r="D134" s="105"/>
      <c r="E134" s="105"/>
      <c r="F134" s="105"/>
      <c r="G134" s="105"/>
      <c r="H134" s="105"/>
      <c r="I134" s="105"/>
      <c r="J134" s="106">
        <f t="shared" ref="J134:O134" si="123">SUMIF($H:$H,$B134,J:J)</f>
        <v>0</v>
      </c>
      <c r="K134" s="106">
        <f t="shared" si="123"/>
        <v>0</v>
      </c>
      <c r="L134" s="106">
        <f t="shared" si="123"/>
        <v>0</v>
      </c>
      <c r="M134" s="106">
        <f t="shared" si="123"/>
        <v>0</v>
      </c>
      <c r="N134" s="106">
        <f t="shared" si="123"/>
        <v>0</v>
      </c>
      <c r="O134" s="106">
        <f t="shared" si="123"/>
        <v>0</v>
      </c>
      <c r="P134" s="106">
        <f t="shared" si="3"/>
        <v>0</v>
      </c>
      <c r="Q134" s="103"/>
      <c r="R134" s="103"/>
      <c r="S134" s="105"/>
      <c r="T134" s="58"/>
      <c r="U134" s="58"/>
      <c r="V134" s="68">
        <f t="shared" si="12"/>
        <v>0</v>
      </c>
      <c r="W134" s="68">
        <f t="shared" si="13"/>
        <v>0</v>
      </c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</row>
    <row r="135" spans="1:43" ht="21.75" customHeight="1">
      <c r="A135" s="97"/>
      <c r="B135" s="98" t="s">
        <v>598</v>
      </c>
      <c r="C135" s="98" t="s">
        <v>28</v>
      </c>
      <c r="D135" s="99" t="s">
        <v>79</v>
      </c>
      <c r="E135" s="99" t="s">
        <v>46</v>
      </c>
      <c r="F135" s="99" t="s">
        <v>216</v>
      </c>
      <c r="G135" s="99" t="s">
        <v>468</v>
      </c>
      <c r="H135" s="99" t="str">
        <f t="shared" ref="H135:H139" si="124">F135&amp; " สาขา"&amp;D135&amp;" "&amp;E135&amp;" ปี "&amp;G135</f>
        <v>ปรัชญาดุษฎีบัณฑิต สาขาวิจัยหลักสูตรและการสอน ปรับปรุง ปี 2557</v>
      </c>
      <c r="I135" s="99" t="e">
        <f t="array" aca="1" ref="I135" ca="1">_xludf.IFNA(INDEX(รายชื่ออาจารย์ตามสาขา!$F:$F,MATCH('เอกสารหมายเลข 1 ส่งเสิรม (2)'!$T135,รายชื่ออาจารย์ตามสาขา!$B:$B,0)),"บุคคลภายนอก")</f>
        <v>#NAME?</v>
      </c>
      <c r="J135" s="100"/>
      <c r="K135" s="100"/>
      <c r="L135" s="100"/>
      <c r="M135" s="100"/>
      <c r="N135" s="100"/>
      <c r="O135" s="100"/>
      <c r="P135" s="100">
        <f t="shared" si="3"/>
        <v>0</v>
      </c>
      <c r="Q135" s="97"/>
      <c r="R135" s="97"/>
      <c r="S135" s="99"/>
      <c r="T135" s="8">
        <v>3411900493617</v>
      </c>
      <c r="U135" s="8"/>
      <c r="V135" s="68">
        <f t="shared" si="12"/>
        <v>0</v>
      </c>
      <c r="W135" s="68">
        <f t="shared" si="13"/>
        <v>0</v>
      </c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</row>
    <row r="136" spans="1:43" ht="21.75" customHeight="1">
      <c r="A136" s="97"/>
      <c r="B136" s="98" t="s">
        <v>109</v>
      </c>
      <c r="C136" s="98" t="s">
        <v>28</v>
      </c>
      <c r="D136" s="99" t="s">
        <v>79</v>
      </c>
      <c r="E136" s="99" t="s">
        <v>46</v>
      </c>
      <c r="F136" s="99" t="s">
        <v>216</v>
      </c>
      <c r="G136" s="99" t="s">
        <v>468</v>
      </c>
      <c r="H136" s="99" t="str">
        <f t="shared" si="124"/>
        <v>ปรัชญาดุษฎีบัณฑิต สาขาวิจัยหลักสูตรและการสอน ปรับปรุง ปี 2557</v>
      </c>
      <c r="I136" s="99" t="e">
        <f t="array" aca="1" ref="I136" ca="1">_xludf.IFNA(INDEX(รายชื่ออาจารย์ตามสาขา!$F:$F,MATCH('เอกสารหมายเลข 1 ส่งเสิรม (2)'!$T136,รายชื่ออาจารย์ตามสาขา!$B:$B,0)),"บุคคลภายนอก")</f>
        <v>#NAME?</v>
      </c>
      <c r="J136" s="100"/>
      <c r="K136" s="100"/>
      <c r="L136" s="100"/>
      <c r="M136" s="100"/>
      <c r="N136" s="100"/>
      <c r="O136" s="100"/>
      <c r="P136" s="100">
        <f t="shared" si="3"/>
        <v>0</v>
      </c>
      <c r="Q136" s="97"/>
      <c r="R136" s="97"/>
      <c r="S136" s="99"/>
      <c r="T136" s="8">
        <v>3102101945111</v>
      </c>
      <c r="U136" s="8"/>
      <c r="V136" s="68">
        <f t="shared" si="12"/>
        <v>0</v>
      </c>
      <c r="W136" s="68">
        <f t="shared" si="13"/>
        <v>0</v>
      </c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</row>
    <row r="137" spans="1:43" ht="21.75" customHeight="1">
      <c r="A137" s="97"/>
      <c r="B137" s="98" t="s">
        <v>78</v>
      </c>
      <c r="C137" s="98" t="s">
        <v>28</v>
      </c>
      <c r="D137" s="99" t="s">
        <v>79</v>
      </c>
      <c r="E137" s="99" t="s">
        <v>46</v>
      </c>
      <c r="F137" s="99" t="s">
        <v>216</v>
      </c>
      <c r="G137" s="99" t="s">
        <v>468</v>
      </c>
      <c r="H137" s="99" t="str">
        <f t="shared" si="124"/>
        <v>ปรัชญาดุษฎีบัณฑิต สาขาวิจัยหลักสูตรและการสอน ปรับปรุง ปี 2557</v>
      </c>
      <c r="I137" s="99" t="e">
        <f t="array" aca="1" ref="I137" ca="1">_xludf.IFNA(INDEX(รายชื่ออาจารย์ตามสาขา!$F:$F,MATCH('เอกสารหมายเลข 1 ส่งเสิรม (2)'!$T137,รายชื่ออาจารย์ตามสาขา!$B:$B,0)),"บุคคลภายนอก")</f>
        <v>#NAME?</v>
      </c>
      <c r="J137" s="100"/>
      <c r="K137" s="100"/>
      <c r="L137" s="100"/>
      <c r="M137" s="100"/>
      <c r="N137" s="100"/>
      <c r="O137" s="100"/>
      <c r="P137" s="100">
        <f t="shared" si="3"/>
        <v>0</v>
      </c>
      <c r="Q137" s="97"/>
      <c r="R137" s="97"/>
      <c r="S137" s="99"/>
      <c r="T137" s="8">
        <v>3410300241667</v>
      </c>
      <c r="U137" s="8"/>
      <c r="V137" s="68">
        <f t="shared" si="12"/>
        <v>0</v>
      </c>
      <c r="W137" s="68">
        <f t="shared" si="13"/>
        <v>0</v>
      </c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</row>
    <row r="138" spans="1:43" ht="21.75" customHeight="1">
      <c r="A138" s="97"/>
      <c r="B138" s="98" t="s">
        <v>592</v>
      </c>
      <c r="C138" s="98" t="s">
        <v>28</v>
      </c>
      <c r="D138" s="99" t="s">
        <v>79</v>
      </c>
      <c r="E138" s="99" t="s">
        <v>46</v>
      </c>
      <c r="F138" s="99" t="s">
        <v>216</v>
      </c>
      <c r="G138" s="99" t="s">
        <v>468</v>
      </c>
      <c r="H138" s="99" t="str">
        <f t="shared" si="124"/>
        <v>ปรัชญาดุษฎีบัณฑิต สาขาวิจัยหลักสูตรและการสอน ปรับปรุง ปี 2557</v>
      </c>
      <c r="I138" s="99" t="e">
        <f t="array" aca="1" ref="I138" ca="1">_xludf.IFNA(INDEX(รายชื่ออาจารย์ตามสาขา!$F:$F,MATCH('เอกสารหมายเลข 1 ส่งเสิรม (2)'!$T138,รายชื่ออาจารย์ตามสาขา!$B:$B,0)),"บุคคลภายนอก")</f>
        <v>#NAME?</v>
      </c>
      <c r="J138" s="100"/>
      <c r="K138" s="100"/>
      <c r="L138" s="100"/>
      <c r="M138" s="100"/>
      <c r="N138" s="100"/>
      <c r="O138" s="100"/>
      <c r="P138" s="100">
        <f t="shared" si="3"/>
        <v>0</v>
      </c>
      <c r="Q138" s="97"/>
      <c r="R138" s="97"/>
      <c r="S138" s="99"/>
      <c r="T138" s="8">
        <v>3470101537205</v>
      </c>
      <c r="U138" s="8"/>
      <c r="V138" s="68">
        <f t="shared" si="12"/>
        <v>0</v>
      </c>
      <c r="W138" s="68">
        <f t="shared" si="13"/>
        <v>0</v>
      </c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</row>
    <row r="139" spans="1:43" ht="21.75" customHeight="1">
      <c r="A139" s="148"/>
      <c r="B139" s="149" t="s">
        <v>602</v>
      </c>
      <c r="C139" s="149" t="s">
        <v>28</v>
      </c>
      <c r="D139" s="150" t="s">
        <v>79</v>
      </c>
      <c r="E139" s="150" t="s">
        <v>46</v>
      </c>
      <c r="F139" s="150" t="s">
        <v>216</v>
      </c>
      <c r="G139" s="150" t="s">
        <v>468</v>
      </c>
      <c r="H139" s="150" t="str">
        <f t="shared" si="124"/>
        <v>ปรัชญาดุษฎีบัณฑิต สาขาวิจัยหลักสูตรและการสอน ปรับปรุง ปี 2557</v>
      </c>
      <c r="I139" s="150" t="e">
        <f t="array" aca="1" ref="I139" ca="1">_xludf.IFNA(INDEX(รายชื่ออาจารย์ตามสาขา!$F:$F,MATCH('เอกสารหมายเลข 1 ส่งเสิรม (2)'!$T139,รายชื่ออาจารย์ตามสาขา!$B:$B,0)),"บุคคลภายนอก")</f>
        <v>#NAME?</v>
      </c>
      <c r="J139" s="151"/>
      <c r="K139" s="151"/>
      <c r="L139" s="151"/>
      <c r="M139" s="151"/>
      <c r="N139" s="151"/>
      <c r="O139" s="151"/>
      <c r="P139" s="151">
        <f t="shared" si="3"/>
        <v>0</v>
      </c>
      <c r="Q139" s="148"/>
      <c r="R139" s="148"/>
      <c r="S139" s="150" t="e">
        <f t="array" aca="1" ref="S139" ca="1">_xludf.IFNA(INDEX(รายชื่ออาจารย์ตามสาขา!$D:$D,MATCH('เอกสารหมายเลข 1 ส่งเสิรม (2)'!$T139,รายชื่ออาจารย์ตามสาขา!$B:$B,0)),"")</f>
        <v>#NAME?</v>
      </c>
      <c r="T139" s="92">
        <v>3479900056010</v>
      </c>
      <c r="U139" s="92"/>
      <c r="V139" s="152">
        <f t="shared" si="12"/>
        <v>0</v>
      </c>
      <c r="W139" s="152">
        <f t="shared" si="13"/>
        <v>0</v>
      </c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</row>
    <row r="140" spans="1:43" ht="21.75" customHeight="1">
      <c r="A140" s="103">
        <v>20</v>
      </c>
      <c r="B140" s="104" t="s">
        <v>772</v>
      </c>
      <c r="C140" s="104"/>
      <c r="D140" s="105"/>
      <c r="E140" s="105"/>
      <c r="F140" s="105"/>
      <c r="G140" s="105"/>
      <c r="H140" s="105"/>
      <c r="I140" s="105"/>
      <c r="J140" s="106" t="e">
        <f t="shared" ref="J140:O140" ca="1" si="125">SUMIF($H:$H,$B140,J:J)</f>
        <v>#NAME?</v>
      </c>
      <c r="K140" s="106" t="e">
        <f t="shared" ca="1" si="125"/>
        <v>#NAME?</v>
      </c>
      <c r="L140" s="106">
        <f t="shared" si="125"/>
        <v>0</v>
      </c>
      <c r="M140" s="106" t="e">
        <f t="shared" ca="1" si="125"/>
        <v>#NAME?</v>
      </c>
      <c r="N140" s="106" t="e">
        <f t="shared" ca="1" si="125"/>
        <v>#NAME?</v>
      </c>
      <c r="O140" s="106" t="e">
        <f t="shared" ca="1" si="125"/>
        <v>#NAME?</v>
      </c>
      <c r="P140" s="106" t="e">
        <f t="shared" ca="1" si="3"/>
        <v>#NAME?</v>
      </c>
      <c r="Q140" s="103"/>
      <c r="R140" s="103"/>
      <c r="S140" s="105"/>
      <c r="T140" s="58"/>
      <c r="U140" s="58"/>
      <c r="V140" s="68">
        <f t="shared" si="12"/>
        <v>0</v>
      </c>
      <c r="W140" s="68" t="e">
        <f t="shared" ca="1" si="13"/>
        <v>#NAME?</v>
      </c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</row>
    <row r="141" spans="1:43" ht="21.75" customHeight="1">
      <c r="A141" s="97"/>
      <c r="B141" s="98" t="s">
        <v>116</v>
      </c>
      <c r="C141" s="98" t="s">
        <v>28</v>
      </c>
      <c r="D141" s="99" t="s">
        <v>72</v>
      </c>
      <c r="E141" s="99" t="s">
        <v>46</v>
      </c>
      <c r="F141" s="99" t="s">
        <v>70</v>
      </c>
      <c r="G141" s="99" t="s">
        <v>71</v>
      </c>
      <c r="H141" s="99" t="str">
        <f t="shared" ref="H141:H145" si="126">F141&amp; " สาขา"&amp;D141&amp;" "&amp;E141&amp;" ปี "&amp;G141</f>
        <v>ประกาศนียบัตรบัณฑิต สาขาวิชาชีพครู ปรับปรุง ปี 2561</v>
      </c>
      <c r="I141" s="99" t="e">
        <f t="array" aca="1" ref="I141" ca="1">_xludf.IFNA(INDEX(รายชื่ออาจารย์ตามสาขา!$F:$F,MATCH('เอกสารหมายเลข 1 ส่งเสิรม (2)'!$T141,รายชื่ออาจารย์ตามสาขา!$B:$B,0)),"บุคคลภายนอก")</f>
        <v>#NAME?</v>
      </c>
      <c r="J141" s="100" t="e">
        <f t="shared" ref="J141:J143" ca="1" si="127">IF(I141="ข้าราชการพลเรือนในสถาบันอุดมศึกษา",1,0)</f>
        <v>#NAME?</v>
      </c>
      <c r="K141" s="100" t="e">
        <f t="shared" ref="K141:K143" ca="1" si="128">IF(I141="พนักงานมหาวิทยาลัย",1,0)</f>
        <v>#NAME?</v>
      </c>
      <c r="L141" s="100"/>
      <c r="M141" s="100" t="e">
        <f t="shared" ref="M141:M143" ca="1" si="129">IF(I141="ลูกจ้างชั่วคราวรายเดือน",1,0)</f>
        <v>#NAME?</v>
      </c>
      <c r="N141" s="100" t="e">
        <f t="shared" ref="N141:N143" ca="1" si="130">IF(I141="อาจารย์พิเศษรายชั่วโมง",1,0)</f>
        <v>#NAME?</v>
      </c>
      <c r="O141" s="100" t="e">
        <f t="shared" ref="O141:O143" ca="1" si="131">IF(I141="บุคคลภายนอก",1,0)</f>
        <v>#NAME?</v>
      </c>
      <c r="P141" s="100" t="e">
        <f t="shared" ca="1" si="3"/>
        <v>#NAME?</v>
      </c>
      <c r="Q141" s="97"/>
      <c r="R141" s="97"/>
      <c r="S141" s="99"/>
      <c r="T141" s="8">
        <v>3420100023313</v>
      </c>
      <c r="U141" s="8">
        <v>3420100023313</v>
      </c>
      <c r="V141" s="68">
        <f t="shared" si="12"/>
        <v>1</v>
      </c>
      <c r="W141" s="68" t="e">
        <f t="shared" ca="1" si="13"/>
        <v>#NAME?</v>
      </c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</row>
    <row r="142" spans="1:43" ht="21.75" customHeight="1">
      <c r="A142" s="97"/>
      <c r="B142" s="98" t="s">
        <v>186</v>
      </c>
      <c r="C142" s="98" t="s">
        <v>28</v>
      </c>
      <c r="D142" s="99" t="s">
        <v>72</v>
      </c>
      <c r="E142" s="99" t="s">
        <v>46</v>
      </c>
      <c r="F142" s="99" t="s">
        <v>70</v>
      </c>
      <c r="G142" s="99" t="s">
        <v>71</v>
      </c>
      <c r="H142" s="99" t="str">
        <f t="shared" si="126"/>
        <v>ประกาศนียบัตรบัณฑิต สาขาวิชาชีพครู ปรับปรุง ปี 2561</v>
      </c>
      <c r="I142" s="99" t="e">
        <f t="array" aca="1" ref="I142" ca="1">_xludf.IFNA(INDEX(รายชื่ออาจารย์ตามสาขา!$F:$F,MATCH('เอกสารหมายเลข 1 ส่งเสิรม (2)'!$T142,รายชื่ออาจารย์ตามสาขา!$B:$B,0)),"บุคคลภายนอก")</f>
        <v>#NAME?</v>
      </c>
      <c r="J142" s="100" t="e">
        <f t="shared" ca="1" si="127"/>
        <v>#NAME?</v>
      </c>
      <c r="K142" s="100" t="e">
        <f t="shared" ca="1" si="128"/>
        <v>#NAME?</v>
      </c>
      <c r="L142" s="100"/>
      <c r="M142" s="100" t="e">
        <f t="shared" ca="1" si="129"/>
        <v>#NAME?</v>
      </c>
      <c r="N142" s="100" t="e">
        <f t="shared" ca="1" si="130"/>
        <v>#NAME?</v>
      </c>
      <c r="O142" s="100" t="e">
        <f t="shared" ca="1" si="131"/>
        <v>#NAME?</v>
      </c>
      <c r="P142" s="100" t="e">
        <f t="shared" ca="1" si="3"/>
        <v>#NAME?</v>
      </c>
      <c r="Q142" s="97"/>
      <c r="R142" s="97"/>
      <c r="S142" s="99"/>
      <c r="T142" s="8">
        <v>5401000024765</v>
      </c>
      <c r="U142" s="8">
        <v>5401000024765</v>
      </c>
      <c r="V142" s="68">
        <f t="shared" si="12"/>
        <v>1</v>
      </c>
      <c r="W142" s="68" t="e">
        <f t="shared" ca="1" si="13"/>
        <v>#NAME?</v>
      </c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</row>
    <row r="143" spans="1:43" ht="21.75" customHeight="1">
      <c r="A143" s="97"/>
      <c r="B143" s="98" t="s">
        <v>68</v>
      </c>
      <c r="C143" s="98" t="s">
        <v>28</v>
      </c>
      <c r="D143" s="99" t="s">
        <v>72</v>
      </c>
      <c r="E143" s="99" t="s">
        <v>46</v>
      </c>
      <c r="F143" s="99" t="s">
        <v>70</v>
      </c>
      <c r="G143" s="99" t="s">
        <v>71</v>
      </c>
      <c r="H143" s="99" t="str">
        <f t="shared" si="126"/>
        <v>ประกาศนียบัตรบัณฑิต สาขาวิชาชีพครู ปรับปรุง ปี 2561</v>
      </c>
      <c r="I143" s="99" t="e">
        <f t="array" aca="1" ref="I143" ca="1">_xludf.IFNA(INDEX(รายชื่ออาจารย์ตามสาขา!$F:$F,MATCH('เอกสารหมายเลข 1 ส่งเสิรม (2)'!$T143,รายชื่ออาจารย์ตามสาขา!$B:$B,0)),"บุคคลภายนอก")</f>
        <v>#NAME?</v>
      </c>
      <c r="J143" s="100" t="e">
        <f t="shared" ca="1" si="127"/>
        <v>#NAME?</v>
      </c>
      <c r="K143" s="100" t="e">
        <f t="shared" ca="1" si="128"/>
        <v>#NAME?</v>
      </c>
      <c r="L143" s="100"/>
      <c r="M143" s="100" t="e">
        <f t="shared" ca="1" si="129"/>
        <v>#NAME?</v>
      </c>
      <c r="N143" s="100" t="e">
        <f t="shared" ca="1" si="130"/>
        <v>#NAME?</v>
      </c>
      <c r="O143" s="100" t="e">
        <f t="shared" ca="1" si="131"/>
        <v>#NAME?</v>
      </c>
      <c r="P143" s="100" t="e">
        <f t="shared" ca="1" si="3"/>
        <v>#NAME?</v>
      </c>
      <c r="Q143" s="97"/>
      <c r="R143" s="97"/>
      <c r="S143" s="99"/>
      <c r="T143" s="8">
        <v>1471500034252</v>
      </c>
      <c r="U143" s="8">
        <v>1471500034252</v>
      </c>
      <c r="V143" s="68">
        <f t="shared" si="12"/>
        <v>1</v>
      </c>
      <c r="W143" s="68" t="e">
        <f t="shared" ca="1" si="13"/>
        <v>#NAME?</v>
      </c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</row>
    <row r="144" spans="1:43" ht="21.75" customHeight="1">
      <c r="A144" s="97"/>
      <c r="B144" s="98" t="s">
        <v>258</v>
      </c>
      <c r="C144" s="98" t="s">
        <v>28</v>
      </c>
      <c r="D144" s="99" t="s">
        <v>72</v>
      </c>
      <c r="E144" s="99" t="s">
        <v>46</v>
      </c>
      <c r="F144" s="99" t="s">
        <v>70</v>
      </c>
      <c r="G144" s="99" t="s">
        <v>71</v>
      </c>
      <c r="H144" s="99" t="str">
        <f t="shared" si="126"/>
        <v>ประกาศนียบัตรบัณฑิต สาขาวิชาชีพครู ปรับปรุง ปี 2561</v>
      </c>
      <c r="I144" s="99" t="e">
        <f t="array" aca="1" ref="I144" ca="1">_xludf.IFNA(INDEX(รายชื่ออาจารย์ตามสาขา!$F:$F,MATCH('เอกสารหมายเลข 1 ส่งเสิรม (2)'!$T144,รายชื่ออาจารย์ตามสาขา!$B:$B,0)),"บุคคลภายนอก")</f>
        <v>#NAME?</v>
      </c>
      <c r="J144" s="100"/>
      <c r="K144" s="100"/>
      <c r="L144" s="100"/>
      <c r="M144" s="100"/>
      <c r="N144" s="100"/>
      <c r="O144" s="100"/>
      <c r="P144" s="100">
        <f t="shared" si="3"/>
        <v>0</v>
      </c>
      <c r="Q144" s="97"/>
      <c r="R144" s="97"/>
      <c r="S144" s="99"/>
      <c r="T144" s="8">
        <v>3770100308684</v>
      </c>
      <c r="U144" s="8"/>
      <c r="V144" s="68">
        <f t="shared" si="12"/>
        <v>0</v>
      </c>
      <c r="W144" s="68">
        <f t="shared" si="13"/>
        <v>0</v>
      </c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</row>
    <row r="145" spans="1:43" ht="21.75" customHeight="1">
      <c r="A145" s="97"/>
      <c r="B145" s="98" t="s">
        <v>115</v>
      </c>
      <c r="C145" s="98" t="s">
        <v>28</v>
      </c>
      <c r="D145" s="99" t="s">
        <v>72</v>
      </c>
      <c r="E145" s="99" t="s">
        <v>46</v>
      </c>
      <c r="F145" s="99" t="s">
        <v>70</v>
      </c>
      <c r="G145" s="99" t="s">
        <v>71</v>
      </c>
      <c r="H145" s="99" t="str">
        <f t="shared" si="126"/>
        <v>ประกาศนียบัตรบัณฑิต สาขาวิชาชีพครู ปรับปรุง ปี 2561</v>
      </c>
      <c r="I145" s="99" t="e">
        <f t="array" aca="1" ref="I145" ca="1">_xludf.IFNA(INDEX(รายชื่ออาจารย์ตามสาขา!$F:$F,MATCH('เอกสารหมายเลข 1 ส่งเสิรม (2)'!$T145,รายชื่ออาจารย์ตามสาขา!$B:$B,0)),"บุคคลภายนอก")</f>
        <v>#NAME?</v>
      </c>
      <c r="J145" s="100"/>
      <c r="K145" s="100"/>
      <c r="L145" s="100"/>
      <c r="M145" s="100"/>
      <c r="N145" s="100"/>
      <c r="O145" s="100"/>
      <c r="P145" s="100">
        <f t="shared" si="3"/>
        <v>0</v>
      </c>
      <c r="Q145" s="97"/>
      <c r="R145" s="97"/>
      <c r="S145" s="99"/>
      <c r="T145" s="8">
        <v>3401500007855</v>
      </c>
      <c r="U145" s="8"/>
      <c r="V145" s="68">
        <f t="shared" si="12"/>
        <v>0</v>
      </c>
      <c r="W145" s="68">
        <f t="shared" si="13"/>
        <v>0</v>
      </c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</row>
    <row r="146" spans="1:43" ht="21.75" customHeight="1">
      <c r="A146" s="103">
        <v>21</v>
      </c>
      <c r="B146" s="104" t="s">
        <v>774</v>
      </c>
      <c r="C146" s="104"/>
      <c r="D146" s="105"/>
      <c r="E146" s="105"/>
      <c r="F146" s="105"/>
      <c r="G146" s="105"/>
      <c r="H146" s="105"/>
      <c r="I146" s="105"/>
      <c r="J146" s="106" t="e">
        <f t="shared" ref="J146:O146" ca="1" si="132">SUMIF($H:$H,$B146,J:J)</f>
        <v>#NAME?</v>
      </c>
      <c r="K146" s="106" t="e">
        <f t="shared" ca="1" si="132"/>
        <v>#NAME?</v>
      </c>
      <c r="L146" s="106">
        <f t="shared" si="132"/>
        <v>0</v>
      </c>
      <c r="M146" s="106" t="e">
        <f t="shared" ca="1" si="132"/>
        <v>#NAME?</v>
      </c>
      <c r="N146" s="106" t="e">
        <f t="shared" ca="1" si="132"/>
        <v>#NAME?</v>
      </c>
      <c r="O146" s="106" t="e">
        <f t="shared" ca="1" si="132"/>
        <v>#NAME?</v>
      </c>
      <c r="P146" s="106" t="e">
        <f t="shared" ca="1" si="3"/>
        <v>#NAME?</v>
      </c>
      <c r="Q146" s="103"/>
      <c r="R146" s="103"/>
      <c r="S146" s="105"/>
      <c r="T146" s="58"/>
      <c r="U146" s="58"/>
      <c r="V146" s="68">
        <f t="shared" si="12"/>
        <v>0</v>
      </c>
      <c r="W146" s="68" t="e">
        <f t="shared" ca="1" si="13"/>
        <v>#NAME?</v>
      </c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</row>
    <row r="147" spans="1:43" ht="21.75" customHeight="1">
      <c r="A147" s="97"/>
      <c r="B147" s="98" t="s">
        <v>184</v>
      </c>
      <c r="C147" s="98" t="s">
        <v>28</v>
      </c>
      <c r="D147" s="99" t="s">
        <v>167</v>
      </c>
      <c r="E147" s="99" t="s">
        <v>46</v>
      </c>
      <c r="F147" s="99" t="s">
        <v>76</v>
      </c>
      <c r="G147" s="99" t="s">
        <v>45</v>
      </c>
      <c r="H147" s="99" t="str">
        <f t="shared" ref="H147:H151" si="133">F147&amp; " สาขา"&amp;D147&amp;" "&amp;E147&amp;" ปี "&amp;G147</f>
        <v>ครุศาสตรบัณฑิต สาขาวิทยาศาสตร์ ปรับปรุง ปี 2559</v>
      </c>
      <c r="I147" s="99" t="e">
        <f t="array" aca="1" ref="I147" ca="1">_xludf.IFNA(INDEX(รายชื่ออาจารย์ตามสาขา!$F:$F,MATCH('เอกสารหมายเลข 1 ส่งเสิรม (2)'!$T147,รายชื่ออาจารย์ตามสาขา!$B:$B,0)),"บุคคลภายนอก")</f>
        <v>#NAME?</v>
      </c>
      <c r="J147" s="100" t="e">
        <f t="shared" ref="J147:J151" ca="1" si="134">IF(I147="ข้าราชการพลเรือนในสถาบันอุดมศึกษา",1,0)</f>
        <v>#NAME?</v>
      </c>
      <c r="K147" s="100" t="e">
        <f t="shared" ref="K147:K151" ca="1" si="135">IF(I147="พนักงานมหาวิทยาลัย",1,0)</f>
        <v>#NAME?</v>
      </c>
      <c r="L147" s="100"/>
      <c r="M147" s="100" t="e">
        <f t="shared" ref="M147:M151" ca="1" si="136">IF(I147="ลูกจ้างชั่วคราวรายเดือน",1,0)</f>
        <v>#NAME?</v>
      </c>
      <c r="N147" s="100" t="e">
        <f t="shared" ref="N147:N151" ca="1" si="137">IF(I147="อาจารย์พิเศษรายชั่วโมง",1,0)</f>
        <v>#NAME?</v>
      </c>
      <c r="O147" s="100" t="e">
        <f t="shared" ref="O147:O151" ca="1" si="138">IF(I147="บุคคลภายนอก",1,0)</f>
        <v>#NAME?</v>
      </c>
      <c r="P147" s="100" t="e">
        <f t="shared" ca="1" si="3"/>
        <v>#NAME?</v>
      </c>
      <c r="Q147" s="97"/>
      <c r="R147" s="97"/>
      <c r="S147" s="99"/>
      <c r="T147" s="8">
        <v>3480800202423</v>
      </c>
      <c r="U147" s="8">
        <v>3480800202423</v>
      </c>
      <c r="V147" s="68">
        <f t="shared" si="12"/>
        <v>1</v>
      </c>
      <c r="W147" s="68" t="e">
        <f t="shared" ca="1" si="13"/>
        <v>#NAME?</v>
      </c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</row>
    <row r="148" spans="1:43" ht="21.75" customHeight="1">
      <c r="A148" s="97"/>
      <c r="B148" s="98" t="s">
        <v>179</v>
      </c>
      <c r="C148" s="98" t="s">
        <v>28</v>
      </c>
      <c r="D148" s="99" t="s">
        <v>167</v>
      </c>
      <c r="E148" s="99" t="s">
        <v>46</v>
      </c>
      <c r="F148" s="99" t="s">
        <v>76</v>
      </c>
      <c r="G148" s="99" t="s">
        <v>45</v>
      </c>
      <c r="H148" s="99" t="str">
        <f t="shared" si="133"/>
        <v>ครุศาสตรบัณฑิต สาขาวิทยาศาสตร์ ปรับปรุง ปี 2559</v>
      </c>
      <c r="I148" s="99" t="e">
        <f t="array" aca="1" ref="I148" ca="1">_xludf.IFNA(INDEX(รายชื่ออาจารย์ตามสาขา!$F:$F,MATCH('เอกสารหมายเลข 1 ส่งเสิรม (2)'!$T148,รายชื่ออาจารย์ตามสาขา!$B:$B,0)),"บุคคลภายนอก")</f>
        <v>#NAME?</v>
      </c>
      <c r="J148" s="100" t="e">
        <f t="shared" ca="1" si="134"/>
        <v>#NAME?</v>
      </c>
      <c r="K148" s="100" t="e">
        <f t="shared" ca="1" si="135"/>
        <v>#NAME?</v>
      </c>
      <c r="L148" s="100"/>
      <c r="M148" s="100" t="e">
        <f t="shared" ca="1" si="136"/>
        <v>#NAME?</v>
      </c>
      <c r="N148" s="100" t="e">
        <f t="shared" ca="1" si="137"/>
        <v>#NAME?</v>
      </c>
      <c r="O148" s="100" t="e">
        <f t="shared" ca="1" si="138"/>
        <v>#NAME?</v>
      </c>
      <c r="P148" s="100" t="e">
        <f t="shared" ca="1" si="3"/>
        <v>#NAME?</v>
      </c>
      <c r="Q148" s="97"/>
      <c r="R148" s="97"/>
      <c r="S148" s="99"/>
      <c r="T148" s="8">
        <v>3470800471254</v>
      </c>
      <c r="U148" s="8">
        <v>3470800471254</v>
      </c>
      <c r="V148" s="68">
        <f t="shared" si="12"/>
        <v>1</v>
      </c>
      <c r="W148" s="68" t="e">
        <f t="shared" ca="1" si="13"/>
        <v>#NAME?</v>
      </c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</row>
    <row r="149" spans="1:43" ht="21.75" customHeight="1">
      <c r="A149" s="97"/>
      <c r="B149" s="98" t="s">
        <v>166</v>
      </c>
      <c r="C149" s="98" t="s">
        <v>28</v>
      </c>
      <c r="D149" s="99" t="s">
        <v>167</v>
      </c>
      <c r="E149" s="99" t="s">
        <v>46</v>
      </c>
      <c r="F149" s="99" t="s">
        <v>76</v>
      </c>
      <c r="G149" s="99" t="s">
        <v>45</v>
      </c>
      <c r="H149" s="99" t="str">
        <f t="shared" si="133"/>
        <v>ครุศาสตรบัณฑิต สาขาวิทยาศาสตร์ ปรับปรุง ปี 2559</v>
      </c>
      <c r="I149" s="99" t="e">
        <f t="array" aca="1" ref="I149" ca="1">_xludf.IFNA(INDEX(รายชื่ออาจารย์ตามสาขา!$F:$F,MATCH('เอกสารหมายเลข 1 ส่งเสิรม (2)'!$T149,รายชื่ออาจารย์ตามสาขา!$B:$B,0)),"บุคคลภายนอก")</f>
        <v>#NAME?</v>
      </c>
      <c r="J149" s="100" t="e">
        <f t="shared" ca="1" si="134"/>
        <v>#NAME?</v>
      </c>
      <c r="K149" s="100" t="e">
        <f t="shared" ca="1" si="135"/>
        <v>#NAME?</v>
      </c>
      <c r="L149" s="100"/>
      <c r="M149" s="100" t="e">
        <f t="shared" ca="1" si="136"/>
        <v>#NAME?</v>
      </c>
      <c r="N149" s="100" t="e">
        <f t="shared" ca="1" si="137"/>
        <v>#NAME?</v>
      </c>
      <c r="O149" s="100" t="e">
        <f t="shared" ca="1" si="138"/>
        <v>#NAME?</v>
      </c>
      <c r="P149" s="100" t="e">
        <f t="shared" ca="1" si="3"/>
        <v>#NAME?</v>
      </c>
      <c r="Q149" s="97"/>
      <c r="R149" s="97"/>
      <c r="S149" s="99"/>
      <c r="T149" s="8">
        <v>1430900016757</v>
      </c>
      <c r="U149" s="8">
        <v>1430900016757</v>
      </c>
      <c r="V149" s="68">
        <f t="shared" si="12"/>
        <v>1</v>
      </c>
      <c r="W149" s="68" t="e">
        <f t="shared" ca="1" si="13"/>
        <v>#NAME?</v>
      </c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</row>
    <row r="150" spans="1:43" ht="21.75" customHeight="1">
      <c r="A150" s="97"/>
      <c r="B150" s="98" t="s">
        <v>182</v>
      </c>
      <c r="C150" s="98" t="s">
        <v>28</v>
      </c>
      <c r="D150" s="99" t="s">
        <v>167</v>
      </c>
      <c r="E150" s="99" t="s">
        <v>46</v>
      </c>
      <c r="F150" s="99" t="s">
        <v>76</v>
      </c>
      <c r="G150" s="99" t="s">
        <v>45</v>
      </c>
      <c r="H150" s="99" t="str">
        <f t="shared" si="133"/>
        <v>ครุศาสตรบัณฑิต สาขาวิทยาศาสตร์ ปรับปรุง ปี 2559</v>
      </c>
      <c r="I150" s="99" t="e">
        <f t="array" aca="1" ref="I150" ca="1">_xludf.IFNA(INDEX(รายชื่ออาจารย์ตามสาขา!$F:$F,MATCH('เอกสารหมายเลข 1 ส่งเสิรม (2)'!$T150,รายชื่ออาจารย์ตามสาขา!$B:$B,0)),"บุคคลภายนอก")</f>
        <v>#NAME?</v>
      </c>
      <c r="J150" s="100" t="e">
        <f t="shared" ca="1" si="134"/>
        <v>#NAME?</v>
      </c>
      <c r="K150" s="100" t="e">
        <f t="shared" ca="1" si="135"/>
        <v>#NAME?</v>
      </c>
      <c r="L150" s="100"/>
      <c r="M150" s="100" t="e">
        <f t="shared" ca="1" si="136"/>
        <v>#NAME?</v>
      </c>
      <c r="N150" s="100" t="e">
        <f t="shared" ca="1" si="137"/>
        <v>#NAME?</v>
      </c>
      <c r="O150" s="100" t="e">
        <f t="shared" ca="1" si="138"/>
        <v>#NAME?</v>
      </c>
      <c r="P150" s="100" t="e">
        <f t="shared" ca="1" si="3"/>
        <v>#NAME?</v>
      </c>
      <c r="Q150" s="97"/>
      <c r="R150" s="97"/>
      <c r="S150" s="99"/>
      <c r="T150" s="8">
        <v>3480500365955</v>
      </c>
      <c r="U150" s="8">
        <v>3480500365955</v>
      </c>
      <c r="V150" s="68">
        <f t="shared" si="12"/>
        <v>1</v>
      </c>
      <c r="W150" s="68" t="e">
        <f t="shared" ca="1" si="13"/>
        <v>#NAME?</v>
      </c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</row>
    <row r="151" spans="1:43" ht="21.75" customHeight="1">
      <c r="A151" s="97"/>
      <c r="B151" s="98" t="s">
        <v>653</v>
      </c>
      <c r="C151" s="98" t="s">
        <v>28</v>
      </c>
      <c r="D151" s="99" t="s">
        <v>167</v>
      </c>
      <c r="E151" s="99" t="s">
        <v>46</v>
      </c>
      <c r="F151" s="99" t="s">
        <v>76</v>
      </c>
      <c r="G151" s="99" t="s">
        <v>45</v>
      </c>
      <c r="H151" s="99" t="str">
        <f t="shared" si="133"/>
        <v>ครุศาสตรบัณฑิต สาขาวิทยาศาสตร์ ปรับปรุง ปี 2559</v>
      </c>
      <c r="I151" s="99" t="e">
        <f t="array" aca="1" ref="I151" ca="1">_xludf.IFNA(INDEX(รายชื่ออาจารย์ตามสาขา!$F:$F,MATCH('เอกสารหมายเลข 1 ส่งเสิรม (2)'!$T151,รายชื่ออาจารย์ตามสาขา!$B:$B,0)),"บุคคลภายนอก")</f>
        <v>#NAME?</v>
      </c>
      <c r="J151" s="100" t="e">
        <f t="shared" ca="1" si="134"/>
        <v>#NAME?</v>
      </c>
      <c r="K151" s="100" t="e">
        <f t="shared" ca="1" si="135"/>
        <v>#NAME?</v>
      </c>
      <c r="L151" s="100"/>
      <c r="M151" s="100" t="e">
        <f t="shared" ca="1" si="136"/>
        <v>#NAME?</v>
      </c>
      <c r="N151" s="100" t="e">
        <f t="shared" ca="1" si="137"/>
        <v>#NAME?</v>
      </c>
      <c r="O151" s="100" t="e">
        <f t="shared" ca="1" si="138"/>
        <v>#NAME?</v>
      </c>
      <c r="P151" s="100" t="e">
        <f t="shared" ca="1" si="3"/>
        <v>#NAME?</v>
      </c>
      <c r="Q151" s="97"/>
      <c r="R151" s="97"/>
      <c r="S151" s="99"/>
      <c r="T151" s="8">
        <v>3450200351983</v>
      </c>
      <c r="U151" s="8">
        <v>3450200351983</v>
      </c>
      <c r="V151" s="68">
        <f t="shared" si="12"/>
        <v>1</v>
      </c>
      <c r="W151" s="68" t="e">
        <f t="shared" ca="1" si="13"/>
        <v>#NAME?</v>
      </c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</row>
    <row r="152" spans="1:43" ht="21.75" customHeight="1">
      <c r="A152" s="103">
        <v>22</v>
      </c>
      <c r="B152" s="104" t="s">
        <v>775</v>
      </c>
      <c r="C152" s="104"/>
      <c r="D152" s="105"/>
      <c r="E152" s="105"/>
      <c r="F152" s="105"/>
      <c r="G152" s="105"/>
      <c r="H152" s="105"/>
      <c r="I152" s="105"/>
      <c r="J152" s="106" t="e">
        <f t="shared" ref="J152:O152" ca="1" si="139">SUMIF($H:$H,$B152,J:J)</f>
        <v>#NAME?</v>
      </c>
      <c r="K152" s="106" t="e">
        <f t="shared" ca="1" si="139"/>
        <v>#NAME?</v>
      </c>
      <c r="L152" s="106">
        <f t="shared" si="139"/>
        <v>0</v>
      </c>
      <c r="M152" s="106" t="e">
        <f t="shared" ca="1" si="139"/>
        <v>#NAME?</v>
      </c>
      <c r="N152" s="106" t="e">
        <f t="shared" ca="1" si="139"/>
        <v>#NAME?</v>
      </c>
      <c r="O152" s="106" t="e">
        <f t="shared" ca="1" si="139"/>
        <v>#NAME?</v>
      </c>
      <c r="P152" s="106" t="e">
        <f t="shared" ca="1" si="3"/>
        <v>#NAME?</v>
      </c>
      <c r="Q152" s="103"/>
      <c r="R152" s="103"/>
      <c r="S152" s="105" t="e">
        <f t="array" aca="1" ref="S152" ca="1">_xludf.IFNA(INDEX(รายชื่ออาจารย์ตามสาขา!$D:$D,MATCH('เอกสารหมายเลข 1 ส่งเสิรม (2)'!$T152,รายชื่ออาจารย์ตามสาขา!$B:$B,0)),"")</f>
        <v>#NAME?</v>
      </c>
      <c r="T152" s="58"/>
      <c r="U152" s="58"/>
      <c r="V152" s="68">
        <f t="shared" si="12"/>
        <v>0</v>
      </c>
      <c r="W152" s="68" t="e">
        <f t="shared" ca="1" si="13"/>
        <v>#NAME?</v>
      </c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  <c r="AL152" s="59"/>
      <c r="AM152" s="59"/>
      <c r="AN152" s="59"/>
      <c r="AO152" s="59"/>
      <c r="AP152" s="59"/>
      <c r="AQ152" s="59"/>
    </row>
    <row r="153" spans="1:43" ht="21.75" customHeight="1">
      <c r="A153" s="97"/>
      <c r="B153" s="98" t="s">
        <v>154</v>
      </c>
      <c r="C153" s="98" t="s">
        <v>28</v>
      </c>
      <c r="D153" s="99" t="s">
        <v>152</v>
      </c>
      <c r="E153" s="99" t="s">
        <v>46</v>
      </c>
      <c r="F153" s="99" t="s">
        <v>76</v>
      </c>
      <c r="G153" s="99" t="s">
        <v>45</v>
      </c>
      <c r="H153" s="99" t="str">
        <f t="shared" ref="H153:H157" si="140">F153&amp; " สาขา"&amp;D153&amp;" "&amp;E153&amp;" ปี "&amp;G153</f>
        <v>ครุศาสตรบัณฑิต สาขาสังคมศึกษา ปรับปรุง ปี 2559</v>
      </c>
      <c r="I153" s="99" t="e">
        <f t="array" aca="1" ref="I153" ca="1">_xludf.IFNA(INDEX(รายชื่ออาจารย์ตามสาขา!$F:$F,MATCH('เอกสารหมายเลข 1 ส่งเสิรม (2)'!$T153,รายชื่ออาจารย์ตามสาขา!$B:$B,0)),"บุคคลภายนอก")</f>
        <v>#NAME?</v>
      </c>
      <c r="J153" s="100" t="e">
        <f t="shared" ref="J153:J157" ca="1" si="141">IF(I153="ข้าราชการพลเรือนในสถาบันอุดมศึกษา",1,0)</f>
        <v>#NAME?</v>
      </c>
      <c r="K153" s="100" t="e">
        <f t="shared" ref="K153:K157" ca="1" si="142">IF(I153="พนักงานมหาวิทยาลัย",1,0)</f>
        <v>#NAME?</v>
      </c>
      <c r="L153" s="100"/>
      <c r="M153" s="100" t="e">
        <f t="shared" ref="M153:M157" ca="1" si="143">IF(I153="ลูกจ้างชั่วคราวรายเดือน",1,0)</f>
        <v>#NAME?</v>
      </c>
      <c r="N153" s="100" t="e">
        <f t="shared" ref="N153:N157" ca="1" si="144">IF(I153="อาจารย์พิเศษรายชั่วโมง",1,0)</f>
        <v>#NAME?</v>
      </c>
      <c r="O153" s="100" t="e">
        <f t="shared" ref="O153:O157" ca="1" si="145">IF(I153="บุคคลภายนอก",1,0)</f>
        <v>#NAME?</v>
      </c>
      <c r="P153" s="100" t="e">
        <f t="shared" ca="1" si="3"/>
        <v>#NAME?</v>
      </c>
      <c r="Q153" s="97"/>
      <c r="R153" s="97"/>
      <c r="S153" s="99"/>
      <c r="T153" s="8">
        <v>3330900117011</v>
      </c>
      <c r="U153" s="8">
        <v>3330900117011</v>
      </c>
      <c r="V153" s="68">
        <f t="shared" si="12"/>
        <v>1</v>
      </c>
      <c r="W153" s="68" t="e">
        <f t="shared" ca="1" si="13"/>
        <v>#NAME?</v>
      </c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</row>
    <row r="154" spans="1:43" ht="21.75" customHeight="1">
      <c r="A154" s="97"/>
      <c r="B154" s="98" t="s">
        <v>153</v>
      </c>
      <c r="C154" s="98" t="s">
        <v>28</v>
      </c>
      <c r="D154" s="99" t="s">
        <v>152</v>
      </c>
      <c r="E154" s="99" t="s">
        <v>46</v>
      </c>
      <c r="F154" s="99" t="s">
        <v>76</v>
      </c>
      <c r="G154" s="99" t="s">
        <v>45</v>
      </c>
      <c r="H154" s="99" t="str">
        <f t="shared" si="140"/>
        <v>ครุศาสตรบัณฑิต สาขาสังคมศึกษา ปรับปรุง ปี 2559</v>
      </c>
      <c r="I154" s="99" t="e">
        <f t="array" aca="1" ref="I154" ca="1">_xludf.IFNA(INDEX(รายชื่ออาจารย์ตามสาขา!$F:$F,MATCH('เอกสารหมายเลข 1 ส่งเสิรม (2)'!$T154,รายชื่ออาจารย์ตามสาขา!$B:$B,0)),"บุคคลภายนอก")</f>
        <v>#NAME?</v>
      </c>
      <c r="J154" s="100" t="e">
        <f t="shared" ca="1" si="141"/>
        <v>#NAME?</v>
      </c>
      <c r="K154" s="100" t="e">
        <f t="shared" ca="1" si="142"/>
        <v>#NAME?</v>
      </c>
      <c r="L154" s="100"/>
      <c r="M154" s="100" t="e">
        <f t="shared" ca="1" si="143"/>
        <v>#NAME?</v>
      </c>
      <c r="N154" s="100" t="e">
        <f t="shared" ca="1" si="144"/>
        <v>#NAME?</v>
      </c>
      <c r="O154" s="100" t="e">
        <f t="shared" ca="1" si="145"/>
        <v>#NAME?</v>
      </c>
      <c r="P154" s="100" t="e">
        <f t="shared" ca="1" si="3"/>
        <v>#NAME?</v>
      </c>
      <c r="Q154" s="97"/>
      <c r="R154" s="97"/>
      <c r="S154" s="99"/>
      <c r="T154" s="8">
        <v>3320100022920</v>
      </c>
      <c r="U154" s="8">
        <v>3320100022920</v>
      </c>
      <c r="V154" s="68">
        <f t="shared" si="12"/>
        <v>1</v>
      </c>
      <c r="W154" s="68" t="e">
        <f t="shared" ca="1" si="13"/>
        <v>#NAME?</v>
      </c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</row>
    <row r="155" spans="1:43" ht="21.75" customHeight="1">
      <c r="A155" s="97"/>
      <c r="B155" s="98" t="s">
        <v>151</v>
      </c>
      <c r="C155" s="98" t="s">
        <v>28</v>
      </c>
      <c r="D155" s="99" t="s">
        <v>152</v>
      </c>
      <c r="E155" s="99" t="s">
        <v>46</v>
      </c>
      <c r="F155" s="99" t="s">
        <v>76</v>
      </c>
      <c r="G155" s="99" t="s">
        <v>45</v>
      </c>
      <c r="H155" s="99" t="str">
        <f t="shared" si="140"/>
        <v>ครุศาสตรบัณฑิต สาขาสังคมศึกษา ปรับปรุง ปี 2559</v>
      </c>
      <c r="I155" s="99" t="e">
        <f t="array" aca="1" ref="I155" ca="1">_xludf.IFNA(INDEX(รายชื่ออาจารย์ตามสาขา!$F:$F,MATCH('เอกสารหมายเลข 1 ส่งเสิรม (2)'!$T155,รายชื่ออาจารย์ตามสาขา!$B:$B,0)),"บุคคลภายนอก")</f>
        <v>#NAME?</v>
      </c>
      <c r="J155" s="100" t="e">
        <f t="shared" ca="1" si="141"/>
        <v>#NAME?</v>
      </c>
      <c r="K155" s="100" t="e">
        <f t="shared" ca="1" si="142"/>
        <v>#NAME?</v>
      </c>
      <c r="L155" s="100"/>
      <c r="M155" s="100" t="e">
        <f t="shared" ca="1" si="143"/>
        <v>#NAME?</v>
      </c>
      <c r="N155" s="100" t="e">
        <f t="shared" ca="1" si="144"/>
        <v>#NAME?</v>
      </c>
      <c r="O155" s="100" t="e">
        <f t="shared" ca="1" si="145"/>
        <v>#NAME?</v>
      </c>
      <c r="P155" s="100" t="e">
        <f t="shared" ca="1" si="3"/>
        <v>#NAME?</v>
      </c>
      <c r="Q155" s="97"/>
      <c r="R155" s="97"/>
      <c r="S155" s="99"/>
      <c r="T155" s="8">
        <v>1570700027070</v>
      </c>
      <c r="U155" s="8">
        <v>1570700027070</v>
      </c>
      <c r="V155" s="68">
        <f t="shared" si="12"/>
        <v>1</v>
      </c>
      <c r="W155" s="68" t="e">
        <f t="shared" ca="1" si="13"/>
        <v>#NAME?</v>
      </c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</row>
    <row r="156" spans="1:43" ht="21.75" customHeight="1">
      <c r="A156" s="97"/>
      <c r="B156" s="98" t="s">
        <v>155</v>
      </c>
      <c r="C156" s="98" t="s">
        <v>28</v>
      </c>
      <c r="D156" s="99" t="s">
        <v>152</v>
      </c>
      <c r="E156" s="99" t="s">
        <v>46</v>
      </c>
      <c r="F156" s="99" t="s">
        <v>76</v>
      </c>
      <c r="G156" s="99" t="s">
        <v>45</v>
      </c>
      <c r="H156" s="99" t="str">
        <f t="shared" si="140"/>
        <v>ครุศาสตรบัณฑิต สาขาสังคมศึกษา ปรับปรุง ปี 2559</v>
      </c>
      <c r="I156" s="99" t="e">
        <f t="array" aca="1" ref="I156" ca="1">_xludf.IFNA(INDEX(รายชื่ออาจารย์ตามสาขา!$F:$F,MATCH('เอกสารหมายเลข 1 ส่งเสิรม (2)'!$T156,รายชื่ออาจารย์ตามสาขา!$B:$B,0)),"บุคคลภายนอก")</f>
        <v>#NAME?</v>
      </c>
      <c r="J156" s="100" t="e">
        <f t="shared" ca="1" si="141"/>
        <v>#NAME?</v>
      </c>
      <c r="K156" s="100" t="e">
        <f t="shared" ca="1" si="142"/>
        <v>#NAME?</v>
      </c>
      <c r="L156" s="100"/>
      <c r="M156" s="100" t="e">
        <f t="shared" ca="1" si="143"/>
        <v>#NAME?</v>
      </c>
      <c r="N156" s="100" t="e">
        <f t="shared" ca="1" si="144"/>
        <v>#NAME?</v>
      </c>
      <c r="O156" s="100" t="e">
        <f t="shared" ca="1" si="145"/>
        <v>#NAME?</v>
      </c>
      <c r="P156" s="100" t="e">
        <f t="shared" ca="1" si="3"/>
        <v>#NAME?</v>
      </c>
      <c r="Q156" s="97"/>
      <c r="R156" s="97"/>
      <c r="S156" s="99"/>
      <c r="T156" s="8">
        <v>3440600071651</v>
      </c>
      <c r="U156" s="8">
        <v>3440600071651</v>
      </c>
      <c r="V156" s="68">
        <f t="shared" si="12"/>
        <v>1</v>
      </c>
      <c r="W156" s="68" t="e">
        <f t="shared" ca="1" si="13"/>
        <v>#NAME?</v>
      </c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</row>
    <row r="157" spans="1:43" ht="21.75" customHeight="1">
      <c r="A157" s="97"/>
      <c r="B157" s="98" t="s">
        <v>156</v>
      </c>
      <c r="C157" s="98" t="s">
        <v>28</v>
      </c>
      <c r="D157" s="99" t="s">
        <v>152</v>
      </c>
      <c r="E157" s="99" t="s">
        <v>46</v>
      </c>
      <c r="F157" s="99" t="s">
        <v>76</v>
      </c>
      <c r="G157" s="99" t="s">
        <v>45</v>
      </c>
      <c r="H157" s="99" t="str">
        <f t="shared" si="140"/>
        <v>ครุศาสตรบัณฑิต สาขาสังคมศึกษา ปรับปรุง ปี 2559</v>
      </c>
      <c r="I157" s="99" t="e">
        <f t="array" aca="1" ref="I157" ca="1">_xludf.IFNA(INDEX(รายชื่ออาจารย์ตามสาขา!$F:$F,MATCH('เอกสารหมายเลข 1 ส่งเสิรม (2)'!$T157,รายชื่ออาจารย์ตามสาขา!$B:$B,0)),"บุคคลภายนอก")</f>
        <v>#NAME?</v>
      </c>
      <c r="J157" s="100" t="e">
        <f t="shared" ca="1" si="141"/>
        <v>#NAME?</v>
      </c>
      <c r="K157" s="100" t="e">
        <f t="shared" ca="1" si="142"/>
        <v>#NAME?</v>
      </c>
      <c r="L157" s="100"/>
      <c r="M157" s="100" t="e">
        <f t="shared" ca="1" si="143"/>
        <v>#NAME?</v>
      </c>
      <c r="N157" s="100" t="e">
        <f t="shared" ca="1" si="144"/>
        <v>#NAME?</v>
      </c>
      <c r="O157" s="100" t="e">
        <f t="shared" ca="1" si="145"/>
        <v>#NAME?</v>
      </c>
      <c r="P157" s="100" t="e">
        <f t="shared" ca="1" si="3"/>
        <v>#NAME?</v>
      </c>
      <c r="Q157" s="97"/>
      <c r="R157" s="97"/>
      <c r="S157" s="99"/>
      <c r="T157" s="8">
        <v>3559900194403</v>
      </c>
      <c r="U157" s="8">
        <v>3559900194403</v>
      </c>
      <c r="V157" s="68">
        <f t="shared" si="12"/>
        <v>1</v>
      </c>
      <c r="W157" s="68" t="e">
        <f t="shared" ca="1" si="13"/>
        <v>#NAME?</v>
      </c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</row>
    <row r="158" spans="1:43" ht="21.75" customHeight="1">
      <c r="A158" s="103">
        <v>23</v>
      </c>
      <c r="B158" s="104" t="s">
        <v>776</v>
      </c>
      <c r="C158" s="104"/>
      <c r="D158" s="105"/>
      <c r="E158" s="105"/>
      <c r="F158" s="105"/>
      <c r="G158" s="105"/>
      <c r="H158" s="105"/>
      <c r="I158" s="105"/>
      <c r="J158" s="106" t="e">
        <f t="shared" ref="J158:O158" ca="1" si="146">SUMIF($H:$H,$B158,J:J)</f>
        <v>#NAME?</v>
      </c>
      <c r="K158" s="106" t="e">
        <f t="shared" ca="1" si="146"/>
        <v>#NAME?</v>
      </c>
      <c r="L158" s="106">
        <f t="shared" si="146"/>
        <v>0</v>
      </c>
      <c r="M158" s="106" t="e">
        <f t="shared" ca="1" si="146"/>
        <v>#NAME?</v>
      </c>
      <c r="N158" s="106" t="e">
        <f t="shared" ca="1" si="146"/>
        <v>#NAME?</v>
      </c>
      <c r="O158" s="106" t="e">
        <f t="shared" ca="1" si="146"/>
        <v>#NAME?</v>
      </c>
      <c r="P158" s="106" t="e">
        <f t="shared" ca="1" si="3"/>
        <v>#NAME?</v>
      </c>
      <c r="Q158" s="103"/>
      <c r="R158" s="103"/>
      <c r="S158" s="105" t="e">
        <f t="array" aca="1" ref="S158" ca="1">_xludf.IFNA(INDEX(รายชื่ออาจารย์ตามสาขา!$D:$D,MATCH('เอกสารหมายเลข 1 ส่งเสิรม (2)'!$T158,รายชื่ออาจารย์ตามสาขา!$B:$B,0)),"")</f>
        <v>#NAME?</v>
      </c>
      <c r="T158" s="58"/>
      <c r="U158" s="58"/>
      <c r="V158" s="68">
        <f t="shared" si="12"/>
        <v>0</v>
      </c>
      <c r="W158" s="68" t="e">
        <f t="shared" ca="1" si="13"/>
        <v>#NAME?</v>
      </c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</row>
    <row r="159" spans="1:43" ht="21.75" customHeight="1">
      <c r="A159" s="148"/>
      <c r="B159" s="149" t="s">
        <v>674</v>
      </c>
      <c r="C159" s="149" t="s">
        <v>28</v>
      </c>
      <c r="D159" s="150" t="s">
        <v>267</v>
      </c>
      <c r="E159" s="150" t="s">
        <v>46</v>
      </c>
      <c r="F159" s="150" t="s">
        <v>76</v>
      </c>
      <c r="G159" s="150" t="s">
        <v>45</v>
      </c>
      <c r="H159" s="150" t="str">
        <f t="shared" ref="H159:H163" si="147">F159&amp; " สาขา"&amp;D159&amp;" "&amp;E159&amp;" ปี "&amp;G159</f>
        <v>ครุศาสตรบัณฑิต สาขาอุตสาหกรรมศิลป์และเทคโนโลยี ปรับปรุง ปี 2559</v>
      </c>
      <c r="I159" s="150" t="e">
        <f t="array" aca="1" ref="I159" ca="1">_xludf.IFNA(INDEX(รายชื่ออาจารย์ตามสาขา!$F:$F,MATCH('เอกสารหมายเลข 1 ส่งเสิรม (2)'!$T159,รายชื่ออาจารย์ตามสาขา!$B:$B,0)),"บุคคลภายนอก")</f>
        <v>#NAME?</v>
      </c>
      <c r="J159" s="154" t="e">
        <f t="shared" ref="J159:J163" ca="1" si="148">IF(I159="ข้าราชการพลเรือนในสถาบันอุดมศึกษา",1,0)</f>
        <v>#NAME?</v>
      </c>
      <c r="K159" s="151" t="e">
        <f t="shared" ref="K159:K163" ca="1" si="149">IF(I159="พนักงานมหาวิทยาลัย",1,0)</f>
        <v>#NAME?</v>
      </c>
      <c r="L159" s="151"/>
      <c r="M159" s="151" t="e">
        <f t="shared" ref="M159:M163" ca="1" si="150">IF(I159="ลูกจ้างชั่วคราวรายเดือน",1,0)</f>
        <v>#NAME?</v>
      </c>
      <c r="N159" s="151" t="e">
        <f t="shared" ref="N159:N163" ca="1" si="151">IF(I159="อาจารย์พิเศษรายชั่วโมง",1,0)</f>
        <v>#NAME?</v>
      </c>
      <c r="O159" s="151" t="e">
        <f t="shared" ref="O159:O163" ca="1" si="152">IF(I159="บุคคลภายนอก",1,0)</f>
        <v>#NAME?</v>
      </c>
      <c r="P159" s="151" t="e">
        <f t="shared" ca="1" si="3"/>
        <v>#NAME?</v>
      </c>
      <c r="Q159" s="148"/>
      <c r="R159" s="148"/>
      <c r="S159" s="150" t="e">
        <f t="array" aca="1" ref="S159" ca="1">_xludf.IFNA(INDEX(รายชื่ออาจารย์ตามสาขา!$D:$D,MATCH('เอกสารหมายเลข 1 ส่งเสิรม (2)'!$T159,รายชื่ออาจารย์ตามสาขา!$B:$B,0)),"")</f>
        <v>#NAME?</v>
      </c>
      <c r="T159" s="92">
        <v>3470100321098</v>
      </c>
      <c r="U159" s="92">
        <v>3470100321098</v>
      </c>
      <c r="V159" s="152">
        <f t="shared" si="12"/>
        <v>1</v>
      </c>
      <c r="W159" s="152" t="e">
        <f t="shared" ca="1" si="13"/>
        <v>#NAME?</v>
      </c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  <c r="AM159" s="84"/>
      <c r="AN159" s="84"/>
      <c r="AO159" s="84"/>
      <c r="AP159" s="84"/>
      <c r="AQ159" s="84"/>
    </row>
    <row r="160" spans="1:43" ht="21.75" customHeight="1">
      <c r="A160" s="148"/>
      <c r="B160" s="149" t="s">
        <v>681</v>
      </c>
      <c r="C160" s="149" t="s">
        <v>28</v>
      </c>
      <c r="D160" s="150" t="s">
        <v>267</v>
      </c>
      <c r="E160" s="150" t="s">
        <v>46</v>
      </c>
      <c r="F160" s="150" t="s">
        <v>76</v>
      </c>
      <c r="G160" s="150" t="s">
        <v>45</v>
      </c>
      <c r="H160" s="150" t="str">
        <f t="shared" si="147"/>
        <v>ครุศาสตรบัณฑิต สาขาอุตสาหกรรมศิลป์และเทคโนโลยี ปรับปรุง ปี 2559</v>
      </c>
      <c r="I160" s="150" t="e">
        <f t="array" aca="1" ref="I160" ca="1">_xludf.IFNA(INDEX(รายชื่ออาจารย์ตามสาขา!$F:$F,MATCH('เอกสารหมายเลข 1 ส่งเสิรม (2)'!$T160,รายชื่ออาจารย์ตามสาขา!$B:$B,0)),"บุคคลภายนอก")</f>
        <v>#NAME?</v>
      </c>
      <c r="J160" s="154" t="e">
        <f t="shared" ca="1" si="148"/>
        <v>#NAME?</v>
      </c>
      <c r="K160" s="151" t="e">
        <f t="shared" ca="1" si="149"/>
        <v>#NAME?</v>
      </c>
      <c r="L160" s="151"/>
      <c r="M160" s="151" t="e">
        <f t="shared" ca="1" si="150"/>
        <v>#NAME?</v>
      </c>
      <c r="N160" s="151" t="e">
        <f t="shared" ca="1" si="151"/>
        <v>#NAME?</v>
      </c>
      <c r="O160" s="151" t="e">
        <f t="shared" ca="1" si="152"/>
        <v>#NAME?</v>
      </c>
      <c r="P160" s="151" t="e">
        <f t="shared" ca="1" si="3"/>
        <v>#NAME?</v>
      </c>
      <c r="Q160" s="153">
        <v>2563</v>
      </c>
      <c r="R160" s="148"/>
      <c r="S160" s="150" t="e">
        <f t="array" aca="1" ref="S160" ca="1">_xludf.IFNA(INDEX(รายชื่ออาจารย์ตามสาขา!$D:$D,MATCH('เอกสารหมายเลข 1 ส่งเสิรม (2)'!$T160,รายชื่ออาจารย์ตามสาขา!$B:$B,0)),"")</f>
        <v>#NAME?</v>
      </c>
      <c r="T160" s="92">
        <v>3309901577308</v>
      </c>
      <c r="U160" s="92">
        <v>3309901577308</v>
      </c>
      <c r="V160" s="152">
        <f t="shared" si="12"/>
        <v>1</v>
      </c>
      <c r="W160" s="152" t="e">
        <f t="shared" ca="1" si="13"/>
        <v>#NAME?</v>
      </c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</row>
    <row r="161" spans="1:43" ht="21.75" customHeight="1">
      <c r="A161" s="148"/>
      <c r="B161" s="149" t="s">
        <v>684</v>
      </c>
      <c r="C161" s="149" t="s">
        <v>28</v>
      </c>
      <c r="D161" s="150" t="s">
        <v>267</v>
      </c>
      <c r="E161" s="150" t="s">
        <v>46</v>
      </c>
      <c r="F161" s="150" t="s">
        <v>76</v>
      </c>
      <c r="G161" s="150" t="s">
        <v>45</v>
      </c>
      <c r="H161" s="150" t="str">
        <f t="shared" si="147"/>
        <v>ครุศาสตรบัณฑิต สาขาอุตสาหกรรมศิลป์และเทคโนโลยี ปรับปรุง ปี 2559</v>
      </c>
      <c r="I161" s="150" t="e">
        <f t="array" aca="1" ref="I161" ca="1">_xludf.IFNA(INDEX(รายชื่ออาจารย์ตามสาขา!$F:$F,MATCH('เอกสารหมายเลข 1 ส่งเสิรม (2)'!$T161,รายชื่ออาจารย์ตามสาขา!$B:$B,0)),"บุคคลภายนอก")</f>
        <v>#NAME?</v>
      </c>
      <c r="J161" s="154" t="e">
        <f t="shared" ca="1" si="148"/>
        <v>#NAME?</v>
      </c>
      <c r="K161" s="151" t="e">
        <f t="shared" ca="1" si="149"/>
        <v>#NAME?</v>
      </c>
      <c r="L161" s="151"/>
      <c r="M161" s="151" t="e">
        <f t="shared" ca="1" si="150"/>
        <v>#NAME?</v>
      </c>
      <c r="N161" s="151" t="e">
        <f t="shared" ca="1" si="151"/>
        <v>#NAME?</v>
      </c>
      <c r="O161" s="151" t="e">
        <f t="shared" ca="1" si="152"/>
        <v>#NAME?</v>
      </c>
      <c r="P161" s="151" t="e">
        <f t="shared" ca="1" si="3"/>
        <v>#NAME?</v>
      </c>
      <c r="Q161" s="148"/>
      <c r="R161" s="148"/>
      <c r="S161" s="150" t="e">
        <f t="array" aca="1" ref="S161" ca="1">_xludf.IFNA(INDEX(รายชื่ออาจารย์ตามสาขา!$D:$D,MATCH('เอกสารหมายเลข 1 ส่งเสิรม (2)'!$T161,รายชื่ออาจารย์ตามสาขา!$B:$B,0)),"")</f>
        <v>#NAME?</v>
      </c>
      <c r="T161" s="92">
        <v>3450100352040</v>
      </c>
      <c r="U161" s="92">
        <v>3450100352040</v>
      </c>
      <c r="V161" s="152">
        <f t="shared" si="12"/>
        <v>1</v>
      </c>
      <c r="W161" s="152" t="e">
        <f t="shared" ca="1" si="13"/>
        <v>#NAME?</v>
      </c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</row>
    <row r="162" spans="1:43" ht="21.75" customHeight="1">
      <c r="A162" s="148"/>
      <c r="B162" s="149" t="s">
        <v>686</v>
      </c>
      <c r="C162" s="149" t="s">
        <v>28</v>
      </c>
      <c r="D162" s="150" t="s">
        <v>267</v>
      </c>
      <c r="E162" s="150" t="s">
        <v>46</v>
      </c>
      <c r="F162" s="150" t="s">
        <v>76</v>
      </c>
      <c r="G162" s="150" t="s">
        <v>45</v>
      </c>
      <c r="H162" s="150" t="str">
        <f t="shared" si="147"/>
        <v>ครุศาสตรบัณฑิต สาขาอุตสาหกรรมศิลป์และเทคโนโลยี ปรับปรุง ปี 2559</v>
      </c>
      <c r="I162" s="150" t="e">
        <f t="array" aca="1" ref="I162" ca="1">_xludf.IFNA(INDEX(รายชื่ออาจารย์ตามสาขา!$F:$F,MATCH('เอกสารหมายเลข 1 ส่งเสิรม (2)'!$T162,รายชื่ออาจารย์ตามสาขา!$B:$B,0)),"บุคคลภายนอก")</f>
        <v>#NAME?</v>
      </c>
      <c r="J162" s="154" t="e">
        <f t="shared" ca="1" si="148"/>
        <v>#NAME?</v>
      </c>
      <c r="K162" s="151" t="e">
        <f t="shared" ca="1" si="149"/>
        <v>#NAME?</v>
      </c>
      <c r="L162" s="151"/>
      <c r="M162" s="151" t="e">
        <f t="shared" ca="1" si="150"/>
        <v>#NAME?</v>
      </c>
      <c r="N162" s="151" t="e">
        <f t="shared" ca="1" si="151"/>
        <v>#NAME?</v>
      </c>
      <c r="O162" s="151" t="e">
        <f t="shared" ca="1" si="152"/>
        <v>#NAME?</v>
      </c>
      <c r="P162" s="151" t="e">
        <f t="shared" ca="1" si="3"/>
        <v>#NAME?</v>
      </c>
      <c r="Q162" s="148"/>
      <c r="R162" s="148"/>
      <c r="S162" s="150" t="e">
        <f t="array" aca="1" ref="S162" ca="1">_xludf.IFNA(INDEX(รายชื่ออาจารย์ตามสาขา!$D:$D,MATCH('เอกสารหมายเลข 1 ส่งเสิรม (2)'!$T162,รายชื่ออาจารย์ตามสาขา!$B:$B,0)),"")</f>
        <v>#NAME?</v>
      </c>
      <c r="T162" s="92">
        <v>3120600312970</v>
      </c>
      <c r="U162" s="92">
        <v>3120600312970</v>
      </c>
      <c r="V162" s="152">
        <f t="shared" si="12"/>
        <v>1</v>
      </c>
      <c r="W162" s="152" t="e">
        <f t="shared" ca="1" si="13"/>
        <v>#NAME?</v>
      </c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</row>
    <row r="163" spans="1:43" ht="21.75" customHeight="1">
      <c r="A163" s="148"/>
      <c r="B163" s="149" t="s">
        <v>689</v>
      </c>
      <c r="C163" s="149" t="s">
        <v>28</v>
      </c>
      <c r="D163" s="150" t="s">
        <v>267</v>
      </c>
      <c r="E163" s="150" t="s">
        <v>46</v>
      </c>
      <c r="F163" s="150" t="s">
        <v>76</v>
      </c>
      <c r="G163" s="150" t="s">
        <v>45</v>
      </c>
      <c r="H163" s="150" t="str">
        <f t="shared" si="147"/>
        <v>ครุศาสตรบัณฑิต สาขาอุตสาหกรรมศิลป์และเทคโนโลยี ปรับปรุง ปี 2559</v>
      </c>
      <c r="I163" s="150" t="e">
        <f t="array" aca="1" ref="I163" ca="1">_xludf.IFNA(INDEX(รายชื่ออาจารย์ตามสาขา!$F:$F,MATCH('เอกสารหมายเลข 1 ส่งเสิรม (2)'!$T163,รายชื่ออาจารย์ตามสาขา!$B:$B,0)),"บุคคลภายนอก")</f>
        <v>#NAME?</v>
      </c>
      <c r="J163" s="154" t="e">
        <f t="shared" ca="1" si="148"/>
        <v>#NAME?</v>
      </c>
      <c r="K163" s="151" t="e">
        <f t="shared" ca="1" si="149"/>
        <v>#NAME?</v>
      </c>
      <c r="L163" s="151"/>
      <c r="M163" s="151" t="e">
        <f t="shared" ca="1" si="150"/>
        <v>#NAME?</v>
      </c>
      <c r="N163" s="151" t="e">
        <f t="shared" ca="1" si="151"/>
        <v>#NAME?</v>
      </c>
      <c r="O163" s="151" t="e">
        <f t="shared" ca="1" si="152"/>
        <v>#NAME?</v>
      </c>
      <c r="P163" s="151" t="e">
        <f t="shared" ca="1" si="3"/>
        <v>#NAME?</v>
      </c>
      <c r="Q163" s="148"/>
      <c r="R163" s="148"/>
      <c r="S163" s="150" t="e">
        <f t="array" aca="1" ref="S163" ca="1">_xludf.IFNA(INDEX(รายชื่ออาจารย์ตามสาขา!$D:$D,MATCH('เอกสารหมายเลข 1 ส่งเสิรม (2)'!$T163,รายชื่ออาจารย์ตามสาขา!$B:$B,0)),"")</f>
        <v>#NAME?</v>
      </c>
      <c r="T163" s="92">
        <v>3100502252981</v>
      </c>
      <c r="U163" s="92">
        <v>3100502252981</v>
      </c>
      <c r="V163" s="152">
        <f t="shared" si="12"/>
        <v>1</v>
      </c>
      <c r="W163" s="152" t="e">
        <f t="shared" ca="1" si="13"/>
        <v>#NAME?</v>
      </c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84"/>
      <c r="AM163" s="84"/>
      <c r="AN163" s="84"/>
      <c r="AO163" s="84"/>
      <c r="AP163" s="84"/>
      <c r="AQ163" s="84"/>
    </row>
    <row r="164" spans="1:43" ht="21.75" customHeight="1">
      <c r="A164" s="103">
        <v>24</v>
      </c>
      <c r="B164" s="104" t="s">
        <v>777</v>
      </c>
      <c r="C164" s="104"/>
      <c r="D164" s="105"/>
      <c r="E164" s="105"/>
      <c r="F164" s="105"/>
      <c r="G164" s="105"/>
      <c r="H164" s="105"/>
      <c r="I164" s="105"/>
      <c r="J164" s="106">
        <f t="shared" ref="J164:O164" si="153">SUMIF($H:$H,$B164,J:J)</f>
        <v>0</v>
      </c>
      <c r="K164" s="106">
        <f t="shared" si="153"/>
        <v>0</v>
      </c>
      <c r="L164" s="106">
        <f t="shared" si="153"/>
        <v>0</v>
      </c>
      <c r="M164" s="106">
        <f t="shared" si="153"/>
        <v>0</v>
      </c>
      <c r="N164" s="106">
        <f t="shared" si="153"/>
        <v>0</v>
      </c>
      <c r="O164" s="106">
        <f t="shared" si="153"/>
        <v>0</v>
      </c>
      <c r="P164" s="106">
        <f t="shared" si="3"/>
        <v>0</v>
      </c>
      <c r="Q164" s="103"/>
      <c r="R164" s="103"/>
      <c r="S164" s="105" t="e">
        <f t="array" aca="1" ref="S164" ca="1">_xludf.IFNA(INDEX(รายชื่ออาจารย์ตามสาขา!$D:$D,MATCH('เอกสารหมายเลข 1 ส่งเสิรม (2)'!$T164,รายชื่ออาจารย์ตามสาขา!$B:$B,0)),"")</f>
        <v>#NAME?</v>
      </c>
      <c r="T164" s="58"/>
      <c r="U164" s="58"/>
      <c r="V164" s="68">
        <f t="shared" si="12"/>
        <v>0</v>
      </c>
      <c r="W164" s="68">
        <f t="shared" si="13"/>
        <v>0</v>
      </c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</row>
    <row r="165" spans="1:43" ht="21.75" customHeight="1">
      <c r="A165" s="148"/>
      <c r="B165" s="149" t="s">
        <v>689</v>
      </c>
      <c r="C165" s="149" t="s">
        <v>28</v>
      </c>
      <c r="D165" s="150" t="s">
        <v>267</v>
      </c>
      <c r="E165" s="150" t="s">
        <v>120</v>
      </c>
      <c r="F165" s="150" t="s">
        <v>76</v>
      </c>
      <c r="G165" s="150" t="s">
        <v>119</v>
      </c>
      <c r="H165" s="150" t="str">
        <f t="shared" ref="H165:H169" si="154">F165&amp; " สาขา"&amp;D165&amp;" "&amp;E165&amp;" ปี "&amp;G165</f>
        <v>ครุศาสตรบัณฑิต สาขาอุตสาหกรรมศิลป์และเทคโนโลยี ใหม่ ปี 2554</v>
      </c>
      <c r="I165" s="150" t="e">
        <f t="array" aca="1" ref="I165" ca="1">_xludf.IFNA(INDEX(รายชื่ออาจารย์ตามสาขา!$F:$F,MATCH('เอกสารหมายเลข 1 ส่งเสิรม (2)'!$T165,รายชื่ออาจารย์ตามสาขา!$B:$B,0)),"บุคคลภายนอก")</f>
        <v>#NAME?</v>
      </c>
      <c r="J165" s="151"/>
      <c r="K165" s="151"/>
      <c r="L165" s="151"/>
      <c r="M165" s="151"/>
      <c r="N165" s="151"/>
      <c r="O165" s="151"/>
      <c r="P165" s="151">
        <f t="shared" si="3"/>
        <v>0</v>
      </c>
      <c r="Q165" s="148"/>
      <c r="R165" s="148"/>
      <c r="S165" s="150" t="e">
        <f t="array" aca="1" ref="S165" ca="1">_xludf.IFNA(INDEX(รายชื่ออาจารย์ตามสาขา!$D:$D,MATCH('เอกสารหมายเลข 1 ส่งเสิรม (2)'!$T165,รายชื่ออาจารย์ตามสาขา!$B:$B,0)),"")</f>
        <v>#NAME?</v>
      </c>
      <c r="T165" s="92">
        <v>3100502252981</v>
      </c>
      <c r="U165" s="92"/>
      <c r="V165" s="152">
        <f t="shared" si="12"/>
        <v>0</v>
      </c>
      <c r="W165" s="152">
        <f t="shared" si="13"/>
        <v>0</v>
      </c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84"/>
      <c r="AM165" s="84"/>
      <c r="AN165" s="84"/>
      <c r="AO165" s="84"/>
      <c r="AP165" s="84"/>
      <c r="AQ165" s="84"/>
    </row>
    <row r="166" spans="1:43" ht="21.75" customHeight="1">
      <c r="A166" s="148"/>
      <c r="B166" s="149" t="s">
        <v>684</v>
      </c>
      <c r="C166" s="149" t="s">
        <v>28</v>
      </c>
      <c r="D166" s="150" t="s">
        <v>267</v>
      </c>
      <c r="E166" s="150" t="s">
        <v>120</v>
      </c>
      <c r="F166" s="150" t="s">
        <v>76</v>
      </c>
      <c r="G166" s="150" t="s">
        <v>119</v>
      </c>
      <c r="H166" s="150" t="str">
        <f t="shared" si="154"/>
        <v>ครุศาสตรบัณฑิต สาขาอุตสาหกรรมศิลป์และเทคโนโลยี ใหม่ ปี 2554</v>
      </c>
      <c r="I166" s="150" t="e">
        <f t="array" aca="1" ref="I166" ca="1">_xludf.IFNA(INDEX(รายชื่ออาจารย์ตามสาขา!$F:$F,MATCH('เอกสารหมายเลข 1 ส่งเสิรม (2)'!$T166,รายชื่ออาจารย์ตามสาขา!$B:$B,0)),"บุคคลภายนอก")</f>
        <v>#NAME?</v>
      </c>
      <c r="J166" s="151"/>
      <c r="K166" s="151"/>
      <c r="L166" s="151"/>
      <c r="M166" s="151"/>
      <c r="N166" s="151"/>
      <c r="O166" s="151"/>
      <c r="P166" s="151">
        <f t="shared" si="3"/>
        <v>0</v>
      </c>
      <c r="Q166" s="148"/>
      <c r="R166" s="148"/>
      <c r="S166" s="150" t="e">
        <f t="array" aca="1" ref="S166" ca="1">_xludf.IFNA(INDEX(รายชื่ออาจารย์ตามสาขา!$D:$D,MATCH('เอกสารหมายเลข 1 ส่งเสิรม (2)'!$T166,รายชื่ออาจารย์ตามสาขา!$B:$B,0)),"")</f>
        <v>#NAME?</v>
      </c>
      <c r="T166" s="92">
        <v>3450100352040</v>
      </c>
      <c r="U166" s="92"/>
      <c r="V166" s="152">
        <f t="shared" si="12"/>
        <v>0</v>
      </c>
      <c r="W166" s="152">
        <f t="shared" si="13"/>
        <v>0</v>
      </c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</row>
    <row r="167" spans="1:43" ht="21.75" customHeight="1">
      <c r="A167" s="148"/>
      <c r="B167" s="149" t="s">
        <v>681</v>
      </c>
      <c r="C167" s="149" t="s">
        <v>28</v>
      </c>
      <c r="D167" s="150" t="s">
        <v>267</v>
      </c>
      <c r="E167" s="150" t="s">
        <v>120</v>
      </c>
      <c r="F167" s="150" t="s">
        <v>76</v>
      </c>
      <c r="G167" s="150" t="s">
        <v>119</v>
      </c>
      <c r="H167" s="150" t="str">
        <f t="shared" si="154"/>
        <v>ครุศาสตรบัณฑิต สาขาอุตสาหกรรมศิลป์และเทคโนโลยี ใหม่ ปี 2554</v>
      </c>
      <c r="I167" s="150" t="e">
        <f t="array" aca="1" ref="I167" ca="1">_xludf.IFNA(INDEX(รายชื่ออาจารย์ตามสาขา!$F:$F,MATCH('เอกสารหมายเลข 1 ส่งเสิรม (2)'!$T167,รายชื่ออาจารย์ตามสาขา!$B:$B,0)),"บุคคลภายนอก")</f>
        <v>#NAME?</v>
      </c>
      <c r="J167" s="151"/>
      <c r="K167" s="151"/>
      <c r="L167" s="151"/>
      <c r="M167" s="151"/>
      <c r="N167" s="151"/>
      <c r="O167" s="151"/>
      <c r="P167" s="151">
        <f t="shared" si="3"/>
        <v>0</v>
      </c>
      <c r="Q167" s="148"/>
      <c r="R167" s="148"/>
      <c r="S167" s="150" t="e">
        <f t="array" aca="1" ref="S167" ca="1">_xludf.IFNA(INDEX(รายชื่ออาจารย์ตามสาขา!$D:$D,MATCH('เอกสารหมายเลข 1 ส่งเสิรม (2)'!$T167,รายชื่ออาจารย์ตามสาขา!$B:$B,0)),"")</f>
        <v>#NAME?</v>
      </c>
      <c r="T167" s="92">
        <v>3309901577308</v>
      </c>
      <c r="U167" s="92"/>
      <c r="V167" s="152">
        <f t="shared" si="12"/>
        <v>0</v>
      </c>
      <c r="W167" s="152">
        <f t="shared" si="13"/>
        <v>0</v>
      </c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</row>
    <row r="168" spans="1:43" ht="21.75" customHeight="1">
      <c r="A168" s="148"/>
      <c r="B168" s="149" t="s">
        <v>686</v>
      </c>
      <c r="C168" s="149" t="s">
        <v>28</v>
      </c>
      <c r="D168" s="150" t="s">
        <v>267</v>
      </c>
      <c r="E168" s="150" t="s">
        <v>120</v>
      </c>
      <c r="F168" s="150" t="s">
        <v>76</v>
      </c>
      <c r="G168" s="150" t="s">
        <v>119</v>
      </c>
      <c r="H168" s="150" t="str">
        <f t="shared" si="154"/>
        <v>ครุศาสตรบัณฑิต สาขาอุตสาหกรรมศิลป์และเทคโนโลยี ใหม่ ปี 2554</v>
      </c>
      <c r="I168" s="150" t="e">
        <f t="array" aca="1" ref="I168" ca="1">_xludf.IFNA(INDEX(รายชื่ออาจารย์ตามสาขา!$F:$F,MATCH('เอกสารหมายเลข 1 ส่งเสิรม (2)'!$T168,รายชื่ออาจารย์ตามสาขา!$B:$B,0)),"บุคคลภายนอก")</f>
        <v>#NAME?</v>
      </c>
      <c r="J168" s="151"/>
      <c r="K168" s="151"/>
      <c r="L168" s="151"/>
      <c r="M168" s="151"/>
      <c r="N168" s="151"/>
      <c r="O168" s="151"/>
      <c r="P168" s="151">
        <f t="shared" si="3"/>
        <v>0</v>
      </c>
      <c r="Q168" s="148"/>
      <c r="R168" s="148"/>
      <c r="S168" s="150" t="e">
        <f t="array" aca="1" ref="S168" ca="1">_xludf.IFNA(INDEX(รายชื่ออาจารย์ตามสาขา!$D:$D,MATCH('เอกสารหมายเลข 1 ส่งเสิรม (2)'!$T168,รายชื่ออาจารย์ตามสาขา!$B:$B,0)),"")</f>
        <v>#NAME?</v>
      </c>
      <c r="T168" s="92">
        <v>3120600312970</v>
      </c>
      <c r="U168" s="92"/>
      <c r="V168" s="152">
        <f t="shared" si="12"/>
        <v>0</v>
      </c>
      <c r="W168" s="152">
        <f t="shared" si="13"/>
        <v>0</v>
      </c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</row>
    <row r="169" spans="1:43" ht="21.75" customHeight="1">
      <c r="A169" s="148"/>
      <c r="B169" s="149" t="s">
        <v>674</v>
      </c>
      <c r="C169" s="149" t="s">
        <v>28</v>
      </c>
      <c r="D169" s="150" t="s">
        <v>267</v>
      </c>
      <c r="E169" s="150" t="s">
        <v>120</v>
      </c>
      <c r="F169" s="150" t="s">
        <v>76</v>
      </c>
      <c r="G169" s="150" t="s">
        <v>119</v>
      </c>
      <c r="H169" s="150" t="str">
        <f t="shared" si="154"/>
        <v>ครุศาสตรบัณฑิต สาขาอุตสาหกรรมศิลป์และเทคโนโลยี ใหม่ ปี 2554</v>
      </c>
      <c r="I169" s="150" t="e">
        <f t="array" aca="1" ref="I169" ca="1">_xludf.IFNA(INDEX(รายชื่ออาจารย์ตามสาขา!$F:$F,MATCH('เอกสารหมายเลข 1 ส่งเสิรม (2)'!$T169,รายชื่ออาจารย์ตามสาขา!$B:$B,0)),"บุคคลภายนอก")</f>
        <v>#NAME?</v>
      </c>
      <c r="J169" s="151"/>
      <c r="K169" s="151"/>
      <c r="L169" s="151"/>
      <c r="M169" s="151"/>
      <c r="N169" s="151"/>
      <c r="O169" s="151"/>
      <c r="P169" s="151">
        <f t="shared" si="3"/>
        <v>0</v>
      </c>
      <c r="Q169" s="148"/>
      <c r="R169" s="148"/>
      <c r="S169" s="150" t="e">
        <f t="array" aca="1" ref="S169" ca="1">_xludf.IFNA(INDEX(รายชื่ออาจารย์ตามสาขา!$D:$D,MATCH('เอกสารหมายเลข 1 ส่งเสิรม (2)'!$T169,รายชื่ออาจารย์ตามสาขา!$B:$B,0)),"")</f>
        <v>#NAME?</v>
      </c>
      <c r="T169" s="92">
        <v>3470100321098</v>
      </c>
      <c r="U169" s="92"/>
      <c r="V169" s="152">
        <f t="shared" si="12"/>
        <v>0</v>
      </c>
      <c r="W169" s="152">
        <f t="shared" si="13"/>
        <v>0</v>
      </c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</row>
    <row r="170" spans="1:43" ht="21.75" customHeight="1">
      <c r="A170" s="119"/>
      <c r="B170" s="120" t="s">
        <v>721</v>
      </c>
      <c r="C170" s="120"/>
      <c r="D170" s="121"/>
      <c r="E170" s="121"/>
      <c r="F170" s="121"/>
      <c r="G170" s="121"/>
      <c r="H170" s="121"/>
      <c r="I170" s="121"/>
      <c r="J170" s="122" t="e">
        <f t="shared" ref="J170:O170" ca="1" si="155">J171+J173+J177+J181+J184+J187+J190+J192+J194+J196</f>
        <v>#NAME?</v>
      </c>
      <c r="K170" s="122" t="e">
        <f t="shared" ca="1" si="155"/>
        <v>#NAME?</v>
      </c>
      <c r="L170" s="122">
        <f t="shared" si="155"/>
        <v>0</v>
      </c>
      <c r="M170" s="122" t="e">
        <f t="shared" ca="1" si="155"/>
        <v>#NAME?</v>
      </c>
      <c r="N170" s="122" t="e">
        <f t="shared" ca="1" si="155"/>
        <v>#NAME?</v>
      </c>
      <c r="O170" s="122" t="e">
        <f t="shared" ca="1" si="155"/>
        <v>#NAME?</v>
      </c>
      <c r="P170" s="122" t="e">
        <f t="shared" ca="1" si="3"/>
        <v>#NAME?</v>
      </c>
      <c r="Q170" s="119"/>
      <c r="R170" s="119"/>
      <c r="S170" s="121" t="e">
        <f t="array" aca="1" ref="S170" ca="1">_xludf.IFNA(INDEX(รายชื่ออาจารย์ตามสาขา!$D:$D,MATCH('เอกสารหมายเลข 1 ส่งเสิรม (2)'!$T170,รายชื่ออาจารย์ตามสาขา!$B:$B,0)),"")</f>
        <v>#NAME?</v>
      </c>
      <c r="T170" s="123"/>
      <c r="U170" s="123"/>
      <c r="V170" s="124">
        <f t="shared" si="12"/>
        <v>0</v>
      </c>
      <c r="W170" s="68" t="e">
        <f t="shared" ca="1" si="13"/>
        <v>#NAME?</v>
      </c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</row>
    <row r="171" spans="1:43" ht="21.75" customHeight="1">
      <c r="A171" s="126">
        <v>1</v>
      </c>
      <c r="B171" s="127" t="s">
        <v>61</v>
      </c>
      <c r="C171" s="127"/>
      <c r="D171" s="128"/>
      <c r="E171" s="128"/>
      <c r="F171" s="128"/>
      <c r="G171" s="128"/>
      <c r="H171" s="128"/>
      <c r="I171" s="128"/>
      <c r="J171" s="129" t="e">
        <f t="shared" ref="J171:O171" ca="1" si="156">SUMIF($D:$D,$B171,J:J)</f>
        <v>#NAME?</v>
      </c>
      <c r="K171" s="129" t="e">
        <f t="shared" ca="1" si="156"/>
        <v>#NAME?</v>
      </c>
      <c r="L171" s="129">
        <f t="shared" si="156"/>
        <v>0</v>
      </c>
      <c r="M171" s="129" t="e">
        <f t="shared" ca="1" si="156"/>
        <v>#NAME?</v>
      </c>
      <c r="N171" s="129" t="e">
        <f t="shared" ca="1" si="156"/>
        <v>#NAME?</v>
      </c>
      <c r="O171" s="129" t="e">
        <f t="shared" ca="1" si="156"/>
        <v>#NAME?</v>
      </c>
      <c r="P171" s="129" t="e">
        <f t="shared" ca="1" si="3"/>
        <v>#NAME?</v>
      </c>
      <c r="Q171" s="126"/>
      <c r="R171" s="126"/>
      <c r="S171" s="128"/>
      <c r="T171" s="130"/>
      <c r="U171" s="130"/>
      <c r="V171" s="131">
        <f t="shared" si="12"/>
        <v>0</v>
      </c>
      <c r="W171" s="68" t="e">
        <f t="shared" ca="1" si="13"/>
        <v>#NAME?</v>
      </c>
      <c r="X171" s="132"/>
      <c r="Y171" s="132"/>
      <c r="Z171" s="132"/>
      <c r="AA171" s="132"/>
      <c r="AB171" s="132"/>
      <c r="AC171" s="132"/>
      <c r="AD171" s="132"/>
      <c r="AE171" s="132"/>
      <c r="AF171" s="132"/>
      <c r="AG171" s="132"/>
      <c r="AH171" s="132"/>
      <c r="AI171" s="132"/>
      <c r="AJ171" s="132"/>
      <c r="AK171" s="132"/>
      <c r="AL171" s="132"/>
      <c r="AM171" s="132"/>
      <c r="AN171" s="132"/>
      <c r="AO171" s="132"/>
      <c r="AP171" s="132"/>
      <c r="AQ171" s="132"/>
    </row>
    <row r="172" spans="1:43" ht="21.75" customHeight="1">
      <c r="A172" s="126"/>
      <c r="B172" s="133" t="s">
        <v>64</v>
      </c>
      <c r="C172" s="133" t="str">
        <f t="array" ref="C172">INDEX(รายชื่ออาจารย์ตามสาขา!$D:$D,MATCH('เอกสารหมายเลข 1 ส่งเสิรม (2)'!$T172,รายชื่ออาจารย์ตามสาขา!$B:$B,0))</f>
        <v>คณะครุศาสตร์</v>
      </c>
      <c r="D172" s="133" t="str">
        <f t="array" ref="D172">INDEX(รายชื่ออาจารย์ตามสาขา!$E:$E,MATCH('เอกสารหมายเลข 1 ส่งเสิรม (2)'!$T172,รายชื่ออาจารย์ตามสาขา!$B:$B,0))</f>
        <v>สาขาวิชาการบริหารและพัฒนาการศึกษา</v>
      </c>
      <c r="E172" s="128"/>
      <c r="F172" s="128"/>
      <c r="G172" s="128"/>
      <c r="H172" s="128"/>
      <c r="I172" s="134" t="e">
        <f t="array" aca="1" ref="I172" ca="1">_xludf.IFNA(INDEX(รายชื่ออาจารย์ตามสาขา!$F:$F,MATCH('เอกสารหมายเลข 1 ส่งเสิรม (2)'!$T172,รายชื่ออาจารย์ตามสาขา!$B:$B,0)),"บุคคลภายนอก")</f>
        <v>#NAME?</v>
      </c>
      <c r="J172" s="135" t="e">
        <f ca="1">IF(I172="ข้าราชการพลเรือนในสถาบันอุดมศึกษา",1,0)</f>
        <v>#NAME?</v>
      </c>
      <c r="K172" s="135" t="e">
        <f ca="1">IF(I172="พนักงานมหาวิทยาลัย",1,0)</f>
        <v>#NAME?</v>
      </c>
      <c r="L172" s="135"/>
      <c r="M172" s="135" t="e">
        <f ca="1">IF(I172="ลูกจ้างชั่วคราวรายเดือน",1,0)</f>
        <v>#NAME?</v>
      </c>
      <c r="N172" s="135" t="e">
        <f ca="1">IF(I172="อาจารย์พิเศษรายชั่วโมง",1,0)</f>
        <v>#NAME?</v>
      </c>
      <c r="O172" s="135" t="e">
        <f ca="1">IF(I172="บุคคลภายนอก",1,0)</f>
        <v>#NAME?</v>
      </c>
      <c r="P172" s="135" t="e">
        <f t="shared" ca="1" si="3"/>
        <v>#NAME?</v>
      </c>
      <c r="Q172" s="126"/>
      <c r="R172" s="126"/>
      <c r="S172" s="128"/>
      <c r="T172" s="136">
        <v>3430900717603</v>
      </c>
      <c r="U172" s="136">
        <v>3430900717603</v>
      </c>
      <c r="V172" s="131">
        <f t="shared" si="12"/>
        <v>1</v>
      </c>
      <c r="W172" s="68" t="e">
        <f t="shared" ca="1" si="13"/>
        <v>#NAME?</v>
      </c>
      <c r="X172" s="132"/>
      <c r="Y172" s="132"/>
      <c r="Z172" s="132"/>
      <c r="AA172" s="132"/>
      <c r="AB172" s="132"/>
      <c r="AC172" s="132"/>
      <c r="AD172" s="132"/>
      <c r="AE172" s="132"/>
      <c r="AF172" s="132"/>
      <c r="AG172" s="132"/>
      <c r="AH172" s="132"/>
      <c r="AI172" s="132"/>
      <c r="AJ172" s="132"/>
      <c r="AK172" s="132"/>
      <c r="AL172" s="132"/>
      <c r="AM172" s="132"/>
      <c r="AN172" s="132"/>
      <c r="AO172" s="132"/>
      <c r="AP172" s="132"/>
      <c r="AQ172" s="132"/>
    </row>
    <row r="173" spans="1:43" ht="21.75" customHeight="1">
      <c r="A173" s="126">
        <v>2</v>
      </c>
      <c r="B173" s="127" t="s">
        <v>86</v>
      </c>
      <c r="C173" s="127"/>
      <c r="D173" s="127"/>
      <c r="E173" s="128"/>
      <c r="F173" s="128"/>
      <c r="G173" s="128"/>
      <c r="H173" s="128"/>
      <c r="I173" s="128"/>
      <c r="J173" s="129" t="e">
        <f t="shared" ref="J173:O173" ca="1" si="157">SUMIF($D:$D,$B173,J:J)</f>
        <v>#NAME?</v>
      </c>
      <c r="K173" s="129" t="e">
        <f t="shared" ca="1" si="157"/>
        <v>#NAME?</v>
      </c>
      <c r="L173" s="129">
        <f t="shared" si="157"/>
        <v>0</v>
      </c>
      <c r="M173" s="129" t="e">
        <f t="shared" ca="1" si="157"/>
        <v>#NAME?</v>
      </c>
      <c r="N173" s="129" t="e">
        <f t="shared" ca="1" si="157"/>
        <v>#NAME?</v>
      </c>
      <c r="O173" s="129" t="e">
        <f t="shared" ca="1" si="157"/>
        <v>#NAME?</v>
      </c>
      <c r="P173" s="129" t="e">
        <f t="shared" ca="1" si="3"/>
        <v>#NAME?</v>
      </c>
      <c r="Q173" s="126"/>
      <c r="R173" s="126"/>
      <c r="S173" s="128"/>
      <c r="T173" s="137"/>
      <c r="U173" s="137"/>
      <c r="V173" s="131">
        <f t="shared" si="12"/>
        <v>0</v>
      </c>
      <c r="W173" s="68" t="e">
        <f t="shared" ca="1" si="13"/>
        <v>#NAME?</v>
      </c>
      <c r="X173" s="132"/>
      <c r="Y173" s="132"/>
      <c r="Z173" s="132"/>
      <c r="AA173" s="132"/>
      <c r="AB173" s="132"/>
      <c r="AC173" s="132"/>
      <c r="AD173" s="132"/>
      <c r="AE173" s="132"/>
      <c r="AF173" s="132"/>
      <c r="AG173" s="132"/>
      <c r="AH173" s="132"/>
      <c r="AI173" s="132"/>
      <c r="AJ173" s="132"/>
      <c r="AK173" s="132"/>
      <c r="AL173" s="132"/>
      <c r="AM173" s="132"/>
      <c r="AN173" s="132"/>
      <c r="AO173" s="132"/>
      <c r="AP173" s="132"/>
      <c r="AQ173" s="132"/>
    </row>
    <row r="174" spans="1:43" ht="21.75" customHeight="1">
      <c r="A174" s="126"/>
      <c r="B174" s="133" t="s">
        <v>89</v>
      </c>
      <c r="C174" s="133" t="str">
        <f t="array" ref="C174">INDEX(รายชื่ออาจารย์ตามสาขา!$D:$D,MATCH('เอกสารหมายเลข 1 ส่งเสิรม (2)'!$T174,รายชื่ออาจารย์ตามสาขา!$B:$B,0))</f>
        <v>คณะครุศาสตร์</v>
      </c>
      <c r="D174" s="134" t="str">
        <f t="array" ref="D174">INDEX(รายชื่ออาจารย์ตามสาขา!$E:$E,MATCH('เอกสารหมายเลข 1 ส่งเสิรม (2)'!$T174,รายชื่ออาจารย์ตามสาขา!$B:$B,0))</f>
        <v>สาขาวิชาการศึกษาพิเศษ</v>
      </c>
      <c r="E174" s="128"/>
      <c r="F174" s="128"/>
      <c r="G174" s="128"/>
      <c r="H174" s="128"/>
      <c r="I174" s="134" t="e">
        <f t="array" aca="1" ref="I174" ca="1">_xludf.IFNA(INDEX(รายชื่ออาจารย์ตามสาขา!$F:$F,MATCH('เอกสารหมายเลข 1 ส่งเสิรม (2)'!$T174,รายชื่ออาจารย์ตามสาขา!$B:$B,0)),"บุคคลภายนอก")</f>
        <v>#NAME?</v>
      </c>
      <c r="J174" s="135" t="e">
        <f t="shared" ref="J174:J176" ca="1" si="158">IF(I174="ข้าราชการพลเรือนในสถาบันอุดมศึกษา",1,0)</f>
        <v>#NAME?</v>
      </c>
      <c r="K174" s="135" t="e">
        <f t="shared" ref="K174:K176" ca="1" si="159">IF(I174="พนักงานมหาวิทยาลัย",1,0)</f>
        <v>#NAME?</v>
      </c>
      <c r="L174" s="135"/>
      <c r="M174" s="135" t="e">
        <f t="shared" ref="M174:M176" ca="1" si="160">IF(I174="ลูกจ้างชั่วคราวรายเดือน",1,0)</f>
        <v>#NAME?</v>
      </c>
      <c r="N174" s="135" t="e">
        <f t="shared" ref="N174:N176" ca="1" si="161">IF(I174="อาจารย์พิเศษรายชั่วโมง",1,0)</f>
        <v>#NAME?</v>
      </c>
      <c r="O174" s="135" t="e">
        <f t="shared" ref="O174:O176" ca="1" si="162">IF(I174="บุคคลภายนอก",1,0)</f>
        <v>#NAME?</v>
      </c>
      <c r="P174" s="135" t="e">
        <f t="shared" ca="1" si="3"/>
        <v>#NAME?</v>
      </c>
      <c r="Q174" s="126"/>
      <c r="R174" s="126"/>
      <c r="S174" s="128"/>
      <c r="T174" s="136">
        <v>1460500090895</v>
      </c>
      <c r="U174" s="136">
        <v>1460500090895</v>
      </c>
      <c r="V174" s="131">
        <f t="shared" si="12"/>
        <v>1</v>
      </c>
      <c r="W174" s="68" t="e">
        <f t="shared" ca="1" si="13"/>
        <v>#NAME?</v>
      </c>
      <c r="X174" s="132"/>
      <c r="Y174" s="132"/>
      <c r="Z174" s="132"/>
      <c r="AA174" s="132"/>
      <c r="AB174" s="132"/>
      <c r="AC174" s="132"/>
      <c r="AD174" s="132"/>
      <c r="AE174" s="132"/>
      <c r="AF174" s="132"/>
      <c r="AG174" s="132"/>
      <c r="AH174" s="132"/>
      <c r="AI174" s="132"/>
      <c r="AJ174" s="132"/>
      <c r="AK174" s="132"/>
      <c r="AL174" s="132"/>
      <c r="AM174" s="132"/>
      <c r="AN174" s="132"/>
      <c r="AO174" s="132"/>
      <c r="AP174" s="132"/>
      <c r="AQ174" s="132"/>
    </row>
    <row r="175" spans="1:43" ht="21.75" customHeight="1">
      <c r="A175" s="126"/>
      <c r="B175" s="133" t="s">
        <v>92</v>
      </c>
      <c r="C175" s="133" t="str">
        <f t="array" ref="C175">INDEX(รายชื่ออาจารย์ตามสาขา!$D:$D,MATCH('เอกสารหมายเลข 1 ส่งเสิรม (2)'!$T175,รายชื่ออาจารย์ตามสาขา!$B:$B,0))</f>
        <v>คณะครุศาสตร์</v>
      </c>
      <c r="D175" s="134" t="str">
        <f t="array" ref="D175">INDEX(รายชื่ออาจารย์ตามสาขา!$E:$E,MATCH('เอกสารหมายเลข 1 ส่งเสิรม (2)'!$T175,รายชื่ออาจารย์ตามสาขา!$B:$B,0))</f>
        <v>สาขาวิชาการศึกษาพิเศษ</v>
      </c>
      <c r="E175" s="128"/>
      <c r="F175" s="128"/>
      <c r="G175" s="128"/>
      <c r="H175" s="128"/>
      <c r="I175" s="134" t="e">
        <f t="array" aca="1" ref="I175" ca="1">_xludf.IFNA(INDEX(รายชื่ออาจารย์ตามสาขา!$F:$F,MATCH('เอกสารหมายเลข 1 ส่งเสิรม (2)'!$T175,รายชื่ออาจารย์ตามสาขา!$B:$B,0)),"บุคคลภายนอก")</f>
        <v>#NAME?</v>
      </c>
      <c r="J175" s="135" t="e">
        <f t="shared" ca="1" si="158"/>
        <v>#NAME?</v>
      </c>
      <c r="K175" s="135" t="e">
        <f t="shared" ca="1" si="159"/>
        <v>#NAME?</v>
      </c>
      <c r="L175" s="135"/>
      <c r="M175" s="135" t="e">
        <f t="shared" ca="1" si="160"/>
        <v>#NAME?</v>
      </c>
      <c r="N175" s="135" t="e">
        <f t="shared" ca="1" si="161"/>
        <v>#NAME?</v>
      </c>
      <c r="O175" s="135" t="e">
        <f t="shared" ca="1" si="162"/>
        <v>#NAME?</v>
      </c>
      <c r="P175" s="135" t="e">
        <f t="shared" ca="1" si="3"/>
        <v>#NAME?</v>
      </c>
      <c r="Q175" s="126"/>
      <c r="R175" s="126"/>
      <c r="S175" s="128"/>
      <c r="T175" s="136">
        <v>3440400003245</v>
      </c>
      <c r="U175" s="136">
        <v>3440400003245</v>
      </c>
      <c r="V175" s="131">
        <f t="shared" si="12"/>
        <v>1</v>
      </c>
      <c r="W175" s="68" t="e">
        <f t="shared" ca="1" si="13"/>
        <v>#NAME?</v>
      </c>
      <c r="X175" s="132"/>
      <c r="Y175" s="132"/>
      <c r="Z175" s="132"/>
      <c r="AA175" s="132"/>
      <c r="AB175" s="132"/>
      <c r="AC175" s="132"/>
      <c r="AD175" s="132"/>
      <c r="AE175" s="132"/>
      <c r="AF175" s="132"/>
      <c r="AG175" s="132"/>
      <c r="AH175" s="132"/>
      <c r="AI175" s="132"/>
      <c r="AJ175" s="132"/>
      <c r="AK175" s="132"/>
      <c r="AL175" s="132"/>
      <c r="AM175" s="132"/>
      <c r="AN175" s="132"/>
      <c r="AO175" s="132"/>
      <c r="AP175" s="132"/>
      <c r="AQ175" s="132"/>
    </row>
    <row r="176" spans="1:43" ht="21.75" customHeight="1">
      <c r="A176" s="126"/>
      <c r="B176" s="133" t="s">
        <v>94</v>
      </c>
      <c r="C176" s="133" t="str">
        <f t="array" ref="C176">INDEX(รายชื่ออาจารย์ตามสาขา!$D:$D,MATCH('เอกสารหมายเลข 1 ส่งเสิรม (2)'!$T176,รายชื่ออาจารย์ตามสาขา!$B:$B,0))</f>
        <v>คณะครุศาสตร์</v>
      </c>
      <c r="D176" s="134" t="str">
        <f t="array" ref="D176">INDEX(รายชื่ออาจารย์ตามสาขา!$E:$E,MATCH('เอกสารหมายเลข 1 ส่งเสิรม (2)'!$T176,รายชื่ออาจารย์ตามสาขา!$B:$B,0))</f>
        <v>สาขาวิชาการศึกษาพิเศษ</v>
      </c>
      <c r="E176" s="128"/>
      <c r="F176" s="128"/>
      <c r="G176" s="128"/>
      <c r="H176" s="128"/>
      <c r="I176" s="134" t="e">
        <f t="array" aca="1" ref="I176" ca="1">_xludf.IFNA(INDEX(รายชื่ออาจารย์ตามสาขา!$F:$F,MATCH('เอกสารหมายเลข 1 ส่งเสิรม (2)'!$T176,รายชื่ออาจารย์ตามสาขา!$B:$B,0)),"บุคคลภายนอก")</f>
        <v>#NAME?</v>
      </c>
      <c r="J176" s="135" t="e">
        <f t="shared" ca="1" si="158"/>
        <v>#NAME?</v>
      </c>
      <c r="K176" s="135" t="e">
        <f t="shared" ca="1" si="159"/>
        <v>#NAME?</v>
      </c>
      <c r="L176" s="135"/>
      <c r="M176" s="135" t="e">
        <f t="shared" ca="1" si="160"/>
        <v>#NAME?</v>
      </c>
      <c r="N176" s="135" t="e">
        <f t="shared" ca="1" si="161"/>
        <v>#NAME?</v>
      </c>
      <c r="O176" s="135" t="e">
        <f t="shared" ca="1" si="162"/>
        <v>#NAME?</v>
      </c>
      <c r="P176" s="135" t="e">
        <f t="shared" ca="1" si="3"/>
        <v>#NAME?</v>
      </c>
      <c r="Q176" s="126"/>
      <c r="R176" s="126"/>
      <c r="S176" s="128"/>
      <c r="T176" s="136">
        <v>3480100428020</v>
      </c>
      <c r="U176" s="136">
        <v>3480100428020</v>
      </c>
      <c r="V176" s="131">
        <f t="shared" si="12"/>
        <v>1</v>
      </c>
      <c r="W176" s="68" t="e">
        <f t="shared" ca="1" si="13"/>
        <v>#NAME?</v>
      </c>
      <c r="X176" s="132"/>
      <c r="Y176" s="132"/>
      <c r="Z176" s="132"/>
      <c r="AA176" s="132"/>
      <c r="AB176" s="132"/>
      <c r="AC176" s="132"/>
      <c r="AD176" s="132"/>
      <c r="AE176" s="132"/>
      <c r="AF176" s="132"/>
      <c r="AG176" s="132"/>
      <c r="AH176" s="132"/>
      <c r="AI176" s="132"/>
      <c r="AJ176" s="132"/>
      <c r="AK176" s="132"/>
      <c r="AL176" s="132"/>
      <c r="AM176" s="132"/>
      <c r="AN176" s="132"/>
      <c r="AO176" s="132"/>
      <c r="AP176" s="132"/>
      <c r="AQ176" s="132"/>
    </row>
    <row r="177" spans="1:43" ht="21.75" customHeight="1">
      <c r="A177" s="126">
        <v>3</v>
      </c>
      <c r="B177" s="127" t="s">
        <v>96</v>
      </c>
      <c r="C177" s="127"/>
      <c r="D177" s="128"/>
      <c r="E177" s="128"/>
      <c r="F177" s="128"/>
      <c r="G177" s="128"/>
      <c r="H177" s="128"/>
      <c r="I177" s="128"/>
      <c r="J177" s="129" t="e">
        <f t="shared" ref="J177:O177" ca="1" si="163">SUMIF($D:$D,$B177,J:J)</f>
        <v>#NAME?</v>
      </c>
      <c r="K177" s="129" t="e">
        <f t="shared" ca="1" si="163"/>
        <v>#NAME?</v>
      </c>
      <c r="L177" s="129">
        <f t="shared" si="163"/>
        <v>0</v>
      </c>
      <c r="M177" s="129" t="e">
        <f t="shared" ca="1" si="163"/>
        <v>#NAME?</v>
      </c>
      <c r="N177" s="129" t="e">
        <f t="shared" ca="1" si="163"/>
        <v>#NAME?</v>
      </c>
      <c r="O177" s="129" t="e">
        <f t="shared" ca="1" si="163"/>
        <v>#NAME?</v>
      </c>
      <c r="P177" s="129" t="e">
        <f t="shared" ca="1" si="3"/>
        <v>#NAME?</v>
      </c>
      <c r="Q177" s="126"/>
      <c r="R177" s="126"/>
      <c r="S177" s="128"/>
      <c r="T177" s="137"/>
      <c r="U177" s="137"/>
      <c r="V177" s="131">
        <f t="shared" si="12"/>
        <v>0</v>
      </c>
      <c r="W177" s="68" t="e">
        <f t="shared" ca="1" si="13"/>
        <v>#NAME?</v>
      </c>
      <c r="X177" s="132"/>
      <c r="Y177" s="132"/>
      <c r="Z177" s="132"/>
      <c r="AA177" s="132"/>
      <c r="AB177" s="132"/>
      <c r="AC177" s="132"/>
      <c r="AD177" s="132"/>
      <c r="AE177" s="132"/>
      <c r="AF177" s="132"/>
      <c r="AG177" s="132"/>
      <c r="AH177" s="132"/>
      <c r="AI177" s="132"/>
      <c r="AJ177" s="132"/>
      <c r="AK177" s="132"/>
      <c r="AL177" s="132"/>
      <c r="AM177" s="132"/>
      <c r="AN177" s="132"/>
      <c r="AO177" s="132"/>
      <c r="AP177" s="132"/>
      <c r="AQ177" s="132"/>
    </row>
    <row r="178" spans="1:43" ht="21.75" customHeight="1">
      <c r="A178" s="126"/>
      <c r="B178" s="133" t="s">
        <v>95</v>
      </c>
      <c r="C178" s="133" t="str">
        <f t="array" ref="C178">INDEX(รายชื่ออาจารย์ตามสาขา!$D:$D,MATCH('เอกสารหมายเลข 1 ส่งเสิรม (2)'!$T178,รายชื่ออาจารย์ตามสาขา!$B:$B,0))</f>
        <v>คณะครุศาสตร์</v>
      </c>
      <c r="D178" s="134" t="str">
        <f t="array" ref="D178">INDEX(รายชื่ออาจารย์ตามสาขา!$E:$E,MATCH('เอกสารหมายเลข 1 ส่งเสิรม (2)'!$T178,รายชื่ออาจารย์ตามสาขา!$B:$B,0))</f>
        <v>สาขาวิชาการสอนภาษาอังกฤษ</v>
      </c>
      <c r="E178" s="128"/>
      <c r="F178" s="128"/>
      <c r="G178" s="128"/>
      <c r="H178" s="128"/>
      <c r="I178" s="134" t="e">
        <f t="array" aca="1" ref="I178" ca="1">_xludf.IFNA(INDEX(รายชื่ออาจารย์ตามสาขา!$F:$F,MATCH('เอกสารหมายเลข 1 ส่งเสิรม (2)'!$T178,รายชื่ออาจารย์ตามสาขา!$B:$B,0)),"บุคคลภายนอก")</f>
        <v>#NAME?</v>
      </c>
      <c r="J178" s="135" t="e">
        <f t="shared" ref="J178:J180" ca="1" si="164">IF(I178="ข้าราชการพลเรือนในสถาบันอุดมศึกษา",1,0)</f>
        <v>#NAME?</v>
      </c>
      <c r="K178" s="135" t="e">
        <f t="shared" ref="K178:K180" ca="1" si="165">IF(I178="พนักงานมหาวิทยาลัย",1,0)</f>
        <v>#NAME?</v>
      </c>
      <c r="L178" s="135"/>
      <c r="M178" s="135" t="e">
        <f t="shared" ref="M178:M180" ca="1" si="166">IF(I178="ลูกจ้างชั่วคราวรายเดือน",1,0)</f>
        <v>#NAME?</v>
      </c>
      <c r="N178" s="135" t="e">
        <f t="shared" ref="N178:N180" ca="1" si="167">IF(I178="อาจารย์พิเศษรายชั่วโมง",1,0)</f>
        <v>#NAME?</v>
      </c>
      <c r="O178" s="135" t="e">
        <f t="shared" ref="O178:O180" ca="1" si="168">IF(I178="บุคคลภายนอก",1,0)</f>
        <v>#NAME?</v>
      </c>
      <c r="P178" s="135" t="e">
        <f t="shared" ca="1" si="3"/>
        <v>#NAME?</v>
      </c>
      <c r="Q178" s="126"/>
      <c r="R178" s="126"/>
      <c r="S178" s="128"/>
      <c r="T178" s="136">
        <v>1100700032115</v>
      </c>
      <c r="U178" s="136">
        <v>1100700032115</v>
      </c>
      <c r="V178" s="131">
        <f t="shared" si="12"/>
        <v>1</v>
      </c>
      <c r="W178" s="68" t="e">
        <f t="shared" ca="1" si="13"/>
        <v>#NAME?</v>
      </c>
      <c r="X178" s="132"/>
      <c r="Y178" s="132"/>
      <c r="Z178" s="132"/>
      <c r="AA178" s="132"/>
      <c r="AB178" s="132"/>
      <c r="AC178" s="132"/>
      <c r="AD178" s="132"/>
      <c r="AE178" s="132"/>
      <c r="AF178" s="132"/>
      <c r="AG178" s="132"/>
      <c r="AH178" s="132"/>
      <c r="AI178" s="132"/>
      <c r="AJ178" s="132"/>
      <c r="AK178" s="132"/>
      <c r="AL178" s="132"/>
      <c r="AM178" s="132"/>
      <c r="AN178" s="132"/>
      <c r="AO178" s="132"/>
      <c r="AP178" s="132"/>
      <c r="AQ178" s="132"/>
    </row>
    <row r="179" spans="1:43" ht="21.75" customHeight="1">
      <c r="A179" s="126"/>
      <c r="B179" s="133" t="s">
        <v>101</v>
      </c>
      <c r="C179" s="133" t="str">
        <f t="array" ref="C179">INDEX(รายชื่ออาจารย์ตามสาขา!$D:$D,MATCH('เอกสารหมายเลข 1 ส่งเสิรม (2)'!$T179,รายชื่ออาจารย์ตามสาขา!$B:$B,0))</f>
        <v>คณะครุศาสตร์</v>
      </c>
      <c r="D179" s="134" t="str">
        <f t="array" ref="D179">INDEX(รายชื่ออาจารย์ตามสาขา!$E:$E,MATCH('เอกสารหมายเลข 1 ส่งเสิรม (2)'!$T179,รายชื่ออาจารย์ตามสาขา!$B:$B,0))</f>
        <v>สาขาวิชาการสอนภาษาอังกฤษ</v>
      </c>
      <c r="E179" s="128"/>
      <c r="F179" s="128"/>
      <c r="G179" s="128"/>
      <c r="H179" s="128"/>
      <c r="I179" s="134" t="e">
        <f t="array" aca="1" ref="I179" ca="1">_xludf.IFNA(INDEX(รายชื่ออาจารย์ตามสาขา!$F:$F,MATCH('เอกสารหมายเลข 1 ส่งเสิรม (2)'!$T179,รายชื่ออาจารย์ตามสาขา!$B:$B,0)),"บุคคลภายนอก")</f>
        <v>#NAME?</v>
      </c>
      <c r="J179" s="135" t="e">
        <f t="shared" ca="1" si="164"/>
        <v>#NAME?</v>
      </c>
      <c r="K179" s="135" t="e">
        <f t="shared" ca="1" si="165"/>
        <v>#NAME?</v>
      </c>
      <c r="L179" s="135"/>
      <c r="M179" s="135" t="e">
        <f t="shared" ca="1" si="166"/>
        <v>#NAME?</v>
      </c>
      <c r="N179" s="135" t="e">
        <f t="shared" ca="1" si="167"/>
        <v>#NAME?</v>
      </c>
      <c r="O179" s="135" t="e">
        <f t="shared" ca="1" si="168"/>
        <v>#NAME?</v>
      </c>
      <c r="P179" s="135" t="e">
        <f t="shared" ca="1" si="3"/>
        <v>#NAME?</v>
      </c>
      <c r="Q179" s="126"/>
      <c r="R179" s="155">
        <v>1</v>
      </c>
      <c r="S179" s="128"/>
      <c r="T179" s="136">
        <v>1479900020167</v>
      </c>
      <c r="U179" s="136">
        <v>1479900020167</v>
      </c>
      <c r="V179" s="131">
        <f t="shared" si="12"/>
        <v>1</v>
      </c>
      <c r="W179" s="68" t="e">
        <f t="shared" ca="1" si="13"/>
        <v>#NAME?</v>
      </c>
      <c r="X179" s="132"/>
      <c r="Y179" s="132"/>
      <c r="Z179" s="132"/>
      <c r="AA179" s="132"/>
      <c r="AB179" s="132"/>
      <c r="AC179" s="132"/>
      <c r="AD179" s="132"/>
      <c r="AE179" s="132"/>
      <c r="AF179" s="132"/>
      <c r="AG179" s="132"/>
      <c r="AH179" s="132"/>
      <c r="AI179" s="132"/>
      <c r="AJ179" s="132"/>
      <c r="AK179" s="132"/>
      <c r="AL179" s="132"/>
      <c r="AM179" s="132"/>
      <c r="AN179" s="132"/>
      <c r="AO179" s="132"/>
      <c r="AP179" s="132"/>
      <c r="AQ179" s="132"/>
    </row>
    <row r="180" spans="1:43" ht="21.75" customHeight="1">
      <c r="A180" s="126"/>
      <c r="B180" s="133" t="s">
        <v>105</v>
      </c>
      <c r="C180" s="133" t="str">
        <f t="array" ref="C180">INDEX(รายชื่ออาจารย์ตามสาขา!$D:$D,MATCH('เอกสารหมายเลข 1 ส่งเสิรม (2)'!$T180,รายชื่ออาจารย์ตามสาขา!$B:$B,0))</f>
        <v>คณะครุศาสตร์</v>
      </c>
      <c r="D180" s="134" t="str">
        <f t="array" ref="D180">INDEX(รายชื่ออาจารย์ตามสาขา!$E:$E,MATCH('เอกสารหมายเลข 1 ส่งเสิรม (2)'!$T180,รายชื่ออาจารย์ตามสาขา!$B:$B,0))</f>
        <v>สาขาวิชาการสอนภาษาอังกฤษ</v>
      </c>
      <c r="E180" s="128"/>
      <c r="F180" s="128"/>
      <c r="G180" s="128"/>
      <c r="H180" s="128"/>
      <c r="I180" s="134" t="e">
        <f t="array" aca="1" ref="I180" ca="1">_xludf.IFNA(INDEX(รายชื่ออาจารย์ตามสาขา!$F:$F,MATCH('เอกสารหมายเลข 1 ส่งเสิรม (2)'!$T180,รายชื่ออาจารย์ตามสาขา!$B:$B,0)),"บุคคลภายนอก")</f>
        <v>#NAME?</v>
      </c>
      <c r="J180" s="135" t="e">
        <f t="shared" ca="1" si="164"/>
        <v>#NAME?</v>
      </c>
      <c r="K180" s="135" t="e">
        <f t="shared" ca="1" si="165"/>
        <v>#NAME?</v>
      </c>
      <c r="L180" s="135"/>
      <c r="M180" s="135" t="e">
        <f t="shared" ca="1" si="166"/>
        <v>#NAME?</v>
      </c>
      <c r="N180" s="135" t="e">
        <f t="shared" ca="1" si="167"/>
        <v>#NAME?</v>
      </c>
      <c r="O180" s="135" t="e">
        <f t="shared" ca="1" si="168"/>
        <v>#NAME?</v>
      </c>
      <c r="P180" s="135" t="e">
        <f t="shared" ca="1" si="3"/>
        <v>#NAME?</v>
      </c>
      <c r="Q180" s="126"/>
      <c r="R180" s="126"/>
      <c r="S180" s="128"/>
      <c r="T180" s="136" t="s">
        <v>104</v>
      </c>
      <c r="U180" s="136" t="s">
        <v>104</v>
      </c>
      <c r="V180" s="131">
        <f t="shared" si="12"/>
        <v>1</v>
      </c>
      <c r="W180" s="68" t="e">
        <f t="shared" ca="1" si="13"/>
        <v>#NAME?</v>
      </c>
      <c r="X180" s="132"/>
      <c r="Y180" s="132"/>
      <c r="Z180" s="132"/>
      <c r="AA180" s="132"/>
      <c r="AB180" s="132"/>
      <c r="AC180" s="132"/>
      <c r="AD180" s="132"/>
      <c r="AE180" s="132"/>
      <c r="AF180" s="132"/>
      <c r="AG180" s="132"/>
      <c r="AH180" s="132"/>
      <c r="AI180" s="132"/>
      <c r="AJ180" s="132"/>
      <c r="AK180" s="132"/>
      <c r="AL180" s="132"/>
      <c r="AM180" s="132"/>
      <c r="AN180" s="132"/>
      <c r="AO180" s="132"/>
      <c r="AP180" s="132"/>
      <c r="AQ180" s="132"/>
    </row>
    <row r="181" spans="1:43" ht="21.75" customHeight="1">
      <c r="A181" s="126">
        <v>4</v>
      </c>
      <c r="B181" s="127" t="s">
        <v>108</v>
      </c>
      <c r="C181" s="127"/>
      <c r="D181" s="128"/>
      <c r="E181" s="128"/>
      <c r="F181" s="128"/>
      <c r="G181" s="128"/>
      <c r="H181" s="128"/>
      <c r="I181" s="128"/>
      <c r="J181" s="129" t="e">
        <f t="shared" ref="J181:O181" ca="1" si="169">SUMIF($D:$D,$B181,J:J)</f>
        <v>#NAME?</v>
      </c>
      <c r="K181" s="129" t="e">
        <f t="shared" ca="1" si="169"/>
        <v>#NAME?</v>
      </c>
      <c r="L181" s="129">
        <f t="shared" si="169"/>
        <v>0</v>
      </c>
      <c r="M181" s="129" t="e">
        <f t="shared" ca="1" si="169"/>
        <v>#NAME?</v>
      </c>
      <c r="N181" s="129" t="e">
        <f t="shared" ca="1" si="169"/>
        <v>#NAME?</v>
      </c>
      <c r="O181" s="129" t="e">
        <f t="shared" ca="1" si="169"/>
        <v>#NAME?</v>
      </c>
      <c r="P181" s="129" t="e">
        <f t="shared" ca="1" si="3"/>
        <v>#NAME?</v>
      </c>
      <c r="Q181" s="126"/>
      <c r="R181" s="126"/>
      <c r="S181" s="128"/>
      <c r="T181" s="137"/>
      <c r="U181" s="137"/>
      <c r="V181" s="131">
        <f t="shared" si="12"/>
        <v>0</v>
      </c>
      <c r="W181" s="68" t="e">
        <f t="shared" ca="1" si="13"/>
        <v>#NAME?</v>
      </c>
      <c r="X181" s="132"/>
      <c r="Y181" s="132"/>
      <c r="Z181" s="132"/>
      <c r="AA181" s="132"/>
      <c r="AB181" s="132"/>
      <c r="AC181" s="132"/>
      <c r="AD181" s="132"/>
      <c r="AE181" s="132"/>
      <c r="AF181" s="132"/>
      <c r="AG181" s="132"/>
      <c r="AH181" s="132"/>
      <c r="AI181" s="132"/>
      <c r="AJ181" s="132"/>
      <c r="AK181" s="132"/>
      <c r="AL181" s="132"/>
      <c r="AM181" s="132"/>
      <c r="AN181" s="132"/>
      <c r="AO181" s="132"/>
      <c r="AP181" s="132"/>
      <c r="AQ181" s="132"/>
    </row>
    <row r="182" spans="1:43" ht="21.75" customHeight="1">
      <c r="A182" s="126"/>
      <c r="B182" s="133" t="s">
        <v>112</v>
      </c>
      <c r="C182" s="133" t="str">
        <f t="array" ref="C182">INDEX(รายชื่ออาจารย์ตามสาขา!$D:$D,MATCH('เอกสารหมายเลข 1 ส่งเสิรม (2)'!$T182,รายชื่ออาจารย์ตามสาขา!$B:$B,0))</f>
        <v>คณะครุศาสตร์</v>
      </c>
      <c r="D182" s="134" t="str">
        <f t="array" ref="D182">INDEX(รายชื่ออาจารย์ตามสาขา!$E:$E,MATCH('เอกสารหมายเลข 1 ส่งเสิรม (2)'!$T182,รายชื่ออาจารย์ตามสาขา!$B:$B,0))</f>
        <v>สาขาวิชาจิตวิทยาการศึกษาและการแนะแนว</v>
      </c>
      <c r="E182" s="128"/>
      <c r="F182" s="128"/>
      <c r="G182" s="128"/>
      <c r="H182" s="128"/>
      <c r="I182" s="134" t="e">
        <f t="array" aca="1" ref="I182" ca="1">_xludf.IFNA(INDEX(รายชื่ออาจารย์ตามสาขา!$F:$F,MATCH('เอกสารหมายเลข 1 ส่งเสิรม (2)'!$T182,รายชื่ออาจารย์ตามสาขา!$B:$B,0)),"บุคคลภายนอก")</f>
        <v>#NAME?</v>
      </c>
      <c r="J182" s="135" t="e">
        <f t="shared" ref="J182:J183" ca="1" si="170">IF(I182="ข้าราชการพลเรือนในสถาบันอุดมศึกษา",1,0)</f>
        <v>#NAME?</v>
      </c>
      <c r="K182" s="135" t="e">
        <f t="shared" ref="K182:K183" ca="1" si="171">IF(I182="พนักงานมหาวิทยาลัย",1,0)</f>
        <v>#NAME?</v>
      </c>
      <c r="L182" s="135"/>
      <c r="M182" s="135" t="e">
        <f t="shared" ref="M182:M183" ca="1" si="172">IF(I182="ลูกจ้างชั่วคราวรายเดือน",1,0)</f>
        <v>#NAME?</v>
      </c>
      <c r="N182" s="135" t="e">
        <f t="shared" ref="N182:N183" ca="1" si="173">IF(I182="อาจารย์พิเศษรายชั่วโมง",1,0)</f>
        <v>#NAME?</v>
      </c>
      <c r="O182" s="135" t="e">
        <f t="shared" ref="O182:O183" ca="1" si="174">IF(I182="บุคคลภายนอก",1,0)</f>
        <v>#NAME?</v>
      </c>
      <c r="P182" s="135" t="e">
        <f t="shared" ca="1" si="3"/>
        <v>#NAME?</v>
      </c>
      <c r="Q182" s="126"/>
      <c r="R182" s="126"/>
      <c r="S182" s="128"/>
      <c r="T182" s="136">
        <v>1101400975465</v>
      </c>
      <c r="U182" s="136">
        <v>1101400975465</v>
      </c>
      <c r="V182" s="131">
        <f t="shared" si="12"/>
        <v>1</v>
      </c>
      <c r="W182" s="68" t="e">
        <f t="shared" ca="1" si="13"/>
        <v>#NAME?</v>
      </c>
      <c r="X182" s="132"/>
      <c r="Y182" s="132"/>
      <c r="Z182" s="132"/>
      <c r="AA182" s="132"/>
      <c r="AB182" s="132"/>
      <c r="AC182" s="132"/>
      <c r="AD182" s="132"/>
      <c r="AE182" s="132"/>
      <c r="AF182" s="132"/>
      <c r="AG182" s="132"/>
      <c r="AH182" s="132"/>
      <c r="AI182" s="132"/>
      <c r="AJ182" s="132"/>
      <c r="AK182" s="132"/>
      <c r="AL182" s="132"/>
      <c r="AM182" s="132"/>
      <c r="AN182" s="132"/>
      <c r="AO182" s="132"/>
      <c r="AP182" s="132"/>
      <c r="AQ182" s="132"/>
    </row>
    <row r="183" spans="1:43" ht="21.75" customHeight="1">
      <c r="A183" s="126"/>
      <c r="B183" s="133" t="s">
        <v>113</v>
      </c>
      <c r="C183" s="133" t="str">
        <f t="array" ref="C183">INDEX(รายชื่ออาจารย์ตามสาขา!$D:$D,MATCH('เอกสารหมายเลข 1 ส่งเสิรม (2)'!$T183,รายชื่ออาจารย์ตามสาขา!$B:$B,0))</f>
        <v>คณะครุศาสตร์</v>
      </c>
      <c r="D183" s="134" t="str">
        <f t="array" ref="D183">INDEX(รายชื่ออาจารย์ตามสาขา!$E:$E,MATCH('เอกสารหมายเลข 1 ส่งเสิรม (2)'!$T183,รายชื่ออาจารย์ตามสาขา!$B:$B,0))</f>
        <v>สาขาวิชาจิตวิทยาการศึกษาและการแนะแนว</v>
      </c>
      <c r="E183" s="128"/>
      <c r="F183" s="128"/>
      <c r="G183" s="128"/>
      <c r="H183" s="128"/>
      <c r="I183" s="134" t="e">
        <f t="array" aca="1" ref="I183" ca="1">_xludf.IFNA(INDEX(รายชื่ออาจารย์ตามสาขา!$F:$F,MATCH('เอกสารหมายเลข 1 ส่งเสิรม (2)'!$T183,รายชื่ออาจารย์ตามสาขา!$B:$B,0)),"บุคคลภายนอก")</f>
        <v>#NAME?</v>
      </c>
      <c r="J183" s="135" t="e">
        <f t="shared" ca="1" si="170"/>
        <v>#NAME?</v>
      </c>
      <c r="K183" s="135" t="e">
        <f t="shared" ca="1" si="171"/>
        <v>#NAME?</v>
      </c>
      <c r="L183" s="135"/>
      <c r="M183" s="135" t="e">
        <f t="shared" ca="1" si="172"/>
        <v>#NAME?</v>
      </c>
      <c r="N183" s="135" t="e">
        <f t="shared" ca="1" si="173"/>
        <v>#NAME?</v>
      </c>
      <c r="O183" s="135" t="e">
        <f t="shared" ca="1" si="174"/>
        <v>#NAME?</v>
      </c>
      <c r="P183" s="135" t="e">
        <f t="shared" ca="1" si="3"/>
        <v>#NAME?</v>
      </c>
      <c r="Q183" s="126"/>
      <c r="R183" s="126"/>
      <c r="S183" s="128"/>
      <c r="T183" s="136">
        <v>1489900063907</v>
      </c>
      <c r="U183" s="136">
        <v>1489900063907</v>
      </c>
      <c r="V183" s="131">
        <f t="shared" si="12"/>
        <v>1</v>
      </c>
      <c r="W183" s="68" t="e">
        <f t="shared" ca="1" si="13"/>
        <v>#NAME?</v>
      </c>
      <c r="X183" s="132"/>
      <c r="Y183" s="132"/>
      <c r="Z183" s="132"/>
      <c r="AA183" s="132"/>
      <c r="AB183" s="132"/>
      <c r="AC183" s="132"/>
      <c r="AD183" s="132"/>
      <c r="AE183" s="132"/>
      <c r="AF183" s="132"/>
      <c r="AG183" s="132"/>
      <c r="AH183" s="132"/>
      <c r="AI183" s="132"/>
      <c r="AJ183" s="132"/>
      <c r="AK183" s="132"/>
      <c r="AL183" s="132"/>
      <c r="AM183" s="132"/>
      <c r="AN183" s="132"/>
      <c r="AO183" s="132"/>
      <c r="AP183" s="132"/>
      <c r="AQ183" s="132"/>
    </row>
    <row r="184" spans="1:43" ht="21.75" customHeight="1">
      <c r="A184" s="126">
        <v>5</v>
      </c>
      <c r="B184" s="127" t="s">
        <v>118</v>
      </c>
      <c r="C184" s="127"/>
      <c r="D184" s="128"/>
      <c r="E184" s="128"/>
      <c r="F184" s="128"/>
      <c r="G184" s="128"/>
      <c r="H184" s="128"/>
      <c r="I184" s="128"/>
      <c r="J184" s="129" t="e">
        <f t="shared" ref="J184:O184" ca="1" si="175">SUMIF($D:$D,$B184,J:J)</f>
        <v>#NAME?</v>
      </c>
      <c r="K184" s="129" t="e">
        <f t="shared" ca="1" si="175"/>
        <v>#NAME?</v>
      </c>
      <c r="L184" s="129">
        <f t="shared" si="175"/>
        <v>0</v>
      </c>
      <c r="M184" s="129" t="e">
        <f t="shared" ca="1" si="175"/>
        <v>#NAME?</v>
      </c>
      <c r="N184" s="129" t="e">
        <f t="shared" ca="1" si="175"/>
        <v>#NAME?</v>
      </c>
      <c r="O184" s="129" t="e">
        <f t="shared" ca="1" si="175"/>
        <v>#NAME?</v>
      </c>
      <c r="P184" s="129" t="e">
        <f t="shared" ca="1" si="3"/>
        <v>#NAME?</v>
      </c>
      <c r="Q184" s="126"/>
      <c r="R184" s="126"/>
      <c r="S184" s="128"/>
      <c r="T184" s="137"/>
      <c r="U184" s="137"/>
      <c r="V184" s="131">
        <f t="shared" si="12"/>
        <v>0</v>
      </c>
      <c r="W184" s="68" t="e">
        <f t="shared" ca="1" si="13"/>
        <v>#NAME?</v>
      </c>
      <c r="X184" s="132"/>
      <c r="Y184" s="132"/>
      <c r="Z184" s="132"/>
      <c r="AA184" s="132"/>
      <c r="AB184" s="132"/>
      <c r="AC184" s="132"/>
      <c r="AD184" s="132"/>
      <c r="AE184" s="132"/>
      <c r="AF184" s="132"/>
      <c r="AG184" s="132"/>
      <c r="AH184" s="132"/>
      <c r="AI184" s="132"/>
      <c r="AJ184" s="132"/>
      <c r="AK184" s="132"/>
      <c r="AL184" s="132"/>
      <c r="AM184" s="132"/>
      <c r="AN184" s="132"/>
      <c r="AO184" s="132"/>
      <c r="AP184" s="132"/>
      <c r="AQ184" s="132"/>
    </row>
    <row r="185" spans="1:43" ht="21.75" customHeight="1">
      <c r="A185" s="126"/>
      <c r="B185" s="133" t="s">
        <v>124</v>
      </c>
      <c r="C185" s="133" t="str">
        <f t="array" ref="C185">INDEX(รายชื่ออาจารย์ตามสาขา!$D:$D,MATCH('เอกสารหมายเลข 1 ส่งเสิรม (2)'!$T185,รายชื่ออาจารย์ตามสาขา!$B:$B,0))</f>
        <v>คณะครุศาสตร์</v>
      </c>
      <c r="D185" s="134" t="str">
        <f t="array" ref="D185">INDEX(รายชื่ออาจารย์ตามสาขา!$E:$E,MATCH('เอกสารหมายเลข 1 ส่งเสิรม (2)'!$T185,รายชื่ออาจารย์ตามสาขา!$B:$B,0))</f>
        <v>สาขาวิชานวัตกรรมและคอมพิวเตอร์ศึกษา</v>
      </c>
      <c r="E185" s="128"/>
      <c r="F185" s="128"/>
      <c r="G185" s="128"/>
      <c r="H185" s="128"/>
      <c r="I185" s="134" t="e">
        <f t="array" aca="1" ref="I185" ca="1">_xludf.IFNA(INDEX(รายชื่ออาจารย์ตามสาขา!$F:$F,MATCH('เอกสารหมายเลข 1 ส่งเสิรม (2)'!$T185,รายชื่ออาจารย์ตามสาขา!$B:$B,0)),"บุคคลภายนอก")</f>
        <v>#NAME?</v>
      </c>
      <c r="J185" s="135" t="e">
        <f t="shared" ref="J185:J186" ca="1" si="176">IF(I185="ข้าราชการพลเรือนในสถาบันอุดมศึกษา",1,0)</f>
        <v>#NAME?</v>
      </c>
      <c r="K185" s="135" t="e">
        <f t="shared" ref="K185:K186" ca="1" si="177">IF(I185="พนักงานมหาวิทยาลัย",1,0)</f>
        <v>#NAME?</v>
      </c>
      <c r="L185" s="135"/>
      <c r="M185" s="135" t="e">
        <f t="shared" ref="M185:M186" ca="1" si="178">IF(I185="ลูกจ้างชั่วคราวรายเดือน",1,0)</f>
        <v>#NAME?</v>
      </c>
      <c r="N185" s="135" t="e">
        <f t="shared" ref="N185:N186" ca="1" si="179">IF(I185="อาจารย์พิเศษรายชั่วโมง",1,0)</f>
        <v>#NAME?</v>
      </c>
      <c r="O185" s="135" t="e">
        <f t="shared" ref="O185:O186" ca="1" si="180">IF(I185="บุคคลภายนอก",1,0)</f>
        <v>#NAME?</v>
      </c>
      <c r="P185" s="135" t="e">
        <f t="shared" ca="1" si="3"/>
        <v>#NAME?</v>
      </c>
      <c r="Q185" s="126"/>
      <c r="R185" s="126"/>
      <c r="S185" s="128"/>
      <c r="T185" s="136">
        <v>1409900925402</v>
      </c>
      <c r="U185" s="136">
        <v>1409900925402</v>
      </c>
      <c r="V185" s="131">
        <f t="shared" si="12"/>
        <v>1</v>
      </c>
      <c r="W185" s="68" t="e">
        <f t="shared" ca="1" si="13"/>
        <v>#NAME?</v>
      </c>
      <c r="X185" s="132"/>
      <c r="Y185" s="132"/>
      <c r="Z185" s="132"/>
      <c r="AA185" s="132"/>
      <c r="AB185" s="132"/>
      <c r="AC185" s="132"/>
      <c r="AD185" s="132"/>
      <c r="AE185" s="132"/>
      <c r="AF185" s="132"/>
      <c r="AG185" s="132"/>
      <c r="AH185" s="132"/>
      <c r="AI185" s="132"/>
      <c r="AJ185" s="132"/>
      <c r="AK185" s="132"/>
      <c r="AL185" s="132"/>
      <c r="AM185" s="132"/>
      <c r="AN185" s="132"/>
      <c r="AO185" s="132"/>
      <c r="AP185" s="132"/>
      <c r="AQ185" s="132"/>
    </row>
    <row r="186" spans="1:43" ht="21.75" customHeight="1">
      <c r="A186" s="126"/>
      <c r="B186" s="133" t="s">
        <v>125</v>
      </c>
      <c r="C186" s="133" t="str">
        <f t="array" ref="C186">INDEX(รายชื่ออาจารย์ตามสาขา!$D:$D,MATCH('เอกสารหมายเลข 1 ส่งเสิรม (2)'!$T186,รายชื่ออาจารย์ตามสาขา!$B:$B,0))</f>
        <v>คณะครุศาสตร์</v>
      </c>
      <c r="D186" s="134" t="str">
        <f t="array" ref="D186">INDEX(รายชื่ออาจารย์ตามสาขา!$E:$E,MATCH('เอกสารหมายเลข 1 ส่งเสิรม (2)'!$T186,รายชื่ออาจารย์ตามสาขา!$B:$B,0))</f>
        <v>สาขาวิชานวัตกรรมและคอมพิวเตอร์ศึกษา</v>
      </c>
      <c r="E186" s="128"/>
      <c r="F186" s="128"/>
      <c r="G186" s="128"/>
      <c r="H186" s="128"/>
      <c r="I186" s="134" t="e">
        <f t="array" aca="1" ref="I186" ca="1">_xludf.IFNA(INDEX(รายชื่ออาจารย์ตามสาขา!$F:$F,MATCH('เอกสารหมายเลข 1 ส่งเสิรม (2)'!$T186,รายชื่ออาจารย์ตามสาขา!$B:$B,0)),"บุคคลภายนอก")</f>
        <v>#NAME?</v>
      </c>
      <c r="J186" s="135" t="e">
        <f t="shared" ca="1" si="176"/>
        <v>#NAME?</v>
      </c>
      <c r="K186" s="135" t="e">
        <f t="shared" ca="1" si="177"/>
        <v>#NAME?</v>
      </c>
      <c r="L186" s="135"/>
      <c r="M186" s="135" t="e">
        <f t="shared" ca="1" si="178"/>
        <v>#NAME?</v>
      </c>
      <c r="N186" s="135" t="e">
        <f t="shared" ca="1" si="179"/>
        <v>#NAME?</v>
      </c>
      <c r="O186" s="135" t="e">
        <f t="shared" ca="1" si="180"/>
        <v>#NAME?</v>
      </c>
      <c r="P186" s="135" t="e">
        <f t="shared" ca="1" si="3"/>
        <v>#NAME?</v>
      </c>
      <c r="Q186" s="126"/>
      <c r="R186" s="126"/>
      <c r="S186" s="128"/>
      <c r="T186" s="136">
        <v>1600100002290</v>
      </c>
      <c r="U186" s="136">
        <v>1600100002290</v>
      </c>
      <c r="V186" s="131">
        <f t="shared" si="12"/>
        <v>1</v>
      </c>
      <c r="W186" s="68" t="e">
        <f t="shared" ca="1" si="13"/>
        <v>#NAME?</v>
      </c>
      <c r="X186" s="132"/>
      <c r="Y186" s="132"/>
      <c r="Z186" s="132"/>
      <c r="AA186" s="132"/>
      <c r="AB186" s="132"/>
      <c r="AC186" s="132"/>
      <c r="AD186" s="132"/>
      <c r="AE186" s="132"/>
      <c r="AF186" s="132"/>
      <c r="AG186" s="132"/>
      <c r="AH186" s="132"/>
      <c r="AI186" s="132"/>
      <c r="AJ186" s="132"/>
      <c r="AK186" s="132"/>
      <c r="AL186" s="132"/>
      <c r="AM186" s="132"/>
      <c r="AN186" s="132"/>
      <c r="AO186" s="132"/>
      <c r="AP186" s="132"/>
      <c r="AQ186" s="132"/>
    </row>
    <row r="187" spans="1:43" ht="21.75" customHeight="1">
      <c r="A187" s="126">
        <v>6</v>
      </c>
      <c r="B187" s="127" t="s">
        <v>130</v>
      </c>
      <c r="C187" s="127"/>
      <c r="D187" s="128"/>
      <c r="E187" s="128"/>
      <c r="F187" s="128"/>
      <c r="G187" s="128"/>
      <c r="H187" s="128"/>
      <c r="I187" s="128"/>
      <c r="J187" s="129" t="e">
        <f t="shared" ref="J187:O187" ca="1" si="181">SUMIF($D:$D,$B187,J:J)</f>
        <v>#NAME?</v>
      </c>
      <c r="K187" s="129" t="e">
        <f t="shared" ca="1" si="181"/>
        <v>#NAME?</v>
      </c>
      <c r="L187" s="129">
        <f t="shared" si="181"/>
        <v>0</v>
      </c>
      <c r="M187" s="129" t="e">
        <f t="shared" ca="1" si="181"/>
        <v>#NAME?</v>
      </c>
      <c r="N187" s="129" t="e">
        <f t="shared" ca="1" si="181"/>
        <v>#NAME?</v>
      </c>
      <c r="O187" s="129" t="e">
        <f t="shared" ca="1" si="181"/>
        <v>#NAME?</v>
      </c>
      <c r="P187" s="129" t="e">
        <f t="shared" ca="1" si="3"/>
        <v>#NAME?</v>
      </c>
      <c r="Q187" s="126"/>
      <c r="R187" s="126"/>
      <c r="S187" s="128"/>
      <c r="T187" s="137"/>
      <c r="U187" s="137"/>
      <c r="V187" s="131">
        <f t="shared" si="12"/>
        <v>0</v>
      </c>
      <c r="W187" s="68" t="e">
        <f t="shared" ca="1" si="13"/>
        <v>#NAME?</v>
      </c>
      <c r="X187" s="132"/>
      <c r="Y187" s="132"/>
      <c r="Z187" s="132"/>
      <c r="AA187" s="132"/>
      <c r="AB187" s="132"/>
      <c r="AC187" s="132"/>
      <c r="AD187" s="132"/>
      <c r="AE187" s="132"/>
      <c r="AF187" s="132"/>
      <c r="AG187" s="132"/>
      <c r="AH187" s="132"/>
      <c r="AI187" s="132"/>
      <c r="AJ187" s="132"/>
      <c r="AK187" s="132"/>
      <c r="AL187" s="132"/>
      <c r="AM187" s="132"/>
      <c r="AN187" s="132"/>
      <c r="AO187" s="132"/>
      <c r="AP187" s="132"/>
      <c r="AQ187" s="132"/>
    </row>
    <row r="188" spans="1:43" ht="21.75" customHeight="1">
      <c r="A188" s="126"/>
      <c r="B188" s="133" t="s">
        <v>133</v>
      </c>
      <c r="C188" s="133" t="str">
        <f t="array" ref="C188">INDEX(รายชื่ออาจารย์ตามสาขา!$D:$D,MATCH('เอกสารหมายเลข 1 ส่งเสิรม (2)'!$T188,รายชื่ออาจารย์ตามสาขา!$B:$B,0))</f>
        <v>คณะครุศาสตร์</v>
      </c>
      <c r="D188" s="134" t="str">
        <f t="array" ref="D188">INDEX(รายชื่ออาจารย์ตามสาขา!$E:$E,MATCH('เอกสารหมายเลข 1 ส่งเสิรม (2)'!$T188,รายชื่ออาจารย์ตามสาขา!$B:$B,0))</f>
        <v>สาขาวิชาพลศึกษาและวิทยาศาสตร์การกีฬา</v>
      </c>
      <c r="E188" s="128"/>
      <c r="F188" s="128"/>
      <c r="G188" s="128"/>
      <c r="H188" s="128"/>
      <c r="I188" s="134" t="e">
        <f t="array" aca="1" ref="I188" ca="1">_xludf.IFNA(INDEX(รายชื่ออาจารย์ตามสาขา!$F:$F,MATCH('เอกสารหมายเลข 1 ส่งเสิรม (2)'!$T188,รายชื่ออาจารย์ตามสาขา!$B:$B,0)),"บุคคลภายนอก")</f>
        <v>#NAME?</v>
      </c>
      <c r="J188" s="135" t="e">
        <f t="shared" ref="J188:J189" ca="1" si="182">IF(I188="ข้าราชการพลเรือนในสถาบันอุดมศึกษา",1,0)</f>
        <v>#NAME?</v>
      </c>
      <c r="K188" s="135" t="e">
        <f t="shared" ref="K188:K189" ca="1" si="183">IF(I188="พนักงานมหาวิทยาลัย",1,0)</f>
        <v>#NAME?</v>
      </c>
      <c r="L188" s="135"/>
      <c r="M188" s="135" t="e">
        <f t="shared" ref="M188:M189" ca="1" si="184">IF(I188="ลูกจ้างชั่วคราวรายเดือน",1,0)</f>
        <v>#NAME?</v>
      </c>
      <c r="N188" s="135" t="e">
        <f t="shared" ref="N188:N189" ca="1" si="185">IF(I188="อาจารย์พิเศษรายชั่วโมง",1,0)</f>
        <v>#NAME?</v>
      </c>
      <c r="O188" s="135" t="e">
        <f t="shared" ref="O188:O189" ca="1" si="186">IF(I188="บุคคลภายนอก",1,0)</f>
        <v>#NAME?</v>
      </c>
      <c r="P188" s="135" t="e">
        <f t="shared" ca="1" si="3"/>
        <v>#NAME?</v>
      </c>
      <c r="Q188" s="126"/>
      <c r="R188" s="126"/>
      <c r="S188" s="128"/>
      <c r="T188" s="136">
        <v>1470500075268</v>
      </c>
      <c r="U188" s="136">
        <v>1470500075268</v>
      </c>
      <c r="V188" s="131">
        <f t="shared" si="12"/>
        <v>1</v>
      </c>
      <c r="W188" s="68" t="e">
        <f t="shared" ca="1" si="13"/>
        <v>#NAME?</v>
      </c>
      <c r="X188" s="132"/>
      <c r="Y188" s="132"/>
      <c r="Z188" s="132"/>
      <c r="AA188" s="132"/>
      <c r="AB188" s="132"/>
      <c r="AC188" s="132"/>
      <c r="AD188" s="132"/>
      <c r="AE188" s="132"/>
      <c r="AF188" s="132"/>
      <c r="AG188" s="132"/>
      <c r="AH188" s="132"/>
      <c r="AI188" s="132"/>
      <c r="AJ188" s="132"/>
      <c r="AK188" s="132"/>
      <c r="AL188" s="132"/>
      <c r="AM188" s="132"/>
      <c r="AN188" s="132"/>
      <c r="AO188" s="132"/>
      <c r="AP188" s="132"/>
      <c r="AQ188" s="132"/>
    </row>
    <row r="189" spans="1:43" ht="21.75" customHeight="1">
      <c r="A189" s="126"/>
      <c r="B189" s="133" t="s">
        <v>139</v>
      </c>
      <c r="C189" s="133" t="str">
        <f t="array" ref="C189">INDEX(รายชื่ออาจารย์ตามสาขา!$D:$D,MATCH('เอกสารหมายเลข 1 ส่งเสิรม (2)'!$T189,รายชื่ออาจารย์ตามสาขา!$B:$B,0))</f>
        <v>คณะครุศาสตร์</v>
      </c>
      <c r="D189" s="134" t="str">
        <f t="array" ref="D189">INDEX(รายชื่ออาจารย์ตามสาขา!$E:$E,MATCH('เอกสารหมายเลข 1 ส่งเสิรม (2)'!$T189,รายชื่ออาจารย์ตามสาขา!$B:$B,0))</f>
        <v>สาขาวิชาพลศึกษาและวิทยาศาสตร์การกีฬา</v>
      </c>
      <c r="E189" s="128"/>
      <c r="F189" s="128"/>
      <c r="G189" s="128"/>
      <c r="H189" s="128"/>
      <c r="I189" s="134" t="e">
        <f t="array" aca="1" ref="I189" ca="1">_xludf.IFNA(INDEX(รายชื่ออาจารย์ตามสาขา!$F:$F,MATCH('เอกสารหมายเลข 1 ส่งเสิรม (2)'!$T189,รายชื่ออาจารย์ตามสาขา!$B:$B,0)),"บุคคลภายนอก")</f>
        <v>#NAME?</v>
      </c>
      <c r="J189" s="135" t="e">
        <f t="shared" ca="1" si="182"/>
        <v>#NAME?</v>
      </c>
      <c r="K189" s="135" t="e">
        <f t="shared" ca="1" si="183"/>
        <v>#NAME?</v>
      </c>
      <c r="L189" s="135"/>
      <c r="M189" s="135" t="e">
        <f t="shared" ca="1" si="184"/>
        <v>#NAME?</v>
      </c>
      <c r="N189" s="135" t="e">
        <f t="shared" ca="1" si="185"/>
        <v>#NAME?</v>
      </c>
      <c r="O189" s="135" t="e">
        <f t="shared" ca="1" si="186"/>
        <v>#NAME?</v>
      </c>
      <c r="P189" s="135" t="e">
        <f t="shared" ca="1" si="3"/>
        <v>#NAME?</v>
      </c>
      <c r="Q189" s="126"/>
      <c r="R189" s="126"/>
      <c r="S189" s="128"/>
      <c r="T189" s="136">
        <v>3470101531908</v>
      </c>
      <c r="U189" s="136">
        <v>3470101531908</v>
      </c>
      <c r="V189" s="131">
        <f t="shared" si="12"/>
        <v>1</v>
      </c>
      <c r="W189" s="68" t="e">
        <f t="shared" ca="1" si="13"/>
        <v>#NAME?</v>
      </c>
      <c r="X189" s="132"/>
      <c r="Y189" s="132"/>
      <c r="Z189" s="132"/>
      <c r="AA189" s="132"/>
      <c r="AB189" s="132"/>
      <c r="AC189" s="132"/>
      <c r="AD189" s="132"/>
      <c r="AE189" s="132"/>
      <c r="AF189" s="132"/>
      <c r="AG189" s="132"/>
      <c r="AH189" s="132"/>
      <c r="AI189" s="132"/>
      <c r="AJ189" s="132"/>
      <c r="AK189" s="132"/>
      <c r="AL189" s="132"/>
      <c r="AM189" s="132"/>
      <c r="AN189" s="132"/>
      <c r="AO189" s="132"/>
      <c r="AP189" s="132"/>
      <c r="AQ189" s="132"/>
    </row>
    <row r="190" spans="1:43" ht="21.75" customHeight="1">
      <c r="A190" s="126">
        <v>7</v>
      </c>
      <c r="B190" s="127" t="s">
        <v>141</v>
      </c>
      <c r="C190" s="127"/>
      <c r="D190" s="128"/>
      <c r="E190" s="128"/>
      <c r="F190" s="128"/>
      <c r="G190" s="128"/>
      <c r="H190" s="128"/>
      <c r="I190" s="128"/>
      <c r="J190" s="129" t="e">
        <f t="shared" ref="J190:O190" ca="1" si="187">SUMIF($D:$D,$B190,J:J)</f>
        <v>#NAME?</v>
      </c>
      <c r="K190" s="129" t="e">
        <f t="shared" ca="1" si="187"/>
        <v>#NAME?</v>
      </c>
      <c r="L190" s="129">
        <f t="shared" si="187"/>
        <v>0</v>
      </c>
      <c r="M190" s="129" t="e">
        <f t="shared" ca="1" si="187"/>
        <v>#NAME?</v>
      </c>
      <c r="N190" s="129" t="e">
        <f t="shared" ca="1" si="187"/>
        <v>#NAME?</v>
      </c>
      <c r="O190" s="129" t="e">
        <f t="shared" ca="1" si="187"/>
        <v>#NAME?</v>
      </c>
      <c r="P190" s="129" t="e">
        <f t="shared" ca="1" si="3"/>
        <v>#NAME?</v>
      </c>
      <c r="Q190" s="126"/>
      <c r="R190" s="126"/>
      <c r="S190" s="128"/>
      <c r="T190" s="137"/>
      <c r="U190" s="137"/>
      <c r="V190" s="131">
        <f t="shared" si="12"/>
        <v>0</v>
      </c>
      <c r="W190" s="68" t="e">
        <f t="shared" ca="1" si="13"/>
        <v>#NAME?</v>
      </c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2"/>
      <c r="AO190" s="132"/>
      <c r="AP190" s="132"/>
      <c r="AQ190" s="132"/>
    </row>
    <row r="191" spans="1:43" ht="21.75" customHeight="1">
      <c r="A191" s="126"/>
      <c r="B191" s="133" t="s">
        <v>145</v>
      </c>
      <c r="C191" s="133" t="str">
        <f t="array" ref="C191">INDEX(รายชื่ออาจารย์ตามสาขา!$D:$D,MATCH('เอกสารหมายเลข 1 ส่งเสิรม (2)'!$T191,รายชื่ออาจารย์ตามสาขา!$B:$B,0))</f>
        <v>คณะครุศาสตร์</v>
      </c>
      <c r="D191" s="134" t="str">
        <f t="array" ref="D191">INDEX(รายชื่ออาจารย์ตามสาขา!$E:$E,MATCH('เอกสารหมายเลข 1 ส่งเสิรม (2)'!$T191,รายชื่ออาจารย์ตามสาขา!$B:$B,0))</f>
        <v>สาขาวิชาวิจัยและประเมินผลการศึกษา</v>
      </c>
      <c r="E191" s="128"/>
      <c r="F191" s="128"/>
      <c r="G191" s="128"/>
      <c r="H191" s="128"/>
      <c r="I191" s="134" t="e">
        <f t="array" aca="1" ref="I191" ca="1">_xludf.IFNA(INDEX(รายชื่ออาจารย์ตามสาขา!$F:$F,MATCH('เอกสารหมายเลข 1 ส่งเสิรม (2)'!$T191,รายชื่ออาจารย์ตามสาขา!$B:$B,0)),"บุคคลภายนอก")</f>
        <v>#NAME?</v>
      </c>
      <c r="J191" s="135" t="e">
        <f ca="1">IF(I191="ข้าราชการพลเรือนในสถาบันอุดมศึกษา",1,0)</f>
        <v>#NAME?</v>
      </c>
      <c r="K191" s="135" t="e">
        <f ca="1">IF(I191="พนักงานมหาวิทยาลัย",1,0)</f>
        <v>#NAME?</v>
      </c>
      <c r="L191" s="135"/>
      <c r="M191" s="135" t="e">
        <f ca="1">IF(I191="ลูกจ้างชั่วคราวรายเดือน",1,0)</f>
        <v>#NAME?</v>
      </c>
      <c r="N191" s="135" t="e">
        <f ca="1">IF(I191="อาจารย์พิเศษรายชั่วโมง",1,0)</f>
        <v>#NAME?</v>
      </c>
      <c r="O191" s="135" t="e">
        <f ca="1">IF(I191="บุคคลภายนอก",1,0)</f>
        <v>#NAME?</v>
      </c>
      <c r="P191" s="135" t="e">
        <f t="shared" ca="1" si="3"/>
        <v>#NAME?</v>
      </c>
      <c r="Q191" s="126"/>
      <c r="R191" s="126"/>
      <c r="S191" s="128"/>
      <c r="T191" s="136">
        <v>3470101407841</v>
      </c>
      <c r="U191" s="136">
        <v>3470101407841</v>
      </c>
      <c r="V191" s="131">
        <f t="shared" si="12"/>
        <v>1</v>
      </c>
      <c r="W191" s="68" t="e">
        <f t="shared" ca="1" si="13"/>
        <v>#NAME?</v>
      </c>
      <c r="X191" s="132"/>
      <c r="Y191" s="132"/>
      <c r="Z191" s="132"/>
      <c r="AA191" s="132"/>
      <c r="AB191" s="132"/>
      <c r="AC191" s="132"/>
      <c r="AD191" s="132"/>
      <c r="AE191" s="132"/>
      <c r="AF191" s="132"/>
      <c r="AG191" s="132"/>
      <c r="AH191" s="132"/>
      <c r="AI191" s="132"/>
      <c r="AJ191" s="132"/>
      <c r="AK191" s="132"/>
      <c r="AL191" s="132"/>
      <c r="AM191" s="132"/>
      <c r="AN191" s="132"/>
      <c r="AO191" s="132"/>
      <c r="AP191" s="132"/>
      <c r="AQ191" s="132"/>
    </row>
    <row r="192" spans="1:43" ht="21.75" customHeight="1">
      <c r="A192" s="126">
        <v>8</v>
      </c>
      <c r="B192" s="127" t="s">
        <v>148</v>
      </c>
      <c r="C192" s="127"/>
      <c r="D192" s="128"/>
      <c r="E192" s="128"/>
      <c r="F192" s="128"/>
      <c r="G192" s="128"/>
      <c r="H192" s="128"/>
      <c r="I192" s="128"/>
      <c r="J192" s="129" t="e">
        <f t="shared" ref="J192:O192" ca="1" si="188">SUMIF($D:$D,$B192,J:J)</f>
        <v>#NAME?</v>
      </c>
      <c r="K192" s="129" t="e">
        <f t="shared" ca="1" si="188"/>
        <v>#NAME?</v>
      </c>
      <c r="L192" s="129">
        <f t="shared" si="188"/>
        <v>0</v>
      </c>
      <c r="M192" s="129" t="e">
        <f t="shared" ca="1" si="188"/>
        <v>#NAME?</v>
      </c>
      <c r="N192" s="129" t="e">
        <f t="shared" ca="1" si="188"/>
        <v>#NAME?</v>
      </c>
      <c r="O192" s="129" t="e">
        <f t="shared" ca="1" si="188"/>
        <v>#NAME?</v>
      </c>
      <c r="P192" s="129" t="e">
        <f t="shared" ca="1" si="3"/>
        <v>#NAME?</v>
      </c>
      <c r="Q192" s="126"/>
      <c r="R192" s="126"/>
      <c r="S192" s="128"/>
      <c r="T192" s="137"/>
      <c r="U192" s="137"/>
      <c r="V192" s="131">
        <f t="shared" si="12"/>
        <v>0</v>
      </c>
      <c r="W192" s="68" t="e">
        <f t="shared" ca="1" si="13"/>
        <v>#NAME?</v>
      </c>
      <c r="X192" s="132"/>
      <c r="Y192" s="132"/>
      <c r="Z192" s="132"/>
      <c r="AA192" s="132"/>
      <c r="AB192" s="132"/>
      <c r="AC192" s="132"/>
      <c r="AD192" s="132"/>
      <c r="AE192" s="132"/>
      <c r="AF192" s="132"/>
      <c r="AG192" s="132"/>
      <c r="AH192" s="132"/>
      <c r="AI192" s="132"/>
      <c r="AJ192" s="132"/>
      <c r="AK192" s="132"/>
      <c r="AL192" s="132"/>
      <c r="AM192" s="132"/>
      <c r="AN192" s="132"/>
      <c r="AO192" s="132"/>
      <c r="AP192" s="132"/>
      <c r="AQ192" s="132"/>
    </row>
    <row r="193" spans="1:43" ht="21.75" customHeight="1">
      <c r="A193" s="126"/>
      <c r="B193" s="133" t="s">
        <v>147</v>
      </c>
      <c r="C193" s="133" t="str">
        <f t="array" ref="C193">INDEX(รายชื่ออาจารย์ตามสาขา!$D:$D,MATCH('เอกสารหมายเลข 1 ส่งเสิรม (2)'!$T193,รายชื่ออาจารย์ตามสาขา!$B:$B,0))</f>
        <v>คณะครุศาสตร์</v>
      </c>
      <c r="D193" s="134" t="str">
        <f t="array" ref="D193">INDEX(รายชื่ออาจารย์ตามสาขา!$E:$E,MATCH('เอกสารหมายเลข 1 ส่งเสิรม (2)'!$T193,รายชื่ออาจารย์ตามสาขา!$B:$B,0))</f>
        <v>สาขาวิชาวิทยาศาสตร์</v>
      </c>
      <c r="E193" s="128"/>
      <c r="F193" s="128"/>
      <c r="G193" s="128"/>
      <c r="H193" s="128"/>
      <c r="I193" s="134" t="e">
        <f t="array" aca="1" ref="I193" ca="1">_xludf.IFNA(INDEX(รายชื่ออาจารย์ตามสาขา!$F:$F,MATCH('เอกสารหมายเลข 1 ส่งเสิรม (2)'!$T193,รายชื่ออาจารย์ตามสาขา!$B:$B,0)),"บุคคลภายนอก")</f>
        <v>#NAME?</v>
      </c>
      <c r="J193" s="135" t="e">
        <f ca="1">IF(I193="ข้าราชการพลเรือนในสถาบันอุดมศึกษา",1,0)</f>
        <v>#NAME?</v>
      </c>
      <c r="K193" s="135" t="e">
        <f ca="1">IF(I193="พนักงานมหาวิทยาลัย",1,0)</f>
        <v>#NAME?</v>
      </c>
      <c r="L193" s="135"/>
      <c r="M193" s="135" t="e">
        <f ca="1">IF(I193="ลูกจ้างชั่วคราวรายเดือน",1,0)</f>
        <v>#NAME?</v>
      </c>
      <c r="N193" s="135" t="e">
        <f ca="1">IF(I193="อาจารย์พิเศษรายชั่วโมง",1,0)</f>
        <v>#NAME?</v>
      </c>
      <c r="O193" s="135" t="e">
        <f ca="1">IF(I193="บุคคลภายนอก",1,0)</f>
        <v>#NAME?</v>
      </c>
      <c r="P193" s="135" t="e">
        <f t="shared" ca="1" si="3"/>
        <v>#NAME?</v>
      </c>
      <c r="Q193" s="126"/>
      <c r="R193" s="126"/>
      <c r="S193" s="128"/>
      <c r="T193" s="136">
        <v>1489900009856</v>
      </c>
      <c r="U193" s="136">
        <v>1489900009856</v>
      </c>
      <c r="V193" s="131">
        <f t="shared" si="12"/>
        <v>1</v>
      </c>
      <c r="W193" s="68" t="e">
        <f t="shared" ca="1" si="13"/>
        <v>#NAME?</v>
      </c>
      <c r="X193" s="132"/>
      <c r="Y193" s="132"/>
      <c r="Z193" s="132"/>
      <c r="AA193" s="132"/>
      <c r="AB193" s="132"/>
      <c r="AC193" s="132"/>
      <c r="AD193" s="132"/>
      <c r="AE193" s="132"/>
      <c r="AF193" s="132"/>
      <c r="AG193" s="132"/>
      <c r="AH193" s="132"/>
      <c r="AI193" s="132"/>
      <c r="AJ193" s="132"/>
      <c r="AK193" s="132"/>
      <c r="AL193" s="132"/>
      <c r="AM193" s="132"/>
      <c r="AN193" s="132"/>
      <c r="AO193" s="132"/>
      <c r="AP193" s="132"/>
      <c r="AQ193" s="132"/>
    </row>
    <row r="194" spans="1:43" ht="21.75" customHeight="1">
      <c r="A194" s="126">
        <v>9</v>
      </c>
      <c r="B194" s="127" t="s">
        <v>150</v>
      </c>
      <c r="C194" s="127"/>
      <c r="D194" s="128"/>
      <c r="E194" s="128"/>
      <c r="F194" s="128"/>
      <c r="G194" s="128"/>
      <c r="H194" s="128"/>
      <c r="I194" s="128"/>
      <c r="J194" s="129" t="e">
        <f t="shared" ref="J194:O194" ca="1" si="189">SUMIF($D:$D,$B194,J:J)</f>
        <v>#NAME?</v>
      </c>
      <c r="K194" s="129" t="e">
        <f t="shared" ca="1" si="189"/>
        <v>#NAME?</v>
      </c>
      <c r="L194" s="129">
        <f t="shared" si="189"/>
        <v>0</v>
      </c>
      <c r="M194" s="129" t="e">
        <f t="shared" ca="1" si="189"/>
        <v>#NAME?</v>
      </c>
      <c r="N194" s="129" t="e">
        <f t="shared" ca="1" si="189"/>
        <v>#NAME?</v>
      </c>
      <c r="O194" s="129" t="e">
        <f t="shared" ca="1" si="189"/>
        <v>#NAME?</v>
      </c>
      <c r="P194" s="129" t="e">
        <f t="shared" ca="1" si="3"/>
        <v>#NAME?</v>
      </c>
      <c r="Q194" s="126"/>
      <c r="R194" s="126"/>
      <c r="S194" s="128"/>
      <c r="T194" s="137"/>
      <c r="U194" s="137"/>
      <c r="V194" s="131">
        <f t="shared" si="12"/>
        <v>0</v>
      </c>
      <c r="W194" s="68" t="e">
        <f t="shared" ca="1" si="13"/>
        <v>#NAME?</v>
      </c>
      <c r="X194" s="132"/>
      <c r="Y194" s="132"/>
      <c r="Z194" s="132"/>
      <c r="AA194" s="132"/>
      <c r="AB194" s="132"/>
      <c r="AC194" s="132"/>
      <c r="AD194" s="132"/>
      <c r="AE194" s="132"/>
      <c r="AF194" s="132"/>
      <c r="AG194" s="132"/>
      <c r="AH194" s="132"/>
      <c r="AI194" s="132"/>
      <c r="AJ194" s="132"/>
      <c r="AK194" s="132"/>
      <c r="AL194" s="132"/>
      <c r="AM194" s="132"/>
      <c r="AN194" s="132"/>
      <c r="AO194" s="132"/>
      <c r="AP194" s="132"/>
      <c r="AQ194" s="132"/>
    </row>
    <row r="195" spans="1:43" ht="21.75" customHeight="1">
      <c r="A195" s="138"/>
      <c r="B195" s="133" t="s">
        <v>149</v>
      </c>
      <c r="C195" s="133" t="str">
        <f t="array" ref="C195">INDEX(รายชื่ออาจารย์ตามสาขา!$D:$D,MATCH('เอกสารหมายเลข 1 ส่งเสิรม (2)'!$T195,รายชื่ออาจารย์ตามสาขา!$B:$B,0))</f>
        <v>คณะครุศาสตร์</v>
      </c>
      <c r="D195" s="134" t="str">
        <f t="array" ref="D195">INDEX(รายชื่ออาจารย์ตามสาขา!$E:$E,MATCH('เอกสารหมายเลข 1 ส่งเสิรม (2)'!$T195,รายชื่ออาจารย์ตามสาขา!$B:$B,0))</f>
        <v>สาขาวิชาสังคมศึกษา</v>
      </c>
      <c r="E195" s="134"/>
      <c r="F195" s="134"/>
      <c r="G195" s="134"/>
      <c r="H195" s="134"/>
      <c r="I195" s="134" t="e">
        <f t="array" aca="1" ref="I195" ca="1">_xludf.IFNA(INDEX(รายชื่ออาจารย์ตามสาขา!$F:$F,MATCH('เอกสารหมายเลข 1 ส่งเสิรม (2)'!$T195,รายชื่ออาจารย์ตามสาขา!$B:$B,0)),"บุคคลภายนอก")</f>
        <v>#NAME?</v>
      </c>
      <c r="J195" s="135" t="e">
        <f ca="1">IF(I195="ข้าราชการพลเรือนในสถาบันอุดมศึกษา",1,0)</f>
        <v>#NAME?</v>
      </c>
      <c r="K195" s="135" t="e">
        <f ca="1">IF(I195="พนักงานมหาวิทยาลัย",1,0)</f>
        <v>#NAME?</v>
      </c>
      <c r="L195" s="135"/>
      <c r="M195" s="135" t="e">
        <f ca="1">IF(I195="ลูกจ้างชั่วคราวรายเดือน",1,0)</f>
        <v>#NAME?</v>
      </c>
      <c r="N195" s="135" t="e">
        <f ca="1">IF(I195="อาจารย์พิเศษรายชั่วโมง",1,0)</f>
        <v>#NAME?</v>
      </c>
      <c r="O195" s="135" t="e">
        <f ca="1">IF(I195="บุคคลภายนอก",1,0)</f>
        <v>#NAME?</v>
      </c>
      <c r="P195" s="135" t="e">
        <f t="shared" ca="1" si="3"/>
        <v>#NAME?</v>
      </c>
      <c r="Q195" s="138"/>
      <c r="R195" s="138"/>
      <c r="S195" s="134"/>
      <c r="T195" s="136">
        <v>1102000373302</v>
      </c>
      <c r="U195" s="136">
        <v>1102000373302</v>
      </c>
      <c r="V195" s="131">
        <f t="shared" si="12"/>
        <v>1</v>
      </c>
      <c r="W195" s="68" t="e">
        <f t="shared" ca="1" si="13"/>
        <v>#NAME?</v>
      </c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</row>
    <row r="196" spans="1:43" ht="21.75" customHeight="1">
      <c r="A196" s="126">
        <v>10</v>
      </c>
      <c r="B196" s="127" t="s">
        <v>158</v>
      </c>
      <c r="C196" s="127"/>
      <c r="D196" s="128"/>
      <c r="E196" s="128"/>
      <c r="F196" s="128"/>
      <c r="G196" s="128"/>
      <c r="H196" s="128"/>
      <c r="I196" s="128"/>
      <c r="J196" s="129" t="e">
        <f t="shared" ref="J196:O196" ca="1" si="190">SUMIF($D:$D,$B196,J:J)</f>
        <v>#NAME?</v>
      </c>
      <c r="K196" s="129" t="e">
        <f t="shared" ca="1" si="190"/>
        <v>#NAME?</v>
      </c>
      <c r="L196" s="129">
        <f t="shared" si="190"/>
        <v>0</v>
      </c>
      <c r="M196" s="129" t="e">
        <f t="shared" ca="1" si="190"/>
        <v>#NAME?</v>
      </c>
      <c r="N196" s="129" t="e">
        <f t="shared" ca="1" si="190"/>
        <v>#NAME?</v>
      </c>
      <c r="O196" s="129" t="e">
        <f t="shared" ca="1" si="190"/>
        <v>#NAME?</v>
      </c>
      <c r="P196" s="129" t="e">
        <f t="shared" ca="1" si="3"/>
        <v>#NAME?</v>
      </c>
      <c r="Q196" s="126"/>
      <c r="R196" s="126"/>
      <c r="S196" s="128"/>
      <c r="T196" s="137"/>
      <c r="U196" s="137"/>
      <c r="V196" s="131">
        <f t="shared" si="12"/>
        <v>0</v>
      </c>
      <c r="W196" s="68" t="e">
        <f t="shared" ca="1" si="13"/>
        <v>#NAME?</v>
      </c>
      <c r="X196" s="132"/>
      <c r="Y196" s="132"/>
      <c r="Z196" s="132"/>
      <c r="AA196" s="132"/>
      <c r="AB196" s="132"/>
      <c r="AC196" s="132"/>
      <c r="AD196" s="132"/>
      <c r="AE196" s="132"/>
      <c r="AF196" s="132"/>
      <c r="AG196" s="132"/>
      <c r="AH196" s="132"/>
      <c r="AI196" s="132"/>
      <c r="AJ196" s="132"/>
      <c r="AK196" s="132"/>
      <c r="AL196" s="132"/>
      <c r="AM196" s="132"/>
      <c r="AN196" s="132"/>
      <c r="AO196" s="132"/>
      <c r="AP196" s="132"/>
      <c r="AQ196" s="132"/>
    </row>
    <row r="197" spans="1:43" ht="21.75" customHeight="1">
      <c r="A197" s="138"/>
      <c r="B197" s="133" t="s">
        <v>176</v>
      </c>
      <c r="C197" s="133" t="str">
        <f t="array" ref="C197">INDEX(รายชื่ออาจารย์ตามสาขา!$D:$D,MATCH('เอกสารหมายเลข 1 ส่งเสิรม (2)'!$T197,รายชื่ออาจารย์ตามสาขา!$B:$B,0))</f>
        <v>คณะครุศาสตร์</v>
      </c>
      <c r="D197" s="134" t="str">
        <f t="array" ref="D197">INDEX(รายชื่ออาจารย์ตามสาขา!$E:$E,MATCH('เอกสารหมายเลข 1 ส่งเสิรม (2)'!$T197,รายชื่ออาจารย์ตามสาขา!$B:$B,0))</f>
        <v>สาขาวิชาหลักสูตรและการสอน</v>
      </c>
      <c r="E197" s="134"/>
      <c r="F197" s="134"/>
      <c r="G197" s="134"/>
      <c r="H197" s="134"/>
      <c r="I197" s="134" t="e">
        <f t="array" aca="1" ref="I197" ca="1">_xludf.IFNA(INDEX(รายชื่ออาจารย์ตามสาขา!$F:$F,MATCH('เอกสารหมายเลข 1 ส่งเสิรม (2)'!$T197,รายชื่ออาจารย์ตามสาขา!$B:$B,0)),"บุคคลภายนอก")</f>
        <v>#NAME?</v>
      </c>
      <c r="J197" s="135" t="e">
        <f t="shared" ref="J197:J199" ca="1" si="191">IF(I197="ข้าราชการพลเรือนในสถาบันอุดมศึกษา",1,0)</f>
        <v>#NAME?</v>
      </c>
      <c r="K197" s="135" t="e">
        <f t="shared" ref="K197:K199" ca="1" si="192">IF(I197="พนักงานมหาวิทยาลัย",1,0)</f>
        <v>#NAME?</v>
      </c>
      <c r="L197" s="135"/>
      <c r="M197" s="135" t="e">
        <f t="shared" ref="M197:M199" ca="1" si="193">IF(I197="ลูกจ้างชั่วคราวรายเดือน",1,0)</f>
        <v>#NAME?</v>
      </c>
      <c r="N197" s="135" t="e">
        <f t="shared" ref="N197:N199" ca="1" si="194">IF(I197="อาจารย์พิเศษรายชั่วโมง",1,0)</f>
        <v>#NAME?</v>
      </c>
      <c r="O197" s="135" t="e">
        <f t="shared" ref="O197:O199" ca="1" si="195">IF(I197="บุคคลภายนอก",1,0)</f>
        <v>#NAME?</v>
      </c>
      <c r="P197" s="135" t="e">
        <f t="shared" ca="1" si="3"/>
        <v>#NAME?</v>
      </c>
      <c r="Q197" s="138"/>
      <c r="R197" s="138"/>
      <c r="S197" s="134"/>
      <c r="T197" s="136">
        <v>1529900042038</v>
      </c>
      <c r="U197" s="136">
        <v>1529900042038</v>
      </c>
      <c r="V197" s="131">
        <f t="shared" si="12"/>
        <v>1</v>
      </c>
      <c r="W197" s="68" t="e">
        <f t="shared" ca="1" si="13"/>
        <v>#NAME?</v>
      </c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</row>
    <row r="198" spans="1:43" ht="21.75" customHeight="1">
      <c r="A198" s="138"/>
      <c r="B198" s="133" t="s">
        <v>181</v>
      </c>
      <c r="C198" s="133" t="str">
        <f t="array" ref="C198">INDEX(รายชื่ออาจารย์ตามสาขา!$D:$D,MATCH('เอกสารหมายเลข 1 ส่งเสิรม (2)'!$T198,รายชื่ออาจารย์ตามสาขา!$B:$B,0))</f>
        <v>คณะครุศาสตร์</v>
      </c>
      <c r="D198" s="134" t="str">
        <f t="array" ref="D198">INDEX(รายชื่ออาจารย์ตามสาขา!$E:$E,MATCH('เอกสารหมายเลข 1 ส่งเสิรม (2)'!$T198,รายชื่ออาจารย์ตามสาขา!$B:$B,0))</f>
        <v>สาขาวิชาหลักสูตรและการสอน</v>
      </c>
      <c r="E198" s="134"/>
      <c r="F198" s="134"/>
      <c r="G198" s="134"/>
      <c r="H198" s="134"/>
      <c r="I198" s="134" t="e">
        <f t="array" aca="1" ref="I198" ca="1">_xludf.IFNA(INDEX(รายชื่ออาจารย์ตามสาขา!$F:$F,MATCH('เอกสารหมายเลข 1 ส่งเสิรม (2)'!$T198,รายชื่ออาจารย์ตามสาขา!$B:$B,0)),"บุคคลภายนอก")</f>
        <v>#NAME?</v>
      </c>
      <c r="J198" s="135" t="e">
        <f t="shared" ca="1" si="191"/>
        <v>#NAME?</v>
      </c>
      <c r="K198" s="135" t="e">
        <f t="shared" ca="1" si="192"/>
        <v>#NAME?</v>
      </c>
      <c r="L198" s="135"/>
      <c r="M198" s="135" t="e">
        <f t="shared" ca="1" si="193"/>
        <v>#NAME?</v>
      </c>
      <c r="N198" s="135" t="e">
        <f t="shared" ca="1" si="194"/>
        <v>#NAME?</v>
      </c>
      <c r="O198" s="135" t="e">
        <f t="shared" ca="1" si="195"/>
        <v>#NAME?</v>
      </c>
      <c r="P198" s="135" t="e">
        <f t="shared" ca="1" si="3"/>
        <v>#NAME?</v>
      </c>
      <c r="Q198" s="138"/>
      <c r="R198" s="138"/>
      <c r="S198" s="134"/>
      <c r="T198" s="136">
        <v>3480300002573</v>
      </c>
      <c r="U198" s="136">
        <v>3480300002573</v>
      </c>
      <c r="V198" s="131">
        <f t="shared" si="12"/>
        <v>1</v>
      </c>
      <c r="W198" s="68" t="e">
        <f t="shared" ca="1" si="13"/>
        <v>#NAME?</v>
      </c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</row>
    <row r="199" spans="1:43" ht="21.75" customHeight="1">
      <c r="A199" s="138"/>
      <c r="B199" s="133" t="s">
        <v>190</v>
      </c>
      <c r="C199" s="133" t="str">
        <f t="array" ref="C199">INDEX(รายชื่ออาจารย์ตามสาขา!$D:$D,MATCH('เอกสารหมายเลข 1 ส่งเสิรม (2)'!$T199,รายชื่ออาจารย์ตามสาขา!$B:$B,0))</f>
        <v>คณะครุศาสตร์</v>
      </c>
      <c r="D199" s="134" t="str">
        <f t="array" ref="D199">INDEX(รายชื่ออาจารย์ตามสาขา!$E:$E,MATCH('เอกสารหมายเลข 1 ส่งเสิรม (2)'!$T199,รายชื่ออาจารย์ตามสาขา!$B:$B,0))</f>
        <v>สาขาวิชาหลักสูตรและการสอน</v>
      </c>
      <c r="E199" s="134"/>
      <c r="F199" s="134"/>
      <c r="G199" s="134"/>
      <c r="H199" s="134"/>
      <c r="I199" s="134" t="e">
        <f t="array" aca="1" ref="I199" ca="1">_xludf.IFNA(INDEX(รายชื่ออาจารย์ตามสาขา!$F:$F,MATCH('เอกสารหมายเลข 1 ส่งเสิรม (2)'!$T199,รายชื่ออาจารย์ตามสาขา!$B:$B,0)),"บุคคลภายนอก")</f>
        <v>#NAME?</v>
      </c>
      <c r="J199" s="135" t="e">
        <f t="shared" ca="1" si="191"/>
        <v>#NAME?</v>
      </c>
      <c r="K199" s="135" t="e">
        <f t="shared" ca="1" si="192"/>
        <v>#NAME?</v>
      </c>
      <c r="L199" s="135"/>
      <c r="M199" s="135" t="e">
        <f t="shared" ca="1" si="193"/>
        <v>#NAME?</v>
      </c>
      <c r="N199" s="135" t="e">
        <f t="shared" ca="1" si="194"/>
        <v>#NAME?</v>
      </c>
      <c r="O199" s="135" t="e">
        <f t="shared" ca="1" si="195"/>
        <v>#NAME?</v>
      </c>
      <c r="P199" s="135" t="e">
        <f t="shared" ca="1" si="3"/>
        <v>#NAME?</v>
      </c>
      <c r="Q199" s="138"/>
      <c r="R199" s="138"/>
      <c r="S199" s="134"/>
      <c r="T199" s="136">
        <v>3429900063911</v>
      </c>
      <c r="U199" s="136">
        <v>3429900063911</v>
      </c>
      <c r="V199" s="131">
        <f t="shared" si="12"/>
        <v>1</v>
      </c>
      <c r="W199" s="68" t="e">
        <f t="shared" ca="1" si="13"/>
        <v>#NAME?</v>
      </c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</row>
    <row r="200" spans="1:43" ht="21.75" customHeight="1">
      <c r="A200" s="138"/>
      <c r="B200" s="133"/>
      <c r="C200" s="133"/>
      <c r="D200" s="134"/>
      <c r="E200" s="134"/>
      <c r="F200" s="134"/>
      <c r="G200" s="134"/>
      <c r="H200" s="134"/>
      <c r="I200" s="134"/>
      <c r="J200" s="135"/>
      <c r="K200" s="135"/>
      <c r="L200" s="135"/>
      <c r="M200" s="135"/>
      <c r="N200" s="135"/>
      <c r="O200" s="135"/>
      <c r="P200" s="135">
        <f t="shared" si="3"/>
        <v>0</v>
      </c>
      <c r="Q200" s="138"/>
      <c r="R200" s="138"/>
      <c r="S200" s="134"/>
      <c r="T200" s="140"/>
      <c r="U200" s="140"/>
      <c r="V200" s="131">
        <f t="shared" si="12"/>
        <v>0</v>
      </c>
      <c r="W200" s="68">
        <f t="shared" si="13"/>
        <v>0</v>
      </c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</row>
    <row r="201" spans="1:43" ht="21.75" customHeight="1">
      <c r="A201" s="141" t="str">
        <f>C204</f>
        <v>คณะเทคโนโลยีการเกษตร</v>
      </c>
      <c r="B201" s="141"/>
      <c r="C201" s="141"/>
      <c r="D201" s="142"/>
      <c r="E201" s="142"/>
      <c r="F201" s="142"/>
      <c r="G201" s="142"/>
      <c r="H201" s="142" t="str">
        <f>F201&amp; " สาขา"&amp;D201&amp;" "&amp;E201&amp;" ปี "&amp;G201</f>
        <v xml:space="preserve"> สาขา  ปี </v>
      </c>
      <c r="I201" s="142"/>
      <c r="J201" s="143" t="e">
        <f t="shared" ref="J201:N201" ca="1" si="196">SUMIF($C:$C,$A201,J:J)</f>
        <v>#NAME?</v>
      </c>
      <c r="K201" s="143" t="e">
        <f t="shared" ca="1" si="196"/>
        <v>#NAME?</v>
      </c>
      <c r="L201" s="143">
        <f t="shared" si="196"/>
        <v>0</v>
      </c>
      <c r="M201" s="143" t="e">
        <f t="shared" ca="1" si="196"/>
        <v>#NAME?</v>
      </c>
      <c r="N201" s="145" t="e">
        <f t="shared" ca="1" si="196"/>
        <v>#NAME?</v>
      </c>
      <c r="O201" s="145">
        <f>IF(I201="บุคคลภายนอก",1,0)</f>
        <v>0</v>
      </c>
      <c r="P201" s="145" t="e">
        <f t="shared" ca="1" si="3"/>
        <v>#NAME?</v>
      </c>
      <c r="Q201" s="146"/>
      <c r="R201" s="76">
        <f>SUMIF($C:$C,$A201,R:R)</f>
        <v>2</v>
      </c>
      <c r="S201" s="146" t="e">
        <f t="array" aca="1" ref="S201" ca="1">_xludf.IFNA(INDEX(รายชื่ออาจารย์ตามสาขา!$D:$D,MATCH('เอกสารหมายเลข 1 ส่งเสิรม (2)'!$T201,รายชื่ออาจารย์ตามสาขา!$B:$B,0)),"")</f>
        <v>#NAME?</v>
      </c>
      <c r="T201" s="56"/>
      <c r="U201" s="56"/>
      <c r="V201" s="68">
        <f t="shared" si="12"/>
        <v>0</v>
      </c>
      <c r="W201" s="68" t="e">
        <f t="shared" ca="1" si="13"/>
        <v>#NAME?</v>
      </c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</row>
    <row r="202" spans="1:43" ht="21.75" customHeight="1">
      <c r="A202" s="141" t="s">
        <v>728</v>
      </c>
      <c r="B202" s="141"/>
      <c r="C202" s="141"/>
      <c r="D202" s="142"/>
      <c r="E202" s="142"/>
      <c r="F202" s="142"/>
      <c r="G202" s="142"/>
      <c r="H202" s="142"/>
      <c r="I202" s="142"/>
      <c r="J202" s="143" t="e">
        <f t="shared" ref="J202:O202" ca="1" si="197">J201-J245</f>
        <v>#NAME?</v>
      </c>
      <c r="K202" s="143" t="e">
        <f t="shared" ca="1" si="197"/>
        <v>#NAME?</v>
      </c>
      <c r="L202" s="143">
        <f t="shared" si="197"/>
        <v>0</v>
      </c>
      <c r="M202" s="143" t="e">
        <f t="shared" ca="1" si="197"/>
        <v>#NAME?</v>
      </c>
      <c r="N202" s="143" t="e">
        <f t="shared" ca="1" si="197"/>
        <v>#NAME?</v>
      </c>
      <c r="O202" s="143" t="e">
        <f t="shared" ca="1" si="197"/>
        <v>#NAME?</v>
      </c>
      <c r="P202" s="145" t="e">
        <f t="shared" ca="1" si="3"/>
        <v>#NAME?</v>
      </c>
      <c r="Q202" s="146"/>
      <c r="R202" s="146"/>
      <c r="S202" s="146" t="e">
        <f t="array" aca="1" ref="S202" ca="1">_xludf.IFNA(INDEX(รายชื่ออาจารย์ตามสาขา!$D:$D,MATCH('เอกสารหมายเลข 1 ส่งเสิรม (2)'!$T202,รายชื่ออาจารย์ตามสาขา!$B:$B,0)),"")</f>
        <v>#NAME?</v>
      </c>
      <c r="T202" s="56"/>
      <c r="U202" s="56"/>
      <c r="V202" s="68">
        <f t="shared" si="12"/>
        <v>0</v>
      </c>
      <c r="W202" s="68" t="e">
        <f t="shared" ca="1" si="13"/>
        <v>#NAME?</v>
      </c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</row>
    <row r="203" spans="1:43" ht="21.75" customHeight="1">
      <c r="A203" s="103">
        <v>1</v>
      </c>
      <c r="B203" s="104" t="str">
        <f>F204&amp; " สาขา"&amp;D204&amp;" "&amp;E204&amp;" ปี "&amp;G204</f>
        <v>วิทยาศาสตรบัณฑิต สาขาการประมง ปรับปรุง ปี 2559</v>
      </c>
      <c r="C203" s="104"/>
      <c r="D203" s="105"/>
      <c r="E203" s="105"/>
      <c r="F203" s="105"/>
      <c r="G203" s="105"/>
      <c r="H203" s="105"/>
      <c r="I203" s="105"/>
      <c r="J203" s="106" t="e">
        <f t="shared" ref="J203:O203" ca="1" si="198">SUMIF($H:$H,$B203,J:J)</f>
        <v>#NAME?</v>
      </c>
      <c r="K203" s="106" t="e">
        <f t="shared" ca="1" si="198"/>
        <v>#NAME?</v>
      </c>
      <c r="L203" s="106">
        <f t="shared" si="198"/>
        <v>0</v>
      </c>
      <c r="M203" s="106" t="e">
        <f t="shared" ca="1" si="198"/>
        <v>#NAME?</v>
      </c>
      <c r="N203" s="106" t="e">
        <f t="shared" ca="1" si="198"/>
        <v>#NAME?</v>
      </c>
      <c r="O203" s="106" t="e">
        <f t="shared" ca="1" si="198"/>
        <v>#NAME?</v>
      </c>
      <c r="P203" s="106" t="e">
        <f t="shared" ca="1" si="3"/>
        <v>#NAME?</v>
      </c>
      <c r="Q203" s="103"/>
      <c r="R203" s="103"/>
      <c r="S203" s="105"/>
      <c r="T203" s="58"/>
      <c r="U203" s="58"/>
      <c r="V203" s="68">
        <f t="shared" si="12"/>
        <v>0</v>
      </c>
      <c r="W203" s="68" t="e">
        <f t="shared" ca="1" si="13"/>
        <v>#NAME?</v>
      </c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</row>
    <row r="204" spans="1:43" ht="21.75" customHeight="1">
      <c r="A204" s="97"/>
      <c r="B204" s="98" t="s">
        <v>730</v>
      </c>
      <c r="C204" s="98" t="s">
        <v>191</v>
      </c>
      <c r="D204" s="99" t="s">
        <v>202</v>
      </c>
      <c r="E204" s="99" t="s">
        <v>46</v>
      </c>
      <c r="F204" s="99" t="s">
        <v>198</v>
      </c>
      <c r="G204" s="99" t="s">
        <v>45</v>
      </c>
      <c r="H204" s="99" t="str">
        <f t="shared" ref="H204:H208" si="199">F204&amp; " สาขา"&amp;D204&amp;" "&amp;E204&amp;" ปี "&amp;G204</f>
        <v>วิทยาศาสตรบัณฑิต สาขาการประมง ปรับปรุง ปี 2559</v>
      </c>
      <c r="I204" s="99" t="e">
        <f t="array" aca="1" ref="I204" ca="1">_xludf.IFNA(INDEX(รายชื่ออาจารย์ตามสาขา!$F:$F,MATCH('เอกสารหมายเลข 1 ส่งเสิรม (2)'!$T204,รายชื่ออาจารย์ตามสาขา!$B:$B,0)),"บุคคลภายนอก")</f>
        <v>#NAME?</v>
      </c>
      <c r="J204" s="100" t="e">
        <f t="shared" ref="J204:J208" ca="1" si="200">IF(I204="ข้าราชการพลเรือนในสถาบันอุดมศึกษา",1,0)</f>
        <v>#NAME?</v>
      </c>
      <c r="K204" s="100" t="e">
        <f t="shared" ref="K204:K208" ca="1" si="201">IF(I204="พนักงานมหาวิทยาลัย",1,0)</f>
        <v>#NAME?</v>
      </c>
      <c r="L204" s="100"/>
      <c r="M204" s="100" t="e">
        <f t="shared" ref="M204:M208" ca="1" si="202">IF(I204="ลูกจ้างชั่วคราวรายเดือน",1,0)</f>
        <v>#NAME?</v>
      </c>
      <c r="N204" s="100" t="e">
        <f t="shared" ref="N204:N208" ca="1" si="203">IF(I204="อาจารย์พิเศษรายชั่วโมง",1,0)</f>
        <v>#NAME?</v>
      </c>
      <c r="O204" s="100" t="e">
        <f t="shared" ref="O204:O208" ca="1" si="204">IF(I204="บุคคลภายนอก",1,0)</f>
        <v>#NAME?</v>
      </c>
      <c r="P204" s="100" t="e">
        <f t="shared" ca="1" si="3"/>
        <v>#NAME?</v>
      </c>
      <c r="Q204" s="97"/>
      <c r="R204" s="97"/>
      <c r="S204" s="99"/>
      <c r="T204" s="8">
        <v>3471500128059</v>
      </c>
      <c r="U204" s="8">
        <v>3471500128059</v>
      </c>
      <c r="V204" s="68">
        <f t="shared" si="12"/>
        <v>1</v>
      </c>
      <c r="W204" s="68" t="e">
        <f t="shared" ca="1" si="13"/>
        <v>#NAME?</v>
      </c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</row>
    <row r="205" spans="1:43" ht="21.75" customHeight="1">
      <c r="A205" s="97"/>
      <c r="B205" s="98" t="s">
        <v>732</v>
      </c>
      <c r="C205" s="98" t="s">
        <v>191</v>
      </c>
      <c r="D205" s="99" t="s">
        <v>202</v>
      </c>
      <c r="E205" s="99" t="s">
        <v>46</v>
      </c>
      <c r="F205" s="99" t="s">
        <v>198</v>
      </c>
      <c r="G205" s="99" t="s">
        <v>45</v>
      </c>
      <c r="H205" s="99" t="str">
        <f t="shared" si="199"/>
        <v>วิทยาศาสตรบัณฑิต สาขาการประมง ปรับปรุง ปี 2559</v>
      </c>
      <c r="I205" s="99" t="e">
        <f t="array" aca="1" ref="I205" ca="1">_xludf.IFNA(INDEX(รายชื่ออาจารย์ตามสาขา!$F:$F,MATCH('เอกสารหมายเลข 1 ส่งเสิรม (2)'!$T205,รายชื่ออาจารย์ตามสาขา!$B:$B,0)),"บุคคลภายนอก")</f>
        <v>#NAME?</v>
      </c>
      <c r="J205" s="100" t="e">
        <f t="shared" ca="1" si="200"/>
        <v>#NAME?</v>
      </c>
      <c r="K205" s="100" t="e">
        <f t="shared" ca="1" si="201"/>
        <v>#NAME?</v>
      </c>
      <c r="L205" s="100"/>
      <c r="M205" s="100" t="e">
        <f t="shared" ca="1" si="202"/>
        <v>#NAME?</v>
      </c>
      <c r="N205" s="100" t="e">
        <f t="shared" ca="1" si="203"/>
        <v>#NAME?</v>
      </c>
      <c r="O205" s="100" t="e">
        <f t="shared" ca="1" si="204"/>
        <v>#NAME?</v>
      </c>
      <c r="P205" s="100" t="e">
        <f t="shared" ca="1" si="3"/>
        <v>#NAME?</v>
      </c>
      <c r="Q205" s="97"/>
      <c r="R205" s="97"/>
      <c r="S205" s="99"/>
      <c r="T205" s="8">
        <v>5470100097259</v>
      </c>
      <c r="U205" s="8">
        <v>5470100097259</v>
      </c>
      <c r="V205" s="68">
        <f t="shared" si="12"/>
        <v>1</v>
      </c>
      <c r="W205" s="68" t="e">
        <f t="shared" ca="1" si="13"/>
        <v>#NAME?</v>
      </c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</row>
    <row r="206" spans="1:43" ht="21.75" customHeight="1">
      <c r="A206" s="97"/>
      <c r="B206" s="98" t="s">
        <v>203</v>
      </c>
      <c r="C206" s="98" t="s">
        <v>191</v>
      </c>
      <c r="D206" s="99" t="s">
        <v>202</v>
      </c>
      <c r="E206" s="99" t="s">
        <v>46</v>
      </c>
      <c r="F206" s="99" t="s">
        <v>198</v>
      </c>
      <c r="G206" s="99" t="s">
        <v>45</v>
      </c>
      <c r="H206" s="99" t="str">
        <f t="shared" si="199"/>
        <v>วิทยาศาสตรบัณฑิต สาขาการประมง ปรับปรุง ปี 2559</v>
      </c>
      <c r="I206" s="99" t="e">
        <f t="array" aca="1" ref="I206" ca="1">_xludf.IFNA(INDEX(รายชื่ออาจารย์ตามสาขา!$F:$F,MATCH('เอกสารหมายเลข 1 ส่งเสิรม (2)'!$T206,รายชื่ออาจารย์ตามสาขา!$B:$B,0)),"บุคคลภายนอก")</f>
        <v>#NAME?</v>
      </c>
      <c r="J206" s="100" t="e">
        <f t="shared" ca="1" si="200"/>
        <v>#NAME?</v>
      </c>
      <c r="K206" s="100" t="e">
        <f t="shared" ca="1" si="201"/>
        <v>#NAME?</v>
      </c>
      <c r="L206" s="100"/>
      <c r="M206" s="100" t="e">
        <f t="shared" ca="1" si="202"/>
        <v>#NAME?</v>
      </c>
      <c r="N206" s="100" t="e">
        <f t="shared" ca="1" si="203"/>
        <v>#NAME?</v>
      </c>
      <c r="O206" s="100" t="e">
        <f t="shared" ca="1" si="204"/>
        <v>#NAME?</v>
      </c>
      <c r="P206" s="100" t="e">
        <f t="shared" ca="1" si="3"/>
        <v>#NAME?</v>
      </c>
      <c r="Q206" s="97"/>
      <c r="R206" s="97"/>
      <c r="S206" s="99"/>
      <c r="T206" s="8">
        <v>1800100027955</v>
      </c>
      <c r="U206" s="8">
        <v>1800100027955</v>
      </c>
      <c r="V206" s="68">
        <f t="shared" si="12"/>
        <v>1</v>
      </c>
      <c r="W206" s="68" t="e">
        <f t="shared" ca="1" si="13"/>
        <v>#NAME?</v>
      </c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</row>
    <row r="207" spans="1:43" ht="21.75" customHeight="1">
      <c r="A207" s="97"/>
      <c r="B207" s="98" t="s">
        <v>201</v>
      </c>
      <c r="C207" s="98" t="s">
        <v>191</v>
      </c>
      <c r="D207" s="99" t="s">
        <v>202</v>
      </c>
      <c r="E207" s="99" t="s">
        <v>46</v>
      </c>
      <c r="F207" s="99" t="s">
        <v>198</v>
      </c>
      <c r="G207" s="99" t="s">
        <v>45</v>
      </c>
      <c r="H207" s="99" t="str">
        <f t="shared" si="199"/>
        <v>วิทยาศาสตรบัณฑิต สาขาการประมง ปรับปรุง ปี 2559</v>
      </c>
      <c r="I207" s="99" t="e">
        <f t="array" aca="1" ref="I207" ca="1">_xludf.IFNA(INDEX(รายชื่ออาจารย์ตามสาขา!$F:$F,MATCH('เอกสารหมายเลข 1 ส่งเสิรม (2)'!$T207,รายชื่ออาจารย์ตามสาขา!$B:$B,0)),"บุคคลภายนอก")</f>
        <v>#NAME?</v>
      </c>
      <c r="J207" s="100" t="e">
        <f t="shared" ca="1" si="200"/>
        <v>#NAME?</v>
      </c>
      <c r="K207" s="100" t="e">
        <f t="shared" ca="1" si="201"/>
        <v>#NAME?</v>
      </c>
      <c r="L207" s="100"/>
      <c r="M207" s="100" t="e">
        <f t="shared" ca="1" si="202"/>
        <v>#NAME?</v>
      </c>
      <c r="N207" s="100" t="e">
        <f t="shared" ca="1" si="203"/>
        <v>#NAME?</v>
      </c>
      <c r="O207" s="100" t="e">
        <f t="shared" ca="1" si="204"/>
        <v>#NAME?</v>
      </c>
      <c r="P207" s="100" t="e">
        <f t="shared" ca="1" si="3"/>
        <v>#NAME?</v>
      </c>
      <c r="Q207" s="97"/>
      <c r="R207" s="97"/>
      <c r="S207" s="99"/>
      <c r="T207" s="8">
        <v>1410100008326</v>
      </c>
      <c r="U207" s="8">
        <v>1410100008326</v>
      </c>
      <c r="V207" s="68">
        <f t="shared" si="12"/>
        <v>1</v>
      </c>
      <c r="W207" s="68" t="e">
        <f t="shared" ca="1" si="13"/>
        <v>#NAME?</v>
      </c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</row>
    <row r="208" spans="1:43" ht="21.75" customHeight="1">
      <c r="A208" s="97"/>
      <c r="B208" s="98" t="s">
        <v>204</v>
      </c>
      <c r="C208" s="98" t="s">
        <v>191</v>
      </c>
      <c r="D208" s="99" t="s">
        <v>202</v>
      </c>
      <c r="E208" s="99" t="s">
        <v>46</v>
      </c>
      <c r="F208" s="99" t="s">
        <v>198</v>
      </c>
      <c r="G208" s="99" t="s">
        <v>45</v>
      </c>
      <c r="H208" s="99" t="str">
        <f t="shared" si="199"/>
        <v>วิทยาศาสตรบัณฑิต สาขาการประมง ปรับปรุง ปี 2559</v>
      </c>
      <c r="I208" s="99" t="e">
        <f t="array" aca="1" ref="I208" ca="1">_xludf.IFNA(INDEX(รายชื่ออาจารย์ตามสาขา!$F:$F,MATCH('เอกสารหมายเลข 1 ส่งเสิรม (2)'!$T208,รายชื่ออาจารย์ตามสาขา!$B:$B,0)),"บุคคลภายนอก")</f>
        <v>#NAME?</v>
      </c>
      <c r="J208" s="100" t="e">
        <f t="shared" ca="1" si="200"/>
        <v>#NAME?</v>
      </c>
      <c r="K208" s="100" t="e">
        <f t="shared" ca="1" si="201"/>
        <v>#NAME?</v>
      </c>
      <c r="L208" s="100"/>
      <c r="M208" s="100" t="e">
        <f t="shared" ca="1" si="202"/>
        <v>#NAME?</v>
      </c>
      <c r="N208" s="100" t="e">
        <f t="shared" ca="1" si="203"/>
        <v>#NAME?</v>
      </c>
      <c r="O208" s="100" t="e">
        <f t="shared" ca="1" si="204"/>
        <v>#NAME?</v>
      </c>
      <c r="P208" s="100" t="e">
        <f t="shared" ca="1" si="3"/>
        <v>#NAME?</v>
      </c>
      <c r="Q208" s="97"/>
      <c r="R208" s="97"/>
      <c r="S208" s="99"/>
      <c r="T208" s="8">
        <v>3439900176465</v>
      </c>
      <c r="U208" s="8">
        <v>3439900176465</v>
      </c>
      <c r="V208" s="68">
        <f t="shared" si="12"/>
        <v>1</v>
      </c>
      <c r="W208" s="68" t="e">
        <f t="shared" ca="1" si="13"/>
        <v>#NAME?</v>
      </c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</row>
    <row r="209" spans="1:43" ht="21.75" customHeight="1">
      <c r="A209" s="103">
        <v>2</v>
      </c>
      <c r="B209" s="104" t="str">
        <f>F210&amp; " สาขา"&amp;D210&amp;" "&amp;E210&amp;" ปี "&amp;G210</f>
        <v>วิทยาศาสตรบัณฑิต สาขาเทคนิคการสัตวแพทย์ ปรับปรุง ปี 2559</v>
      </c>
      <c r="C209" s="104"/>
      <c r="D209" s="105"/>
      <c r="E209" s="105"/>
      <c r="F209" s="105"/>
      <c r="G209" s="105"/>
      <c r="H209" s="105"/>
      <c r="I209" s="105"/>
      <c r="J209" s="106" t="e">
        <f t="shared" ref="J209:O209" ca="1" si="205">SUMIF($H:$H,$B209,J:J)</f>
        <v>#NAME?</v>
      </c>
      <c r="K209" s="106" t="e">
        <f t="shared" ca="1" si="205"/>
        <v>#NAME?</v>
      </c>
      <c r="L209" s="106">
        <f t="shared" si="205"/>
        <v>0</v>
      </c>
      <c r="M209" s="106" t="e">
        <f t="shared" ca="1" si="205"/>
        <v>#NAME?</v>
      </c>
      <c r="N209" s="106" t="e">
        <f t="shared" ca="1" si="205"/>
        <v>#NAME?</v>
      </c>
      <c r="O209" s="106" t="e">
        <f t="shared" ca="1" si="205"/>
        <v>#NAME?</v>
      </c>
      <c r="P209" s="106" t="e">
        <f t="shared" ca="1" si="3"/>
        <v>#NAME?</v>
      </c>
      <c r="Q209" s="103"/>
      <c r="R209" s="103"/>
      <c r="S209" s="105"/>
      <c r="T209" s="58"/>
      <c r="U209" s="58"/>
      <c r="V209" s="68">
        <f t="shared" si="12"/>
        <v>0</v>
      </c>
      <c r="W209" s="68" t="e">
        <f t="shared" ca="1" si="13"/>
        <v>#NAME?</v>
      </c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</row>
    <row r="210" spans="1:43" ht="21.75" customHeight="1">
      <c r="A210" s="97"/>
      <c r="B210" s="98" t="s">
        <v>733</v>
      </c>
      <c r="C210" s="98" t="s">
        <v>191</v>
      </c>
      <c r="D210" s="99" t="s">
        <v>240</v>
      </c>
      <c r="E210" s="99" t="s">
        <v>46</v>
      </c>
      <c r="F210" s="99" t="s">
        <v>198</v>
      </c>
      <c r="G210" s="99" t="s">
        <v>45</v>
      </c>
      <c r="H210" s="99" t="str">
        <f t="shared" ref="H210:H214" si="206">F210&amp; " สาขา"&amp;D210&amp;" "&amp;E210&amp;" ปี "&amp;G210</f>
        <v>วิทยาศาสตรบัณฑิต สาขาเทคนิคการสัตวแพทย์ ปรับปรุง ปี 2559</v>
      </c>
      <c r="I210" s="99" t="e">
        <f t="array" aca="1" ref="I210" ca="1">_xludf.IFNA(INDEX(รายชื่ออาจารย์ตามสาขา!$F:$F,MATCH('เอกสารหมายเลข 1 ส่งเสิรม (2)'!$T210,รายชื่ออาจารย์ตามสาขา!$B:$B,0)),"บุคคลภายนอก")</f>
        <v>#NAME?</v>
      </c>
      <c r="J210" s="100" t="e">
        <f t="shared" ref="J210:J214" ca="1" si="207">IF(I210="ข้าราชการพลเรือนในสถาบันอุดมศึกษา",1,0)</f>
        <v>#NAME?</v>
      </c>
      <c r="K210" s="100" t="e">
        <f t="shared" ref="K210:K214" ca="1" si="208">IF(I210="พนักงานมหาวิทยาลัย",1,0)</f>
        <v>#NAME?</v>
      </c>
      <c r="L210" s="100"/>
      <c r="M210" s="100" t="e">
        <f t="shared" ref="M210:M214" ca="1" si="209">IF(I210="ลูกจ้างชั่วคราวรายเดือน",1,0)</f>
        <v>#NAME?</v>
      </c>
      <c r="N210" s="100" t="e">
        <f t="shared" ref="N210:N214" ca="1" si="210">IF(I210="อาจารย์พิเศษรายชั่วโมง",1,0)</f>
        <v>#NAME?</v>
      </c>
      <c r="O210" s="100" t="e">
        <f t="shared" ref="O210:O214" ca="1" si="211">IF(I210="บุคคลภายนอก",1,0)</f>
        <v>#NAME?</v>
      </c>
      <c r="P210" s="100" t="e">
        <f t="shared" ca="1" si="3"/>
        <v>#NAME?</v>
      </c>
      <c r="Q210" s="153">
        <v>2562</v>
      </c>
      <c r="R210" s="97"/>
      <c r="S210" s="99" t="s">
        <v>788</v>
      </c>
      <c r="T210" s="8">
        <v>3409900352409</v>
      </c>
      <c r="U210" s="8">
        <v>3409900352409</v>
      </c>
      <c r="V210" s="68">
        <f t="shared" si="12"/>
        <v>1</v>
      </c>
      <c r="W210" s="68" t="e">
        <f t="shared" ca="1" si="13"/>
        <v>#NAME?</v>
      </c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</row>
    <row r="211" spans="1:43" ht="21.75" customHeight="1">
      <c r="A211" s="97"/>
      <c r="B211" s="98" t="s">
        <v>734</v>
      </c>
      <c r="C211" s="98" t="s">
        <v>191</v>
      </c>
      <c r="D211" s="99" t="s">
        <v>240</v>
      </c>
      <c r="E211" s="99" t="s">
        <v>46</v>
      </c>
      <c r="F211" s="99" t="s">
        <v>198</v>
      </c>
      <c r="G211" s="99" t="s">
        <v>45</v>
      </c>
      <c r="H211" s="99" t="str">
        <f t="shared" si="206"/>
        <v>วิทยาศาสตรบัณฑิต สาขาเทคนิคการสัตวแพทย์ ปรับปรุง ปี 2559</v>
      </c>
      <c r="I211" s="99" t="e">
        <f t="array" aca="1" ref="I211" ca="1">_xludf.IFNA(INDEX(รายชื่ออาจารย์ตามสาขา!$F:$F,MATCH('เอกสารหมายเลข 1 ส่งเสิรม (2)'!$T211,รายชื่ออาจารย์ตามสาขา!$B:$B,0)),"บุคคลภายนอก")</f>
        <v>#NAME?</v>
      </c>
      <c r="J211" s="100" t="e">
        <f t="shared" ca="1" si="207"/>
        <v>#NAME?</v>
      </c>
      <c r="K211" s="100" t="e">
        <f t="shared" ca="1" si="208"/>
        <v>#NAME?</v>
      </c>
      <c r="L211" s="100"/>
      <c r="M211" s="100" t="e">
        <f t="shared" ca="1" si="209"/>
        <v>#NAME?</v>
      </c>
      <c r="N211" s="100" t="e">
        <f t="shared" ca="1" si="210"/>
        <v>#NAME?</v>
      </c>
      <c r="O211" s="100" t="e">
        <f t="shared" ca="1" si="211"/>
        <v>#NAME?</v>
      </c>
      <c r="P211" s="100" t="e">
        <f t="shared" ca="1" si="3"/>
        <v>#NAME?</v>
      </c>
      <c r="Q211" s="97"/>
      <c r="R211" s="97"/>
      <c r="S211" s="99"/>
      <c r="T211" s="8">
        <v>3460500427276</v>
      </c>
      <c r="U211" s="8">
        <v>3460500427276</v>
      </c>
      <c r="V211" s="68">
        <f t="shared" si="12"/>
        <v>1</v>
      </c>
      <c r="W211" s="68" t="e">
        <f t="shared" ca="1" si="13"/>
        <v>#NAME?</v>
      </c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</row>
    <row r="212" spans="1:43" ht="21.75" customHeight="1">
      <c r="A212" s="97"/>
      <c r="B212" s="98" t="s">
        <v>254</v>
      </c>
      <c r="C212" s="98" t="s">
        <v>191</v>
      </c>
      <c r="D212" s="99" t="s">
        <v>240</v>
      </c>
      <c r="E212" s="99" t="s">
        <v>46</v>
      </c>
      <c r="F212" s="99" t="s">
        <v>198</v>
      </c>
      <c r="G212" s="99" t="s">
        <v>45</v>
      </c>
      <c r="H212" s="99" t="str">
        <f t="shared" si="206"/>
        <v>วิทยาศาสตรบัณฑิต สาขาเทคนิคการสัตวแพทย์ ปรับปรุง ปี 2559</v>
      </c>
      <c r="I212" s="99" t="e">
        <f t="array" aca="1" ref="I212" ca="1">_xludf.IFNA(INDEX(รายชื่ออาจารย์ตามสาขา!$F:$F,MATCH('เอกสารหมายเลข 1 ส่งเสิรม (2)'!$T212,รายชื่ออาจารย์ตามสาขา!$B:$B,0)),"บุคคลภายนอก")</f>
        <v>#NAME?</v>
      </c>
      <c r="J212" s="100" t="e">
        <f t="shared" ca="1" si="207"/>
        <v>#NAME?</v>
      </c>
      <c r="K212" s="100" t="e">
        <f t="shared" ca="1" si="208"/>
        <v>#NAME?</v>
      </c>
      <c r="L212" s="100"/>
      <c r="M212" s="100" t="e">
        <f t="shared" ca="1" si="209"/>
        <v>#NAME?</v>
      </c>
      <c r="N212" s="100" t="e">
        <f t="shared" ca="1" si="210"/>
        <v>#NAME?</v>
      </c>
      <c r="O212" s="100" t="e">
        <f t="shared" ca="1" si="211"/>
        <v>#NAME?</v>
      </c>
      <c r="P212" s="100" t="e">
        <f t="shared" ca="1" si="3"/>
        <v>#NAME?</v>
      </c>
      <c r="Q212" s="97"/>
      <c r="R212" s="97"/>
      <c r="S212" s="99"/>
      <c r="T212" s="8">
        <v>3400200007433</v>
      </c>
      <c r="U212" s="8">
        <v>3400200007433</v>
      </c>
      <c r="V212" s="68">
        <f t="shared" si="12"/>
        <v>1</v>
      </c>
      <c r="W212" s="68" t="e">
        <f t="shared" ca="1" si="13"/>
        <v>#NAME?</v>
      </c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</row>
    <row r="213" spans="1:43" ht="21.75" customHeight="1">
      <c r="A213" s="97"/>
      <c r="B213" s="98" t="s">
        <v>252</v>
      </c>
      <c r="C213" s="98" t="s">
        <v>191</v>
      </c>
      <c r="D213" s="99" t="s">
        <v>240</v>
      </c>
      <c r="E213" s="99" t="s">
        <v>46</v>
      </c>
      <c r="F213" s="99" t="s">
        <v>198</v>
      </c>
      <c r="G213" s="99" t="s">
        <v>45</v>
      </c>
      <c r="H213" s="99" t="str">
        <f t="shared" si="206"/>
        <v>วิทยาศาสตรบัณฑิต สาขาเทคนิคการสัตวแพทย์ ปรับปรุง ปี 2559</v>
      </c>
      <c r="I213" s="99" t="e">
        <f t="array" aca="1" ref="I213" ca="1">_xludf.IFNA(INDEX(รายชื่ออาจารย์ตามสาขา!$F:$F,MATCH('เอกสารหมายเลข 1 ส่งเสิรม (2)'!$T213,รายชื่ออาจารย์ตามสาขา!$B:$B,0)),"บุคคลภายนอก")</f>
        <v>#NAME?</v>
      </c>
      <c r="J213" s="100" t="e">
        <f t="shared" ca="1" si="207"/>
        <v>#NAME?</v>
      </c>
      <c r="K213" s="100" t="e">
        <f t="shared" ca="1" si="208"/>
        <v>#NAME?</v>
      </c>
      <c r="L213" s="100"/>
      <c r="M213" s="100" t="e">
        <f t="shared" ca="1" si="209"/>
        <v>#NAME?</v>
      </c>
      <c r="N213" s="100" t="e">
        <f t="shared" ca="1" si="210"/>
        <v>#NAME?</v>
      </c>
      <c r="O213" s="100" t="e">
        <f t="shared" ca="1" si="211"/>
        <v>#NAME?</v>
      </c>
      <c r="P213" s="100" t="e">
        <f t="shared" ca="1" si="3"/>
        <v>#NAME?</v>
      </c>
      <c r="Q213" s="97"/>
      <c r="R213" s="97"/>
      <c r="S213" s="99"/>
      <c r="T213" s="8">
        <v>3470400491401</v>
      </c>
      <c r="U213" s="8">
        <v>3470400491401</v>
      </c>
      <c r="V213" s="68">
        <f t="shared" si="12"/>
        <v>1</v>
      </c>
      <c r="W213" s="68" t="e">
        <f t="shared" ca="1" si="13"/>
        <v>#NAME?</v>
      </c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</row>
    <row r="214" spans="1:43" ht="21.75" customHeight="1">
      <c r="A214" s="97"/>
      <c r="B214" s="98" t="s">
        <v>735</v>
      </c>
      <c r="C214" s="98" t="s">
        <v>191</v>
      </c>
      <c r="D214" s="99" t="s">
        <v>240</v>
      </c>
      <c r="E214" s="99" t="s">
        <v>46</v>
      </c>
      <c r="F214" s="99" t="s">
        <v>198</v>
      </c>
      <c r="G214" s="99" t="s">
        <v>45</v>
      </c>
      <c r="H214" s="99" t="str">
        <f t="shared" si="206"/>
        <v>วิทยาศาสตรบัณฑิต สาขาเทคนิคการสัตวแพทย์ ปรับปรุง ปี 2559</v>
      </c>
      <c r="I214" s="99" t="e">
        <f t="array" aca="1" ref="I214" ca="1">_xludf.IFNA(INDEX(รายชื่ออาจารย์ตามสาขา!$F:$F,MATCH('เอกสารหมายเลข 1 ส่งเสิรม (2)'!$T214,รายชื่ออาจารย์ตามสาขา!$B:$B,0)),"บุคคลภายนอก")</f>
        <v>#NAME?</v>
      </c>
      <c r="J214" s="100" t="e">
        <f t="shared" ca="1" si="207"/>
        <v>#NAME?</v>
      </c>
      <c r="K214" s="100" t="e">
        <f t="shared" ca="1" si="208"/>
        <v>#NAME?</v>
      </c>
      <c r="L214" s="100"/>
      <c r="M214" s="100" t="e">
        <f t="shared" ca="1" si="209"/>
        <v>#NAME?</v>
      </c>
      <c r="N214" s="100" t="e">
        <f t="shared" ca="1" si="210"/>
        <v>#NAME?</v>
      </c>
      <c r="O214" s="100" t="e">
        <f t="shared" ca="1" si="211"/>
        <v>#NAME?</v>
      </c>
      <c r="P214" s="100" t="e">
        <f t="shared" ca="1" si="3"/>
        <v>#NAME?</v>
      </c>
      <c r="Q214" s="97"/>
      <c r="R214" s="97"/>
      <c r="S214" s="99"/>
      <c r="T214" s="8">
        <v>3440100294392</v>
      </c>
      <c r="U214" s="8">
        <v>3440100294392</v>
      </c>
      <c r="V214" s="68">
        <f t="shared" si="12"/>
        <v>1</v>
      </c>
      <c r="W214" s="68" t="e">
        <f t="shared" ca="1" si="13"/>
        <v>#NAME?</v>
      </c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</row>
    <row r="215" spans="1:43" ht="21.75" customHeight="1">
      <c r="A215" s="103">
        <v>3</v>
      </c>
      <c r="B215" s="104" t="str">
        <f>F216&amp; " สาขา"&amp;D216&amp;" "&amp;E216&amp;" ปี "&amp;G216</f>
        <v>วิทยาศาสตรบัณฑิต สาขาเทคโนโลยีการเกษตร ปรับปรุง ปี 2555</v>
      </c>
      <c r="C215" s="104"/>
      <c r="D215" s="105"/>
      <c r="E215" s="105"/>
      <c r="F215" s="105"/>
      <c r="G215" s="105"/>
      <c r="H215" s="105"/>
      <c r="I215" s="105"/>
      <c r="J215" s="106" t="e">
        <f t="shared" ref="J215:O215" ca="1" si="212">SUMIF($H:$H,$B215,J:J)</f>
        <v>#NAME?</v>
      </c>
      <c r="K215" s="106" t="e">
        <f t="shared" ca="1" si="212"/>
        <v>#NAME?</v>
      </c>
      <c r="L215" s="106">
        <f t="shared" si="212"/>
        <v>0</v>
      </c>
      <c r="M215" s="106" t="e">
        <f t="shared" ca="1" si="212"/>
        <v>#NAME?</v>
      </c>
      <c r="N215" s="106" t="e">
        <f t="shared" ca="1" si="212"/>
        <v>#NAME?</v>
      </c>
      <c r="O215" s="106" t="e">
        <f t="shared" ca="1" si="212"/>
        <v>#NAME?</v>
      </c>
      <c r="P215" s="106" t="e">
        <f t="shared" ca="1" si="3"/>
        <v>#NAME?</v>
      </c>
      <c r="Q215" s="103"/>
      <c r="R215" s="103"/>
      <c r="S215" s="105"/>
      <c r="T215" s="58"/>
      <c r="U215" s="58"/>
      <c r="V215" s="68">
        <f t="shared" si="12"/>
        <v>0</v>
      </c>
      <c r="W215" s="68" t="e">
        <f t="shared" ca="1" si="13"/>
        <v>#NAME?</v>
      </c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</row>
    <row r="216" spans="1:43" ht="21.75" customHeight="1">
      <c r="A216" s="97"/>
      <c r="B216" s="98" t="s">
        <v>737</v>
      </c>
      <c r="C216" s="98" t="s">
        <v>191</v>
      </c>
      <c r="D216" s="99" t="s">
        <v>199</v>
      </c>
      <c r="E216" s="99" t="s">
        <v>46</v>
      </c>
      <c r="F216" s="99" t="s">
        <v>198</v>
      </c>
      <c r="G216" s="99" t="s">
        <v>160</v>
      </c>
      <c r="H216" s="99" t="str">
        <f t="shared" ref="H216:H220" si="213">F216&amp; " สาขา"&amp;D216&amp;" "&amp;E216&amp;" ปี "&amp;G216</f>
        <v>วิทยาศาสตรบัณฑิต สาขาเทคโนโลยีการเกษตร ปรับปรุง ปี 2555</v>
      </c>
      <c r="I216" s="99" t="e">
        <f t="array" aca="1" ref="I216" ca="1">_xludf.IFNA(INDEX(รายชื่ออาจารย์ตามสาขา!$F:$F,MATCH('เอกสารหมายเลข 1 ส่งเสิรม (2)'!$T216,รายชื่ออาจารย์ตามสาขา!$B:$B,0)),"บุคคลภายนอก")</f>
        <v>#NAME?</v>
      </c>
      <c r="J216" s="100" t="e">
        <f ca="1">IF(I216="ข้าราชการพลเรือนในสถาบันอุดมศึกษา",1,0)</f>
        <v>#NAME?</v>
      </c>
      <c r="K216" s="100" t="e">
        <f ca="1">IF(I216="พนักงานมหาวิทยาลัย",1,0)</f>
        <v>#NAME?</v>
      </c>
      <c r="L216" s="100"/>
      <c r="M216" s="100" t="e">
        <f ca="1">IF(I216="ลูกจ้างชั่วคราวรายเดือน",1,0)</f>
        <v>#NAME?</v>
      </c>
      <c r="N216" s="100" t="e">
        <f ca="1">IF(I216="อาจารย์พิเศษรายชั่วโมง",1,0)</f>
        <v>#NAME?</v>
      </c>
      <c r="O216" s="100" t="e">
        <f ca="1">IF(I216="บุคคลภายนอก",1,0)</f>
        <v>#NAME?</v>
      </c>
      <c r="P216" s="100" t="e">
        <f t="shared" ca="1" si="3"/>
        <v>#NAME?</v>
      </c>
      <c r="Q216" s="153">
        <v>2565</v>
      </c>
      <c r="R216" s="97"/>
      <c r="S216" s="99"/>
      <c r="T216" s="8">
        <v>3409900356617</v>
      </c>
      <c r="U216" s="8">
        <v>3409900356617</v>
      </c>
      <c r="V216" s="68">
        <f t="shared" si="12"/>
        <v>1</v>
      </c>
      <c r="W216" s="68" t="e">
        <f t="shared" ca="1" si="13"/>
        <v>#NAME?</v>
      </c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</row>
    <row r="217" spans="1:43" ht="21.75" customHeight="1">
      <c r="A217" s="97"/>
      <c r="B217" s="98" t="s">
        <v>730</v>
      </c>
      <c r="C217" s="98" t="s">
        <v>191</v>
      </c>
      <c r="D217" s="99" t="s">
        <v>199</v>
      </c>
      <c r="E217" s="99" t="s">
        <v>46</v>
      </c>
      <c r="F217" s="99" t="s">
        <v>198</v>
      </c>
      <c r="G217" s="99" t="s">
        <v>160</v>
      </c>
      <c r="H217" s="99" t="str">
        <f t="shared" si="213"/>
        <v>วิทยาศาสตรบัณฑิต สาขาเทคโนโลยีการเกษตร ปรับปรุง ปี 2555</v>
      </c>
      <c r="I217" s="99" t="e">
        <f t="array" aca="1" ref="I217" ca="1">_xludf.IFNA(INDEX(รายชื่ออาจารย์ตามสาขา!$F:$F,MATCH('เอกสารหมายเลข 1 ส่งเสิรม (2)'!$T217,รายชื่ออาจารย์ตามสาขา!$B:$B,0)),"บุคคลภายนอก")</f>
        <v>#NAME?</v>
      </c>
      <c r="J217" s="100"/>
      <c r="K217" s="100"/>
      <c r="L217" s="100"/>
      <c r="M217" s="100"/>
      <c r="N217" s="100"/>
      <c r="O217" s="100"/>
      <c r="P217" s="100">
        <f t="shared" si="3"/>
        <v>0</v>
      </c>
      <c r="Q217" s="97"/>
      <c r="R217" s="97"/>
      <c r="S217" s="99"/>
      <c r="T217" s="8">
        <v>3471500128059</v>
      </c>
      <c r="U217" s="8"/>
      <c r="V217" s="68">
        <f t="shared" si="12"/>
        <v>0</v>
      </c>
      <c r="W217" s="68">
        <f t="shared" si="13"/>
        <v>0</v>
      </c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</row>
    <row r="218" spans="1:43" ht="21.75" customHeight="1">
      <c r="A218" s="97"/>
      <c r="B218" s="98" t="s">
        <v>738</v>
      </c>
      <c r="C218" s="98" t="s">
        <v>191</v>
      </c>
      <c r="D218" s="99" t="s">
        <v>199</v>
      </c>
      <c r="E218" s="99" t="s">
        <v>46</v>
      </c>
      <c r="F218" s="99" t="s">
        <v>198</v>
      </c>
      <c r="G218" s="99" t="s">
        <v>160</v>
      </c>
      <c r="H218" s="99" t="str">
        <f t="shared" si="213"/>
        <v>วิทยาศาสตรบัณฑิต สาขาเทคโนโลยีการเกษตร ปรับปรุง ปี 2555</v>
      </c>
      <c r="I218" s="99" t="e">
        <f t="array" aca="1" ref="I218" ca="1">_xludf.IFNA(INDEX(รายชื่ออาจารย์ตามสาขา!$F:$F,MATCH('เอกสารหมายเลข 1 ส่งเสิรม (2)'!$T218,รายชื่ออาจารย์ตามสาขา!$B:$B,0)),"บุคคลภายนอก")</f>
        <v>#NAME?</v>
      </c>
      <c r="J218" s="100"/>
      <c r="K218" s="100"/>
      <c r="L218" s="100"/>
      <c r="M218" s="100"/>
      <c r="N218" s="100"/>
      <c r="O218" s="100"/>
      <c r="P218" s="100">
        <f t="shared" si="3"/>
        <v>0</v>
      </c>
      <c r="Q218" s="97"/>
      <c r="R218" s="97"/>
      <c r="S218" s="99"/>
      <c r="T218" s="8">
        <v>3470100637320</v>
      </c>
      <c r="U218" s="8"/>
      <c r="V218" s="68">
        <f t="shared" si="12"/>
        <v>0</v>
      </c>
      <c r="W218" s="68">
        <f t="shared" si="13"/>
        <v>0</v>
      </c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</row>
    <row r="219" spans="1:43" ht="21.75" customHeight="1">
      <c r="A219" s="97"/>
      <c r="B219" s="98" t="s">
        <v>739</v>
      </c>
      <c r="C219" s="98" t="s">
        <v>191</v>
      </c>
      <c r="D219" s="99" t="s">
        <v>199</v>
      </c>
      <c r="E219" s="99" t="s">
        <v>46</v>
      </c>
      <c r="F219" s="99" t="s">
        <v>198</v>
      </c>
      <c r="G219" s="99" t="s">
        <v>160</v>
      </c>
      <c r="H219" s="99" t="str">
        <f t="shared" si="213"/>
        <v>วิทยาศาสตรบัณฑิต สาขาเทคโนโลยีการเกษตร ปรับปรุง ปี 2555</v>
      </c>
      <c r="I219" s="99" t="e">
        <f t="array" aca="1" ref="I219" ca="1">_xludf.IFNA(INDEX(รายชื่ออาจารย์ตามสาขา!$F:$F,MATCH('เอกสารหมายเลข 1 ส่งเสิรม (2)'!$T219,รายชื่ออาจารย์ตามสาขา!$B:$B,0)),"บุคคลภายนอก")</f>
        <v>#NAME?</v>
      </c>
      <c r="J219" s="100"/>
      <c r="K219" s="100"/>
      <c r="L219" s="100"/>
      <c r="M219" s="100"/>
      <c r="N219" s="100"/>
      <c r="O219" s="100"/>
      <c r="P219" s="100">
        <f t="shared" si="3"/>
        <v>0</v>
      </c>
      <c r="Q219" s="97"/>
      <c r="R219" s="97"/>
      <c r="S219" s="99"/>
      <c r="T219" s="8">
        <v>1360500009037</v>
      </c>
      <c r="U219" s="8"/>
      <c r="V219" s="68">
        <f t="shared" si="12"/>
        <v>0</v>
      </c>
      <c r="W219" s="68">
        <f t="shared" si="13"/>
        <v>0</v>
      </c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</row>
    <row r="220" spans="1:43" ht="21.75" customHeight="1">
      <c r="A220" s="148"/>
      <c r="B220" s="149" t="s">
        <v>654</v>
      </c>
      <c r="C220" s="149" t="s">
        <v>191</v>
      </c>
      <c r="D220" s="150" t="s">
        <v>199</v>
      </c>
      <c r="E220" s="150" t="s">
        <v>46</v>
      </c>
      <c r="F220" s="150" t="s">
        <v>198</v>
      </c>
      <c r="G220" s="150" t="s">
        <v>160</v>
      </c>
      <c r="H220" s="150" t="str">
        <f t="shared" si="213"/>
        <v>วิทยาศาสตรบัณฑิต สาขาเทคโนโลยีการเกษตร ปรับปรุง ปี 2555</v>
      </c>
      <c r="I220" s="150" t="e">
        <f t="array" aca="1" ref="I220" ca="1">_xludf.IFNA(INDEX(รายชื่ออาจารย์ตามสาขา!$F:$F,MATCH('เอกสารหมายเลข 1 ส่งเสิรม (2)'!$T220,รายชื่ออาจารย์ตามสาขา!$B:$B,0)),"บุคคลภายนอก")</f>
        <v>#NAME?</v>
      </c>
      <c r="J220" s="151" t="e">
        <f ca="1">IF(I220="ข้าราชการพลเรือนในสถาบันอุดมศึกษา",1,0)</f>
        <v>#NAME?</v>
      </c>
      <c r="K220" s="154" t="e">
        <f ca="1">IF(I220="พนักงานมหาวิทยาลัย",1,0)</f>
        <v>#NAME?</v>
      </c>
      <c r="L220" s="151"/>
      <c r="M220" s="151" t="e">
        <f ca="1">IF(I220="ลูกจ้างชั่วคราวรายเดือน",1,0)</f>
        <v>#NAME?</v>
      </c>
      <c r="N220" s="151" t="e">
        <f ca="1">IF(I220="อาจารย์พิเศษรายชั่วโมง",1,0)</f>
        <v>#NAME?</v>
      </c>
      <c r="O220" s="151" t="e">
        <f ca="1">IF(I220="บุคคลภายนอก",1,0)</f>
        <v>#NAME?</v>
      </c>
      <c r="P220" s="151" t="e">
        <f t="shared" ca="1" si="3"/>
        <v>#NAME?</v>
      </c>
      <c r="Q220" s="148"/>
      <c r="R220" s="148"/>
      <c r="S220" s="150" t="e">
        <f t="array" aca="1" ref="S220" ca="1">_xludf.IFNA(INDEX(รายชื่ออาจารย์ตามสาขา!$D:$D,MATCH('เอกสารหมายเลข 1 ส่งเสิรม (2)'!$T220,รายชื่ออาจารย์ตามสาขา!$B:$B,0)),"")</f>
        <v>#NAME?</v>
      </c>
      <c r="T220" s="92">
        <v>3460100100342</v>
      </c>
      <c r="U220" s="92">
        <v>3460100100342</v>
      </c>
      <c r="V220" s="152">
        <f t="shared" si="12"/>
        <v>1</v>
      </c>
      <c r="W220" s="152" t="e">
        <f t="shared" ca="1" si="13"/>
        <v>#NAME?</v>
      </c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84"/>
      <c r="AM220" s="84"/>
      <c r="AN220" s="84"/>
      <c r="AO220" s="84"/>
      <c r="AP220" s="84"/>
      <c r="AQ220" s="84"/>
    </row>
    <row r="221" spans="1:43" ht="21.75" customHeight="1">
      <c r="A221" s="103">
        <v>4</v>
      </c>
      <c r="B221" s="104" t="str">
        <f>F222&amp; " สาขา"&amp;D222&amp;" "&amp;E222&amp;" ปี "&amp;G222</f>
        <v>วิทยาศาสตรบัณฑิต สาขาบริหารธุรกิจการเกษตร ปรับปรุง ปี 2559</v>
      </c>
      <c r="C221" s="104"/>
      <c r="D221" s="105"/>
      <c r="E221" s="105"/>
      <c r="F221" s="105"/>
      <c r="G221" s="105"/>
      <c r="H221" s="105"/>
      <c r="I221" s="105"/>
      <c r="J221" s="106" t="e">
        <f t="shared" ref="J221:O221" ca="1" si="214">SUMIF($H:$H,$B221,J:J)</f>
        <v>#NAME?</v>
      </c>
      <c r="K221" s="106" t="e">
        <f t="shared" ca="1" si="214"/>
        <v>#NAME?</v>
      </c>
      <c r="L221" s="106">
        <f t="shared" si="214"/>
        <v>0</v>
      </c>
      <c r="M221" s="106" t="e">
        <f t="shared" ca="1" si="214"/>
        <v>#NAME?</v>
      </c>
      <c r="N221" s="106" t="e">
        <f t="shared" ca="1" si="214"/>
        <v>#NAME?</v>
      </c>
      <c r="O221" s="106" t="e">
        <f t="shared" ca="1" si="214"/>
        <v>#NAME?</v>
      </c>
      <c r="P221" s="106" t="e">
        <f t="shared" ca="1" si="3"/>
        <v>#NAME?</v>
      </c>
      <c r="Q221" s="103"/>
      <c r="R221" s="103"/>
      <c r="S221" s="105"/>
      <c r="T221" s="58"/>
      <c r="U221" s="58"/>
      <c r="V221" s="68">
        <f t="shared" si="12"/>
        <v>0</v>
      </c>
      <c r="W221" s="68" t="e">
        <f t="shared" ca="1" si="13"/>
        <v>#NAME?</v>
      </c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</row>
    <row r="222" spans="1:43" ht="21.75" customHeight="1">
      <c r="A222" s="97"/>
      <c r="B222" s="98" t="s">
        <v>253</v>
      </c>
      <c r="C222" s="98" t="s">
        <v>191</v>
      </c>
      <c r="D222" s="99" t="s">
        <v>206</v>
      </c>
      <c r="E222" s="99" t="s">
        <v>46</v>
      </c>
      <c r="F222" s="99" t="s">
        <v>198</v>
      </c>
      <c r="G222" s="99" t="s">
        <v>45</v>
      </c>
      <c r="H222" s="99" t="str">
        <f t="shared" ref="H222:H226" si="215">F222&amp; " สาขา"&amp;D222&amp;" "&amp;E222&amp;" ปี "&amp;G222</f>
        <v>วิทยาศาสตรบัณฑิต สาขาบริหารธุรกิจการเกษตร ปรับปรุง ปี 2559</v>
      </c>
      <c r="I222" s="99" t="e">
        <f t="array" aca="1" ref="I222" ca="1">_xludf.IFNA(INDEX(รายชื่ออาจารย์ตามสาขา!$F:$F,MATCH('เอกสารหมายเลข 1 ส่งเสิรม (2)'!$T222,รายชื่ออาจารย์ตามสาขา!$B:$B,0)),"บุคคลภายนอก")</f>
        <v>#NAME?</v>
      </c>
      <c r="J222" s="100" t="e">
        <f t="shared" ref="J222:J226" ca="1" si="216">IF(I222="ข้าราชการพลเรือนในสถาบันอุดมศึกษา",1,0)</f>
        <v>#NAME?</v>
      </c>
      <c r="K222" s="100" t="e">
        <f t="shared" ref="K222:K226" ca="1" si="217">IF(I222="พนักงานมหาวิทยาลัย",1,0)</f>
        <v>#NAME?</v>
      </c>
      <c r="L222" s="100"/>
      <c r="M222" s="100" t="e">
        <f t="shared" ref="M222:M226" ca="1" si="218">IF(I222="ลูกจ้างชั่วคราวรายเดือน",1,0)</f>
        <v>#NAME?</v>
      </c>
      <c r="N222" s="100" t="e">
        <f t="shared" ref="N222:N226" ca="1" si="219">IF(I222="อาจารย์พิเศษรายชั่วโมง",1,0)</f>
        <v>#NAME?</v>
      </c>
      <c r="O222" s="100" t="e">
        <f t="shared" ref="O222:O226" ca="1" si="220">IF(I222="บุคคลภายนอก",1,0)</f>
        <v>#NAME?</v>
      </c>
      <c r="P222" s="100" t="e">
        <f t="shared" ca="1" si="3"/>
        <v>#NAME?</v>
      </c>
      <c r="Q222" s="97"/>
      <c r="R222" s="97"/>
      <c r="S222" s="99"/>
      <c r="T222" s="8">
        <v>3480300049367</v>
      </c>
      <c r="U222" s="8">
        <v>3480300049367</v>
      </c>
      <c r="V222" s="68">
        <f t="shared" si="12"/>
        <v>1</v>
      </c>
      <c r="W222" s="68" t="e">
        <f t="shared" ca="1" si="13"/>
        <v>#NAME?</v>
      </c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</row>
    <row r="223" spans="1:43" ht="21.75" customHeight="1">
      <c r="A223" s="97"/>
      <c r="B223" s="98" t="s">
        <v>210</v>
      </c>
      <c r="C223" s="98" t="s">
        <v>191</v>
      </c>
      <c r="D223" s="99" t="s">
        <v>206</v>
      </c>
      <c r="E223" s="99" t="s">
        <v>46</v>
      </c>
      <c r="F223" s="99" t="s">
        <v>198</v>
      </c>
      <c r="G223" s="99" t="s">
        <v>45</v>
      </c>
      <c r="H223" s="99" t="str">
        <f t="shared" si="215"/>
        <v>วิทยาศาสตรบัณฑิต สาขาบริหารธุรกิจการเกษตร ปรับปรุง ปี 2559</v>
      </c>
      <c r="I223" s="99" t="e">
        <f t="array" aca="1" ref="I223" ca="1">_xludf.IFNA(INDEX(รายชื่ออาจารย์ตามสาขา!$F:$F,MATCH('เอกสารหมายเลข 1 ส่งเสิรม (2)'!$T223,รายชื่ออาจารย์ตามสาขา!$B:$B,0)),"บุคคลภายนอก")</f>
        <v>#NAME?</v>
      </c>
      <c r="J223" s="100" t="e">
        <f t="shared" ca="1" si="216"/>
        <v>#NAME?</v>
      </c>
      <c r="K223" s="100" t="e">
        <f t="shared" ca="1" si="217"/>
        <v>#NAME?</v>
      </c>
      <c r="L223" s="100"/>
      <c r="M223" s="100" t="e">
        <f t="shared" ca="1" si="218"/>
        <v>#NAME?</v>
      </c>
      <c r="N223" s="100" t="e">
        <f t="shared" ca="1" si="219"/>
        <v>#NAME?</v>
      </c>
      <c r="O223" s="100" t="e">
        <f t="shared" ca="1" si="220"/>
        <v>#NAME?</v>
      </c>
      <c r="P223" s="100" t="e">
        <f t="shared" ca="1" si="3"/>
        <v>#NAME?</v>
      </c>
      <c r="Q223" s="97"/>
      <c r="R223" s="97"/>
      <c r="S223" s="99"/>
      <c r="T223" s="8">
        <v>1409900051836</v>
      </c>
      <c r="U223" s="8">
        <v>1409900051836</v>
      </c>
      <c r="V223" s="68">
        <f t="shared" si="12"/>
        <v>1</v>
      </c>
      <c r="W223" s="68" t="e">
        <f t="shared" ca="1" si="13"/>
        <v>#NAME?</v>
      </c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</row>
    <row r="224" spans="1:43" ht="21.75" customHeight="1">
      <c r="A224" s="97"/>
      <c r="B224" s="98" t="s">
        <v>738</v>
      </c>
      <c r="C224" s="98" t="s">
        <v>191</v>
      </c>
      <c r="D224" s="99" t="s">
        <v>206</v>
      </c>
      <c r="E224" s="99" t="s">
        <v>46</v>
      </c>
      <c r="F224" s="99" t="s">
        <v>198</v>
      </c>
      <c r="G224" s="99" t="s">
        <v>45</v>
      </c>
      <c r="H224" s="99" t="str">
        <f t="shared" si="215"/>
        <v>วิทยาศาสตรบัณฑิต สาขาบริหารธุรกิจการเกษตร ปรับปรุง ปี 2559</v>
      </c>
      <c r="I224" s="99" t="e">
        <f t="array" aca="1" ref="I224" ca="1">_xludf.IFNA(INDEX(รายชื่ออาจารย์ตามสาขา!$F:$F,MATCH('เอกสารหมายเลข 1 ส่งเสิรม (2)'!$T224,รายชื่ออาจารย์ตามสาขา!$B:$B,0)),"บุคคลภายนอก")</f>
        <v>#NAME?</v>
      </c>
      <c r="J224" s="100" t="e">
        <f t="shared" ca="1" si="216"/>
        <v>#NAME?</v>
      </c>
      <c r="K224" s="100" t="e">
        <f t="shared" ca="1" si="217"/>
        <v>#NAME?</v>
      </c>
      <c r="L224" s="100"/>
      <c r="M224" s="100" t="e">
        <f t="shared" ca="1" si="218"/>
        <v>#NAME?</v>
      </c>
      <c r="N224" s="100" t="e">
        <f t="shared" ca="1" si="219"/>
        <v>#NAME?</v>
      </c>
      <c r="O224" s="100" t="e">
        <f t="shared" ca="1" si="220"/>
        <v>#NAME?</v>
      </c>
      <c r="P224" s="100" t="e">
        <f t="shared" ca="1" si="3"/>
        <v>#NAME?</v>
      </c>
      <c r="Q224" s="97"/>
      <c r="R224" s="97"/>
      <c r="S224" s="99"/>
      <c r="T224" s="8">
        <v>3470100637320</v>
      </c>
      <c r="U224" s="8">
        <v>3470100637320</v>
      </c>
      <c r="V224" s="68">
        <f t="shared" si="12"/>
        <v>1</v>
      </c>
      <c r="W224" s="68" t="e">
        <f t="shared" ca="1" si="13"/>
        <v>#NAME?</v>
      </c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</row>
    <row r="225" spans="1:43" ht="21.75" customHeight="1">
      <c r="A225" s="97"/>
      <c r="B225" s="98" t="s">
        <v>226</v>
      </c>
      <c r="C225" s="98" t="s">
        <v>191</v>
      </c>
      <c r="D225" s="99" t="s">
        <v>206</v>
      </c>
      <c r="E225" s="99" t="s">
        <v>46</v>
      </c>
      <c r="F225" s="99" t="s">
        <v>198</v>
      </c>
      <c r="G225" s="99" t="s">
        <v>45</v>
      </c>
      <c r="H225" s="99" t="str">
        <f t="shared" si="215"/>
        <v>วิทยาศาสตรบัณฑิต สาขาบริหารธุรกิจการเกษตร ปรับปรุง ปี 2559</v>
      </c>
      <c r="I225" s="99" t="e">
        <f t="array" aca="1" ref="I225" ca="1">_xludf.IFNA(INDEX(รายชื่ออาจารย์ตามสาขา!$F:$F,MATCH('เอกสารหมายเลข 1 ส่งเสิรม (2)'!$T225,รายชื่ออาจารย์ตามสาขา!$B:$B,0)),"บุคคลภายนอก")</f>
        <v>#NAME?</v>
      </c>
      <c r="J225" s="100" t="e">
        <f t="shared" ca="1" si="216"/>
        <v>#NAME?</v>
      </c>
      <c r="K225" s="100" t="e">
        <f t="shared" ca="1" si="217"/>
        <v>#NAME?</v>
      </c>
      <c r="L225" s="100"/>
      <c r="M225" s="100" t="e">
        <f t="shared" ca="1" si="218"/>
        <v>#NAME?</v>
      </c>
      <c r="N225" s="100" t="e">
        <f t="shared" ca="1" si="219"/>
        <v>#NAME?</v>
      </c>
      <c r="O225" s="100" t="e">
        <f t="shared" ca="1" si="220"/>
        <v>#NAME?</v>
      </c>
      <c r="P225" s="100" t="e">
        <f t="shared" ca="1" si="3"/>
        <v>#NAME?</v>
      </c>
      <c r="Q225" s="97"/>
      <c r="R225" s="97"/>
      <c r="S225" s="99"/>
      <c r="T225" s="8">
        <v>1302000141779</v>
      </c>
      <c r="U225" s="8">
        <v>1302000141779</v>
      </c>
      <c r="V225" s="68">
        <f t="shared" si="12"/>
        <v>1</v>
      </c>
      <c r="W225" s="68" t="e">
        <f t="shared" ca="1" si="13"/>
        <v>#NAME?</v>
      </c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</row>
    <row r="226" spans="1:43" ht="21.75" customHeight="1">
      <c r="A226" s="97"/>
      <c r="B226" s="98" t="s">
        <v>741</v>
      </c>
      <c r="C226" s="98" t="s">
        <v>191</v>
      </c>
      <c r="D226" s="99" t="s">
        <v>206</v>
      </c>
      <c r="E226" s="99" t="s">
        <v>46</v>
      </c>
      <c r="F226" s="99" t="s">
        <v>198</v>
      </c>
      <c r="G226" s="99" t="s">
        <v>45</v>
      </c>
      <c r="H226" s="99" t="str">
        <f t="shared" si="215"/>
        <v>วิทยาศาสตรบัณฑิต สาขาบริหารธุรกิจการเกษตร ปรับปรุง ปี 2559</v>
      </c>
      <c r="I226" s="99" t="e">
        <f t="array" aca="1" ref="I226" ca="1">_xludf.IFNA(INDEX(รายชื่ออาจารย์ตามสาขา!$F:$F,MATCH('เอกสารหมายเลข 1 ส่งเสิรม (2)'!$T226,รายชื่ออาจารย์ตามสาขา!$B:$B,0)),"บุคคลภายนอก")</f>
        <v>#NAME?</v>
      </c>
      <c r="J226" s="100" t="e">
        <f t="shared" ca="1" si="216"/>
        <v>#NAME?</v>
      </c>
      <c r="K226" s="100" t="e">
        <f t="shared" ca="1" si="217"/>
        <v>#NAME?</v>
      </c>
      <c r="L226" s="100"/>
      <c r="M226" s="100" t="e">
        <f t="shared" ca="1" si="218"/>
        <v>#NAME?</v>
      </c>
      <c r="N226" s="100" t="e">
        <f t="shared" ca="1" si="219"/>
        <v>#NAME?</v>
      </c>
      <c r="O226" s="100" t="e">
        <f t="shared" ca="1" si="220"/>
        <v>#NAME?</v>
      </c>
      <c r="P226" s="100" t="e">
        <f t="shared" ca="1" si="3"/>
        <v>#NAME?</v>
      </c>
      <c r="Q226" s="97"/>
      <c r="R226" s="97"/>
      <c r="S226" s="99"/>
      <c r="T226" s="8">
        <v>3470100837213</v>
      </c>
      <c r="U226" s="8">
        <v>3470100837213</v>
      </c>
      <c r="V226" s="68">
        <f t="shared" si="12"/>
        <v>1</v>
      </c>
      <c r="W226" s="68" t="e">
        <f t="shared" ca="1" si="13"/>
        <v>#NAME?</v>
      </c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</row>
    <row r="227" spans="1:43" ht="21.75" customHeight="1">
      <c r="A227" s="103">
        <v>5</v>
      </c>
      <c r="B227" s="104" t="str">
        <f>F228&amp; " สาขา"&amp;D228&amp;" "&amp;E228&amp;" ปี "&amp;G228</f>
        <v>วิทยาศาสตรบัณฑิต สาขาพืชศาสตร์ ปรับปรุง ปี 2559</v>
      </c>
      <c r="C227" s="104"/>
      <c r="D227" s="105"/>
      <c r="E227" s="105"/>
      <c r="F227" s="105"/>
      <c r="G227" s="105"/>
      <c r="H227" s="105"/>
      <c r="I227" s="105"/>
      <c r="J227" s="106" t="e">
        <f t="shared" ref="J227:O227" ca="1" si="221">SUMIF($H:$H,$B227,J:J)</f>
        <v>#NAME?</v>
      </c>
      <c r="K227" s="106" t="e">
        <f t="shared" ca="1" si="221"/>
        <v>#NAME?</v>
      </c>
      <c r="L227" s="106">
        <f t="shared" si="221"/>
        <v>0</v>
      </c>
      <c r="M227" s="106" t="e">
        <f t="shared" ca="1" si="221"/>
        <v>#NAME?</v>
      </c>
      <c r="N227" s="106" t="e">
        <f t="shared" ca="1" si="221"/>
        <v>#NAME?</v>
      </c>
      <c r="O227" s="106" t="e">
        <f t="shared" ca="1" si="221"/>
        <v>#NAME?</v>
      </c>
      <c r="P227" s="106" t="e">
        <f t="shared" ca="1" si="3"/>
        <v>#NAME?</v>
      </c>
      <c r="Q227" s="103"/>
      <c r="R227" s="103"/>
      <c r="S227" s="105"/>
      <c r="T227" s="58"/>
      <c r="U227" s="58"/>
      <c r="V227" s="68">
        <f t="shared" si="12"/>
        <v>0</v>
      </c>
      <c r="W227" s="68" t="e">
        <f t="shared" ca="1" si="13"/>
        <v>#NAME?</v>
      </c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</row>
    <row r="228" spans="1:43" ht="21.75" customHeight="1">
      <c r="A228" s="97"/>
      <c r="B228" s="98" t="s">
        <v>743</v>
      </c>
      <c r="C228" s="98" t="s">
        <v>191</v>
      </c>
      <c r="D228" s="99" t="s">
        <v>230</v>
      </c>
      <c r="E228" s="99" t="s">
        <v>46</v>
      </c>
      <c r="F228" s="99" t="s">
        <v>198</v>
      </c>
      <c r="G228" s="99" t="s">
        <v>45</v>
      </c>
      <c r="H228" s="99" t="str">
        <f t="shared" ref="H228:H232" si="222">F228&amp; " สาขา"&amp;D228&amp;" "&amp;E228&amp;" ปี "&amp;G228</f>
        <v>วิทยาศาสตรบัณฑิต สาขาพืชศาสตร์ ปรับปรุง ปี 2559</v>
      </c>
      <c r="I228" s="99" t="e">
        <f t="array" aca="1" ref="I228" ca="1">_xludf.IFNA(INDEX(รายชื่ออาจารย์ตามสาขา!$F:$F,MATCH('เอกสารหมายเลข 1 ส่งเสิรม (2)'!$T228,รายชื่ออาจารย์ตามสาขา!$B:$B,0)),"บุคคลภายนอก")</f>
        <v>#NAME?</v>
      </c>
      <c r="J228" s="100" t="e">
        <f t="shared" ref="J228:J232" ca="1" si="223">IF(I228="ข้าราชการพลเรือนในสถาบันอุดมศึกษา",1,0)</f>
        <v>#NAME?</v>
      </c>
      <c r="K228" s="100" t="e">
        <f t="shared" ref="K228:K232" ca="1" si="224">IF(I228="พนักงานมหาวิทยาลัย",1,0)</f>
        <v>#NAME?</v>
      </c>
      <c r="L228" s="100"/>
      <c r="M228" s="100" t="e">
        <f t="shared" ref="M228:M232" ca="1" si="225">IF(I228="ลูกจ้างชั่วคราวรายเดือน",1,0)</f>
        <v>#NAME?</v>
      </c>
      <c r="N228" s="100" t="e">
        <f t="shared" ref="N228:N232" ca="1" si="226">IF(I228="อาจารย์พิเศษรายชั่วโมง",1,0)</f>
        <v>#NAME?</v>
      </c>
      <c r="O228" s="100" t="e">
        <f t="shared" ref="O228:O232" ca="1" si="227">IF(I228="บุคคลภายนอก",1,0)</f>
        <v>#NAME?</v>
      </c>
      <c r="P228" s="100" t="e">
        <f t="shared" ca="1" si="3"/>
        <v>#NAME?</v>
      </c>
      <c r="Q228" s="97"/>
      <c r="R228" s="97"/>
      <c r="S228" s="99"/>
      <c r="T228" s="8">
        <v>3450400080240</v>
      </c>
      <c r="U228" s="8">
        <v>3450400080240</v>
      </c>
      <c r="V228" s="68">
        <f t="shared" si="12"/>
        <v>1</v>
      </c>
      <c r="W228" s="68" t="e">
        <f t="shared" ca="1" si="13"/>
        <v>#NAME?</v>
      </c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</row>
    <row r="229" spans="1:43" ht="21.75" customHeight="1">
      <c r="A229" s="97"/>
      <c r="B229" s="98" t="s">
        <v>228</v>
      </c>
      <c r="C229" s="98" t="s">
        <v>191</v>
      </c>
      <c r="D229" s="99" t="s">
        <v>230</v>
      </c>
      <c r="E229" s="99" t="s">
        <v>46</v>
      </c>
      <c r="F229" s="99" t="s">
        <v>198</v>
      </c>
      <c r="G229" s="99" t="s">
        <v>45</v>
      </c>
      <c r="H229" s="99" t="str">
        <f t="shared" si="222"/>
        <v>วิทยาศาสตรบัณฑิต สาขาพืชศาสตร์ ปรับปรุง ปี 2559</v>
      </c>
      <c r="I229" s="99" t="e">
        <f t="array" aca="1" ref="I229" ca="1">_xludf.IFNA(INDEX(รายชื่ออาจารย์ตามสาขา!$F:$F,MATCH('เอกสารหมายเลข 1 ส่งเสิรม (2)'!$T229,รายชื่ออาจารย์ตามสาขา!$B:$B,0)),"บุคคลภายนอก")</f>
        <v>#NAME?</v>
      </c>
      <c r="J229" s="100" t="e">
        <f t="shared" ca="1" si="223"/>
        <v>#NAME?</v>
      </c>
      <c r="K229" s="100" t="e">
        <f t="shared" ca="1" si="224"/>
        <v>#NAME?</v>
      </c>
      <c r="L229" s="100"/>
      <c r="M229" s="100" t="e">
        <f t="shared" ca="1" si="225"/>
        <v>#NAME?</v>
      </c>
      <c r="N229" s="100" t="e">
        <f t="shared" ca="1" si="226"/>
        <v>#NAME?</v>
      </c>
      <c r="O229" s="100" t="e">
        <f t="shared" ca="1" si="227"/>
        <v>#NAME?</v>
      </c>
      <c r="P229" s="100" t="e">
        <f t="shared" ca="1" si="3"/>
        <v>#NAME?</v>
      </c>
      <c r="Q229" s="97"/>
      <c r="R229" s="97"/>
      <c r="S229" s="99"/>
      <c r="T229" s="8">
        <v>3309901308943</v>
      </c>
      <c r="U229" s="8">
        <v>3309901308943</v>
      </c>
      <c r="V229" s="68">
        <f t="shared" si="12"/>
        <v>1</v>
      </c>
      <c r="W229" s="68" t="e">
        <f t="shared" ca="1" si="13"/>
        <v>#NAME?</v>
      </c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</row>
    <row r="230" spans="1:43" ht="21.75" customHeight="1">
      <c r="A230" s="97"/>
      <c r="B230" s="98" t="s">
        <v>234</v>
      </c>
      <c r="C230" s="98" t="s">
        <v>191</v>
      </c>
      <c r="D230" s="99" t="s">
        <v>230</v>
      </c>
      <c r="E230" s="99" t="s">
        <v>46</v>
      </c>
      <c r="F230" s="99" t="s">
        <v>198</v>
      </c>
      <c r="G230" s="99" t="s">
        <v>45</v>
      </c>
      <c r="H230" s="99" t="str">
        <f t="shared" si="222"/>
        <v>วิทยาศาสตรบัณฑิต สาขาพืชศาสตร์ ปรับปรุง ปี 2559</v>
      </c>
      <c r="I230" s="99" t="e">
        <f t="array" aca="1" ref="I230" ca="1">_xludf.IFNA(INDEX(รายชื่ออาจารย์ตามสาขา!$F:$F,MATCH('เอกสารหมายเลข 1 ส่งเสิรม (2)'!$T230,รายชื่ออาจารย์ตามสาขา!$B:$B,0)),"บุคคลภายนอก")</f>
        <v>#NAME?</v>
      </c>
      <c r="J230" s="100" t="e">
        <f t="shared" ca="1" si="223"/>
        <v>#NAME?</v>
      </c>
      <c r="K230" s="100" t="e">
        <f t="shared" ca="1" si="224"/>
        <v>#NAME?</v>
      </c>
      <c r="L230" s="100"/>
      <c r="M230" s="100" t="e">
        <f t="shared" ca="1" si="225"/>
        <v>#NAME?</v>
      </c>
      <c r="N230" s="100" t="e">
        <f t="shared" ca="1" si="226"/>
        <v>#NAME?</v>
      </c>
      <c r="O230" s="100" t="e">
        <f t="shared" ca="1" si="227"/>
        <v>#NAME?</v>
      </c>
      <c r="P230" s="100" t="e">
        <f t="shared" ca="1" si="3"/>
        <v>#NAME?</v>
      </c>
      <c r="Q230" s="97"/>
      <c r="R230" s="97"/>
      <c r="S230" s="99"/>
      <c r="T230" s="8">
        <v>1409900195471</v>
      </c>
      <c r="U230" s="8">
        <v>1409900195471</v>
      </c>
      <c r="V230" s="68">
        <f t="shared" si="12"/>
        <v>1</v>
      </c>
      <c r="W230" s="68" t="e">
        <f t="shared" ca="1" si="13"/>
        <v>#NAME?</v>
      </c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</row>
    <row r="231" spans="1:43" ht="21.75" customHeight="1">
      <c r="A231" s="97"/>
      <c r="B231" s="98" t="s">
        <v>744</v>
      </c>
      <c r="C231" s="98" t="s">
        <v>191</v>
      </c>
      <c r="D231" s="99" t="s">
        <v>230</v>
      </c>
      <c r="E231" s="99" t="s">
        <v>46</v>
      </c>
      <c r="F231" s="99" t="s">
        <v>198</v>
      </c>
      <c r="G231" s="99" t="s">
        <v>45</v>
      </c>
      <c r="H231" s="99" t="str">
        <f t="shared" si="222"/>
        <v>วิทยาศาสตรบัณฑิต สาขาพืชศาสตร์ ปรับปรุง ปี 2559</v>
      </c>
      <c r="I231" s="99" t="e">
        <f t="array" aca="1" ref="I231" ca="1">_xludf.IFNA(INDEX(รายชื่ออาจารย์ตามสาขา!$F:$F,MATCH('เอกสารหมายเลข 1 ส่งเสิรม (2)'!$T231,รายชื่ออาจารย์ตามสาขา!$B:$B,0)),"บุคคลภายนอก")</f>
        <v>#NAME?</v>
      </c>
      <c r="J231" s="100" t="e">
        <f t="shared" ca="1" si="223"/>
        <v>#NAME?</v>
      </c>
      <c r="K231" s="100" t="e">
        <f t="shared" ca="1" si="224"/>
        <v>#NAME?</v>
      </c>
      <c r="L231" s="100"/>
      <c r="M231" s="100" t="e">
        <f t="shared" ca="1" si="225"/>
        <v>#NAME?</v>
      </c>
      <c r="N231" s="100" t="e">
        <f t="shared" ca="1" si="226"/>
        <v>#NAME?</v>
      </c>
      <c r="O231" s="100" t="e">
        <f t="shared" ca="1" si="227"/>
        <v>#NAME?</v>
      </c>
      <c r="P231" s="100" t="e">
        <f t="shared" ca="1" si="3"/>
        <v>#NAME?</v>
      </c>
      <c r="Q231" s="97"/>
      <c r="R231" s="97"/>
      <c r="S231" s="99"/>
      <c r="T231" s="8">
        <v>3310200197683</v>
      </c>
      <c r="U231" s="8">
        <v>3310200197683</v>
      </c>
      <c r="V231" s="68">
        <f t="shared" si="12"/>
        <v>1</v>
      </c>
      <c r="W231" s="68" t="e">
        <f t="shared" ca="1" si="13"/>
        <v>#NAME?</v>
      </c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</row>
    <row r="232" spans="1:43" ht="21.75" customHeight="1">
      <c r="A232" s="97"/>
      <c r="B232" s="98" t="s">
        <v>236</v>
      </c>
      <c r="C232" s="98" t="s">
        <v>191</v>
      </c>
      <c r="D232" s="99" t="s">
        <v>230</v>
      </c>
      <c r="E232" s="99" t="s">
        <v>46</v>
      </c>
      <c r="F232" s="99" t="s">
        <v>198</v>
      </c>
      <c r="G232" s="99" t="s">
        <v>45</v>
      </c>
      <c r="H232" s="99" t="str">
        <f t="shared" si="222"/>
        <v>วิทยาศาสตรบัณฑิต สาขาพืชศาสตร์ ปรับปรุง ปี 2559</v>
      </c>
      <c r="I232" s="99" t="e">
        <f t="array" aca="1" ref="I232" ca="1">_xludf.IFNA(INDEX(รายชื่ออาจารย์ตามสาขา!$F:$F,MATCH('เอกสารหมายเลข 1 ส่งเสิรม (2)'!$T232,รายชื่ออาจารย์ตามสาขา!$B:$B,0)),"บุคคลภายนอก")</f>
        <v>#NAME?</v>
      </c>
      <c r="J232" s="100" t="e">
        <f t="shared" ca="1" si="223"/>
        <v>#NAME?</v>
      </c>
      <c r="K232" s="100" t="e">
        <f t="shared" ca="1" si="224"/>
        <v>#NAME?</v>
      </c>
      <c r="L232" s="100"/>
      <c r="M232" s="100" t="e">
        <f t="shared" ca="1" si="225"/>
        <v>#NAME?</v>
      </c>
      <c r="N232" s="100" t="e">
        <f t="shared" ca="1" si="226"/>
        <v>#NAME?</v>
      </c>
      <c r="O232" s="100" t="e">
        <f t="shared" ca="1" si="227"/>
        <v>#NAME?</v>
      </c>
      <c r="P232" s="100" t="e">
        <f t="shared" ca="1" si="3"/>
        <v>#NAME?</v>
      </c>
      <c r="Q232" s="97"/>
      <c r="R232" s="97"/>
      <c r="S232" s="99"/>
      <c r="T232" s="8">
        <v>5450300001646</v>
      </c>
      <c r="U232" s="8">
        <v>5450300001646</v>
      </c>
      <c r="V232" s="68">
        <f t="shared" si="12"/>
        <v>1</v>
      </c>
      <c r="W232" s="68" t="e">
        <f t="shared" ca="1" si="13"/>
        <v>#NAME?</v>
      </c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</row>
    <row r="233" spans="1:43" ht="21.75" customHeight="1">
      <c r="A233" s="103">
        <v>6</v>
      </c>
      <c r="B233" s="104" t="str">
        <f>F234&amp; " สาขา"&amp;D234&amp;" "&amp;E234&amp;" ปี "&amp;G234</f>
        <v>วิทยาศาสตรบัณฑิต สาขาวิทยาศาสตร์และเทคโนโลยีการอาหาร ปรับปรุง ปี 2559</v>
      </c>
      <c r="C233" s="104"/>
      <c r="D233" s="105"/>
      <c r="E233" s="105"/>
      <c r="F233" s="105"/>
      <c r="G233" s="105"/>
      <c r="H233" s="105"/>
      <c r="I233" s="105"/>
      <c r="J233" s="106" t="e">
        <f t="shared" ref="J233:O233" ca="1" si="228">SUMIF($H:$H,$B233,J:J)</f>
        <v>#NAME?</v>
      </c>
      <c r="K233" s="106" t="e">
        <f t="shared" ca="1" si="228"/>
        <v>#NAME?</v>
      </c>
      <c r="L233" s="106">
        <f t="shared" si="228"/>
        <v>0</v>
      </c>
      <c r="M233" s="106" t="e">
        <f t="shared" ca="1" si="228"/>
        <v>#NAME?</v>
      </c>
      <c r="N233" s="106" t="e">
        <f t="shared" ca="1" si="228"/>
        <v>#NAME?</v>
      </c>
      <c r="O233" s="106" t="e">
        <f t="shared" ca="1" si="228"/>
        <v>#NAME?</v>
      </c>
      <c r="P233" s="106" t="e">
        <f t="shared" ca="1" si="3"/>
        <v>#NAME?</v>
      </c>
      <c r="Q233" s="103"/>
      <c r="R233" s="103"/>
      <c r="S233" s="105"/>
      <c r="T233" s="58"/>
      <c r="U233" s="58"/>
      <c r="V233" s="68">
        <f t="shared" si="12"/>
        <v>0</v>
      </c>
      <c r="W233" s="68" t="e">
        <f t="shared" ca="1" si="13"/>
        <v>#NAME?</v>
      </c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</row>
    <row r="234" spans="1:43" ht="21.75" customHeight="1">
      <c r="A234" s="97"/>
      <c r="B234" s="98" t="s">
        <v>746</v>
      </c>
      <c r="C234" s="98" t="s">
        <v>191</v>
      </c>
      <c r="D234" s="99" t="s">
        <v>215</v>
      </c>
      <c r="E234" s="99" t="s">
        <v>46</v>
      </c>
      <c r="F234" s="99" t="s">
        <v>198</v>
      </c>
      <c r="G234" s="99" t="s">
        <v>45</v>
      </c>
      <c r="H234" s="99" t="str">
        <f t="shared" ref="H234:H238" si="229">F234&amp; " สาขา"&amp;D234&amp;" "&amp;E234&amp;" ปี "&amp;G234</f>
        <v>วิทยาศาสตรบัณฑิต สาขาวิทยาศาสตร์และเทคโนโลยีการอาหาร ปรับปรุง ปี 2559</v>
      </c>
      <c r="I234" s="99" t="e">
        <f t="array" aca="1" ref="I234" ca="1">_xludf.IFNA(INDEX(รายชื่ออาจารย์ตามสาขา!$F:$F,MATCH('เอกสารหมายเลข 1 ส่งเสิรม (2)'!$T234,รายชื่ออาจารย์ตามสาขา!$B:$B,0)),"บุคคลภายนอก")</f>
        <v>#NAME?</v>
      </c>
      <c r="J234" s="100" t="e">
        <f t="shared" ref="J234:J238" ca="1" si="230">IF(I234="ข้าราชการพลเรือนในสถาบันอุดมศึกษา",1,0)</f>
        <v>#NAME?</v>
      </c>
      <c r="K234" s="100" t="e">
        <f t="shared" ref="K234:K238" ca="1" si="231">IF(I234="พนักงานมหาวิทยาลัย",1,0)</f>
        <v>#NAME?</v>
      </c>
      <c r="L234" s="100"/>
      <c r="M234" s="100" t="e">
        <f t="shared" ref="M234:M238" ca="1" si="232">IF(I234="ลูกจ้างชั่วคราวรายเดือน",1,0)</f>
        <v>#NAME?</v>
      </c>
      <c r="N234" s="100" t="e">
        <f t="shared" ref="N234:N238" ca="1" si="233">IF(I234="อาจารย์พิเศษรายชั่วโมง",1,0)</f>
        <v>#NAME?</v>
      </c>
      <c r="O234" s="100" t="e">
        <f t="shared" ref="O234:O238" ca="1" si="234">IF(I234="บุคคลภายนอก",1,0)</f>
        <v>#NAME?</v>
      </c>
      <c r="P234" s="100" t="e">
        <f t="shared" ca="1" si="3"/>
        <v>#NAME?</v>
      </c>
      <c r="Q234" s="97"/>
      <c r="R234" s="97"/>
      <c r="S234" s="99"/>
      <c r="T234" s="8">
        <v>1489900022291</v>
      </c>
      <c r="U234" s="8">
        <v>1489900022291</v>
      </c>
      <c r="V234" s="68">
        <f t="shared" si="12"/>
        <v>1</v>
      </c>
      <c r="W234" s="68" t="e">
        <f t="shared" ca="1" si="13"/>
        <v>#NAME?</v>
      </c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</row>
    <row r="235" spans="1:43" ht="21.75" customHeight="1">
      <c r="A235" s="97"/>
      <c r="B235" s="98" t="s">
        <v>747</v>
      </c>
      <c r="C235" s="98" t="s">
        <v>191</v>
      </c>
      <c r="D235" s="99" t="s">
        <v>215</v>
      </c>
      <c r="E235" s="99" t="s">
        <v>46</v>
      </c>
      <c r="F235" s="99" t="s">
        <v>198</v>
      </c>
      <c r="G235" s="99" t="s">
        <v>45</v>
      </c>
      <c r="H235" s="99" t="str">
        <f t="shared" si="229"/>
        <v>วิทยาศาสตรบัณฑิต สาขาวิทยาศาสตร์และเทคโนโลยีการอาหาร ปรับปรุง ปี 2559</v>
      </c>
      <c r="I235" s="99" t="e">
        <f t="array" aca="1" ref="I235" ca="1">_xludf.IFNA(INDEX(รายชื่ออาจารย์ตามสาขา!$F:$F,MATCH('เอกสารหมายเลข 1 ส่งเสิรม (2)'!$T235,รายชื่ออาจารย์ตามสาขา!$B:$B,0)),"บุคคลภายนอก")</f>
        <v>#NAME?</v>
      </c>
      <c r="J235" s="100" t="e">
        <f t="shared" ca="1" si="230"/>
        <v>#NAME?</v>
      </c>
      <c r="K235" s="100" t="e">
        <f t="shared" ca="1" si="231"/>
        <v>#NAME?</v>
      </c>
      <c r="L235" s="100"/>
      <c r="M235" s="100" t="e">
        <f t="shared" ca="1" si="232"/>
        <v>#NAME?</v>
      </c>
      <c r="N235" s="100" t="e">
        <f t="shared" ca="1" si="233"/>
        <v>#NAME?</v>
      </c>
      <c r="O235" s="100" t="e">
        <f t="shared" ca="1" si="234"/>
        <v>#NAME?</v>
      </c>
      <c r="P235" s="100" t="e">
        <f t="shared" ca="1" si="3"/>
        <v>#NAME?</v>
      </c>
      <c r="Q235" s="97"/>
      <c r="R235" s="97"/>
      <c r="S235" s="99"/>
      <c r="T235" s="8">
        <v>3320900274621</v>
      </c>
      <c r="U235" s="8">
        <v>3320900274621</v>
      </c>
      <c r="V235" s="68">
        <f t="shared" si="12"/>
        <v>1</v>
      </c>
      <c r="W235" s="68" t="e">
        <f t="shared" ca="1" si="13"/>
        <v>#NAME?</v>
      </c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</row>
    <row r="236" spans="1:43" ht="21.75" customHeight="1">
      <c r="A236" s="97"/>
      <c r="B236" s="98" t="s">
        <v>748</v>
      </c>
      <c r="C236" s="98" t="s">
        <v>191</v>
      </c>
      <c r="D236" s="99" t="s">
        <v>215</v>
      </c>
      <c r="E236" s="99" t="s">
        <v>46</v>
      </c>
      <c r="F236" s="99" t="s">
        <v>198</v>
      </c>
      <c r="G236" s="99" t="s">
        <v>45</v>
      </c>
      <c r="H236" s="99" t="str">
        <f t="shared" si="229"/>
        <v>วิทยาศาสตรบัณฑิต สาขาวิทยาศาสตร์และเทคโนโลยีการอาหาร ปรับปรุง ปี 2559</v>
      </c>
      <c r="I236" s="99" t="e">
        <f t="array" aca="1" ref="I236" ca="1">_xludf.IFNA(INDEX(รายชื่ออาจารย์ตามสาขา!$F:$F,MATCH('เอกสารหมายเลข 1 ส่งเสิรม (2)'!$T236,รายชื่ออาจารย์ตามสาขา!$B:$B,0)),"บุคคลภายนอก")</f>
        <v>#NAME?</v>
      </c>
      <c r="J236" s="100" t="e">
        <f t="shared" ca="1" si="230"/>
        <v>#NAME?</v>
      </c>
      <c r="K236" s="100" t="e">
        <f t="shared" ca="1" si="231"/>
        <v>#NAME?</v>
      </c>
      <c r="L236" s="100"/>
      <c r="M236" s="100" t="e">
        <f t="shared" ca="1" si="232"/>
        <v>#NAME?</v>
      </c>
      <c r="N236" s="100" t="e">
        <f t="shared" ca="1" si="233"/>
        <v>#NAME?</v>
      </c>
      <c r="O236" s="100" t="e">
        <f t="shared" ca="1" si="234"/>
        <v>#NAME?</v>
      </c>
      <c r="P236" s="100" t="e">
        <f t="shared" ca="1" si="3"/>
        <v>#NAME?</v>
      </c>
      <c r="Q236" s="97"/>
      <c r="R236" s="97"/>
      <c r="S236" s="99"/>
      <c r="T236" s="8">
        <v>3479900196849</v>
      </c>
      <c r="U236" s="8">
        <v>3479900196849</v>
      </c>
      <c r="V236" s="68">
        <f t="shared" si="12"/>
        <v>1</v>
      </c>
      <c r="W236" s="68" t="e">
        <f t="shared" ca="1" si="13"/>
        <v>#NAME?</v>
      </c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</row>
    <row r="237" spans="1:43" ht="21.75" customHeight="1">
      <c r="A237" s="97"/>
      <c r="B237" s="98" t="s">
        <v>218</v>
      </c>
      <c r="C237" s="98" t="s">
        <v>191</v>
      </c>
      <c r="D237" s="99" t="s">
        <v>215</v>
      </c>
      <c r="E237" s="99" t="s">
        <v>46</v>
      </c>
      <c r="F237" s="99" t="s">
        <v>198</v>
      </c>
      <c r="G237" s="99" t="s">
        <v>45</v>
      </c>
      <c r="H237" s="99" t="str">
        <f t="shared" si="229"/>
        <v>วิทยาศาสตรบัณฑิต สาขาวิทยาศาสตร์และเทคโนโลยีการอาหาร ปรับปรุง ปี 2559</v>
      </c>
      <c r="I237" s="99" t="e">
        <f t="array" aca="1" ref="I237" ca="1">_xludf.IFNA(INDEX(รายชื่ออาจารย์ตามสาขา!$F:$F,MATCH('เอกสารหมายเลข 1 ส่งเสิรม (2)'!$T237,รายชื่ออาจารย์ตามสาขา!$B:$B,0)),"บุคคลภายนอก")</f>
        <v>#NAME?</v>
      </c>
      <c r="J237" s="100" t="e">
        <f t="shared" ca="1" si="230"/>
        <v>#NAME?</v>
      </c>
      <c r="K237" s="100" t="e">
        <f t="shared" ca="1" si="231"/>
        <v>#NAME?</v>
      </c>
      <c r="L237" s="100"/>
      <c r="M237" s="100" t="e">
        <f t="shared" ca="1" si="232"/>
        <v>#NAME?</v>
      </c>
      <c r="N237" s="100" t="e">
        <f t="shared" ca="1" si="233"/>
        <v>#NAME?</v>
      </c>
      <c r="O237" s="100" t="e">
        <f t="shared" ca="1" si="234"/>
        <v>#NAME?</v>
      </c>
      <c r="P237" s="100" t="e">
        <f t="shared" ca="1" si="3"/>
        <v>#NAME?</v>
      </c>
      <c r="Q237" s="97"/>
      <c r="R237" s="97"/>
      <c r="S237" s="99"/>
      <c r="T237" s="8">
        <v>3479900109784</v>
      </c>
      <c r="U237" s="8">
        <v>3479900109784</v>
      </c>
      <c r="V237" s="68">
        <f t="shared" si="12"/>
        <v>1</v>
      </c>
      <c r="W237" s="68" t="e">
        <f t="shared" ca="1" si="13"/>
        <v>#NAME?</v>
      </c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</row>
    <row r="238" spans="1:43" ht="21.75" customHeight="1">
      <c r="A238" s="97"/>
      <c r="B238" s="98" t="s">
        <v>749</v>
      </c>
      <c r="C238" s="98" t="s">
        <v>191</v>
      </c>
      <c r="D238" s="99" t="s">
        <v>215</v>
      </c>
      <c r="E238" s="99" t="s">
        <v>46</v>
      </c>
      <c r="F238" s="99" t="s">
        <v>198</v>
      </c>
      <c r="G238" s="99" t="s">
        <v>45</v>
      </c>
      <c r="H238" s="99" t="str">
        <f t="shared" si="229"/>
        <v>วิทยาศาสตรบัณฑิต สาขาวิทยาศาสตร์และเทคโนโลยีการอาหาร ปรับปรุง ปี 2559</v>
      </c>
      <c r="I238" s="99" t="e">
        <f t="array" aca="1" ref="I238" ca="1">_xludf.IFNA(INDEX(รายชื่ออาจารย์ตามสาขา!$F:$F,MATCH('เอกสารหมายเลข 1 ส่งเสิรม (2)'!$T238,รายชื่ออาจารย์ตามสาขา!$B:$B,0)),"บุคคลภายนอก")</f>
        <v>#NAME?</v>
      </c>
      <c r="J238" s="100" t="e">
        <f t="shared" ca="1" si="230"/>
        <v>#NAME?</v>
      </c>
      <c r="K238" s="100" t="e">
        <f t="shared" ca="1" si="231"/>
        <v>#NAME?</v>
      </c>
      <c r="L238" s="100"/>
      <c r="M238" s="100" t="e">
        <f t="shared" ca="1" si="232"/>
        <v>#NAME?</v>
      </c>
      <c r="N238" s="100" t="e">
        <f t="shared" ca="1" si="233"/>
        <v>#NAME?</v>
      </c>
      <c r="O238" s="100" t="e">
        <f t="shared" ca="1" si="234"/>
        <v>#NAME?</v>
      </c>
      <c r="P238" s="100" t="e">
        <f t="shared" ca="1" si="3"/>
        <v>#NAME?</v>
      </c>
      <c r="Q238" s="97"/>
      <c r="R238" s="97"/>
      <c r="S238" s="99"/>
      <c r="T238" s="8">
        <v>3349800081765</v>
      </c>
      <c r="U238" s="8">
        <v>3349800081765</v>
      </c>
      <c r="V238" s="68">
        <f t="shared" si="12"/>
        <v>1</v>
      </c>
      <c r="W238" s="68" t="e">
        <f t="shared" ca="1" si="13"/>
        <v>#NAME?</v>
      </c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</row>
    <row r="239" spans="1:43" ht="21.75" customHeight="1">
      <c r="A239" s="103">
        <v>7</v>
      </c>
      <c r="B239" s="104" t="str">
        <f>F240&amp; " สาขา"&amp;D240&amp;" "&amp;E240&amp;" ปี "&amp;G240</f>
        <v>วิทยาศาสตรบัณฑิต สาขาสัตวศาสตร์ ปรับปรุง ปี 2559</v>
      </c>
      <c r="C239" s="104"/>
      <c r="D239" s="105"/>
      <c r="E239" s="105"/>
      <c r="F239" s="105"/>
      <c r="G239" s="105"/>
      <c r="H239" s="105"/>
      <c r="I239" s="105"/>
      <c r="J239" s="106" t="e">
        <f t="shared" ref="J239:O239" ca="1" si="235">SUMIF($H:$H,$B239,J:J)</f>
        <v>#NAME?</v>
      </c>
      <c r="K239" s="106" t="e">
        <f t="shared" ca="1" si="235"/>
        <v>#NAME?</v>
      </c>
      <c r="L239" s="106">
        <f t="shared" si="235"/>
        <v>0</v>
      </c>
      <c r="M239" s="106" t="e">
        <f t="shared" ca="1" si="235"/>
        <v>#NAME?</v>
      </c>
      <c r="N239" s="106" t="e">
        <f t="shared" ca="1" si="235"/>
        <v>#NAME?</v>
      </c>
      <c r="O239" s="106" t="e">
        <f t="shared" ca="1" si="235"/>
        <v>#NAME?</v>
      </c>
      <c r="P239" s="106" t="e">
        <f t="shared" ca="1" si="3"/>
        <v>#NAME?</v>
      </c>
      <c r="Q239" s="103"/>
      <c r="R239" s="103"/>
      <c r="S239" s="105"/>
      <c r="T239" s="58"/>
      <c r="U239" s="58"/>
      <c r="V239" s="68">
        <f t="shared" si="12"/>
        <v>0</v>
      </c>
      <c r="W239" s="68" t="e">
        <f t="shared" ca="1" si="13"/>
        <v>#NAME?</v>
      </c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</row>
    <row r="240" spans="1:43" ht="21.75" customHeight="1">
      <c r="A240" s="97"/>
      <c r="B240" s="98" t="s">
        <v>244</v>
      </c>
      <c r="C240" s="98" t="s">
        <v>191</v>
      </c>
      <c r="D240" s="99" t="s">
        <v>233</v>
      </c>
      <c r="E240" s="99" t="s">
        <v>46</v>
      </c>
      <c r="F240" s="99" t="s">
        <v>198</v>
      </c>
      <c r="G240" s="99" t="s">
        <v>45</v>
      </c>
      <c r="H240" s="99" t="str">
        <f t="shared" ref="H240:H244" si="236">F240&amp; " สาขา"&amp;D240&amp;" "&amp;E240&amp;" ปี "&amp;G240</f>
        <v>วิทยาศาสตรบัณฑิต สาขาสัตวศาสตร์ ปรับปรุง ปี 2559</v>
      </c>
      <c r="I240" s="99" t="e">
        <f t="array" aca="1" ref="I240" ca="1">_xludf.IFNA(INDEX(รายชื่ออาจารย์ตามสาขา!$F:$F,MATCH('เอกสารหมายเลข 1 ส่งเสิรม (2)'!$T240,รายชื่ออาจารย์ตามสาขา!$B:$B,0)),"บุคคลภายนอก")</f>
        <v>#NAME?</v>
      </c>
      <c r="J240" s="100" t="e">
        <f t="shared" ref="J240:J244" ca="1" si="237">IF(I240="ข้าราชการพลเรือนในสถาบันอุดมศึกษา",1,0)</f>
        <v>#NAME?</v>
      </c>
      <c r="K240" s="100" t="e">
        <f t="shared" ref="K240:K244" ca="1" si="238">IF(I240="พนักงานมหาวิทยาลัย",1,0)</f>
        <v>#NAME?</v>
      </c>
      <c r="L240" s="100"/>
      <c r="M240" s="100" t="e">
        <f t="shared" ref="M240:M244" ca="1" si="239">IF(I240="ลูกจ้างชั่วคราวรายเดือน",1,0)</f>
        <v>#NAME?</v>
      </c>
      <c r="N240" s="100" t="e">
        <f t="shared" ref="N240:N244" ca="1" si="240">IF(I240="อาจารย์พิเศษรายชั่วโมง",1,0)</f>
        <v>#NAME?</v>
      </c>
      <c r="O240" s="100" t="e">
        <f t="shared" ref="O240:O244" ca="1" si="241">IF(I240="บุคคลภายนอก",1,0)</f>
        <v>#NAME?</v>
      </c>
      <c r="P240" s="100" t="e">
        <f t="shared" ca="1" si="3"/>
        <v>#NAME?</v>
      </c>
      <c r="Q240" s="97"/>
      <c r="R240" s="97"/>
      <c r="S240" s="99"/>
      <c r="T240" s="8">
        <v>1411300019594</v>
      </c>
      <c r="U240" s="8">
        <v>1411300019594</v>
      </c>
      <c r="V240" s="68">
        <f t="shared" si="12"/>
        <v>1</v>
      </c>
      <c r="W240" s="68" t="e">
        <f t="shared" ca="1" si="13"/>
        <v>#NAME?</v>
      </c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</row>
    <row r="241" spans="1:43" ht="21.75" customHeight="1">
      <c r="A241" s="97"/>
      <c r="B241" s="98" t="s">
        <v>246</v>
      </c>
      <c r="C241" s="98" t="s">
        <v>191</v>
      </c>
      <c r="D241" s="99" t="s">
        <v>233</v>
      </c>
      <c r="E241" s="99" t="s">
        <v>46</v>
      </c>
      <c r="F241" s="99" t="s">
        <v>198</v>
      </c>
      <c r="G241" s="99" t="s">
        <v>45</v>
      </c>
      <c r="H241" s="99" t="str">
        <f t="shared" si="236"/>
        <v>วิทยาศาสตรบัณฑิต สาขาสัตวศาสตร์ ปรับปรุง ปี 2559</v>
      </c>
      <c r="I241" s="99" t="e">
        <f t="array" aca="1" ref="I241" ca="1">_xludf.IFNA(INDEX(รายชื่ออาจารย์ตามสาขา!$F:$F,MATCH('เอกสารหมายเลข 1 ส่งเสิรม (2)'!$T241,รายชื่ออาจารย์ตามสาขา!$B:$B,0)),"บุคคลภายนอก")</f>
        <v>#NAME?</v>
      </c>
      <c r="J241" s="100" t="e">
        <f t="shared" ca="1" si="237"/>
        <v>#NAME?</v>
      </c>
      <c r="K241" s="100" t="e">
        <f t="shared" ca="1" si="238"/>
        <v>#NAME?</v>
      </c>
      <c r="L241" s="100"/>
      <c r="M241" s="100" t="e">
        <f t="shared" ca="1" si="239"/>
        <v>#NAME?</v>
      </c>
      <c r="N241" s="100" t="e">
        <f t="shared" ca="1" si="240"/>
        <v>#NAME?</v>
      </c>
      <c r="O241" s="100" t="e">
        <f t="shared" ca="1" si="241"/>
        <v>#NAME?</v>
      </c>
      <c r="P241" s="100" t="e">
        <f t="shared" ca="1" si="3"/>
        <v>#NAME?</v>
      </c>
      <c r="Q241" s="97"/>
      <c r="R241" s="97"/>
      <c r="S241" s="99"/>
      <c r="T241" s="8">
        <v>1450200114667</v>
      </c>
      <c r="U241" s="8">
        <v>1450200114667</v>
      </c>
      <c r="V241" s="68">
        <f t="shared" si="12"/>
        <v>1</v>
      </c>
      <c r="W241" s="68" t="e">
        <f t="shared" ca="1" si="13"/>
        <v>#NAME?</v>
      </c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</row>
    <row r="242" spans="1:43" ht="21.75" customHeight="1">
      <c r="A242" s="97"/>
      <c r="B242" s="98" t="s">
        <v>250</v>
      </c>
      <c r="C242" s="98" t="s">
        <v>191</v>
      </c>
      <c r="D242" s="99" t="s">
        <v>233</v>
      </c>
      <c r="E242" s="99" t="s">
        <v>46</v>
      </c>
      <c r="F242" s="99" t="s">
        <v>198</v>
      </c>
      <c r="G242" s="99" t="s">
        <v>45</v>
      </c>
      <c r="H242" s="99" t="str">
        <f t="shared" si="236"/>
        <v>วิทยาศาสตรบัณฑิต สาขาสัตวศาสตร์ ปรับปรุง ปี 2559</v>
      </c>
      <c r="I242" s="99" t="e">
        <f t="array" aca="1" ref="I242" ca="1">_xludf.IFNA(INDEX(รายชื่ออาจารย์ตามสาขา!$F:$F,MATCH('เอกสารหมายเลข 1 ส่งเสิรม (2)'!$T242,รายชื่ออาจารย์ตามสาขา!$B:$B,0)),"บุคคลภายนอก")</f>
        <v>#NAME?</v>
      </c>
      <c r="J242" s="100" t="e">
        <f t="shared" ca="1" si="237"/>
        <v>#NAME?</v>
      </c>
      <c r="K242" s="100" t="e">
        <f t="shared" ca="1" si="238"/>
        <v>#NAME?</v>
      </c>
      <c r="L242" s="100"/>
      <c r="M242" s="100" t="e">
        <f t="shared" ca="1" si="239"/>
        <v>#NAME?</v>
      </c>
      <c r="N242" s="100" t="e">
        <f t="shared" ca="1" si="240"/>
        <v>#NAME?</v>
      </c>
      <c r="O242" s="100" t="e">
        <f t="shared" ca="1" si="241"/>
        <v>#NAME?</v>
      </c>
      <c r="P242" s="100" t="e">
        <f t="shared" ca="1" si="3"/>
        <v>#NAME?</v>
      </c>
      <c r="Q242" s="97"/>
      <c r="R242" s="97"/>
      <c r="S242" s="99"/>
      <c r="T242" s="8">
        <v>3470101221372</v>
      </c>
      <c r="U242" s="8">
        <v>3470101221372</v>
      </c>
      <c r="V242" s="68">
        <f t="shared" si="12"/>
        <v>1</v>
      </c>
      <c r="W242" s="68" t="e">
        <f t="shared" ca="1" si="13"/>
        <v>#NAME?</v>
      </c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</row>
    <row r="243" spans="1:43" ht="21.75" customHeight="1">
      <c r="A243" s="97"/>
      <c r="B243" s="98" t="s">
        <v>739</v>
      </c>
      <c r="C243" s="98" t="s">
        <v>191</v>
      </c>
      <c r="D243" s="99" t="s">
        <v>233</v>
      </c>
      <c r="E243" s="99" t="s">
        <v>46</v>
      </c>
      <c r="F243" s="99" t="s">
        <v>198</v>
      </c>
      <c r="G243" s="99" t="s">
        <v>45</v>
      </c>
      <c r="H243" s="99" t="str">
        <f t="shared" si="236"/>
        <v>วิทยาศาสตรบัณฑิต สาขาสัตวศาสตร์ ปรับปรุง ปี 2559</v>
      </c>
      <c r="I243" s="99" t="e">
        <f t="array" aca="1" ref="I243" ca="1">_xludf.IFNA(INDEX(รายชื่ออาจารย์ตามสาขา!$F:$F,MATCH('เอกสารหมายเลข 1 ส่งเสิรม (2)'!$T243,รายชื่ออาจารย์ตามสาขา!$B:$B,0)),"บุคคลภายนอก")</f>
        <v>#NAME?</v>
      </c>
      <c r="J243" s="100" t="e">
        <f t="shared" ca="1" si="237"/>
        <v>#NAME?</v>
      </c>
      <c r="K243" s="100" t="e">
        <f t="shared" ca="1" si="238"/>
        <v>#NAME?</v>
      </c>
      <c r="L243" s="100"/>
      <c r="M243" s="100" t="e">
        <f t="shared" ca="1" si="239"/>
        <v>#NAME?</v>
      </c>
      <c r="N243" s="100" t="e">
        <f t="shared" ca="1" si="240"/>
        <v>#NAME?</v>
      </c>
      <c r="O243" s="100" t="e">
        <f t="shared" ca="1" si="241"/>
        <v>#NAME?</v>
      </c>
      <c r="P243" s="100" t="e">
        <f t="shared" ca="1" si="3"/>
        <v>#NAME?</v>
      </c>
      <c r="Q243" s="97"/>
      <c r="R243" s="97"/>
      <c r="S243" s="99"/>
      <c r="T243" s="8">
        <v>1360500009037</v>
      </c>
      <c r="U243" s="8">
        <v>1360500009037</v>
      </c>
      <c r="V243" s="68">
        <f t="shared" si="12"/>
        <v>1</v>
      </c>
      <c r="W243" s="68" t="e">
        <f t="shared" ca="1" si="13"/>
        <v>#NAME?</v>
      </c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</row>
    <row r="244" spans="1:43" ht="21.75" customHeight="1">
      <c r="A244" s="148"/>
      <c r="B244" s="149" t="s">
        <v>752</v>
      </c>
      <c r="C244" s="149" t="s">
        <v>191</v>
      </c>
      <c r="D244" s="150" t="s">
        <v>233</v>
      </c>
      <c r="E244" s="150" t="s">
        <v>46</v>
      </c>
      <c r="F244" s="150" t="s">
        <v>198</v>
      </c>
      <c r="G244" s="150" t="s">
        <v>45</v>
      </c>
      <c r="H244" s="150" t="str">
        <f t="shared" si="236"/>
        <v>วิทยาศาสตรบัณฑิต สาขาสัตวศาสตร์ ปรับปรุง ปี 2559</v>
      </c>
      <c r="I244" s="150" t="e">
        <f t="array" aca="1" ref="I244" ca="1">_xludf.IFNA(INDEX(รายชื่ออาจารย์ตามสาขา!$F:$F,MATCH('เอกสารหมายเลข 1 ส่งเสิรม (2)'!$T244,รายชื่ออาจารย์ตามสาขา!$B:$B,0)),"บุคคลภายนอก")</f>
        <v>#NAME?</v>
      </c>
      <c r="J244" s="154" t="e">
        <f t="shared" ca="1" si="237"/>
        <v>#NAME?</v>
      </c>
      <c r="K244" s="151" t="e">
        <f t="shared" ca="1" si="238"/>
        <v>#NAME?</v>
      </c>
      <c r="L244" s="151"/>
      <c r="M244" s="151" t="e">
        <f t="shared" ca="1" si="239"/>
        <v>#NAME?</v>
      </c>
      <c r="N244" s="151" t="e">
        <f t="shared" ca="1" si="240"/>
        <v>#NAME?</v>
      </c>
      <c r="O244" s="151" t="e">
        <f t="shared" ca="1" si="241"/>
        <v>#NAME?</v>
      </c>
      <c r="P244" s="151" t="e">
        <f t="shared" ca="1" si="3"/>
        <v>#NAME?</v>
      </c>
      <c r="Q244" s="148"/>
      <c r="R244" s="148"/>
      <c r="S244" s="150" t="e">
        <f t="array" aca="1" ref="S244" ca="1">_xludf.IFNA(INDEX(รายชื่ออาจารย์ตามสาขา!$D:$D,MATCH('เอกสารหมายเลข 1 ส่งเสิรม (2)'!$T244,รายชื่ออาจารย์ตามสาขา!$B:$B,0)),"")</f>
        <v>#NAME?</v>
      </c>
      <c r="T244" s="92">
        <v>3100300211230</v>
      </c>
      <c r="U244" s="92">
        <v>3100300211230</v>
      </c>
      <c r="V244" s="152">
        <f t="shared" si="12"/>
        <v>1</v>
      </c>
      <c r="W244" s="152" t="e">
        <f t="shared" ca="1" si="13"/>
        <v>#NAME?</v>
      </c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</row>
    <row r="245" spans="1:43" ht="21.75" customHeight="1">
      <c r="A245" s="119"/>
      <c r="B245" s="120" t="s">
        <v>721</v>
      </c>
      <c r="C245" s="120"/>
      <c r="D245" s="121"/>
      <c r="E245" s="121"/>
      <c r="F245" s="121"/>
      <c r="G245" s="121"/>
      <c r="H245" s="121"/>
      <c r="I245" s="121"/>
      <c r="J245" s="122" t="e">
        <f t="shared" ref="J245:O245" ca="1" si="242">J246+J248+J252</f>
        <v>#NAME?</v>
      </c>
      <c r="K245" s="122" t="e">
        <f t="shared" ca="1" si="242"/>
        <v>#NAME?</v>
      </c>
      <c r="L245" s="122">
        <f t="shared" si="242"/>
        <v>0</v>
      </c>
      <c r="M245" s="122" t="e">
        <f t="shared" ca="1" si="242"/>
        <v>#NAME?</v>
      </c>
      <c r="N245" s="122" t="e">
        <f t="shared" ca="1" si="242"/>
        <v>#NAME?</v>
      </c>
      <c r="O245" s="122" t="e">
        <f t="shared" ca="1" si="242"/>
        <v>#NAME?</v>
      </c>
      <c r="P245" s="122" t="e">
        <f t="shared" ca="1" si="3"/>
        <v>#NAME?</v>
      </c>
      <c r="Q245" s="119"/>
      <c r="R245" s="119"/>
      <c r="S245" s="121" t="e">
        <f t="array" aca="1" ref="S245" ca="1">_xludf.IFNA(INDEX(รายชื่ออาจารย์ตามสาขา!$D:$D,MATCH('เอกสารหมายเลข 1 ส่งเสิรม (2)'!$T245,รายชื่ออาจารย์ตามสาขา!$B:$B,0)),"")</f>
        <v>#NAME?</v>
      </c>
      <c r="T245" s="123"/>
      <c r="U245" s="123"/>
      <c r="V245" s="124">
        <f t="shared" si="12"/>
        <v>0</v>
      </c>
      <c r="W245" s="68" t="e">
        <f t="shared" ca="1" si="13"/>
        <v>#NAME?</v>
      </c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</row>
    <row r="246" spans="1:43" ht="21.75" customHeight="1">
      <c r="A246" s="126">
        <v>1</v>
      </c>
      <c r="B246" s="127" t="str">
        <f>D247</f>
        <v>สาขาวิชาคหกรรมศาสตร์</v>
      </c>
      <c r="C246" s="127"/>
      <c r="D246" s="128"/>
      <c r="E246" s="128"/>
      <c r="F246" s="128"/>
      <c r="G246" s="128"/>
      <c r="H246" s="128"/>
      <c r="I246" s="128"/>
      <c r="J246" s="129" t="e">
        <f t="shared" ref="J246:O246" ca="1" si="243">SUMIF($D:$D,$B246,J:J)</f>
        <v>#NAME?</v>
      </c>
      <c r="K246" s="129" t="e">
        <f t="shared" ca="1" si="243"/>
        <v>#NAME?</v>
      </c>
      <c r="L246" s="129">
        <f t="shared" si="243"/>
        <v>0</v>
      </c>
      <c r="M246" s="129" t="e">
        <f t="shared" ca="1" si="243"/>
        <v>#NAME?</v>
      </c>
      <c r="N246" s="129" t="e">
        <f t="shared" ca="1" si="243"/>
        <v>#NAME?</v>
      </c>
      <c r="O246" s="129" t="e">
        <f t="shared" ca="1" si="243"/>
        <v>#NAME?</v>
      </c>
      <c r="P246" s="129" t="e">
        <f t="shared" ca="1" si="3"/>
        <v>#NAME?</v>
      </c>
      <c r="Q246" s="126"/>
      <c r="R246" s="126"/>
      <c r="S246" s="128" t="e">
        <f t="array" aca="1" ref="S246" ca="1">_xludf.IFNA(INDEX(รายชื่ออาจารย์ตามสาขา!$D:$D,MATCH('เอกสารหมายเลข 1 ส่งเสิรม (2)'!$T246,รายชื่ออาจารย์ตามสาขา!$B:$B,0)),"")</f>
        <v>#NAME?</v>
      </c>
      <c r="T246" s="130"/>
      <c r="U246" s="130"/>
      <c r="V246" s="131">
        <f t="shared" si="12"/>
        <v>0</v>
      </c>
      <c r="W246" s="68" t="e">
        <f t="shared" ca="1" si="13"/>
        <v>#NAME?</v>
      </c>
      <c r="X246" s="132"/>
      <c r="Y246" s="132"/>
      <c r="Z246" s="132"/>
      <c r="AA246" s="132"/>
      <c r="AB246" s="132"/>
      <c r="AC246" s="132"/>
      <c r="AD246" s="132"/>
      <c r="AE246" s="132"/>
      <c r="AF246" s="132"/>
      <c r="AG246" s="132"/>
      <c r="AH246" s="132"/>
      <c r="AI246" s="132"/>
      <c r="AJ246" s="132"/>
      <c r="AK246" s="132"/>
      <c r="AL246" s="132"/>
      <c r="AM246" s="132"/>
      <c r="AN246" s="132"/>
      <c r="AO246" s="132"/>
      <c r="AP246" s="132"/>
      <c r="AQ246" s="132"/>
    </row>
    <row r="247" spans="1:43" ht="21.75" customHeight="1">
      <c r="A247" s="138"/>
      <c r="B247" s="133" t="str">
        <f t="array" ref="B247">INDEX(รายชื่ออาจารย์ตามสาขา!$C:$C,MATCH('เอกสารหมายเลข 1 ส่งเสิรม (2)'!$T247,รายชื่ออาจารย์ตามสาขา!$B:$B,0))</f>
        <v>นางสาวสุดคะนึง  โรจนชีวาคม</v>
      </c>
      <c r="C247" s="133" t="str">
        <f t="array" ref="C247">INDEX(รายชื่ออาจารย์ตามสาขา!$D:$D,MATCH('เอกสารหมายเลข 1 ส่งเสิรม (2)'!$T247,รายชื่ออาจารย์ตามสาขา!$B:$B,0))</f>
        <v>คณะเทคโนโลยีการเกษตร</v>
      </c>
      <c r="D247" s="134" t="str">
        <f t="array" ref="D247">INDEX(รายชื่ออาจารย์ตามสาขา!$E:$E,MATCH('เอกสารหมายเลข 1 ส่งเสิรม (2)'!$T247,รายชื่ออาจารย์ตามสาขา!$B:$B,0))</f>
        <v>สาขาวิชาคหกรรมศาสตร์</v>
      </c>
      <c r="E247" s="134"/>
      <c r="F247" s="134"/>
      <c r="G247" s="134"/>
      <c r="H247" s="134"/>
      <c r="I247" s="134" t="e">
        <f t="array" aca="1" ref="I247" ca="1">_xludf.IFNA(INDEX(รายชื่ออาจารย์ตามสาขา!$F:$F,MATCH('เอกสารหมายเลข 1 ส่งเสิรม (2)'!$T247,รายชื่ออาจารย์ตามสาขา!$B:$B,0)),"บุคคลภายนอก")</f>
        <v>#NAME?</v>
      </c>
      <c r="J247" s="135" t="e">
        <f ca="1">IF(I247="ข้าราชการพลเรือนในสถาบันอุดมศึกษา",1,0)</f>
        <v>#NAME?</v>
      </c>
      <c r="K247" s="135" t="e">
        <f ca="1">IF(I247="พนักงานมหาวิทยาลัย",1,0)</f>
        <v>#NAME?</v>
      </c>
      <c r="L247" s="135"/>
      <c r="M247" s="135" t="e">
        <f ca="1">IF(I247="ลูกจ้างชั่วคราวรายเดือน",1,0)</f>
        <v>#NAME?</v>
      </c>
      <c r="N247" s="135" t="e">
        <f ca="1">IF(I247="อาจารย์พิเศษรายชั่วโมง",1,0)</f>
        <v>#NAME?</v>
      </c>
      <c r="O247" s="135" t="e">
        <f ca="1">IF(I247="บุคคลภายนอก",1,0)</f>
        <v>#NAME?</v>
      </c>
      <c r="P247" s="135" t="e">
        <f t="shared" ca="1" si="3"/>
        <v>#NAME?</v>
      </c>
      <c r="Q247" s="138"/>
      <c r="R247" s="138"/>
      <c r="S247" s="134"/>
      <c r="T247" s="136">
        <v>3470101377003</v>
      </c>
      <c r="U247" s="136">
        <v>3470101377003</v>
      </c>
      <c r="V247" s="131">
        <f t="shared" si="12"/>
        <v>1</v>
      </c>
      <c r="W247" s="68" t="e">
        <f t="shared" ca="1" si="13"/>
        <v>#NAME?</v>
      </c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</row>
    <row r="248" spans="1:43" ht="21.75" customHeight="1">
      <c r="A248" s="126">
        <v>2</v>
      </c>
      <c r="B248" s="127" t="str">
        <f>D249</f>
        <v>สาขาวิชาเทคโนโลยีการอาหาร</v>
      </c>
      <c r="C248" s="127"/>
      <c r="D248" s="128"/>
      <c r="E248" s="128"/>
      <c r="F248" s="128"/>
      <c r="G248" s="128"/>
      <c r="H248" s="128"/>
      <c r="I248" s="128"/>
      <c r="J248" s="129" t="e">
        <f t="shared" ref="J248:O248" ca="1" si="244">SUMIF($D:$D,$B248,J:J)</f>
        <v>#NAME?</v>
      </c>
      <c r="K248" s="129" t="e">
        <f t="shared" ca="1" si="244"/>
        <v>#NAME?</v>
      </c>
      <c r="L248" s="129">
        <f t="shared" si="244"/>
        <v>0</v>
      </c>
      <c r="M248" s="129" t="e">
        <f t="shared" ca="1" si="244"/>
        <v>#NAME?</v>
      </c>
      <c r="N248" s="129" t="e">
        <f t="shared" ca="1" si="244"/>
        <v>#NAME?</v>
      </c>
      <c r="O248" s="129" t="e">
        <f t="shared" ca="1" si="244"/>
        <v>#NAME?</v>
      </c>
      <c r="P248" s="129" t="e">
        <f t="shared" ca="1" si="3"/>
        <v>#NAME?</v>
      </c>
      <c r="Q248" s="126"/>
      <c r="R248" s="126"/>
      <c r="S248" s="128"/>
      <c r="T248" s="137"/>
      <c r="U248" s="137"/>
      <c r="V248" s="131">
        <f t="shared" si="12"/>
        <v>0</v>
      </c>
      <c r="W248" s="68" t="e">
        <f t="shared" ca="1" si="13"/>
        <v>#NAME?</v>
      </c>
      <c r="X248" s="132"/>
      <c r="Y248" s="132"/>
      <c r="Z248" s="132"/>
      <c r="AA248" s="132"/>
      <c r="AB248" s="132"/>
      <c r="AC248" s="132"/>
      <c r="AD248" s="132"/>
      <c r="AE248" s="132"/>
      <c r="AF248" s="132"/>
      <c r="AG248" s="132"/>
      <c r="AH248" s="132"/>
      <c r="AI248" s="132"/>
      <c r="AJ248" s="132"/>
      <c r="AK248" s="132"/>
      <c r="AL248" s="132"/>
      <c r="AM248" s="132"/>
      <c r="AN248" s="132"/>
      <c r="AO248" s="132"/>
      <c r="AP248" s="132"/>
      <c r="AQ248" s="132"/>
    </row>
    <row r="249" spans="1:43" ht="21.75" customHeight="1">
      <c r="A249" s="138"/>
      <c r="B249" s="133" t="str">
        <f t="array" ref="B249">INDEX(รายชื่ออาจารย์ตามสาขา!$C:$C,MATCH('เอกสารหมายเลข 1 ส่งเสิรม (2)'!$T249,รายชื่ออาจารย์ตามสาขา!$B:$B,0))</f>
        <v>นายนะกะวี  ด่านลาพล</v>
      </c>
      <c r="C249" s="133" t="str">
        <f t="array" ref="C249">INDEX(รายชื่ออาจารย์ตามสาขา!$D:$D,MATCH('เอกสารหมายเลข 1 ส่งเสิรม (2)'!$T249,รายชื่ออาจารย์ตามสาขา!$B:$B,0))</f>
        <v>คณะเทคโนโลยีการเกษตร</v>
      </c>
      <c r="D249" s="134" t="str">
        <f t="array" ref="D249">INDEX(รายชื่ออาจารย์ตามสาขา!$E:$E,MATCH('เอกสารหมายเลข 1 ส่งเสิรม (2)'!$T249,รายชื่ออาจารย์ตามสาขา!$B:$B,0))</f>
        <v>สาขาวิชาเทคโนโลยีการอาหาร</v>
      </c>
      <c r="E249" s="134"/>
      <c r="F249" s="134"/>
      <c r="G249" s="134"/>
      <c r="H249" s="134"/>
      <c r="I249" s="134" t="e">
        <f t="array" aca="1" ref="I249" ca="1">_xludf.IFNA(INDEX(รายชื่ออาจารย์ตามสาขา!$F:$F,MATCH('เอกสารหมายเลข 1 ส่งเสิรม (2)'!$T249,รายชื่ออาจารย์ตามสาขา!$B:$B,0)),"บุคคลภายนอก")</f>
        <v>#NAME?</v>
      </c>
      <c r="J249" s="135" t="e">
        <f t="shared" ref="J249:J251" ca="1" si="245">IF(I249="ข้าราชการพลเรือนในสถาบันอุดมศึกษา",1,0)</f>
        <v>#NAME?</v>
      </c>
      <c r="K249" s="135" t="e">
        <f t="shared" ref="K249:K251" ca="1" si="246">IF(I249="พนักงานมหาวิทยาลัย",1,0)</f>
        <v>#NAME?</v>
      </c>
      <c r="L249" s="135"/>
      <c r="M249" s="135" t="e">
        <f t="shared" ref="M249:M251" ca="1" si="247">IF(I249="ลูกจ้างชั่วคราวรายเดือน",1,0)</f>
        <v>#NAME?</v>
      </c>
      <c r="N249" s="135" t="e">
        <f t="shared" ref="N249:N251" ca="1" si="248">IF(I249="อาจารย์พิเศษรายชั่วโมง",1,0)</f>
        <v>#NAME?</v>
      </c>
      <c r="O249" s="135" t="e">
        <f t="shared" ref="O249:O251" ca="1" si="249">IF(I249="บุคคลภายนอก",1,0)</f>
        <v>#NAME?</v>
      </c>
      <c r="P249" s="135" t="e">
        <f t="shared" ca="1" si="3"/>
        <v>#NAME?</v>
      </c>
      <c r="Q249" s="138"/>
      <c r="R249" s="138"/>
      <c r="S249" s="134"/>
      <c r="T249" s="136">
        <v>1479900013179</v>
      </c>
      <c r="U249" s="136">
        <v>1479900013179</v>
      </c>
      <c r="V249" s="131">
        <f t="shared" si="12"/>
        <v>1</v>
      </c>
      <c r="W249" s="68" t="e">
        <f t="shared" ca="1" si="13"/>
        <v>#NAME?</v>
      </c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</row>
    <row r="250" spans="1:43" ht="21.75" customHeight="1">
      <c r="A250" s="138"/>
      <c r="B250" s="133" t="str">
        <f t="array" ref="B250">INDEX(รายชื่ออาจารย์ตามสาขา!$C:$C,MATCH('เอกสารหมายเลข 1 ส่งเสิรม (2)'!$T250,รายชื่ออาจารย์ตามสาขา!$B:$B,0))</f>
        <v>นายสุเมธ  เพียยุระ</v>
      </c>
      <c r="C250" s="133" t="str">
        <f t="array" ref="C250">INDEX(รายชื่ออาจารย์ตามสาขา!$D:$D,MATCH('เอกสารหมายเลข 1 ส่งเสิรม (2)'!$T250,รายชื่ออาจารย์ตามสาขา!$B:$B,0))</f>
        <v>คณะเทคโนโลยีการเกษตร</v>
      </c>
      <c r="D250" s="134" t="str">
        <f t="array" ref="D250">INDEX(รายชื่ออาจารย์ตามสาขา!$E:$E,MATCH('เอกสารหมายเลข 1 ส่งเสิรม (2)'!$T250,รายชื่ออาจารย์ตามสาขา!$B:$B,0))</f>
        <v>สาขาวิชาเทคโนโลยีการอาหาร</v>
      </c>
      <c r="E250" s="134"/>
      <c r="F250" s="134"/>
      <c r="G250" s="134"/>
      <c r="H250" s="134"/>
      <c r="I250" s="134" t="e">
        <f t="array" aca="1" ref="I250" ca="1">_xludf.IFNA(INDEX(รายชื่ออาจารย์ตามสาขา!$F:$F,MATCH('เอกสารหมายเลข 1 ส่งเสิรม (2)'!$T250,รายชื่ออาจารย์ตามสาขา!$B:$B,0)),"บุคคลภายนอก")</f>
        <v>#NAME?</v>
      </c>
      <c r="J250" s="135" t="e">
        <f t="shared" ca="1" si="245"/>
        <v>#NAME?</v>
      </c>
      <c r="K250" s="135" t="e">
        <f t="shared" ca="1" si="246"/>
        <v>#NAME?</v>
      </c>
      <c r="L250" s="135"/>
      <c r="M250" s="135" t="e">
        <f t="shared" ca="1" si="247"/>
        <v>#NAME?</v>
      </c>
      <c r="N250" s="135" t="e">
        <f t="shared" ca="1" si="248"/>
        <v>#NAME?</v>
      </c>
      <c r="O250" s="135" t="e">
        <f t="shared" ca="1" si="249"/>
        <v>#NAME?</v>
      </c>
      <c r="P250" s="135" t="e">
        <f t="shared" ca="1" si="3"/>
        <v>#NAME?</v>
      </c>
      <c r="Q250" s="138"/>
      <c r="R250" s="138"/>
      <c r="S250" s="134"/>
      <c r="T250" s="136">
        <v>3409900229747</v>
      </c>
      <c r="U250" s="136">
        <v>3409900229747</v>
      </c>
      <c r="V250" s="131">
        <f t="shared" si="12"/>
        <v>1</v>
      </c>
      <c r="W250" s="68" t="e">
        <f t="shared" ca="1" si="13"/>
        <v>#NAME?</v>
      </c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</row>
    <row r="251" spans="1:43" ht="21.75" customHeight="1">
      <c r="A251" s="138"/>
      <c r="B251" s="133" t="str">
        <f t="array" ref="B251">INDEX(รายชื่ออาจารย์ตามสาขา!$C:$C,MATCH('เอกสารหมายเลข 1 ส่งเสิรม (2)'!$T251,รายชื่ออาจารย์ตามสาขา!$B:$B,0))</f>
        <v>นางสาวสิรินทัศน์  เลี่ยมแหลม</v>
      </c>
      <c r="C251" s="133" t="str">
        <f t="array" ref="C251">INDEX(รายชื่ออาจารย์ตามสาขา!$D:$D,MATCH('เอกสารหมายเลข 1 ส่งเสิรม (2)'!$T251,รายชื่ออาจารย์ตามสาขา!$B:$B,0))</f>
        <v>คณะเทคโนโลยีการเกษตร</v>
      </c>
      <c r="D251" s="134" t="str">
        <f t="array" ref="D251">INDEX(รายชื่ออาจารย์ตามสาขา!$E:$E,MATCH('เอกสารหมายเลข 1 ส่งเสิรม (2)'!$T251,รายชื่ออาจารย์ตามสาขา!$B:$B,0))</f>
        <v>สาขาวิชาเทคโนโลยีการอาหาร</v>
      </c>
      <c r="E251" s="134"/>
      <c r="F251" s="134"/>
      <c r="G251" s="134"/>
      <c r="H251" s="134"/>
      <c r="I251" s="134" t="e">
        <f t="array" aca="1" ref="I251" ca="1">_xludf.IFNA(INDEX(รายชื่ออาจารย์ตามสาขา!$F:$F,MATCH('เอกสารหมายเลข 1 ส่งเสิรม (2)'!$T251,รายชื่ออาจารย์ตามสาขา!$B:$B,0)),"บุคคลภายนอก")</f>
        <v>#NAME?</v>
      </c>
      <c r="J251" s="135" t="e">
        <f t="shared" ca="1" si="245"/>
        <v>#NAME?</v>
      </c>
      <c r="K251" s="135" t="e">
        <f t="shared" ca="1" si="246"/>
        <v>#NAME?</v>
      </c>
      <c r="L251" s="135"/>
      <c r="M251" s="135" t="e">
        <f t="shared" ca="1" si="247"/>
        <v>#NAME?</v>
      </c>
      <c r="N251" s="135" t="e">
        <f t="shared" ca="1" si="248"/>
        <v>#NAME?</v>
      </c>
      <c r="O251" s="135" t="e">
        <f t="shared" ca="1" si="249"/>
        <v>#NAME?</v>
      </c>
      <c r="P251" s="135" t="e">
        <f t="shared" ca="1" si="3"/>
        <v>#NAME?</v>
      </c>
      <c r="Q251" s="138"/>
      <c r="R251" s="153">
        <v>1</v>
      </c>
      <c r="S251" s="134"/>
      <c r="T251" s="136">
        <v>3520800151232</v>
      </c>
      <c r="U251" s="136">
        <v>3520800151232</v>
      </c>
      <c r="V251" s="131">
        <f t="shared" si="12"/>
        <v>1</v>
      </c>
      <c r="W251" s="68" t="e">
        <f t="shared" ca="1" si="13"/>
        <v>#NAME?</v>
      </c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</row>
    <row r="252" spans="1:43" ht="21.75" customHeight="1">
      <c r="A252" s="126">
        <v>3</v>
      </c>
      <c r="B252" s="127" t="str">
        <f>D253</f>
        <v>สาขาวิชาสัตวศาสตร์</v>
      </c>
      <c r="C252" s="127"/>
      <c r="D252" s="128"/>
      <c r="E252" s="128"/>
      <c r="F252" s="128"/>
      <c r="G252" s="128"/>
      <c r="H252" s="128"/>
      <c r="I252" s="128"/>
      <c r="J252" s="129" t="e">
        <f t="shared" ref="J252:O252" ca="1" si="250">SUMIF($D:$D,$B252,J:J)</f>
        <v>#NAME?</v>
      </c>
      <c r="K252" s="129" t="e">
        <f t="shared" ca="1" si="250"/>
        <v>#NAME?</v>
      </c>
      <c r="L252" s="129">
        <f t="shared" si="250"/>
        <v>0</v>
      </c>
      <c r="M252" s="129" t="e">
        <f t="shared" ca="1" si="250"/>
        <v>#NAME?</v>
      </c>
      <c r="N252" s="129" t="e">
        <f t="shared" ca="1" si="250"/>
        <v>#NAME?</v>
      </c>
      <c r="O252" s="129" t="e">
        <f t="shared" ca="1" si="250"/>
        <v>#NAME?</v>
      </c>
      <c r="P252" s="129" t="e">
        <f t="shared" ca="1" si="3"/>
        <v>#NAME?</v>
      </c>
      <c r="Q252" s="126"/>
      <c r="R252" s="126"/>
      <c r="S252" s="128"/>
      <c r="T252" s="137"/>
      <c r="U252" s="137"/>
      <c r="V252" s="131">
        <f t="shared" si="12"/>
        <v>0</v>
      </c>
      <c r="W252" s="68" t="e">
        <f t="shared" ca="1" si="13"/>
        <v>#NAME?</v>
      </c>
      <c r="X252" s="132"/>
      <c r="Y252" s="132"/>
      <c r="Z252" s="132"/>
      <c r="AA252" s="132"/>
      <c r="AB252" s="132"/>
      <c r="AC252" s="132"/>
      <c r="AD252" s="132"/>
      <c r="AE252" s="132"/>
      <c r="AF252" s="132"/>
      <c r="AG252" s="132"/>
      <c r="AH252" s="132"/>
      <c r="AI252" s="132"/>
      <c r="AJ252" s="132"/>
      <c r="AK252" s="132"/>
      <c r="AL252" s="132"/>
      <c r="AM252" s="132"/>
      <c r="AN252" s="132"/>
      <c r="AO252" s="132"/>
      <c r="AP252" s="132"/>
      <c r="AQ252" s="132"/>
    </row>
    <row r="253" spans="1:43" ht="21.75" customHeight="1">
      <c r="A253" s="138"/>
      <c r="B253" s="133" t="str">
        <f t="array" ref="B253">INDEX(รายชื่ออาจารย์ตามสาขา!$C:$C,MATCH('เอกสารหมายเลข 1 ส่งเสิรม (2)'!$T253,รายชื่ออาจารย์ตามสาขา!$B:$B,0))</f>
        <v>นางสาวเบญจมาภรณ์  พุ่มหิรัญโรจน์</v>
      </c>
      <c r="C253" s="133" t="str">
        <f t="array" ref="C253">INDEX(รายชื่ออาจารย์ตามสาขา!$D:$D,MATCH('เอกสารหมายเลข 1 ส่งเสิรม (2)'!$T253,รายชื่ออาจารย์ตามสาขา!$B:$B,0))</f>
        <v>คณะเทคโนโลยีการเกษตร</v>
      </c>
      <c r="D253" s="134" t="str">
        <f t="array" ref="D253">INDEX(รายชื่ออาจารย์ตามสาขา!$E:$E,MATCH('เอกสารหมายเลข 1 ส่งเสิรม (2)'!$T253,รายชื่ออาจารย์ตามสาขา!$B:$B,0))</f>
        <v>สาขาวิชาสัตวศาสตร์</v>
      </c>
      <c r="E253" s="134"/>
      <c r="F253" s="134"/>
      <c r="G253" s="134"/>
      <c r="H253" s="134"/>
      <c r="I253" s="134" t="e">
        <f t="array" aca="1" ref="I253" ca="1">_xludf.IFNA(INDEX(รายชื่ออาจารย์ตามสาขา!$F:$F,MATCH('เอกสารหมายเลข 1 ส่งเสิรม (2)'!$T253,รายชื่ออาจารย์ตามสาขา!$B:$B,0)),"บุคคลภายนอก")</f>
        <v>#NAME?</v>
      </c>
      <c r="J253" s="135" t="e">
        <f t="shared" ref="J253:J255" ca="1" si="251">IF(I253="ข้าราชการพลเรือนในสถาบันอุดมศึกษา",1,0)</f>
        <v>#NAME?</v>
      </c>
      <c r="K253" s="135" t="e">
        <f t="shared" ref="K253:K255" ca="1" si="252">IF(I253="พนักงานมหาวิทยาลัย",1,0)</f>
        <v>#NAME?</v>
      </c>
      <c r="L253" s="135"/>
      <c r="M253" s="135" t="e">
        <f t="shared" ref="M253:M255" ca="1" si="253">IF(I253="ลูกจ้างชั่วคราวรายเดือน",1,0)</f>
        <v>#NAME?</v>
      </c>
      <c r="N253" s="135" t="e">
        <f t="shared" ref="N253:N255" ca="1" si="254">IF(I253="อาจารย์พิเศษรายชั่วโมง",1,0)</f>
        <v>#NAME?</v>
      </c>
      <c r="O253" s="135" t="e">
        <f t="shared" ref="O253:O256" ca="1" si="255">IF(I253="บุคคลภายนอก",1,0)</f>
        <v>#NAME?</v>
      </c>
      <c r="P253" s="135" t="e">
        <f t="shared" ca="1" si="3"/>
        <v>#NAME?</v>
      </c>
      <c r="Q253" s="138"/>
      <c r="R253" s="138"/>
      <c r="S253" s="134"/>
      <c r="T253" s="136">
        <v>1309900731412</v>
      </c>
      <c r="U253" s="136">
        <v>1309900731412</v>
      </c>
      <c r="V253" s="131">
        <f t="shared" si="12"/>
        <v>1</v>
      </c>
      <c r="W253" s="68" t="e">
        <f t="shared" ca="1" si="13"/>
        <v>#NAME?</v>
      </c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</row>
    <row r="254" spans="1:43" ht="21.75" customHeight="1">
      <c r="A254" s="138"/>
      <c r="B254" s="133" t="str">
        <f t="array" ref="B254">INDEX(รายชื่ออาจารย์ตามสาขา!$C:$C,MATCH('เอกสารหมายเลข 1 ส่งเสิรม (2)'!$T254,รายชื่ออาจารย์ตามสาขา!$B:$B,0))</f>
        <v>นางสาวชนกนันท์  ศรีลาพัฒน์</v>
      </c>
      <c r="C254" s="133" t="str">
        <f t="array" ref="C254">INDEX(รายชื่ออาจารย์ตามสาขา!$D:$D,MATCH('เอกสารหมายเลข 1 ส่งเสิรม (2)'!$T254,รายชื่ออาจารย์ตามสาขา!$B:$B,0))</f>
        <v>คณะเทคโนโลยีการเกษตร</v>
      </c>
      <c r="D254" s="134" t="str">
        <f t="array" ref="D254">INDEX(รายชื่ออาจารย์ตามสาขา!$E:$E,MATCH('เอกสารหมายเลข 1 ส่งเสิรม (2)'!$T254,รายชื่ออาจารย์ตามสาขา!$B:$B,0))</f>
        <v>สาขาวิชาสัตวศาสตร์</v>
      </c>
      <c r="E254" s="134"/>
      <c r="F254" s="134"/>
      <c r="G254" s="134"/>
      <c r="H254" s="134"/>
      <c r="I254" s="134" t="e">
        <f t="array" aca="1" ref="I254" ca="1">_xludf.IFNA(INDEX(รายชื่ออาจารย์ตามสาขา!$F:$F,MATCH('เอกสารหมายเลข 1 ส่งเสิรม (2)'!$T254,รายชื่ออาจารย์ตามสาขา!$B:$B,0)),"บุคคลภายนอก")</f>
        <v>#NAME?</v>
      </c>
      <c r="J254" s="135" t="e">
        <f t="shared" ca="1" si="251"/>
        <v>#NAME?</v>
      </c>
      <c r="K254" s="135" t="e">
        <f t="shared" ca="1" si="252"/>
        <v>#NAME?</v>
      </c>
      <c r="L254" s="135"/>
      <c r="M254" s="135" t="e">
        <f t="shared" ca="1" si="253"/>
        <v>#NAME?</v>
      </c>
      <c r="N254" s="135" t="e">
        <f t="shared" ca="1" si="254"/>
        <v>#NAME?</v>
      </c>
      <c r="O254" s="135" t="e">
        <f t="shared" ca="1" si="255"/>
        <v>#NAME?</v>
      </c>
      <c r="P254" s="135" t="e">
        <f t="shared" ca="1" si="3"/>
        <v>#NAME?</v>
      </c>
      <c r="Q254" s="138"/>
      <c r="R254" s="153">
        <v>1</v>
      </c>
      <c r="S254" s="134"/>
      <c r="T254" s="136">
        <v>1461200023875</v>
      </c>
      <c r="U254" s="136">
        <v>1461200023875</v>
      </c>
      <c r="V254" s="131">
        <f t="shared" si="12"/>
        <v>1</v>
      </c>
      <c r="W254" s="68" t="e">
        <f t="shared" ca="1" si="13"/>
        <v>#NAME?</v>
      </c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</row>
    <row r="255" spans="1:43" ht="21.75" customHeight="1">
      <c r="A255" s="138"/>
      <c r="B255" s="133" t="str">
        <f t="array" ref="B255">INDEX(รายชื่ออาจารย์ตามสาขา!$C:$C,MATCH('เอกสารหมายเลข 1 ส่งเสิรม (2)'!$T255,รายชื่ออาจารย์ตามสาขา!$B:$B,0))</f>
        <v>Miss.Michelle Ferran Fiecas  -</v>
      </c>
      <c r="C255" s="133" t="str">
        <f t="array" ref="C255">INDEX(รายชื่ออาจารย์ตามสาขา!$D:$D,MATCH('เอกสารหมายเลข 1 ส่งเสิรม (2)'!$T255,รายชื่ออาจารย์ตามสาขา!$B:$B,0))</f>
        <v>คณะเทคโนโลยีการเกษตร</v>
      </c>
      <c r="D255" s="134" t="str">
        <f t="array" ref="D255">INDEX(รายชื่ออาจารย์ตามสาขา!$E:$E,MATCH('เอกสารหมายเลข 1 ส่งเสิรม (2)'!$T255,รายชื่ออาจารย์ตามสาขา!$B:$B,0))</f>
        <v>สาขาวิชาสัตวศาสตร์</v>
      </c>
      <c r="E255" s="134"/>
      <c r="F255" s="134"/>
      <c r="G255" s="134"/>
      <c r="H255" s="134"/>
      <c r="I255" s="134" t="e">
        <f t="array" aca="1" ref="I255" ca="1">_xludf.IFNA(INDEX(รายชื่ออาจารย์ตามสาขา!$F:$F,MATCH('เอกสารหมายเลข 1 ส่งเสิรม (2)'!$T255,รายชื่ออาจารย์ตามสาขา!$B:$B,0)),"บุคคลภายนอก")</f>
        <v>#NAME?</v>
      </c>
      <c r="J255" s="135" t="e">
        <f t="shared" ca="1" si="251"/>
        <v>#NAME?</v>
      </c>
      <c r="K255" s="135" t="e">
        <f t="shared" ca="1" si="252"/>
        <v>#NAME?</v>
      </c>
      <c r="L255" s="135"/>
      <c r="M255" s="135" t="e">
        <f t="shared" ca="1" si="253"/>
        <v>#NAME?</v>
      </c>
      <c r="N255" s="135" t="e">
        <f t="shared" ca="1" si="254"/>
        <v>#NAME?</v>
      </c>
      <c r="O255" s="135" t="e">
        <f t="shared" ca="1" si="255"/>
        <v>#NAME?</v>
      </c>
      <c r="P255" s="135" t="e">
        <f t="shared" ca="1" si="3"/>
        <v>#NAME?</v>
      </c>
      <c r="Q255" s="138"/>
      <c r="R255" s="138"/>
      <c r="S255" s="134"/>
      <c r="T255" s="136" t="s">
        <v>256</v>
      </c>
      <c r="U255" s="136" t="s">
        <v>256</v>
      </c>
      <c r="V255" s="131">
        <f t="shared" si="12"/>
        <v>1</v>
      </c>
      <c r="W255" s="68" t="e">
        <f t="shared" ca="1" si="13"/>
        <v>#NAME?</v>
      </c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</row>
    <row r="256" spans="1:43" ht="21.75" customHeight="1">
      <c r="A256" s="141" t="str">
        <f>C259</f>
        <v>คณะเทคโนโลยีอุตสาหกรรม</v>
      </c>
      <c r="B256" s="141"/>
      <c r="C256" s="141"/>
      <c r="D256" s="142"/>
      <c r="E256" s="142"/>
      <c r="F256" s="142"/>
      <c r="G256" s="142"/>
      <c r="H256" s="142" t="str">
        <f>F256&amp; " สาขา"&amp;D256&amp;" "&amp;E256&amp;" ปี "&amp;G256</f>
        <v xml:space="preserve"> สาขา  ปี </v>
      </c>
      <c r="I256" s="142"/>
      <c r="J256" s="143" t="e">
        <f t="shared" ref="J256:N256" ca="1" si="256">SUMIF($C:$C,$A256,J:J)</f>
        <v>#NAME?</v>
      </c>
      <c r="K256" s="143" t="e">
        <f t="shared" ca="1" si="256"/>
        <v>#NAME?</v>
      </c>
      <c r="L256" s="143">
        <f t="shared" si="256"/>
        <v>0</v>
      </c>
      <c r="M256" s="143" t="e">
        <f t="shared" ca="1" si="256"/>
        <v>#NAME?</v>
      </c>
      <c r="N256" s="145" t="e">
        <f t="shared" ca="1" si="256"/>
        <v>#NAME?</v>
      </c>
      <c r="O256" s="145">
        <f t="shared" si="255"/>
        <v>0</v>
      </c>
      <c r="P256" s="145" t="e">
        <f t="shared" ca="1" si="3"/>
        <v>#NAME?</v>
      </c>
      <c r="Q256" s="146"/>
      <c r="R256" s="76">
        <f>SUMIF($C:$C,$A256,R:R)</f>
        <v>3</v>
      </c>
      <c r="S256" s="146" t="e">
        <f t="array" aca="1" ref="S256" ca="1">_xludf.IFNA(INDEX(รายชื่ออาจารย์ตามสาขา!$D:$D,MATCH('เอกสารหมายเลข 1 ส่งเสิรม (2)'!$T256,รายชื่ออาจารย์ตามสาขา!$B:$B,0)),"")</f>
        <v>#NAME?</v>
      </c>
      <c r="T256" s="56"/>
      <c r="U256" s="56"/>
      <c r="V256" s="68">
        <f t="shared" si="12"/>
        <v>0</v>
      </c>
      <c r="W256" s="68" t="e">
        <f t="shared" ca="1" si="13"/>
        <v>#NAME?</v>
      </c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  <c r="AL256" s="59"/>
      <c r="AM256" s="59"/>
      <c r="AN256" s="59"/>
      <c r="AO256" s="59"/>
      <c r="AP256" s="59"/>
      <c r="AQ256" s="59"/>
    </row>
    <row r="257" spans="1:43" ht="21.75" customHeight="1">
      <c r="A257" s="141" t="s">
        <v>756</v>
      </c>
      <c r="B257" s="141"/>
      <c r="C257" s="141"/>
      <c r="D257" s="142"/>
      <c r="E257" s="142"/>
      <c r="F257" s="142"/>
      <c r="G257" s="142"/>
      <c r="H257" s="142"/>
      <c r="I257" s="142"/>
      <c r="J257" s="143" t="e">
        <f t="shared" ref="J257:P257" ca="1" si="257">J256-J286</f>
        <v>#NAME?</v>
      </c>
      <c r="K257" s="143" t="e">
        <f t="shared" ca="1" si="257"/>
        <v>#NAME?</v>
      </c>
      <c r="L257" s="143">
        <f t="shared" si="257"/>
        <v>0</v>
      </c>
      <c r="M257" s="143" t="e">
        <f t="shared" ca="1" si="257"/>
        <v>#NAME?</v>
      </c>
      <c r="N257" s="143" t="e">
        <f t="shared" ca="1" si="257"/>
        <v>#NAME?</v>
      </c>
      <c r="O257" s="143" t="e">
        <f t="shared" ca="1" si="257"/>
        <v>#NAME?</v>
      </c>
      <c r="P257" s="143" t="e">
        <f t="shared" ca="1" si="257"/>
        <v>#NAME?</v>
      </c>
      <c r="Q257" s="146"/>
      <c r="R257" s="146"/>
      <c r="S257" s="146" t="e">
        <f t="array" aca="1" ref="S257" ca="1">_xludf.IFNA(INDEX(รายชื่ออาจารย์ตามสาขา!$D:$D,MATCH('เอกสารหมายเลข 1 ส่งเสิรม (2)'!$T257,รายชื่ออาจารย์ตามสาขา!$B:$B,0)),"")</f>
        <v>#NAME?</v>
      </c>
      <c r="T257" s="56"/>
      <c r="U257" s="56"/>
      <c r="V257" s="68">
        <f t="shared" si="12"/>
        <v>0</v>
      </c>
      <c r="W257" s="68" t="e">
        <f t="shared" ca="1" si="13"/>
        <v>#NAME?</v>
      </c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  <c r="AL257" s="59"/>
      <c r="AM257" s="59"/>
      <c r="AN257" s="59"/>
      <c r="AO257" s="59"/>
      <c r="AP257" s="59"/>
      <c r="AQ257" s="59"/>
    </row>
    <row r="258" spans="1:43" ht="21.75" customHeight="1">
      <c r="A258" s="103">
        <v>1</v>
      </c>
      <c r="B258" s="104" t="str">
        <f>F259&amp; " สาขา"&amp;D259&amp;" "&amp;E259&amp;" ปี "&amp;G259</f>
        <v>เทคโนโลยีบัณฑิต สาขาเทคโนโลยีเครื่องกลและเทคโนโลยีการผลิต ปรับปรุง ปี 2558</v>
      </c>
      <c r="C258" s="104"/>
      <c r="D258" s="105"/>
      <c r="E258" s="105"/>
      <c r="F258" s="105"/>
      <c r="G258" s="105"/>
      <c r="H258" s="105"/>
      <c r="I258" s="105"/>
      <c r="J258" s="106" t="e">
        <f t="shared" ref="J258:O258" ca="1" si="258">SUMIF($H:$H,$B258,J:J)</f>
        <v>#NAME?</v>
      </c>
      <c r="K258" s="106" t="e">
        <f t="shared" ca="1" si="258"/>
        <v>#NAME?</v>
      </c>
      <c r="L258" s="106">
        <f t="shared" si="258"/>
        <v>0</v>
      </c>
      <c r="M258" s="106" t="e">
        <f t="shared" ca="1" si="258"/>
        <v>#NAME?</v>
      </c>
      <c r="N258" s="106" t="e">
        <f t="shared" ca="1" si="258"/>
        <v>#NAME?</v>
      </c>
      <c r="O258" s="106" t="e">
        <f t="shared" ca="1" si="258"/>
        <v>#NAME?</v>
      </c>
      <c r="P258" s="106" t="e">
        <f t="shared" ref="P258:P295" ca="1" si="259">SUM(J258:O258)</f>
        <v>#NAME?</v>
      </c>
      <c r="Q258" s="103"/>
      <c r="R258" s="103"/>
      <c r="S258" s="105" t="e">
        <f t="array" aca="1" ref="S258" ca="1">_xludf.IFNA(INDEX(รายชื่ออาจารย์ตามสาขา!$D:$D,MATCH('เอกสารหมายเลข 1 ส่งเสิรม (2)'!$T258,รายชื่ออาจารย์ตามสาขา!$B:$B,0)),"")</f>
        <v>#NAME?</v>
      </c>
      <c r="T258" s="58"/>
      <c r="U258" s="58"/>
      <c r="V258" s="68">
        <f t="shared" si="12"/>
        <v>0</v>
      </c>
      <c r="W258" s="68" t="e">
        <f t="shared" ca="1" si="13"/>
        <v>#NAME?</v>
      </c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59"/>
      <c r="AO258" s="59"/>
      <c r="AP258" s="59"/>
      <c r="AQ258" s="59"/>
    </row>
    <row r="259" spans="1:43" ht="21.75" customHeight="1">
      <c r="A259" s="97"/>
      <c r="B259" s="98" t="s">
        <v>285</v>
      </c>
      <c r="C259" s="98" t="s">
        <v>259</v>
      </c>
      <c r="D259" s="99" t="s">
        <v>278</v>
      </c>
      <c r="E259" s="99" t="s">
        <v>46</v>
      </c>
      <c r="F259" s="99" t="s">
        <v>271</v>
      </c>
      <c r="G259" s="99" t="s">
        <v>53</v>
      </c>
      <c r="H259" s="99" t="str">
        <f t="shared" ref="H259:H264" si="260">F259&amp; " สาขา"&amp;D259&amp;" "&amp;E259&amp;" ปี "&amp;G259</f>
        <v>เทคโนโลยีบัณฑิต สาขาเทคโนโลยีเครื่องกลและเทคโนโลยีการผลิต ปรับปรุง ปี 2558</v>
      </c>
      <c r="I259" s="99" t="e">
        <f t="array" aca="1" ref="I259" ca="1">_xludf.IFNA(INDEX(รายชื่ออาจารย์ตามสาขา!$F:$F,MATCH('เอกสารหมายเลข 1 ส่งเสิรม (2)'!$T259,รายชื่ออาจารย์ตามสาขา!$B:$B,0)),"บุคคลภายนอก")</f>
        <v>#NAME?</v>
      </c>
      <c r="J259" s="100" t="e">
        <f t="shared" ref="J259:J264" ca="1" si="261">IF(I259="ข้าราชการพลเรือนในสถาบันอุดมศึกษา",1,0)</f>
        <v>#NAME?</v>
      </c>
      <c r="K259" s="100" t="e">
        <f t="shared" ref="K259:K264" ca="1" si="262">IF(I259="พนักงานมหาวิทยาลัย",1,0)</f>
        <v>#NAME?</v>
      </c>
      <c r="L259" s="100"/>
      <c r="M259" s="100" t="e">
        <f t="shared" ref="M259:M264" ca="1" si="263">IF(I259="ลูกจ้างชั่วคราวรายเดือน",1,0)</f>
        <v>#NAME?</v>
      </c>
      <c r="N259" s="100" t="e">
        <f t="shared" ref="N259:N264" ca="1" si="264">IF(I259="อาจารย์พิเศษรายชั่วโมง",1,0)</f>
        <v>#NAME?</v>
      </c>
      <c r="O259" s="100" t="e">
        <f t="shared" ref="O259:O264" ca="1" si="265">IF(I259="บุคคลภายนอก",1,0)</f>
        <v>#NAME?</v>
      </c>
      <c r="P259" s="100" t="e">
        <f t="shared" ca="1" si="259"/>
        <v>#NAME?</v>
      </c>
      <c r="Q259" s="97"/>
      <c r="R259" s="97"/>
      <c r="S259" s="99"/>
      <c r="T259" s="8">
        <v>3470600356711</v>
      </c>
      <c r="U259" s="8">
        <v>3470600356711</v>
      </c>
      <c r="V259" s="68">
        <f t="shared" si="12"/>
        <v>1</v>
      </c>
      <c r="W259" s="68" t="e">
        <f t="shared" ca="1" si="13"/>
        <v>#NAME?</v>
      </c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</row>
    <row r="260" spans="1:43" ht="21.75" customHeight="1">
      <c r="A260" s="97"/>
      <c r="B260" s="98" t="s">
        <v>286</v>
      </c>
      <c r="C260" s="98" t="s">
        <v>259</v>
      </c>
      <c r="D260" s="99" t="s">
        <v>278</v>
      </c>
      <c r="E260" s="99" t="s">
        <v>46</v>
      </c>
      <c r="F260" s="99" t="s">
        <v>271</v>
      </c>
      <c r="G260" s="99" t="s">
        <v>53</v>
      </c>
      <c r="H260" s="99" t="str">
        <f t="shared" si="260"/>
        <v>เทคโนโลยีบัณฑิต สาขาเทคโนโลยีเครื่องกลและเทคโนโลยีการผลิต ปรับปรุง ปี 2558</v>
      </c>
      <c r="I260" s="99" t="e">
        <f t="array" aca="1" ref="I260" ca="1">_xludf.IFNA(INDEX(รายชื่ออาจารย์ตามสาขา!$F:$F,MATCH('เอกสารหมายเลข 1 ส่งเสิรม (2)'!$T260,รายชื่ออาจารย์ตามสาขา!$B:$B,0)),"บุคคลภายนอก")</f>
        <v>#NAME?</v>
      </c>
      <c r="J260" s="100" t="e">
        <f t="shared" ca="1" si="261"/>
        <v>#NAME?</v>
      </c>
      <c r="K260" s="100" t="e">
        <f t="shared" ca="1" si="262"/>
        <v>#NAME?</v>
      </c>
      <c r="L260" s="100"/>
      <c r="M260" s="100" t="e">
        <f t="shared" ca="1" si="263"/>
        <v>#NAME?</v>
      </c>
      <c r="N260" s="100" t="e">
        <f t="shared" ca="1" si="264"/>
        <v>#NAME?</v>
      </c>
      <c r="O260" s="100" t="e">
        <f t="shared" ca="1" si="265"/>
        <v>#NAME?</v>
      </c>
      <c r="P260" s="100" t="e">
        <f t="shared" ca="1" si="259"/>
        <v>#NAME?</v>
      </c>
      <c r="Q260" s="97"/>
      <c r="R260" s="97"/>
      <c r="S260" s="99"/>
      <c r="T260" s="8">
        <v>3471100497723</v>
      </c>
      <c r="U260" s="8">
        <v>3471100497723</v>
      </c>
      <c r="V260" s="68">
        <f t="shared" si="12"/>
        <v>1</v>
      </c>
      <c r="W260" s="68" t="e">
        <f t="shared" ca="1" si="13"/>
        <v>#NAME?</v>
      </c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</row>
    <row r="261" spans="1:43" ht="21.75" customHeight="1">
      <c r="A261" s="97"/>
      <c r="B261" s="98" t="s">
        <v>277</v>
      </c>
      <c r="C261" s="98" t="s">
        <v>259</v>
      </c>
      <c r="D261" s="99" t="s">
        <v>278</v>
      </c>
      <c r="E261" s="99" t="s">
        <v>46</v>
      </c>
      <c r="F261" s="99" t="s">
        <v>271</v>
      </c>
      <c r="G261" s="99" t="s">
        <v>53</v>
      </c>
      <c r="H261" s="99" t="str">
        <f t="shared" si="260"/>
        <v>เทคโนโลยีบัณฑิต สาขาเทคโนโลยีเครื่องกลและเทคโนโลยีการผลิต ปรับปรุง ปี 2558</v>
      </c>
      <c r="I261" s="99" t="e">
        <f t="array" aca="1" ref="I261" ca="1">_xludf.IFNA(INDEX(รายชื่ออาจารย์ตามสาขา!$F:$F,MATCH('เอกสารหมายเลข 1 ส่งเสิรม (2)'!$T261,รายชื่ออาจารย์ตามสาขา!$B:$B,0)),"บุคคลภายนอก")</f>
        <v>#NAME?</v>
      </c>
      <c r="J261" s="100" t="e">
        <f t="shared" ca="1" si="261"/>
        <v>#NAME?</v>
      </c>
      <c r="K261" s="100" t="e">
        <f t="shared" ca="1" si="262"/>
        <v>#NAME?</v>
      </c>
      <c r="L261" s="100"/>
      <c r="M261" s="100" t="e">
        <f t="shared" ca="1" si="263"/>
        <v>#NAME?</v>
      </c>
      <c r="N261" s="100" t="e">
        <f t="shared" ca="1" si="264"/>
        <v>#NAME?</v>
      </c>
      <c r="O261" s="100" t="e">
        <f t="shared" ca="1" si="265"/>
        <v>#NAME?</v>
      </c>
      <c r="P261" s="100" t="e">
        <f t="shared" ca="1" si="259"/>
        <v>#NAME?</v>
      </c>
      <c r="Q261" s="97"/>
      <c r="R261" s="97"/>
      <c r="S261" s="99"/>
      <c r="T261" s="8">
        <v>1411600100516</v>
      </c>
      <c r="U261" s="8">
        <v>1411600100516</v>
      </c>
      <c r="V261" s="68">
        <f t="shared" si="12"/>
        <v>1</v>
      </c>
      <c r="W261" s="68" t="e">
        <f t="shared" ca="1" si="13"/>
        <v>#NAME?</v>
      </c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</row>
    <row r="262" spans="1:43" ht="21.75" customHeight="1">
      <c r="A262" s="97"/>
      <c r="B262" s="98" t="s">
        <v>287</v>
      </c>
      <c r="C262" s="98" t="s">
        <v>259</v>
      </c>
      <c r="D262" s="99" t="s">
        <v>278</v>
      </c>
      <c r="E262" s="99" t="s">
        <v>46</v>
      </c>
      <c r="F262" s="99" t="s">
        <v>271</v>
      </c>
      <c r="G262" s="99" t="s">
        <v>53</v>
      </c>
      <c r="H262" s="99" t="str">
        <f t="shared" si="260"/>
        <v>เทคโนโลยีบัณฑิต สาขาเทคโนโลยีเครื่องกลและเทคโนโลยีการผลิต ปรับปรุง ปี 2558</v>
      </c>
      <c r="I262" s="99" t="e">
        <f t="array" aca="1" ref="I262" ca="1">_xludf.IFNA(INDEX(รายชื่ออาจารย์ตามสาขา!$F:$F,MATCH('เอกสารหมายเลข 1 ส่งเสิรม (2)'!$T262,รายชื่ออาจารย์ตามสาขา!$B:$B,0)),"บุคคลภายนอก")</f>
        <v>#NAME?</v>
      </c>
      <c r="J262" s="100" t="e">
        <f t="shared" ca="1" si="261"/>
        <v>#NAME?</v>
      </c>
      <c r="K262" s="100" t="e">
        <f t="shared" ca="1" si="262"/>
        <v>#NAME?</v>
      </c>
      <c r="L262" s="100"/>
      <c r="M262" s="100" t="e">
        <f t="shared" ca="1" si="263"/>
        <v>#NAME?</v>
      </c>
      <c r="N262" s="100" t="e">
        <f t="shared" ca="1" si="264"/>
        <v>#NAME?</v>
      </c>
      <c r="O262" s="100" t="e">
        <f t="shared" ca="1" si="265"/>
        <v>#NAME?</v>
      </c>
      <c r="P262" s="100" t="e">
        <f t="shared" ca="1" si="259"/>
        <v>#NAME?</v>
      </c>
      <c r="Q262" s="97"/>
      <c r="R262" s="97"/>
      <c r="S262" s="99"/>
      <c r="T262" s="8">
        <v>3480100194410</v>
      </c>
      <c r="U262" s="8">
        <v>3480100194410</v>
      </c>
      <c r="V262" s="68">
        <f t="shared" si="12"/>
        <v>1</v>
      </c>
      <c r="W262" s="68" t="e">
        <f t="shared" ca="1" si="13"/>
        <v>#NAME?</v>
      </c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</row>
    <row r="263" spans="1:43" ht="21.75" customHeight="1">
      <c r="A263" s="97"/>
      <c r="B263" s="98" t="s">
        <v>281</v>
      </c>
      <c r="C263" s="98" t="s">
        <v>259</v>
      </c>
      <c r="D263" s="99" t="s">
        <v>278</v>
      </c>
      <c r="E263" s="99" t="s">
        <v>46</v>
      </c>
      <c r="F263" s="99" t="s">
        <v>271</v>
      </c>
      <c r="G263" s="99" t="s">
        <v>53</v>
      </c>
      <c r="H263" s="99" t="str">
        <f t="shared" si="260"/>
        <v>เทคโนโลยีบัณฑิต สาขาเทคโนโลยีเครื่องกลและเทคโนโลยีการผลิต ปรับปรุง ปี 2558</v>
      </c>
      <c r="I263" s="99" t="e">
        <f t="array" aca="1" ref="I263" ca="1">_xludf.IFNA(INDEX(รายชื่ออาจารย์ตามสาขา!$F:$F,MATCH('เอกสารหมายเลข 1 ส่งเสิรม (2)'!$T263,รายชื่ออาจารย์ตามสาขา!$B:$B,0)),"บุคคลภายนอก")</f>
        <v>#NAME?</v>
      </c>
      <c r="J263" s="100" t="e">
        <f t="shared" ca="1" si="261"/>
        <v>#NAME?</v>
      </c>
      <c r="K263" s="100" t="e">
        <f t="shared" ca="1" si="262"/>
        <v>#NAME?</v>
      </c>
      <c r="L263" s="100"/>
      <c r="M263" s="100" t="e">
        <f t="shared" ca="1" si="263"/>
        <v>#NAME?</v>
      </c>
      <c r="N263" s="100" t="e">
        <f t="shared" ca="1" si="264"/>
        <v>#NAME?</v>
      </c>
      <c r="O263" s="100" t="e">
        <f t="shared" ca="1" si="265"/>
        <v>#NAME?</v>
      </c>
      <c r="P263" s="100" t="e">
        <f t="shared" ca="1" si="259"/>
        <v>#NAME?</v>
      </c>
      <c r="Q263" s="97"/>
      <c r="R263" s="97"/>
      <c r="S263" s="99"/>
      <c r="T263" s="8">
        <v>1480700028484</v>
      </c>
      <c r="U263" s="8">
        <v>1480700028484</v>
      </c>
      <c r="V263" s="68">
        <f t="shared" si="12"/>
        <v>1</v>
      </c>
      <c r="W263" s="68" t="e">
        <f t="shared" ca="1" si="13"/>
        <v>#NAME?</v>
      </c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</row>
    <row r="264" spans="1:43" ht="21.75" customHeight="1">
      <c r="A264" s="97"/>
      <c r="B264" s="98" t="s">
        <v>283</v>
      </c>
      <c r="C264" s="98" t="s">
        <v>259</v>
      </c>
      <c r="D264" s="99" t="s">
        <v>278</v>
      </c>
      <c r="E264" s="99" t="s">
        <v>46</v>
      </c>
      <c r="F264" s="99" t="s">
        <v>271</v>
      </c>
      <c r="G264" s="99" t="s">
        <v>53</v>
      </c>
      <c r="H264" s="99" t="str">
        <f t="shared" si="260"/>
        <v>เทคโนโลยีบัณฑิต สาขาเทคโนโลยีเครื่องกลและเทคโนโลยีการผลิต ปรับปรุง ปี 2558</v>
      </c>
      <c r="I264" s="99" t="e">
        <f t="array" aca="1" ref="I264" ca="1">_xludf.IFNA(INDEX(รายชื่ออาจารย์ตามสาขา!$F:$F,MATCH('เอกสารหมายเลข 1 ส่งเสิรม (2)'!$T264,รายชื่ออาจารย์ตามสาขา!$B:$B,0)),"บุคคลภายนอก")</f>
        <v>#NAME?</v>
      </c>
      <c r="J264" s="100" t="e">
        <f t="shared" ca="1" si="261"/>
        <v>#NAME?</v>
      </c>
      <c r="K264" s="100" t="e">
        <f t="shared" ca="1" si="262"/>
        <v>#NAME?</v>
      </c>
      <c r="L264" s="100"/>
      <c r="M264" s="100" t="e">
        <f t="shared" ca="1" si="263"/>
        <v>#NAME?</v>
      </c>
      <c r="N264" s="100" t="e">
        <f t="shared" ca="1" si="264"/>
        <v>#NAME?</v>
      </c>
      <c r="O264" s="100" t="e">
        <f t="shared" ca="1" si="265"/>
        <v>#NAME?</v>
      </c>
      <c r="P264" s="100" t="e">
        <f t="shared" ca="1" si="259"/>
        <v>#NAME?</v>
      </c>
      <c r="Q264" s="97"/>
      <c r="R264" s="97"/>
      <c r="S264" s="99"/>
      <c r="T264" s="8">
        <v>3419900023367</v>
      </c>
      <c r="U264" s="8">
        <v>3419900023367</v>
      </c>
      <c r="V264" s="68">
        <f t="shared" si="12"/>
        <v>1</v>
      </c>
      <c r="W264" s="68" t="e">
        <f t="shared" ca="1" si="13"/>
        <v>#NAME?</v>
      </c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</row>
    <row r="265" spans="1:43" ht="21.75" customHeight="1">
      <c r="A265" s="103">
        <v>2</v>
      </c>
      <c r="B265" s="104" t="str">
        <f>F266&amp; " สาขา"&amp;D266&amp;" "&amp;E266&amp;" ปี "&amp;G266</f>
        <v>เทคโนโลยีบัณฑิต สาขาเทคโนโลยีไฟฟ้าและอิเล็กทรอนิกส์ ปรับปรุง ปี 2559</v>
      </c>
      <c r="C265" s="104"/>
      <c r="D265" s="105"/>
      <c r="E265" s="105"/>
      <c r="F265" s="105"/>
      <c r="G265" s="105"/>
      <c r="H265" s="105"/>
      <c r="I265" s="105"/>
      <c r="J265" s="106" t="e">
        <f t="shared" ref="J265:O265" ca="1" si="266">SUMIF($H:$H,$B265,J:J)</f>
        <v>#NAME?</v>
      </c>
      <c r="K265" s="106" t="e">
        <f t="shared" ca="1" si="266"/>
        <v>#NAME?</v>
      </c>
      <c r="L265" s="106">
        <f t="shared" si="266"/>
        <v>0</v>
      </c>
      <c r="M265" s="106" t="e">
        <f t="shared" ca="1" si="266"/>
        <v>#NAME?</v>
      </c>
      <c r="N265" s="106" t="e">
        <f t="shared" ca="1" si="266"/>
        <v>#NAME?</v>
      </c>
      <c r="O265" s="106" t="e">
        <f t="shared" ca="1" si="266"/>
        <v>#NAME?</v>
      </c>
      <c r="P265" s="106" t="e">
        <f t="shared" ca="1" si="259"/>
        <v>#NAME?</v>
      </c>
      <c r="Q265" s="103"/>
      <c r="R265" s="103"/>
      <c r="S265" s="105"/>
      <c r="T265" s="58"/>
      <c r="U265" s="58"/>
      <c r="V265" s="68">
        <f t="shared" si="12"/>
        <v>0</v>
      </c>
      <c r="W265" s="68" t="e">
        <f t="shared" ca="1" si="13"/>
        <v>#NAME?</v>
      </c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</row>
    <row r="266" spans="1:43" ht="21.75" customHeight="1">
      <c r="A266" s="97"/>
      <c r="B266" s="98" t="s">
        <v>296</v>
      </c>
      <c r="C266" s="98" t="s">
        <v>259</v>
      </c>
      <c r="D266" s="99" t="s">
        <v>290</v>
      </c>
      <c r="E266" s="99" t="s">
        <v>46</v>
      </c>
      <c r="F266" s="99" t="s">
        <v>271</v>
      </c>
      <c r="G266" s="99" t="s">
        <v>45</v>
      </c>
      <c r="H266" s="99" t="str">
        <f t="shared" ref="H266:H271" si="267">F266&amp; " สาขา"&amp;D266&amp;" "&amp;E266&amp;" ปี "&amp;G266</f>
        <v>เทคโนโลยีบัณฑิต สาขาเทคโนโลยีไฟฟ้าและอิเล็กทรอนิกส์ ปรับปรุง ปี 2559</v>
      </c>
      <c r="I266" s="99" t="e">
        <f t="array" aca="1" ref="I266" ca="1">_xludf.IFNA(INDEX(รายชื่ออาจารย์ตามสาขา!$F:$F,MATCH('เอกสารหมายเลข 1 ส่งเสิรม (2)'!$T266,รายชื่ออาจารย์ตามสาขา!$B:$B,0)),"บุคคลภายนอก")</f>
        <v>#NAME?</v>
      </c>
      <c r="J266" s="100" t="e">
        <f t="shared" ref="J266:J271" ca="1" si="268">IF(I266="ข้าราชการพลเรือนในสถาบันอุดมศึกษา",1,0)</f>
        <v>#NAME?</v>
      </c>
      <c r="K266" s="100" t="e">
        <f t="shared" ref="K266:K271" ca="1" si="269">IF(I266="พนักงานมหาวิทยาลัย",1,0)</f>
        <v>#NAME?</v>
      </c>
      <c r="L266" s="100"/>
      <c r="M266" s="100" t="e">
        <f t="shared" ref="M266:M271" ca="1" si="270">IF(I266="ลูกจ้างชั่วคราวรายเดือน",1,0)</f>
        <v>#NAME?</v>
      </c>
      <c r="N266" s="100" t="e">
        <f t="shared" ref="N266:N271" ca="1" si="271">IF(I266="อาจารย์พิเศษรายชั่วโมง",1,0)</f>
        <v>#NAME?</v>
      </c>
      <c r="O266" s="100" t="e">
        <f t="shared" ref="O266:O271" ca="1" si="272">IF(I266="บุคคลภายนอก",1,0)</f>
        <v>#NAME?</v>
      </c>
      <c r="P266" s="100" t="e">
        <f t="shared" ca="1" si="259"/>
        <v>#NAME?</v>
      </c>
      <c r="Q266" s="97"/>
      <c r="R266" s="97"/>
      <c r="S266" s="99"/>
      <c r="T266" s="8">
        <v>3400500491608</v>
      </c>
      <c r="U266" s="8">
        <v>3400500491608</v>
      </c>
      <c r="V266" s="68">
        <f t="shared" si="12"/>
        <v>1</v>
      </c>
      <c r="W266" s="68" t="e">
        <f t="shared" ca="1" si="13"/>
        <v>#NAME?</v>
      </c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</row>
    <row r="267" spans="1:43" ht="21.75" customHeight="1">
      <c r="A267" s="97"/>
      <c r="B267" s="98" t="s">
        <v>758</v>
      </c>
      <c r="C267" s="98" t="s">
        <v>259</v>
      </c>
      <c r="D267" s="99" t="s">
        <v>290</v>
      </c>
      <c r="E267" s="99" t="s">
        <v>46</v>
      </c>
      <c r="F267" s="99" t="s">
        <v>271</v>
      </c>
      <c r="G267" s="99" t="s">
        <v>45</v>
      </c>
      <c r="H267" s="99" t="str">
        <f t="shared" si="267"/>
        <v>เทคโนโลยีบัณฑิต สาขาเทคโนโลยีไฟฟ้าและอิเล็กทรอนิกส์ ปรับปรุง ปี 2559</v>
      </c>
      <c r="I267" s="99" t="e">
        <f t="array" aca="1" ref="I267" ca="1">_xludf.IFNA(INDEX(รายชื่ออาจารย์ตามสาขา!$F:$F,MATCH('เอกสารหมายเลข 1 ส่งเสิรม (2)'!$T267,รายชื่ออาจารย์ตามสาขา!$B:$B,0)),"บุคคลภายนอก")</f>
        <v>#NAME?</v>
      </c>
      <c r="J267" s="100" t="e">
        <f t="shared" ca="1" si="268"/>
        <v>#NAME?</v>
      </c>
      <c r="K267" s="100" t="e">
        <f t="shared" ca="1" si="269"/>
        <v>#NAME?</v>
      </c>
      <c r="L267" s="100"/>
      <c r="M267" s="100" t="e">
        <f t="shared" ca="1" si="270"/>
        <v>#NAME?</v>
      </c>
      <c r="N267" s="100" t="e">
        <f t="shared" ca="1" si="271"/>
        <v>#NAME?</v>
      </c>
      <c r="O267" s="100" t="e">
        <f t="shared" ca="1" si="272"/>
        <v>#NAME?</v>
      </c>
      <c r="P267" s="100" t="e">
        <f t="shared" ca="1" si="259"/>
        <v>#NAME?</v>
      </c>
      <c r="Q267" s="97"/>
      <c r="R267" s="97"/>
      <c r="S267" s="99"/>
      <c r="T267" s="8">
        <v>3450101405368</v>
      </c>
      <c r="U267" s="8">
        <v>3450101405368</v>
      </c>
      <c r="V267" s="68">
        <f t="shared" si="12"/>
        <v>1</v>
      </c>
      <c r="W267" s="68" t="e">
        <f t="shared" ca="1" si="13"/>
        <v>#NAME?</v>
      </c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</row>
    <row r="268" spans="1:43" ht="21.75" customHeight="1">
      <c r="A268" s="97"/>
      <c r="B268" s="98" t="s">
        <v>300</v>
      </c>
      <c r="C268" s="98" t="s">
        <v>259</v>
      </c>
      <c r="D268" s="99" t="s">
        <v>290</v>
      </c>
      <c r="E268" s="99" t="s">
        <v>46</v>
      </c>
      <c r="F268" s="99" t="s">
        <v>271</v>
      </c>
      <c r="G268" s="99" t="s">
        <v>45</v>
      </c>
      <c r="H268" s="99" t="str">
        <f t="shared" si="267"/>
        <v>เทคโนโลยีบัณฑิต สาขาเทคโนโลยีไฟฟ้าและอิเล็กทรอนิกส์ ปรับปรุง ปี 2559</v>
      </c>
      <c r="I268" s="99" t="e">
        <f t="array" aca="1" ref="I268" ca="1">_xludf.IFNA(INDEX(รายชื่ออาจารย์ตามสาขา!$F:$F,MATCH('เอกสารหมายเลข 1 ส่งเสิรม (2)'!$T268,รายชื่ออาจารย์ตามสาขา!$B:$B,0)),"บุคคลภายนอก")</f>
        <v>#NAME?</v>
      </c>
      <c r="J268" s="100" t="e">
        <f t="shared" ca="1" si="268"/>
        <v>#NAME?</v>
      </c>
      <c r="K268" s="100" t="e">
        <f t="shared" ca="1" si="269"/>
        <v>#NAME?</v>
      </c>
      <c r="L268" s="100"/>
      <c r="M268" s="100" t="e">
        <f t="shared" ca="1" si="270"/>
        <v>#NAME?</v>
      </c>
      <c r="N268" s="100" t="e">
        <f t="shared" ca="1" si="271"/>
        <v>#NAME?</v>
      </c>
      <c r="O268" s="100" t="e">
        <f t="shared" ca="1" si="272"/>
        <v>#NAME?</v>
      </c>
      <c r="P268" s="100" t="e">
        <f t="shared" ca="1" si="259"/>
        <v>#NAME?</v>
      </c>
      <c r="Q268" s="97"/>
      <c r="R268" s="97"/>
      <c r="S268" s="99"/>
      <c r="T268" s="8">
        <v>3470600055109</v>
      </c>
      <c r="U268" s="8">
        <v>3470600055109</v>
      </c>
      <c r="V268" s="68">
        <f t="shared" si="12"/>
        <v>1</v>
      </c>
      <c r="W268" s="68" t="e">
        <f t="shared" ca="1" si="13"/>
        <v>#NAME?</v>
      </c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</row>
    <row r="269" spans="1:43" ht="21.75" customHeight="1">
      <c r="A269" s="97"/>
      <c r="B269" s="98" t="s">
        <v>298</v>
      </c>
      <c r="C269" s="98" t="s">
        <v>259</v>
      </c>
      <c r="D269" s="99" t="s">
        <v>290</v>
      </c>
      <c r="E269" s="99" t="s">
        <v>46</v>
      </c>
      <c r="F269" s="99" t="s">
        <v>271</v>
      </c>
      <c r="G269" s="99" t="s">
        <v>45</v>
      </c>
      <c r="H269" s="99" t="str">
        <f t="shared" si="267"/>
        <v>เทคโนโลยีบัณฑิต สาขาเทคโนโลยีไฟฟ้าและอิเล็กทรอนิกส์ ปรับปรุง ปี 2559</v>
      </c>
      <c r="I269" s="99" t="e">
        <f t="array" aca="1" ref="I269" ca="1">_xludf.IFNA(INDEX(รายชื่ออาจารย์ตามสาขา!$F:$F,MATCH('เอกสารหมายเลข 1 ส่งเสิรม (2)'!$T269,รายชื่ออาจารย์ตามสาขา!$B:$B,0)),"บุคคลภายนอก")</f>
        <v>#NAME?</v>
      </c>
      <c r="J269" s="100" t="e">
        <f t="shared" ca="1" si="268"/>
        <v>#NAME?</v>
      </c>
      <c r="K269" s="100" t="e">
        <f t="shared" ca="1" si="269"/>
        <v>#NAME?</v>
      </c>
      <c r="L269" s="100"/>
      <c r="M269" s="100" t="e">
        <f t="shared" ca="1" si="270"/>
        <v>#NAME?</v>
      </c>
      <c r="N269" s="100" t="e">
        <f t="shared" ca="1" si="271"/>
        <v>#NAME?</v>
      </c>
      <c r="O269" s="100" t="e">
        <f t="shared" ca="1" si="272"/>
        <v>#NAME?</v>
      </c>
      <c r="P269" s="100" t="e">
        <f t="shared" ca="1" si="259"/>
        <v>#NAME?</v>
      </c>
      <c r="Q269" s="97"/>
      <c r="R269" s="97"/>
      <c r="S269" s="99"/>
      <c r="T269" s="8">
        <v>3460600544827</v>
      </c>
      <c r="U269" s="8">
        <v>3460600544827</v>
      </c>
      <c r="V269" s="68">
        <f t="shared" si="12"/>
        <v>1</v>
      </c>
      <c r="W269" s="68" t="e">
        <f t="shared" ca="1" si="13"/>
        <v>#NAME?</v>
      </c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</row>
    <row r="270" spans="1:43" ht="21.75" customHeight="1">
      <c r="A270" s="97"/>
      <c r="B270" s="98" t="s">
        <v>759</v>
      </c>
      <c r="C270" s="98" t="s">
        <v>259</v>
      </c>
      <c r="D270" s="99" t="s">
        <v>290</v>
      </c>
      <c r="E270" s="99" t="s">
        <v>46</v>
      </c>
      <c r="F270" s="99" t="s">
        <v>271</v>
      </c>
      <c r="G270" s="99" t="s">
        <v>45</v>
      </c>
      <c r="H270" s="99" t="str">
        <f t="shared" si="267"/>
        <v>เทคโนโลยีบัณฑิต สาขาเทคโนโลยีไฟฟ้าและอิเล็กทรอนิกส์ ปรับปรุง ปี 2559</v>
      </c>
      <c r="I270" s="99" t="e">
        <f t="array" aca="1" ref="I270" ca="1">_xludf.IFNA(INDEX(รายชื่ออาจารย์ตามสาขา!$F:$F,MATCH('เอกสารหมายเลข 1 ส่งเสิรม (2)'!$T270,รายชื่ออาจารย์ตามสาขา!$B:$B,0)),"บุคคลภายนอก")</f>
        <v>#NAME?</v>
      </c>
      <c r="J270" s="100" t="e">
        <f t="shared" ca="1" si="268"/>
        <v>#NAME?</v>
      </c>
      <c r="K270" s="100" t="e">
        <f t="shared" ca="1" si="269"/>
        <v>#NAME?</v>
      </c>
      <c r="L270" s="100"/>
      <c r="M270" s="100" t="e">
        <f t="shared" ca="1" si="270"/>
        <v>#NAME?</v>
      </c>
      <c r="N270" s="100" t="e">
        <f t="shared" ca="1" si="271"/>
        <v>#NAME?</v>
      </c>
      <c r="O270" s="100" t="e">
        <f t="shared" ca="1" si="272"/>
        <v>#NAME?</v>
      </c>
      <c r="P270" s="100" t="e">
        <f t="shared" ca="1" si="259"/>
        <v>#NAME?</v>
      </c>
      <c r="Q270" s="97"/>
      <c r="R270" s="97"/>
      <c r="S270" s="99"/>
      <c r="T270" s="8">
        <v>3479900017243</v>
      </c>
      <c r="U270" s="8">
        <v>3479900017243</v>
      </c>
      <c r="V270" s="68">
        <f t="shared" si="12"/>
        <v>1</v>
      </c>
      <c r="W270" s="68" t="e">
        <f t="shared" ca="1" si="13"/>
        <v>#NAME?</v>
      </c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</row>
    <row r="271" spans="1:43" ht="21.75" customHeight="1">
      <c r="A271" s="97"/>
      <c r="B271" s="98" t="s">
        <v>295</v>
      </c>
      <c r="C271" s="98" t="s">
        <v>259</v>
      </c>
      <c r="D271" s="99" t="s">
        <v>290</v>
      </c>
      <c r="E271" s="99" t="s">
        <v>46</v>
      </c>
      <c r="F271" s="99" t="s">
        <v>271</v>
      </c>
      <c r="G271" s="99" t="s">
        <v>45</v>
      </c>
      <c r="H271" s="99" t="str">
        <f t="shared" si="267"/>
        <v>เทคโนโลยีบัณฑิต สาขาเทคโนโลยีไฟฟ้าและอิเล็กทรอนิกส์ ปรับปรุง ปี 2559</v>
      </c>
      <c r="I271" s="99" t="e">
        <f t="array" aca="1" ref="I271" ca="1">_xludf.IFNA(INDEX(รายชื่ออาจารย์ตามสาขา!$F:$F,MATCH('เอกสารหมายเลข 1 ส่งเสิรม (2)'!$T271,รายชื่ออาจารย์ตามสาขา!$B:$B,0)),"บุคคลภายนอก")</f>
        <v>#NAME?</v>
      </c>
      <c r="J271" s="100" t="e">
        <f t="shared" ca="1" si="268"/>
        <v>#NAME?</v>
      </c>
      <c r="K271" s="100" t="e">
        <f t="shared" ca="1" si="269"/>
        <v>#NAME?</v>
      </c>
      <c r="L271" s="100"/>
      <c r="M271" s="100" t="e">
        <f t="shared" ca="1" si="270"/>
        <v>#NAME?</v>
      </c>
      <c r="N271" s="100" t="e">
        <f t="shared" ca="1" si="271"/>
        <v>#NAME?</v>
      </c>
      <c r="O271" s="100" t="e">
        <f t="shared" ca="1" si="272"/>
        <v>#NAME?</v>
      </c>
      <c r="P271" s="100" t="e">
        <f t="shared" ca="1" si="259"/>
        <v>#NAME?</v>
      </c>
      <c r="Q271" s="97"/>
      <c r="R271" s="97"/>
      <c r="S271" s="99"/>
      <c r="T271" s="8">
        <v>3100502602701</v>
      </c>
      <c r="U271" s="8">
        <v>3100502602701</v>
      </c>
      <c r="V271" s="68">
        <f t="shared" si="12"/>
        <v>1</v>
      </c>
      <c r="W271" s="68" t="e">
        <f t="shared" ca="1" si="13"/>
        <v>#NAME?</v>
      </c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</row>
    <row r="272" spans="1:43" ht="21.75" customHeight="1">
      <c r="A272" s="103">
        <v>3</v>
      </c>
      <c r="B272" s="104" t="str">
        <f>F273&amp; " สาขา"&amp;D273&amp;" "&amp;E273&amp;" ปี "&amp;G273</f>
        <v>เทคโนโลยีบัณฑิต สาขาเทคโนโลยีไฟฟ้าและอิเล็กทรอนิกส์ ใหม่ ปี 2555</v>
      </c>
      <c r="C272" s="104"/>
      <c r="D272" s="105"/>
      <c r="E272" s="105"/>
      <c r="F272" s="105"/>
      <c r="G272" s="105"/>
      <c r="H272" s="105"/>
      <c r="I272" s="105"/>
      <c r="J272" s="106" t="e">
        <f t="shared" ref="J272:O272" ca="1" si="273">SUMIF($H:$H,$B272,J:J)</f>
        <v>#NAME?</v>
      </c>
      <c r="K272" s="106" t="e">
        <f t="shared" ca="1" si="273"/>
        <v>#NAME?</v>
      </c>
      <c r="L272" s="106">
        <f t="shared" si="273"/>
        <v>0</v>
      </c>
      <c r="M272" s="106" t="e">
        <f t="shared" ca="1" si="273"/>
        <v>#NAME?</v>
      </c>
      <c r="N272" s="106" t="e">
        <f t="shared" ca="1" si="273"/>
        <v>#NAME?</v>
      </c>
      <c r="O272" s="106" t="e">
        <f t="shared" ca="1" si="273"/>
        <v>#NAME?</v>
      </c>
      <c r="P272" s="106" t="e">
        <f t="shared" ca="1" si="259"/>
        <v>#NAME?</v>
      </c>
      <c r="Q272" s="103"/>
      <c r="R272" s="103"/>
      <c r="S272" s="105"/>
      <c r="T272" s="58"/>
      <c r="U272" s="58"/>
      <c r="V272" s="68">
        <f t="shared" si="12"/>
        <v>0</v>
      </c>
      <c r="W272" s="68" t="e">
        <f t="shared" ca="1" si="13"/>
        <v>#NAME?</v>
      </c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  <c r="AL272" s="59"/>
      <c r="AM272" s="59"/>
      <c r="AN272" s="59"/>
      <c r="AO272" s="59"/>
      <c r="AP272" s="59"/>
      <c r="AQ272" s="59"/>
    </row>
    <row r="273" spans="1:43" ht="21.75" customHeight="1">
      <c r="A273" s="97"/>
      <c r="B273" s="98" t="s">
        <v>297</v>
      </c>
      <c r="C273" s="98" t="s">
        <v>259</v>
      </c>
      <c r="D273" s="99" t="s">
        <v>290</v>
      </c>
      <c r="E273" s="99" t="s">
        <v>120</v>
      </c>
      <c r="F273" s="99" t="s">
        <v>271</v>
      </c>
      <c r="G273" s="99" t="s">
        <v>160</v>
      </c>
      <c r="H273" s="99" t="str">
        <f t="shared" ref="H273:H278" si="274">F273&amp; " สาขา"&amp;D273&amp;" "&amp;E273&amp;" ปี "&amp;G273</f>
        <v>เทคโนโลยีบัณฑิต สาขาเทคโนโลยีไฟฟ้าและอิเล็กทรอนิกส์ ใหม่ ปี 2555</v>
      </c>
      <c r="I273" s="99" t="e">
        <f t="array" aca="1" ref="I273" ca="1">_xludf.IFNA(INDEX(รายชื่ออาจารย์ตามสาขา!$F:$F,MATCH('เอกสารหมายเลข 1 ส่งเสิรม (2)'!$T273,รายชื่ออาจารย์ตามสาขา!$B:$B,0)),"บุคคลภายนอก")</f>
        <v>#NAME?</v>
      </c>
      <c r="J273" s="100" t="e">
        <f t="shared" ref="J273:J278" ca="1" si="275">IF(I273="ข้าราชการพลเรือนในสถาบันอุดมศึกษา",1,0)</f>
        <v>#NAME?</v>
      </c>
      <c r="K273" s="100" t="e">
        <f t="shared" ref="K273:K278" ca="1" si="276">IF(I273="พนักงานมหาวิทยาลัย",1,0)</f>
        <v>#NAME?</v>
      </c>
      <c r="L273" s="100"/>
      <c r="M273" s="100" t="e">
        <f t="shared" ref="M273:M278" ca="1" si="277">IF(I273="ลูกจ้างชั่วคราวรายเดือน",1,0)</f>
        <v>#NAME?</v>
      </c>
      <c r="N273" s="100" t="e">
        <f t="shared" ref="N273:N278" ca="1" si="278">IF(I273="อาจารย์พิเศษรายชั่วโมง",1,0)</f>
        <v>#NAME?</v>
      </c>
      <c r="O273" s="100" t="e">
        <f t="shared" ref="O273:O278" ca="1" si="279">IF(I273="บุคคลภายนอก",1,0)</f>
        <v>#NAME?</v>
      </c>
      <c r="P273" s="100" t="e">
        <f t="shared" ca="1" si="259"/>
        <v>#NAME?</v>
      </c>
      <c r="Q273" s="97"/>
      <c r="R273" s="97"/>
      <c r="S273" s="99"/>
      <c r="T273" s="8">
        <v>3410601154160</v>
      </c>
      <c r="U273" s="8">
        <v>3410601154160</v>
      </c>
      <c r="V273" s="68">
        <f t="shared" si="12"/>
        <v>1</v>
      </c>
      <c r="W273" s="68" t="e">
        <f t="shared" ca="1" si="13"/>
        <v>#NAME?</v>
      </c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</row>
    <row r="274" spans="1:43" ht="21.75" customHeight="1">
      <c r="A274" s="97"/>
      <c r="B274" s="98" t="s">
        <v>304</v>
      </c>
      <c r="C274" s="98" t="s">
        <v>259</v>
      </c>
      <c r="D274" s="99" t="s">
        <v>290</v>
      </c>
      <c r="E274" s="99" t="s">
        <v>120</v>
      </c>
      <c r="F274" s="99" t="s">
        <v>271</v>
      </c>
      <c r="G274" s="99" t="s">
        <v>160</v>
      </c>
      <c r="H274" s="99" t="str">
        <f t="shared" si="274"/>
        <v>เทคโนโลยีบัณฑิต สาขาเทคโนโลยีไฟฟ้าและอิเล็กทรอนิกส์ ใหม่ ปี 2555</v>
      </c>
      <c r="I274" s="99" t="e">
        <f t="array" aca="1" ref="I274" ca="1">_xludf.IFNA(INDEX(รายชื่ออาจารย์ตามสาขา!$F:$F,MATCH('เอกสารหมายเลข 1 ส่งเสิรม (2)'!$T274,รายชื่ออาจารย์ตามสาขา!$B:$B,0)),"บุคคลภายนอก")</f>
        <v>#NAME?</v>
      </c>
      <c r="J274" s="100" t="e">
        <f t="shared" ca="1" si="275"/>
        <v>#NAME?</v>
      </c>
      <c r="K274" s="100" t="e">
        <f t="shared" ca="1" si="276"/>
        <v>#NAME?</v>
      </c>
      <c r="L274" s="100"/>
      <c r="M274" s="100" t="e">
        <f t="shared" ca="1" si="277"/>
        <v>#NAME?</v>
      </c>
      <c r="N274" s="100" t="e">
        <f t="shared" ca="1" si="278"/>
        <v>#NAME?</v>
      </c>
      <c r="O274" s="100" t="e">
        <f t="shared" ca="1" si="279"/>
        <v>#NAME?</v>
      </c>
      <c r="P274" s="100" t="e">
        <f t="shared" ca="1" si="259"/>
        <v>#NAME?</v>
      </c>
      <c r="Q274" s="97"/>
      <c r="R274" s="97"/>
      <c r="S274" s="99"/>
      <c r="T274" s="8">
        <v>3480300750413</v>
      </c>
      <c r="U274" s="8">
        <v>3480300750413</v>
      </c>
      <c r="V274" s="68">
        <f t="shared" si="12"/>
        <v>1</v>
      </c>
      <c r="W274" s="68" t="e">
        <f t="shared" ca="1" si="13"/>
        <v>#NAME?</v>
      </c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</row>
    <row r="275" spans="1:43" ht="21.75" customHeight="1">
      <c r="A275" s="97"/>
      <c r="B275" s="98" t="s">
        <v>288</v>
      </c>
      <c r="C275" s="98" t="s">
        <v>259</v>
      </c>
      <c r="D275" s="99" t="s">
        <v>290</v>
      </c>
      <c r="E275" s="99" t="s">
        <v>120</v>
      </c>
      <c r="F275" s="99" t="s">
        <v>271</v>
      </c>
      <c r="G275" s="99" t="s">
        <v>160</v>
      </c>
      <c r="H275" s="99" t="str">
        <f t="shared" si="274"/>
        <v>เทคโนโลยีบัณฑิต สาขาเทคโนโลยีไฟฟ้าและอิเล็กทรอนิกส์ ใหม่ ปี 2555</v>
      </c>
      <c r="I275" s="99" t="e">
        <f t="array" aca="1" ref="I275" ca="1">_xludf.IFNA(INDEX(รายชื่ออาจารย์ตามสาขา!$F:$F,MATCH('เอกสารหมายเลข 1 ส่งเสิรม (2)'!$T275,รายชื่ออาจารย์ตามสาขา!$B:$B,0)),"บุคคลภายนอก")</f>
        <v>#NAME?</v>
      </c>
      <c r="J275" s="100" t="e">
        <f t="shared" ca="1" si="275"/>
        <v>#NAME?</v>
      </c>
      <c r="K275" s="100" t="e">
        <f t="shared" ca="1" si="276"/>
        <v>#NAME?</v>
      </c>
      <c r="L275" s="100"/>
      <c r="M275" s="100" t="e">
        <f t="shared" ca="1" si="277"/>
        <v>#NAME?</v>
      </c>
      <c r="N275" s="100" t="e">
        <f t="shared" ca="1" si="278"/>
        <v>#NAME?</v>
      </c>
      <c r="O275" s="100" t="e">
        <f t="shared" ca="1" si="279"/>
        <v>#NAME?</v>
      </c>
      <c r="P275" s="100" t="e">
        <f t="shared" ca="1" si="259"/>
        <v>#NAME?</v>
      </c>
      <c r="Q275" s="97"/>
      <c r="R275" s="97"/>
      <c r="S275" s="99"/>
      <c r="T275" s="8">
        <v>3440800073852</v>
      </c>
      <c r="U275" s="8">
        <v>3440800073852</v>
      </c>
      <c r="V275" s="68">
        <f t="shared" si="12"/>
        <v>1</v>
      </c>
      <c r="W275" s="68" t="e">
        <f t="shared" ca="1" si="13"/>
        <v>#NAME?</v>
      </c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</row>
    <row r="276" spans="1:43" ht="21.75" customHeight="1">
      <c r="A276" s="97"/>
      <c r="B276" s="98" t="s">
        <v>302</v>
      </c>
      <c r="C276" s="98" t="s">
        <v>259</v>
      </c>
      <c r="D276" s="99" t="s">
        <v>290</v>
      </c>
      <c r="E276" s="99" t="s">
        <v>120</v>
      </c>
      <c r="F276" s="99" t="s">
        <v>271</v>
      </c>
      <c r="G276" s="99" t="s">
        <v>160</v>
      </c>
      <c r="H276" s="99" t="str">
        <f t="shared" si="274"/>
        <v>เทคโนโลยีบัณฑิต สาขาเทคโนโลยีไฟฟ้าและอิเล็กทรอนิกส์ ใหม่ ปี 2555</v>
      </c>
      <c r="I276" s="99" t="e">
        <f t="array" aca="1" ref="I276" ca="1">_xludf.IFNA(INDEX(รายชื่ออาจารย์ตามสาขา!$F:$F,MATCH('เอกสารหมายเลข 1 ส่งเสิรม (2)'!$T276,รายชื่ออาจารย์ตามสาขา!$B:$B,0)),"บุคคลภายนอก")</f>
        <v>#NAME?</v>
      </c>
      <c r="J276" s="100" t="e">
        <f t="shared" ca="1" si="275"/>
        <v>#NAME?</v>
      </c>
      <c r="K276" s="100" t="e">
        <f t="shared" ca="1" si="276"/>
        <v>#NAME?</v>
      </c>
      <c r="L276" s="100"/>
      <c r="M276" s="100" t="e">
        <f t="shared" ca="1" si="277"/>
        <v>#NAME?</v>
      </c>
      <c r="N276" s="100" t="e">
        <f t="shared" ca="1" si="278"/>
        <v>#NAME?</v>
      </c>
      <c r="O276" s="100" t="e">
        <f t="shared" ca="1" si="279"/>
        <v>#NAME?</v>
      </c>
      <c r="P276" s="100" t="e">
        <f t="shared" ca="1" si="259"/>
        <v>#NAME?</v>
      </c>
      <c r="Q276" s="97"/>
      <c r="R276" s="97"/>
      <c r="S276" s="99"/>
      <c r="T276" s="8">
        <v>3480300026057</v>
      </c>
      <c r="U276" s="8">
        <v>3480300026057</v>
      </c>
      <c r="V276" s="68">
        <f t="shared" si="12"/>
        <v>1</v>
      </c>
      <c r="W276" s="68" t="e">
        <f t="shared" ca="1" si="13"/>
        <v>#NAME?</v>
      </c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</row>
    <row r="277" spans="1:43" ht="21.75" customHeight="1">
      <c r="A277" s="97"/>
      <c r="B277" s="98" t="s">
        <v>761</v>
      </c>
      <c r="C277" s="98" t="s">
        <v>259</v>
      </c>
      <c r="D277" s="99" t="s">
        <v>290</v>
      </c>
      <c r="E277" s="99" t="s">
        <v>120</v>
      </c>
      <c r="F277" s="99" t="s">
        <v>271</v>
      </c>
      <c r="G277" s="99" t="s">
        <v>160</v>
      </c>
      <c r="H277" s="99" t="str">
        <f t="shared" si="274"/>
        <v>เทคโนโลยีบัณฑิต สาขาเทคโนโลยีไฟฟ้าและอิเล็กทรอนิกส์ ใหม่ ปี 2555</v>
      </c>
      <c r="I277" s="99" t="e">
        <f t="array" aca="1" ref="I277" ca="1">_xludf.IFNA(INDEX(รายชื่ออาจารย์ตามสาขา!$F:$F,MATCH('เอกสารหมายเลข 1 ส่งเสิรม (2)'!$T277,รายชื่ออาจารย์ตามสาขา!$B:$B,0)),"บุคคลภายนอก")</f>
        <v>#NAME?</v>
      </c>
      <c r="J277" s="100" t="e">
        <f t="shared" ca="1" si="275"/>
        <v>#NAME?</v>
      </c>
      <c r="K277" s="100" t="e">
        <f t="shared" ca="1" si="276"/>
        <v>#NAME?</v>
      </c>
      <c r="L277" s="100"/>
      <c r="M277" s="100" t="e">
        <f t="shared" ca="1" si="277"/>
        <v>#NAME?</v>
      </c>
      <c r="N277" s="100" t="e">
        <f t="shared" ca="1" si="278"/>
        <v>#NAME?</v>
      </c>
      <c r="O277" s="100" t="e">
        <f t="shared" ca="1" si="279"/>
        <v>#NAME?</v>
      </c>
      <c r="P277" s="100" t="e">
        <f t="shared" ca="1" si="259"/>
        <v>#NAME?</v>
      </c>
      <c r="Q277" s="97"/>
      <c r="R277" s="97"/>
      <c r="S277" s="99"/>
      <c r="T277" s="8">
        <v>3479900059442</v>
      </c>
      <c r="U277" s="8">
        <v>3479900059442</v>
      </c>
      <c r="V277" s="68">
        <f t="shared" si="12"/>
        <v>1</v>
      </c>
      <c r="W277" s="68" t="e">
        <f t="shared" ca="1" si="13"/>
        <v>#NAME?</v>
      </c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</row>
    <row r="278" spans="1:43" ht="21.75" customHeight="1">
      <c r="A278" s="97"/>
      <c r="B278" s="98" t="s">
        <v>299</v>
      </c>
      <c r="C278" s="98" t="s">
        <v>259</v>
      </c>
      <c r="D278" s="99" t="s">
        <v>290</v>
      </c>
      <c r="E278" s="99" t="s">
        <v>120</v>
      </c>
      <c r="F278" s="99" t="s">
        <v>271</v>
      </c>
      <c r="G278" s="99" t="s">
        <v>160</v>
      </c>
      <c r="H278" s="99" t="str">
        <f t="shared" si="274"/>
        <v>เทคโนโลยีบัณฑิต สาขาเทคโนโลยีไฟฟ้าและอิเล็กทรอนิกส์ ใหม่ ปี 2555</v>
      </c>
      <c r="I278" s="99" t="e">
        <f t="array" aca="1" ref="I278" ca="1">_xludf.IFNA(INDEX(รายชื่ออาจารย์ตามสาขา!$F:$F,MATCH('เอกสารหมายเลข 1 ส่งเสิรม (2)'!$T278,รายชื่ออาจารย์ตามสาขา!$B:$B,0)),"บุคคลภายนอก")</f>
        <v>#NAME?</v>
      </c>
      <c r="J278" s="100" t="e">
        <f t="shared" ca="1" si="275"/>
        <v>#NAME?</v>
      </c>
      <c r="K278" s="100" t="e">
        <f t="shared" ca="1" si="276"/>
        <v>#NAME?</v>
      </c>
      <c r="L278" s="100"/>
      <c r="M278" s="100" t="e">
        <f t="shared" ca="1" si="277"/>
        <v>#NAME?</v>
      </c>
      <c r="N278" s="100" t="e">
        <f t="shared" ca="1" si="278"/>
        <v>#NAME?</v>
      </c>
      <c r="O278" s="100" t="e">
        <f t="shared" ca="1" si="279"/>
        <v>#NAME?</v>
      </c>
      <c r="P278" s="100" t="e">
        <f t="shared" ca="1" si="259"/>
        <v>#NAME?</v>
      </c>
      <c r="Q278" s="97"/>
      <c r="R278" s="97"/>
      <c r="S278" s="99"/>
      <c r="T278" s="8">
        <v>3470300039817</v>
      </c>
      <c r="U278" s="8">
        <v>3470300039817</v>
      </c>
      <c r="V278" s="68">
        <f t="shared" si="12"/>
        <v>1</v>
      </c>
      <c r="W278" s="68" t="e">
        <f t="shared" ca="1" si="13"/>
        <v>#NAME?</v>
      </c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</row>
    <row r="279" spans="1:43" ht="21.75" customHeight="1">
      <c r="A279" s="103">
        <v>4</v>
      </c>
      <c r="B279" s="104" t="str">
        <f>F280&amp; " สาขา"&amp;D280&amp;" "&amp;E280&amp;" ปี "&amp;G280</f>
        <v>เทคโนโลยีบัณฑิต สาขาเทคโนโลยีอุตสาหกรรม ปรับปรุง ปี 2555</v>
      </c>
      <c r="C279" s="104"/>
      <c r="D279" s="105"/>
      <c r="E279" s="105"/>
      <c r="F279" s="105"/>
      <c r="G279" s="105"/>
      <c r="H279" s="105"/>
      <c r="I279" s="105"/>
      <c r="J279" s="106" t="e">
        <f t="shared" ref="J279:O279" ca="1" si="280">SUMIF($H:$H,$B279,J:J)</f>
        <v>#NAME?</v>
      </c>
      <c r="K279" s="106" t="e">
        <f t="shared" ca="1" si="280"/>
        <v>#NAME?</v>
      </c>
      <c r="L279" s="106">
        <f t="shared" si="280"/>
        <v>0</v>
      </c>
      <c r="M279" s="106" t="e">
        <f t="shared" ca="1" si="280"/>
        <v>#NAME?</v>
      </c>
      <c r="N279" s="106" t="e">
        <f t="shared" ca="1" si="280"/>
        <v>#NAME?</v>
      </c>
      <c r="O279" s="106" t="e">
        <f t="shared" ca="1" si="280"/>
        <v>#NAME?</v>
      </c>
      <c r="P279" s="106" t="e">
        <f t="shared" ca="1" si="259"/>
        <v>#NAME?</v>
      </c>
      <c r="Q279" s="103"/>
      <c r="R279" s="103"/>
      <c r="S279" s="105"/>
      <c r="T279" s="58"/>
      <c r="U279" s="58"/>
      <c r="V279" s="68">
        <f t="shared" si="12"/>
        <v>0</v>
      </c>
      <c r="W279" s="68" t="e">
        <f t="shared" ca="1" si="13"/>
        <v>#NAME?</v>
      </c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  <c r="AO279" s="59"/>
      <c r="AP279" s="59"/>
      <c r="AQ279" s="59"/>
    </row>
    <row r="280" spans="1:43" ht="21.75" customHeight="1">
      <c r="A280" s="97"/>
      <c r="B280" s="98" t="s">
        <v>763</v>
      </c>
      <c r="C280" s="98" t="s">
        <v>259</v>
      </c>
      <c r="D280" s="99" t="s">
        <v>272</v>
      </c>
      <c r="E280" s="99" t="s">
        <v>46</v>
      </c>
      <c r="F280" s="99" t="s">
        <v>271</v>
      </c>
      <c r="G280" s="99" t="s">
        <v>160</v>
      </c>
      <c r="H280" s="99" t="str">
        <f t="shared" ref="H280:H285" si="281">F280&amp; " สาขา"&amp;D280&amp;" "&amp;E280&amp;" ปี "&amp;G280</f>
        <v>เทคโนโลยีบัณฑิต สาขาเทคโนโลยีอุตสาหกรรม ปรับปรุง ปี 2555</v>
      </c>
      <c r="I280" s="99" t="e">
        <f t="array" aca="1" ref="I280" ca="1">_xludf.IFNA(INDEX(รายชื่ออาจารย์ตามสาขา!$F:$F,MATCH('เอกสารหมายเลข 1 ส่งเสิรม (2)'!$T280,รายชื่ออาจารย์ตามสาขา!$B:$B,0)),"บุคคลภายนอก")</f>
        <v>#NAME?</v>
      </c>
      <c r="J280" s="100" t="e">
        <f ca="1">IF(I280="ข้าราชการพลเรือนในสถาบันอุดมศึกษา",1,0)</f>
        <v>#NAME?</v>
      </c>
      <c r="K280" s="100" t="e">
        <f ca="1">IF(I280="พนักงานมหาวิทยาลัย",1,0)</f>
        <v>#NAME?</v>
      </c>
      <c r="L280" s="100"/>
      <c r="M280" s="100" t="e">
        <f ca="1">IF(I280="ลูกจ้างชั่วคราวรายเดือน",1,0)</f>
        <v>#NAME?</v>
      </c>
      <c r="N280" s="100" t="e">
        <f ca="1">IF(I280="อาจารย์พิเศษรายชั่วโมง",1,0)</f>
        <v>#NAME?</v>
      </c>
      <c r="O280" s="100" t="e">
        <f ca="1">IF(I280="บุคคลภายนอก",1,0)</f>
        <v>#NAME?</v>
      </c>
      <c r="P280" s="100" t="e">
        <f t="shared" ca="1" si="259"/>
        <v>#NAME?</v>
      </c>
      <c r="Q280" s="97"/>
      <c r="R280" s="97"/>
      <c r="S280" s="99"/>
      <c r="T280" s="8">
        <v>1471000022603</v>
      </c>
      <c r="U280" s="8">
        <v>1471000022603</v>
      </c>
      <c r="V280" s="68">
        <f t="shared" si="12"/>
        <v>1</v>
      </c>
      <c r="W280" s="68" t="e">
        <f t="shared" ca="1" si="13"/>
        <v>#NAME?</v>
      </c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</row>
    <row r="281" spans="1:43" ht="21.75" customHeight="1">
      <c r="A281" s="97"/>
      <c r="B281" s="98" t="s">
        <v>287</v>
      </c>
      <c r="C281" s="98" t="s">
        <v>259</v>
      </c>
      <c r="D281" s="99" t="s">
        <v>272</v>
      </c>
      <c r="E281" s="99" t="s">
        <v>46</v>
      </c>
      <c r="F281" s="99" t="s">
        <v>271</v>
      </c>
      <c r="G281" s="99" t="s">
        <v>160</v>
      </c>
      <c r="H281" s="99" t="str">
        <f t="shared" si="281"/>
        <v>เทคโนโลยีบัณฑิต สาขาเทคโนโลยีอุตสาหกรรม ปรับปรุง ปี 2555</v>
      </c>
      <c r="I281" s="99" t="e">
        <f t="array" aca="1" ref="I281" ca="1">_xludf.IFNA(INDEX(รายชื่ออาจารย์ตามสาขา!$F:$F,MATCH('เอกสารหมายเลข 1 ส่งเสิรม (2)'!$T281,รายชื่ออาจารย์ตามสาขา!$B:$B,0)),"บุคคลภายนอก")</f>
        <v>#NAME?</v>
      </c>
      <c r="J281" s="100"/>
      <c r="K281" s="100"/>
      <c r="L281" s="100"/>
      <c r="M281" s="100"/>
      <c r="N281" s="100"/>
      <c r="O281" s="100"/>
      <c r="P281" s="100">
        <f t="shared" si="259"/>
        <v>0</v>
      </c>
      <c r="Q281" s="97"/>
      <c r="R281" s="97"/>
      <c r="S281" s="99"/>
      <c r="T281" s="8">
        <v>3480100194410</v>
      </c>
      <c r="U281" s="8"/>
      <c r="V281" s="68">
        <f t="shared" si="12"/>
        <v>0</v>
      </c>
      <c r="W281" s="68">
        <f t="shared" si="13"/>
        <v>0</v>
      </c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</row>
    <row r="282" spans="1:43" ht="21.75" customHeight="1">
      <c r="A282" s="97"/>
      <c r="B282" s="98" t="s">
        <v>309</v>
      </c>
      <c r="C282" s="98" t="s">
        <v>259</v>
      </c>
      <c r="D282" s="99" t="s">
        <v>272</v>
      </c>
      <c r="E282" s="99" t="s">
        <v>46</v>
      </c>
      <c r="F282" s="99" t="s">
        <v>271</v>
      </c>
      <c r="G282" s="99" t="s">
        <v>160</v>
      </c>
      <c r="H282" s="99" t="str">
        <f t="shared" si="281"/>
        <v>เทคโนโลยีบัณฑิต สาขาเทคโนโลยีอุตสาหกรรม ปรับปรุง ปี 2555</v>
      </c>
      <c r="I282" s="99" t="e">
        <f t="array" aca="1" ref="I282" ca="1">_xludf.IFNA(INDEX(รายชื่ออาจารย์ตามสาขา!$F:$F,MATCH('เอกสารหมายเลข 1 ส่งเสิรม (2)'!$T282,รายชื่ออาจารย์ตามสาขา!$B:$B,0)),"บุคคลภายนอก")</f>
        <v>#NAME?</v>
      </c>
      <c r="J282" s="100" t="e">
        <f t="shared" ref="J282:J285" ca="1" si="282">IF(I282="ข้าราชการพลเรือนในสถาบันอุดมศึกษา",1,0)</f>
        <v>#NAME?</v>
      </c>
      <c r="K282" s="100" t="e">
        <f t="shared" ref="K282:K285" ca="1" si="283">IF(I282="พนักงานมหาวิทยาลัย",1,0)</f>
        <v>#NAME?</v>
      </c>
      <c r="L282" s="100"/>
      <c r="M282" s="100" t="e">
        <f t="shared" ref="M282:M285" ca="1" si="284">IF(I282="ลูกจ้างชั่วคราวรายเดือน",1,0)</f>
        <v>#NAME?</v>
      </c>
      <c r="N282" s="100" t="e">
        <f t="shared" ref="N282:N285" ca="1" si="285">IF(I282="อาจารย์พิเศษรายชั่วโมง",1,0)</f>
        <v>#NAME?</v>
      </c>
      <c r="O282" s="100" t="e">
        <f t="shared" ref="O282:O285" ca="1" si="286">IF(I282="บุคคลภายนอก",1,0)</f>
        <v>#NAME?</v>
      </c>
      <c r="P282" s="100" t="e">
        <f t="shared" ca="1" si="259"/>
        <v>#NAME?</v>
      </c>
      <c r="Q282" s="97"/>
      <c r="R282" s="97"/>
      <c r="S282" s="99"/>
      <c r="T282" s="8">
        <v>3461300281295</v>
      </c>
      <c r="U282" s="8">
        <v>3461300281295</v>
      </c>
      <c r="V282" s="68">
        <f t="shared" si="12"/>
        <v>1</v>
      </c>
      <c r="W282" s="68" t="e">
        <f t="shared" ca="1" si="13"/>
        <v>#NAME?</v>
      </c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</row>
    <row r="283" spans="1:43" ht="21.75" customHeight="1">
      <c r="A283" s="97"/>
      <c r="B283" s="98" t="s">
        <v>764</v>
      </c>
      <c r="C283" s="98" t="s">
        <v>259</v>
      </c>
      <c r="D283" s="99" t="s">
        <v>272</v>
      </c>
      <c r="E283" s="99" t="s">
        <v>46</v>
      </c>
      <c r="F283" s="99" t="s">
        <v>271</v>
      </c>
      <c r="G283" s="99" t="s">
        <v>160</v>
      </c>
      <c r="H283" s="99" t="str">
        <f t="shared" si="281"/>
        <v>เทคโนโลยีบัณฑิต สาขาเทคโนโลยีอุตสาหกรรม ปรับปรุง ปี 2555</v>
      </c>
      <c r="I283" s="99" t="e">
        <f t="array" aca="1" ref="I283" ca="1">_xludf.IFNA(INDEX(รายชื่ออาจารย์ตามสาขา!$F:$F,MATCH('เอกสารหมายเลข 1 ส่งเสิรม (2)'!$T283,รายชื่ออาจารย์ตามสาขา!$B:$B,0)),"บุคคลภายนอก")</f>
        <v>#NAME?</v>
      </c>
      <c r="J283" s="100" t="e">
        <f t="shared" ca="1" si="282"/>
        <v>#NAME?</v>
      </c>
      <c r="K283" s="100" t="e">
        <f t="shared" ca="1" si="283"/>
        <v>#NAME?</v>
      </c>
      <c r="L283" s="100"/>
      <c r="M283" s="100" t="e">
        <f t="shared" ca="1" si="284"/>
        <v>#NAME?</v>
      </c>
      <c r="N283" s="100" t="e">
        <f t="shared" ca="1" si="285"/>
        <v>#NAME?</v>
      </c>
      <c r="O283" s="100" t="e">
        <f t="shared" ca="1" si="286"/>
        <v>#NAME?</v>
      </c>
      <c r="P283" s="100" t="e">
        <f t="shared" ca="1" si="259"/>
        <v>#NAME?</v>
      </c>
      <c r="Q283" s="97"/>
      <c r="R283" s="97"/>
      <c r="S283" s="99"/>
      <c r="T283" s="8">
        <v>3489900013272</v>
      </c>
      <c r="U283" s="8">
        <v>3489900013272</v>
      </c>
      <c r="V283" s="68">
        <f t="shared" si="12"/>
        <v>1</v>
      </c>
      <c r="W283" s="68" t="e">
        <f t="shared" ca="1" si="13"/>
        <v>#NAME?</v>
      </c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</row>
    <row r="284" spans="1:43" ht="21.75" customHeight="1">
      <c r="A284" s="97"/>
      <c r="B284" s="98" t="s">
        <v>765</v>
      </c>
      <c r="C284" s="98" t="s">
        <v>259</v>
      </c>
      <c r="D284" s="99" t="s">
        <v>272</v>
      </c>
      <c r="E284" s="99" t="s">
        <v>46</v>
      </c>
      <c r="F284" s="99" t="s">
        <v>271</v>
      </c>
      <c r="G284" s="99" t="s">
        <v>160</v>
      </c>
      <c r="H284" s="99" t="str">
        <f t="shared" si="281"/>
        <v>เทคโนโลยีบัณฑิต สาขาเทคโนโลยีอุตสาหกรรม ปรับปรุง ปี 2555</v>
      </c>
      <c r="I284" s="99" t="e">
        <f t="array" aca="1" ref="I284" ca="1">_xludf.IFNA(INDEX(รายชื่ออาจารย์ตามสาขา!$F:$F,MATCH('เอกสารหมายเลข 1 ส่งเสิรม (2)'!$T284,รายชื่ออาจารย์ตามสาขา!$B:$B,0)),"บุคคลภายนอก")</f>
        <v>#NAME?</v>
      </c>
      <c r="J284" s="100" t="e">
        <f t="shared" ca="1" si="282"/>
        <v>#NAME?</v>
      </c>
      <c r="K284" s="100" t="e">
        <f t="shared" ca="1" si="283"/>
        <v>#NAME?</v>
      </c>
      <c r="L284" s="100"/>
      <c r="M284" s="100" t="e">
        <f t="shared" ca="1" si="284"/>
        <v>#NAME?</v>
      </c>
      <c r="N284" s="100" t="e">
        <f t="shared" ca="1" si="285"/>
        <v>#NAME?</v>
      </c>
      <c r="O284" s="100" t="e">
        <f t="shared" ca="1" si="286"/>
        <v>#NAME?</v>
      </c>
      <c r="P284" s="100" t="e">
        <f t="shared" ca="1" si="259"/>
        <v>#NAME?</v>
      </c>
      <c r="Q284" s="97"/>
      <c r="R284" s="97"/>
      <c r="S284" s="99"/>
      <c r="T284" s="8">
        <v>3409900118139</v>
      </c>
      <c r="U284" s="8">
        <v>3409900118139</v>
      </c>
      <c r="V284" s="68">
        <f t="shared" si="12"/>
        <v>1</v>
      </c>
      <c r="W284" s="68" t="e">
        <f t="shared" ca="1" si="13"/>
        <v>#NAME?</v>
      </c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</row>
    <row r="285" spans="1:43" ht="21.75" customHeight="1">
      <c r="A285" s="97"/>
      <c r="B285" s="98" t="s">
        <v>325</v>
      </c>
      <c r="C285" s="98" t="s">
        <v>259</v>
      </c>
      <c r="D285" s="99" t="s">
        <v>272</v>
      </c>
      <c r="E285" s="99" t="s">
        <v>46</v>
      </c>
      <c r="F285" s="99" t="s">
        <v>271</v>
      </c>
      <c r="G285" s="99" t="s">
        <v>160</v>
      </c>
      <c r="H285" s="99" t="str">
        <f t="shared" si="281"/>
        <v>เทคโนโลยีบัณฑิต สาขาเทคโนโลยีอุตสาหกรรม ปรับปรุง ปี 2555</v>
      </c>
      <c r="I285" s="99" t="e">
        <f t="array" aca="1" ref="I285" ca="1">_xludf.IFNA(INDEX(รายชื่ออาจารย์ตามสาขา!$F:$F,MATCH('เอกสารหมายเลข 1 ส่งเสิรม (2)'!$T285,รายชื่ออาจารย์ตามสาขา!$B:$B,0)),"บุคคลภายนอก")</f>
        <v>#NAME?</v>
      </c>
      <c r="J285" s="100" t="e">
        <f t="shared" ca="1" si="282"/>
        <v>#NAME?</v>
      </c>
      <c r="K285" s="100" t="e">
        <f t="shared" ca="1" si="283"/>
        <v>#NAME?</v>
      </c>
      <c r="L285" s="100"/>
      <c r="M285" s="100" t="e">
        <f t="shared" ca="1" si="284"/>
        <v>#NAME?</v>
      </c>
      <c r="N285" s="100" t="e">
        <f t="shared" ca="1" si="285"/>
        <v>#NAME?</v>
      </c>
      <c r="O285" s="100" t="e">
        <f t="shared" ca="1" si="286"/>
        <v>#NAME?</v>
      </c>
      <c r="P285" s="100" t="e">
        <f t="shared" ca="1" si="259"/>
        <v>#NAME?</v>
      </c>
      <c r="Q285" s="97"/>
      <c r="R285" s="97"/>
      <c r="S285" s="99"/>
      <c r="T285" s="8">
        <v>3479900194927</v>
      </c>
      <c r="U285" s="8">
        <v>3479900194927</v>
      </c>
      <c r="V285" s="68">
        <f t="shared" si="12"/>
        <v>1</v>
      </c>
      <c r="W285" s="68" t="e">
        <f t="shared" ca="1" si="13"/>
        <v>#NAME?</v>
      </c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</row>
    <row r="286" spans="1:43" ht="21.75" customHeight="1">
      <c r="A286" s="119"/>
      <c r="B286" s="120" t="s">
        <v>721</v>
      </c>
      <c r="C286" s="120"/>
      <c r="D286" s="121"/>
      <c r="E286" s="121"/>
      <c r="F286" s="121"/>
      <c r="G286" s="121"/>
      <c r="H286" s="121"/>
      <c r="I286" s="121"/>
      <c r="J286" s="122" t="e">
        <f t="shared" ref="J286:O286" ca="1" si="287">J287+J289+J297+J300</f>
        <v>#NAME?</v>
      </c>
      <c r="K286" s="122" t="e">
        <f t="shared" ca="1" si="287"/>
        <v>#NAME?</v>
      </c>
      <c r="L286" s="122">
        <f t="shared" si="287"/>
        <v>0</v>
      </c>
      <c r="M286" s="122" t="e">
        <f t="shared" ca="1" si="287"/>
        <v>#NAME?</v>
      </c>
      <c r="N286" s="122" t="e">
        <f t="shared" ca="1" si="287"/>
        <v>#NAME?</v>
      </c>
      <c r="O286" s="122" t="e">
        <f t="shared" ca="1" si="287"/>
        <v>#NAME?</v>
      </c>
      <c r="P286" s="122" t="e">
        <f t="shared" ca="1" si="259"/>
        <v>#NAME?</v>
      </c>
      <c r="Q286" s="119"/>
      <c r="R286" s="119"/>
      <c r="S286" s="121" t="e">
        <f t="array" aca="1" ref="S286" ca="1">_xludf.IFNA(INDEX(รายชื่ออาจารย์ตามสาขา!$D:$D,MATCH('เอกสารหมายเลข 1 ส่งเสิรม (2)'!$T286,รายชื่ออาจารย์ตามสาขา!$B:$B,0)),"")</f>
        <v>#NAME?</v>
      </c>
      <c r="T286" s="123"/>
      <c r="U286" s="123"/>
      <c r="V286" s="124">
        <f t="shared" si="12"/>
        <v>0</v>
      </c>
      <c r="W286" s="68" t="e">
        <f t="shared" ca="1" si="13"/>
        <v>#NAME?</v>
      </c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</row>
    <row r="287" spans="1:43" ht="21.75" customHeight="1">
      <c r="A287" s="126">
        <v>1</v>
      </c>
      <c r="B287" s="127" t="str">
        <f>D288</f>
        <v>งานบริหารทั่วไป</v>
      </c>
      <c r="C287" s="127"/>
      <c r="D287" s="128"/>
      <c r="E287" s="128"/>
      <c r="F287" s="128"/>
      <c r="G287" s="128"/>
      <c r="H287" s="128"/>
      <c r="I287" s="128"/>
      <c r="J287" s="129" t="e">
        <f t="shared" ref="J287:L287" ca="1" si="288">SUMIF($D:$D,$B287,J:J)</f>
        <v>#NAME?</v>
      </c>
      <c r="K287" s="129" t="e">
        <f t="shared" ca="1" si="288"/>
        <v>#NAME?</v>
      </c>
      <c r="L287" s="129">
        <f t="shared" si="288"/>
        <v>0</v>
      </c>
      <c r="M287" s="129">
        <v>1</v>
      </c>
      <c r="N287" s="129" t="e">
        <f t="shared" ref="N287:O287" ca="1" si="289">SUMIF($D:$D,$B287,N:N)</f>
        <v>#NAME?</v>
      </c>
      <c r="O287" s="129" t="e">
        <f t="shared" ca="1" si="289"/>
        <v>#NAME?</v>
      </c>
      <c r="P287" s="129" t="e">
        <f t="shared" ca="1" si="259"/>
        <v>#NAME?</v>
      </c>
      <c r="Q287" s="126"/>
      <c r="R287" s="126"/>
      <c r="S287" s="128" t="e">
        <f t="array" aca="1" ref="S287" ca="1">_xludf.IFNA(INDEX(รายชื่ออาจารย์ตามสาขา!$D:$D,MATCH('เอกสารหมายเลข 1 ส่งเสิรม (2)'!$T287,รายชื่ออาจารย์ตามสาขา!$B:$B,0)),"")</f>
        <v>#NAME?</v>
      </c>
      <c r="T287" s="130"/>
      <c r="U287" s="130"/>
      <c r="V287" s="131">
        <f t="shared" si="12"/>
        <v>0</v>
      </c>
      <c r="W287" s="68" t="e">
        <f t="shared" ca="1" si="13"/>
        <v>#NAME?</v>
      </c>
      <c r="X287" s="132"/>
      <c r="Y287" s="132"/>
      <c r="Z287" s="132"/>
      <c r="AA287" s="132"/>
      <c r="AB287" s="132"/>
      <c r="AC287" s="132"/>
      <c r="AD287" s="132"/>
      <c r="AE287" s="132"/>
      <c r="AF287" s="132"/>
      <c r="AG287" s="132"/>
      <c r="AH287" s="132"/>
      <c r="AI287" s="132"/>
      <c r="AJ287" s="132"/>
      <c r="AK287" s="132"/>
      <c r="AL287" s="132"/>
      <c r="AM287" s="132"/>
      <c r="AN287" s="132"/>
      <c r="AO287" s="132"/>
      <c r="AP287" s="132"/>
      <c r="AQ287" s="132"/>
    </row>
    <row r="288" spans="1:43" ht="21.75" customHeight="1">
      <c r="A288" s="126"/>
      <c r="B288" s="133" t="str">
        <f t="array" ref="B288">INDEX(รายชื่ออาจารย์ตามสาขา!$C:$C,MATCH('เอกสารหมายเลข 1 ส่งเสิรม (2)'!$T288,รายชื่ออาจารย์ตามสาขา!$B:$B,0))</f>
        <v>Mr.Libbe Van Der Horn  -</v>
      </c>
      <c r="C288" s="133" t="str">
        <f t="array" ref="C288">INDEX(รายชื่ออาจารย์ตามสาขา!$D:$D,MATCH('เอกสารหมายเลข 1 ส่งเสิรม (2)'!$T288,รายชื่ออาจารย์ตามสาขา!$B:$B,0))</f>
        <v>คณะเทคโนโลยีอุตสาหกรรม</v>
      </c>
      <c r="D288" s="134" t="str">
        <f t="array" ref="D288">INDEX(รายชื่ออาจารย์ตามสาขา!$E:$E,MATCH('เอกสารหมายเลข 1 ส่งเสิรม (2)'!$T288,รายชื่ออาจารย์ตามสาขา!$B:$B,0))</f>
        <v>งานบริหารทั่วไป</v>
      </c>
      <c r="E288" s="134"/>
      <c r="F288" s="134"/>
      <c r="G288" s="134"/>
      <c r="H288" s="134"/>
      <c r="I288" s="134" t="e">
        <f t="array" aca="1" ref="I288" ca="1">_xludf.IFNA(INDEX(รายชื่ออาจารย์ตามสาขา!$F:$F,MATCH('เอกสารหมายเลข 1 ส่งเสิรม (2)'!$T288,รายชื่ออาจารย์ตามสาขา!$B:$B,0)),"บุคคลภายนอก")</f>
        <v>#NAME?</v>
      </c>
      <c r="J288" s="135" t="e">
        <f ca="1">IF(I288="ข้าราชการพลเรือนในสถาบันอุดมศึกษา",1,0)</f>
        <v>#NAME?</v>
      </c>
      <c r="K288" s="135" t="e">
        <f ca="1">IF(I288="พนักงานมหาวิทยาลัย",1,0)</f>
        <v>#NAME?</v>
      </c>
      <c r="L288" s="135"/>
      <c r="M288" s="135" t="e">
        <f ca="1">IF(I288="ลูกจ้างชั่วคราวรายเดือน",1,0)</f>
        <v>#NAME?</v>
      </c>
      <c r="N288" s="135" t="e">
        <f ca="1">IF(I288="อาจารย์พิเศษรายชั่วโมง",1,0)</f>
        <v>#NAME?</v>
      </c>
      <c r="O288" s="135" t="e">
        <f ca="1">IF(I288="บุคคลภายนอก",1,0)</f>
        <v>#NAME?</v>
      </c>
      <c r="P288" s="135" t="e">
        <f t="shared" ca="1" si="259"/>
        <v>#NAME?</v>
      </c>
      <c r="Q288" s="126"/>
      <c r="R288" s="126"/>
      <c r="S288" s="134"/>
      <c r="T288" s="140" t="s">
        <v>261</v>
      </c>
      <c r="U288" s="140" t="s">
        <v>261</v>
      </c>
      <c r="V288" s="131">
        <f t="shared" si="12"/>
        <v>1</v>
      </c>
      <c r="W288" s="68" t="e">
        <f t="shared" ca="1" si="13"/>
        <v>#NAME?</v>
      </c>
      <c r="X288" s="132"/>
      <c r="Y288" s="132"/>
      <c r="Z288" s="132"/>
      <c r="AA288" s="132"/>
      <c r="AB288" s="132"/>
      <c r="AC288" s="132"/>
      <c r="AD288" s="132"/>
      <c r="AE288" s="132"/>
      <c r="AF288" s="132"/>
      <c r="AG288" s="132"/>
      <c r="AH288" s="132"/>
      <c r="AI288" s="132"/>
      <c r="AJ288" s="132"/>
      <c r="AK288" s="132"/>
      <c r="AL288" s="132"/>
      <c r="AM288" s="132"/>
      <c r="AN288" s="132"/>
      <c r="AO288" s="132"/>
      <c r="AP288" s="132"/>
      <c r="AQ288" s="132"/>
    </row>
    <row r="289" spans="1:43" ht="21.75" customHeight="1">
      <c r="A289" s="126">
        <v>2</v>
      </c>
      <c r="B289" s="127" t="str">
        <f>D290</f>
        <v>สาขาวิชาเครื่องกลและอุตสาหการ</v>
      </c>
      <c r="C289" s="127"/>
      <c r="D289" s="128"/>
      <c r="E289" s="128"/>
      <c r="F289" s="128"/>
      <c r="G289" s="128"/>
      <c r="H289" s="128"/>
      <c r="I289" s="128"/>
      <c r="J289" s="129" t="e">
        <f t="shared" ref="J289:O289" ca="1" si="290">SUMIF($D:$D,$B289,J:J)</f>
        <v>#NAME?</v>
      </c>
      <c r="K289" s="129" t="e">
        <f t="shared" ca="1" si="290"/>
        <v>#NAME?</v>
      </c>
      <c r="L289" s="129">
        <f t="shared" si="290"/>
        <v>0</v>
      </c>
      <c r="M289" s="129" t="e">
        <f t="shared" ca="1" si="290"/>
        <v>#NAME?</v>
      </c>
      <c r="N289" s="129" t="e">
        <f t="shared" ca="1" si="290"/>
        <v>#NAME?</v>
      </c>
      <c r="O289" s="129" t="e">
        <f t="shared" ca="1" si="290"/>
        <v>#NAME?</v>
      </c>
      <c r="P289" s="129" t="e">
        <f t="shared" ca="1" si="259"/>
        <v>#NAME?</v>
      </c>
      <c r="Q289" s="126"/>
      <c r="R289" s="126"/>
      <c r="S289" s="134"/>
      <c r="T289" s="130"/>
      <c r="U289" s="130"/>
      <c r="V289" s="131">
        <f t="shared" si="12"/>
        <v>0</v>
      </c>
      <c r="W289" s="68" t="e">
        <f t="shared" ca="1" si="13"/>
        <v>#NAME?</v>
      </c>
      <c r="X289" s="132"/>
      <c r="Y289" s="132"/>
      <c r="Z289" s="132"/>
      <c r="AA289" s="132"/>
      <c r="AB289" s="132"/>
      <c r="AC289" s="132"/>
      <c r="AD289" s="132"/>
      <c r="AE289" s="132"/>
      <c r="AF289" s="132"/>
      <c r="AG289" s="132"/>
      <c r="AH289" s="132"/>
      <c r="AI289" s="132"/>
      <c r="AJ289" s="132"/>
      <c r="AK289" s="132"/>
      <c r="AL289" s="132"/>
      <c r="AM289" s="132"/>
      <c r="AN289" s="132"/>
      <c r="AO289" s="132"/>
      <c r="AP289" s="132"/>
      <c r="AQ289" s="132"/>
    </row>
    <row r="290" spans="1:43" ht="21.75" customHeight="1">
      <c r="A290" s="126"/>
      <c r="B290" s="133" t="str">
        <f t="array" ref="B290">INDEX(รายชื่ออาจารย์ตามสาขา!$C:$C,MATCH('เอกสารหมายเลข 1 ส่งเสิรม (2)'!$T290,รายชื่ออาจารย์ตามสาขา!$B:$B,0))</f>
        <v>ผศ.ปรีชาศาสตร์  มีเกาะ</v>
      </c>
      <c r="C290" s="133" t="str">
        <f t="array" ref="C290">INDEX(รายชื่ออาจารย์ตามสาขา!$D:$D,MATCH('เอกสารหมายเลข 1 ส่งเสิรม (2)'!$T290,รายชื่ออาจารย์ตามสาขา!$B:$B,0))</f>
        <v>คณะเทคโนโลยีอุตสาหกรรม</v>
      </c>
      <c r="D290" s="134" t="str">
        <f t="array" ref="D290">INDEX(รายชื่ออาจารย์ตามสาขา!$E:$E,MATCH('เอกสารหมายเลข 1 ส่งเสิรม (2)'!$T290,รายชื่ออาจารย์ตามสาขา!$B:$B,0))</f>
        <v>สาขาวิชาเครื่องกลและอุตสาหการ</v>
      </c>
      <c r="E290" s="134"/>
      <c r="F290" s="134"/>
      <c r="G290" s="134"/>
      <c r="H290" s="134"/>
      <c r="I290" s="134" t="e">
        <f t="array" aca="1" ref="I290" ca="1">_xludf.IFNA(INDEX(รายชื่ออาจารย์ตามสาขา!$F:$F,MATCH('เอกสารหมายเลข 1 ส่งเสิรม (2)'!$T290,รายชื่ออาจารย์ตามสาขา!$B:$B,0)),"บุคคลภายนอก")</f>
        <v>#NAME?</v>
      </c>
      <c r="J290" s="135" t="e">
        <f t="shared" ref="J290:J295" ca="1" si="291">IF(I290="ข้าราชการพลเรือนในสถาบันอุดมศึกษา",1,0)</f>
        <v>#NAME?</v>
      </c>
      <c r="K290" s="135" t="e">
        <f t="shared" ref="K290:K295" ca="1" si="292">IF(I290="พนักงานมหาวิทยาลัย",1,0)</f>
        <v>#NAME?</v>
      </c>
      <c r="L290" s="135"/>
      <c r="M290" s="135" t="e">
        <f t="shared" ref="M290:M295" ca="1" si="293">IF(I290="ลูกจ้างชั่วคราวรายเดือน",1,0)</f>
        <v>#NAME?</v>
      </c>
      <c r="N290" s="135" t="e">
        <f t="shared" ref="N290:N295" ca="1" si="294">IF(I290="อาจารย์พิเศษรายชั่วโมง",1,0)</f>
        <v>#NAME?</v>
      </c>
      <c r="O290" s="135" t="e">
        <f t="shared" ref="O290:O295" ca="1" si="295">IF(I290="บุคคลภายนอก",1,0)</f>
        <v>#NAME?</v>
      </c>
      <c r="P290" s="135" t="e">
        <f t="shared" ca="1" si="259"/>
        <v>#NAME?</v>
      </c>
      <c r="Q290" s="126"/>
      <c r="R290" s="126"/>
      <c r="S290" s="134"/>
      <c r="T290" s="140">
        <v>3410100281673</v>
      </c>
      <c r="U290" s="140">
        <v>3410100281673</v>
      </c>
      <c r="V290" s="131">
        <f t="shared" si="12"/>
        <v>1</v>
      </c>
      <c r="W290" s="68" t="e">
        <f t="shared" ca="1" si="13"/>
        <v>#NAME?</v>
      </c>
      <c r="X290" s="132"/>
      <c r="Y290" s="132"/>
      <c r="Z290" s="132"/>
      <c r="AA290" s="132"/>
      <c r="AB290" s="132"/>
      <c r="AC290" s="132"/>
      <c r="AD290" s="132"/>
      <c r="AE290" s="132"/>
      <c r="AF290" s="132"/>
      <c r="AG290" s="132"/>
      <c r="AH290" s="132"/>
      <c r="AI290" s="132"/>
      <c r="AJ290" s="132"/>
      <c r="AK290" s="132"/>
      <c r="AL290" s="132"/>
      <c r="AM290" s="132"/>
      <c r="AN290" s="132"/>
      <c r="AO290" s="132"/>
      <c r="AP290" s="132"/>
      <c r="AQ290" s="132"/>
    </row>
    <row r="291" spans="1:43" ht="21.75" customHeight="1">
      <c r="A291" s="126"/>
      <c r="B291" s="133" t="str">
        <f t="array" ref="B291">INDEX(รายชื่ออาจารย์ตามสาขา!$C:$C,MATCH('เอกสารหมายเลข 1 ส่งเสิรม (2)'!$T291,รายชื่ออาจารย์ตามสาขา!$B:$B,0))</f>
        <v>นายสมภาร  ดอนจันดา</v>
      </c>
      <c r="C291" s="133" t="str">
        <f t="array" ref="C291">INDEX(รายชื่ออาจารย์ตามสาขา!$D:$D,MATCH('เอกสารหมายเลข 1 ส่งเสิรม (2)'!$T291,รายชื่ออาจารย์ตามสาขา!$B:$B,0))</f>
        <v>คณะเทคโนโลยีอุตสาหกรรม</v>
      </c>
      <c r="D291" s="134" t="str">
        <f t="array" ref="D291">INDEX(รายชื่ออาจารย์ตามสาขา!$E:$E,MATCH('เอกสารหมายเลข 1 ส่งเสิรม (2)'!$T291,รายชื่ออาจารย์ตามสาขา!$B:$B,0))</f>
        <v>สาขาวิชาเครื่องกลและอุตสาหการ</v>
      </c>
      <c r="E291" s="134"/>
      <c r="F291" s="134"/>
      <c r="G291" s="134"/>
      <c r="H291" s="134"/>
      <c r="I291" s="134" t="e">
        <f t="array" aca="1" ref="I291" ca="1">_xludf.IFNA(INDEX(รายชื่ออาจารย์ตามสาขา!$F:$F,MATCH('เอกสารหมายเลข 1 ส่งเสิรม (2)'!$T291,รายชื่ออาจารย์ตามสาขา!$B:$B,0)),"บุคคลภายนอก")</f>
        <v>#NAME?</v>
      </c>
      <c r="J291" s="135" t="e">
        <f t="shared" ca="1" si="291"/>
        <v>#NAME?</v>
      </c>
      <c r="K291" s="135" t="e">
        <f t="shared" ca="1" si="292"/>
        <v>#NAME?</v>
      </c>
      <c r="L291" s="135"/>
      <c r="M291" s="135" t="e">
        <f t="shared" ca="1" si="293"/>
        <v>#NAME?</v>
      </c>
      <c r="N291" s="135" t="e">
        <f t="shared" ca="1" si="294"/>
        <v>#NAME?</v>
      </c>
      <c r="O291" s="135" t="e">
        <f t="shared" ca="1" si="295"/>
        <v>#NAME?</v>
      </c>
      <c r="P291" s="135" t="e">
        <f t="shared" ca="1" si="259"/>
        <v>#NAME?</v>
      </c>
      <c r="Q291" s="126"/>
      <c r="R291" s="126"/>
      <c r="S291" s="134"/>
      <c r="T291" s="140">
        <v>3471300158159</v>
      </c>
      <c r="U291" s="140">
        <v>3471300158159</v>
      </c>
      <c r="V291" s="131">
        <f t="shared" si="12"/>
        <v>1</v>
      </c>
      <c r="W291" s="68" t="e">
        <f t="shared" ca="1" si="13"/>
        <v>#NAME?</v>
      </c>
      <c r="X291" s="132"/>
      <c r="Y291" s="132"/>
      <c r="Z291" s="132"/>
      <c r="AA291" s="132"/>
      <c r="AB291" s="132"/>
      <c r="AC291" s="132"/>
      <c r="AD291" s="132"/>
      <c r="AE291" s="132"/>
      <c r="AF291" s="132"/>
      <c r="AG291" s="132"/>
      <c r="AH291" s="132"/>
      <c r="AI291" s="132"/>
      <c r="AJ291" s="132"/>
      <c r="AK291" s="132"/>
      <c r="AL291" s="132"/>
      <c r="AM291" s="132"/>
      <c r="AN291" s="132"/>
      <c r="AO291" s="132"/>
      <c r="AP291" s="132"/>
      <c r="AQ291" s="132"/>
    </row>
    <row r="292" spans="1:43" ht="21.75" customHeight="1">
      <c r="A292" s="126"/>
      <c r="B292" s="133" t="str">
        <f t="array" ref="B292">INDEX(รายชื่ออาจารย์ตามสาขา!$C:$C,MATCH('เอกสารหมายเลข 1 ส่งเสิรม (2)'!$T292,รายชื่ออาจารย์ตามสาขา!$B:$B,0))</f>
        <v>นายศรศักดิ์  ฤทธิ์มนตรี</v>
      </c>
      <c r="C292" s="133" t="str">
        <f t="array" ref="C292">INDEX(รายชื่ออาจารย์ตามสาขา!$D:$D,MATCH('เอกสารหมายเลข 1 ส่งเสิรม (2)'!$T292,รายชื่ออาจารย์ตามสาขา!$B:$B,0))</f>
        <v>คณะเทคโนโลยีอุตสาหกรรม</v>
      </c>
      <c r="D292" s="134" t="str">
        <f t="array" ref="D292">INDEX(รายชื่ออาจารย์ตามสาขา!$E:$E,MATCH('เอกสารหมายเลข 1 ส่งเสิรม (2)'!$T292,รายชื่ออาจารย์ตามสาขา!$B:$B,0))</f>
        <v>สาขาวิชาเครื่องกลและอุตสาหการ</v>
      </c>
      <c r="E292" s="134"/>
      <c r="F292" s="134"/>
      <c r="G292" s="134"/>
      <c r="H292" s="134"/>
      <c r="I292" s="134" t="e">
        <f t="array" aca="1" ref="I292" ca="1">_xludf.IFNA(INDEX(รายชื่ออาจารย์ตามสาขา!$F:$F,MATCH('เอกสารหมายเลข 1 ส่งเสิรม (2)'!$T292,รายชื่ออาจารย์ตามสาขา!$B:$B,0)),"บุคคลภายนอก")</f>
        <v>#NAME?</v>
      </c>
      <c r="J292" s="135" t="e">
        <f t="shared" ca="1" si="291"/>
        <v>#NAME?</v>
      </c>
      <c r="K292" s="135" t="e">
        <f t="shared" ca="1" si="292"/>
        <v>#NAME?</v>
      </c>
      <c r="L292" s="135"/>
      <c r="M292" s="135" t="e">
        <f t="shared" ca="1" si="293"/>
        <v>#NAME?</v>
      </c>
      <c r="N292" s="135" t="e">
        <f t="shared" ca="1" si="294"/>
        <v>#NAME?</v>
      </c>
      <c r="O292" s="135" t="e">
        <f t="shared" ca="1" si="295"/>
        <v>#NAME?</v>
      </c>
      <c r="P292" s="135" t="e">
        <f t="shared" ca="1" si="259"/>
        <v>#NAME?</v>
      </c>
      <c r="Q292" s="126"/>
      <c r="R292" s="126"/>
      <c r="S292" s="134"/>
      <c r="T292" s="140">
        <v>1410900048632</v>
      </c>
      <c r="U292" s="140">
        <v>1410900048632</v>
      </c>
      <c r="V292" s="131">
        <f t="shared" si="12"/>
        <v>1</v>
      </c>
      <c r="W292" s="68" t="e">
        <f t="shared" ca="1" si="13"/>
        <v>#NAME?</v>
      </c>
      <c r="X292" s="132"/>
      <c r="Y292" s="132"/>
      <c r="Z292" s="132"/>
      <c r="AA292" s="132"/>
      <c r="AB292" s="132"/>
      <c r="AC292" s="132"/>
      <c r="AD292" s="132"/>
      <c r="AE292" s="132"/>
      <c r="AF292" s="132"/>
      <c r="AG292" s="132"/>
      <c r="AH292" s="132"/>
      <c r="AI292" s="132"/>
      <c r="AJ292" s="132"/>
      <c r="AK292" s="132"/>
      <c r="AL292" s="132"/>
      <c r="AM292" s="132"/>
      <c r="AN292" s="132"/>
      <c r="AO292" s="132"/>
      <c r="AP292" s="132"/>
      <c r="AQ292" s="132"/>
    </row>
    <row r="293" spans="1:43" ht="21.75" customHeight="1">
      <c r="A293" s="126"/>
      <c r="B293" s="133" t="str">
        <f t="array" ref="B293">INDEX(รายชื่ออาจารย์ตามสาขา!$C:$C,MATCH('เอกสารหมายเลข 1 ส่งเสิรม (2)'!$T293,รายชื่ออาจารย์ตามสาขา!$B:$B,0))</f>
        <v>ผศ.ภัทราพล  กองทรัพย์</v>
      </c>
      <c r="C293" s="133" t="str">
        <f t="array" ref="C293">INDEX(รายชื่ออาจารย์ตามสาขา!$D:$D,MATCH('เอกสารหมายเลข 1 ส่งเสิรม (2)'!$T293,รายชื่ออาจารย์ตามสาขา!$B:$B,0))</f>
        <v>คณะเทคโนโลยีอุตสาหกรรม</v>
      </c>
      <c r="D293" s="134" t="str">
        <f t="array" ref="D293">INDEX(รายชื่ออาจารย์ตามสาขา!$E:$E,MATCH('เอกสารหมายเลข 1 ส่งเสิรม (2)'!$T293,รายชื่ออาจารย์ตามสาขา!$B:$B,0))</f>
        <v>สาขาวิชาเครื่องกลและอุตสาหการ</v>
      </c>
      <c r="E293" s="134"/>
      <c r="F293" s="134"/>
      <c r="G293" s="134"/>
      <c r="H293" s="134"/>
      <c r="I293" s="134" t="e">
        <f t="array" aca="1" ref="I293" ca="1">_xludf.IFNA(INDEX(รายชื่ออาจารย์ตามสาขา!$F:$F,MATCH('เอกสารหมายเลข 1 ส่งเสิรม (2)'!$T293,รายชื่ออาจารย์ตามสาขา!$B:$B,0)),"บุคคลภายนอก")</f>
        <v>#NAME?</v>
      </c>
      <c r="J293" s="135" t="e">
        <f t="shared" ca="1" si="291"/>
        <v>#NAME?</v>
      </c>
      <c r="K293" s="135" t="e">
        <f t="shared" ca="1" si="292"/>
        <v>#NAME?</v>
      </c>
      <c r="L293" s="135"/>
      <c r="M293" s="135" t="e">
        <f t="shared" ca="1" si="293"/>
        <v>#NAME?</v>
      </c>
      <c r="N293" s="135" t="e">
        <f t="shared" ca="1" si="294"/>
        <v>#NAME?</v>
      </c>
      <c r="O293" s="135" t="e">
        <f t="shared" ca="1" si="295"/>
        <v>#NAME?</v>
      </c>
      <c r="P293" s="135" t="e">
        <f t="shared" ca="1" si="259"/>
        <v>#NAME?</v>
      </c>
      <c r="Q293" s="126"/>
      <c r="R293" s="155">
        <v>1</v>
      </c>
      <c r="S293" s="134"/>
      <c r="T293" s="140">
        <v>1479900017689</v>
      </c>
      <c r="U293" s="140">
        <v>1479900017689</v>
      </c>
      <c r="V293" s="131">
        <f t="shared" si="12"/>
        <v>1</v>
      </c>
      <c r="W293" s="68" t="e">
        <f t="shared" ca="1" si="13"/>
        <v>#NAME?</v>
      </c>
      <c r="X293" s="132"/>
      <c r="Y293" s="132"/>
      <c r="Z293" s="132"/>
      <c r="AA293" s="132"/>
      <c r="AB293" s="132"/>
      <c r="AC293" s="132"/>
      <c r="AD293" s="132"/>
      <c r="AE293" s="132"/>
      <c r="AF293" s="132"/>
      <c r="AG293" s="132"/>
      <c r="AH293" s="132"/>
      <c r="AI293" s="132"/>
      <c r="AJ293" s="132"/>
      <c r="AK293" s="132"/>
      <c r="AL293" s="132"/>
      <c r="AM293" s="132"/>
      <c r="AN293" s="132"/>
      <c r="AO293" s="132"/>
      <c r="AP293" s="132"/>
      <c r="AQ293" s="132"/>
    </row>
    <row r="294" spans="1:43" ht="21.75" customHeight="1">
      <c r="A294" s="126"/>
      <c r="B294" s="133" t="str">
        <f t="array" ref="B294">INDEX(รายชื่ออาจารย์ตามสาขา!$C:$C,MATCH('เอกสารหมายเลข 1 ส่งเสิรม (2)'!$T294,รายชื่ออาจารย์ตามสาขา!$B:$B,0))</f>
        <v>นายสิทธินัน  บุญเลิศ</v>
      </c>
      <c r="C294" s="133" t="str">
        <f t="array" ref="C294">INDEX(รายชื่ออาจารย์ตามสาขา!$D:$D,MATCH('เอกสารหมายเลข 1 ส่งเสิรม (2)'!$T294,รายชื่ออาจารย์ตามสาขา!$B:$B,0))</f>
        <v>คณะเทคโนโลยีอุตสาหกรรม</v>
      </c>
      <c r="D294" s="134" t="str">
        <f t="array" ref="D294">INDEX(รายชื่ออาจารย์ตามสาขา!$E:$E,MATCH('เอกสารหมายเลข 1 ส่งเสิรม (2)'!$T294,รายชื่ออาจารย์ตามสาขา!$B:$B,0))</f>
        <v>สาขาวิชาเครื่องกลและอุตสาหการ</v>
      </c>
      <c r="E294" s="134"/>
      <c r="F294" s="134"/>
      <c r="G294" s="134"/>
      <c r="H294" s="134"/>
      <c r="I294" s="134" t="e">
        <f t="array" aca="1" ref="I294" ca="1">_xludf.IFNA(INDEX(รายชื่ออาจารย์ตามสาขา!$F:$F,MATCH('เอกสารหมายเลข 1 ส่งเสิรม (2)'!$T294,รายชื่ออาจารย์ตามสาขา!$B:$B,0)),"บุคคลภายนอก")</f>
        <v>#NAME?</v>
      </c>
      <c r="J294" s="135" t="e">
        <f t="shared" ca="1" si="291"/>
        <v>#NAME?</v>
      </c>
      <c r="K294" s="135" t="e">
        <f t="shared" ca="1" si="292"/>
        <v>#NAME?</v>
      </c>
      <c r="L294" s="135"/>
      <c r="M294" s="135" t="e">
        <f t="shared" ca="1" si="293"/>
        <v>#NAME?</v>
      </c>
      <c r="N294" s="135" t="e">
        <f t="shared" ca="1" si="294"/>
        <v>#NAME?</v>
      </c>
      <c r="O294" s="135" t="e">
        <f t="shared" ca="1" si="295"/>
        <v>#NAME?</v>
      </c>
      <c r="P294" s="135" t="e">
        <f t="shared" ca="1" si="259"/>
        <v>#NAME?</v>
      </c>
      <c r="Q294" s="126"/>
      <c r="R294" s="126"/>
      <c r="S294" s="134"/>
      <c r="T294" s="140">
        <v>3140500078908</v>
      </c>
      <c r="U294" s="140">
        <v>3140500078908</v>
      </c>
      <c r="V294" s="131">
        <f t="shared" si="12"/>
        <v>1</v>
      </c>
      <c r="W294" s="68" t="e">
        <f t="shared" ca="1" si="13"/>
        <v>#NAME?</v>
      </c>
      <c r="X294" s="132"/>
      <c r="Y294" s="132"/>
      <c r="Z294" s="132"/>
      <c r="AA294" s="132"/>
      <c r="AB294" s="132"/>
      <c r="AC294" s="132"/>
      <c r="AD294" s="132"/>
      <c r="AE294" s="132"/>
      <c r="AF294" s="132"/>
      <c r="AG294" s="132"/>
      <c r="AH294" s="132"/>
      <c r="AI294" s="132"/>
      <c r="AJ294" s="132"/>
      <c r="AK294" s="132"/>
      <c r="AL294" s="132"/>
      <c r="AM294" s="132"/>
      <c r="AN294" s="132"/>
      <c r="AO294" s="132"/>
      <c r="AP294" s="132"/>
      <c r="AQ294" s="132"/>
    </row>
    <row r="295" spans="1:43" ht="21.75" customHeight="1">
      <c r="A295" s="126"/>
      <c r="B295" s="133" t="str">
        <f t="array" ref="B295">INDEX(รายชื่ออาจารย์ตามสาขา!$C:$C,MATCH('เอกสารหมายเลข 1 ส่งเสิรม (2)'!$T295,รายชื่ออาจารย์ตามสาขา!$B:$B,0))</f>
        <v>ผศ.ไวรุจน์  อิ่มโพ</v>
      </c>
      <c r="C295" s="133" t="str">
        <f t="array" ref="C295">INDEX(รายชื่ออาจารย์ตามสาขา!$D:$D,MATCH('เอกสารหมายเลข 1 ส่งเสิรม (2)'!$T295,รายชื่ออาจารย์ตามสาขา!$B:$B,0))</f>
        <v>คณะเทคโนโลยีอุตสาหกรรม</v>
      </c>
      <c r="D295" s="134" t="str">
        <f t="array" ref="D295">INDEX(รายชื่ออาจารย์ตามสาขา!$E:$E,MATCH('เอกสารหมายเลข 1 ส่งเสิรม (2)'!$T295,รายชื่ออาจารย์ตามสาขา!$B:$B,0))</f>
        <v>สาขาวิชาเครื่องกลและอุตสาหการ</v>
      </c>
      <c r="E295" s="134"/>
      <c r="F295" s="134"/>
      <c r="G295" s="134"/>
      <c r="H295" s="134"/>
      <c r="I295" s="134" t="e">
        <f t="array" aca="1" ref="I295" ca="1">_xludf.IFNA(INDEX(รายชื่ออาจารย์ตามสาขา!$F:$F,MATCH('เอกสารหมายเลข 1 ส่งเสิรม (2)'!$T295,รายชื่ออาจารย์ตามสาขา!$B:$B,0)),"บุคคลภายนอก")</f>
        <v>#NAME?</v>
      </c>
      <c r="J295" s="135" t="e">
        <f t="shared" ca="1" si="291"/>
        <v>#NAME?</v>
      </c>
      <c r="K295" s="135" t="e">
        <f t="shared" ca="1" si="292"/>
        <v>#NAME?</v>
      </c>
      <c r="L295" s="135"/>
      <c r="M295" s="135" t="e">
        <f t="shared" ca="1" si="293"/>
        <v>#NAME?</v>
      </c>
      <c r="N295" s="135" t="e">
        <f t="shared" ca="1" si="294"/>
        <v>#NAME?</v>
      </c>
      <c r="O295" s="135" t="e">
        <f t="shared" ca="1" si="295"/>
        <v>#NAME?</v>
      </c>
      <c r="P295" s="135" t="e">
        <f t="shared" ca="1" si="259"/>
        <v>#NAME?</v>
      </c>
      <c r="Q295" s="126"/>
      <c r="R295" s="126"/>
      <c r="S295" s="134"/>
      <c r="T295" s="140">
        <v>3470100170057</v>
      </c>
      <c r="U295" s="140">
        <v>3470100170057</v>
      </c>
      <c r="V295" s="131">
        <f t="shared" si="12"/>
        <v>1</v>
      </c>
      <c r="W295" s="68" t="e">
        <f t="shared" ca="1" si="13"/>
        <v>#NAME?</v>
      </c>
      <c r="X295" s="132"/>
      <c r="Y295" s="132"/>
      <c r="Z295" s="132"/>
      <c r="AA295" s="132"/>
      <c r="AB295" s="132"/>
      <c r="AC295" s="132"/>
      <c r="AD295" s="132"/>
      <c r="AE295" s="132"/>
      <c r="AF295" s="132"/>
      <c r="AG295" s="132"/>
      <c r="AH295" s="132"/>
      <c r="AI295" s="132"/>
      <c r="AJ295" s="132"/>
      <c r="AK295" s="132"/>
      <c r="AL295" s="132"/>
      <c r="AM295" s="132"/>
      <c r="AN295" s="132"/>
      <c r="AO295" s="132"/>
      <c r="AP295" s="132"/>
      <c r="AQ295" s="132"/>
    </row>
    <row r="296" spans="1:43" ht="21.75" customHeight="1">
      <c r="A296" s="126"/>
      <c r="B296" s="133" t="s">
        <v>789</v>
      </c>
      <c r="C296" s="133" t="s">
        <v>259</v>
      </c>
      <c r="D296" s="134" t="s">
        <v>266</v>
      </c>
      <c r="E296" s="134"/>
      <c r="F296" s="134"/>
      <c r="G296" s="134"/>
      <c r="H296" s="134"/>
      <c r="I296" s="134" t="s">
        <v>6</v>
      </c>
      <c r="J296" s="135"/>
      <c r="K296" s="135"/>
      <c r="L296" s="135"/>
      <c r="M296" s="135"/>
      <c r="N296" s="135"/>
      <c r="O296" s="135"/>
      <c r="P296" s="160"/>
      <c r="Q296" s="126"/>
      <c r="R296" s="155">
        <v>1</v>
      </c>
      <c r="S296" s="134"/>
      <c r="T296" s="140"/>
      <c r="U296" s="140"/>
      <c r="V296" s="131"/>
      <c r="W296" s="68"/>
      <c r="X296" s="132"/>
      <c r="Y296" s="132"/>
      <c r="Z296" s="132"/>
      <c r="AA296" s="132"/>
      <c r="AB296" s="132"/>
      <c r="AC296" s="132"/>
      <c r="AD296" s="132"/>
      <c r="AE296" s="132"/>
      <c r="AF296" s="132"/>
      <c r="AG296" s="132"/>
      <c r="AH296" s="132"/>
      <c r="AI296" s="132"/>
      <c r="AJ296" s="132"/>
      <c r="AK296" s="132"/>
      <c r="AL296" s="132"/>
      <c r="AM296" s="132"/>
      <c r="AN296" s="132"/>
      <c r="AO296" s="132"/>
      <c r="AP296" s="132"/>
      <c r="AQ296" s="132"/>
    </row>
    <row r="297" spans="1:43" ht="21.75" customHeight="1">
      <c r="A297" s="126">
        <v>3</v>
      </c>
      <c r="B297" s="127" t="str">
        <f>D298</f>
        <v>สาขาวิชาไฟฟ้าและอิเล็กทรอนิกส์</v>
      </c>
      <c r="C297" s="127"/>
      <c r="D297" s="128"/>
      <c r="E297" s="128"/>
      <c r="F297" s="128"/>
      <c r="G297" s="128"/>
      <c r="H297" s="128"/>
      <c r="I297" s="128"/>
      <c r="J297" s="129" t="e">
        <f t="shared" ref="J297:O297" ca="1" si="296">SUMIF($D:$D,$B297,J:J)</f>
        <v>#NAME?</v>
      </c>
      <c r="K297" s="129" t="e">
        <f t="shared" ca="1" si="296"/>
        <v>#NAME?</v>
      </c>
      <c r="L297" s="129">
        <f t="shared" si="296"/>
        <v>0</v>
      </c>
      <c r="M297" s="129" t="e">
        <f t="shared" ca="1" si="296"/>
        <v>#NAME?</v>
      </c>
      <c r="N297" s="129" t="e">
        <f t="shared" ca="1" si="296"/>
        <v>#NAME?</v>
      </c>
      <c r="O297" s="129" t="e">
        <f t="shared" ca="1" si="296"/>
        <v>#NAME?</v>
      </c>
      <c r="P297" s="129" t="e">
        <f t="shared" ref="P297:P391" ca="1" si="297">SUM(J297:O297)</f>
        <v>#NAME?</v>
      </c>
      <c r="Q297" s="126"/>
      <c r="R297" s="126"/>
      <c r="S297" s="134"/>
      <c r="T297" s="130"/>
      <c r="U297" s="130"/>
      <c r="V297" s="131">
        <f t="shared" ref="V297:V432" si="298">COUNTIF($U:$U,U297)</f>
        <v>0</v>
      </c>
      <c r="W297" s="68" t="e">
        <f t="shared" ref="W297:W432" ca="1" si="299">P297-V297</f>
        <v>#NAME?</v>
      </c>
      <c r="X297" s="132"/>
      <c r="Y297" s="132"/>
      <c r="Z297" s="132"/>
      <c r="AA297" s="132"/>
      <c r="AB297" s="132"/>
      <c r="AC297" s="132"/>
      <c r="AD297" s="132"/>
      <c r="AE297" s="132"/>
      <c r="AF297" s="132"/>
      <c r="AG297" s="132"/>
      <c r="AH297" s="132"/>
      <c r="AI297" s="132"/>
      <c r="AJ297" s="132"/>
      <c r="AK297" s="132"/>
      <c r="AL297" s="132"/>
      <c r="AM297" s="132"/>
      <c r="AN297" s="132"/>
      <c r="AO297" s="132"/>
      <c r="AP297" s="132"/>
      <c r="AQ297" s="132"/>
    </row>
    <row r="298" spans="1:43" ht="21.75" customHeight="1">
      <c r="A298" s="126"/>
      <c r="B298" s="133" t="str">
        <f t="array" ref="B298">INDEX(รายชื่ออาจารย์ตามสาขา!$C:$C,MATCH('เอกสารหมายเลข 1 ส่งเสิรม (2)'!$T298,รายชื่ออาจารย์ตามสาขา!$B:$B,0))</f>
        <v>ผศ.วาสนา  เกษมสินธ์</v>
      </c>
      <c r="C298" s="133" t="str">
        <f t="array" ref="C298">INDEX(รายชื่ออาจารย์ตามสาขา!$D:$D,MATCH('เอกสารหมายเลข 1 ส่งเสิรม (2)'!$T298,รายชื่ออาจารย์ตามสาขา!$B:$B,0))</f>
        <v>คณะเทคโนโลยีอุตสาหกรรม</v>
      </c>
      <c r="D298" s="134" t="str">
        <f t="array" ref="D298">INDEX(รายชื่ออาจารย์ตามสาขา!$E:$E,MATCH('เอกสารหมายเลข 1 ส่งเสิรม (2)'!$T298,รายชื่ออาจารย์ตามสาขา!$B:$B,0))</f>
        <v>สาขาวิชาไฟฟ้าและอิเล็กทรอนิกส์</v>
      </c>
      <c r="E298" s="134"/>
      <c r="F298" s="134"/>
      <c r="G298" s="134"/>
      <c r="H298" s="134"/>
      <c r="I298" s="134" t="e">
        <f t="array" aca="1" ref="I298" ca="1">_xludf.IFNA(INDEX(รายชื่ออาจารย์ตามสาขา!$F:$F,MATCH('เอกสารหมายเลข 1 ส่งเสิรม (2)'!$T298,รายชื่ออาจารย์ตามสาขา!$B:$B,0)),"บุคคลภายนอก")</f>
        <v>#NAME?</v>
      </c>
      <c r="J298" s="135" t="e">
        <f t="shared" ref="J298:J299" ca="1" si="300">IF(I298="ข้าราชการพลเรือนในสถาบันอุดมศึกษา",1,0)</f>
        <v>#NAME?</v>
      </c>
      <c r="K298" s="135" t="e">
        <f t="shared" ref="K298:K299" ca="1" si="301">IF(I298="พนักงานมหาวิทยาลัย",1,0)</f>
        <v>#NAME?</v>
      </c>
      <c r="L298" s="135"/>
      <c r="M298" s="135" t="e">
        <f t="shared" ref="M298:M299" ca="1" si="302">IF(I298="ลูกจ้างชั่วคราวรายเดือน",1,0)</f>
        <v>#NAME?</v>
      </c>
      <c r="N298" s="135" t="e">
        <f t="shared" ref="N298:N299" ca="1" si="303">IF(I298="อาจารย์พิเศษรายชั่วโมง",1,0)</f>
        <v>#NAME?</v>
      </c>
      <c r="O298" s="135" t="e">
        <f t="shared" ref="O298:O299" ca="1" si="304">IF(I298="บุคคลภายนอก",1,0)</f>
        <v>#NAME?</v>
      </c>
      <c r="P298" s="135" t="e">
        <f t="shared" ca="1" si="297"/>
        <v>#NAME?</v>
      </c>
      <c r="Q298" s="126"/>
      <c r="R298" s="126"/>
      <c r="S298" s="134"/>
      <c r="T298" s="140">
        <v>3480800086822</v>
      </c>
      <c r="U298" s="140">
        <v>3480800086822</v>
      </c>
      <c r="V298" s="131">
        <f t="shared" si="298"/>
        <v>1</v>
      </c>
      <c r="W298" s="68" t="e">
        <f t="shared" ca="1" si="299"/>
        <v>#NAME?</v>
      </c>
      <c r="X298" s="132"/>
      <c r="Y298" s="132"/>
      <c r="Z298" s="132"/>
      <c r="AA298" s="132"/>
      <c r="AB298" s="132"/>
      <c r="AC298" s="132"/>
      <c r="AD298" s="132"/>
      <c r="AE298" s="132"/>
      <c r="AF298" s="132"/>
      <c r="AG298" s="132"/>
      <c r="AH298" s="132"/>
      <c r="AI298" s="132"/>
      <c r="AJ298" s="132"/>
      <c r="AK298" s="132"/>
      <c r="AL298" s="132"/>
      <c r="AM298" s="132"/>
      <c r="AN298" s="132"/>
      <c r="AO298" s="132"/>
      <c r="AP298" s="132"/>
      <c r="AQ298" s="132"/>
    </row>
    <row r="299" spans="1:43" ht="21.75" customHeight="1">
      <c r="A299" s="126"/>
      <c r="B299" s="133" t="str">
        <f t="array" ref="B299">INDEX(รายชื่ออาจารย์ตามสาขา!$C:$C,MATCH('เอกสารหมายเลข 1 ส่งเสิรม (2)'!$T299,รายชื่ออาจารย์ตามสาขา!$B:$B,0))</f>
        <v>นายธนัท  ภักดีสุวรรณ</v>
      </c>
      <c r="C299" s="133" t="str">
        <f t="array" ref="C299">INDEX(รายชื่ออาจารย์ตามสาขา!$D:$D,MATCH('เอกสารหมายเลข 1 ส่งเสิรม (2)'!$T299,รายชื่ออาจารย์ตามสาขา!$B:$B,0))</f>
        <v>คณะเทคโนโลยีอุตสาหกรรม</v>
      </c>
      <c r="D299" s="134" t="str">
        <f t="array" ref="D299">INDEX(รายชื่ออาจารย์ตามสาขา!$E:$E,MATCH('เอกสารหมายเลข 1 ส่งเสิรม (2)'!$T299,รายชื่ออาจารย์ตามสาขา!$B:$B,0))</f>
        <v>สาขาวิชาไฟฟ้าและอิเล็กทรอนิกส์</v>
      </c>
      <c r="E299" s="134"/>
      <c r="F299" s="134"/>
      <c r="G299" s="134"/>
      <c r="H299" s="134"/>
      <c r="I299" s="134" t="e">
        <f t="array" aca="1" ref="I299" ca="1">_xludf.IFNA(INDEX(รายชื่ออาจารย์ตามสาขา!$F:$F,MATCH('เอกสารหมายเลข 1 ส่งเสิรม (2)'!$T299,รายชื่ออาจารย์ตามสาขา!$B:$B,0)),"บุคคลภายนอก")</f>
        <v>#NAME?</v>
      </c>
      <c r="J299" s="135" t="e">
        <f t="shared" ca="1" si="300"/>
        <v>#NAME?</v>
      </c>
      <c r="K299" s="135" t="e">
        <f t="shared" ca="1" si="301"/>
        <v>#NAME?</v>
      </c>
      <c r="L299" s="135"/>
      <c r="M299" s="135" t="e">
        <f t="shared" ca="1" si="302"/>
        <v>#NAME?</v>
      </c>
      <c r="N299" s="135" t="e">
        <f t="shared" ca="1" si="303"/>
        <v>#NAME?</v>
      </c>
      <c r="O299" s="135" t="e">
        <f t="shared" ca="1" si="304"/>
        <v>#NAME?</v>
      </c>
      <c r="P299" s="135" t="e">
        <f t="shared" ca="1" si="297"/>
        <v>#NAME?</v>
      </c>
      <c r="Q299" s="126"/>
      <c r="R299" s="126"/>
      <c r="S299" s="134"/>
      <c r="T299" s="140">
        <v>3450100352074</v>
      </c>
      <c r="U299" s="140">
        <v>3450100352074</v>
      </c>
      <c r="V299" s="131">
        <f t="shared" si="298"/>
        <v>1</v>
      </c>
      <c r="W299" s="68" t="e">
        <f t="shared" ca="1" si="299"/>
        <v>#NAME?</v>
      </c>
      <c r="X299" s="132"/>
      <c r="Y299" s="132"/>
      <c r="Z299" s="132"/>
      <c r="AA299" s="132"/>
      <c r="AB299" s="132"/>
      <c r="AC299" s="132"/>
      <c r="AD299" s="132"/>
      <c r="AE299" s="132"/>
      <c r="AF299" s="132"/>
      <c r="AG299" s="132"/>
      <c r="AH299" s="132"/>
      <c r="AI299" s="132"/>
      <c r="AJ299" s="132"/>
      <c r="AK299" s="132"/>
      <c r="AL299" s="132"/>
      <c r="AM299" s="132"/>
      <c r="AN299" s="132"/>
      <c r="AO299" s="132"/>
      <c r="AP299" s="132"/>
      <c r="AQ299" s="132"/>
    </row>
    <row r="300" spans="1:43" ht="21.75" customHeight="1">
      <c r="A300" s="126">
        <v>4</v>
      </c>
      <c r="B300" s="127" t="str">
        <f>D301</f>
        <v>สาขาวิชาโยธาและสถาปัตยกรรม</v>
      </c>
      <c r="C300" s="127"/>
      <c r="D300" s="128"/>
      <c r="E300" s="128"/>
      <c r="F300" s="128"/>
      <c r="G300" s="128"/>
      <c r="H300" s="128"/>
      <c r="I300" s="128"/>
      <c r="J300" s="129" t="e">
        <f t="shared" ref="J300:O300" ca="1" si="305">SUMIF($D:$D,$B300,J:J)</f>
        <v>#NAME?</v>
      </c>
      <c r="K300" s="129" t="e">
        <f t="shared" ca="1" si="305"/>
        <v>#NAME?</v>
      </c>
      <c r="L300" s="129">
        <f t="shared" si="305"/>
        <v>0</v>
      </c>
      <c r="M300" s="129" t="e">
        <f t="shared" ca="1" si="305"/>
        <v>#NAME?</v>
      </c>
      <c r="N300" s="129" t="e">
        <f t="shared" ca="1" si="305"/>
        <v>#NAME?</v>
      </c>
      <c r="O300" s="129" t="e">
        <f t="shared" ca="1" si="305"/>
        <v>#NAME?</v>
      </c>
      <c r="P300" s="129" t="e">
        <f t="shared" ca="1" si="297"/>
        <v>#NAME?</v>
      </c>
      <c r="Q300" s="126"/>
      <c r="R300" s="126"/>
      <c r="S300" s="134"/>
      <c r="T300" s="130"/>
      <c r="U300" s="130"/>
      <c r="V300" s="131">
        <f t="shared" si="298"/>
        <v>0</v>
      </c>
      <c r="W300" s="68" t="e">
        <f t="shared" ca="1" si="299"/>
        <v>#NAME?</v>
      </c>
      <c r="X300" s="132"/>
      <c r="Y300" s="132"/>
      <c r="Z300" s="132"/>
      <c r="AA300" s="132"/>
      <c r="AB300" s="132"/>
      <c r="AC300" s="132"/>
      <c r="AD300" s="132"/>
      <c r="AE300" s="132"/>
      <c r="AF300" s="132"/>
      <c r="AG300" s="132"/>
      <c r="AH300" s="132"/>
      <c r="AI300" s="132"/>
      <c r="AJ300" s="132"/>
      <c r="AK300" s="132"/>
      <c r="AL300" s="132"/>
      <c r="AM300" s="132"/>
      <c r="AN300" s="132"/>
      <c r="AO300" s="132"/>
      <c r="AP300" s="132"/>
      <c r="AQ300" s="132"/>
    </row>
    <row r="301" spans="1:43" ht="21.75" customHeight="1">
      <c r="A301" s="126"/>
      <c r="B301" s="133" t="str">
        <f t="array" ref="B301">INDEX(รายชื่ออาจารย์ตามสาขา!$C:$C,MATCH('เอกสารหมายเลข 1 ส่งเสิรม (2)'!$T301,รายชื่ออาจารย์ตามสาขา!$B:$B,0))</f>
        <v>นายสิทธิรักษ์  แจ่มใส</v>
      </c>
      <c r="C301" s="133" t="str">
        <f t="array" ref="C301">INDEX(รายชื่ออาจารย์ตามสาขา!$D:$D,MATCH('เอกสารหมายเลข 1 ส่งเสิรม (2)'!$T301,รายชื่ออาจารย์ตามสาขา!$B:$B,0))</f>
        <v>คณะเทคโนโลยีอุตสาหกรรม</v>
      </c>
      <c r="D301" s="134" t="str">
        <f t="array" ref="D301">INDEX(รายชื่ออาจารย์ตามสาขา!$E:$E,MATCH('เอกสารหมายเลข 1 ส่งเสิรม (2)'!$T301,รายชื่ออาจารย์ตามสาขา!$B:$B,0))</f>
        <v>สาขาวิชาโยธาและสถาปัตยกรรม</v>
      </c>
      <c r="E301" s="134"/>
      <c r="F301" s="134"/>
      <c r="G301" s="134"/>
      <c r="H301" s="134"/>
      <c r="I301" s="134" t="e">
        <f t="array" aca="1" ref="I301" ca="1">_xludf.IFNA(INDEX(รายชื่ออาจารย์ตามสาขา!$F:$F,MATCH('เอกสารหมายเลข 1 ส่งเสิรม (2)'!$T301,รายชื่ออาจารย์ตามสาขา!$B:$B,0)),"บุคคลภายนอก")</f>
        <v>#NAME?</v>
      </c>
      <c r="J301" s="135" t="e">
        <f t="shared" ref="J301:J315" ca="1" si="306">IF(I301="ข้าราชการพลเรือนในสถาบันอุดมศึกษา",1,0)</f>
        <v>#NAME?</v>
      </c>
      <c r="K301" s="135" t="e">
        <f t="shared" ref="K301:K315" ca="1" si="307">IF(I301="พนักงานมหาวิทยาลัย",1,0)</f>
        <v>#NAME?</v>
      </c>
      <c r="L301" s="135"/>
      <c r="M301" s="135" t="e">
        <f t="shared" ref="M301:M315" ca="1" si="308">IF(I301="ลูกจ้างชั่วคราวรายเดือน",1,0)</f>
        <v>#NAME?</v>
      </c>
      <c r="N301" s="135" t="e">
        <f t="shared" ref="N301:N315" ca="1" si="309">IF(I301="อาจารย์พิเศษรายชั่วโมง",1,0)</f>
        <v>#NAME?</v>
      </c>
      <c r="O301" s="135" t="e">
        <f t="shared" ref="O301:O315" ca="1" si="310">IF(I301="บุคคลภายนอก",1,0)</f>
        <v>#NAME?</v>
      </c>
      <c r="P301" s="135" t="e">
        <f t="shared" ca="1" si="297"/>
        <v>#NAME?</v>
      </c>
      <c r="Q301" s="126"/>
      <c r="R301" s="126"/>
      <c r="S301" s="134"/>
      <c r="T301" s="140">
        <v>3460300108029</v>
      </c>
      <c r="U301" s="140">
        <v>3460300108029</v>
      </c>
      <c r="V301" s="131">
        <f t="shared" si="298"/>
        <v>1</v>
      </c>
      <c r="W301" s="68" t="e">
        <f t="shared" ca="1" si="299"/>
        <v>#NAME?</v>
      </c>
      <c r="X301" s="132"/>
      <c r="Y301" s="132"/>
      <c r="Z301" s="132"/>
      <c r="AA301" s="132"/>
      <c r="AB301" s="132"/>
      <c r="AC301" s="132"/>
      <c r="AD301" s="132"/>
      <c r="AE301" s="132"/>
      <c r="AF301" s="132"/>
      <c r="AG301" s="132"/>
      <c r="AH301" s="132"/>
      <c r="AI301" s="132"/>
      <c r="AJ301" s="132"/>
      <c r="AK301" s="132"/>
      <c r="AL301" s="132"/>
      <c r="AM301" s="132"/>
      <c r="AN301" s="132"/>
      <c r="AO301" s="132"/>
      <c r="AP301" s="132"/>
      <c r="AQ301" s="132"/>
    </row>
    <row r="302" spans="1:43" ht="21.75" customHeight="1">
      <c r="A302" s="126"/>
      <c r="B302" s="133" t="str">
        <f t="array" ref="B302">INDEX(รายชื่ออาจารย์ตามสาขา!$C:$C,MATCH('เอกสารหมายเลข 1 ส่งเสิรม (2)'!$T302,รายชื่ออาจารย์ตามสาขา!$B:$B,0))</f>
        <v>นายเธียรรัตน์  ฦาชา</v>
      </c>
      <c r="C302" s="133" t="str">
        <f t="array" ref="C302">INDEX(รายชื่ออาจารย์ตามสาขา!$D:$D,MATCH('เอกสารหมายเลข 1 ส่งเสิรม (2)'!$T302,รายชื่ออาจารย์ตามสาขา!$B:$B,0))</f>
        <v>คณะเทคโนโลยีอุตสาหกรรม</v>
      </c>
      <c r="D302" s="134" t="str">
        <f t="array" ref="D302">INDEX(รายชื่ออาจารย์ตามสาขา!$E:$E,MATCH('เอกสารหมายเลข 1 ส่งเสิรม (2)'!$T302,รายชื่ออาจารย์ตามสาขา!$B:$B,0))</f>
        <v>สาขาวิชาโยธาและสถาปัตยกรรม</v>
      </c>
      <c r="E302" s="134"/>
      <c r="F302" s="134"/>
      <c r="G302" s="134"/>
      <c r="H302" s="134"/>
      <c r="I302" s="134" t="e">
        <f t="array" aca="1" ref="I302" ca="1">_xludf.IFNA(INDEX(รายชื่ออาจารย์ตามสาขา!$F:$F,MATCH('เอกสารหมายเลข 1 ส่งเสิรม (2)'!$T302,รายชื่ออาจารย์ตามสาขา!$B:$B,0)),"บุคคลภายนอก")</f>
        <v>#NAME?</v>
      </c>
      <c r="J302" s="135" t="e">
        <f t="shared" ca="1" si="306"/>
        <v>#NAME?</v>
      </c>
      <c r="K302" s="135" t="e">
        <f t="shared" ca="1" si="307"/>
        <v>#NAME?</v>
      </c>
      <c r="L302" s="135"/>
      <c r="M302" s="135" t="e">
        <f t="shared" ca="1" si="308"/>
        <v>#NAME?</v>
      </c>
      <c r="N302" s="135" t="e">
        <f t="shared" ca="1" si="309"/>
        <v>#NAME?</v>
      </c>
      <c r="O302" s="135" t="e">
        <f t="shared" ca="1" si="310"/>
        <v>#NAME?</v>
      </c>
      <c r="P302" s="135" t="e">
        <f t="shared" ca="1" si="297"/>
        <v>#NAME?</v>
      </c>
      <c r="Q302" s="126"/>
      <c r="R302" s="126"/>
      <c r="S302" s="134"/>
      <c r="T302" s="140">
        <v>1360400016899</v>
      </c>
      <c r="U302" s="140">
        <v>1360400016899</v>
      </c>
      <c r="V302" s="131">
        <f t="shared" si="298"/>
        <v>1</v>
      </c>
      <c r="W302" s="68" t="e">
        <f t="shared" ca="1" si="299"/>
        <v>#NAME?</v>
      </c>
      <c r="X302" s="132"/>
      <c r="Y302" s="132"/>
      <c r="Z302" s="132"/>
      <c r="AA302" s="132"/>
      <c r="AB302" s="132"/>
      <c r="AC302" s="132"/>
      <c r="AD302" s="132"/>
      <c r="AE302" s="132"/>
      <c r="AF302" s="132"/>
      <c r="AG302" s="132"/>
      <c r="AH302" s="132"/>
      <c r="AI302" s="132"/>
      <c r="AJ302" s="132"/>
      <c r="AK302" s="132"/>
      <c r="AL302" s="132"/>
      <c r="AM302" s="132"/>
      <c r="AN302" s="132"/>
      <c r="AO302" s="132"/>
      <c r="AP302" s="132"/>
      <c r="AQ302" s="132"/>
    </row>
    <row r="303" spans="1:43" ht="21.75" customHeight="1">
      <c r="A303" s="126"/>
      <c r="B303" s="133" t="str">
        <f t="array" ref="B303">INDEX(รายชื่ออาจารย์ตามสาขา!$C:$C,MATCH('เอกสารหมายเลข 1 ส่งเสิรม (2)'!$T303,รายชื่ออาจารย์ตามสาขา!$B:$B,0))</f>
        <v>นางสาวปิยะฉัตร  ศุภวิทยาเจริญกุล</v>
      </c>
      <c r="C303" s="133" t="str">
        <f t="array" ref="C303">INDEX(รายชื่ออาจารย์ตามสาขา!$D:$D,MATCH('เอกสารหมายเลข 1 ส่งเสิรม (2)'!$T303,รายชื่ออาจารย์ตามสาขา!$B:$B,0))</f>
        <v>คณะเทคโนโลยีอุตสาหกรรม</v>
      </c>
      <c r="D303" s="134" t="str">
        <f t="array" ref="D303">INDEX(รายชื่ออาจารย์ตามสาขา!$E:$E,MATCH('เอกสารหมายเลข 1 ส่งเสิรม (2)'!$T303,รายชื่ออาจารย์ตามสาขา!$B:$B,0))</f>
        <v>สาขาวิชาโยธาและสถาปัตยกรรม</v>
      </c>
      <c r="E303" s="134"/>
      <c r="F303" s="134"/>
      <c r="G303" s="134"/>
      <c r="H303" s="134"/>
      <c r="I303" s="134" t="e">
        <f t="array" aca="1" ref="I303" ca="1">_xludf.IFNA(INDEX(รายชื่ออาจารย์ตามสาขา!$F:$F,MATCH('เอกสารหมายเลข 1 ส่งเสิรม (2)'!$T303,รายชื่ออาจารย์ตามสาขา!$B:$B,0)),"บุคคลภายนอก")</f>
        <v>#NAME?</v>
      </c>
      <c r="J303" s="135" t="e">
        <f t="shared" ca="1" si="306"/>
        <v>#NAME?</v>
      </c>
      <c r="K303" s="135" t="e">
        <f t="shared" ca="1" si="307"/>
        <v>#NAME?</v>
      </c>
      <c r="L303" s="135"/>
      <c r="M303" s="135" t="e">
        <f t="shared" ca="1" si="308"/>
        <v>#NAME?</v>
      </c>
      <c r="N303" s="135" t="e">
        <f t="shared" ca="1" si="309"/>
        <v>#NAME?</v>
      </c>
      <c r="O303" s="135" t="e">
        <f t="shared" ca="1" si="310"/>
        <v>#NAME?</v>
      </c>
      <c r="P303" s="135" t="e">
        <f t="shared" ca="1" si="297"/>
        <v>#NAME?</v>
      </c>
      <c r="Q303" s="126"/>
      <c r="R303" s="126"/>
      <c r="S303" s="134"/>
      <c r="T303" s="140">
        <v>1470100065508</v>
      </c>
      <c r="U303" s="140">
        <v>1470100065508</v>
      </c>
      <c r="V303" s="131">
        <f t="shared" si="298"/>
        <v>1</v>
      </c>
      <c r="W303" s="68" t="e">
        <f t="shared" ca="1" si="299"/>
        <v>#NAME?</v>
      </c>
      <c r="X303" s="132"/>
      <c r="Y303" s="132"/>
      <c r="Z303" s="132"/>
      <c r="AA303" s="132"/>
      <c r="AB303" s="132"/>
      <c r="AC303" s="132"/>
      <c r="AD303" s="132"/>
      <c r="AE303" s="132"/>
      <c r="AF303" s="132"/>
      <c r="AG303" s="132"/>
      <c r="AH303" s="132"/>
      <c r="AI303" s="132"/>
      <c r="AJ303" s="132"/>
      <c r="AK303" s="132"/>
      <c r="AL303" s="132"/>
      <c r="AM303" s="132"/>
      <c r="AN303" s="132"/>
      <c r="AO303" s="132"/>
      <c r="AP303" s="132"/>
      <c r="AQ303" s="132"/>
    </row>
    <row r="304" spans="1:43" ht="21.75" customHeight="1">
      <c r="A304" s="126"/>
      <c r="B304" s="133" t="str">
        <f t="array" ref="B304">INDEX(รายชื่ออาจารย์ตามสาขา!$C:$C,MATCH('เอกสารหมายเลข 1 ส่งเสิรม (2)'!$T304,รายชื่ออาจารย์ตามสาขา!$B:$B,0))</f>
        <v>นางสาวลลินี  ทับทิมทอง</v>
      </c>
      <c r="C304" s="133" t="str">
        <f t="array" ref="C304">INDEX(รายชื่ออาจารย์ตามสาขา!$D:$D,MATCH('เอกสารหมายเลข 1 ส่งเสิรม (2)'!$T304,รายชื่ออาจารย์ตามสาขา!$B:$B,0))</f>
        <v>คณะเทคโนโลยีอุตสาหกรรม</v>
      </c>
      <c r="D304" s="134" t="str">
        <f t="array" ref="D304">INDEX(รายชื่ออาจารย์ตามสาขา!$E:$E,MATCH('เอกสารหมายเลข 1 ส่งเสิรม (2)'!$T304,รายชื่ออาจารย์ตามสาขา!$B:$B,0))</f>
        <v>สาขาวิชาโยธาและสถาปัตยกรรม</v>
      </c>
      <c r="E304" s="134"/>
      <c r="F304" s="134"/>
      <c r="G304" s="134"/>
      <c r="H304" s="134"/>
      <c r="I304" s="134" t="e">
        <f t="array" aca="1" ref="I304" ca="1">_xludf.IFNA(INDEX(รายชื่ออาจารย์ตามสาขา!$F:$F,MATCH('เอกสารหมายเลข 1 ส่งเสิรม (2)'!$T304,รายชื่ออาจารย์ตามสาขา!$B:$B,0)),"บุคคลภายนอก")</f>
        <v>#NAME?</v>
      </c>
      <c r="J304" s="135" t="e">
        <f t="shared" ca="1" si="306"/>
        <v>#NAME?</v>
      </c>
      <c r="K304" s="135" t="e">
        <f t="shared" ca="1" si="307"/>
        <v>#NAME?</v>
      </c>
      <c r="L304" s="135"/>
      <c r="M304" s="135" t="e">
        <f t="shared" ca="1" si="308"/>
        <v>#NAME?</v>
      </c>
      <c r="N304" s="135" t="e">
        <f t="shared" ca="1" si="309"/>
        <v>#NAME?</v>
      </c>
      <c r="O304" s="135" t="e">
        <f t="shared" ca="1" si="310"/>
        <v>#NAME?</v>
      </c>
      <c r="P304" s="135" t="e">
        <f t="shared" ca="1" si="297"/>
        <v>#NAME?</v>
      </c>
      <c r="Q304" s="126"/>
      <c r="R304" s="126"/>
      <c r="S304" s="134"/>
      <c r="T304" s="140">
        <v>1471400005323</v>
      </c>
      <c r="U304" s="140">
        <v>1471400005323</v>
      </c>
      <c r="V304" s="131">
        <f t="shared" si="298"/>
        <v>1</v>
      </c>
      <c r="W304" s="68" t="e">
        <f t="shared" ca="1" si="299"/>
        <v>#NAME?</v>
      </c>
      <c r="X304" s="132"/>
      <c r="Y304" s="132"/>
      <c r="Z304" s="132"/>
      <c r="AA304" s="132"/>
      <c r="AB304" s="132"/>
      <c r="AC304" s="132"/>
      <c r="AD304" s="132"/>
      <c r="AE304" s="132"/>
      <c r="AF304" s="132"/>
      <c r="AG304" s="132"/>
      <c r="AH304" s="132"/>
      <c r="AI304" s="132"/>
      <c r="AJ304" s="132"/>
      <c r="AK304" s="132"/>
      <c r="AL304" s="132"/>
      <c r="AM304" s="132"/>
      <c r="AN304" s="132"/>
      <c r="AO304" s="132"/>
      <c r="AP304" s="132"/>
      <c r="AQ304" s="132"/>
    </row>
    <row r="305" spans="1:43" ht="21.75" customHeight="1">
      <c r="A305" s="126"/>
      <c r="B305" s="133" t="str">
        <f t="array" ref="B305">INDEX(รายชื่ออาจารย์ตามสาขา!$C:$C,MATCH('เอกสารหมายเลข 1 ส่งเสิรม (2)'!$T305,รายชื่ออาจารย์ตามสาขา!$B:$B,0))</f>
        <v>นางสาวลัคนา  อนงค์ไชย</v>
      </c>
      <c r="C305" s="133" t="str">
        <f t="array" ref="C305">INDEX(รายชื่ออาจารย์ตามสาขา!$D:$D,MATCH('เอกสารหมายเลข 1 ส่งเสิรม (2)'!$T305,รายชื่ออาจารย์ตามสาขา!$B:$B,0))</f>
        <v>คณะเทคโนโลยีอุตสาหกรรม</v>
      </c>
      <c r="D305" s="134" t="str">
        <f t="array" ref="D305">INDEX(รายชื่ออาจารย์ตามสาขา!$E:$E,MATCH('เอกสารหมายเลข 1 ส่งเสิรม (2)'!$T305,รายชื่ออาจารย์ตามสาขา!$B:$B,0))</f>
        <v>สาขาวิชาโยธาและสถาปัตยกรรม</v>
      </c>
      <c r="E305" s="134"/>
      <c r="F305" s="134"/>
      <c r="G305" s="134"/>
      <c r="H305" s="134"/>
      <c r="I305" s="134" t="e">
        <f t="array" aca="1" ref="I305" ca="1">_xludf.IFNA(INDEX(รายชื่ออาจารย์ตามสาขา!$F:$F,MATCH('เอกสารหมายเลข 1 ส่งเสิรม (2)'!$T305,รายชื่ออาจารย์ตามสาขา!$B:$B,0)),"บุคคลภายนอก")</f>
        <v>#NAME?</v>
      </c>
      <c r="J305" s="135" t="e">
        <f t="shared" ca="1" si="306"/>
        <v>#NAME?</v>
      </c>
      <c r="K305" s="135" t="e">
        <f t="shared" ca="1" si="307"/>
        <v>#NAME?</v>
      </c>
      <c r="L305" s="135"/>
      <c r="M305" s="135" t="e">
        <f t="shared" ca="1" si="308"/>
        <v>#NAME?</v>
      </c>
      <c r="N305" s="135" t="e">
        <f t="shared" ca="1" si="309"/>
        <v>#NAME?</v>
      </c>
      <c r="O305" s="135" t="e">
        <f t="shared" ca="1" si="310"/>
        <v>#NAME?</v>
      </c>
      <c r="P305" s="135" t="e">
        <f t="shared" ca="1" si="297"/>
        <v>#NAME?</v>
      </c>
      <c r="Q305" s="126"/>
      <c r="R305" s="155">
        <v>1</v>
      </c>
      <c r="S305" s="134" t="s">
        <v>794</v>
      </c>
      <c r="T305" s="140">
        <v>1480800012059</v>
      </c>
      <c r="U305" s="140">
        <v>1480800012059</v>
      </c>
      <c r="V305" s="131">
        <f t="shared" si="298"/>
        <v>1</v>
      </c>
      <c r="W305" s="68" t="e">
        <f t="shared" ca="1" si="299"/>
        <v>#NAME?</v>
      </c>
      <c r="X305" s="132"/>
      <c r="Y305" s="132"/>
      <c r="Z305" s="132"/>
      <c r="AA305" s="132"/>
      <c r="AB305" s="132"/>
      <c r="AC305" s="132"/>
      <c r="AD305" s="132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</row>
    <row r="306" spans="1:43" ht="21.75" customHeight="1">
      <c r="A306" s="126"/>
      <c r="B306" s="133" t="str">
        <f t="array" ref="B306">INDEX(รายชื่ออาจารย์ตามสาขา!$C:$C,MATCH('เอกสารหมายเลข 1 ส่งเสิรม (2)'!$T306,รายชื่ออาจารย์ตามสาขา!$B:$B,0))</f>
        <v>นายภัทราวุธ  ศรีคุ้มเก่า</v>
      </c>
      <c r="C306" s="133" t="str">
        <f t="array" ref="C306">INDEX(รายชื่ออาจารย์ตามสาขา!$D:$D,MATCH('เอกสารหมายเลข 1 ส่งเสิรม (2)'!$T306,รายชื่ออาจารย์ตามสาขา!$B:$B,0))</f>
        <v>คณะเทคโนโลยีอุตสาหกรรม</v>
      </c>
      <c r="D306" s="134" t="str">
        <f t="array" ref="D306">INDEX(รายชื่ออาจารย์ตามสาขา!$E:$E,MATCH('เอกสารหมายเลข 1 ส่งเสิรม (2)'!$T306,รายชื่ออาจารย์ตามสาขา!$B:$B,0))</f>
        <v>สาขาวิชาโยธาและสถาปัตยกรรม</v>
      </c>
      <c r="E306" s="134"/>
      <c r="F306" s="134"/>
      <c r="G306" s="134"/>
      <c r="H306" s="134"/>
      <c r="I306" s="134" t="e">
        <f t="array" aca="1" ref="I306" ca="1">_xludf.IFNA(INDEX(รายชื่ออาจารย์ตามสาขา!$F:$F,MATCH('เอกสารหมายเลข 1 ส่งเสิรม (2)'!$T306,รายชื่ออาจารย์ตามสาขา!$B:$B,0)),"บุคคลภายนอก")</f>
        <v>#NAME?</v>
      </c>
      <c r="J306" s="135" t="e">
        <f t="shared" ca="1" si="306"/>
        <v>#NAME?</v>
      </c>
      <c r="K306" s="135" t="e">
        <f t="shared" ca="1" si="307"/>
        <v>#NAME?</v>
      </c>
      <c r="L306" s="135"/>
      <c r="M306" s="135" t="e">
        <f t="shared" ca="1" si="308"/>
        <v>#NAME?</v>
      </c>
      <c r="N306" s="135" t="e">
        <f t="shared" ca="1" si="309"/>
        <v>#NAME?</v>
      </c>
      <c r="O306" s="135" t="e">
        <f t="shared" ca="1" si="310"/>
        <v>#NAME?</v>
      </c>
      <c r="P306" s="135" t="e">
        <f t="shared" ca="1" si="297"/>
        <v>#NAME?</v>
      </c>
      <c r="Q306" s="126"/>
      <c r="R306" s="126"/>
      <c r="S306" s="134"/>
      <c r="T306" s="140">
        <v>1809900023910</v>
      </c>
      <c r="U306" s="140">
        <v>1809900023910</v>
      </c>
      <c r="V306" s="131">
        <f t="shared" si="298"/>
        <v>1</v>
      </c>
      <c r="W306" s="68" t="e">
        <f t="shared" ca="1" si="299"/>
        <v>#NAME?</v>
      </c>
      <c r="X306" s="132"/>
      <c r="Y306" s="132"/>
      <c r="Z306" s="132"/>
      <c r="AA306" s="132"/>
      <c r="AB306" s="132"/>
      <c r="AC306" s="132"/>
      <c r="AD306" s="132"/>
      <c r="AE306" s="132"/>
      <c r="AF306" s="132"/>
      <c r="AG306" s="132"/>
      <c r="AH306" s="132"/>
      <c r="AI306" s="132"/>
      <c r="AJ306" s="132"/>
      <c r="AK306" s="132"/>
      <c r="AL306" s="132"/>
      <c r="AM306" s="132"/>
      <c r="AN306" s="132"/>
      <c r="AO306" s="132"/>
      <c r="AP306" s="132"/>
      <c r="AQ306" s="132"/>
    </row>
    <row r="307" spans="1:43" ht="21.75" customHeight="1">
      <c r="A307" s="126"/>
      <c r="B307" s="133" t="str">
        <f t="array" ref="B307">INDEX(รายชื่ออาจารย์ตามสาขา!$C:$C,MATCH('เอกสารหมายเลข 1 ส่งเสิรม (2)'!$T307,รายชื่ออาจารย์ตามสาขา!$B:$B,0))</f>
        <v>นายชัยยศ  ลักษณะวิลัย</v>
      </c>
      <c r="C307" s="133" t="str">
        <f t="array" ref="C307">INDEX(รายชื่ออาจารย์ตามสาขา!$D:$D,MATCH('เอกสารหมายเลข 1 ส่งเสิรม (2)'!$T307,รายชื่ออาจารย์ตามสาขา!$B:$B,0))</f>
        <v>คณะเทคโนโลยีอุตสาหกรรม</v>
      </c>
      <c r="D307" s="134" t="str">
        <f t="array" ref="D307">INDEX(รายชื่ออาจารย์ตามสาขา!$E:$E,MATCH('เอกสารหมายเลข 1 ส่งเสิรม (2)'!$T307,รายชื่ออาจารย์ตามสาขา!$B:$B,0))</f>
        <v>สาขาวิชาโยธาและสถาปัตยกรรม</v>
      </c>
      <c r="E307" s="134"/>
      <c r="F307" s="134"/>
      <c r="G307" s="134"/>
      <c r="H307" s="134"/>
      <c r="I307" s="134" t="e">
        <f t="array" aca="1" ref="I307" ca="1">_xludf.IFNA(INDEX(รายชื่ออาจารย์ตามสาขา!$F:$F,MATCH('เอกสารหมายเลข 1 ส่งเสิรม (2)'!$T307,รายชื่ออาจารย์ตามสาขา!$B:$B,0)),"บุคคลภายนอก")</f>
        <v>#NAME?</v>
      </c>
      <c r="J307" s="135" t="e">
        <f t="shared" ca="1" si="306"/>
        <v>#NAME?</v>
      </c>
      <c r="K307" s="135" t="e">
        <f t="shared" ca="1" si="307"/>
        <v>#NAME?</v>
      </c>
      <c r="L307" s="135"/>
      <c r="M307" s="135" t="e">
        <f t="shared" ca="1" si="308"/>
        <v>#NAME?</v>
      </c>
      <c r="N307" s="135" t="e">
        <f t="shared" ca="1" si="309"/>
        <v>#NAME?</v>
      </c>
      <c r="O307" s="135" t="e">
        <f t="shared" ca="1" si="310"/>
        <v>#NAME?</v>
      </c>
      <c r="P307" s="135" t="e">
        <f t="shared" ca="1" si="297"/>
        <v>#NAME?</v>
      </c>
      <c r="Q307" s="126"/>
      <c r="R307" s="126"/>
      <c r="S307" s="134"/>
      <c r="T307" s="140">
        <v>3250100693981</v>
      </c>
      <c r="U307" s="140">
        <v>3250100693981</v>
      </c>
      <c r="V307" s="131">
        <f t="shared" si="298"/>
        <v>1</v>
      </c>
      <c r="W307" s="68" t="e">
        <f t="shared" ca="1" si="299"/>
        <v>#NAME?</v>
      </c>
      <c r="X307" s="132"/>
      <c r="Y307" s="132"/>
      <c r="Z307" s="132"/>
      <c r="AA307" s="132"/>
      <c r="AB307" s="132"/>
      <c r="AC307" s="132"/>
      <c r="AD307" s="132"/>
      <c r="AE307" s="132"/>
      <c r="AF307" s="132"/>
      <c r="AG307" s="132"/>
      <c r="AH307" s="132"/>
      <c r="AI307" s="132"/>
      <c r="AJ307" s="132"/>
      <c r="AK307" s="132"/>
      <c r="AL307" s="132"/>
      <c r="AM307" s="132"/>
      <c r="AN307" s="132"/>
      <c r="AO307" s="132"/>
      <c r="AP307" s="132"/>
      <c r="AQ307" s="132"/>
    </row>
    <row r="308" spans="1:43" ht="21.75" customHeight="1">
      <c r="A308" s="126"/>
      <c r="B308" s="133" t="str">
        <f t="array" ref="B308">INDEX(รายชื่ออาจารย์ตามสาขา!$C:$C,MATCH('เอกสารหมายเลข 1 ส่งเสิรม (2)'!$T308,รายชื่ออาจารย์ตามสาขา!$B:$B,0))</f>
        <v>นางกัญญาภัค  จอดนอก</v>
      </c>
      <c r="C308" s="133" t="str">
        <f t="array" ref="C308">INDEX(รายชื่ออาจารย์ตามสาขา!$D:$D,MATCH('เอกสารหมายเลข 1 ส่งเสิรม (2)'!$T308,รายชื่ออาจารย์ตามสาขา!$B:$B,0))</f>
        <v>คณะเทคโนโลยีอุตสาหกรรม</v>
      </c>
      <c r="D308" s="134" t="str">
        <f t="array" ref="D308">INDEX(รายชื่ออาจารย์ตามสาขา!$E:$E,MATCH('เอกสารหมายเลข 1 ส่งเสิรม (2)'!$T308,รายชื่ออาจารย์ตามสาขา!$B:$B,0))</f>
        <v>สาขาวิชาโยธาและสถาปัตยกรรม</v>
      </c>
      <c r="E308" s="134"/>
      <c r="F308" s="134"/>
      <c r="G308" s="134"/>
      <c r="H308" s="134"/>
      <c r="I308" s="134" t="e">
        <f t="array" aca="1" ref="I308" ca="1">_xludf.IFNA(INDEX(รายชื่ออาจารย์ตามสาขา!$F:$F,MATCH('เอกสารหมายเลข 1 ส่งเสิรม (2)'!$T308,รายชื่ออาจารย์ตามสาขา!$B:$B,0)),"บุคคลภายนอก")</f>
        <v>#NAME?</v>
      </c>
      <c r="J308" s="135" t="e">
        <f t="shared" ca="1" si="306"/>
        <v>#NAME?</v>
      </c>
      <c r="K308" s="135" t="e">
        <f t="shared" ca="1" si="307"/>
        <v>#NAME?</v>
      </c>
      <c r="L308" s="135"/>
      <c r="M308" s="135" t="e">
        <f t="shared" ca="1" si="308"/>
        <v>#NAME?</v>
      </c>
      <c r="N308" s="135" t="e">
        <f t="shared" ca="1" si="309"/>
        <v>#NAME?</v>
      </c>
      <c r="O308" s="135" t="e">
        <f t="shared" ca="1" si="310"/>
        <v>#NAME?</v>
      </c>
      <c r="P308" s="135" t="e">
        <f t="shared" ca="1" si="297"/>
        <v>#NAME?</v>
      </c>
      <c r="Q308" s="126"/>
      <c r="R308" s="126"/>
      <c r="S308" s="134"/>
      <c r="T308" s="140">
        <v>3301300606667</v>
      </c>
      <c r="U308" s="140">
        <v>3301300606667</v>
      </c>
      <c r="V308" s="131">
        <f t="shared" si="298"/>
        <v>1</v>
      </c>
      <c r="W308" s="68" t="e">
        <f t="shared" ca="1" si="299"/>
        <v>#NAME?</v>
      </c>
      <c r="X308" s="132"/>
      <c r="Y308" s="132"/>
      <c r="Z308" s="132"/>
      <c r="AA308" s="132"/>
      <c r="AB308" s="132"/>
      <c r="AC308" s="132"/>
      <c r="AD308" s="132"/>
      <c r="AE308" s="132"/>
      <c r="AF308" s="132"/>
      <c r="AG308" s="132"/>
      <c r="AH308" s="132"/>
      <c r="AI308" s="132"/>
      <c r="AJ308" s="132"/>
      <c r="AK308" s="132"/>
      <c r="AL308" s="132"/>
      <c r="AM308" s="132"/>
      <c r="AN308" s="132"/>
      <c r="AO308" s="132"/>
      <c r="AP308" s="132"/>
      <c r="AQ308" s="132"/>
    </row>
    <row r="309" spans="1:43" ht="21.75" customHeight="1">
      <c r="A309" s="126"/>
      <c r="B309" s="133" t="str">
        <f t="array" ref="B309">INDEX(รายชื่ออาจารย์ตามสาขา!$C:$C,MATCH('เอกสารหมายเลข 1 ส่งเสิรม (2)'!$T309,รายชื่ออาจารย์ตามสาขา!$B:$B,0))</f>
        <v>นายภาคิณ  ลอยเจริญ</v>
      </c>
      <c r="C309" s="133" t="str">
        <f t="array" ref="C309">INDEX(รายชื่ออาจารย์ตามสาขา!$D:$D,MATCH('เอกสารหมายเลข 1 ส่งเสิรม (2)'!$T309,รายชื่ออาจารย์ตามสาขา!$B:$B,0))</f>
        <v>คณะเทคโนโลยีอุตสาหกรรม</v>
      </c>
      <c r="D309" s="134" t="str">
        <f t="array" ref="D309">INDEX(รายชื่ออาจารย์ตามสาขา!$E:$E,MATCH('เอกสารหมายเลข 1 ส่งเสิรม (2)'!$T309,รายชื่ออาจารย์ตามสาขา!$B:$B,0))</f>
        <v>สาขาวิชาโยธาและสถาปัตยกรรม</v>
      </c>
      <c r="E309" s="134"/>
      <c r="F309" s="134"/>
      <c r="G309" s="134"/>
      <c r="H309" s="134"/>
      <c r="I309" s="134" t="e">
        <f t="array" aca="1" ref="I309" ca="1">_xludf.IFNA(INDEX(รายชื่ออาจารย์ตามสาขา!$F:$F,MATCH('เอกสารหมายเลข 1 ส่งเสิรม (2)'!$T309,รายชื่ออาจารย์ตามสาขา!$B:$B,0)),"บุคคลภายนอก")</f>
        <v>#NAME?</v>
      </c>
      <c r="J309" s="135" t="e">
        <f t="shared" ca="1" si="306"/>
        <v>#NAME?</v>
      </c>
      <c r="K309" s="135" t="e">
        <f t="shared" ca="1" si="307"/>
        <v>#NAME?</v>
      </c>
      <c r="L309" s="135"/>
      <c r="M309" s="135" t="e">
        <f t="shared" ca="1" si="308"/>
        <v>#NAME?</v>
      </c>
      <c r="N309" s="135" t="e">
        <f t="shared" ca="1" si="309"/>
        <v>#NAME?</v>
      </c>
      <c r="O309" s="135" t="e">
        <f t="shared" ca="1" si="310"/>
        <v>#NAME?</v>
      </c>
      <c r="P309" s="135" t="e">
        <f t="shared" ca="1" si="297"/>
        <v>#NAME?</v>
      </c>
      <c r="Q309" s="126"/>
      <c r="R309" s="126"/>
      <c r="S309" s="134"/>
      <c r="T309" s="140">
        <v>3341500088244</v>
      </c>
      <c r="U309" s="140">
        <v>3341500088244</v>
      </c>
      <c r="V309" s="131">
        <f t="shared" si="298"/>
        <v>1</v>
      </c>
      <c r="W309" s="68" t="e">
        <f t="shared" ca="1" si="299"/>
        <v>#NAME?</v>
      </c>
      <c r="X309" s="132"/>
      <c r="Y309" s="132"/>
      <c r="Z309" s="132"/>
      <c r="AA309" s="132"/>
      <c r="AB309" s="132"/>
      <c r="AC309" s="132"/>
      <c r="AD309" s="132"/>
      <c r="AE309" s="132"/>
      <c r="AF309" s="132"/>
      <c r="AG309" s="132"/>
      <c r="AH309" s="132"/>
      <c r="AI309" s="132"/>
      <c r="AJ309" s="132"/>
      <c r="AK309" s="132"/>
      <c r="AL309" s="132"/>
      <c r="AM309" s="132"/>
      <c r="AN309" s="132"/>
      <c r="AO309" s="132"/>
      <c r="AP309" s="132"/>
      <c r="AQ309" s="132"/>
    </row>
    <row r="310" spans="1:43" ht="21.75" customHeight="1">
      <c r="A310" s="138"/>
      <c r="B310" s="133" t="str">
        <f t="array" ref="B310">INDEX(รายชื่ออาจารย์ตามสาขา!$C:$C,MATCH('เอกสารหมายเลข 1 ส่งเสิรม (2)'!$T310,รายชื่ออาจารย์ตามสาขา!$B:$B,0))</f>
        <v>ผศ.สิทธิศักดิ์  ผุยโสภา</v>
      </c>
      <c r="C310" s="133" t="str">
        <f t="array" ref="C310">INDEX(รายชื่ออาจารย์ตามสาขา!$D:$D,MATCH('เอกสารหมายเลข 1 ส่งเสิรม (2)'!$T310,รายชื่ออาจารย์ตามสาขา!$B:$B,0))</f>
        <v>คณะเทคโนโลยีอุตสาหกรรม</v>
      </c>
      <c r="D310" s="134" t="str">
        <f t="array" ref="D310">INDEX(รายชื่ออาจารย์ตามสาขา!$E:$E,MATCH('เอกสารหมายเลข 1 ส่งเสิรม (2)'!$T310,รายชื่ออาจารย์ตามสาขา!$B:$B,0))</f>
        <v>สาขาวิชาโยธาและสถาปัตยกรรม</v>
      </c>
      <c r="E310" s="134"/>
      <c r="F310" s="134"/>
      <c r="G310" s="134"/>
      <c r="H310" s="134"/>
      <c r="I310" s="134" t="e">
        <f t="array" aca="1" ref="I310" ca="1">_xludf.IFNA(INDEX(รายชื่ออาจารย์ตามสาขา!$F:$F,MATCH('เอกสารหมายเลข 1 ส่งเสิรม (2)'!$T310,รายชื่ออาจารย์ตามสาขา!$B:$B,0)),"บุคคลภายนอก")</f>
        <v>#NAME?</v>
      </c>
      <c r="J310" s="135" t="e">
        <f t="shared" ca="1" si="306"/>
        <v>#NAME?</v>
      </c>
      <c r="K310" s="135" t="e">
        <f t="shared" ca="1" si="307"/>
        <v>#NAME?</v>
      </c>
      <c r="L310" s="135"/>
      <c r="M310" s="135" t="e">
        <f t="shared" ca="1" si="308"/>
        <v>#NAME?</v>
      </c>
      <c r="N310" s="135" t="e">
        <f t="shared" ca="1" si="309"/>
        <v>#NAME?</v>
      </c>
      <c r="O310" s="135" t="e">
        <f t="shared" ca="1" si="310"/>
        <v>#NAME?</v>
      </c>
      <c r="P310" s="135" t="e">
        <f t="shared" ca="1" si="297"/>
        <v>#NAME?</v>
      </c>
      <c r="Q310" s="138"/>
      <c r="R310" s="138"/>
      <c r="S310" s="134"/>
      <c r="T310" s="140">
        <v>3410101302771</v>
      </c>
      <c r="U310" s="140">
        <v>3410101302771</v>
      </c>
      <c r="V310" s="131">
        <f t="shared" si="298"/>
        <v>1</v>
      </c>
      <c r="W310" s="68" t="e">
        <f t="shared" ca="1" si="299"/>
        <v>#NAME?</v>
      </c>
      <c r="X310" s="139"/>
      <c r="Y310" s="139"/>
      <c r="Z310" s="139"/>
      <c r="AA310" s="139"/>
      <c r="AB310" s="139"/>
      <c r="AC310" s="139"/>
      <c r="AD310" s="139"/>
      <c r="AE310" s="139"/>
      <c r="AF310" s="139"/>
      <c r="AG310" s="139"/>
      <c r="AH310" s="139"/>
      <c r="AI310" s="139"/>
      <c r="AJ310" s="139"/>
      <c r="AK310" s="139"/>
      <c r="AL310" s="139"/>
      <c r="AM310" s="139"/>
      <c r="AN310" s="139"/>
      <c r="AO310" s="139"/>
      <c r="AP310" s="139"/>
      <c r="AQ310" s="139"/>
    </row>
    <row r="311" spans="1:43" ht="21.75" customHeight="1">
      <c r="A311" s="138"/>
      <c r="B311" s="133" t="str">
        <f t="array" ref="B311">INDEX(รายชื่ออาจารย์ตามสาขา!$C:$C,MATCH('เอกสารหมายเลข 1 ส่งเสิรม (2)'!$T311,รายชื่ออาจารย์ตามสาขา!$B:$B,0))</f>
        <v>นายวุฒินันต์  ประทุม</v>
      </c>
      <c r="C311" s="133" t="str">
        <f t="array" ref="C311">INDEX(รายชื่ออาจารย์ตามสาขา!$D:$D,MATCH('เอกสารหมายเลข 1 ส่งเสิรม (2)'!$T311,รายชื่ออาจารย์ตามสาขา!$B:$B,0))</f>
        <v>คณะเทคโนโลยีอุตสาหกรรม</v>
      </c>
      <c r="D311" s="134" t="str">
        <f t="array" ref="D311">INDEX(รายชื่ออาจารย์ตามสาขา!$E:$E,MATCH('เอกสารหมายเลข 1 ส่งเสิรม (2)'!$T311,รายชื่ออาจารย์ตามสาขา!$B:$B,0))</f>
        <v>สาขาวิชาโยธาและสถาปัตยกรรม</v>
      </c>
      <c r="E311" s="134"/>
      <c r="F311" s="134"/>
      <c r="G311" s="134"/>
      <c r="H311" s="134"/>
      <c r="I311" s="134" t="e">
        <f t="array" aca="1" ref="I311" ca="1">_xludf.IFNA(INDEX(รายชื่ออาจารย์ตามสาขา!$F:$F,MATCH('เอกสารหมายเลข 1 ส่งเสิรม (2)'!$T311,รายชื่ออาจารย์ตามสาขา!$B:$B,0)),"บุคคลภายนอก")</f>
        <v>#NAME?</v>
      </c>
      <c r="J311" s="135" t="e">
        <f t="shared" ca="1" si="306"/>
        <v>#NAME?</v>
      </c>
      <c r="K311" s="135" t="e">
        <f t="shared" ca="1" si="307"/>
        <v>#NAME?</v>
      </c>
      <c r="L311" s="135"/>
      <c r="M311" s="135" t="e">
        <f t="shared" ca="1" si="308"/>
        <v>#NAME?</v>
      </c>
      <c r="N311" s="135" t="e">
        <f t="shared" ca="1" si="309"/>
        <v>#NAME?</v>
      </c>
      <c r="O311" s="135" t="e">
        <f t="shared" ca="1" si="310"/>
        <v>#NAME?</v>
      </c>
      <c r="P311" s="135" t="e">
        <f t="shared" ca="1" si="297"/>
        <v>#NAME?</v>
      </c>
      <c r="Q311" s="138"/>
      <c r="R311" s="138"/>
      <c r="S311" s="134"/>
      <c r="T311" s="140">
        <v>3419900083891</v>
      </c>
      <c r="U311" s="140">
        <v>3419900083891</v>
      </c>
      <c r="V311" s="131">
        <f t="shared" si="298"/>
        <v>1</v>
      </c>
      <c r="W311" s="68" t="e">
        <f t="shared" ca="1" si="299"/>
        <v>#NAME?</v>
      </c>
      <c r="X311" s="139"/>
      <c r="Y311" s="139"/>
      <c r="Z311" s="139"/>
      <c r="AA311" s="139"/>
      <c r="AB311" s="139"/>
      <c r="AC311" s="139"/>
      <c r="AD311" s="139"/>
      <c r="AE311" s="139"/>
      <c r="AF311" s="139"/>
      <c r="AG311" s="139"/>
      <c r="AH311" s="139"/>
      <c r="AI311" s="139"/>
      <c r="AJ311" s="139"/>
      <c r="AK311" s="139"/>
      <c r="AL311" s="139"/>
      <c r="AM311" s="139"/>
      <c r="AN311" s="139"/>
      <c r="AO311" s="139"/>
      <c r="AP311" s="139"/>
      <c r="AQ311" s="139"/>
    </row>
    <row r="312" spans="1:43" ht="21.75" customHeight="1">
      <c r="A312" s="138"/>
      <c r="B312" s="133" t="str">
        <f t="array" ref="B312">INDEX(รายชื่ออาจารย์ตามสาขา!$C:$C,MATCH('เอกสารหมายเลข 1 ส่งเสิรม (2)'!$T312,รายชื่ออาจารย์ตามสาขา!$B:$B,0))</f>
        <v>นายอาณัฐพงษ์  ภาระหัส</v>
      </c>
      <c r="C312" s="133" t="str">
        <f t="array" ref="C312">INDEX(รายชื่ออาจารย์ตามสาขา!$D:$D,MATCH('เอกสารหมายเลข 1 ส่งเสิรม (2)'!$T312,รายชื่ออาจารย์ตามสาขา!$B:$B,0))</f>
        <v>คณะเทคโนโลยีอุตสาหกรรม</v>
      </c>
      <c r="D312" s="134" t="str">
        <f t="array" ref="D312">INDEX(รายชื่ออาจารย์ตามสาขา!$E:$E,MATCH('เอกสารหมายเลข 1 ส่งเสิรม (2)'!$T312,รายชื่ออาจารย์ตามสาขา!$B:$B,0))</f>
        <v>สาขาวิชาโยธาและสถาปัตยกรรม</v>
      </c>
      <c r="E312" s="134"/>
      <c r="F312" s="134"/>
      <c r="G312" s="134"/>
      <c r="H312" s="134"/>
      <c r="I312" s="134" t="e">
        <f t="array" aca="1" ref="I312" ca="1">_xludf.IFNA(INDEX(รายชื่ออาจารย์ตามสาขา!$F:$F,MATCH('เอกสารหมายเลข 1 ส่งเสิรม (2)'!$T312,รายชื่ออาจารย์ตามสาขา!$B:$B,0)),"บุคคลภายนอก")</f>
        <v>#NAME?</v>
      </c>
      <c r="J312" s="135" t="e">
        <f t="shared" ca="1" si="306"/>
        <v>#NAME?</v>
      </c>
      <c r="K312" s="135" t="e">
        <f t="shared" ca="1" si="307"/>
        <v>#NAME?</v>
      </c>
      <c r="L312" s="135"/>
      <c r="M312" s="135" t="e">
        <f t="shared" ca="1" si="308"/>
        <v>#NAME?</v>
      </c>
      <c r="N312" s="135" t="e">
        <f t="shared" ca="1" si="309"/>
        <v>#NAME?</v>
      </c>
      <c r="O312" s="135" t="e">
        <f t="shared" ca="1" si="310"/>
        <v>#NAME?</v>
      </c>
      <c r="P312" s="135" t="e">
        <f t="shared" ca="1" si="297"/>
        <v>#NAME?</v>
      </c>
      <c r="Q312" s="138"/>
      <c r="R312" s="138"/>
      <c r="S312" s="134"/>
      <c r="T312" s="140">
        <v>1470100019344</v>
      </c>
      <c r="U312" s="140">
        <v>1470100019344</v>
      </c>
      <c r="V312" s="131">
        <f t="shared" si="298"/>
        <v>1</v>
      </c>
      <c r="W312" s="68" t="e">
        <f t="shared" ca="1" si="299"/>
        <v>#NAME?</v>
      </c>
      <c r="X312" s="139"/>
      <c r="Y312" s="139"/>
      <c r="Z312" s="139"/>
      <c r="AA312" s="139"/>
      <c r="AB312" s="139"/>
      <c r="AC312" s="139"/>
      <c r="AD312" s="139"/>
      <c r="AE312" s="139"/>
      <c r="AF312" s="139"/>
      <c r="AG312" s="139"/>
      <c r="AH312" s="139"/>
      <c r="AI312" s="139"/>
      <c r="AJ312" s="139"/>
      <c r="AK312" s="139"/>
      <c r="AL312" s="139"/>
      <c r="AM312" s="139"/>
      <c r="AN312" s="139"/>
      <c r="AO312" s="139"/>
      <c r="AP312" s="139"/>
      <c r="AQ312" s="139"/>
    </row>
    <row r="313" spans="1:43" ht="21.75" customHeight="1">
      <c r="A313" s="138"/>
      <c r="B313" s="133" t="str">
        <f t="array" ref="B313">INDEX(รายชื่ออาจารย์ตามสาขา!$C:$C,MATCH('เอกสารหมายเลข 1 ส่งเสิรม (2)'!$T313,รายชื่ออาจารย์ตามสาขา!$B:$B,0))</f>
        <v>นายวรวุฒิ  สร้อยคำ</v>
      </c>
      <c r="C313" s="133" t="str">
        <f t="array" ref="C313">INDEX(รายชื่ออาจารย์ตามสาขา!$D:$D,MATCH('เอกสารหมายเลข 1 ส่งเสิรม (2)'!$T313,รายชื่ออาจารย์ตามสาขา!$B:$B,0))</f>
        <v>คณะเทคโนโลยีอุตสาหกรรม</v>
      </c>
      <c r="D313" s="134" t="str">
        <f t="array" ref="D313">INDEX(รายชื่ออาจารย์ตามสาขา!$E:$E,MATCH('เอกสารหมายเลข 1 ส่งเสิรม (2)'!$T313,รายชื่ออาจารย์ตามสาขา!$B:$B,0))</f>
        <v>สาขาวิชาโยธาและสถาปัตยกรรม</v>
      </c>
      <c r="E313" s="134"/>
      <c r="F313" s="134"/>
      <c r="G313" s="134"/>
      <c r="H313" s="134"/>
      <c r="I313" s="134" t="e">
        <f t="array" aca="1" ref="I313" ca="1">_xludf.IFNA(INDEX(รายชื่ออาจารย์ตามสาขา!$F:$F,MATCH('เอกสารหมายเลข 1 ส่งเสิรม (2)'!$T313,รายชื่ออาจารย์ตามสาขา!$B:$B,0)),"บุคคลภายนอก")</f>
        <v>#NAME?</v>
      </c>
      <c r="J313" s="135" t="e">
        <f t="shared" ca="1" si="306"/>
        <v>#NAME?</v>
      </c>
      <c r="K313" s="135" t="e">
        <f t="shared" ca="1" si="307"/>
        <v>#NAME?</v>
      </c>
      <c r="L313" s="135"/>
      <c r="M313" s="135" t="e">
        <f t="shared" ca="1" si="308"/>
        <v>#NAME?</v>
      </c>
      <c r="N313" s="135" t="e">
        <f t="shared" ca="1" si="309"/>
        <v>#NAME?</v>
      </c>
      <c r="O313" s="135" t="e">
        <f t="shared" ca="1" si="310"/>
        <v>#NAME?</v>
      </c>
      <c r="P313" s="135" t="e">
        <f t="shared" ca="1" si="297"/>
        <v>#NAME?</v>
      </c>
      <c r="Q313" s="138"/>
      <c r="R313" s="138"/>
      <c r="S313" s="134"/>
      <c r="T313" s="140">
        <v>1470800183767</v>
      </c>
      <c r="U313" s="140">
        <v>1470800183767</v>
      </c>
      <c r="V313" s="131">
        <f t="shared" si="298"/>
        <v>1</v>
      </c>
      <c r="W313" s="68" t="e">
        <f t="shared" ca="1" si="299"/>
        <v>#NAME?</v>
      </c>
      <c r="X313" s="139"/>
      <c r="Y313" s="139"/>
      <c r="Z313" s="139"/>
      <c r="AA313" s="139"/>
      <c r="AB313" s="139"/>
      <c r="AC313" s="139"/>
      <c r="AD313" s="139"/>
      <c r="AE313" s="139"/>
      <c r="AF313" s="139"/>
      <c r="AG313" s="139"/>
      <c r="AH313" s="139"/>
      <c r="AI313" s="139"/>
      <c r="AJ313" s="139"/>
      <c r="AK313" s="139"/>
      <c r="AL313" s="139"/>
      <c r="AM313" s="139"/>
      <c r="AN313" s="139"/>
      <c r="AO313" s="139"/>
      <c r="AP313" s="139"/>
      <c r="AQ313" s="139"/>
    </row>
    <row r="314" spans="1:43" ht="21.75" customHeight="1">
      <c r="A314" s="138"/>
      <c r="B314" s="133" t="str">
        <f t="array" ref="B314">INDEX(รายชื่ออาจารย์ตามสาขา!$C:$C,MATCH('เอกสารหมายเลข 1 ส่งเสิรม (2)'!$T314,รายชื่ออาจารย์ตามสาขา!$B:$B,0))</f>
        <v>นายมาณพ  ต้นเคน</v>
      </c>
      <c r="C314" s="133" t="str">
        <f t="array" ref="C314">INDEX(รายชื่ออาจารย์ตามสาขา!$D:$D,MATCH('เอกสารหมายเลข 1 ส่งเสิรม (2)'!$T314,รายชื่ออาจารย์ตามสาขา!$B:$B,0))</f>
        <v>คณะเทคโนโลยีอุตสาหกรรม</v>
      </c>
      <c r="D314" s="134" t="str">
        <f t="array" ref="D314">INDEX(รายชื่ออาจารย์ตามสาขา!$E:$E,MATCH('เอกสารหมายเลข 1 ส่งเสิรม (2)'!$T314,รายชื่ออาจารย์ตามสาขา!$B:$B,0))</f>
        <v>สาขาวิชาโยธาและสถาปัตยกรรม</v>
      </c>
      <c r="E314" s="134"/>
      <c r="F314" s="134"/>
      <c r="G314" s="134"/>
      <c r="H314" s="134"/>
      <c r="I314" s="134" t="e">
        <f t="array" aca="1" ref="I314" ca="1">_xludf.IFNA(INDEX(รายชื่ออาจารย์ตามสาขา!$F:$F,MATCH('เอกสารหมายเลข 1 ส่งเสิรม (2)'!$T314,รายชื่ออาจารย์ตามสาขา!$B:$B,0)),"บุคคลภายนอก")</f>
        <v>#NAME?</v>
      </c>
      <c r="J314" s="135" t="e">
        <f t="shared" ca="1" si="306"/>
        <v>#NAME?</v>
      </c>
      <c r="K314" s="135" t="e">
        <f t="shared" ca="1" si="307"/>
        <v>#NAME?</v>
      </c>
      <c r="L314" s="135"/>
      <c r="M314" s="135" t="e">
        <f t="shared" ca="1" si="308"/>
        <v>#NAME?</v>
      </c>
      <c r="N314" s="135" t="e">
        <f t="shared" ca="1" si="309"/>
        <v>#NAME?</v>
      </c>
      <c r="O314" s="135" t="e">
        <f t="shared" ca="1" si="310"/>
        <v>#NAME?</v>
      </c>
      <c r="P314" s="135" t="e">
        <f t="shared" ca="1" si="297"/>
        <v>#NAME?</v>
      </c>
      <c r="Q314" s="138"/>
      <c r="R314" s="138"/>
      <c r="S314" s="134"/>
      <c r="T314" s="140">
        <v>1489900107611</v>
      </c>
      <c r="U314" s="140">
        <v>1489900107611</v>
      </c>
      <c r="V314" s="131">
        <f t="shared" si="298"/>
        <v>1</v>
      </c>
      <c r="W314" s="68" t="e">
        <f t="shared" ca="1" si="299"/>
        <v>#NAME?</v>
      </c>
      <c r="X314" s="139"/>
      <c r="Y314" s="139"/>
      <c r="Z314" s="139"/>
      <c r="AA314" s="139"/>
      <c r="AB314" s="139"/>
      <c r="AC314" s="139"/>
      <c r="AD314" s="139"/>
      <c r="AE314" s="139"/>
      <c r="AF314" s="139"/>
      <c r="AG314" s="139"/>
      <c r="AH314" s="139"/>
      <c r="AI314" s="139"/>
      <c r="AJ314" s="139"/>
      <c r="AK314" s="139"/>
      <c r="AL314" s="139"/>
      <c r="AM314" s="139"/>
      <c r="AN314" s="139"/>
      <c r="AO314" s="139"/>
      <c r="AP314" s="139"/>
      <c r="AQ314" s="139"/>
    </row>
    <row r="315" spans="1:43" ht="21.75" customHeight="1">
      <c r="A315" s="138"/>
      <c r="B315" s="133" t="str">
        <f t="array" ref="B315">INDEX(รายชื่ออาจารย์ตามสาขา!$C:$C,MATCH('เอกสารหมายเลข 1 ส่งเสิรม (2)'!$T315,รายชื่ออาจารย์ตามสาขา!$B:$B,0))</f>
        <v>นายวัชรกุล  ก้อนกั้น</v>
      </c>
      <c r="C315" s="133" t="str">
        <f t="array" ref="C315">INDEX(รายชื่ออาจารย์ตามสาขา!$D:$D,MATCH('เอกสารหมายเลข 1 ส่งเสิรม (2)'!$T315,รายชื่ออาจารย์ตามสาขา!$B:$B,0))</f>
        <v>คณะเทคโนโลยีอุตสาหกรรม</v>
      </c>
      <c r="D315" s="134" t="str">
        <f t="array" ref="D315">INDEX(รายชื่ออาจารย์ตามสาขา!$E:$E,MATCH('เอกสารหมายเลข 1 ส่งเสิรม (2)'!$T315,รายชื่ออาจารย์ตามสาขา!$B:$B,0))</f>
        <v>สาขาวิชาโยธาและสถาปัตยกรรม</v>
      </c>
      <c r="E315" s="134"/>
      <c r="F315" s="134"/>
      <c r="G315" s="134"/>
      <c r="H315" s="134"/>
      <c r="I315" s="134" t="e">
        <f t="array" aca="1" ref="I315" ca="1">_xludf.IFNA(INDEX(รายชื่ออาจารย์ตามสาขา!$F:$F,MATCH('เอกสารหมายเลข 1 ส่งเสิรม (2)'!$T315,รายชื่ออาจารย์ตามสาขา!$B:$B,0)),"บุคคลภายนอก")</f>
        <v>#NAME?</v>
      </c>
      <c r="J315" s="135" t="e">
        <f t="shared" ca="1" si="306"/>
        <v>#NAME?</v>
      </c>
      <c r="K315" s="135" t="e">
        <f t="shared" ca="1" si="307"/>
        <v>#NAME?</v>
      </c>
      <c r="L315" s="135"/>
      <c r="M315" s="135" t="e">
        <f t="shared" ca="1" si="308"/>
        <v>#NAME?</v>
      </c>
      <c r="N315" s="135" t="e">
        <f t="shared" ca="1" si="309"/>
        <v>#NAME?</v>
      </c>
      <c r="O315" s="135" t="e">
        <f t="shared" ca="1" si="310"/>
        <v>#NAME?</v>
      </c>
      <c r="P315" s="135" t="e">
        <f t="shared" ca="1" si="297"/>
        <v>#NAME?</v>
      </c>
      <c r="Q315" s="138"/>
      <c r="R315" s="138"/>
      <c r="S315" s="134"/>
      <c r="T315" s="140">
        <v>5470100022305</v>
      </c>
      <c r="U315" s="140">
        <v>5470100022305</v>
      </c>
      <c r="V315" s="131">
        <f t="shared" si="298"/>
        <v>1</v>
      </c>
      <c r="W315" s="68" t="e">
        <f t="shared" ca="1" si="299"/>
        <v>#NAME?</v>
      </c>
      <c r="X315" s="139"/>
      <c r="Y315" s="139"/>
      <c r="Z315" s="139"/>
      <c r="AA315" s="139"/>
      <c r="AB315" s="139"/>
      <c r="AC315" s="139"/>
      <c r="AD315" s="139"/>
      <c r="AE315" s="139"/>
      <c r="AF315" s="139"/>
      <c r="AG315" s="139"/>
      <c r="AH315" s="139"/>
      <c r="AI315" s="139"/>
      <c r="AJ315" s="139"/>
      <c r="AK315" s="139"/>
      <c r="AL315" s="139"/>
      <c r="AM315" s="139"/>
      <c r="AN315" s="139"/>
      <c r="AO315" s="139"/>
      <c r="AP315" s="139"/>
      <c r="AQ315" s="139"/>
    </row>
    <row r="316" spans="1:43" ht="21.75" customHeight="1">
      <c r="A316" s="138"/>
      <c r="B316" s="133"/>
      <c r="C316" s="133"/>
      <c r="D316" s="134"/>
      <c r="E316" s="134"/>
      <c r="F316" s="134"/>
      <c r="G316" s="134"/>
      <c r="H316" s="134"/>
      <c r="I316" s="134"/>
      <c r="J316" s="135"/>
      <c r="K316" s="135"/>
      <c r="L316" s="135"/>
      <c r="M316" s="135"/>
      <c r="N316" s="135"/>
      <c r="O316" s="135"/>
      <c r="P316" s="135">
        <f t="shared" si="297"/>
        <v>0</v>
      </c>
      <c r="Q316" s="138"/>
      <c r="R316" s="138"/>
      <c r="S316" s="134"/>
      <c r="T316" s="140"/>
      <c r="U316" s="140"/>
      <c r="V316" s="131">
        <f t="shared" si="298"/>
        <v>0</v>
      </c>
      <c r="W316" s="68">
        <f t="shared" si="299"/>
        <v>0</v>
      </c>
      <c r="X316" s="139"/>
      <c r="Y316" s="139"/>
      <c r="Z316" s="139"/>
      <c r="AA316" s="139"/>
      <c r="AB316" s="139"/>
      <c r="AC316" s="139"/>
      <c r="AD316" s="139"/>
      <c r="AE316" s="139"/>
      <c r="AF316" s="139"/>
      <c r="AG316" s="139"/>
      <c r="AH316" s="139"/>
      <c r="AI316" s="139"/>
      <c r="AJ316" s="139"/>
      <c r="AK316" s="139"/>
      <c r="AL316" s="139"/>
      <c r="AM316" s="139"/>
      <c r="AN316" s="139"/>
      <c r="AO316" s="139"/>
      <c r="AP316" s="139"/>
      <c r="AQ316" s="139"/>
    </row>
    <row r="317" spans="1:43" ht="21.75" customHeight="1">
      <c r="A317" s="141" t="str">
        <f>C320</f>
        <v>คณะมนุษยศาสตร์และสังคมศาสตร์</v>
      </c>
      <c r="B317" s="141"/>
      <c r="C317" s="141"/>
      <c r="D317" s="142"/>
      <c r="E317" s="142"/>
      <c r="F317" s="142"/>
      <c r="G317" s="142"/>
      <c r="H317" s="142" t="str">
        <f>F317&amp; " สาขา"&amp;D317&amp;" "&amp;E317&amp;" ปี "&amp;G317</f>
        <v xml:space="preserve"> สาขา  ปี </v>
      </c>
      <c r="I317" s="142"/>
      <c r="J317" s="143" t="e">
        <f t="shared" ref="J317:N317" ca="1" si="311">SUMIF($C:$C,$A317,J:J)</f>
        <v>#NAME?</v>
      </c>
      <c r="K317" s="143" t="e">
        <f t="shared" ca="1" si="311"/>
        <v>#NAME?</v>
      </c>
      <c r="L317" s="143">
        <f t="shared" si="311"/>
        <v>0</v>
      </c>
      <c r="M317" s="143" t="e">
        <f t="shared" ca="1" si="311"/>
        <v>#NAME?</v>
      </c>
      <c r="N317" s="145" t="e">
        <f t="shared" ca="1" si="311"/>
        <v>#NAME?</v>
      </c>
      <c r="O317" s="145">
        <f>IF(I317="บุคคลภายนอก",1,0)</f>
        <v>0</v>
      </c>
      <c r="P317" s="145" t="e">
        <f t="shared" ca="1" si="297"/>
        <v>#NAME?</v>
      </c>
      <c r="Q317" s="146"/>
      <c r="R317" s="146">
        <f>SUMIF($C:$C,$A317,R:R)</f>
        <v>4</v>
      </c>
      <c r="S317" s="146" t="e">
        <f t="array" aca="1" ref="S317" ca="1">_xludf.IFNA(INDEX(รายชื่ออาจารย์ตามสาขา!$D:$D,MATCH('เอกสารหมายเลข 1 ส่งเสิรม (2)'!$T317,รายชื่ออาจารย์ตามสาขา!$B:$B,0)),"")</f>
        <v>#NAME?</v>
      </c>
      <c r="T317" s="56"/>
      <c r="U317" s="56"/>
      <c r="V317" s="68">
        <f t="shared" si="298"/>
        <v>0</v>
      </c>
      <c r="W317" s="68" t="e">
        <f t="shared" ca="1" si="299"/>
        <v>#NAME?</v>
      </c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</row>
    <row r="318" spans="1:43" ht="21.75" customHeight="1">
      <c r="A318" s="141" t="s">
        <v>773</v>
      </c>
      <c r="B318" s="141"/>
      <c r="C318" s="141"/>
      <c r="D318" s="142"/>
      <c r="E318" s="142"/>
      <c r="F318" s="142"/>
      <c r="G318" s="142"/>
      <c r="H318" s="142"/>
      <c r="I318" s="142"/>
      <c r="J318" s="143" t="e">
        <f t="shared" ref="J318:O318" ca="1" si="312">J317-J393</f>
        <v>#NAME?</v>
      </c>
      <c r="K318" s="143" t="e">
        <f t="shared" ca="1" si="312"/>
        <v>#NAME?</v>
      </c>
      <c r="L318" s="143">
        <f t="shared" si="312"/>
        <v>0</v>
      </c>
      <c r="M318" s="143" t="e">
        <f t="shared" ca="1" si="312"/>
        <v>#NAME?</v>
      </c>
      <c r="N318" s="143" t="e">
        <f t="shared" ca="1" si="312"/>
        <v>#NAME?</v>
      </c>
      <c r="O318" s="143" t="e">
        <f t="shared" ca="1" si="312"/>
        <v>#NAME?</v>
      </c>
      <c r="P318" s="145" t="e">
        <f t="shared" ca="1" si="297"/>
        <v>#NAME?</v>
      </c>
      <c r="Q318" s="146"/>
      <c r="R318" s="146"/>
      <c r="S318" s="146" t="e">
        <f t="array" aca="1" ref="S318" ca="1">_xludf.IFNA(INDEX(รายชื่ออาจารย์ตามสาขา!$D:$D,MATCH('เอกสารหมายเลข 1 ส่งเสิรม (2)'!$T318,รายชื่ออาจารย์ตามสาขา!$B:$B,0)),"")</f>
        <v>#NAME?</v>
      </c>
      <c r="T318" s="56"/>
      <c r="U318" s="56"/>
      <c r="V318" s="68">
        <f t="shared" si="298"/>
        <v>0</v>
      </c>
      <c r="W318" s="68" t="e">
        <f t="shared" ca="1" si="299"/>
        <v>#NAME?</v>
      </c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</row>
    <row r="319" spans="1:43" ht="21.75" customHeight="1">
      <c r="A319" s="103">
        <v>1</v>
      </c>
      <c r="B319" s="104" t="str">
        <f>F320&amp; " สาขา"&amp;D320&amp;" "&amp;E320&amp;" ปี "&amp;G320</f>
        <v>ศิลปศาสตรบัณฑิต สาขาการท่องเที่ยว ปรับปรุง ปี 2559</v>
      </c>
      <c r="C319" s="104"/>
      <c r="D319" s="105"/>
      <c r="E319" s="105"/>
      <c r="F319" s="105"/>
      <c r="G319" s="105"/>
      <c r="H319" s="105"/>
      <c r="I319" s="105"/>
      <c r="J319" s="106" t="e">
        <f t="shared" ref="J319:O319" ca="1" si="313">SUMIF($H:$H,$B319,J:J)</f>
        <v>#NAME?</v>
      </c>
      <c r="K319" s="106" t="e">
        <f t="shared" ca="1" si="313"/>
        <v>#NAME?</v>
      </c>
      <c r="L319" s="106">
        <f t="shared" si="313"/>
        <v>0</v>
      </c>
      <c r="M319" s="106" t="e">
        <f t="shared" ca="1" si="313"/>
        <v>#NAME?</v>
      </c>
      <c r="N319" s="106" t="e">
        <f t="shared" ca="1" si="313"/>
        <v>#NAME?</v>
      </c>
      <c r="O319" s="106" t="e">
        <f t="shared" ca="1" si="313"/>
        <v>#NAME?</v>
      </c>
      <c r="P319" s="106" t="e">
        <f t="shared" ca="1" si="297"/>
        <v>#NAME?</v>
      </c>
      <c r="Q319" s="103"/>
      <c r="R319" s="103"/>
      <c r="S319" s="105"/>
      <c r="T319" s="58"/>
      <c r="U319" s="58"/>
      <c r="V319" s="68">
        <f t="shared" si="298"/>
        <v>0</v>
      </c>
      <c r="W319" s="68" t="e">
        <f t="shared" ca="1" si="299"/>
        <v>#NAME?</v>
      </c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</row>
    <row r="320" spans="1:43" ht="21.75" customHeight="1">
      <c r="A320" s="97"/>
      <c r="B320" s="98" t="s">
        <v>337</v>
      </c>
      <c r="C320" s="98" t="s">
        <v>331</v>
      </c>
      <c r="D320" s="99" t="s">
        <v>336</v>
      </c>
      <c r="E320" s="99" t="s">
        <v>46</v>
      </c>
      <c r="F320" s="99" t="s">
        <v>335</v>
      </c>
      <c r="G320" s="99" t="s">
        <v>45</v>
      </c>
      <c r="H320" s="99" t="str">
        <f t="shared" ref="H320:H324" si="314">F320&amp; " สาขา"&amp;D320&amp;" "&amp;E320&amp;" ปี "&amp;G320</f>
        <v>ศิลปศาสตรบัณฑิต สาขาการท่องเที่ยว ปรับปรุง ปี 2559</v>
      </c>
      <c r="I320" s="99" t="e">
        <f t="array" aca="1" ref="I320" ca="1">_xludf.IFNA(INDEX(รายชื่ออาจารย์ตามสาขา!$F:$F,MATCH('เอกสารหมายเลข 1 ส่งเสิรม (2)'!$T320,รายชื่ออาจารย์ตามสาขา!$B:$B,0)),"บุคคลภายนอก")</f>
        <v>#NAME?</v>
      </c>
      <c r="J320" s="100" t="e">
        <f t="shared" ref="J320:J324" ca="1" si="315">IF(I320="ข้าราชการพลเรือนในสถาบันอุดมศึกษา",1,0)</f>
        <v>#NAME?</v>
      </c>
      <c r="K320" s="100" t="e">
        <f t="shared" ref="K320:K324" ca="1" si="316">IF(I320="พนักงานมหาวิทยาลัย",1,0)</f>
        <v>#NAME?</v>
      </c>
      <c r="L320" s="100"/>
      <c r="M320" s="100" t="e">
        <f t="shared" ref="M320:M324" ca="1" si="317">IF(I320="ลูกจ้างชั่วคราวรายเดือน",1,0)</f>
        <v>#NAME?</v>
      </c>
      <c r="N320" s="100" t="e">
        <f t="shared" ref="N320:N324" ca="1" si="318">IF(I320="อาจารย์พิเศษรายชั่วโมง",1,0)</f>
        <v>#NAME?</v>
      </c>
      <c r="O320" s="100" t="e">
        <f t="shared" ref="O320:O324" ca="1" si="319">IF(I320="บุคคลภายนอก",1,0)</f>
        <v>#NAME?</v>
      </c>
      <c r="P320" s="100" t="e">
        <f t="shared" ca="1" si="297"/>
        <v>#NAME?</v>
      </c>
      <c r="Q320" s="97"/>
      <c r="R320" s="97"/>
      <c r="S320" s="99"/>
      <c r="T320" s="8">
        <v>3470101491965</v>
      </c>
      <c r="U320" s="8">
        <v>3470101491965</v>
      </c>
      <c r="V320" s="68">
        <f t="shared" si="298"/>
        <v>1</v>
      </c>
      <c r="W320" s="68" t="e">
        <f t="shared" ca="1" si="299"/>
        <v>#NAME?</v>
      </c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</row>
    <row r="321" spans="1:43" ht="21.75" customHeight="1">
      <c r="A321" s="97"/>
      <c r="B321" s="98" t="s">
        <v>339</v>
      </c>
      <c r="C321" s="98" t="s">
        <v>331</v>
      </c>
      <c r="D321" s="99" t="s">
        <v>336</v>
      </c>
      <c r="E321" s="99" t="s">
        <v>46</v>
      </c>
      <c r="F321" s="99" t="s">
        <v>335</v>
      </c>
      <c r="G321" s="99" t="s">
        <v>45</v>
      </c>
      <c r="H321" s="99" t="str">
        <f t="shared" si="314"/>
        <v>ศิลปศาสตรบัณฑิต สาขาการท่องเที่ยว ปรับปรุง ปี 2559</v>
      </c>
      <c r="I321" s="99" t="e">
        <f t="array" aca="1" ref="I321" ca="1">_xludf.IFNA(INDEX(รายชื่ออาจารย์ตามสาขา!$F:$F,MATCH('เอกสารหมายเลข 1 ส่งเสิรม (2)'!$T321,รายชื่ออาจารย์ตามสาขา!$B:$B,0)),"บุคคลภายนอก")</f>
        <v>#NAME?</v>
      </c>
      <c r="J321" s="100" t="e">
        <f t="shared" ca="1" si="315"/>
        <v>#NAME?</v>
      </c>
      <c r="K321" s="100" t="e">
        <f t="shared" ca="1" si="316"/>
        <v>#NAME?</v>
      </c>
      <c r="L321" s="100"/>
      <c r="M321" s="100" t="e">
        <f t="shared" ca="1" si="317"/>
        <v>#NAME?</v>
      </c>
      <c r="N321" s="100" t="e">
        <f t="shared" ca="1" si="318"/>
        <v>#NAME?</v>
      </c>
      <c r="O321" s="100" t="e">
        <f t="shared" ca="1" si="319"/>
        <v>#NAME?</v>
      </c>
      <c r="P321" s="100" t="e">
        <f t="shared" ca="1" si="297"/>
        <v>#NAME?</v>
      </c>
      <c r="Q321" s="97"/>
      <c r="R321" s="97"/>
      <c r="S321" s="99"/>
      <c r="T321" s="8">
        <v>3470100836080</v>
      </c>
      <c r="U321" s="8">
        <v>3470100836080</v>
      </c>
      <c r="V321" s="68">
        <f t="shared" si="298"/>
        <v>1</v>
      </c>
      <c r="W321" s="68" t="e">
        <f t="shared" ca="1" si="299"/>
        <v>#NAME?</v>
      </c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</row>
    <row r="322" spans="1:43" ht="21.75" customHeight="1">
      <c r="A322" s="97"/>
      <c r="B322" s="98" t="s">
        <v>341</v>
      </c>
      <c r="C322" s="98" t="s">
        <v>331</v>
      </c>
      <c r="D322" s="99" t="s">
        <v>336</v>
      </c>
      <c r="E322" s="99" t="s">
        <v>46</v>
      </c>
      <c r="F322" s="99" t="s">
        <v>335</v>
      </c>
      <c r="G322" s="99" t="s">
        <v>45</v>
      </c>
      <c r="H322" s="99" t="str">
        <f t="shared" si="314"/>
        <v>ศิลปศาสตรบัณฑิต สาขาการท่องเที่ยว ปรับปรุง ปี 2559</v>
      </c>
      <c r="I322" s="99" t="e">
        <f t="array" aca="1" ref="I322" ca="1">_xludf.IFNA(INDEX(รายชื่ออาจารย์ตามสาขา!$F:$F,MATCH('เอกสารหมายเลข 1 ส่งเสิรม (2)'!$T322,รายชื่ออาจารย์ตามสาขา!$B:$B,0)),"บุคคลภายนอก")</f>
        <v>#NAME?</v>
      </c>
      <c r="J322" s="100" t="e">
        <f t="shared" ca="1" si="315"/>
        <v>#NAME?</v>
      </c>
      <c r="K322" s="100" t="e">
        <f t="shared" ca="1" si="316"/>
        <v>#NAME?</v>
      </c>
      <c r="L322" s="100"/>
      <c r="M322" s="100" t="e">
        <f t="shared" ca="1" si="317"/>
        <v>#NAME?</v>
      </c>
      <c r="N322" s="100" t="e">
        <f t="shared" ca="1" si="318"/>
        <v>#NAME?</v>
      </c>
      <c r="O322" s="100" t="e">
        <f t="shared" ca="1" si="319"/>
        <v>#NAME?</v>
      </c>
      <c r="P322" s="100" t="e">
        <f t="shared" ca="1" si="297"/>
        <v>#NAME?</v>
      </c>
      <c r="Q322" s="97"/>
      <c r="R322" s="97"/>
      <c r="S322" s="99"/>
      <c r="T322" s="8">
        <v>3470600133215</v>
      </c>
      <c r="U322" s="8">
        <v>3470600133215</v>
      </c>
      <c r="V322" s="68">
        <f t="shared" si="298"/>
        <v>1</v>
      </c>
      <c r="W322" s="68" t="e">
        <f t="shared" ca="1" si="299"/>
        <v>#NAME?</v>
      </c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</row>
    <row r="323" spans="1:43" ht="21.75" customHeight="1">
      <c r="A323" s="97"/>
      <c r="B323" s="98" t="s">
        <v>334</v>
      </c>
      <c r="C323" s="98" t="s">
        <v>331</v>
      </c>
      <c r="D323" s="99" t="s">
        <v>336</v>
      </c>
      <c r="E323" s="99" t="s">
        <v>46</v>
      </c>
      <c r="F323" s="99" t="s">
        <v>335</v>
      </c>
      <c r="G323" s="99" t="s">
        <v>45</v>
      </c>
      <c r="H323" s="99" t="str">
        <f t="shared" si="314"/>
        <v>ศิลปศาสตรบัณฑิต สาขาการท่องเที่ยว ปรับปรุง ปี 2559</v>
      </c>
      <c r="I323" s="99" t="e">
        <f t="array" aca="1" ref="I323" ca="1">_xludf.IFNA(INDEX(รายชื่ออาจารย์ตามสาขา!$F:$F,MATCH('เอกสารหมายเลข 1 ส่งเสิรม (2)'!$T323,รายชื่ออาจารย์ตามสาขา!$B:$B,0)),"บุคคลภายนอก")</f>
        <v>#NAME?</v>
      </c>
      <c r="J323" s="100" t="e">
        <f t="shared" ca="1" si="315"/>
        <v>#NAME?</v>
      </c>
      <c r="K323" s="100" t="e">
        <f t="shared" ca="1" si="316"/>
        <v>#NAME?</v>
      </c>
      <c r="L323" s="100"/>
      <c r="M323" s="100" t="e">
        <f t="shared" ca="1" si="317"/>
        <v>#NAME?</v>
      </c>
      <c r="N323" s="100" t="e">
        <f t="shared" ca="1" si="318"/>
        <v>#NAME?</v>
      </c>
      <c r="O323" s="100" t="e">
        <f t="shared" ca="1" si="319"/>
        <v>#NAME?</v>
      </c>
      <c r="P323" s="100" t="e">
        <f t="shared" ca="1" si="297"/>
        <v>#NAME?</v>
      </c>
      <c r="Q323" s="97"/>
      <c r="R323" s="97"/>
      <c r="S323" s="99"/>
      <c r="T323" s="8">
        <v>3470100836438</v>
      </c>
      <c r="U323" s="8">
        <v>3470100836438</v>
      </c>
      <c r="V323" s="68">
        <f t="shared" si="298"/>
        <v>1</v>
      </c>
      <c r="W323" s="68" t="e">
        <f t="shared" ca="1" si="299"/>
        <v>#NAME?</v>
      </c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</row>
    <row r="324" spans="1:43" ht="21.75" customHeight="1">
      <c r="A324" s="97"/>
      <c r="B324" s="98" t="s">
        <v>340</v>
      </c>
      <c r="C324" s="98" t="s">
        <v>331</v>
      </c>
      <c r="D324" s="99" t="s">
        <v>336</v>
      </c>
      <c r="E324" s="99" t="s">
        <v>46</v>
      </c>
      <c r="F324" s="99" t="s">
        <v>335</v>
      </c>
      <c r="G324" s="99" t="s">
        <v>45</v>
      </c>
      <c r="H324" s="99" t="str">
        <f t="shared" si="314"/>
        <v>ศิลปศาสตรบัณฑิต สาขาการท่องเที่ยว ปรับปรุง ปี 2559</v>
      </c>
      <c r="I324" s="99" t="e">
        <f t="array" aca="1" ref="I324" ca="1">_xludf.IFNA(INDEX(รายชื่ออาจารย์ตามสาขา!$F:$F,MATCH('เอกสารหมายเลข 1 ส่งเสิรม (2)'!$T324,รายชื่ออาจารย์ตามสาขา!$B:$B,0)),"บุคคลภายนอก")</f>
        <v>#NAME?</v>
      </c>
      <c r="J324" s="100" t="e">
        <f t="shared" ca="1" si="315"/>
        <v>#NAME?</v>
      </c>
      <c r="K324" s="100" t="e">
        <f t="shared" ca="1" si="316"/>
        <v>#NAME?</v>
      </c>
      <c r="L324" s="100"/>
      <c r="M324" s="100" t="e">
        <f t="shared" ca="1" si="317"/>
        <v>#NAME?</v>
      </c>
      <c r="N324" s="100" t="e">
        <f t="shared" ca="1" si="318"/>
        <v>#NAME?</v>
      </c>
      <c r="O324" s="100" t="e">
        <f t="shared" ca="1" si="319"/>
        <v>#NAME?</v>
      </c>
      <c r="P324" s="100" t="e">
        <f t="shared" ca="1" si="297"/>
        <v>#NAME?</v>
      </c>
      <c r="Q324" s="97"/>
      <c r="R324" s="97"/>
      <c r="S324" s="99"/>
      <c r="T324" s="8">
        <v>3470500039951</v>
      </c>
      <c r="U324" s="8">
        <v>3470500039951</v>
      </c>
      <c r="V324" s="68">
        <f t="shared" si="298"/>
        <v>1</v>
      </c>
      <c r="W324" s="68" t="e">
        <f t="shared" ca="1" si="299"/>
        <v>#NAME?</v>
      </c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</row>
    <row r="325" spans="1:43" ht="21.75" customHeight="1">
      <c r="A325" s="103">
        <v>2</v>
      </c>
      <c r="B325" s="104" t="str">
        <f>F326&amp; " สาขา"&amp;D326&amp;" "&amp;E326&amp;" ปี "&amp;G326</f>
        <v>ศิลปศาสตรบัณฑิต สาขาการพัฒนาชุมชน ปรับปรุง ปี 2559</v>
      </c>
      <c r="C325" s="104"/>
      <c r="D325" s="105"/>
      <c r="E325" s="105"/>
      <c r="F325" s="105"/>
      <c r="G325" s="105"/>
      <c r="H325" s="105"/>
      <c r="I325" s="105"/>
      <c r="J325" s="106" t="e">
        <f t="shared" ref="J325:O325" ca="1" si="320">SUMIF($H:$H,$B325,J:J)</f>
        <v>#NAME?</v>
      </c>
      <c r="K325" s="106" t="e">
        <f t="shared" ca="1" si="320"/>
        <v>#NAME?</v>
      </c>
      <c r="L325" s="106">
        <f t="shared" si="320"/>
        <v>0</v>
      </c>
      <c r="M325" s="106" t="e">
        <f t="shared" ca="1" si="320"/>
        <v>#NAME?</v>
      </c>
      <c r="N325" s="106" t="e">
        <f t="shared" ca="1" si="320"/>
        <v>#NAME?</v>
      </c>
      <c r="O325" s="106" t="e">
        <f t="shared" ca="1" si="320"/>
        <v>#NAME?</v>
      </c>
      <c r="P325" s="106" t="e">
        <f t="shared" ca="1" si="297"/>
        <v>#NAME?</v>
      </c>
      <c r="Q325" s="103"/>
      <c r="R325" s="103"/>
      <c r="S325" s="105"/>
      <c r="T325" s="58"/>
      <c r="U325" s="58"/>
      <c r="V325" s="68">
        <f t="shared" si="298"/>
        <v>0</v>
      </c>
      <c r="W325" s="68" t="e">
        <f t="shared" ca="1" si="299"/>
        <v>#NAME?</v>
      </c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</row>
    <row r="326" spans="1:43" ht="21.75" customHeight="1">
      <c r="A326" s="97"/>
      <c r="B326" s="98" t="s">
        <v>377</v>
      </c>
      <c r="C326" s="98" t="s">
        <v>331</v>
      </c>
      <c r="D326" s="99" t="s">
        <v>375</v>
      </c>
      <c r="E326" s="99" t="s">
        <v>46</v>
      </c>
      <c r="F326" s="99" t="s">
        <v>335</v>
      </c>
      <c r="G326" s="99" t="s">
        <v>45</v>
      </c>
      <c r="H326" s="99" t="str">
        <f t="shared" ref="H326:H330" si="321">F326&amp; " สาขา"&amp;D326&amp;" "&amp;E326&amp;" ปี "&amp;G326</f>
        <v>ศิลปศาสตรบัณฑิต สาขาการพัฒนาชุมชน ปรับปรุง ปี 2559</v>
      </c>
      <c r="I326" s="99" t="e">
        <f t="array" aca="1" ref="I326" ca="1">_xludf.IFNA(INDEX(รายชื่ออาจารย์ตามสาขา!$F:$F,MATCH('เอกสารหมายเลข 1 ส่งเสิรม (2)'!$T326,รายชื่ออาจารย์ตามสาขา!$B:$B,0)),"บุคคลภายนอก")</f>
        <v>#NAME?</v>
      </c>
      <c r="J326" s="100" t="e">
        <f t="shared" ref="J326:J330" ca="1" si="322">IF(I326="ข้าราชการพลเรือนในสถาบันอุดมศึกษา",1,0)</f>
        <v>#NAME?</v>
      </c>
      <c r="K326" s="100" t="e">
        <f t="shared" ref="K326:K330" ca="1" si="323">IF(I326="พนักงานมหาวิทยาลัย",1,0)</f>
        <v>#NAME?</v>
      </c>
      <c r="L326" s="100"/>
      <c r="M326" s="100" t="e">
        <f t="shared" ref="M326:M330" ca="1" si="324">IF(I326="ลูกจ้างชั่วคราวรายเดือน",1,0)</f>
        <v>#NAME?</v>
      </c>
      <c r="N326" s="100" t="e">
        <f t="shared" ref="N326:N330" ca="1" si="325">IF(I326="อาจารย์พิเศษรายชั่วโมง",1,0)</f>
        <v>#NAME?</v>
      </c>
      <c r="O326" s="100" t="e">
        <f t="shared" ref="O326:O330" ca="1" si="326">IF(I326="บุคคลภายนอก",1,0)</f>
        <v>#NAME?</v>
      </c>
      <c r="P326" s="100" t="e">
        <f t="shared" ca="1" si="297"/>
        <v>#NAME?</v>
      </c>
      <c r="Q326" s="97"/>
      <c r="R326" s="97"/>
      <c r="S326" s="99"/>
      <c r="T326" s="8">
        <v>3480600208819</v>
      </c>
      <c r="U326" s="8">
        <v>3480600208819</v>
      </c>
      <c r="V326" s="68">
        <f t="shared" si="298"/>
        <v>1</v>
      </c>
      <c r="W326" s="68" t="e">
        <f t="shared" ca="1" si="299"/>
        <v>#NAME?</v>
      </c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</row>
    <row r="327" spans="1:43" ht="21.75" customHeight="1">
      <c r="A327" s="97"/>
      <c r="B327" s="98" t="s">
        <v>479</v>
      </c>
      <c r="C327" s="98" t="s">
        <v>331</v>
      </c>
      <c r="D327" s="99" t="s">
        <v>375</v>
      </c>
      <c r="E327" s="99" t="s">
        <v>46</v>
      </c>
      <c r="F327" s="99" t="s">
        <v>335</v>
      </c>
      <c r="G327" s="99" t="s">
        <v>45</v>
      </c>
      <c r="H327" s="99" t="str">
        <f t="shared" si="321"/>
        <v>ศิลปศาสตรบัณฑิต สาขาการพัฒนาชุมชน ปรับปรุง ปี 2559</v>
      </c>
      <c r="I327" s="99" t="e">
        <f t="array" aca="1" ref="I327" ca="1">_xludf.IFNA(INDEX(รายชื่ออาจารย์ตามสาขา!$F:$F,MATCH('เอกสารหมายเลข 1 ส่งเสิรม (2)'!$T327,รายชื่ออาจารย์ตามสาขา!$B:$B,0)),"บุคคลภายนอก")</f>
        <v>#NAME?</v>
      </c>
      <c r="J327" s="100" t="e">
        <f t="shared" ca="1" si="322"/>
        <v>#NAME?</v>
      </c>
      <c r="K327" s="100" t="e">
        <f t="shared" ca="1" si="323"/>
        <v>#NAME?</v>
      </c>
      <c r="L327" s="100"/>
      <c r="M327" s="100" t="e">
        <f t="shared" ca="1" si="324"/>
        <v>#NAME?</v>
      </c>
      <c r="N327" s="100" t="e">
        <f t="shared" ca="1" si="325"/>
        <v>#NAME?</v>
      </c>
      <c r="O327" s="100" t="e">
        <f t="shared" ca="1" si="326"/>
        <v>#NAME?</v>
      </c>
      <c r="P327" s="100" t="e">
        <f t="shared" ca="1" si="297"/>
        <v>#NAME?</v>
      </c>
      <c r="Q327" s="97"/>
      <c r="R327" s="97"/>
      <c r="S327" s="99"/>
      <c r="T327" s="8">
        <v>3479900112483</v>
      </c>
      <c r="U327" s="8">
        <v>3479900112483</v>
      </c>
      <c r="V327" s="68">
        <f t="shared" si="298"/>
        <v>1</v>
      </c>
      <c r="W327" s="68" t="e">
        <f t="shared" ca="1" si="299"/>
        <v>#NAME?</v>
      </c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</row>
    <row r="328" spans="1:43" ht="21.75" customHeight="1">
      <c r="A328" s="97"/>
      <c r="B328" s="98" t="s">
        <v>476</v>
      </c>
      <c r="C328" s="98" t="s">
        <v>331</v>
      </c>
      <c r="D328" s="99" t="s">
        <v>375</v>
      </c>
      <c r="E328" s="99" t="s">
        <v>46</v>
      </c>
      <c r="F328" s="99" t="s">
        <v>335</v>
      </c>
      <c r="G328" s="99" t="s">
        <v>45</v>
      </c>
      <c r="H328" s="99" t="str">
        <f t="shared" si="321"/>
        <v>ศิลปศาสตรบัณฑิต สาขาการพัฒนาชุมชน ปรับปรุง ปี 2559</v>
      </c>
      <c r="I328" s="99" t="e">
        <f t="array" aca="1" ref="I328" ca="1">_xludf.IFNA(INDEX(รายชื่ออาจารย์ตามสาขา!$F:$F,MATCH('เอกสารหมายเลข 1 ส่งเสิรม (2)'!$T328,รายชื่ออาจารย์ตามสาขา!$B:$B,0)),"บุคคลภายนอก")</f>
        <v>#NAME?</v>
      </c>
      <c r="J328" s="100" t="e">
        <f t="shared" ca="1" si="322"/>
        <v>#NAME?</v>
      </c>
      <c r="K328" s="100" t="e">
        <f t="shared" ca="1" si="323"/>
        <v>#NAME?</v>
      </c>
      <c r="L328" s="100"/>
      <c r="M328" s="100" t="e">
        <f t="shared" ca="1" si="324"/>
        <v>#NAME?</v>
      </c>
      <c r="N328" s="100" t="e">
        <f t="shared" ca="1" si="325"/>
        <v>#NAME?</v>
      </c>
      <c r="O328" s="100" t="e">
        <f t="shared" ca="1" si="326"/>
        <v>#NAME?</v>
      </c>
      <c r="P328" s="100" t="e">
        <f t="shared" ca="1" si="297"/>
        <v>#NAME?</v>
      </c>
      <c r="Q328" s="97"/>
      <c r="R328" s="97"/>
      <c r="S328" s="99"/>
      <c r="T328" s="8">
        <v>3471000346791</v>
      </c>
      <c r="U328" s="8">
        <v>3471000346791</v>
      </c>
      <c r="V328" s="68">
        <f t="shared" si="298"/>
        <v>1</v>
      </c>
      <c r="W328" s="68" t="e">
        <f t="shared" ca="1" si="299"/>
        <v>#NAME?</v>
      </c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</row>
    <row r="329" spans="1:43" ht="21.75" customHeight="1">
      <c r="A329" s="97"/>
      <c r="B329" s="98" t="s">
        <v>480</v>
      </c>
      <c r="C329" s="98" t="s">
        <v>331</v>
      </c>
      <c r="D329" s="99" t="s">
        <v>375</v>
      </c>
      <c r="E329" s="99" t="s">
        <v>46</v>
      </c>
      <c r="F329" s="99" t="s">
        <v>335</v>
      </c>
      <c r="G329" s="99" t="s">
        <v>45</v>
      </c>
      <c r="H329" s="99" t="str">
        <f t="shared" si="321"/>
        <v>ศิลปศาสตรบัณฑิต สาขาการพัฒนาชุมชน ปรับปรุง ปี 2559</v>
      </c>
      <c r="I329" s="99" t="e">
        <f t="array" aca="1" ref="I329" ca="1">_xludf.IFNA(INDEX(รายชื่ออาจารย์ตามสาขา!$F:$F,MATCH('เอกสารหมายเลข 1 ส่งเสิรม (2)'!$T329,รายชื่ออาจารย์ตามสาขา!$B:$B,0)),"บุคคลภายนอก")</f>
        <v>#NAME?</v>
      </c>
      <c r="J329" s="100" t="e">
        <f t="shared" ca="1" si="322"/>
        <v>#NAME?</v>
      </c>
      <c r="K329" s="100" t="e">
        <f t="shared" ca="1" si="323"/>
        <v>#NAME?</v>
      </c>
      <c r="L329" s="100"/>
      <c r="M329" s="100" t="e">
        <f t="shared" ca="1" si="324"/>
        <v>#NAME?</v>
      </c>
      <c r="N329" s="100" t="e">
        <f t="shared" ca="1" si="325"/>
        <v>#NAME?</v>
      </c>
      <c r="O329" s="100" t="e">
        <f t="shared" ca="1" si="326"/>
        <v>#NAME?</v>
      </c>
      <c r="P329" s="100" t="e">
        <f t="shared" ca="1" si="297"/>
        <v>#NAME?</v>
      </c>
      <c r="Q329" s="97"/>
      <c r="R329" s="97"/>
      <c r="S329" s="99"/>
      <c r="T329" s="8">
        <v>3500400239051</v>
      </c>
      <c r="U329" s="8">
        <v>3500400239051</v>
      </c>
      <c r="V329" s="68">
        <f t="shared" si="298"/>
        <v>1</v>
      </c>
      <c r="W329" s="68" t="e">
        <f t="shared" ca="1" si="299"/>
        <v>#NAME?</v>
      </c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</row>
    <row r="330" spans="1:43" ht="21.75" customHeight="1">
      <c r="A330" s="97"/>
      <c r="B330" s="98" t="s">
        <v>374</v>
      </c>
      <c r="C330" s="98" t="s">
        <v>331</v>
      </c>
      <c r="D330" s="99" t="s">
        <v>375</v>
      </c>
      <c r="E330" s="99" t="s">
        <v>46</v>
      </c>
      <c r="F330" s="99" t="s">
        <v>335</v>
      </c>
      <c r="G330" s="99" t="s">
        <v>45</v>
      </c>
      <c r="H330" s="99" t="str">
        <f t="shared" si="321"/>
        <v>ศิลปศาสตรบัณฑิต สาขาการพัฒนาชุมชน ปรับปรุง ปี 2559</v>
      </c>
      <c r="I330" s="99" t="e">
        <f t="array" aca="1" ref="I330" ca="1">_xludf.IFNA(INDEX(รายชื่ออาจารย์ตามสาขา!$F:$F,MATCH('เอกสารหมายเลข 1 ส่งเสิรม (2)'!$T330,รายชื่ออาจารย์ตามสาขา!$B:$B,0)),"บุคคลภายนอก")</f>
        <v>#NAME?</v>
      </c>
      <c r="J330" s="100" t="e">
        <f t="shared" ca="1" si="322"/>
        <v>#NAME?</v>
      </c>
      <c r="K330" s="100" t="e">
        <f t="shared" ca="1" si="323"/>
        <v>#NAME?</v>
      </c>
      <c r="L330" s="100"/>
      <c r="M330" s="100" t="e">
        <f t="shared" ca="1" si="324"/>
        <v>#NAME?</v>
      </c>
      <c r="N330" s="100" t="e">
        <f t="shared" ca="1" si="325"/>
        <v>#NAME?</v>
      </c>
      <c r="O330" s="100" t="e">
        <f t="shared" ca="1" si="326"/>
        <v>#NAME?</v>
      </c>
      <c r="P330" s="100" t="e">
        <f t="shared" ca="1" si="297"/>
        <v>#NAME?</v>
      </c>
      <c r="Q330" s="97"/>
      <c r="R330" s="97"/>
      <c r="S330" s="99"/>
      <c r="T330" s="8">
        <v>1470100056622</v>
      </c>
      <c r="U330" s="8">
        <v>1470100056622</v>
      </c>
      <c r="V330" s="68">
        <f t="shared" si="298"/>
        <v>1</v>
      </c>
      <c r="W330" s="68" t="e">
        <f t="shared" ca="1" si="299"/>
        <v>#NAME?</v>
      </c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</row>
    <row r="331" spans="1:43" ht="21.75" customHeight="1">
      <c r="A331" s="103">
        <v>3</v>
      </c>
      <c r="B331" s="104" t="str">
        <f>F332&amp; " สาขา"&amp;D332&amp;" "&amp;E332&amp;" ปี "&amp;G332</f>
        <v>ศิลปกรรมศาสตรบัณฑิต สาขาดนตรี ปรับปรุง ปี 2558</v>
      </c>
      <c r="C331" s="104"/>
      <c r="D331" s="105"/>
      <c r="E331" s="105"/>
      <c r="F331" s="105"/>
      <c r="G331" s="105"/>
      <c r="H331" s="105"/>
      <c r="I331" s="105"/>
      <c r="J331" s="106" t="e">
        <f t="shared" ref="J331:O331" ca="1" si="327">SUMIF($H:$H,$B331,J:J)</f>
        <v>#NAME?</v>
      </c>
      <c r="K331" s="106" t="e">
        <f t="shared" ca="1" si="327"/>
        <v>#NAME?</v>
      </c>
      <c r="L331" s="106">
        <f t="shared" si="327"/>
        <v>0</v>
      </c>
      <c r="M331" s="106" t="e">
        <f t="shared" ca="1" si="327"/>
        <v>#NAME?</v>
      </c>
      <c r="N331" s="106" t="e">
        <f t="shared" ca="1" si="327"/>
        <v>#NAME?</v>
      </c>
      <c r="O331" s="106" t="e">
        <f t="shared" ca="1" si="327"/>
        <v>#NAME?</v>
      </c>
      <c r="P331" s="106" t="e">
        <f t="shared" ca="1" si="297"/>
        <v>#NAME?</v>
      </c>
      <c r="Q331" s="103"/>
      <c r="R331" s="103"/>
      <c r="S331" s="105"/>
      <c r="T331" s="58"/>
      <c r="U331" s="58"/>
      <c r="V331" s="68">
        <f t="shared" si="298"/>
        <v>0</v>
      </c>
      <c r="W331" s="68" t="e">
        <f t="shared" ca="1" si="299"/>
        <v>#NAME?</v>
      </c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</row>
    <row r="332" spans="1:43" ht="21.75" customHeight="1">
      <c r="A332" s="97"/>
      <c r="B332" s="98" t="s">
        <v>349</v>
      </c>
      <c r="C332" s="98" t="s">
        <v>331</v>
      </c>
      <c r="D332" s="99" t="s">
        <v>347</v>
      </c>
      <c r="E332" s="99" t="s">
        <v>46</v>
      </c>
      <c r="F332" s="99" t="s">
        <v>346</v>
      </c>
      <c r="G332" s="99" t="s">
        <v>53</v>
      </c>
      <c r="H332" s="99" t="str">
        <f t="shared" ref="H332:H336" si="328">F332&amp; " สาขา"&amp;D332&amp;" "&amp;E332&amp;" ปี "&amp;G332</f>
        <v>ศิลปกรรมศาสตรบัณฑิต สาขาดนตรี ปรับปรุง ปี 2558</v>
      </c>
      <c r="I332" s="99" t="e">
        <f t="array" aca="1" ref="I332" ca="1">_xludf.IFNA(INDEX(รายชื่ออาจารย์ตามสาขา!$F:$F,MATCH('เอกสารหมายเลข 1 ส่งเสิรม (2)'!$T332,รายชื่ออาจารย์ตามสาขา!$B:$B,0)),"บุคคลภายนอก")</f>
        <v>#NAME?</v>
      </c>
      <c r="J332" s="100" t="e">
        <f t="shared" ref="J332:J336" ca="1" si="329">IF(I332="ข้าราชการพลเรือนในสถาบันอุดมศึกษา",1,0)</f>
        <v>#NAME?</v>
      </c>
      <c r="K332" s="100" t="e">
        <f t="shared" ref="K332:K336" ca="1" si="330">IF(I332="พนักงานมหาวิทยาลัย",1,0)</f>
        <v>#NAME?</v>
      </c>
      <c r="L332" s="100"/>
      <c r="M332" s="100" t="e">
        <f t="shared" ref="M332:M336" ca="1" si="331">IF(I332="ลูกจ้างชั่วคราวรายเดือน",1,0)</f>
        <v>#NAME?</v>
      </c>
      <c r="N332" s="100" t="e">
        <f t="shared" ref="N332:N336" ca="1" si="332">IF(I332="อาจารย์พิเศษรายชั่วโมง",1,0)</f>
        <v>#NAME?</v>
      </c>
      <c r="O332" s="100" t="e">
        <f t="shared" ref="O332:O336" ca="1" si="333">IF(I332="บุคคลภายนอก",1,0)</f>
        <v>#NAME?</v>
      </c>
      <c r="P332" s="100" t="e">
        <f t="shared" ca="1" si="297"/>
        <v>#NAME?</v>
      </c>
      <c r="Q332" s="97"/>
      <c r="R332" s="97"/>
      <c r="S332" s="99"/>
      <c r="T332" s="8">
        <v>1471100020301</v>
      </c>
      <c r="U332" s="8">
        <v>1471100020301</v>
      </c>
      <c r="V332" s="68">
        <f t="shared" si="298"/>
        <v>1</v>
      </c>
      <c r="W332" s="68" t="e">
        <f t="shared" ca="1" si="299"/>
        <v>#NAME?</v>
      </c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</row>
    <row r="333" spans="1:43" ht="21.75" customHeight="1">
      <c r="A333" s="97"/>
      <c r="B333" s="98" t="s">
        <v>345</v>
      </c>
      <c r="C333" s="98" t="s">
        <v>331</v>
      </c>
      <c r="D333" s="99" t="s">
        <v>347</v>
      </c>
      <c r="E333" s="99" t="s">
        <v>46</v>
      </c>
      <c r="F333" s="99" t="s">
        <v>346</v>
      </c>
      <c r="G333" s="99" t="s">
        <v>53</v>
      </c>
      <c r="H333" s="99" t="str">
        <f t="shared" si="328"/>
        <v>ศิลปกรรมศาสตรบัณฑิต สาขาดนตรี ปรับปรุง ปี 2558</v>
      </c>
      <c r="I333" s="99" t="e">
        <f t="array" aca="1" ref="I333" ca="1">_xludf.IFNA(INDEX(รายชื่ออาจารย์ตามสาขา!$F:$F,MATCH('เอกสารหมายเลข 1 ส่งเสิรม (2)'!$T333,รายชื่ออาจารย์ตามสาขา!$B:$B,0)),"บุคคลภายนอก")</f>
        <v>#NAME?</v>
      </c>
      <c r="J333" s="100" t="e">
        <f t="shared" ca="1" si="329"/>
        <v>#NAME?</v>
      </c>
      <c r="K333" s="100" t="e">
        <f t="shared" ca="1" si="330"/>
        <v>#NAME?</v>
      </c>
      <c r="L333" s="100"/>
      <c r="M333" s="100" t="e">
        <f t="shared" ca="1" si="331"/>
        <v>#NAME?</v>
      </c>
      <c r="N333" s="100" t="e">
        <f t="shared" ca="1" si="332"/>
        <v>#NAME?</v>
      </c>
      <c r="O333" s="100" t="e">
        <f t="shared" ca="1" si="333"/>
        <v>#NAME?</v>
      </c>
      <c r="P333" s="100" t="e">
        <f t="shared" ca="1" si="297"/>
        <v>#NAME?</v>
      </c>
      <c r="Q333" s="97"/>
      <c r="R333" s="97"/>
      <c r="S333" s="99"/>
      <c r="T333" s="8">
        <v>1459900063869</v>
      </c>
      <c r="U333" s="8">
        <v>1459900063869</v>
      </c>
      <c r="V333" s="68">
        <f t="shared" si="298"/>
        <v>1</v>
      </c>
      <c r="W333" s="68" t="e">
        <f t="shared" ca="1" si="299"/>
        <v>#NAME?</v>
      </c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</row>
    <row r="334" spans="1:43" ht="21.75" customHeight="1">
      <c r="A334" s="97"/>
      <c r="B334" s="98" t="s">
        <v>350</v>
      </c>
      <c r="C334" s="98" t="s">
        <v>331</v>
      </c>
      <c r="D334" s="99" t="s">
        <v>347</v>
      </c>
      <c r="E334" s="99" t="s">
        <v>46</v>
      </c>
      <c r="F334" s="99" t="s">
        <v>346</v>
      </c>
      <c r="G334" s="99" t="s">
        <v>53</v>
      </c>
      <c r="H334" s="99" t="str">
        <f t="shared" si="328"/>
        <v>ศิลปกรรมศาสตรบัณฑิต สาขาดนตรี ปรับปรุง ปี 2558</v>
      </c>
      <c r="I334" s="99" t="e">
        <f t="array" aca="1" ref="I334" ca="1">_xludf.IFNA(INDEX(รายชื่ออาจารย์ตามสาขา!$F:$F,MATCH('เอกสารหมายเลข 1 ส่งเสิรม (2)'!$T334,รายชื่ออาจารย์ตามสาขา!$B:$B,0)),"บุคคลภายนอก")</f>
        <v>#NAME?</v>
      </c>
      <c r="J334" s="100" t="e">
        <f t="shared" ca="1" si="329"/>
        <v>#NAME?</v>
      </c>
      <c r="K334" s="100" t="e">
        <f t="shared" ca="1" si="330"/>
        <v>#NAME?</v>
      </c>
      <c r="L334" s="100"/>
      <c r="M334" s="100" t="e">
        <f t="shared" ca="1" si="331"/>
        <v>#NAME?</v>
      </c>
      <c r="N334" s="100" t="e">
        <f t="shared" ca="1" si="332"/>
        <v>#NAME?</v>
      </c>
      <c r="O334" s="100" t="e">
        <f t="shared" ca="1" si="333"/>
        <v>#NAME?</v>
      </c>
      <c r="P334" s="100" t="e">
        <f t="shared" ca="1" si="297"/>
        <v>#NAME?</v>
      </c>
      <c r="Q334" s="97"/>
      <c r="R334" s="97"/>
      <c r="S334" s="99"/>
      <c r="T334" s="8">
        <v>3449900259573</v>
      </c>
      <c r="U334" s="8">
        <v>3449900259573</v>
      </c>
      <c r="V334" s="68">
        <f t="shared" si="298"/>
        <v>1</v>
      </c>
      <c r="W334" s="68" t="e">
        <f t="shared" ca="1" si="299"/>
        <v>#NAME?</v>
      </c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</row>
    <row r="335" spans="1:43" ht="21.75" customHeight="1">
      <c r="A335" s="97"/>
      <c r="B335" s="98" t="s">
        <v>351</v>
      </c>
      <c r="C335" s="98" t="s">
        <v>331</v>
      </c>
      <c r="D335" s="99" t="s">
        <v>347</v>
      </c>
      <c r="E335" s="99" t="s">
        <v>46</v>
      </c>
      <c r="F335" s="99" t="s">
        <v>346</v>
      </c>
      <c r="G335" s="99" t="s">
        <v>53</v>
      </c>
      <c r="H335" s="99" t="str">
        <f t="shared" si="328"/>
        <v>ศิลปกรรมศาสตรบัณฑิต สาขาดนตรี ปรับปรุง ปี 2558</v>
      </c>
      <c r="I335" s="99" t="e">
        <f t="array" aca="1" ref="I335" ca="1">_xludf.IFNA(INDEX(รายชื่ออาจารย์ตามสาขา!$F:$F,MATCH('เอกสารหมายเลข 1 ส่งเสิรม (2)'!$T335,รายชื่ออาจารย์ตามสาขา!$B:$B,0)),"บุคคลภายนอก")</f>
        <v>#NAME?</v>
      </c>
      <c r="J335" s="100" t="e">
        <f t="shared" ca="1" si="329"/>
        <v>#NAME?</v>
      </c>
      <c r="K335" s="100" t="e">
        <f t="shared" ca="1" si="330"/>
        <v>#NAME?</v>
      </c>
      <c r="L335" s="100"/>
      <c r="M335" s="100" t="e">
        <f t="shared" ca="1" si="331"/>
        <v>#NAME?</v>
      </c>
      <c r="N335" s="100" t="e">
        <f t="shared" ca="1" si="332"/>
        <v>#NAME?</v>
      </c>
      <c r="O335" s="100" t="e">
        <f t="shared" ca="1" si="333"/>
        <v>#NAME?</v>
      </c>
      <c r="P335" s="100" t="e">
        <f t="shared" ca="1" si="297"/>
        <v>#NAME?</v>
      </c>
      <c r="Q335" s="97"/>
      <c r="R335" s="97"/>
      <c r="S335" s="99"/>
      <c r="T335" s="8">
        <v>3459900282451</v>
      </c>
      <c r="U335" s="8">
        <v>3459900282451</v>
      </c>
      <c r="V335" s="68">
        <f t="shared" si="298"/>
        <v>1</v>
      </c>
      <c r="W335" s="68" t="e">
        <f t="shared" ca="1" si="299"/>
        <v>#NAME?</v>
      </c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</row>
    <row r="336" spans="1:43" ht="21.75" customHeight="1">
      <c r="A336" s="97"/>
      <c r="B336" s="98" t="s">
        <v>352</v>
      </c>
      <c r="C336" s="98" t="s">
        <v>331</v>
      </c>
      <c r="D336" s="99" t="s">
        <v>347</v>
      </c>
      <c r="E336" s="99" t="s">
        <v>46</v>
      </c>
      <c r="F336" s="99" t="s">
        <v>346</v>
      </c>
      <c r="G336" s="99" t="s">
        <v>53</v>
      </c>
      <c r="H336" s="99" t="str">
        <f t="shared" si="328"/>
        <v>ศิลปกรรมศาสตรบัณฑิต สาขาดนตรี ปรับปรุง ปี 2558</v>
      </c>
      <c r="I336" s="99" t="e">
        <f t="array" aca="1" ref="I336" ca="1">_xludf.IFNA(INDEX(รายชื่ออาจารย์ตามสาขา!$F:$F,MATCH('เอกสารหมายเลข 1 ส่งเสิรม (2)'!$T336,รายชื่ออาจารย์ตามสาขา!$B:$B,0)),"บุคคลภายนอก")</f>
        <v>#NAME?</v>
      </c>
      <c r="J336" s="100" t="e">
        <f t="shared" ca="1" si="329"/>
        <v>#NAME?</v>
      </c>
      <c r="K336" s="100" t="e">
        <f t="shared" ca="1" si="330"/>
        <v>#NAME?</v>
      </c>
      <c r="L336" s="100"/>
      <c r="M336" s="100" t="e">
        <f t="shared" ca="1" si="331"/>
        <v>#NAME?</v>
      </c>
      <c r="N336" s="100" t="e">
        <f t="shared" ca="1" si="332"/>
        <v>#NAME?</v>
      </c>
      <c r="O336" s="100" t="e">
        <f t="shared" ca="1" si="333"/>
        <v>#NAME?</v>
      </c>
      <c r="P336" s="100" t="e">
        <f t="shared" ca="1" si="297"/>
        <v>#NAME?</v>
      </c>
      <c r="Q336" s="97"/>
      <c r="R336" s="97"/>
      <c r="S336" s="99"/>
      <c r="T336" s="8">
        <v>3479900004613</v>
      </c>
      <c r="U336" s="8">
        <v>3479900004613</v>
      </c>
      <c r="V336" s="68">
        <f t="shared" si="298"/>
        <v>1</v>
      </c>
      <c r="W336" s="68" t="e">
        <f t="shared" ca="1" si="299"/>
        <v>#NAME?</v>
      </c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</row>
    <row r="337" spans="1:43" ht="21.75" customHeight="1">
      <c r="A337" s="103">
        <v>4</v>
      </c>
      <c r="B337" s="104" t="str">
        <f>F338&amp; " สาขา"&amp;D338&amp;" "&amp;E338&amp;" ปี "&amp;G338</f>
        <v>นิติศาสตรบัณฑิต สาขานิติศาสตร์ ปรับปรุง ปี 2555</v>
      </c>
      <c r="C337" s="104"/>
      <c r="D337" s="105"/>
      <c r="E337" s="105"/>
      <c r="F337" s="105"/>
      <c r="G337" s="105"/>
      <c r="H337" s="105"/>
      <c r="I337" s="105"/>
      <c r="J337" s="106">
        <f t="shared" ref="J337:O337" si="334">SUMIF($H:$H,$B337,J:J)</f>
        <v>0</v>
      </c>
      <c r="K337" s="106">
        <f t="shared" si="334"/>
        <v>0</v>
      </c>
      <c r="L337" s="106">
        <f t="shared" si="334"/>
        <v>0</v>
      </c>
      <c r="M337" s="106">
        <f t="shared" si="334"/>
        <v>0</v>
      </c>
      <c r="N337" s="106">
        <f t="shared" si="334"/>
        <v>0</v>
      </c>
      <c r="O337" s="106">
        <f t="shared" si="334"/>
        <v>0</v>
      </c>
      <c r="P337" s="106">
        <f t="shared" si="297"/>
        <v>0</v>
      </c>
      <c r="Q337" s="103"/>
      <c r="R337" s="103"/>
      <c r="S337" s="105"/>
      <c r="T337" s="58"/>
      <c r="U337" s="58"/>
      <c r="V337" s="68">
        <f t="shared" si="298"/>
        <v>0</v>
      </c>
      <c r="W337" s="68">
        <f t="shared" si="299"/>
        <v>0</v>
      </c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</row>
    <row r="338" spans="1:43" ht="21.75" customHeight="1">
      <c r="A338" s="97"/>
      <c r="B338" s="98" t="s">
        <v>778</v>
      </c>
      <c r="C338" s="98" t="s">
        <v>331</v>
      </c>
      <c r="D338" s="99" t="s">
        <v>358</v>
      </c>
      <c r="E338" s="99" t="s">
        <v>46</v>
      </c>
      <c r="F338" s="99" t="s">
        <v>357</v>
      </c>
      <c r="G338" s="99" t="s">
        <v>160</v>
      </c>
      <c r="H338" s="99" t="str">
        <f t="shared" ref="H338:H342" si="335">F338&amp; " สาขา"&amp;D338&amp;" "&amp;E338&amp;" ปี "&amp;G338</f>
        <v>นิติศาสตรบัณฑิต สาขานิติศาสตร์ ปรับปรุง ปี 2555</v>
      </c>
      <c r="I338" s="99" t="e">
        <f t="array" aca="1" ref="I338" ca="1">_xludf.IFNA(INDEX(รายชื่ออาจารย์ตามสาขา!$F:$F,MATCH('เอกสารหมายเลข 1 ส่งเสิรม (2)'!$T338,รายชื่ออาจารย์ตามสาขา!$B:$B,0)),"บุคคลภายนอก")</f>
        <v>#NAME?</v>
      </c>
      <c r="J338" s="100"/>
      <c r="K338" s="100"/>
      <c r="L338" s="100"/>
      <c r="M338" s="100"/>
      <c r="N338" s="100"/>
      <c r="O338" s="100"/>
      <c r="P338" s="100">
        <f t="shared" si="297"/>
        <v>0</v>
      </c>
      <c r="Q338" s="97"/>
      <c r="R338" s="97"/>
      <c r="S338" s="99"/>
      <c r="T338" s="8">
        <v>3450700339541</v>
      </c>
      <c r="U338" s="8"/>
      <c r="V338" s="68">
        <f t="shared" si="298"/>
        <v>0</v>
      </c>
      <c r="W338" s="68">
        <f t="shared" si="299"/>
        <v>0</v>
      </c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</row>
    <row r="339" spans="1:43" ht="21.75" customHeight="1">
      <c r="A339" s="97"/>
      <c r="B339" s="98" t="s">
        <v>362</v>
      </c>
      <c r="C339" s="98" t="s">
        <v>331</v>
      </c>
      <c r="D339" s="99" t="s">
        <v>358</v>
      </c>
      <c r="E339" s="99" t="s">
        <v>46</v>
      </c>
      <c r="F339" s="99" t="s">
        <v>357</v>
      </c>
      <c r="G339" s="99" t="s">
        <v>160</v>
      </c>
      <c r="H339" s="99" t="str">
        <f t="shared" si="335"/>
        <v>นิติศาสตรบัณฑิต สาขานิติศาสตร์ ปรับปรุง ปี 2555</v>
      </c>
      <c r="I339" s="99" t="e">
        <f t="array" aca="1" ref="I339" ca="1">_xludf.IFNA(INDEX(รายชื่ออาจารย์ตามสาขา!$F:$F,MATCH('เอกสารหมายเลข 1 ส่งเสิรม (2)'!$T339,รายชื่ออาจารย์ตามสาขา!$B:$B,0)),"บุคคลภายนอก")</f>
        <v>#NAME?</v>
      </c>
      <c r="J339" s="100"/>
      <c r="K339" s="100"/>
      <c r="L339" s="100"/>
      <c r="M339" s="100"/>
      <c r="N339" s="100"/>
      <c r="O339" s="100"/>
      <c r="P339" s="100">
        <f t="shared" si="297"/>
        <v>0</v>
      </c>
      <c r="Q339" s="97"/>
      <c r="R339" s="97"/>
      <c r="S339" s="99"/>
      <c r="T339" s="8">
        <v>3470100295925</v>
      </c>
      <c r="U339" s="8"/>
      <c r="V339" s="68">
        <f t="shared" si="298"/>
        <v>0</v>
      </c>
      <c r="W339" s="68">
        <f t="shared" si="299"/>
        <v>0</v>
      </c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</row>
    <row r="340" spans="1:43" ht="21.75" customHeight="1">
      <c r="A340" s="97"/>
      <c r="B340" s="98" t="s">
        <v>364</v>
      </c>
      <c r="C340" s="98" t="s">
        <v>331</v>
      </c>
      <c r="D340" s="99" t="s">
        <v>358</v>
      </c>
      <c r="E340" s="99" t="s">
        <v>46</v>
      </c>
      <c r="F340" s="99" t="s">
        <v>357</v>
      </c>
      <c r="G340" s="99" t="s">
        <v>160</v>
      </c>
      <c r="H340" s="99" t="str">
        <f t="shared" si="335"/>
        <v>นิติศาสตรบัณฑิต สาขานิติศาสตร์ ปรับปรุง ปี 2555</v>
      </c>
      <c r="I340" s="99" t="e">
        <f t="array" aca="1" ref="I340" ca="1">_xludf.IFNA(INDEX(รายชื่ออาจารย์ตามสาขา!$F:$F,MATCH('เอกสารหมายเลข 1 ส่งเสิรม (2)'!$T340,รายชื่ออาจารย์ตามสาขา!$B:$B,0)),"บุคคลภายนอก")</f>
        <v>#NAME?</v>
      </c>
      <c r="J340" s="100"/>
      <c r="K340" s="100"/>
      <c r="L340" s="100"/>
      <c r="M340" s="100"/>
      <c r="N340" s="100"/>
      <c r="O340" s="100"/>
      <c r="P340" s="100">
        <f t="shared" si="297"/>
        <v>0</v>
      </c>
      <c r="Q340" s="97"/>
      <c r="R340" s="97"/>
      <c r="S340" s="99"/>
      <c r="T340" s="8">
        <v>3499900034563</v>
      </c>
      <c r="U340" s="8"/>
      <c r="V340" s="68">
        <f t="shared" si="298"/>
        <v>0</v>
      </c>
      <c r="W340" s="68">
        <f t="shared" si="299"/>
        <v>0</v>
      </c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</row>
    <row r="341" spans="1:43" ht="21.75" customHeight="1">
      <c r="A341" s="97"/>
      <c r="B341" s="98" t="s">
        <v>359</v>
      </c>
      <c r="C341" s="98" t="s">
        <v>331</v>
      </c>
      <c r="D341" s="99" t="s">
        <v>358</v>
      </c>
      <c r="E341" s="99" t="s">
        <v>46</v>
      </c>
      <c r="F341" s="99" t="s">
        <v>357</v>
      </c>
      <c r="G341" s="99" t="s">
        <v>160</v>
      </c>
      <c r="H341" s="99" t="str">
        <f t="shared" si="335"/>
        <v>นิติศาสตรบัณฑิต สาขานิติศาสตร์ ปรับปรุง ปี 2555</v>
      </c>
      <c r="I341" s="99" t="e">
        <f t="array" aca="1" ref="I341" ca="1">_xludf.IFNA(INDEX(รายชื่ออาจารย์ตามสาขา!$F:$F,MATCH('เอกสารหมายเลข 1 ส่งเสิรม (2)'!$T341,รายชื่ออาจารย์ตามสาขา!$B:$B,0)),"บุคคลภายนอก")</f>
        <v>#NAME?</v>
      </c>
      <c r="J341" s="100"/>
      <c r="K341" s="100"/>
      <c r="L341" s="100"/>
      <c r="M341" s="100"/>
      <c r="N341" s="100"/>
      <c r="O341" s="100"/>
      <c r="P341" s="100">
        <f t="shared" si="297"/>
        <v>0</v>
      </c>
      <c r="Q341" s="97"/>
      <c r="R341" s="97"/>
      <c r="S341" s="99"/>
      <c r="T341" s="8">
        <v>3499900033958</v>
      </c>
      <c r="U341" s="8"/>
      <c r="V341" s="68">
        <f t="shared" si="298"/>
        <v>0</v>
      </c>
      <c r="W341" s="68">
        <f t="shared" si="299"/>
        <v>0</v>
      </c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</row>
    <row r="342" spans="1:43" ht="21.75" customHeight="1">
      <c r="A342" s="97"/>
      <c r="B342" s="98" t="s">
        <v>363</v>
      </c>
      <c r="C342" s="98" t="s">
        <v>331</v>
      </c>
      <c r="D342" s="99" t="s">
        <v>358</v>
      </c>
      <c r="E342" s="99" t="s">
        <v>46</v>
      </c>
      <c r="F342" s="99" t="s">
        <v>357</v>
      </c>
      <c r="G342" s="99" t="s">
        <v>160</v>
      </c>
      <c r="H342" s="99" t="str">
        <f t="shared" si="335"/>
        <v>นิติศาสตรบัณฑิต สาขานิติศาสตร์ ปรับปรุง ปี 2555</v>
      </c>
      <c r="I342" s="99" t="e">
        <f t="array" aca="1" ref="I342" ca="1">_xludf.IFNA(INDEX(รายชื่ออาจารย์ตามสาขา!$F:$F,MATCH('เอกสารหมายเลข 1 ส่งเสิรม (2)'!$T342,รายชื่ออาจารย์ตามสาขา!$B:$B,0)),"บุคคลภายนอก")</f>
        <v>#NAME?</v>
      </c>
      <c r="J342" s="100"/>
      <c r="K342" s="100"/>
      <c r="L342" s="100"/>
      <c r="M342" s="100"/>
      <c r="N342" s="100"/>
      <c r="O342" s="100"/>
      <c r="P342" s="100">
        <f t="shared" si="297"/>
        <v>0</v>
      </c>
      <c r="Q342" s="97"/>
      <c r="R342" s="97"/>
      <c r="S342" s="99"/>
      <c r="T342" s="8">
        <v>3479900224834</v>
      </c>
      <c r="U342" s="8"/>
      <c r="V342" s="68">
        <f t="shared" si="298"/>
        <v>0</v>
      </c>
      <c r="W342" s="68">
        <f t="shared" si="299"/>
        <v>0</v>
      </c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</row>
    <row r="343" spans="1:43" ht="21.75" customHeight="1">
      <c r="A343" s="103">
        <v>5</v>
      </c>
      <c r="B343" s="104" t="str">
        <f>F344&amp; " สาขา"&amp;D344&amp;" "&amp;E344&amp;" ปี "&amp;G344</f>
        <v>นิติศาสตรบัณฑิต สาขานิติศาสตร์ ปรับปรุง ปี 2559</v>
      </c>
      <c r="C343" s="104"/>
      <c r="D343" s="105"/>
      <c r="E343" s="105"/>
      <c r="F343" s="105"/>
      <c r="G343" s="105"/>
      <c r="H343" s="105"/>
      <c r="I343" s="105"/>
      <c r="J343" s="106" t="e">
        <f t="shared" ref="J343:O343" ca="1" si="336">SUMIF($H:$H,$B343,J:J)</f>
        <v>#NAME?</v>
      </c>
      <c r="K343" s="106" t="e">
        <f t="shared" ca="1" si="336"/>
        <v>#NAME?</v>
      </c>
      <c r="L343" s="106">
        <f t="shared" si="336"/>
        <v>0</v>
      </c>
      <c r="M343" s="106" t="e">
        <f t="shared" ca="1" si="336"/>
        <v>#NAME?</v>
      </c>
      <c r="N343" s="106" t="e">
        <f t="shared" ca="1" si="336"/>
        <v>#NAME?</v>
      </c>
      <c r="O343" s="106" t="e">
        <f t="shared" ca="1" si="336"/>
        <v>#NAME?</v>
      </c>
      <c r="P343" s="106" t="e">
        <f t="shared" ca="1" si="297"/>
        <v>#NAME?</v>
      </c>
      <c r="Q343" s="103"/>
      <c r="R343" s="103"/>
      <c r="S343" s="105"/>
      <c r="T343" s="58"/>
      <c r="U343" s="58"/>
      <c r="V343" s="68">
        <f t="shared" si="298"/>
        <v>0</v>
      </c>
      <c r="W343" s="68" t="e">
        <f t="shared" ca="1" si="299"/>
        <v>#NAME?</v>
      </c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</row>
    <row r="344" spans="1:43" ht="21.75" customHeight="1">
      <c r="A344" s="97"/>
      <c r="B344" s="98" t="s">
        <v>778</v>
      </c>
      <c r="C344" s="98" t="s">
        <v>331</v>
      </c>
      <c r="D344" s="99" t="s">
        <v>358</v>
      </c>
      <c r="E344" s="99" t="s">
        <v>46</v>
      </c>
      <c r="F344" s="99" t="s">
        <v>357</v>
      </c>
      <c r="G344" s="99" t="s">
        <v>45</v>
      </c>
      <c r="H344" s="99" t="str">
        <f t="shared" ref="H344:H348" si="337">F344&amp; " สาขา"&amp;D344&amp;" "&amp;E344&amp;" ปี "&amp;G344</f>
        <v>นิติศาสตรบัณฑิต สาขานิติศาสตร์ ปรับปรุง ปี 2559</v>
      </c>
      <c r="I344" s="99" t="e">
        <f t="array" aca="1" ref="I344" ca="1">_xludf.IFNA(INDEX(รายชื่ออาจารย์ตามสาขา!$F:$F,MATCH('เอกสารหมายเลข 1 ส่งเสิรม (2)'!$T344,รายชื่ออาจารย์ตามสาขา!$B:$B,0)),"บุคคลภายนอก")</f>
        <v>#NAME?</v>
      </c>
      <c r="J344" s="100" t="e">
        <f t="shared" ref="J344:J348" ca="1" si="338">IF(I344="ข้าราชการพลเรือนในสถาบันอุดมศึกษา",1,0)</f>
        <v>#NAME?</v>
      </c>
      <c r="K344" s="100" t="e">
        <f t="shared" ref="K344:K348" ca="1" si="339">IF(I344="พนักงานมหาวิทยาลัย",1,0)</f>
        <v>#NAME?</v>
      </c>
      <c r="L344" s="100"/>
      <c r="M344" s="100" t="e">
        <f t="shared" ref="M344:M348" ca="1" si="340">IF(I344="ลูกจ้างชั่วคราวรายเดือน",1,0)</f>
        <v>#NAME?</v>
      </c>
      <c r="N344" s="100" t="e">
        <f t="shared" ref="N344:N348" ca="1" si="341">IF(I344="อาจารย์พิเศษรายชั่วโมง",1,0)</f>
        <v>#NAME?</v>
      </c>
      <c r="O344" s="100" t="e">
        <f t="shared" ref="O344:O348" ca="1" si="342">IF(I344="บุคคลภายนอก",1,0)</f>
        <v>#NAME?</v>
      </c>
      <c r="P344" s="100" t="e">
        <f t="shared" ca="1" si="297"/>
        <v>#NAME?</v>
      </c>
      <c r="Q344" s="97"/>
      <c r="R344" s="97"/>
      <c r="S344" s="99"/>
      <c r="T344" s="8">
        <v>3450700339541</v>
      </c>
      <c r="U344" s="8">
        <v>3450700339541</v>
      </c>
      <c r="V344" s="68">
        <f t="shared" si="298"/>
        <v>1</v>
      </c>
      <c r="W344" s="68" t="e">
        <f t="shared" ca="1" si="299"/>
        <v>#NAME?</v>
      </c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</row>
    <row r="345" spans="1:43" ht="21.75" customHeight="1">
      <c r="A345" s="97"/>
      <c r="B345" s="98" t="s">
        <v>362</v>
      </c>
      <c r="C345" s="98" t="s">
        <v>331</v>
      </c>
      <c r="D345" s="99" t="s">
        <v>358</v>
      </c>
      <c r="E345" s="99" t="s">
        <v>46</v>
      </c>
      <c r="F345" s="99" t="s">
        <v>357</v>
      </c>
      <c r="G345" s="99" t="s">
        <v>45</v>
      </c>
      <c r="H345" s="99" t="str">
        <f t="shared" si="337"/>
        <v>นิติศาสตรบัณฑิต สาขานิติศาสตร์ ปรับปรุง ปี 2559</v>
      </c>
      <c r="I345" s="99" t="e">
        <f t="array" aca="1" ref="I345" ca="1">_xludf.IFNA(INDEX(รายชื่ออาจารย์ตามสาขา!$F:$F,MATCH('เอกสารหมายเลข 1 ส่งเสิรม (2)'!$T345,รายชื่ออาจารย์ตามสาขา!$B:$B,0)),"บุคคลภายนอก")</f>
        <v>#NAME?</v>
      </c>
      <c r="J345" s="100" t="e">
        <f t="shared" ca="1" si="338"/>
        <v>#NAME?</v>
      </c>
      <c r="K345" s="100" t="e">
        <f t="shared" ca="1" si="339"/>
        <v>#NAME?</v>
      </c>
      <c r="L345" s="100"/>
      <c r="M345" s="100" t="e">
        <f t="shared" ca="1" si="340"/>
        <v>#NAME?</v>
      </c>
      <c r="N345" s="100" t="e">
        <f t="shared" ca="1" si="341"/>
        <v>#NAME?</v>
      </c>
      <c r="O345" s="100" t="e">
        <f t="shared" ca="1" si="342"/>
        <v>#NAME?</v>
      </c>
      <c r="P345" s="100" t="e">
        <f t="shared" ca="1" si="297"/>
        <v>#NAME?</v>
      </c>
      <c r="Q345" s="97"/>
      <c r="R345" s="97"/>
      <c r="S345" s="99"/>
      <c r="T345" s="8">
        <v>3470100295925</v>
      </c>
      <c r="U345" s="8">
        <v>3470100295925</v>
      </c>
      <c r="V345" s="68">
        <f t="shared" si="298"/>
        <v>1</v>
      </c>
      <c r="W345" s="68" t="e">
        <f t="shared" ca="1" si="299"/>
        <v>#NAME?</v>
      </c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</row>
    <row r="346" spans="1:43" ht="21.75" customHeight="1">
      <c r="A346" s="97"/>
      <c r="B346" s="98" t="s">
        <v>364</v>
      </c>
      <c r="C346" s="98" t="s">
        <v>331</v>
      </c>
      <c r="D346" s="99" t="s">
        <v>358</v>
      </c>
      <c r="E346" s="99" t="s">
        <v>46</v>
      </c>
      <c r="F346" s="99" t="s">
        <v>357</v>
      </c>
      <c r="G346" s="99" t="s">
        <v>45</v>
      </c>
      <c r="H346" s="99" t="str">
        <f t="shared" si="337"/>
        <v>นิติศาสตรบัณฑิต สาขานิติศาสตร์ ปรับปรุง ปี 2559</v>
      </c>
      <c r="I346" s="99" t="e">
        <f t="array" aca="1" ref="I346" ca="1">_xludf.IFNA(INDEX(รายชื่ออาจารย์ตามสาขา!$F:$F,MATCH('เอกสารหมายเลข 1 ส่งเสิรม (2)'!$T346,รายชื่ออาจารย์ตามสาขา!$B:$B,0)),"บุคคลภายนอก")</f>
        <v>#NAME?</v>
      </c>
      <c r="J346" s="100" t="e">
        <f t="shared" ca="1" si="338"/>
        <v>#NAME?</v>
      </c>
      <c r="K346" s="100" t="e">
        <f t="shared" ca="1" si="339"/>
        <v>#NAME?</v>
      </c>
      <c r="L346" s="100"/>
      <c r="M346" s="100" t="e">
        <f t="shared" ca="1" si="340"/>
        <v>#NAME?</v>
      </c>
      <c r="N346" s="100" t="e">
        <f t="shared" ca="1" si="341"/>
        <v>#NAME?</v>
      </c>
      <c r="O346" s="100" t="e">
        <f t="shared" ca="1" si="342"/>
        <v>#NAME?</v>
      </c>
      <c r="P346" s="100" t="e">
        <f t="shared" ca="1" si="297"/>
        <v>#NAME?</v>
      </c>
      <c r="Q346" s="97"/>
      <c r="R346" s="97"/>
      <c r="S346" s="99"/>
      <c r="T346" s="8">
        <v>3499900034563</v>
      </c>
      <c r="U346" s="8">
        <v>3499900034563</v>
      </c>
      <c r="V346" s="68">
        <f t="shared" si="298"/>
        <v>1</v>
      </c>
      <c r="W346" s="68" t="e">
        <f t="shared" ca="1" si="299"/>
        <v>#NAME?</v>
      </c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</row>
    <row r="347" spans="1:43" ht="21.75" customHeight="1">
      <c r="A347" s="97"/>
      <c r="B347" s="98" t="s">
        <v>363</v>
      </c>
      <c r="C347" s="98" t="s">
        <v>331</v>
      </c>
      <c r="D347" s="99" t="s">
        <v>358</v>
      </c>
      <c r="E347" s="99" t="s">
        <v>46</v>
      </c>
      <c r="F347" s="99" t="s">
        <v>357</v>
      </c>
      <c r="G347" s="99" t="s">
        <v>45</v>
      </c>
      <c r="H347" s="99" t="str">
        <f t="shared" si="337"/>
        <v>นิติศาสตรบัณฑิต สาขานิติศาสตร์ ปรับปรุง ปี 2559</v>
      </c>
      <c r="I347" s="99" t="e">
        <f t="array" aca="1" ref="I347" ca="1">_xludf.IFNA(INDEX(รายชื่ออาจารย์ตามสาขา!$F:$F,MATCH('เอกสารหมายเลข 1 ส่งเสิรม (2)'!$T347,รายชื่ออาจารย์ตามสาขา!$B:$B,0)),"บุคคลภายนอก")</f>
        <v>#NAME?</v>
      </c>
      <c r="J347" s="100" t="e">
        <f t="shared" ca="1" si="338"/>
        <v>#NAME?</v>
      </c>
      <c r="K347" s="100" t="e">
        <f t="shared" ca="1" si="339"/>
        <v>#NAME?</v>
      </c>
      <c r="L347" s="100"/>
      <c r="M347" s="100" t="e">
        <f t="shared" ca="1" si="340"/>
        <v>#NAME?</v>
      </c>
      <c r="N347" s="100" t="e">
        <f t="shared" ca="1" si="341"/>
        <v>#NAME?</v>
      </c>
      <c r="O347" s="100" t="e">
        <f t="shared" ca="1" si="342"/>
        <v>#NAME?</v>
      </c>
      <c r="P347" s="100" t="e">
        <f t="shared" ca="1" si="297"/>
        <v>#NAME?</v>
      </c>
      <c r="Q347" s="97"/>
      <c r="R347" s="97"/>
      <c r="S347" s="99"/>
      <c r="T347" s="8">
        <v>3479900224834</v>
      </c>
      <c r="U347" s="8">
        <v>3479900224834</v>
      </c>
      <c r="V347" s="68">
        <f t="shared" si="298"/>
        <v>1</v>
      </c>
      <c r="W347" s="68" t="e">
        <f t="shared" ca="1" si="299"/>
        <v>#NAME?</v>
      </c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</row>
    <row r="348" spans="1:43" ht="21.75" customHeight="1">
      <c r="A348" s="97"/>
      <c r="B348" s="98" t="s">
        <v>359</v>
      </c>
      <c r="C348" s="98" t="s">
        <v>331</v>
      </c>
      <c r="D348" s="99" t="s">
        <v>358</v>
      </c>
      <c r="E348" s="99" t="s">
        <v>46</v>
      </c>
      <c r="F348" s="99" t="s">
        <v>357</v>
      </c>
      <c r="G348" s="99" t="s">
        <v>45</v>
      </c>
      <c r="H348" s="99" t="str">
        <f t="shared" si="337"/>
        <v>นิติศาสตรบัณฑิต สาขานิติศาสตร์ ปรับปรุง ปี 2559</v>
      </c>
      <c r="I348" s="99" t="e">
        <f t="array" aca="1" ref="I348" ca="1">_xludf.IFNA(INDEX(รายชื่ออาจารย์ตามสาขา!$F:$F,MATCH('เอกสารหมายเลข 1 ส่งเสิรม (2)'!$T348,รายชื่ออาจารย์ตามสาขา!$B:$B,0)),"บุคคลภายนอก")</f>
        <v>#NAME?</v>
      </c>
      <c r="J348" s="100" t="e">
        <f t="shared" ca="1" si="338"/>
        <v>#NAME?</v>
      </c>
      <c r="K348" s="100" t="e">
        <f t="shared" ca="1" si="339"/>
        <v>#NAME?</v>
      </c>
      <c r="L348" s="100"/>
      <c r="M348" s="100" t="e">
        <f t="shared" ca="1" si="340"/>
        <v>#NAME?</v>
      </c>
      <c r="N348" s="100" t="e">
        <f t="shared" ca="1" si="341"/>
        <v>#NAME?</v>
      </c>
      <c r="O348" s="100" t="e">
        <f t="shared" ca="1" si="342"/>
        <v>#NAME?</v>
      </c>
      <c r="P348" s="100" t="e">
        <f t="shared" ca="1" si="297"/>
        <v>#NAME?</v>
      </c>
      <c r="Q348" s="97"/>
      <c r="R348" s="97"/>
      <c r="S348" s="99"/>
      <c r="T348" s="8">
        <v>3499900033958</v>
      </c>
      <c r="U348" s="8">
        <v>3499900033958</v>
      </c>
      <c r="V348" s="68">
        <f t="shared" si="298"/>
        <v>1</v>
      </c>
      <c r="W348" s="68" t="e">
        <f t="shared" ca="1" si="299"/>
        <v>#NAME?</v>
      </c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</row>
    <row r="349" spans="1:43" ht="21.75" customHeight="1">
      <c r="A349" s="103">
        <v>6</v>
      </c>
      <c r="B349" s="104" t="str">
        <f>F350&amp; " สาขา"&amp;D350&amp;" "&amp;E350&amp;" ปี "&amp;G350</f>
        <v>ศิลปศาสตรบัณฑิต สาขาภาษาไทยเพื่อการสื่อสาร ปรับปรุง ปี 2559</v>
      </c>
      <c r="C349" s="104"/>
      <c r="D349" s="105"/>
      <c r="E349" s="105"/>
      <c r="F349" s="105"/>
      <c r="G349" s="105"/>
      <c r="H349" s="105"/>
      <c r="I349" s="105"/>
      <c r="J349" s="106" t="e">
        <f t="shared" ref="J349:O349" ca="1" si="343">SUMIF($H:$H,$B349,J:J)</f>
        <v>#NAME?</v>
      </c>
      <c r="K349" s="106" t="e">
        <f t="shared" ca="1" si="343"/>
        <v>#NAME?</v>
      </c>
      <c r="L349" s="106">
        <f t="shared" si="343"/>
        <v>0</v>
      </c>
      <c r="M349" s="106" t="e">
        <f t="shared" ca="1" si="343"/>
        <v>#NAME?</v>
      </c>
      <c r="N349" s="106" t="e">
        <f t="shared" ca="1" si="343"/>
        <v>#NAME?</v>
      </c>
      <c r="O349" s="106" t="e">
        <f t="shared" ca="1" si="343"/>
        <v>#NAME?</v>
      </c>
      <c r="P349" s="106" t="e">
        <f t="shared" ca="1" si="297"/>
        <v>#NAME?</v>
      </c>
      <c r="Q349" s="103"/>
      <c r="R349" s="103"/>
      <c r="S349" s="105"/>
      <c r="T349" s="58"/>
      <c r="U349" s="58"/>
      <c r="V349" s="68">
        <f t="shared" si="298"/>
        <v>0</v>
      </c>
      <c r="W349" s="68" t="e">
        <f t="shared" ca="1" si="299"/>
        <v>#NAME?</v>
      </c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</row>
    <row r="350" spans="1:43" ht="21.75" customHeight="1">
      <c r="A350" s="97"/>
      <c r="B350" s="98" t="s">
        <v>437</v>
      </c>
      <c r="C350" s="98" t="s">
        <v>331</v>
      </c>
      <c r="D350" s="99" t="s">
        <v>432</v>
      </c>
      <c r="E350" s="99" t="s">
        <v>46</v>
      </c>
      <c r="F350" s="99" t="s">
        <v>335</v>
      </c>
      <c r="G350" s="99" t="s">
        <v>45</v>
      </c>
      <c r="H350" s="99" t="str">
        <f t="shared" ref="H350:H354" si="344">F350&amp; " สาขา"&amp;D350&amp;" "&amp;E350&amp;" ปี "&amp;G350</f>
        <v>ศิลปศาสตรบัณฑิต สาขาภาษาไทยเพื่อการสื่อสาร ปรับปรุง ปี 2559</v>
      </c>
      <c r="I350" s="99" t="e">
        <f t="array" aca="1" ref="I350" ca="1">_xludf.IFNA(INDEX(รายชื่ออาจารย์ตามสาขา!$F:$F,MATCH('เอกสารหมายเลข 1 ส่งเสิรม (2)'!$T350,รายชื่ออาจารย์ตามสาขา!$B:$B,0)),"บุคคลภายนอก")</f>
        <v>#NAME?</v>
      </c>
      <c r="J350" s="100" t="e">
        <f t="shared" ref="J350:J354" ca="1" si="345">IF(I350="ข้าราชการพลเรือนในสถาบันอุดมศึกษา",1,0)</f>
        <v>#NAME?</v>
      </c>
      <c r="K350" s="100" t="e">
        <f t="shared" ref="K350:K354" ca="1" si="346">IF(I350="พนักงานมหาวิทยาลัย",1,0)</f>
        <v>#NAME?</v>
      </c>
      <c r="L350" s="100"/>
      <c r="M350" s="100" t="e">
        <f t="shared" ref="M350:M354" ca="1" si="347">IF(I350="ลูกจ้างชั่วคราวรายเดือน",1,0)</f>
        <v>#NAME?</v>
      </c>
      <c r="N350" s="100" t="e">
        <f t="shared" ref="N350:N354" ca="1" si="348">IF(I350="อาจารย์พิเศษรายชั่วโมง",1,0)</f>
        <v>#NAME?</v>
      </c>
      <c r="O350" s="100" t="e">
        <f t="shared" ref="O350:O354" ca="1" si="349">IF(I350="บุคคลภายนอก",1,0)</f>
        <v>#NAME?</v>
      </c>
      <c r="P350" s="100" t="e">
        <f t="shared" ca="1" si="297"/>
        <v>#NAME?</v>
      </c>
      <c r="Q350" s="97"/>
      <c r="R350" s="97"/>
      <c r="S350" s="99"/>
      <c r="T350" s="8">
        <v>3470400603528</v>
      </c>
      <c r="U350" s="8">
        <v>3470400603528</v>
      </c>
      <c r="V350" s="68">
        <f t="shared" si="298"/>
        <v>1</v>
      </c>
      <c r="W350" s="68" t="e">
        <f t="shared" ca="1" si="299"/>
        <v>#NAME?</v>
      </c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</row>
    <row r="351" spans="1:43" ht="21.75" customHeight="1">
      <c r="A351" s="97"/>
      <c r="B351" s="98" t="s">
        <v>438</v>
      </c>
      <c r="C351" s="98" t="s">
        <v>331</v>
      </c>
      <c r="D351" s="99" t="s">
        <v>432</v>
      </c>
      <c r="E351" s="99" t="s">
        <v>46</v>
      </c>
      <c r="F351" s="99" t="s">
        <v>335</v>
      </c>
      <c r="G351" s="99" t="s">
        <v>45</v>
      </c>
      <c r="H351" s="99" t="str">
        <f t="shared" si="344"/>
        <v>ศิลปศาสตรบัณฑิต สาขาภาษาไทยเพื่อการสื่อสาร ปรับปรุง ปี 2559</v>
      </c>
      <c r="I351" s="99" t="e">
        <f t="array" aca="1" ref="I351" ca="1">_xludf.IFNA(INDEX(รายชื่ออาจารย์ตามสาขา!$F:$F,MATCH('เอกสารหมายเลข 1 ส่งเสิรม (2)'!$T351,รายชื่ออาจารย์ตามสาขา!$B:$B,0)),"บุคคลภายนอก")</f>
        <v>#NAME?</v>
      </c>
      <c r="J351" s="100" t="e">
        <f t="shared" ca="1" si="345"/>
        <v>#NAME?</v>
      </c>
      <c r="K351" s="100" t="e">
        <f t="shared" ca="1" si="346"/>
        <v>#NAME?</v>
      </c>
      <c r="L351" s="100"/>
      <c r="M351" s="100" t="e">
        <f t="shared" ca="1" si="347"/>
        <v>#NAME?</v>
      </c>
      <c r="N351" s="100" t="e">
        <f t="shared" ca="1" si="348"/>
        <v>#NAME?</v>
      </c>
      <c r="O351" s="100" t="e">
        <f t="shared" ca="1" si="349"/>
        <v>#NAME?</v>
      </c>
      <c r="P351" s="100" t="e">
        <f t="shared" ca="1" si="297"/>
        <v>#NAME?</v>
      </c>
      <c r="Q351" s="97"/>
      <c r="R351" s="97"/>
      <c r="S351" s="99"/>
      <c r="T351" s="8">
        <v>3480100315276</v>
      </c>
      <c r="U351" s="8">
        <v>3480100315276</v>
      </c>
      <c r="V351" s="68">
        <f t="shared" si="298"/>
        <v>1</v>
      </c>
      <c r="W351" s="68" t="e">
        <f t="shared" ca="1" si="299"/>
        <v>#NAME?</v>
      </c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</row>
    <row r="352" spans="1:43" ht="21.75" customHeight="1">
      <c r="A352" s="97"/>
      <c r="B352" s="98" t="s">
        <v>436</v>
      </c>
      <c r="C352" s="98" t="s">
        <v>331</v>
      </c>
      <c r="D352" s="99" t="s">
        <v>432</v>
      </c>
      <c r="E352" s="99" t="s">
        <v>46</v>
      </c>
      <c r="F352" s="99" t="s">
        <v>335</v>
      </c>
      <c r="G352" s="99" t="s">
        <v>45</v>
      </c>
      <c r="H352" s="99" t="str">
        <f t="shared" si="344"/>
        <v>ศิลปศาสตรบัณฑิต สาขาภาษาไทยเพื่อการสื่อสาร ปรับปรุง ปี 2559</v>
      </c>
      <c r="I352" s="99" t="e">
        <f t="array" aca="1" ref="I352" ca="1">_xludf.IFNA(INDEX(รายชื่ออาจารย์ตามสาขา!$F:$F,MATCH('เอกสารหมายเลข 1 ส่งเสิรม (2)'!$T352,รายชื่ออาจารย์ตามสาขา!$B:$B,0)),"บุคคลภายนอก")</f>
        <v>#NAME?</v>
      </c>
      <c r="J352" s="100" t="e">
        <f t="shared" ca="1" si="345"/>
        <v>#NAME?</v>
      </c>
      <c r="K352" s="100" t="e">
        <f t="shared" ca="1" si="346"/>
        <v>#NAME?</v>
      </c>
      <c r="L352" s="100"/>
      <c r="M352" s="100" t="e">
        <f t="shared" ca="1" si="347"/>
        <v>#NAME?</v>
      </c>
      <c r="N352" s="100" t="e">
        <f t="shared" ca="1" si="348"/>
        <v>#NAME?</v>
      </c>
      <c r="O352" s="100" t="e">
        <f t="shared" ca="1" si="349"/>
        <v>#NAME?</v>
      </c>
      <c r="P352" s="100" t="e">
        <f t="shared" ca="1" si="297"/>
        <v>#NAME?</v>
      </c>
      <c r="Q352" s="97"/>
      <c r="R352" s="97"/>
      <c r="S352" s="99"/>
      <c r="T352" s="8">
        <v>3450100416650</v>
      </c>
      <c r="U352" s="8">
        <v>3450100416650</v>
      </c>
      <c r="V352" s="68">
        <f t="shared" si="298"/>
        <v>1</v>
      </c>
      <c r="W352" s="68" t="e">
        <f t="shared" ca="1" si="299"/>
        <v>#NAME?</v>
      </c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</row>
    <row r="353" spans="1:43" ht="21.75" customHeight="1">
      <c r="A353" s="97"/>
      <c r="B353" s="98" t="s">
        <v>431</v>
      </c>
      <c r="C353" s="98" t="s">
        <v>331</v>
      </c>
      <c r="D353" s="99" t="s">
        <v>432</v>
      </c>
      <c r="E353" s="99" t="s">
        <v>46</v>
      </c>
      <c r="F353" s="99" t="s">
        <v>335</v>
      </c>
      <c r="G353" s="99" t="s">
        <v>45</v>
      </c>
      <c r="H353" s="99" t="str">
        <f t="shared" si="344"/>
        <v>ศิลปศาสตรบัณฑิต สาขาภาษาไทยเพื่อการสื่อสาร ปรับปรุง ปี 2559</v>
      </c>
      <c r="I353" s="99" t="e">
        <f t="array" aca="1" ref="I353" ca="1">_xludf.IFNA(INDEX(รายชื่ออาจารย์ตามสาขา!$F:$F,MATCH('เอกสารหมายเลข 1 ส่งเสิรม (2)'!$T353,รายชื่ออาจารย์ตามสาขา!$B:$B,0)),"บุคคลภายนอก")</f>
        <v>#NAME?</v>
      </c>
      <c r="J353" s="100" t="e">
        <f t="shared" ca="1" si="345"/>
        <v>#NAME?</v>
      </c>
      <c r="K353" s="100" t="e">
        <f t="shared" ca="1" si="346"/>
        <v>#NAME?</v>
      </c>
      <c r="L353" s="100"/>
      <c r="M353" s="100" t="e">
        <f t="shared" ca="1" si="347"/>
        <v>#NAME?</v>
      </c>
      <c r="N353" s="100" t="e">
        <f t="shared" ca="1" si="348"/>
        <v>#NAME?</v>
      </c>
      <c r="O353" s="100" t="e">
        <f t="shared" ca="1" si="349"/>
        <v>#NAME?</v>
      </c>
      <c r="P353" s="100" t="e">
        <f t="shared" ca="1" si="297"/>
        <v>#NAME?</v>
      </c>
      <c r="Q353" s="97"/>
      <c r="R353" s="97"/>
      <c r="S353" s="99"/>
      <c r="T353" s="8">
        <v>1341600011565</v>
      </c>
      <c r="U353" s="8">
        <v>1341600011565</v>
      </c>
      <c r="V353" s="68">
        <f t="shared" si="298"/>
        <v>1</v>
      </c>
      <c r="W353" s="68" t="e">
        <f t="shared" ca="1" si="299"/>
        <v>#NAME?</v>
      </c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</row>
    <row r="354" spans="1:43" ht="21.75" customHeight="1">
      <c r="A354" s="97"/>
      <c r="B354" s="98" t="s">
        <v>433</v>
      </c>
      <c r="C354" s="98" t="s">
        <v>331</v>
      </c>
      <c r="D354" s="99" t="s">
        <v>432</v>
      </c>
      <c r="E354" s="99" t="s">
        <v>46</v>
      </c>
      <c r="F354" s="99" t="s">
        <v>335</v>
      </c>
      <c r="G354" s="99" t="s">
        <v>45</v>
      </c>
      <c r="H354" s="99" t="str">
        <f t="shared" si="344"/>
        <v>ศิลปศาสตรบัณฑิต สาขาภาษาไทยเพื่อการสื่อสาร ปรับปรุง ปี 2559</v>
      </c>
      <c r="I354" s="99" t="e">
        <f t="array" aca="1" ref="I354" ca="1">_xludf.IFNA(INDEX(รายชื่ออาจารย์ตามสาขา!$F:$F,MATCH('เอกสารหมายเลข 1 ส่งเสิรม (2)'!$T354,รายชื่ออาจารย์ตามสาขา!$B:$B,0)),"บุคคลภายนอก")</f>
        <v>#NAME?</v>
      </c>
      <c r="J354" s="100" t="e">
        <f t="shared" ca="1" si="345"/>
        <v>#NAME?</v>
      </c>
      <c r="K354" s="100" t="e">
        <f t="shared" ca="1" si="346"/>
        <v>#NAME?</v>
      </c>
      <c r="L354" s="100"/>
      <c r="M354" s="100" t="e">
        <f t="shared" ca="1" si="347"/>
        <v>#NAME?</v>
      </c>
      <c r="N354" s="100" t="e">
        <f t="shared" ca="1" si="348"/>
        <v>#NAME?</v>
      </c>
      <c r="O354" s="100" t="e">
        <f t="shared" ca="1" si="349"/>
        <v>#NAME?</v>
      </c>
      <c r="P354" s="100" t="e">
        <f t="shared" ca="1" si="297"/>
        <v>#NAME?</v>
      </c>
      <c r="Q354" s="97"/>
      <c r="R354" s="97"/>
      <c r="S354" s="99"/>
      <c r="T354" s="8">
        <v>1349900072206</v>
      </c>
      <c r="U354" s="8">
        <v>1349900072206</v>
      </c>
      <c r="V354" s="68">
        <f t="shared" si="298"/>
        <v>1</v>
      </c>
      <c r="W354" s="68" t="e">
        <f t="shared" ca="1" si="299"/>
        <v>#NAME?</v>
      </c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</row>
    <row r="355" spans="1:43" ht="21.75" customHeight="1">
      <c r="A355" s="103">
        <v>7</v>
      </c>
      <c r="B355" s="104" t="str">
        <f>F356&amp; " สาขา"&amp;D356&amp;" "&amp;E356&amp;" ปี "&amp;G356</f>
        <v>ศิลปศาสตรบัณฑิต สาขาภาษาอังกฤษ ปรับปรุง ปี 2559</v>
      </c>
      <c r="C355" s="104"/>
      <c r="D355" s="105"/>
      <c r="E355" s="105"/>
      <c r="F355" s="105"/>
      <c r="G355" s="105"/>
      <c r="H355" s="105"/>
      <c r="I355" s="105"/>
      <c r="J355" s="106" t="e">
        <f t="shared" ref="J355:O355" ca="1" si="350">SUMIF($H:$H,$B355,J:J)</f>
        <v>#NAME?</v>
      </c>
      <c r="K355" s="106" t="e">
        <f t="shared" ca="1" si="350"/>
        <v>#NAME?</v>
      </c>
      <c r="L355" s="106">
        <f t="shared" si="350"/>
        <v>0</v>
      </c>
      <c r="M355" s="106" t="e">
        <f t="shared" ca="1" si="350"/>
        <v>#NAME?</v>
      </c>
      <c r="N355" s="106" t="e">
        <f t="shared" ca="1" si="350"/>
        <v>#NAME?</v>
      </c>
      <c r="O355" s="106" t="e">
        <f t="shared" ca="1" si="350"/>
        <v>#NAME?</v>
      </c>
      <c r="P355" s="106" t="e">
        <f t="shared" ca="1" si="297"/>
        <v>#NAME?</v>
      </c>
      <c r="Q355" s="103"/>
      <c r="R355" s="103"/>
      <c r="S355" s="105"/>
      <c r="T355" s="58"/>
      <c r="U355" s="58"/>
      <c r="V355" s="68">
        <f t="shared" si="298"/>
        <v>0</v>
      </c>
      <c r="W355" s="68" t="e">
        <f t="shared" ca="1" si="299"/>
        <v>#NAME?</v>
      </c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</row>
    <row r="356" spans="1:43" ht="21.75" customHeight="1">
      <c r="A356" s="97"/>
      <c r="B356" s="98" t="s">
        <v>779</v>
      </c>
      <c r="C356" s="98" t="s">
        <v>331</v>
      </c>
      <c r="D356" s="99" t="s">
        <v>98</v>
      </c>
      <c r="E356" s="99" t="s">
        <v>46</v>
      </c>
      <c r="F356" s="99" t="s">
        <v>335</v>
      </c>
      <c r="G356" s="99" t="s">
        <v>45</v>
      </c>
      <c r="H356" s="99" t="str">
        <f t="shared" ref="H356:H360" si="351">F356&amp; " สาขา"&amp;D356&amp;" "&amp;E356&amp;" ปี "&amp;G356</f>
        <v>ศิลปศาสตรบัณฑิต สาขาภาษาอังกฤษ ปรับปรุง ปี 2559</v>
      </c>
      <c r="I356" s="99" t="e">
        <f t="array" aca="1" ref="I356" ca="1">_xludf.IFNA(INDEX(รายชื่ออาจารย์ตามสาขา!$F:$F,MATCH('เอกสารหมายเลข 1 ส่งเสิรม (2)'!$T356,รายชื่ออาจารย์ตามสาขา!$B:$B,0)),"บุคคลภายนอก")</f>
        <v>#NAME?</v>
      </c>
      <c r="J356" s="100" t="e">
        <f t="shared" ref="J356:J360" ca="1" si="352">IF(I356="ข้าราชการพลเรือนในสถาบันอุดมศึกษา",1,0)</f>
        <v>#NAME?</v>
      </c>
      <c r="K356" s="100" t="e">
        <f t="shared" ref="K356:K360" ca="1" si="353">IF(I356="พนักงานมหาวิทยาลัย",1,0)</f>
        <v>#NAME?</v>
      </c>
      <c r="L356" s="100"/>
      <c r="M356" s="100" t="e">
        <f t="shared" ref="M356:M360" ca="1" si="354">IF(I356="ลูกจ้างชั่วคราวรายเดือน",1,0)</f>
        <v>#NAME?</v>
      </c>
      <c r="N356" s="100" t="e">
        <f t="shared" ref="N356:N360" ca="1" si="355">IF(I356="อาจารย์พิเศษรายชั่วโมง",1,0)</f>
        <v>#NAME?</v>
      </c>
      <c r="O356" s="100" t="e">
        <f t="shared" ref="O356:O360" ca="1" si="356">IF(I356="บุคคลภายนอก",1,0)</f>
        <v>#NAME?</v>
      </c>
      <c r="P356" s="100" t="e">
        <f t="shared" ca="1" si="297"/>
        <v>#NAME?</v>
      </c>
      <c r="Q356" s="97"/>
      <c r="R356" s="97"/>
      <c r="S356" s="99"/>
      <c r="T356" s="8">
        <v>3400100290826</v>
      </c>
      <c r="U356" s="8">
        <v>3400100290826</v>
      </c>
      <c r="V356" s="68">
        <f t="shared" si="298"/>
        <v>1</v>
      </c>
      <c r="W356" s="68" t="e">
        <f t="shared" ca="1" si="299"/>
        <v>#NAME?</v>
      </c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</row>
    <row r="357" spans="1:43" ht="21.75" customHeight="1">
      <c r="A357" s="97"/>
      <c r="B357" s="98" t="s">
        <v>780</v>
      </c>
      <c r="C357" s="98" t="s">
        <v>331</v>
      </c>
      <c r="D357" s="99" t="s">
        <v>98</v>
      </c>
      <c r="E357" s="99" t="s">
        <v>46</v>
      </c>
      <c r="F357" s="99" t="s">
        <v>335</v>
      </c>
      <c r="G357" s="99" t="s">
        <v>45</v>
      </c>
      <c r="H357" s="99" t="str">
        <f t="shared" si="351"/>
        <v>ศิลปศาสตรบัณฑิต สาขาภาษาอังกฤษ ปรับปรุง ปี 2559</v>
      </c>
      <c r="I357" s="99" t="e">
        <f t="array" aca="1" ref="I357" ca="1">_xludf.IFNA(INDEX(รายชื่ออาจารย์ตามสาขา!$F:$F,MATCH('เอกสารหมายเลข 1 ส่งเสิรม (2)'!$T357,รายชื่ออาจารย์ตามสาขา!$B:$B,0)),"บุคคลภายนอก")</f>
        <v>#NAME?</v>
      </c>
      <c r="J357" s="100" t="e">
        <f t="shared" ca="1" si="352"/>
        <v>#NAME?</v>
      </c>
      <c r="K357" s="100" t="e">
        <f t="shared" ca="1" si="353"/>
        <v>#NAME?</v>
      </c>
      <c r="L357" s="100"/>
      <c r="M357" s="100" t="e">
        <f t="shared" ca="1" si="354"/>
        <v>#NAME?</v>
      </c>
      <c r="N357" s="100" t="e">
        <f t="shared" ca="1" si="355"/>
        <v>#NAME?</v>
      </c>
      <c r="O357" s="100" t="e">
        <f t="shared" ca="1" si="356"/>
        <v>#NAME?</v>
      </c>
      <c r="P357" s="100" t="e">
        <f t="shared" ca="1" si="297"/>
        <v>#NAME?</v>
      </c>
      <c r="Q357" s="97"/>
      <c r="R357" s="97"/>
      <c r="S357" s="99"/>
      <c r="T357" s="8">
        <v>3410601289227</v>
      </c>
      <c r="U357" s="8">
        <v>3410601289227</v>
      </c>
      <c r="V357" s="68">
        <f t="shared" si="298"/>
        <v>1</v>
      </c>
      <c r="W357" s="68" t="e">
        <f t="shared" ca="1" si="299"/>
        <v>#NAME?</v>
      </c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</row>
    <row r="358" spans="1:43" ht="21.75" customHeight="1">
      <c r="A358" s="97"/>
      <c r="B358" s="98" t="s">
        <v>404</v>
      </c>
      <c r="C358" s="98" t="s">
        <v>331</v>
      </c>
      <c r="D358" s="99" t="s">
        <v>98</v>
      </c>
      <c r="E358" s="99" t="s">
        <v>46</v>
      </c>
      <c r="F358" s="99" t="s">
        <v>335</v>
      </c>
      <c r="G358" s="99" t="s">
        <v>45</v>
      </c>
      <c r="H358" s="99" t="str">
        <f t="shared" si="351"/>
        <v>ศิลปศาสตรบัณฑิต สาขาภาษาอังกฤษ ปรับปรุง ปี 2559</v>
      </c>
      <c r="I358" s="99" t="e">
        <f t="array" aca="1" ref="I358" ca="1">_xludf.IFNA(INDEX(รายชื่ออาจารย์ตามสาขา!$F:$F,MATCH('เอกสารหมายเลข 1 ส่งเสิรม (2)'!$T358,รายชื่ออาจารย์ตามสาขา!$B:$B,0)),"บุคคลภายนอก")</f>
        <v>#NAME?</v>
      </c>
      <c r="J358" s="100" t="e">
        <f t="shared" ca="1" si="352"/>
        <v>#NAME?</v>
      </c>
      <c r="K358" s="100" t="e">
        <f t="shared" ca="1" si="353"/>
        <v>#NAME?</v>
      </c>
      <c r="L358" s="100"/>
      <c r="M358" s="100" t="e">
        <f t="shared" ca="1" si="354"/>
        <v>#NAME?</v>
      </c>
      <c r="N358" s="100" t="e">
        <f t="shared" ca="1" si="355"/>
        <v>#NAME?</v>
      </c>
      <c r="O358" s="100" t="e">
        <f t="shared" ca="1" si="356"/>
        <v>#NAME?</v>
      </c>
      <c r="P358" s="100" t="e">
        <f t="shared" ca="1" si="297"/>
        <v>#NAME?</v>
      </c>
      <c r="Q358" s="97"/>
      <c r="R358" s="97"/>
      <c r="S358" s="99"/>
      <c r="T358" s="8">
        <v>1480600007817</v>
      </c>
      <c r="U358" s="8">
        <v>1480600007817</v>
      </c>
      <c r="V358" s="68">
        <f t="shared" si="298"/>
        <v>1</v>
      </c>
      <c r="W358" s="68" t="e">
        <f t="shared" ca="1" si="299"/>
        <v>#NAME?</v>
      </c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</row>
    <row r="359" spans="1:43" ht="21.75" customHeight="1">
      <c r="A359" s="97"/>
      <c r="B359" s="98" t="s">
        <v>401</v>
      </c>
      <c r="C359" s="98" t="s">
        <v>331</v>
      </c>
      <c r="D359" s="99" t="s">
        <v>98</v>
      </c>
      <c r="E359" s="99" t="s">
        <v>46</v>
      </c>
      <c r="F359" s="99" t="s">
        <v>335</v>
      </c>
      <c r="G359" s="99" t="s">
        <v>45</v>
      </c>
      <c r="H359" s="99" t="str">
        <f t="shared" si="351"/>
        <v>ศิลปศาสตรบัณฑิต สาขาภาษาอังกฤษ ปรับปรุง ปี 2559</v>
      </c>
      <c r="I359" s="99" t="e">
        <f t="array" aca="1" ref="I359" ca="1">_xludf.IFNA(INDEX(รายชื่ออาจารย์ตามสาขา!$F:$F,MATCH('เอกสารหมายเลข 1 ส่งเสิรม (2)'!$T359,รายชื่ออาจารย์ตามสาขา!$B:$B,0)),"บุคคลภายนอก")</f>
        <v>#NAME?</v>
      </c>
      <c r="J359" s="100" t="e">
        <f t="shared" ca="1" si="352"/>
        <v>#NAME?</v>
      </c>
      <c r="K359" s="100" t="e">
        <f t="shared" ca="1" si="353"/>
        <v>#NAME?</v>
      </c>
      <c r="L359" s="100"/>
      <c r="M359" s="100" t="e">
        <f t="shared" ca="1" si="354"/>
        <v>#NAME?</v>
      </c>
      <c r="N359" s="100" t="e">
        <f t="shared" ca="1" si="355"/>
        <v>#NAME?</v>
      </c>
      <c r="O359" s="100" t="e">
        <f t="shared" ca="1" si="356"/>
        <v>#NAME?</v>
      </c>
      <c r="P359" s="100" t="e">
        <f t="shared" ca="1" si="297"/>
        <v>#NAME?</v>
      </c>
      <c r="Q359" s="97"/>
      <c r="R359" s="97"/>
      <c r="S359" s="99"/>
      <c r="T359" s="8">
        <v>1479900006644</v>
      </c>
      <c r="U359" s="8">
        <v>1479900006644</v>
      </c>
      <c r="V359" s="68">
        <f t="shared" si="298"/>
        <v>1</v>
      </c>
      <c r="W359" s="68" t="e">
        <f t="shared" ca="1" si="299"/>
        <v>#NAME?</v>
      </c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</row>
    <row r="360" spans="1:43" ht="21.75" customHeight="1">
      <c r="A360" s="97"/>
      <c r="B360" s="98" t="s">
        <v>393</v>
      </c>
      <c r="C360" s="98" t="s">
        <v>331</v>
      </c>
      <c r="D360" s="99" t="s">
        <v>98</v>
      </c>
      <c r="E360" s="99" t="s">
        <v>46</v>
      </c>
      <c r="F360" s="99" t="s">
        <v>335</v>
      </c>
      <c r="G360" s="99" t="s">
        <v>45</v>
      </c>
      <c r="H360" s="99" t="str">
        <f t="shared" si="351"/>
        <v>ศิลปศาสตรบัณฑิต สาขาภาษาอังกฤษ ปรับปรุง ปี 2559</v>
      </c>
      <c r="I360" s="99" t="e">
        <f t="array" aca="1" ref="I360" ca="1">_xludf.IFNA(INDEX(รายชื่ออาจารย์ตามสาขา!$F:$F,MATCH('เอกสารหมายเลข 1 ส่งเสิรม (2)'!$T360,รายชื่ออาจารย์ตามสาขา!$B:$B,0)),"บุคคลภายนอก")</f>
        <v>#NAME?</v>
      </c>
      <c r="J360" s="100" t="e">
        <f t="shared" ca="1" si="352"/>
        <v>#NAME?</v>
      </c>
      <c r="K360" s="100" t="e">
        <f t="shared" ca="1" si="353"/>
        <v>#NAME?</v>
      </c>
      <c r="L360" s="100"/>
      <c r="M360" s="100" t="e">
        <f t="shared" ca="1" si="354"/>
        <v>#NAME?</v>
      </c>
      <c r="N360" s="100" t="e">
        <f t="shared" ca="1" si="355"/>
        <v>#NAME?</v>
      </c>
      <c r="O360" s="100" t="e">
        <f t="shared" ca="1" si="356"/>
        <v>#NAME?</v>
      </c>
      <c r="P360" s="100" t="e">
        <f t="shared" ca="1" si="297"/>
        <v>#NAME?</v>
      </c>
      <c r="Q360" s="97"/>
      <c r="R360" s="97"/>
      <c r="S360" s="99"/>
      <c r="T360" s="8">
        <v>1469900044945</v>
      </c>
      <c r="U360" s="8">
        <v>1469900044945</v>
      </c>
      <c r="V360" s="68">
        <f t="shared" si="298"/>
        <v>1</v>
      </c>
      <c r="W360" s="68" t="e">
        <f t="shared" ca="1" si="299"/>
        <v>#NAME?</v>
      </c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</row>
    <row r="361" spans="1:43" ht="21.75" customHeight="1">
      <c r="A361" s="103">
        <v>8</v>
      </c>
      <c r="B361" s="104" t="str">
        <f>F362&amp; " สาขา"&amp;D362&amp;" "&amp;E362&amp;" ปี "&amp;G362</f>
        <v>ศิลปศาสตรบัณฑิต สาขาภาษาอังกฤษเพื่อการสื่อสารทางธุรกิจ ปรับปรุง ปี 2560</v>
      </c>
      <c r="C361" s="104"/>
      <c r="D361" s="105"/>
      <c r="E361" s="105"/>
      <c r="F361" s="105"/>
      <c r="G361" s="105"/>
      <c r="H361" s="105"/>
      <c r="I361" s="105"/>
      <c r="J361" s="106" t="e">
        <f t="shared" ref="J361:O361" ca="1" si="357">SUMIF($H:$H,$B361,J:J)</f>
        <v>#NAME?</v>
      </c>
      <c r="K361" s="106" t="e">
        <f t="shared" ca="1" si="357"/>
        <v>#NAME?</v>
      </c>
      <c r="L361" s="106">
        <f t="shared" si="357"/>
        <v>0</v>
      </c>
      <c r="M361" s="106" t="e">
        <f t="shared" ca="1" si="357"/>
        <v>#NAME?</v>
      </c>
      <c r="N361" s="106" t="e">
        <f t="shared" ca="1" si="357"/>
        <v>#NAME?</v>
      </c>
      <c r="O361" s="106" t="e">
        <f t="shared" ca="1" si="357"/>
        <v>#NAME?</v>
      </c>
      <c r="P361" s="106" t="e">
        <f t="shared" ca="1" si="297"/>
        <v>#NAME?</v>
      </c>
      <c r="Q361" s="103"/>
      <c r="R361" s="103"/>
      <c r="S361" s="105"/>
      <c r="T361" s="58"/>
      <c r="U361" s="58"/>
      <c r="V361" s="68">
        <f t="shared" si="298"/>
        <v>0</v>
      </c>
      <c r="W361" s="68" t="e">
        <f t="shared" ca="1" si="299"/>
        <v>#NAME?</v>
      </c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</row>
    <row r="362" spans="1:43" ht="21.75" customHeight="1">
      <c r="A362" s="97"/>
      <c r="B362" s="98" t="s">
        <v>781</v>
      </c>
      <c r="C362" s="98" t="s">
        <v>331</v>
      </c>
      <c r="D362" s="99" t="s">
        <v>382</v>
      </c>
      <c r="E362" s="99" t="s">
        <v>46</v>
      </c>
      <c r="F362" s="99" t="s">
        <v>335</v>
      </c>
      <c r="G362" s="99" t="s">
        <v>174</v>
      </c>
      <c r="H362" s="99" t="str">
        <f t="shared" ref="H362:H366" si="358">F362&amp; " สาขา"&amp;D362&amp;" "&amp;E362&amp;" ปี "&amp;G362</f>
        <v>ศิลปศาสตรบัณฑิต สาขาภาษาอังกฤษเพื่อการสื่อสารทางธุรกิจ ปรับปรุง ปี 2560</v>
      </c>
      <c r="I362" s="99" t="e">
        <f t="array" aca="1" ref="I362" ca="1">_xludf.IFNA(INDEX(รายชื่ออาจารย์ตามสาขา!$F:$F,MATCH('เอกสารหมายเลข 1 ส่งเสิรม (2)'!$T362,รายชื่ออาจารย์ตามสาขา!$B:$B,0)),"บุคคลภายนอก")</f>
        <v>#NAME?</v>
      </c>
      <c r="J362" s="100" t="e">
        <f t="shared" ref="J362:J366" ca="1" si="359">IF(I362="ข้าราชการพลเรือนในสถาบันอุดมศึกษา",1,0)</f>
        <v>#NAME?</v>
      </c>
      <c r="K362" s="100" t="e">
        <f t="shared" ref="K362:K366" ca="1" si="360">IF(I362="พนักงานมหาวิทยาลัย",1,0)</f>
        <v>#NAME?</v>
      </c>
      <c r="L362" s="100"/>
      <c r="M362" s="100" t="e">
        <f t="shared" ref="M362:M366" ca="1" si="361">IF(I362="ลูกจ้างชั่วคราวรายเดือน",1,0)</f>
        <v>#NAME?</v>
      </c>
      <c r="N362" s="100" t="e">
        <f t="shared" ref="N362:N366" ca="1" si="362">IF(I362="อาจารย์พิเศษรายชั่วโมง",1,0)</f>
        <v>#NAME?</v>
      </c>
      <c r="O362" s="100" t="e">
        <f t="shared" ref="O362:O366" ca="1" si="363">IF(I362="บุคคลภายนอก",1,0)</f>
        <v>#NAME?</v>
      </c>
      <c r="P362" s="100" t="e">
        <f t="shared" ca="1" si="297"/>
        <v>#NAME?</v>
      </c>
      <c r="Q362" s="97"/>
      <c r="R362" s="97"/>
      <c r="S362" s="99"/>
      <c r="T362" s="8">
        <v>3501900517949</v>
      </c>
      <c r="U362" s="8">
        <v>3501900517949</v>
      </c>
      <c r="V362" s="68">
        <f t="shared" si="298"/>
        <v>1</v>
      </c>
      <c r="W362" s="68" t="e">
        <f t="shared" ca="1" si="299"/>
        <v>#NAME?</v>
      </c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</row>
    <row r="363" spans="1:43" ht="21.75" customHeight="1">
      <c r="A363" s="97"/>
      <c r="B363" s="98" t="s">
        <v>782</v>
      </c>
      <c r="C363" s="98" t="s">
        <v>331</v>
      </c>
      <c r="D363" s="99" t="s">
        <v>382</v>
      </c>
      <c r="E363" s="99" t="s">
        <v>46</v>
      </c>
      <c r="F363" s="99" t="s">
        <v>335</v>
      </c>
      <c r="G363" s="99" t="s">
        <v>174</v>
      </c>
      <c r="H363" s="99" t="str">
        <f t="shared" si="358"/>
        <v>ศิลปศาสตรบัณฑิต สาขาภาษาอังกฤษเพื่อการสื่อสารทางธุรกิจ ปรับปรุง ปี 2560</v>
      </c>
      <c r="I363" s="99" t="e">
        <f t="array" aca="1" ref="I363" ca="1">_xludf.IFNA(INDEX(รายชื่ออาจารย์ตามสาขา!$F:$F,MATCH('เอกสารหมายเลข 1 ส่งเสิรม (2)'!$T363,รายชื่ออาจารย์ตามสาขา!$B:$B,0)),"บุคคลภายนอก")</f>
        <v>#NAME?</v>
      </c>
      <c r="J363" s="100" t="e">
        <f t="shared" ca="1" si="359"/>
        <v>#NAME?</v>
      </c>
      <c r="K363" s="100" t="e">
        <f t="shared" ca="1" si="360"/>
        <v>#NAME?</v>
      </c>
      <c r="L363" s="100"/>
      <c r="M363" s="100" t="e">
        <f t="shared" ca="1" si="361"/>
        <v>#NAME?</v>
      </c>
      <c r="N363" s="100" t="e">
        <f t="shared" ca="1" si="362"/>
        <v>#NAME?</v>
      </c>
      <c r="O363" s="100" t="e">
        <f t="shared" ca="1" si="363"/>
        <v>#NAME?</v>
      </c>
      <c r="P363" s="100" t="e">
        <f t="shared" ca="1" si="297"/>
        <v>#NAME?</v>
      </c>
      <c r="Q363" s="97"/>
      <c r="R363" s="97"/>
      <c r="S363" s="99"/>
      <c r="T363" s="8">
        <v>3409900004192</v>
      </c>
      <c r="U363" s="8">
        <v>3409900004192</v>
      </c>
      <c r="V363" s="68">
        <f t="shared" si="298"/>
        <v>1</v>
      </c>
      <c r="W363" s="68" t="e">
        <f t="shared" ca="1" si="299"/>
        <v>#NAME?</v>
      </c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</row>
    <row r="364" spans="1:43" ht="21.75" customHeight="1">
      <c r="A364" s="97"/>
      <c r="B364" s="98" t="s">
        <v>400</v>
      </c>
      <c r="C364" s="98" t="s">
        <v>331</v>
      </c>
      <c r="D364" s="99" t="s">
        <v>382</v>
      </c>
      <c r="E364" s="99" t="s">
        <v>46</v>
      </c>
      <c r="F364" s="99" t="s">
        <v>335</v>
      </c>
      <c r="G364" s="99" t="s">
        <v>174</v>
      </c>
      <c r="H364" s="99" t="str">
        <f t="shared" si="358"/>
        <v>ศิลปศาสตรบัณฑิต สาขาภาษาอังกฤษเพื่อการสื่อสารทางธุรกิจ ปรับปรุง ปี 2560</v>
      </c>
      <c r="I364" s="99" t="e">
        <f t="array" aca="1" ref="I364" ca="1">_xludf.IFNA(INDEX(รายชื่ออาจารย์ตามสาขา!$F:$F,MATCH('เอกสารหมายเลข 1 ส่งเสิรม (2)'!$T364,รายชื่ออาจารย์ตามสาขา!$B:$B,0)),"บุคคลภายนอก")</f>
        <v>#NAME?</v>
      </c>
      <c r="J364" s="100" t="e">
        <f t="shared" ca="1" si="359"/>
        <v>#NAME?</v>
      </c>
      <c r="K364" s="100" t="e">
        <f t="shared" ca="1" si="360"/>
        <v>#NAME?</v>
      </c>
      <c r="L364" s="100"/>
      <c r="M364" s="100" t="e">
        <f t="shared" ca="1" si="361"/>
        <v>#NAME?</v>
      </c>
      <c r="N364" s="100" t="e">
        <f t="shared" ca="1" si="362"/>
        <v>#NAME?</v>
      </c>
      <c r="O364" s="100" t="e">
        <f t="shared" ca="1" si="363"/>
        <v>#NAME?</v>
      </c>
      <c r="P364" s="100" t="e">
        <f t="shared" ca="1" si="297"/>
        <v>#NAME?</v>
      </c>
      <c r="Q364" s="97"/>
      <c r="R364" s="97"/>
      <c r="S364" s="99"/>
      <c r="T364" s="8">
        <v>1479900005893</v>
      </c>
      <c r="U364" s="8">
        <v>1479900005893</v>
      </c>
      <c r="V364" s="68">
        <f t="shared" si="298"/>
        <v>1</v>
      </c>
      <c r="W364" s="68" t="e">
        <f t="shared" ca="1" si="299"/>
        <v>#NAME?</v>
      </c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</row>
    <row r="365" spans="1:43" ht="21.75" customHeight="1">
      <c r="A365" s="97"/>
      <c r="B365" s="98" t="s">
        <v>405</v>
      </c>
      <c r="C365" s="98" t="s">
        <v>331</v>
      </c>
      <c r="D365" s="99" t="s">
        <v>382</v>
      </c>
      <c r="E365" s="99" t="s">
        <v>46</v>
      </c>
      <c r="F365" s="99" t="s">
        <v>335</v>
      </c>
      <c r="G365" s="99" t="s">
        <v>174</v>
      </c>
      <c r="H365" s="99" t="str">
        <f t="shared" si="358"/>
        <v>ศิลปศาสตรบัณฑิต สาขาภาษาอังกฤษเพื่อการสื่อสารทางธุรกิจ ปรับปรุง ปี 2560</v>
      </c>
      <c r="I365" s="99" t="e">
        <f t="array" aca="1" ref="I365" ca="1">_xludf.IFNA(INDEX(รายชื่ออาจารย์ตามสาขา!$F:$F,MATCH('เอกสารหมายเลข 1 ส่งเสิรม (2)'!$T365,รายชื่ออาจารย์ตามสาขา!$B:$B,0)),"บุคคลภายนอก")</f>
        <v>#NAME?</v>
      </c>
      <c r="J365" s="100" t="e">
        <f t="shared" ca="1" si="359"/>
        <v>#NAME?</v>
      </c>
      <c r="K365" s="100" t="e">
        <f t="shared" ca="1" si="360"/>
        <v>#NAME?</v>
      </c>
      <c r="L365" s="100"/>
      <c r="M365" s="100" t="e">
        <f t="shared" ca="1" si="361"/>
        <v>#NAME?</v>
      </c>
      <c r="N365" s="100" t="e">
        <f t="shared" ca="1" si="362"/>
        <v>#NAME?</v>
      </c>
      <c r="O365" s="100" t="e">
        <f t="shared" ca="1" si="363"/>
        <v>#NAME?</v>
      </c>
      <c r="P365" s="100" t="e">
        <f t="shared" ca="1" si="297"/>
        <v>#NAME?</v>
      </c>
      <c r="Q365" s="97"/>
      <c r="R365" s="97"/>
      <c r="S365" s="99"/>
      <c r="T365" s="8">
        <v>1499900065004</v>
      </c>
      <c r="U365" s="8">
        <v>1499900065004</v>
      </c>
      <c r="V365" s="68">
        <f t="shared" si="298"/>
        <v>1</v>
      </c>
      <c r="W365" s="68" t="e">
        <f t="shared" ca="1" si="299"/>
        <v>#NAME?</v>
      </c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</row>
    <row r="366" spans="1:43" ht="21.75" customHeight="1">
      <c r="A366" s="97"/>
      <c r="B366" s="98" t="s">
        <v>395</v>
      </c>
      <c r="C366" s="98" t="s">
        <v>331</v>
      </c>
      <c r="D366" s="99" t="s">
        <v>382</v>
      </c>
      <c r="E366" s="99" t="s">
        <v>46</v>
      </c>
      <c r="F366" s="99" t="s">
        <v>335</v>
      </c>
      <c r="G366" s="99" t="s">
        <v>174</v>
      </c>
      <c r="H366" s="99" t="str">
        <f t="shared" si="358"/>
        <v>ศิลปศาสตรบัณฑิต สาขาภาษาอังกฤษเพื่อการสื่อสารทางธุรกิจ ปรับปรุง ปี 2560</v>
      </c>
      <c r="I366" s="99" t="e">
        <f t="array" aca="1" ref="I366" ca="1">_xludf.IFNA(INDEX(รายชื่ออาจารย์ตามสาขา!$F:$F,MATCH('เอกสารหมายเลข 1 ส่งเสิรม (2)'!$T366,รายชื่ออาจารย์ตามสาขา!$B:$B,0)),"บุคคลภายนอก")</f>
        <v>#NAME?</v>
      </c>
      <c r="J366" s="100" t="e">
        <f t="shared" ca="1" si="359"/>
        <v>#NAME?</v>
      </c>
      <c r="K366" s="100" t="e">
        <f t="shared" ca="1" si="360"/>
        <v>#NAME?</v>
      </c>
      <c r="L366" s="100"/>
      <c r="M366" s="100" t="e">
        <f t="shared" ca="1" si="361"/>
        <v>#NAME?</v>
      </c>
      <c r="N366" s="100" t="e">
        <f t="shared" ca="1" si="362"/>
        <v>#NAME?</v>
      </c>
      <c r="O366" s="100" t="e">
        <f t="shared" ca="1" si="363"/>
        <v>#NAME?</v>
      </c>
      <c r="P366" s="100" t="e">
        <f t="shared" ca="1" si="297"/>
        <v>#NAME?</v>
      </c>
      <c r="Q366" s="97"/>
      <c r="R366" s="97"/>
      <c r="S366" s="99"/>
      <c r="T366" s="8">
        <v>1470100195258</v>
      </c>
      <c r="U366" s="8">
        <v>1470100195258</v>
      </c>
      <c r="V366" s="68">
        <f t="shared" si="298"/>
        <v>1</v>
      </c>
      <c r="W366" s="68" t="e">
        <f t="shared" ca="1" si="299"/>
        <v>#NAME?</v>
      </c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</row>
    <row r="367" spans="1:43" ht="21.75" customHeight="1">
      <c r="A367" s="103">
        <v>9</v>
      </c>
      <c r="B367" s="104" t="str">
        <f>F368&amp; " สาขา"&amp;D368&amp;" "&amp;E368&amp;" ปี "&amp;G368</f>
        <v>รัฐศาสตรบัณฑิต สาขารัฐศาสตร์ ปรับปรุง ปี 2559</v>
      </c>
      <c r="C367" s="104"/>
      <c r="D367" s="105"/>
      <c r="E367" s="105"/>
      <c r="F367" s="105"/>
      <c r="G367" s="105"/>
      <c r="H367" s="105"/>
      <c r="I367" s="105"/>
      <c r="J367" s="106" t="e">
        <f t="shared" ref="J367:O367" ca="1" si="364">SUMIF($H:$H,$B367,J:J)</f>
        <v>#NAME?</v>
      </c>
      <c r="K367" s="106" t="e">
        <f t="shared" ca="1" si="364"/>
        <v>#NAME?</v>
      </c>
      <c r="L367" s="106">
        <f t="shared" si="364"/>
        <v>0</v>
      </c>
      <c r="M367" s="106" t="e">
        <f t="shared" ca="1" si="364"/>
        <v>#NAME?</v>
      </c>
      <c r="N367" s="106" t="e">
        <f t="shared" ca="1" si="364"/>
        <v>#NAME?</v>
      </c>
      <c r="O367" s="106" t="e">
        <f t="shared" ca="1" si="364"/>
        <v>#NAME?</v>
      </c>
      <c r="P367" s="106" t="e">
        <f t="shared" ca="1" si="297"/>
        <v>#NAME?</v>
      </c>
      <c r="Q367" s="103"/>
      <c r="R367" s="103"/>
      <c r="S367" s="105"/>
      <c r="T367" s="58"/>
      <c r="U367" s="58"/>
      <c r="V367" s="68">
        <f t="shared" si="298"/>
        <v>0</v>
      </c>
      <c r="W367" s="68" t="e">
        <f t="shared" ca="1" si="299"/>
        <v>#NAME?</v>
      </c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</row>
    <row r="368" spans="1:43" ht="21.75" customHeight="1">
      <c r="A368" s="97"/>
      <c r="B368" s="98" t="s">
        <v>448</v>
      </c>
      <c r="C368" s="98" t="s">
        <v>331</v>
      </c>
      <c r="D368" s="99" t="s">
        <v>446</v>
      </c>
      <c r="E368" s="99" t="s">
        <v>46</v>
      </c>
      <c r="F368" s="99" t="s">
        <v>445</v>
      </c>
      <c r="G368" s="99" t="s">
        <v>45</v>
      </c>
      <c r="H368" s="99" t="str">
        <f t="shared" ref="H368:H372" si="365">F368&amp; " สาขา"&amp;D368&amp;" "&amp;E368&amp;" ปี "&amp;G368</f>
        <v>รัฐศาสตรบัณฑิต สาขารัฐศาสตร์ ปรับปรุง ปี 2559</v>
      </c>
      <c r="I368" s="99" t="e">
        <f t="array" aca="1" ref="I368" ca="1">_xludf.IFNA(INDEX(รายชื่ออาจารย์ตามสาขา!$F:$F,MATCH('เอกสารหมายเลข 1 ส่งเสิรม (2)'!$T368,รายชื่ออาจารย์ตามสาขา!$B:$B,0)),"บุคคลภายนอก")</f>
        <v>#NAME?</v>
      </c>
      <c r="J368" s="100" t="e">
        <f t="shared" ref="J368:J372" ca="1" si="366">IF(I368="ข้าราชการพลเรือนในสถาบันอุดมศึกษา",1,0)</f>
        <v>#NAME?</v>
      </c>
      <c r="K368" s="100" t="e">
        <f t="shared" ref="K368:K372" ca="1" si="367">IF(I368="พนักงานมหาวิทยาลัย",1,0)</f>
        <v>#NAME?</v>
      </c>
      <c r="L368" s="100"/>
      <c r="M368" s="100" t="e">
        <f t="shared" ref="M368:M372" ca="1" si="368">IF(I368="ลูกจ้างชั่วคราวรายเดือน",1,0)</f>
        <v>#NAME?</v>
      </c>
      <c r="N368" s="100" t="e">
        <f t="shared" ref="N368:N372" ca="1" si="369">IF(I368="อาจารย์พิเศษรายชั่วโมง",1,0)</f>
        <v>#NAME?</v>
      </c>
      <c r="O368" s="100" t="e">
        <f t="shared" ref="O368:O372" ca="1" si="370">IF(I368="บุคคลภายนอก",1,0)</f>
        <v>#NAME?</v>
      </c>
      <c r="P368" s="100" t="e">
        <f t="shared" ca="1" si="297"/>
        <v>#NAME?</v>
      </c>
      <c r="Q368" s="97"/>
      <c r="R368" s="97"/>
      <c r="S368" s="99"/>
      <c r="T368" s="8">
        <v>3470600232370</v>
      </c>
      <c r="U368" s="8">
        <v>3470600232370</v>
      </c>
      <c r="V368" s="68">
        <f t="shared" si="298"/>
        <v>1</v>
      </c>
      <c r="W368" s="68" t="e">
        <f t="shared" ca="1" si="299"/>
        <v>#NAME?</v>
      </c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</row>
    <row r="369" spans="1:43" ht="21.75" customHeight="1">
      <c r="A369" s="97"/>
      <c r="B369" s="98" t="s">
        <v>451</v>
      </c>
      <c r="C369" s="98" t="s">
        <v>331</v>
      </c>
      <c r="D369" s="99" t="s">
        <v>446</v>
      </c>
      <c r="E369" s="99" t="s">
        <v>46</v>
      </c>
      <c r="F369" s="99" t="s">
        <v>445</v>
      </c>
      <c r="G369" s="99" t="s">
        <v>45</v>
      </c>
      <c r="H369" s="99" t="str">
        <f t="shared" si="365"/>
        <v>รัฐศาสตรบัณฑิต สาขารัฐศาสตร์ ปรับปรุง ปี 2559</v>
      </c>
      <c r="I369" s="99" t="e">
        <f t="array" aca="1" ref="I369" ca="1">_xludf.IFNA(INDEX(รายชื่ออาจารย์ตามสาขา!$F:$F,MATCH('เอกสารหมายเลข 1 ส่งเสิรม (2)'!$T369,รายชื่ออาจารย์ตามสาขา!$B:$B,0)),"บุคคลภายนอก")</f>
        <v>#NAME?</v>
      </c>
      <c r="J369" s="100" t="e">
        <f t="shared" ca="1" si="366"/>
        <v>#NAME?</v>
      </c>
      <c r="K369" s="100" t="e">
        <f t="shared" ca="1" si="367"/>
        <v>#NAME?</v>
      </c>
      <c r="L369" s="100"/>
      <c r="M369" s="100" t="e">
        <f t="shared" ca="1" si="368"/>
        <v>#NAME?</v>
      </c>
      <c r="N369" s="100" t="e">
        <f t="shared" ca="1" si="369"/>
        <v>#NAME?</v>
      </c>
      <c r="O369" s="100" t="e">
        <f t="shared" ca="1" si="370"/>
        <v>#NAME?</v>
      </c>
      <c r="P369" s="100" t="e">
        <f t="shared" ca="1" si="297"/>
        <v>#NAME?</v>
      </c>
      <c r="Q369" s="97"/>
      <c r="R369" s="97"/>
      <c r="S369" s="99"/>
      <c r="T369" s="8">
        <v>3490100095535</v>
      </c>
      <c r="U369" s="8">
        <v>3490100095535</v>
      </c>
      <c r="V369" s="68">
        <f t="shared" si="298"/>
        <v>1</v>
      </c>
      <c r="W369" s="68" t="e">
        <f t="shared" ca="1" si="299"/>
        <v>#NAME?</v>
      </c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</row>
    <row r="370" spans="1:43" ht="21.75" customHeight="1">
      <c r="A370" s="97"/>
      <c r="B370" s="98" t="s">
        <v>449</v>
      </c>
      <c r="C370" s="98" t="s">
        <v>331</v>
      </c>
      <c r="D370" s="99" t="s">
        <v>446</v>
      </c>
      <c r="E370" s="99" t="s">
        <v>46</v>
      </c>
      <c r="F370" s="99" t="s">
        <v>445</v>
      </c>
      <c r="G370" s="99" t="s">
        <v>45</v>
      </c>
      <c r="H370" s="99" t="str">
        <f t="shared" si="365"/>
        <v>รัฐศาสตรบัณฑิต สาขารัฐศาสตร์ ปรับปรุง ปี 2559</v>
      </c>
      <c r="I370" s="99" t="e">
        <f t="array" aca="1" ref="I370" ca="1">_xludf.IFNA(INDEX(รายชื่ออาจารย์ตามสาขา!$F:$F,MATCH('เอกสารหมายเลข 1 ส่งเสิรม (2)'!$T370,รายชื่ออาจารย์ตามสาขา!$B:$B,0)),"บุคคลภายนอก")</f>
        <v>#NAME?</v>
      </c>
      <c r="J370" s="100" t="e">
        <f t="shared" ca="1" si="366"/>
        <v>#NAME?</v>
      </c>
      <c r="K370" s="100" t="e">
        <f t="shared" ca="1" si="367"/>
        <v>#NAME?</v>
      </c>
      <c r="L370" s="100"/>
      <c r="M370" s="100" t="e">
        <f t="shared" ca="1" si="368"/>
        <v>#NAME?</v>
      </c>
      <c r="N370" s="100" t="e">
        <f t="shared" ca="1" si="369"/>
        <v>#NAME?</v>
      </c>
      <c r="O370" s="100" t="e">
        <f t="shared" ca="1" si="370"/>
        <v>#NAME?</v>
      </c>
      <c r="P370" s="100" t="e">
        <f t="shared" ca="1" si="297"/>
        <v>#NAME?</v>
      </c>
      <c r="Q370" s="97"/>
      <c r="R370" s="97"/>
      <c r="S370" s="99"/>
      <c r="T370" s="8">
        <v>3470600282687</v>
      </c>
      <c r="U370" s="8">
        <v>3470600282687</v>
      </c>
      <c r="V370" s="68">
        <f t="shared" si="298"/>
        <v>1</v>
      </c>
      <c r="W370" s="68" t="e">
        <f t="shared" ca="1" si="299"/>
        <v>#NAME?</v>
      </c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</row>
    <row r="371" spans="1:43" ht="21.75" customHeight="1">
      <c r="A371" s="97"/>
      <c r="B371" s="98" t="s">
        <v>783</v>
      </c>
      <c r="C371" s="98" t="s">
        <v>331</v>
      </c>
      <c r="D371" s="99" t="s">
        <v>446</v>
      </c>
      <c r="E371" s="99" t="s">
        <v>46</v>
      </c>
      <c r="F371" s="99" t="s">
        <v>445</v>
      </c>
      <c r="G371" s="99" t="s">
        <v>45</v>
      </c>
      <c r="H371" s="99" t="str">
        <f t="shared" si="365"/>
        <v>รัฐศาสตรบัณฑิต สาขารัฐศาสตร์ ปรับปรุง ปี 2559</v>
      </c>
      <c r="I371" s="99" t="e">
        <f t="array" aca="1" ref="I371" ca="1">_xludf.IFNA(INDEX(รายชื่ออาจารย์ตามสาขา!$F:$F,MATCH('เอกสารหมายเลข 1 ส่งเสิรม (2)'!$T371,รายชื่ออาจารย์ตามสาขา!$B:$B,0)),"บุคคลภายนอก")</f>
        <v>#NAME?</v>
      </c>
      <c r="J371" s="100" t="e">
        <f t="shared" ca="1" si="366"/>
        <v>#NAME?</v>
      </c>
      <c r="K371" s="100" t="e">
        <f t="shared" ca="1" si="367"/>
        <v>#NAME?</v>
      </c>
      <c r="L371" s="100"/>
      <c r="M371" s="100" t="e">
        <f t="shared" ca="1" si="368"/>
        <v>#NAME?</v>
      </c>
      <c r="N371" s="100" t="e">
        <f t="shared" ca="1" si="369"/>
        <v>#NAME?</v>
      </c>
      <c r="O371" s="100" t="e">
        <f t="shared" ca="1" si="370"/>
        <v>#NAME?</v>
      </c>
      <c r="P371" s="100" t="e">
        <f t="shared" ca="1" si="297"/>
        <v>#NAME?</v>
      </c>
      <c r="Q371" s="97"/>
      <c r="R371" s="97"/>
      <c r="S371" s="99"/>
      <c r="T371" s="8">
        <v>3609900556487</v>
      </c>
      <c r="U371" s="8">
        <v>3609900556487</v>
      </c>
      <c r="V371" s="68">
        <f t="shared" si="298"/>
        <v>1</v>
      </c>
      <c r="W371" s="68" t="e">
        <f t="shared" ca="1" si="299"/>
        <v>#NAME?</v>
      </c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</row>
    <row r="372" spans="1:43" ht="21.75" customHeight="1">
      <c r="A372" s="97"/>
      <c r="B372" s="98" t="s">
        <v>784</v>
      </c>
      <c r="C372" s="98" t="s">
        <v>331</v>
      </c>
      <c r="D372" s="99" t="s">
        <v>446</v>
      </c>
      <c r="E372" s="99" t="s">
        <v>46</v>
      </c>
      <c r="F372" s="99" t="s">
        <v>445</v>
      </c>
      <c r="G372" s="99" t="s">
        <v>45</v>
      </c>
      <c r="H372" s="99" t="str">
        <f t="shared" si="365"/>
        <v>รัฐศาสตรบัณฑิต สาขารัฐศาสตร์ ปรับปรุง ปี 2559</v>
      </c>
      <c r="I372" s="99" t="e">
        <f t="array" aca="1" ref="I372" ca="1">_xludf.IFNA(INDEX(รายชื่ออาจารย์ตามสาขา!$F:$F,MATCH('เอกสารหมายเลข 1 ส่งเสิรม (2)'!$T372,รายชื่ออาจารย์ตามสาขา!$B:$B,0)),"บุคคลภายนอก")</f>
        <v>#NAME?</v>
      </c>
      <c r="J372" s="100" t="e">
        <f t="shared" ca="1" si="366"/>
        <v>#NAME?</v>
      </c>
      <c r="K372" s="100" t="e">
        <f t="shared" ca="1" si="367"/>
        <v>#NAME?</v>
      </c>
      <c r="L372" s="100"/>
      <c r="M372" s="100" t="e">
        <f t="shared" ca="1" si="368"/>
        <v>#NAME?</v>
      </c>
      <c r="N372" s="100" t="e">
        <f t="shared" ca="1" si="369"/>
        <v>#NAME?</v>
      </c>
      <c r="O372" s="100" t="e">
        <f t="shared" ca="1" si="370"/>
        <v>#NAME?</v>
      </c>
      <c r="P372" s="100" t="e">
        <f t="shared" ca="1" si="297"/>
        <v>#NAME?</v>
      </c>
      <c r="Q372" s="97"/>
      <c r="R372" s="97"/>
      <c r="S372" s="99"/>
      <c r="T372" s="8">
        <v>3480900019931</v>
      </c>
      <c r="U372" s="8">
        <v>3480900019931</v>
      </c>
      <c r="V372" s="68">
        <f t="shared" si="298"/>
        <v>1</v>
      </c>
      <c r="W372" s="68" t="e">
        <f t="shared" ca="1" si="299"/>
        <v>#NAME?</v>
      </c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</row>
    <row r="373" spans="1:43" ht="21.75" customHeight="1">
      <c r="A373" s="103">
        <v>10</v>
      </c>
      <c r="B373" s="104" t="str">
        <f>F374&amp; " สาขา"&amp;D374&amp;" "&amp;E374&amp;" ปี "&amp;G374</f>
        <v>ศิลปศาสตรบัณฑิต สาขาวัฒนธรรมศึกษาเพื่อการพัฒนา ใหม่ ปี 2557</v>
      </c>
      <c r="C373" s="104"/>
      <c r="D373" s="105"/>
      <c r="E373" s="105"/>
      <c r="F373" s="105"/>
      <c r="G373" s="105"/>
      <c r="H373" s="105"/>
      <c r="I373" s="105"/>
      <c r="J373" s="106" t="e">
        <f t="shared" ref="J373:O373" ca="1" si="371">SUMIF($H:$H,$B373,J:J)</f>
        <v>#NAME?</v>
      </c>
      <c r="K373" s="106" t="e">
        <f t="shared" ca="1" si="371"/>
        <v>#NAME?</v>
      </c>
      <c r="L373" s="106">
        <f t="shared" si="371"/>
        <v>0</v>
      </c>
      <c r="M373" s="106" t="e">
        <f t="shared" ca="1" si="371"/>
        <v>#NAME?</v>
      </c>
      <c r="N373" s="106" t="e">
        <f t="shared" ca="1" si="371"/>
        <v>#NAME?</v>
      </c>
      <c r="O373" s="106" t="e">
        <f t="shared" ca="1" si="371"/>
        <v>#NAME?</v>
      </c>
      <c r="P373" s="106" t="e">
        <f t="shared" ca="1" si="297"/>
        <v>#NAME?</v>
      </c>
      <c r="Q373" s="103"/>
      <c r="R373" s="103"/>
      <c r="S373" s="105"/>
      <c r="T373" s="58"/>
      <c r="U373" s="58"/>
      <c r="V373" s="68">
        <f t="shared" si="298"/>
        <v>0</v>
      </c>
      <c r="W373" s="68" t="e">
        <f t="shared" ca="1" si="299"/>
        <v>#NAME?</v>
      </c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</row>
    <row r="374" spans="1:43" ht="21.75" customHeight="1">
      <c r="A374" s="97"/>
      <c r="B374" s="98" t="s">
        <v>785</v>
      </c>
      <c r="C374" s="98" t="s">
        <v>331</v>
      </c>
      <c r="D374" s="99" t="s">
        <v>469</v>
      </c>
      <c r="E374" s="99" t="s">
        <v>120</v>
      </c>
      <c r="F374" s="99" t="s">
        <v>335</v>
      </c>
      <c r="G374" s="99" t="s">
        <v>468</v>
      </c>
      <c r="H374" s="99" t="str">
        <f t="shared" ref="H374:H378" si="372">F374&amp; " สาขา"&amp;D374&amp;" "&amp;E374&amp;" ปี "&amp;G374</f>
        <v>ศิลปศาสตรบัณฑิต สาขาวัฒนธรรมศึกษาเพื่อการพัฒนา ใหม่ ปี 2557</v>
      </c>
      <c r="I374" s="99" t="e">
        <f t="array" aca="1" ref="I374" ca="1">_xludf.IFNA(INDEX(รายชื่ออาจารย์ตามสาขา!$F:$F,MATCH('เอกสารหมายเลข 1 ส่งเสิรม (2)'!$T374,รายชื่ออาจารย์ตามสาขา!$B:$B,0)),"บุคคลภายนอก")</f>
        <v>#NAME?</v>
      </c>
      <c r="J374" s="100" t="e">
        <f t="shared" ref="J374:J378" ca="1" si="373">IF(I374="ข้าราชการพลเรือนในสถาบันอุดมศึกษา",1,0)</f>
        <v>#NAME?</v>
      </c>
      <c r="K374" s="100" t="e">
        <f t="shared" ref="K374:K378" ca="1" si="374">IF(I374="พนักงานมหาวิทยาลัย",1,0)</f>
        <v>#NAME?</v>
      </c>
      <c r="L374" s="100"/>
      <c r="M374" s="100" t="e">
        <f t="shared" ref="M374:M378" ca="1" si="375">IF(I374="ลูกจ้างชั่วคราวรายเดือน",1,0)</f>
        <v>#NAME?</v>
      </c>
      <c r="N374" s="100" t="e">
        <f t="shared" ref="N374:N378" ca="1" si="376">IF(I374="อาจารย์พิเศษรายชั่วโมง",1,0)</f>
        <v>#NAME?</v>
      </c>
      <c r="O374" s="100" t="e">
        <f t="shared" ref="O374:O378" ca="1" si="377">IF(I374="บุคคลภายนอก",1,0)</f>
        <v>#NAME?</v>
      </c>
      <c r="P374" s="100" t="e">
        <f t="shared" ca="1" si="297"/>
        <v>#NAME?</v>
      </c>
      <c r="Q374" s="97"/>
      <c r="R374" s="97"/>
      <c r="S374" s="99"/>
      <c r="T374" s="8">
        <v>3479900033711</v>
      </c>
      <c r="U374" s="8">
        <v>3479900033711</v>
      </c>
      <c r="V374" s="68">
        <f t="shared" si="298"/>
        <v>1</v>
      </c>
      <c r="W374" s="68" t="e">
        <f t="shared" ca="1" si="299"/>
        <v>#NAME?</v>
      </c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</row>
    <row r="375" spans="1:43" ht="21.75" customHeight="1">
      <c r="A375" s="97"/>
      <c r="B375" s="98" t="s">
        <v>473</v>
      </c>
      <c r="C375" s="98" t="s">
        <v>331</v>
      </c>
      <c r="D375" s="99" t="s">
        <v>469</v>
      </c>
      <c r="E375" s="99" t="s">
        <v>120</v>
      </c>
      <c r="F375" s="99" t="s">
        <v>335</v>
      </c>
      <c r="G375" s="99" t="s">
        <v>468</v>
      </c>
      <c r="H375" s="99" t="str">
        <f t="shared" si="372"/>
        <v>ศิลปศาสตรบัณฑิต สาขาวัฒนธรรมศึกษาเพื่อการพัฒนา ใหม่ ปี 2557</v>
      </c>
      <c r="I375" s="99" t="e">
        <f t="array" aca="1" ref="I375" ca="1">_xludf.IFNA(INDEX(รายชื่ออาจารย์ตามสาขา!$F:$F,MATCH('เอกสารหมายเลข 1 ส่งเสิรม (2)'!$T375,รายชื่ออาจารย์ตามสาขา!$B:$B,0)),"บุคคลภายนอก")</f>
        <v>#NAME?</v>
      </c>
      <c r="J375" s="100" t="e">
        <f t="shared" ca="1" si="373"/>
        <v>#NAME?</v>
      </c>
      <c r="K375" s="100" t="e">
        <f t="shared" ca="1" si="374"/>
        <v>#NAME?</v>
      </c>
      <c r="L375" s="100"/>
      <c r="M375" s="100" t="e">
        <f t="shared" ca="1" si="375"/>
        <v>#NAME?</v>
      </c>
      <c r="N375" s="100" t="e">
        <f t="shared" ca="1" si="376"/>
        <v>#NAME?</v>
      </c>
      <c r="O375" s="100" t="e">
        <f t="shared" ca="1" si="377"/>
        <v>#NAME?</v>
      </c>
      <c r="P375" s="100" t="e">
        <f t="shared" ca="1" si="297"/>
        <v>#NAME?</v>
      </c>
      <c r="Q375" s="97"/>
      <c r="R375" s="97"/>
      <c r="S375" s="99"/>
      <c r="T375" s="8">
        <v>3470101407832</v>
      </c>
      <c r="U375" s="8">
        <v>3470101407832</v>
      </c>
      <c r="V375" s="68">
        <f t="shared" si="298"/>
        <v>1</v>
      </c>
      <c r="W375" s="68" t="e">
        <f t="shared" ca="1" si="299"/>
        <v>#NAME?</v>
      </c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</row>
    <row r="376" spans="1:43" ht="21.75" customHeight="1">
      <c r="A376" s="97"/>
      <c r="B376" s="98" t="s">
        <v>467</v>
      </c>
      <c r="C376" s="98" t="s">
        <v>331</v>
      </c>
      <c r="D376" s="99" t="s">
        <v>469</v>
      </c>
      <c r="E376" s="99" t="s">
        <v>120</v>
      </c>
      <c r="F376" s="99" t="s">
        <v>335</v>
      </c>
      <c r="G376" s="99" t="s">
        <v>468</v>
      </c>
      <c r="H376" s="99" t="str">
        <f t="shared" si="372"/>
        <v>ศิลปศาสตรบัณฑิต สาขาวัฒนธรรมศึกษาเพื่อการพัฒนา ใหม่ ปี 2557</v>
      </c>
      <c r="I376" s="99" t="e">
        <f t="array" aca="1" ref="I376" ca="1">_xludf.IFNA(INDEX(รายชื่ออาจารย์ตามสาขา!$F:$F,MATCH('เอกสารหมายเลข 1 ส่งเสิรม (2)'!$T376,รายชื่ออาจารย์ตามสาขา!$B:$B,0)),"บุคคลภายนอก")</f>
        <v>#NAME?</v>
      </c>
      <c r="J376" s="100" t="e">
        <f t="shared" ca="1" si="373"/>
        <v>#NAME?</v>
      </c>
      <c r="K376" s="100" t="e">
        <f t="shared" ca="1" si="374"/>
        <v>#NAME?</v>
      </c>
      <c r="L376" s="100"/>
      <c r="M376" s="100" t="e">
        <f t="shared" ca="1" si="375"/>
        <v>#NAME?</v>
      </c>
      <c r="N376" s="100" t="e">
        <f t="shared" ca="1" si="376"/>
        <v>#NAME?</v>
      </c>
      <c r="O376" s="100" t="e">
        <f t="shared" ca="1" si="377"/>
        <v>#NAME?</v>
      </c>
      <c r="P376" s="100" t="e">
        <f t="shared" ca="1" si="297"/>
        <v>#NAME?</v>
      </c>
      <c r="Q376" s="97"/>
      <c r="R376" s="97"/>
      <c r="S376" s="99"/>
      <c r="T376" s="8">
        <v>3100202634110</v>
      </c>
      <c r="U376" s="8">
        <v>3100202634110</v>
      </c>
      <c r="V376" s="68">
        <f t="shared" si="298"/>
        <v>1</v>
      </c>
      <c r="W376" s="68" t="e">
        <f t="shared" ca="1" si="299"/>
        <v>#NAME?</v>
      </c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</row>
    <row r="377" spans="1:43" ht="21.75" customHeight="1">
      <c r="A377" s="97"/>
      <c r="B377" s="98" t="s">
        <v>472</v>
      </c>
      <c r="C377" s="98" t="s">
        <v>331</v>
      </c>
      <c r="D377" s="99" t="s">
        <v>469</v>
      </c>
      <c r="E377" s="99" t="s">
        <v>120</v>
      </c>
      <c r="F377" s="99" t="s">
        <v>335</v>
      </c>
      <c r="G377" s="99" t="s">
        <v>468</v>
      </c>
      <c r="H377" s="99" t="str">
        <f t="shared" si="372"/>
        <v>ศิลปศาสตรบัณฑิต สาขาวัฒนธรรมศึกษาเพื่อการพัฒนา ใหม่ ปี 2557</v>
      </c>
      <c r="I377" s="99" t="e">
        <f t="array" aca="1" ref="I377" ca="1">_xludf.IFNA(INDEX(รายชื่ออาจารย์ตามสาขา!$F:$F,MATCH('เอกสารหมายเลข 1 ส่งเสิรม (2)'!$T377,รายชื่ออาจารย์ตามสาขา!$B:$B,0)),"บุคคลภายนอก")</f>
        <v>#NAME?</v>
      </c>
      <c r="J377" s="100" t="e">
        <f t="shared" ca="1" si="373"/>
        <v>#NAME?</v>
      </c>
      <c r="K377" s="100" t="e">
        <f t="shared" ca="1" si="374"/>
        <v>#NAME?</v>
      </c>
      <c r="L377" s="100"/>
      <c r="M377" s="100" t="e">
        <f t="shared" ca="1" si="375"/>
        <v>#NAME?</v>
      </c>
      <c r="N377" s="100" t="e">
        <f t="shared" ca="1" si="376"/>
        <v>#NAME?</v>
      </c>
      <c r="O377" s="100" t="e">
        <f t="shared" ca="1" si="377"/>
        <v>#NAME?</v>
      </c>
      <c r="P377" s="100" t="e">
        <f t="shared" ca="1" si="297"/>
        <v>#NAME?</v>
      </c>
      <c r="Q377" s="97"/>
      <c r="R377" s="97"/>
      <c r="S377" s="99"/>
      <c r="T377" s="8">
        <v>3470100838490</v>
      </c>
      <c r="U377" s="8">
        <v>3470100838490</v>
      </c>
      <c r="V377" s="68">
        <f t="shared" si="298"/>
        <v>1</v>
      </c>
      <c r="W377" s="68" t="e">
        <f t="shared" ca="1" si="299"/>
        <v>#NAME?</v>
      </c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</row>
    <row r="378" spans="1:43" ht="21.75" customHeight="1">
      <c r="A378" s="97"/>
      <c r="B378" s="98" t="s">
        <v>474</v>
      </c>
      <c r="C378" s="98" t="s">
        <v>331</v>
      </c>
      <c r="D378" s="99" t="s">
        <v>469</v>
      </c>
      <c r="E378" s="99" t="s">
        <v>120</v>
      </c>
      <c r="F378" s="99" t="s">
        <v>335</v>
      </c>
      <c r="G378" s="99" t="s">
        <v>468</v>
      </c>
      <c r="H378" s="99" t="str">
        <f t="shared" si="372"/>
        <v>ศิลปศาสตรบัณฑิต สาขาวัฒนธรรมศึกษาเพื่อการพัฒนา ใหม่ ปี 2557</v>
      </c>
      <c r="I378" s="99" t="e">
        <f t="array" aca="1" ref="I378" ca="1">_xludf.IFNA(INDEX(รายชื่ออาจารย์ตามสาขา!$F:$F,MATCH('เอกสารหมายเลข 1 ส่งเสิรม (2)'!$T378,รายชื่ออาจารย์ตามสาขา!$B:$B,0)),"บุคคลภายนอก")</f>
        <v>#NAME?</v>
      </c>
      <c r="J378" s="100" t="e">
        <f t="shared" ca="1" si="373"/>
        <v>#NAME?</v>
      </c>
      <c r="K378" s="100" t="e">
        <f t="shared" ca="1" si="374"/>
        <v>#NAME?</v>
      </c>
      <c r="L378" s="100"/>
      <c r="M378" s="100" t="e">
        <f t="shared" ca="1" si="375"/>
        <v>#NAME?</v>
      </c>
      <c r="N378" s="100" t="e">
        <f t="shared" ca="1" si="376"/>
        <v>#NAME?</v>
      </c>
      <c r="O378" s="100" t="e">
        <f t="shared" ca="1" si="377"/>
        <v>#NAME?</v>
      </c>
      <c r="P378" s="100" t="e">
        <f t="shared" ca="1" si="297"/>
        <v>#NAME?</v>
      </c>
      <c r="Q378" s="97"/>
      <c r="R378" s="97"/>
      <c r="S378" s="99"/>
      <c r="T378" s="8">
        <v>3470300472821</v>
      </c>
      <c r="U378" s="8">
        <v>3470300472821</v>
      </c>
      <c r="V378" s="68">
        <f t="shared" si="298"/>
        <v>1</v>
      </c>
      <c r="W378" s="68" t="e">
        <f t="shared" ca="1" si="299"/>
        <v>#NAME?</v>
      </c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</row>
    <row r="379" spans="1:43" ht="21.75" customHeight="1">
      <c r="A379" s="103">
        <v>11</v>
      </c>
      <c r="B379" s="104" t="str">
        <f>F380&amp; " สาขา"&amp;D380&amp;" "&amp;E380&amp;" ปี "&amp;G380</f>
        <v>ศิลปกรรมศาสตรบัณฑิต สาขาศิลปกรรม ปรับปรุง ปี 2558</v>
      </c>
      <c r="C379" s="104"/>
      <c r="D379" s="105"/>
      <c r="E379" s="105"/>
      <c r="F379" s="105"/>
      <c r="G379" s="105"/>
      <c r="H379" s="105"/>
      <c r="I379" s="105"/>
      <c r="J379" s="106" t="e">
        <f t="shared" ref="J379:O379" ca="1" si="378">SUMIF($H:$H,$B379,J:J)</f>
        <v>#NAME?</v>
      </c>
      <c r="K379" s="106" t="e">
        <f t="shared" ca="1" si="378"/>
        <v>#NAME?</v>
      </c>
      <c r="L379" s="106">
        <f t="shared" si="378"/>
        <v>0</v>
      </c>
      <c r="M379" s="106" t="e">
        <f t="shared" ca="1" si="378"/>
        <v>#NAME?</v>
      </c>
      <c r="N379" s="106" t="e">
        <f t="shared" ca="1" si="378"/>
        <v>#NAME?</v>
      </c>
      <c r="O379" s="106" t="e">
        <f t="shared" ca="1" si="378"/>
        <v>#NAME?</v>
      </c>
      <c r="P379" s="106" t="e">
        <f t="shared" ca="1" si="297"/>
        <v>#NAME?</v>
      </c>
      <c r="Q379" s="103"/>
      <c r="R379" s="103"/>
      <c r="S379" s="105"/>
      <c r="T379" s="58"/>
      <c r="U379" s="58"/>
      <c r="V379" s="68">
        <f t="shared" si="298"/>
        <v>0</v>
      </c>
      <c r="W379" s="68" t="e">
        <f t="shared" ca="1" si="299"/>
        <v>#NAME?</v>
      </c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</row>
    <row r="380" spans="1:43" ht="21.75" customHeight="1">
      <c r="A380" s="97"/>
      <c r="B380" s="98" t="s">
        <v>458</v>
      </c>
      <c r="C380" s="98" t="s">
        <v>331</v>
      </c>
      <c r="D380" s="99" t="s">
        <v>457</v>
      </c>
      <c r="E380" s="99" t="s">
        <v>46</v>
      </c>
      <c r="F380" s="99" t="s">
        <v>346</v>
      </c>
      <c r="G380" s="99" t="s">
        <v>53</v>
      </c>
      <c r="H380" s="99" t="str">
        <f t="shared" ref="H380:H385" si="379">F380&amp; " สาขา"&amp;D380&amp;" "&amp;E380&amp;" ปี "&amp;G380</f>
        <v>ศิลปกรรมศาสตรบัณฑิต สาขาศิลปกรรม ปรับปรุง ปี 2558</v>
      </c>
      <c r="I380" s="99" t="e">
        <f t="array" aca="1" ref="I380" ca="1">_xludf.IFNA(INDEX(รายชื่ออาจารย์ตามสาขา!$F:$F,MATCH('เอกสารหมายเลข 1 ส่งเสิรม (2)'!$T380,รายชื่ออาจารย์ตามสาขา!$B:$B,0)),"บุคคลภายนอก")</f>
        <v>#NAME?</v>
      </c>
      <c r="J380" s="100" t="e">
        <f t="shared" ref="J380:J385" ca="1" si="380">IF(I380="ข้าราชการพลเรือนในสถาบันอุดมศึกษา",1,0)</f>
        <v>#NAME?</v>
      </c>
      <c r="K380" s="100" t="e">
        <f t="shared" ref="K380:K385" ca="1" si="381">IF(I380="พนักงานมหาวิทยาลัย",1,0)</f>
        <v>#NAME?</v>
      </c>
      <c r="L380" s="100"/>
      <c r="M380" s="100" t="e">
        <f t="shared" ref="M380:M385" ca="1" si="382">IF(I380="ลูกจ้างชั่วคราวรายเดือน",1,0)</f>
        <v>#NAME?</v>
      </c>
      <c r="N380" s="100" t="e">
        <f t="shared" ref="N380:N385" ca="1" si="383">IF(I380="อาจารย์พิเศษรายชั่วโมง",1,0)</f>
        <v>#NAME?</v>
      </c>
      <c r="O380" s="100" t="e">
        <f t="shared" ref="O380:O385" ca="1" si="384">IF(I380="บุคคลภายนอก",1,0)</f>
        <v>#NAME?</v>
      </c>
      <c r="P380" s="100" t="e">
        <f t="shared" ca="1" si="297"/>
        <v>#NAME?</v>
      </c>
      <c r="Q380" s="97"/>
      <c r="R380" s="97"/>
      <c r="S380" s="99"/>
      <c r="T380" s="8">
        <v>3470500037991</v>
      </c>
      <c r="U380" s="8">
        <v>3470500037991</v>
      </c>
      <c r="V380" s="68">
        <f t="shared" si="298"/>
        <v>1</v>
      </c>
      <c r="W380" s="68" t="e">
        <f t="shared" ca="1" si="299"/>
        <v>#NAME?</v>
      </c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</row>
    <row r="381" spans="1:43" ht="21.75" customHeight="1">
      <c r="A381" s="97"/>
      <c r="B381" s="98" t="s">
        <v>456</v>
      </c>
      <c r="C381" s="98" t="s">
        <v>331</v>
      </c>
      <c r="D381" s="99" t="s">
        <v>457</v>
      </c>
      <c r="E381" s="99" t="s">
        <v>46</v>
      </c>
      <c r="F381" s="99" t="s">
        <v>346</v>
      </c>
      <c r="G381" s="99" t="s">
        <v>53</v>
      </c>
      <c r="H381" s="99" t="str">
        <f t="shared" si="379"/>
        <v>ศิลปกรรมศาสตรบัณฑิต สาขาศิลปกรรม ปรับปรุง ปี 2558</v>
      </c>
      <c r="I381" s="99" t="e">
        <f t="array" aca="1" ref="I381" ca="1">_xludf.IFNA(INDEX(รายชื่ออาจารย์ตามสาขา!$F:$F,MATCH('เอกสารหมายเลข 1 ส่งเสิรม (2)'!$T381,รายชื่ออาจารย์ตามสาขา!$B:$B,0)),"บุคคลภายนอก")</f>
        <v>#NAME?</v>
      </c>
      <c r="J381" s="100" t="e">
        <f t="shared" ca="1" si="380"/>
        <v>#NAME?</v>
      </c>
      <c r="K381" s="100" t="e">
        <f t="shared" ca="1" si="381"/>
        <v>#NAME?</v>
      </c>
      <c r="L381" s="100"/>
      <c r="M381" s="100" t="e">
        <f t="shared" ca="1" si="382"/>
        <v>#NAME?</v>
      </c>
      <c r="N381" s="100" t="e">
        <f t="shared" ca="1" si="383"/>
        <v>#NAME?</v>
      </c>
      <c r="O381" s="100" t="e">
        <f t="shared" ca="1" si="384"/>
        <v>#NAME?</v>
      </c>
      <c r="P381" s="100" t="e">
        <f t="shared" ca="1" si="297"/>
        <v>#NAME?</v>
      </c>
      <c r="Q381" s="97"/>
      <c r="R381" s="97"/>
      <c r="S381" s="99"/>
      <c r="T381" s="8">
        <v>3460600045880</v>
      </c>
      <c r="U381" s="8">
        <v>3460600045880</v>
      </c>
      <c r="V381" s="68">
        <f t="shared" si="298"/>
        <v>1</v>
      </c>
      <c r="W381" s="68" t="e">
        <f t="shared" ca="1" si="299"/>
        <v>#NAME?</v>
      </c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</row>
    <row r="382" spans="1:43" ht="21.75" customHeight="1">
      <c r="A382" s="97"/>
      <c r="B382" s="98" t="s">
        <v>461</v>
      </c>
      <c r="C382" s="98" t="s">
        <v>331</v>
      </c>
      <c r="D382" s="99" t="s">
        <v>457</v>
      </c>
      <c r="E382" s="99" t="s">
        <v>46</v>
      </c>
      <c r="F382" s="99" t="s">
        <v>346</v>
      </c>
      <c r="G382" s="99" t="s">
        <v>53</v>
      </c>
      <c r="H382" s="99" t="str">
        <f t="shared" si="379"/>
        <v>ศิลปกรรมศาสตรบัณฑิต สาขาศิลปกรรม ปรับปรุง ปี 2558</v>
      </c>
      <c r="I382" s="99" t="e">
        <f t="array" aca="1" ref="I382" ca="1">_xludf.IFNA(INDEX(รายชื่ออาจารย์ตามสาขา!$F:$F,MATCH('เอกสารหมายเลข 1 ส่งเสิรม (2)'!$T382,รายชื่ออาจารย์ตามสาขา!$B:$B,0)),"บุคคลภายนอก")</f>
        <v>#NAME?</v>
      </c>
      <c r="J382" s="100" t="e">
        <f t="shared" ca="1" si="380"/>
        <v>#NAME?</v>
      </c>
      <c r="K382" s="100" t="e">
        <f t="shared" ca="1" si="381"/>
        <v>#NAME?</v>
      </c>
      <c r="L382" s="100"/>
      <c r="M382" s="100" t="e">
        <f t="shared" ca="1" si="382"/>
        <v>#NAME?</v>
      </c>
      <c r="N382" s="100" t="e">
        <f t="shared" ca="1" si="383"/>
        <v>#NAME?</v>
      </c>
      <c r="O382" s="100" t="e">
        <f t="shared" ca="1" si="384"/>
        <v>#NAME?</v>
      </c>
      <c r="P382" s="100" t="e">
        <f t="shared" ca="1" si="297"/>
        <v>#NAME?</v>
      </c>
      <c r="Q382" s="97"/>
      <c r="R382" s="97"/>
      <c r="S382" s="99"/>
      <c r="T382" s="8">
        <v>5320100135810</v>
      </c>
      <c r="U382" s="8">
        <v>5320100135810</v>
      </c>
      <c r="V382" s="68">
        <f t="shared" si="298"/>
        <v>1</v>
      </c>
      <c r="W382" s="68" t="e">
        <f t="shared" ca="1" si="299"/>
        <v>#NAME?</v>
      </c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</row>
    <row r="383" spans="1:43" ht="21.75" customHeight="1">
      <c r="A383" s="97"/>
      <c r="B383" s="98" t="s">
        <v>459</v>
      </c>
      <c r="C383" s="98" t="s">
        <v>331</v>
      </c>
      <c r="D383" s="99" t="s">
        <v>457</v>
      </c>
      <c r="E383" s="99" t="s">
        <v>46</v>
      </c>
      <c r="F383" s="99" t="s">
        <v>346</v>
      </c>
      <c r="G383" s="99" t="s">
        <v>53</v>
      </c>
      <c r="H383" s="99" t="str">
        <f t="shared" si="379"/>
        <v>ศิลปกรรมศาสตรบัณฑิต สาขาศิลปกรรม ปรับปรุง ปี 2558</v>
      </c>
      <c r="I383" s="99" t="e">
        <f t="array" aca="1" ref="I383" ca="1">_xludf.IFNA(INDEX(รายชื่ออาจารย์ตามสาขา!$F:$F,MATCH('เอกสารหมายเลข 1 ส่งเสิรม (2)'!$T383,รายชื่ออาจารย์ตามสาขา!$B:$B,0)),"บุคคลภายนอก")</f>
        <v>#NAME?</v>
      </c>
      <c r="J383" s="100" t="e">
        <f t="shared" ca="1" si="380"/>
        <v>#NAME?</v>
      </c>
      <c r="K383" s="100" t="e">
        <f t="shared" ca="1" si="381"/>
        <v>#NAME?</v>
      </c>
      <c r="L383" s="100"/>
      <c r="M383" s="100" t="e">
        <f t="shared" ca="1" si="382"/>
        <v>#NAME?</v>
      </c>
      <c r="N383" s="100" t="e">
        <f t="shared" ca="1" si="383"/>
        <v>#NAME?</v>
      </c>
      <c r="O383" s="100" t="e">
        <f t="shared" ca="1" si="384"/>
        <v>#NAME?</v>
      </c>
      <c r="P383" s="100" t="e">
        <f t="shared" ca="1" si="297"/>
        <v>#NAME?</v>
      </c>
      <c r="Q383" s="97"/>
      <c r="R383" s="97"/>
      <c r="S383" s="99"/>
      <c r="T383" s="8">
        <v>3480900090295</v>
      </c>
      <c r="U383" s="8">
        <v>3480900090295</v>
      </c>
      <c r="V383" s="68">
        <f t="shared" si="298"/>
        <v>1</v>
      </c>
      <c r="W383" s="68" t="e">
        <f t="shared" ca="1" si="299"/>
        <v>#NAME?</v>
      </c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</row>
    <row r="384" spans="1:43" ht="21.75" customHeight="1">
      <c r="A384" s="97"/>
      <c r="B384" s="98" t="s">
        <v>463</v>
      </c>
      <c r="C384" s="98" t="s">
        <v>331</v>
      </c>
      <c r="D384" s="99" t="s">
        <v>457</v>
      </c>
      <c r="E384" s="99" t="s">
        <v>46</v>
      </c>
      <c r="F384" s="99" t="s">
        <v>346</v>
      </c>
      <c r="G384" s="99" t="s">
        <v>53</v>
      </c>
      <c r="H384" s="99" t="str">
        <f t="shared" si="379"/>
        <v>ศิลปกรรมศาสตรบัณฑิต สาขาศิลปกรรม ปรับปรุง ปี 2558</v>
      </c>
      <c r="I384" s="99" t="e">
        <f t="array" aca="1" ref="I384" ca="1">_xludf.IFNA(INDEX(รายชื่ออาจารย์ตามสาขา!$F:$F,MATCH('เอกสารหมายเลข 1 ส่งเสิรม (2)'!$T384,รายชื่ออาจารย์ตามสาขา!$B:$B,0)),"บุคคลภายนอก")</f>
        <v>#NAME?</v>
      </c>
      <c r="J384" s="100" t="e">
        <f t="shared" ca="1" si="380"/>
        <v>#NAME?</v>
      </c>
      <c r="K384" s="100" t="e">
        <f t="shared" ca="1" si="381"/>
        <v>#NAME?</v>
      </c>
      <c r="L384" s="100"/>
      <c r="M384" s="100" t="e">
        <f t="shared" ca="1" si="382"/>
        <v>#NAME?</v>
      </c>
      <c r="N384" s="100" t="e">
        <f t="shared" ca="1" si="383"/>
        <v>#NAME?</v>
      </c>
      <c r="O384" s="100" t="e">
        <f t="shared" ca="1" si="384"/>
        <v>#NAME?</v>
      </c>
      <c r="P384" s="100" t="e">
        <f t="shared" ca="1" si="297"/>
        <v>#NAME?</v>
      </c>
      <c r="Q384" s="97"/>
      <c r="R384" s="97"/>
      <c r="S384" s="99"/>
      <c r="T384" s="8">
        <v>3409901093610</v>
      </c>
      <c r="U384" s="8">
        <v>3409901093610</v>
      </c>
      <c r="V384" s="68">
        <f t="shared" si="298"/>
        <v>1</v>
      </c>
      <c r="W384" s="68" t="e">
        <f t="shared" ca="1" si="299"/>
        <v>#NAME?</v>
      </c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</row>
    <row r="385" spans="1:43" ht="21.75" customHeight="1">
      <c r="A385" s="97"/>
      <c r="B385" s="98" t="s">
        <v>462</v>
      </c>
      <c r="C385" s="98" t="s">
        <v>331</v>
      </c>
      <c r="D385" s="99" t="s">
        <v>457</v>
      </c>
      <c r="E385" s="99" t="s">
        <v>46</v>
      </c>
      <c r="F385" s="99" t="s">
        <v>346</v>
      </c>
      <c r="G385" s="99" t="s">
        <v>53</v>
      </c>
      <c r="H385" s="99" t="str">
        <f t="shared" si="379"/>
        <v>ศิลปกรรมศาสตรบัณฑิต สาขาศิลปกรรม ปรับปรุง ปี 2558</v>
      </c>
      <c r="I385" s="99" t="e">
        <f t="array" aca="1" ref="I385" ca="1">_xludf.IFNA(INDEX(รายชื่ออาจารย์ตามสาขา!$F:$F,MATCH('เอกสารหมายเลข 1 ส่งเสิรม (2)'!$T385,รายชื่ออาจารย์ตามสาขา!$B:$B,0)),"บุคคลภายนอก")</f>
        <v>#NAME?</v>
      </c>
      <c r="J385" s="100" t="e">
        <f t="shared" ca="1" si="380"/>
        <v>#NAME?</v>
      </c>
      <c r="K385" s="100" t="e">
        <f t="shared" ca="1" si="381"/>
        <v>#NAME?</v>
      </c>
      <c r="L385" s="100"/>
      <c r="M385" s="100" t="e">
        <f t="shared" ca="1" si="382"/>
        <v>#NAME?</v>
      </c>
      <c r="N385" s="100" t="e">
        <f t="shared" ca="1" si="383"/>
        <v>#NAME?</v>
      </c>
      <c r="O385" s="100" t="e">
        <f t="shared" ca="1" si="384"/>
        <v>#NAME?</v>
      </c>
      <c r="P385" s="100" t="e">
        <f t="shared" ca="1" si="297"/>
        <v>#NAME?</v>
      </c>
      <c r="Q385" s="97"/>
      <c r="R385" s="97"/>
      <c r="S385" s="99"/>
      <c r="T385" s="8">
        <v>1409900370923</v>
      </c>
      <c r="U385" s="8">
        <v>1409900370923</v>
      </c>
      <c r="V385" s="68">
        <f t="shared" si="298"/>
        <v>1</v>
      </c>
      <c r="W385" s="68" t="e">
        <f t="shared" ca="1" si="299"/>
        <v>#NAME?</v>
      </c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</row>
    <row r="386" spans="1:43" ht="21.75" customHeight="1">
      <c r="A386" s="103">
        <v>12</v>
      </c>
      <c r="B386" s="104" t="str">
        <f>F387&amp; " สาขา"&amp;D387&amp;" "&amp;E387&amp;" ปี "&amp;G387</f>
        <v>ศิลปศาสตรบัณฑิต สาขาสารสนเทศศาสตร์ ปรับปรุง ปี 2560</v>
      </c>
      <c r="C386" s="104"/>
      <c r="D386" s="105"/>
      <c r="E386" s="105"/>
      <c r="F386" s="105"/>
      <c r="G386" s="105"/>
      <c r="H386" s="105"/>
      <c r="I386" s="105"/>
      <c r="J386" s="106" t="e">
        <f t="shared" ref="J386:O386" ca="1" si="385">SUMIF($H:$H,$B386,J:J)</f>
        <v>#NAME?</v>
      </c>
      <c r="K386" s="106" t="e">
        <f t="shared" ca="1" si="385"/>
        <v>#NAME?</v>
      </c>
      <c r="L386" s="106">
        <f t="shared" si="385"/>
        <v>0</v>
      </c>
      <c r="M386" s="106" t="e">
        <f t="shared" ca="1" si="385"/>
        <v>#NAME?</v>
      </c>
      <c r="N386" s="106" t="e">
        <f t="shared" ca="1" si="385"/>
        <v>#NAME?</v>
      </c>
      <c r="O386" s="106" t="e">
        <f t="shared" ca="1" si="385"/>
        <v>#NAME?</v>
      </c>
      <c r="P386" s="106" t="e">
        <f t="shared" ca="1" si="297"/>
        <v>#NAME?</v>
      </c>
      <c r="Q386" s="103"/>
      <c r="R386" s="103"/>
      <c r="S386" s="105"/>
      <c r="T386" s="58"/>
      <c r="U386" s="58"/>
      <c r="V386" s="68">
        <f t="shared" si="298"/>
        <v>0</v>
      </c>
      <c r="W386" s="68" t="e">
        <f t="shared" ca="1" si="299"/>
        <v>#NAME?</v>
      </c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</row>
    <row r="387" spans="1:43" ht="21.75" customHeight="1">
      <c r="A387" s="97"/>
      <c r="B387" s="98" t="s">
        <v>786</v>
      </c>
      <c r="C387" s="98" t="s">
        <v>331</v>
      </c>
      <c r="D387" s="99" t="s">
        <v>490</v>
      </c>
      <c r="E387" s="99" t="s">
        <v>46</v>
      </c>
      <c r="F387" s="99" t="s">
        <v>335</v>
      </c>
      <c r="G387" s="99" t="s">
        <v>174</v>
      </c>
      <c r="H387" s="99" t="str">
        <f t="shared" ref="H387:H391" si="386">F387&amp; " สาขา"&amp;D387&amp;" "&amp;E387&amp;" ปี "&amp;G387</f>
        <v>ศิลปศาสตรบัณฑิต สาขาสารสนเทศศาสตร์ ปรับปรุง ปี 2560</v>
      </c>
      <c r="I387" s="99" t="e">
        <f t="array" aca="1" ref="I387" ca="1">_xludf.IFNA(INDEX(รายชื่ออาจารย์ตามสาขา!$F:$F,MATCH('เอกสารหมายเลข 1 ส่งเสิรม (2)'!$T387,รายชื่ออาจารย์ตามสาขา!$B:$B,0)),"บุคคลภายนอก")</f>
        <v>#NAME?</v>
      </c>
      <c r="J387" s="100" t="e">
        <f t="shared" ref="J387:J391" ca="1" si="387">IF(I387="ข้าราชการพลเรือนในสถาบันอุดมศึกษา",1,0)</f>
        <v>#NAME?</v>
      </c>
      <c r="K387" s="100" t="e">
        <f t="shared" ref="K387:K391" ca="1" si="388">IF(I387="พนักงานมหาวิทยาลัย",1,0)</f>
        <v>#NAME?</v>
      </c>
      <c r="L387" s="100"/>
      <c r="M387" s="100" t="e">
        <f t="shared" ref="M387:M391" ca="1" si="389">IF(I387="ลูกจ้างชั่วคราวรายเดือน",1,0)</f>
        <v>#NAME?</v>
      </c>
      <c r="N387" s="100" t="e">
        <f t="shared" ref="N387:N391" ca="1" si="390">IF(I387="อาจารย์พิเศษรายชั่วโมง",1,0)</f>
        <v>#NAME?</v>
      </c>
      <c r="O387" s="100" t="e">
        <f t="shared" ref="O387:O391" ca="1" si="391">IF(I387="บุคคลภายนอก",1,0)</f>
        <v>#NAME?</v>
      </c>
      <c r="P387" s="100" t="e">
        <f t="shared" ca="1" si="297"/>
        <v>#NAME?</v>
      </c>
      <c r="Q387" s="97"/>
      <c r="R387" s="97"/>
      <c r="S387" s="99"/>
      <c r="T387" s="8">
        <v>3460100363971</v>
      </c>
      <c r="U387" s="8">
        <v>3460100363971</v>
      </c>
      <c r="V387" s="68">
        <f t="shared" si="298"/>
        <v>1</v>
      </c>
      <c r="W387" s="68" t="e">
        <f t="shared" ca="1" si="299"/>
        <v>#NAME?</v>
      </c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</row>
    <row r="388" spans="1:43" ht="21.75" customHeight="1">
      <c r="A388" s="97"/>
      <c r="B388" s="98" t="s">
        <v>787</v>
      </c>
      <c r="C388" s="98" t="s">
        <v>331</v>
      </c>
      <c r="D388" s="99" t="s">
        <v>490</v>
      </c>
      <c r="E388" s="99" t="s">
        <v>46</v>
      </c>
      <c r="F388" s="99" t="s">
        <v>335</v>
      </c>
      <c r="G388" s="99" t="s">
        <v>174</v>
      </c>
      <c r="H388" s="99" t="str">
        <f t="shared" si="386"/>
        <v>ศิลปศาสตรบัณฑิต สาขาสารสนเทศศาสตร์ ปรับปรุง ปี 2560</v>
      </c>
      <c r="I388" s="99" t="e">
        <f t="array" aca="1" ref="I388" ca="1">_xludf.IFNA(INDEX(รายชื่ออาจารย์ตามสาขา!$F:$F,MATCH('เอกสารหมายเลข 1 ส่งเสิรม (2)'!$T388,รายชื่ออาจารย์ตามสาขา!$B:$B,0)),"บุคคลภายนอก")</f>
        <v>#NAME?</v>
      </c>
      <c r="J388" s="100" t="e">
        <f t="shared" ca="1" si="387"/>
        <v>#NAME?</v>
      </c>
      <c r="K388" s="100" t="e">
        <f t="shared" ca="1" si="388"/>
        <v>#NAME?</v>
      </c>
      <c r="L388" s="100"/>
      <c r="M388" s="100" t="e">
        <f t="shared" ca="1" si="389"/>
        <v>#NAME?</v>
      </c>
      <c r="N388" s="100" t="e">
        <f t="shared" ca="1" si="390"/>
        <v>#NAME?</v>
      </c>
      <c r="O388" s="100" t="e">
        <f t="shared" ca="1" si="391"/>
        <v>#NAME?</v>
      </c>
      <c r="P388" s="100" t="e">
        <f t="shared" ca="1" si="297"/>
        <v>#NAME?</v>
      </c>
      <c r="Q388" s="97"/>
      <c r="R388" s="97"/>
      <c r="S388" s="99"/>
      <c r="T388" s="8">
        <v>3479900180977</v>
      </c>
      <c r="U388" s="8">
        <v>3479900180977</v>
      </c>
      <c r="V388" s="68">
        <f t="shared" si="298"/>
        <v>1</v>
      </c>
      <c r="W388" s="68" t="e">
        <f t="shared" ca="1" si="299"/>
        <v>#NAME?</v>
      </c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</row>
    <row r="389" spans="1:43" ht="21.75" customHeight="1">
      <c r="A389" s="97"/>
      <c r="B389" s="98" t="s">
        <v>499</v>
      </c>
      <c r="C389" s="98" t="s">
        <v>331</v>
      </c>
      <c r="D389" s="99" t="s">
        <v>490</v>
      </c>
      <c r="E389" s="99" t="s">
        <v>46</v>
      </c>
      <c r="F389" s="99" t="s">
        <v>335</v>
      </c>
      <c r="G389" s="99" t="s">
        <v>174</v>
      </c>
      <c r="H389" s="99" t="str">
        <f t="shared" si="386"/>
        <v>ศิลปศาสตรบัณฑิต สาขาสารสนเทศศาสตร์ ปรับปรุง ปี 2560</v>
      </c>
      <c r="I389" s="99" t="e">
        <f t="array" aca="1" ref="I389" ca="1">_xludf.IFNA(INDEX(รายชื่ออาจารย์ตามสาขา!$F:$F,MATCH('เอกสารหมายเลข 1 ส่งเสิรม (2)'!$T389,รายชื่ออาจารย์ตามสาขา!$B:$B,0)),"บุคคลภายนอก")</f>
        <v>#NAME?</v>
      </c>
      <c r="J389" s="100" t="e">
        <f t="shared" ca="1" si="387"/>
        <v>#NAME?</v>
      </c>
      <c r="K389" s="100" t="e">
        <f t="shared" ca="1" si="388"/>
        <v>#NAME?</v>
      </c>
      <c r="L389" s="100"/>
      <c r="M389" s="100" t="e">
        <f t="shared" ca="1" si="389"/>
        <v>#NAME?</v>
      </c>
      <c r="N389" s="100" t="e">
        <f t="shared" ca="1" si="390"/>
        <v>#NAME?</v>
      </c>
      <c r="O389" s="100" t="e">
        <f t="shared" ca="1" si="391"/>
        <v>#NAME?</v>
      </c>
      <c r="P389" s="100" t="e">
        <f t="shared" ca="1" si="297"/>
        <v>#NAME?</v>
      </c>
      <c r="Q389" s="97"/>
      <c r="R389" s="97"/>
      <c r="S389" s="99"/>
      <c r="T389" s="8">
        <v>3439900168331</v>
      </c>
      <c r="U389" s="8">
        <v>3439900168331</v>
      </c>
      <c r="V389" s="68">
        <f t="shared" si="298"/>
        <v>1</v>
      </c>
      <c r="W389" s="68" t="e">
        <f t="shared" ca="1" si="299"/>
        <v>#NAME?</v>
      </c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</row>
    <row r="390" spans="1:43" ht="21.75" customHeight="1">
      <c r="A390" s="97"/>
      <c r="B390" s="98" t="s">
        <v>500</v>
      </c>
      <c r="C390" s="98" t="s">
        <v>331</v>
      </c>
      <c r="D390" s="99" t="s">
        <v>490</v>
      </c>
      <c r="E390" s="99" t="s">
        <v>46</v>
      </c>
      <c r="F390" s="99" t="s">
        <v>335</v>
      </c>
      <c r="G390" s="99" t="s">
        <v>174</v>
      </c>
      <c r="H390" s="99" t="str">
        <f t="shared" si="386"/>
        <v>ศิลปศาสตรบัณฑิต สาขาสารสนเทศศาสตร์ ปรับปรุง ปี 2560</v>
      </c>
      <c r="I390" s="99" t="e">
        <f t="array" aca="1" ref="I390" ca="1">_xludf.IFNA(INDEX(รายชื่ออาจารย์ตามสาขา!$F:$F,MATCH('เอกสารหมายเลข 1 ส่งเสิรม (2)'!$T390,รายชื่ออาจารย์ตามสาขา!$B:$B,0)),"บุคคลภายนอก")</f>
        <v>#NAME?</v>
      </c>
      <c r="J390" s="100" t="e">
        <f t="shared" ca="1" si="387"/>
        <v>#NAME?</v>
      </c>
      <c r="K390" s="100" t="e">
        <f t="shared" ca="1" si="388"/>
        <v>#NAME?</v>
      </c>
      <c r="L390" s="100"/>
      <c r="M390" s="100" t="e">
        <f t="shared" ca="1" si="389"/>
        <v>#NAME?</v>
      </c>
      <c r="N390" s="100" t="e">
        <f t="shared" ca="1" si="390"/>
        <v>#NAME?</v>
      </c>
      <c r="O390" s="100" t="e">
        <f t="shared" ca="1" si="391"/>
        <v>#NAME?</v>
      </c>
      <c r="P390" s="100" t="e">
        <f t="shared" ca="1" si="297"/>
        <v>#NAME?</v>
      </c>
      <c r="Q390" s="97"/>
      <c r="R390" s="97"/>
      <c r="S390" s="99"/>
      <c r="T390" s="8">
        <v>5461300004654</v>
      </c>
      <c r="U390" s="8">
        <v>5461300004654</v>
      </c>
      <c r="V390" s="68">
        <f t="shared" si="298"/>
        <v>1</v>
      </c>
      <c r="W390" s="68" t="e">
        <f t="shared" ca="1" si="299"/>
        <v>#NAME?</v>
      </c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</row>
    <row r="391" spans="1:43" ht="21.75" customHeight="1">
      <c r="A391" s="97"/>
      <c r="B391" s="98" t="s">
        <v>497</v>
      </c>
      <c r="C391" s="98" t="s">
        <v>331</v>
      </c>
      <c r="D391" s="99" t="s">
        <v>490</v>
      </c>
      <c r="E391" s="99" t="s">
        <v>46</v>
      </c>
      <c r="F391" s="99" t="s">
        <v>335</v>
      </c>
      <c r="G391" s="99" t="s">
        <v>174</v>
      </c>
      <c r="H391" s="99" t="str">
        <f t="shared" si="386"/>
        <v>ศิลปศาสตรบัณฑิต สาขาสารสนเทศศาสตร์ ปรับปรุง ปี 2560</v>
      </c>
      <c r="I391" s="99" t="e">
        <f t="array" aca="1" ref="I391" ca="1">_xludf.IFNA(INDEX(รายชื่ออาจารย์ตามสาขา!$F:$F,MATCH('เอกสารหมายเลข 1 ส่งเสิรม (2)'!$T391,รายชื่ออาจารย์ตามสาขา!$B:$B,0)),"บุคคลภายนอก")</f>
        <v>#NAME?</v>
      </c>
      <c r="J391" s="100" t="e">
        <f t="shared" ca="1" si="387"/>
        <v>#NAME?</v>
      </c>
      <c r="K391" s="100" t="e">
        <f t="shared" ca="1" si="388"/>
        <v>#NAME?</v>
      </c>
      <c r="L391" s="100"/>
      <c r="M391" s="100" t="e">
        <f t="shared" ca="1" si="389"/>
        <v>#NAME?</v>
      </c>
      <c r="N391" s="100" t="e">
        <f t="shared" ca="1" si="390"/>
        <v>#NAME?</v>
      </c>
      <c r="O391" s="100" t="e">
        <f t="shared" ca="1" si="391"/>
        <v>#NAME?</v>
      </c>
      <c r="P391" s="100" t="e">
        <f t="shared" ca="1" si="297"/>
        <v>#NAME?</v>
      </c>
      <c r="Q391" s="97"/>
      <c r="R391" s="97"/>
      <c r="S391" s="99"/>
      <c r="T391" s="8">
        <v>1479900003343</v>
      </c>
      <c r="U391" s="8">
        <v>1479900003343</v>
      </c>
      <c r="V391" s="68">
        <f t="shared" si="298"/>
        <v>1</v>
      </c>
      <c r="W391" s="68" t="e">
        <f t="shared" ca="1" si="299"/>
        <v>#NAME?</v>
      </c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</row>
    <row r="392" spans="1:43" ht="21.75" customHeight="1">
      <c r="A392" s="103"/>
      <c r="B392" s="104"/>
      <c r="C392" s="98"/>
      <c r="D392" s="99"/>
      <c r="E392" s="99"/>
      <c r="F392" s="99"/>
      <c r="G392" s="99"/>
      <c r="H392" s="99"/>
      <c r="I392" s="99"/>
      <c r="J392" s="100"/>
      <c r="K392" s="100"/>
      <c r="L392" s="100"/>
      <c r="M392" s="100"/>
      <c r="N392" s="100"/>
      <c r="O392" s="100"/>
      <c r="P392" s="156"/>
      <c r="Q392" s="97"/>
      <c r="R392" s="97"/>
      <c r="S392" s="99"/>
      <c r="T392" s="8"/>
      <c r="U392" s="8"/>
      <c r="V392" s="68">
        <f t="shared" si="298"/>
        <v>0</v>
      </c>
      <c r="W392" s="68">
        <f t="shared" si="299"/>
        <v>0</v>
      </c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</row>
    <row r="393" spans="1:43" ht="21.75" customHeight="1">
      <c r="A393" s="157"/>
      <c r="B393" s="157" t="s">
        <v>721</v>
      </c>
      <c r="C393" s="157"/>
      <c r="D393" s="157"/>
      <c r="E393" s="157"/>
      <c r="F393" s="157"/>
      <c r="G393" s="157"/>
      <c r="H393" s="157"/>
      <c r="I393" s="157"/>
      <c r="J393" s="122" t="e">
        <f t="shared" ref="J393:O393" ca="1" si="392">J394+J396+J398+J406+J409+J434+J440+J442+J444</f>
        <v>#NAME?</v>
      </c>
      <c r="K393" s="122" t="e">
        <f t="shared" ca="1" si="392"/>
        <v>#NAME?</v>
      </c>
      <c r="L393" s="122">
        <f t="shared" si="392"/>
        <v>0</v>
      </c>
      <c r="M393" s="122" t="e">
        <f t="shared" ca="1" si="392"/>
        <v>#NAME?</v>
      </c>
      <c r="N393" s="122" t="e">
        <f t="shared" ca="1" si="392"/>
        <v>#NAME?</v>
      </c>
      <c r="O393" s="122" t="e">
        <f t="shared" ca="1" si="392"/>
        <v>#NAME?</v>
      </c>
      <c r="P393" s="122" t="e">
        <f t="shared" ref="P393:P407" ca="1" si="393">SUM(J393:O393)</f>
        <v>#NAME?</v>
      </c>
      <c r="Q393" s="166"/>
      <c r="R393" s="166"/>
      <c r="S393" s="157" t="e">
        <f t="array" aca="1" ref="S393" ca="1">_xludf.IFNA(INDEX(รายชื่ออาจารย์ตามสาขา!$D:$D,MATCH('เอกสารหมายเลข 1 ส่งเสิรม (2)'!$T393,รายชื่ออาจารย์ตามสาขา!$B:$B,0)),"")</f>
        <v>#NAME?</v>
      </c>
      <c r="T393" s="123"/>
      <c r="U393" s="123"/>
      <c r="V393" s="124">
        <f t="shared" si="298"/>
        <v>0</v>
      </c>
      <c r="W393" s="68" t="e">
        <f t="shared" ca="1" si="299"/>
        <v>#NAME?</v>
      </c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</row>
    <row r="394" spans="1:43" ht="21.75" customHeight="1">
      <c r="A394" s="158">
        <v>1</v>
      </c>
      <c r="B394" s="158" t="str">
        <f>D395</f>
        <v>สาขาวิชาการท่องเที่ยวและการโรงแรม</v>
      </c>
      <c r="C394" s="158"/>
      <c r="D394" s="158"/>
      <c r="E394" s="158"/>
      <c r="F394" s="158"/>
      <c r="G394" s="158"/>
      <c r="H394" s="158"/>
      <c r="I394" s="158"/>
      <c r="J394" s="129" t="e">
        <f t="shared" ref="J394:O394" ca="1" si="394">SUMIF($D:$D,$B394,J:J)</f>
        <v>#NAME?</v>
      </c>
      <c r="K394" s="129" t="e">
        <f t="shared" ca="1" si="394"/>
        <v>#NAME?</v>
      </c>
      <c r="L394" s="129">
        <f t="shared" si="394"/>
        <v>0</v>
      </c>
      <c r="M394" s="129" t="e">
        <f t="shared" ca="1" si="394"/>
        <v>#NAME?</v>
      </c>
      <c r="N394" s="129" t="e">
        <f t="shared" ca="1" si="394"/>
        <v>#NAME?</v>
      </c>
      <c r="O394" s="129" t="e">
        <f t="shared" ca="1" si="394"/>
        <v>#NAME?</v>
      </c>
      <c r="P394" s="129" t="e">
        <f t="shared" ca="1" si="393"/>
        <v>#NAME?</v>
      </c>
      <c r="Q394" s="167"/>
      <c r="R394" s="167"/>
      <c r="S394" s="158"/>
      <c r="T394" s="130"/>
      <c r="U394" s="130"/>
      <c r="V394" s="131">
        <f t="shared" si="298"/>
        <v>0</v>
      </c>
      <c r="W394" s="68" t="e">
        <f t="shared" ca="1" si="299"/>
        <v>#NAME?</v>
      </c>
      <c r="X394" s="130"/>
      <c r="Y394" s="130"/>
      <c r="Z394" s="130"/>
      <c r="AA394" s="130"/>
      <c r="AB394" s="130"/>
      <c r="AC394" s="130"/>
      <c r="AD394" s="130"/>
      <c r="AE394" s="130"/>
      <c r="AF394" s="130"/>
      <c r="AG394" s="130"/>
      <c r="AH394" s="130"/>
      <c r="AI394" s="130"/>
      <c r="AJ394" s="130"/>
      <c r="AK394" s="130"/>
      <c r="AL394" s="130"/>
      <c r="AM394" s="130"/>
      <c r="AN394" s="130"/>
      <c r="AO394" s="130"/>
      <c r="AP394" s="130"/>
      <c r="AQ394" s="130"/>
    </row>
    <row r="395" spans="1:43" ht="21.75" customHeight="1">
      <c r="A395" s="159"/>
      <c r="B395" s="159" t="str">
        <f t="array" ref="B395">INDEX(รายชื่ออาจารย์ตามสาขา!$C:$C,MATCH('เอกสารหมายเลข 1 ส่งเสิรม (2)'!$T395,รายชื่ออาจารย์ตามสาขา!$B:$B,0))</f>
        <v>นางสาวชมพูนุท  สมแสน</v>
      </c>
      <c r="C395" s="159" t="str">
        <f t="array" ref="C395">INDEX(รายชื่ออาจารย์ตามสาขา!$D:$D,MATCH('เอกสารหมายเลข 1 ส่งเสิรม (2)'!$T395,รายชื่ออาจารย์ตามสาขา!$B:$B,0))</f>
        <v>คณะมนุษยศาสตร์และสังคมศาสตร์</v>
      </c>
      <c r="D395" s="159" t="str">
        <f t="array" ref="D395">INDEX(รายชื่ออาจารย์ตามสาขา!$E:$E,MATCH('เอกสารหมายเลข 1 ส่งเสิรม (2)'!$T395,รายชื่ออาจารย์ตามสาขา!$B:$B,0))</f>
        <v>สาขาวิชาการท่องเที่ยวและการโรงแรม</v>
      </c>
      <c r="E395" s="159"/>
      <c r="F395" s="159"/>
      <c r="G395" s="159"/>
      <c r="H395" s="159"/>
      <c r="I395" s="159" t="e">
        <f t="array" aca="1" ref="I395" ca="1">_xludf.IFNA(INDEX(รายชื่ออาจารย์ตามสาขา!$F:$F,MATCH('เอกสารหมายเลข 1 ส่งเสิรม (2)'!$T395,รายชื่ออาจารย์ตามสาขา!$B:$B,0)),"บุคคลภายนอก")</f>
        <v>#NAME?</v>
      </c>
      <c r="J395" s="135" t="e">
        <f ca="1">IF(I395="ข้าราชการพลเรือนในสถาบันอุดมศึกษา",1,0)</f>
        <v>#NAME?</v>
      </c>
      <c r="K395" s="135" t="e">
        <f ca="1">IF(I395="พนักงานมหาวิทยาลัย",1,0)</f>
        <v>#NAME?</v>
      </c>
      <c r="L395" s="135"/>
      <c r="M395" s="135" t="e">
        <f ca="1">IF(I395="ลูกจ้างชั่วคราวรายเดือน",1,0)</f>
        <v>#NAME?</v>
      </c>
      <c r="N395" s="135" t="e">
        <f ca="1">IF(I395="อาจารย์พิเศษรายชั่วโมง",1,0)</f>
        <v>#NAME?</v>
      </c>
      <c r="O395" s="135" t="e">
        <f ca="1">IF(I395="บุคคลภายนอก",1,0)</f>
        <v>#NAME?</v>
      </c>
      <c r="P395" s="135" t="e">
        <f t="shared" ca="1" si="393"/>
        <v>#NAME?</v>
      </c>
      <c r="Q395" s="161"/>
      <c r="R395" s="161"/>
      <c r="S395" s="159"/>
      <c r="T395" s="140">
        <v>1480900008860</v>
      </c>
      <c r="U395" s="140">
        <v>1480900008860</v>
      </c>
      <c r="V395" s="131">
        <f t="shared" si="298"/>
        <v>1</v>
      </c>
      <c r="W395" s="68" t="e">
        <f t="shared" ca="1" si="299"/>
        <v>#NAME?</v>
      </c>
      <c r="X395" s="140"/>
      <c r="Y395" s="140"/>
      <c r="Z395" s="140"/>
      <c r="AA395" s="140"/>
      <c r="AB395" s="140"/>
      <c r="AC395" s="140"/>
      <c r="AD395" s="140"/>
      <c r="AE395" s="140"/>
      <c r="AF395" s="140"/>
      <c r="AG395" s="140"/>
      <c r="AH395" s="140"/>
      <c r="AI395" s="140"/>
      <c r="AJ395" s="140"/>
      <c r="AK395" s="140"/>
      <c r="AL395" s="140"/>
      <c r="AM395" s="140"/>
      <c r="AN395" s="140"/>
      <c r="AO395" s="140"/>
      <c r="AP395" s="140"/>
      <c r="AQ395" s="140"/>
    </row>
    <row r="396" spans="1:43" ht="21.75" customHeight="1">
      <c r="A396" s="158">
        <v>2</v>
      </c>
      <c r="B396" s="158" t="str">
        <f>D397</f>
        <v>สาขาวิชาดนตรี</v>
      </c>
      <c r="C396" s="158"/>
      <c r="D396" s="158"/>
      <c r="E396" s="158"/>
      <c r="F396" s="158"/>
      <c r="G396" s="158"/>
      <c r="H396" s="158"/>
      <c r="I396" s="158"/>
      <c r="J396" s="129" t="e">
        <f t="shared" ref="J396:O396" ca="1" si="395">SUMIF($D:$D,$B396,J:J)</f>
        <v>#NAME?</v>
      </c>
      <c r="K396" s="129" t="e">
        <f t="shared" ca="1" si="395"/>
        <v>#NAME?</v>
      </c>
      <c r="L396" s="129">
        <f t="shared" si="395"/>
        <v>0</v>
      </c>
      <c r="M396" s="129" t="e">
        <f t="shared" ca="1" si="395"/>
        <v>#NAME?</v>
      </c>
      <c r="N396" s="129" t="e">
        <f t="shared" ca="1" si="395"/>
        <v>#NAME?</v>
      </c>
      <c r="O396" s="129" t="e">
        <f t="shared" ca="1" si="395"/>
        <v>#NAME?</v>
      </c>
      <c r="P396" s="129" t="e">
        <f t="shared" ca="1" si="393"/>
        <v>#NAME?</v>
      </c>
      <c r="Q396" s="167"/>
      <c r="R396" s="167"/>
      <c r="S396" s="158"/>
      <c r="T396" s="130"/>
      <c r="U396" s="130"/>
      <c r="V396" s="131">
        <f t="shared" si="298"/>
        <v>0</v>
      </c>
      <c r="W396" s="68" t="e">
        <f t="shared" ca="1" si="299"/>
        <v>#NAME?</v>
      </c>
      <c r="X396" s="130"/>
      <c r="Y396" s="130"/>
      <c r="Z396" s="130"/>
      <c r="AA396" s="130"/>
      <c r="AB396" s="130"/>
      <c r="AC396" s="130"/>
      <c r="AD396" s="130"/>
      <c r="AE396" s="130"/>
      <c r="AF396" s="130"/>
      <c r="AG396" s="130"/>
      <c r="AH396" s="130"/>
      <c r="AI396" s="130"/>
      <c r="AJ396" s="130"/>
      <c r="AK396" s="130"/>
      <c r="AL396" s="130"/>
      <c r="AM396" s="130"/>
      <c r="AN396" s="130"/>
      <c r="AO396" s="130"/>
      <c r="AP396" s="130"/>
      <c r="AQ396" s="130"/>
    </row>
    <row r="397" spans="1:43" ht="21.75" customHeight="1">
      <c r="A397" s="159"/>
      <c r="B397" s="159" t="str">
        <f t="array" ref="B397">INDEX(รายชื่ออาจารย์ตามสาขา!$C:$C,MATCH('เอกสารหมายเลข 1 ส่งเสิรม (2)'!$T397,รายชื่ออาจารย์ตามสาขา!$B:$B,0))</f>
        <v>นายภิชาต  เลณะสวัสดิ์</v>
      </c>
      <c r="C397" s="159" t="str">
        <f t="array" ref="C397">INDEX(รายชื่ออาจารย์ตามสาขา!$D:$D,MATCH('เอกสารหมายเลข 1 ส่งเสิรม (2)'!$T397,รายชื่ออาจารย์ตามสาขา!$B:$B,0))</f>
        <v>คณะมนุษยศาสตร์และสังคมศาสตร์</v>
      </c>
      <c r="D397" s="159" t="str">
        <f t="array" ref="D397">INDEX(รายชื่ออาจารย์ตามสาขา!$E:$E,MATCH('เอกสารหมายเลข 1 ส่งเสิรม (2)'!$T397,รายชื่ออาจารย์ตามสาขา!$B:$B,0))</f>
        <v>สาขาวิชาดนตรี</v>
      </c>
      <c r="E397" s="159"/>
      <c r="F397" s="159"/>
      <c r="G397" s="159"/>
      <c r="H397" s="159"/>
      <c r="I397" s="159" t="e">
        <f t="array" aca="1" ref="I397" ca="1">_xludf.IFNA(INDEX(รายชื่ออาจารย์ตามสาขา!$F:$F,MATCH('เอกสารหมายเลข 1 ส่งเสิรม (2)'!$T397,รายชื่ออาจารย์ตามสาขา!$B:$B,0)),"บุคคลภายนอก")</f>
        <v>#NAME?</v>
      </c>
      <c r="J397" s="135" t="e">
        <f ca="1">IF(I397="ข้าราชการพลเรือนในสถาบันอุดมศึกษา",1,0)</f>
        <v>#NAME?</v>
      </c>
      <c r="K397" s="135" t="e">
        <f ca="1">IF(I397="พนักงานมหาวิทยาลัย",1,0)</f>
        <v>#NAME?</v>
      </c>
      <c r="L397" s="135"/>
      <c r="M397" s="135" t="e">
        <f ca="1">IF(I397="ลูกจ้างชั่วคราวรายเดือน",1,0)</f>
        <v>#NAME?</v>
      </c>
      <c r="N397" s="135" t="e">
        <f ca="1">IF(I397="อาจารย์พิเศษรายชั่วโมง",1,0)</f>
        <v>#NAME?</v>
      </c>
      <c r="O397" s="135" t="e">
        <f ca="1">IF(I397="บุคคลภายนอก",1,0)</f>
        <v>#NAME?</v>
      </c>
      <c r="P397" s="135" t="e">
        <f t="shared" ca="1" si="393"/>
        <v>#NAME?</v>
      </c>
      <c r="Q397" s="161"/>
      <c r="R397" s="161"/>
      <c r="S397" s="159"/>
      <c r="T397" s="140">
        <v>3101502261018</v>
      </c>
      <c r="U397" s="140">
        <v>3101502261018</v>
      </c>
      <c r="V397" s="131">
        <f t="shared" si="298"/>
        <v>1</v>
      </c>
      <c r="W397" s="68" t="e">
        <f t="shared" ca="1" si="299"/>
        <v>#NAME?</v>
      </c>
      <c r="X397" s="140"/>
      <c r="Y397" s="140"/>
      <c r="Z397" s="140"/>
      <c r="AA397" s="140"/>
      <c r="AB397" s="140"/>
      <c r="AC397" s="140"/>
      <c r="AD397" s="140"/>
      <c r="AE397" s="140"/>
      <c r="AF397" s="140"/>
      <c r="AG397" s="140"/>
      <c r="AH397" s="140"/>
      <c r="AI397" s="140"/>
      <c r="AJ397" s="140"/>
      <c r="AK397" s="140"/>
      <c r="AL397" s="140"/>
      <c r="AM397" s="140"/>
      <c r="AN397" s="140"/>
      <c r="AO397" s="140"/>
      <c r="AP397" s="140"/>
      <c r="AQ397" s="140"/>
    </row>
    <row r="398" spans="1:43" ht="21.75" customHeight="1">
      <c r="A398" s="158">
        <v>3</v>
      </c>
      <c r="B398" s="158" t="str">
        <f>D399</f>
        <v>สาขาวิชานิติศาสตร์</v>
      </c>
      <c r="C398" s="158"/>
      <c r="D398" s="158"/>
      <c r="E398" s="158"/>
      <c r="F398" s="158"/>
      <c r="G398" s="158"/>
      <c r="H398" s="158"/>
      <c r="I398" s="158"/>
      <c r="J398" s="129" t="e">
        <f t="shared" ref="J398:O398" ca="1" si="396">SUMIF($D:$D,$B398,J:J)</f>
        <v>#NAME?</v>
      </c>
      <c r="K398" s="129" t="e">
        <f t="shared" ca="1" si="396"/>
        <v>#NAME?</v>
      </c>
      <c r="L398" s="129">
        <f t="shared" si="396"/>
        <v>0</v>
      </c>
      <c r="M398" s="129" t="e">
        <f t="shared" ca="1" si="396"/>
        <v>#NAME?</v>
      </c>
      <c r="N398" s="129" t="e">
        <f t="shared" ca="1" si="396"/>
        <v>#NAME?</v>
      </c>
      <c r="O398" s="129" t="e">
        <f t="shared" ca="1" si="396"/>
        <v>#NAME?</v>
      </c>
      <c r="P398" s="129" t="e">
        <f t="shared" ca="1" si="393"/>
        <v>#NAME?</v>
      </c>
      <c r="Q398" s="167"/>
      <c r="R398" s="167"/>
      <c r="S398" s="158"/>
      <c r="T398" s="130"/>
      <c r="U398" s="130"/>
      <c r="V398" s="131">
        <f t="shared" si="298"/>
        <v>0</v>
      </c>
      <c r="W398" s="68" t="e">
        <f t="shared" ca="1" si="299"/>
        <v>#NAME?</v>
      </c>
      <c r="X398" s="130"/>
      <c r="Y398" s="130"/>
      <c r="Z398" s="130"/>
      <c r="AA398" s="130"/>
      <c r="AB398" s="130"/>
      <c r="AC398" s="130"/>
      <c r="AD398" s="130"/>
      <c r="AE398" s="130"/>
      <c r="AF398" s="130"/>
      <c r="AG398" s="130"/>
      <c r="AH398" s="130"/>
      <c r="AI398" s="130"/>
      <c r="AJ398" s="130"/>
      <c r="AK398" s="130"/>
      <c r="AL398" s="130"/>
      <c r="AM398" s="130"/>
      <c r="AN398" s="130"/>
      <c r="AO398" s="130"/>
      <c r="AP398" s="130"/>
      <c r="AQ398" s="130"/>
    </row>
    <row r="399" spans="1:43" ht="21.75" customHeight="1">
      <c r="A399" s="159"/>
      <c r="B399" s="159" t="str">
        <f t="array" ref="B399">INDEX(รายชื่ออาจารย์ตามสาขา!$C:$C,MATCH('เอกสารหมายเลข 1 ส่งเสิรม (2)'!$T399,รายชื่ออาจารย์ตามสาขา!$B:$B,0))</f>
        <v>ผศ.ปรีชา  ธรรมวินทร</v>
      </c>
      <c r="C399" s="159" t="str">
        <f t="array" ref="C399">INDEX(รายชื่ออาจารย์ตามสาขา!$D:$D,MATCH('เอกสารหมายเลข 1 ส่งเสิรม (2)'!$T399,รายชื่ออาจารย์ตามสาขา!$B:$B,0))</f>
        <v>คณะมนุษยศาสตร์และสังคมศาสตร์</v>
      </c>
      <c r="D399" s="159" t="str">
        <f t="array" ref="D399">INDEX(รายชื่ออาจารย์ตามสาขา!$E:$E,MATCH('เอกสารหมายเลข 1 ส่งเสิรม (2)'!$T399,รายชื่ออาจารย์ตามสาขา!$B:$B,0))</f>
        <v>สาขาวิชานิติศาสตร์</v>
      </c>
      <c r="E399" s="159"/>
      <c r="F399" s="159"/>
      <c r="G399" s="159"/>
      <c r="H399" s="159"/>
      <c r="I399" s="159" t="e">
        <f t="array" aca="1" ref="I399" ca="1">_xludf.IFNA(INDEX(รายชื่ออาจารย์ตามสาขา!$F:$F,MATCH('เอกสารหมายเลข 1 ส่งเสิรม (2)'!$T399,รายชื่ออาจารย์ตามสาขา!$B:$B,0)),"บุคคลภายนอก")</f>
        <v>#NAME?</v>
      </c>
      <c r="J399" s="135" t="e">
        <f t="shared" ref="J399:J405" ca="1" si="397">IF(I399="ข้าราชการพลเรือนในสถาบันอุดมศึกษา",1,0)</f>
        <v>#NAME?</v>
      </c>
      <c r="K399" s="135" t="e">
        <f t="shared" ref="K399:K405" ca="1" si="398">IF(I399="พนักงานมหาวิทยาลัย",1,0)</f>
        <v>#NAME?</v>
      </c>
      <c r="L399" s="135"/>
      <c r="M399" s="135" t="e">
        <f t="shared" ref="M399:M405" ca="1" si="399">IF(I399="ลูกจ้างชั่วคราวรายเดือน",1,0)</f>
        <v>#NAME?</v>
      </c>
      <c r="N399" s="135" t="e">
        <f t="shared" ref="N399:N405" ca="1" si="400">IF(I399="อาจารย์พิเศษรายชั่วโมง",1,0)</f>
        <v>#NAME?</v>
      </c>
      <c r="O399" s="135" t="e">
        <f t="shared" ref="O399:O405" ca="1" si="401">IF(I399="บุคคลภายนอก",1,0)</f>
        <v>#NAME?</v>
      </c>
      <c r="P399" s="135" t="e">
        <f t="shared" ca="1" si="393"/>
        <v>#NAME?</v>
      </c>
      <c r="Q399" s="168">
        <v>2565</v>
      </c>
      <c r="R399" s="161"/>
      <c r="S399" s="159"/>
      <c r="T399" s="140">
        <v>3100500727728</v>
      </c>
      <c r="U399" s="140">
        <v>3100500727728</v>
      </c>
      <c r="V399" s="131">
        <f t="shared" si="298"/>
        <v>1</v>
      </c>
      <c r="W399" s="68" t="e">
        <f t="shared" ca="1" si="299"/>
        <v>#NAME?</v>
      </c>
      <c r="X399" s="140"/>
      <c r="Y399" s="140"/>
      <c r="Z399" s="140"/>
      <c r="AA399" s="140"/>
      <c r="AB399" s="140"/>
      <c r="AC399" s="140"/>
      <c r="AD399" s="140"/>
      <c r="AE399" s="140"/>
      <c r="AF399" s="140"/>
      <c r="AG399" s="140"/>
      <c r="AH399" s="140"/>
      <c r="AI399" s="140"/>
      <c r="AJ399" s="140"/>
      <c r="AK399" s="140"/>
      <c r="AL399" s="140"/>
      <c r="AM399" s="140"/>
      <c r="AN399" s="140"/>
      <c r="AO399" s="140"/>
      <c r="AP399" s="140"/>
      <c r="AQ399" s="140"/>
    </row>
    <row r="400" spans="1:43" ht="21.75" customHeight="1">
      <c r="A400" s="159"/>
      <c r="B400" s="159" t="str">
        <f t="array" ref="B400">INDEX(รายชื่ออาจารย์ตามสาขา!$C:$C,MATCH('เอกสารหมายเลข 1 ส่งเสิรม (2)'!$T400,รายชื่ออาจารย์ตามสาขา!$B:$B,0))</f>
        <v>นางทิพาพร  แคล่วคล่อง</v>
      </c>
      <c r="C400" s="159" t="str">
        <f t="array" ref="C400">INDEX(รายชื่ออาจารย์ตามสาขา!$D:$D,MATCH('เอกสารหมายเลข 1 ส่งเสิรม (2)'!$T400,รายชื่ออาจารย์ตามสาขา!$B:$B,0))</f>
        <v>คณะมนุษยศาสตร์และสังคมศาสตร์</v>
      </c>
      <c r="D400" s="159" t="str">
        <f t="array" ref="D400">INDEX(รายชื่ออาจารย์ตามสาขา!$E:$E,MATCH('เอกสารหมายเลข 1 ส่งเสิรม (2)'!$T400,รายชื่ออาจารย์ตามสาขา!$B:$B,0))</f>
        <v>สาขาวิชานิติศาสตร์</v>
      </c>
      <c r="E400" s="159"/>
      <c r="F400" s="159"/>
      <c r="G400" s="159"/>
      <c r="H400" s="159"/>
      <c r="I400" s="159" t="e">
        <f t="array" aca="1" ref="I400" ca="1">_xludf.IFNA(INDEX(รายชื่ออาจารย์ตามสาขา!$F:$F,MATCH('เอกสารหมายเลข 1 ส่งเสิรม (2)'!$T400,รายชื่ออาจารย์ตามสาขา!$B:$B,0)),"บุคคลภายนอก")</f>
        <v>#NAME?</v>
      </c>
      <c r="J400" s="135" t="e">
        <f t="shared" ca="1" si="397"/>
        <v>#NAME?</v>
      </c>
      <c r="K400" s="135" t="e">
        <f t="shared" ca="1" si="398"/>
        <v>#NAME?</v>
      </c>
      <c r="L400" s="135"/>
      <c r="M400" s="135" t="e">
        <f t="shared" ca="1" si="399"/>
        <v>#NAME?</v>
      </c>
      <c r="N400" s="135" t="e">
        <f t="shared" ca="1" si="400"/>
        <v>#NAME?</v>
      </c>
      <c r="O400" s="135" t="e">
        <f t="shared" ca="1" si="401"/>
        <v>#NAME?</v>
      </c>
      <c r="P400" s="135" t="e">
        <f t="shared" ca="1" si="393"/>
        <v>#NAME?</v>
      </c>
      <c r="Q400" s="161"/>
      <c r="R400" s="161"/>
      <c r="S400" s="159"/>
      <c r="T400" s="140">
        <v>1470790000061</v>
      </c>
      <c r="U400" s="140">
        <v>1470790000061</v>
      </c>
      <c r="V400" s="131">
        <f t="shared" si="298"/>
        <v>1</v>
      </c>
      <c r="W400" s="68" t="e">
        <f t="shared" ca="1" si="299"/>
        <v>#NAME?</v>
      </c>
      <c r="X400" s="140"/>
      <c r="Y400" s="140"/>
      <c r="Z400" s="140"/>
      <c r="AA400" s="140"/>
      <c r="AB400" s="140"/>
      <c r="AC400" s="140"/>
      <c r="AD400" s="140"/>
      <c r="AE400" s="140"/>
      <c r="AF400" s="140"/>
      <c r="AG400" s="140"/>
      <c r="AH400" s="140"/>
      <c r="AI400" s="140"/>
      <c r="AJ400" s="140"/>
      <c r="AK400" s="140"/>
      <c r="AL400" s="140"/>
      <c r="AM400" s="140"/>
      <c r="AN400" s="140"/>
      <c r="AO400" s="140"/>
      <c r="AP400" s="140"/>
      <c r="AQ400" s="140"/>
    </row>
    <row r="401" spans="1:43" ht="21.75" customHeight="1">
      <c r="A401" s="159"/>
      <c r="B401" s="159" t="str">
        <f t="array" ref="B401">INDEX(รายชื่ออาจารย์ตามสาขา!$C:$C,MATCH('เอกสารหมายเลข 1 ส่งเสิรม (2)'!$T401,รายชื่ออาจารย์ตามสาขา!$B:$B,0))</f>
        <v>นางสายฝน  ปุนหาวงค์</v>
      </c>
      <c r="C401" s="159" t="str">
        <f t="array" ref="C401">INDEX(รายชื่ออาจารย์ตามสาขา!$D:$D,MATCH('เอกสารหมายเลข 1 ส่งเสิรม (2)'!$T401,รายชื่ออาจารย์ตามสาขา!$B:$B,0))</f>
        <v>คณะมนุษยศาสตร์และสังคมศาสตร์</v>
      </c>
      <c r="D401" s="159" t="str">
        <f t="array" ref="D401">INDEX(รายชื่ออาจารย์ตามสาขา!$E:$E,MATCH('เอกสารหมายเลข 1 ส่งเสิรม (2)'!$T401,รายชื่ออาจารย์ตามสาขา!$B:$B,0))</f>
        <v>สาขาวิชานิติศาสตร์</v>
      </c>
      <c r="E401" s="159"/>
      <c r="F401" s="159"/>
      <c r="G401" s="159"/>
      <c r="H401" s="159"/>
      <c r="I401" s="159" t="e">
        <f t="array" aca="1" ref="I401" ca="1">_xludf.IFNA(INDEX(รายชื่ออาจารย์ตามสาขา!$F:$F,MATCH('เอกสารหมายเลข 1 ส่งเสิรม (2)'!$T401,รายชื่ออาจารย์ตามสาขา!$B:$B,0)),"บุคคลภายนอก")</f>
        <v>#NAME?</v>
      </c>
      <c r="J401" s="135" t="e">
        <f t="shared" ca="1" si="397"/>
        <v>#NAME?</v>
      </c>
      <c r="K401" s="135" t="e">
        <f t="shared" ca="1" si="398"/>
        <v>#NAME?</v>
      </c>
      <c r="L401" s="135"/>
      <c r="M401" s="135" t="e">
        <f t="shared" ca="1" si="399"/>
        <v>#NAME?</v>
      </c>
      <c r="N401" s="135" t="e">
        <f t="shared" ca="1" si="400"/>
        <v>#NAME?</v>
      </c>
      <c r="O401" s="135" t="e">
        <f t="shared" ca="1" si="401"/>
        <v>#NAME?</v>
      </c>
      <c r="P401" s="135" t="e">
        <f t="shared" ca="1" si="393"/>
        <v>#NAME?</v>
      </c>
      <c r="Q401" s="161"/>
      <c r="R401" s="161"/>
      <c r="S401" s="159"/>
      <c r="T401" s="140">
        <v>1471100011123</v>
      </c>
      <c r="U401" s="140">
        <v>1471100011123</v>
      </c>
      <c r="V401" s="131">
        <f t="shared" si="298"/>
        <v>1</v>
      </c>
      <c r="W401" s="68" t="e">
        <f t="shared" ca="1" si="299"/>
        <v>#NAME?</v>
      </c>
      <c r="X401" s="140"/>
      <c r="Y401" s="140"/>
      <c r="Z401" s="140"/>
      <c r="AA401" s="140"/>
      <c r="AB401" s="140"/>
      <c r="AC401" s="140"/>
      <c r="AD401" s="140"/>
      <c r="AE401" s="140"/>
      <c r="AF401" s="140"/>
      <c r="AG401" s="140"/>
      <c r="AH401" s="140"/>
      <c r="AI401" s="140"/>
      <c r="AJ401" s="140"/>
      <c r="AK401" s="140"/>
      <c r="AL401" s="140"/>
      <c r="AM401" s="140"/>
      <c r="AN401" s="140"/>
      <c r="AO401" s="140"/>
      <c r="AP401" s="140"/>
      <c r="AQ401" s="140"/>
    </row>
    <row r="402" spans="1:43" ht="21.75" customHeight="1">
      <c r="A402" s="159"/>
      <c r="B402" s="159" t="str">
        <f t="array" ref="B402">INDEX(รายชื่ออาจารย์ตามสาขา!$C:$C,MATCH('เอกสารหมายเลข 1 ส่งเสิรม (2)'!$T402,รายชื่ออาจารย์ตามสาขา!$B:$B,0))</f>
        <v>นางสาวสุรีพร  ชัยลาภ</v>
      </c>
      <c r="C402" s="159" t="str">
        <f t="array" ref="C402">INDEX(รายชื่ออาจารย์ตามสาขา!$D:$D,MATCH('เอกสารหมายเลข 1 ส่งเสิรม (2)'!$T402,รายชื่ออาจารย์ตามสาขา!$B:$B,0))</f>
        <v>คณะมนุษยศาสตร์และสังคมศาสตร์</v>
      </c>
      <c r="D402" s="159" t="str">
        <f t="array" ref="D402">INDEX(รายชื่ออาจารย์ตามสาขา!$E:$E,MATCH('เอกสารหมายเลข 1 ส่งเสิรม (2)'!$T402,รายชื่ออาจารย์ตามสาขา!$B:$B,0))</f>
        <v>สาขาวิชานิติศาสตร์</v>
      </c>
      <c r="E402" s="159"/>
      <c r="F402" s="159"/>
      <c r="G402" s="159"/>
      <c r="H402" s="159"/>
      <c r="I402" s="159" t="e">
        <f t="array" aca="1" ref="I402" ca="1">_xludf.IFNA(INDEX(รายชื่ออาจารย์ตามสาขา!$F:$F,MATCH('เอกสารหมายเลข 1 ส่งเสิรม (2)'!$T402,รายชื่ออาจารย์ตามสาขา!$B:$B,0)),"บุคคลภายนอก")</f>
        <v>#NAME?</v>
      </c>
      <c r="J402" s="135" t="e">
        <f t="shared" ca="1" si="397"/>
        <v>#NAME?</v>
      </c>
      <c r="K402" s="135" t="e">
        <f t="shared" ca="1" si="398"/>
        <v>#NAME?</v>
      </c>
      <c r="L402" s="135"/>
      <c r="M402" s="135" t="e">
        <f t="shared" ca="1" si="399"/>
        <v>#NAME?</v>
      </c>
      <c r="N402" s="135" t="e">
        <f t="shared" ca="1" si="400"/>
        <v>#NAME?</v>
      </c>
      <c r="O402" s="135" t="e">
        <f t="shared" ca="1" si="401"/>
        <v>#NAME?</v>
      </c>
      <c r="P402" s="135" t="e">
        <f t="shared" ca="1" si="393"/>
        <v>#NAME?</v>
      </c>
      <c r="Q402" s="161"/>
      <c r="R402" s="161"/>
      <c r="S402" s="159"/>
      <c r="T402" s="140">
        <v>1480700018730</v>
      </c>
      <c r="U402" s="140">
        <v>1480700018730</v>
      </c>
      <c r="V402" s="131">
        <f t="shared" si="298"/>
        <v>1</v>
      </c>
      <c r="W402" s="68" t="e">
        <f t="shared" ca="1" si="299"/>
        <v>#NAME?</v>
      </c>
      <c r="X402" s="140"/>
      <c r="Y402" s="140"/>
      <c r="Z402" s="140"/>
      <c r="AA402" s="140"/>
      <c r="AB402" s="140"/>
      <c r="AC402" s="140"/>
      <c r="AD402" s="140"/>
      <c r="AE402" s="140"/>
      <c r="AF402" s="140"/>
      <c r="AG402" s="140"/>
      <c r="AH402" s="140"/>
      <c r="AI402" s="140"/>
      <c r="AJ402" s="140"/>
      <c r="AK402" s="140"/>
      <c r="AL402" s="140"/>
      <c r="AM402" s="140"/>
      <c r="AN402" s="140"/>
      <c r="AO402" s="140"/>
      <c r="AP402" s="140"/>
      <c r="AQ402" s="140"/>
    </row>
    <row r="403" spans="1:43" ht="21.75" customHeight="1">
      <c r="A403" s="159"/>
      <c r="B403" s="159" t="str">
        <f t="array" ref="B403">INDEX(รายชื่ออาจารย์ตามสาขา!$C:$C,MATCH('เอกสารหมายเลข 1 ส่งเสิรม (2)'!$T403,รายชื่ออาจารย์ตามสาขา!$B:$B,0))</f>
        <v>นายประดิษฐ์  โสมณวัตร</v>
      </c>
      <c r="C403" s="159" t="str">
        <f t="array" ref="C403">INDEX(รายชื่ออาจารย์ตามสาขา!$D:$D,MATCH('เอกสารหมายเลข 1 ส่งเสิรม (2)'!$T403,รายชื่ออาจารย์ตามสาขา!$B:$B,0))</f>
        <v>คณะมนุษยศาสตร์และสังคมศาสตร์</v>
      </c>
      <c r="D403" s="159" t="str">
        <f t="array" ref="D403">INDEX(รายชื่ออาจารย์ตามสาขา!$E:$E,MATCH('เอกสารหมายเลข 1 ส่งเสิรม (2)'!$T403,รายชื่ออาจารย์ตามสาขา!$B:$B,0))</f>
        <v>สาขาวิชานิติศาสตร์</v>
      </c>
      <c r="E403" s="159"/>
      <c r="F403" s="159"/>
      <c r="G403" s="159"/>
      <c r="H403" s="159"/>
      <c r="I403" s="159" t="e">
        <f t="array" aca="1" ref="I403" ca="1">_xludf.IFNA(INDEX(รายชื่ออาจารย์ตามสาขา!$F:$F,MATCH('เอกสารหมายเลข 1 ส่งเสิรม (2)'!$T403,รายชื่ออาจารย์ตามสาขา!$B:$B,0)),"บุคคลภายนอก")</f>
        <v>#NAME?</v>
      </c>
      <c r="J403" s="135" t="e">
        <f t="shared" ca="1" si="397"/>
        <v>#NAME?</v>
      </c>
      <c r="K403" s="135" t="e">
        <f t="shared" ca="1" si="398"/>
        <v>#NAME?</v>
      </c>
      <c r="L403" s="135"/>
      <c r="M403" s="135" t="e">
        <f t="shared" ca="1" si="399"/>
        <v>#NAME?</v>
      </c>
      <c r="N403" s="135" t="e">
        <f t="shared" ca="1" si="400"/>
        <v>#NAME?</v>
      </c>
      <c r="O403" s="135" t="e">
        <f t="shared" ca="1" si="401"/>
        <v>#NAME?</v>
      </c>
      <c r="P403" s="135" t="e">
        <f t="shared" ca="1" si="393"/>
        <v>#NAME?</v>
      </c>
      <c r="Q403" s="161"/>
      <c r="R403" s="161"/>
      <c r="S403" s="159"/>
      <c r="T403" s="140">
        <v>3411400038236</v>
      </c>
      <c r="U403" s="140">
        <v>3411400038236</v>
      </c>
      <c r="V403" s="131">
        <f t="shared" si="298"/>
        <v>1</v>
      </c>
      <c r="W403" s="68" t="e">
        <f t="shared" ca="1" si="299"/>
        <v>#NAME?</v>
      </c>
      <c r="X403" s="140"/>
      <c r="Y403" s="140"/>
      <c r="Z403" s="140"/>
      <c r="AA403" s="140"/>
      <c r="AB403" s="140"/>
      <c r="AC403" s="140"/>
      <c r="AD403" s="140"/>
      <c r="AE403" s="140"/>
      <c r="AF403" s="140"/>
      <c r="AG403" s="140"/>
      <c r="AH403" s="140"/>
      <c r="AI403" s="140"/>
      <c r="AJ403" s="140"/>
      <c r="AK403" s="140"/>
      <c r="AL403" s="140"/>
      <c r="AM403" s="140"/>
      <c r="AN403" s="140"/>
      <c r="AO403" s="140"/>
      <c r="AP403" s="140"/>
      <c r="AQ403" s="140"/>
    </row>
    <row r="404" spans="1:43" ht="21.75" customHeight="1">
      <c r="A404" s="159"/>
      <c r="B404" s="159" t="str">
        <f t="array" ref="B404">INDEX(รายชื่ออาจารย์ตามสาขา!$C:$C,MATCH('เอกสารหมายเลข 1 ส่งเสิรม (2)'!$T404,รายชื่ออาจารย์ตามสาขา!$B:$B,0))</f>
        <v>นายชัยยุทธ  อภิวาทนสิริ</v>
      </c>
      <c r="C404" s="159" t="str">
        <f t="array" ref="C404">INDEX(รายชื่ออาจารย์ตามสาขา!$D:$D,MATCH('เอกสารหมายเลข 1 ส่งเสิรม (2)'!$T404,รายชื่ออาจารย์ตามสาขา!$B:$B,0))</f>
        <v>คณะมนุษยศาสตร์และสังคมศาสตร์</v>
      </c>
      <c r="D404" s="159" t="str">
        <f t="array" ref="D404">INDEX(รายชื่ออาจารย์ตามสาขา!$E:$E,MATCH('เอกสารหมายเลข 1 ส่งเสิรม (2)'!$T404,รายชื่ออาจารย์ตามสาขา!$B:$B,0))</f>
        <v>สาขาวิชานิติศาสตร์</v>
      </c>
      <c r="E404" s="159"/>
      <c r="F404" s="159"/>
      <c r="G404" s="159"/>
      <c r="H404" s="159"/>
      <c r="I404" s="159" t="e">
        <f t="array" aca="1" ref="I404" ca="1">_xludf.IFNA(INDEX(รายชื่ออาจารย์ตามสาขา!$F:$F,MATCH('เอกสารหมายเลข 1 ส่งเสิรม (2)'!$T404,รายชื่ออาจารย์ตามสาขา!$B:$B,0)),"บุคคลภายนอก")</f>
        <v>#NAME?</v>
      </c>
      <c r="J404" s="135" t="e">
        <f t="shared" ca="1" si="397"/>
        <v>#NAME?</v>
      </c>
      <c r="K404" s="135" t="e">
        <f t="shared" ca="1" si="398"/>
        <v>#NAME?</v>
      </c>
      <c r="L404" s="135"/>
      <c r="M404" s="135" t="e">
        <f t="shared" ca="1" si="399"/>
        <v>#NAME?</v>
      </c>
      <c r="N404" s="135" t="e">
        <f t="shared" ca="1" si="400"/>
        <v>#NAME?</v>
      </c>
      <c r="O404" s="135" t="e">
        <f t="shared" ca="1" si="401"/>
        <v>#NAME?</v>
      </c>
      <c r="P404" s="135" t="e">
        <f t="shared" ca="1" si="393"/>
        <v>#NAME?</v>
      </c>
      <c r="Q404" s="161"/>
      <c r="R404" s="161"/>
      <c r="S404" s="159"/>
      <c r="T404" s="140">
        <v>3470100663754</v>
      </c>
      <c r="U404" s="140">
        <v>3470100663754</v>
      </c>
      <c r="V404" s="131">
        <f t="shared" si="298"/>
        <v>1</v>
      </c>
      <c r="W404" s="68" t="e">
        <f t="shared" ca="1" si="299"/>
        <v>#NAME?</v>
      </c>
      <c r="X404" s="140"/>
      <c r="Y404" s="140"/>
      <c r="Z404" s="140"/>
      <c r="AA404" s="140"/>
      <c r="AB404" s="140"/>
      <c r="AC404" s="140"/>
      <c r="AD404" s="140"/>
      <c r="AE404" s="140"/>
      <c r="AF404" s="140"/>
      <c r="AG404" s="140"/>
      <c r="AH404" s="140"/>
      <c r="AI404" s="140"/>
      <c r="AJ404" s="140"/>
      <c r="AK404" s="140"/>
      <c r="AL404" s="140"/>
      <c r="AM404" s="140"/>
      <c r="AN404" s="140"/>
      <c r="AO404" s="140"/>
      <c r="AP404" s="140"/>
      <c r="AQ404" s="140"/>
    </row>
    <row r="405" spans="1:43" ht="21.75" customHeight="1">
      <c r="A405" s="159"/>
      <c r="B405" s="159" t="str">
        <f t="array" ref="B405">INDEX(รายชื่ออาจารย์ตามสาขา!$C:$C,MATCH('เอกสารหมายเลข 1 ส่งเสิรม (2)'!$T405,รายชื่ออาจารย์ตามสาขา!$B:$B,0))</f>
        <v>นายพงศ์พัฒน์  รัตนพันธ์</v>
      </c>
      <c r="C405" s="159" t="str">
        <f t="array" ref="C405">INDEX(รายชื่ออาจารย์ตามสาขา!$D:$D,MATCH('เอกสารหมายเลข 1 ส่งเสิรม (2)'!$T405,รายชื่ออาจารย์ตามสาขา!$B:$B,0))</f>
        <v>คณะมนุษยศาสตร์และสังคมศาสตร์</v>
      </c>
      <c r="D405" s="159" t="str">
        <f t="array" ref="D405">INDEX(รายชื่ออาจารย์ตามสาขา!$E:$E,MATCH('เอกสารหมายเลข 1 ส่งเสิรม (2)'!$T405,รายชื่ออาจารย์ตามสาขา!$B:$B,0))</f>
        <v>สาขาวิชานิติศาสตร์</v>
      </c>
      <c r="E405" s="159"/>
      <c r="F405" s="159"/>
      <c r="G405" s="159"/>
      <c r="H405" s="159"/>
      <c r="I405" s="159" t="e">
        <f t="array" aca="1" ref="I405" ca="1">_xludf.IFNA(INDEX(รายชื่ออาจารย์ตามสาขา!$F:$F,MATCH('เอกสารหมายเลข 1 ส่งเสิรม (2)'!$T405,รายชื่ออาจารย์ตามสาขา!$B:$B,0)),"บุคคลภายนอก")</f>
        <v>#NAME?</v>
      </c>
      <c r="J405" s="135" t="e">
        <f t="shared" ca="1" si="397"/>
        <v>#NAME?</v>
      </c>
      <c r="K405" s="135" t="e">
        <f t="shared" ca="1" si="398"/>
        <v>#NAME?</v>
      </c>
      <c r="L405" s="135"/>
      <c r="M405" s="135" t="e">
        <f t="shared" ca="1" si="399"/>
        <v>#NAME?</v>
      </c>
      <c r="N405" s="135" t="e">
        <f t="shared" ca="1" si="400"/>
        <v>#NAME?</v>
      </c>
      <c r="O405" s="135" t="e">
        <f t="shared" ca="1" si="401"/>
        <v>#NAME?</v>
      </c>
      <c r="P405" s="135" t="e">
        <f t="shared" ca="1" si="393"/>
        <v>#NAME?</v>
      </c>
      <c r="Q405" s="161"/>
      <c r="R405" s="161"/>
      <c r="S405" s="159"/>
      <c r="T405" s="140">
        <v>3909800942064</v>
      </c>
      <c r="U405" s="140">
        <v>3909800942064</v>
      </c>
      <c r="V405" s="131">
        <f t="shared" si="298"/>
        <v>1</v>
      </c>
      <c r="W405" s="68" t="e">
        <f t="shared" ca="1" si="299"/>
        <v>#NAME?</v>
      </c>
      <c r="X405" s="140"/>
      <c r="Y405" s="140"/>
      <c r="Z405" s="140"/>
      <c r="AA405" s="140"/>
      <c r="AB405" s="140"/>
      <c r="AC405" s="140"/>
      <c r="AD405" s="140"/>
      <c r="AE405" s="140"/>
      <c r="AF405" s="140"/>
      <c r="AG405" s="140"/>
      <c r="AH405" s="140"/>
      <c r="AI405" s="140"/>
      <c r="AJ405" s="140"/>
      <c r="AK405" s="140"/>
      <c r="AL405" s="140"/>
      <c r="AM405" s="140"/>
      <c r="AN405" s="140"/>
      <c r="AO405" s="140"/>
      <c r="AP405" s="140"/>
      <c r="AQ405" s="140"/>
    </row>
    <row r="406" spans="1:43" ht="21.75" customHeight="1">
      <c r="A406" s="158">
        <v>4</v>
      </c>
      <c r="B406" s="158" t="str">
        <f>D407</f>
        <v>สาขาวิชาพัฒนาชุมชน</v>
      </c>
      <c r="C406" s="158"/>
      <c r="D406" s="158"/>
      <c r="E406" s="158"/>
      <c r="F406" s="158"/>
      <c r="G406" s="158"/>
      <c r="H406" s="158"/>
      <c r="I406" s="158"/>
      <c r="J406" s="129" t="e">
        <f t="shared" ref="J406:O406" ca="1" si="402">SUMIF($D:$D,$B406,J:J)</f>
        <v>#NAME?</v>
      </c>
      <c r="K406" s="129" t="e">
        <f t="shared" ca="1" si="402"/>
        <v>#NAME?</v>
      </c>
      <c r="L406" s="129">
        <f t="shared" si="402"/>
        <v>0</v>
      </c>
      <c r="M406" s="129" t="e">
        <f t="shared" ca="1" si="402"/>
        <v>#NAME?</v>
      </c>
      <c r="N406" s="129" t="e">
        <f t="shared" ca="1" si="402"/>
        <v>#NAME?</v>
      </c>
      <c r="O406" s="129" t="e">
        <f t="shared" ca="1" si="402"/>
        <v>#NAME?</v>
      </c>
      <c r="P406" s="129" t="e">
        <f t="shared" ca="1" si="393"/>
        <v>#NAME?</v>
      </c>
      <c r="Q406" s="167"/>
      <c r="R406" s="167"/>
      <c r="S406" s="158"/>
      <c r="T406" s="130"/>
      <c r="U406" s="130"/>
      <c r="V406" s="131">
        <f t="shared" si="298"/>
        <v>0</v>
      </c>
      <c r="W406" s="68" t="e">
        <f t="shared" ca="1" si="299"/>
        <v>#NAME?</v>
      </c>
      <c r="X406" s="130"/>
      <c r="Y406" s="130"/>
      <c r="Z406" s="130"/>
      <c r="AA406" s="130"/>
      <c r="AB406" s="130"/>
      <c r="AC406" s="130"/>
      <c r="AD406" s="130"/>
      <c r="AE406" s="130"/>
      <c r="AF406" s="130"/>
      <c r="AG406" s="130"/>
      <c r="AH406" s="130"/>
      <c r="AI406" s="130"/>
      <c r="AJ406" s="130"/>
      <c r="AK406" s="130"/>
      <c r="AL406" s="130"/>
      <c r="AM406" s="130"/>
      <c r="AN406" s="130"/>
      <c r="AO406" s="130"/>
      <c r="AP406" s="130"/>
      <c r="AQ406" s="130"/>
    </row>
    <row r="407" spans="1:43" ht="21.75" customHeight="1">
      <c r="A407" s="159"/>
      <c r="B407" s="159" t="str">
        <f t="array" ref="B407">INDEX(รายชื่ออาจารย์ตามสาขา!$C:$C,MATCH('เอกสารหมายเลข 1 ส่งเสิรม (2)'!$T407,รายชื่ออาจารย์ตามสาขา!$B:$B,0))</f>
        <v>ผศ.อุทุมพร  หลอดโค</v>
      </c>
      <c r="C407" s="159" t="str">
        <f t="array" ref="C407">INDEX(รายชื่ออาจารย์ตามสาขา!$D:$D,MATCH('เอกสารหมายเลข 1 ส่งเสิรม (2)'!$T407,รายชื่ออาจารย์ตามสาขา!$B:$B,0))</f>
        <v>คณะมนุษยศาสตร์และสังคมศาสตร์</v>
      </c>
      <c r="D407" s="159" t="str">
        <f t="array" ref="D407">INDEX(รายชื่ออาจารย์ตามสาขา!$E:$E,MATCH('เอกสารหมายเลข 1 ส่งเสิรม (2)'!$T407,รายชื่ออาจารย์ตามสาขา!$B:$B,0))</f>
        <v>สาขาวิชาพัฒนาชุมชน</v>
      </c>
      <c r="E407" s="159"/>
      <c r="F407" s="159"/>
      <c r="G407" s="159"/>
      <c r="H407" s="159"/>
      <c r="I407" s="159" t="e">
        <f t="array" aca="1" ref="I407" ca="1">_xludf.IFNA(INDEX(รายชื่ออาจารย์ตามสาขา!$F:$F,MATCH('เอกสารหมายเลข 1 ส่งเสิรม (2)'!$T407,รายชื่ออาจารย์ตามสาขา!$B:$B,0)),"บุคคลภายนอก")</f>
        <v>#NAME?</v>
      </c>
      <c r="J407" s="135" t="e">
        <f ca="1">IF(I407="ข้าราชการพลเรือนในสถาบันอุดมศึกษา",1,0)</f>
        <v>#NAME?</v>
      </c>
      <c r="K407" s="135" t="e">
        <f ca="1">IF(I407="พนักงานมหาวิทยาลัย",1,0)</f>
        <v>#NAME?</v>
      </c>
      <c r="L407" s="135"/>
      <c r="M407" s="135" t="e">
        <f ca="1">IF(I407="ลูกจ้างชั่วคราวรายเดือน",1,0)</f>
        <v>#NAME?</v>
      </c>
      <c r="N407" s="135" t="e">
        <f ca="1">IF(I407="อาจารย์พิเศษรายชั่วโมง",1,0)</f>
        <v>#NAME?</v>
      </c>
      <c r="O407" s="135" t="e">
        <f ca="1">IF(I407="บุคคลภายนอก",1,0)</f>
        <v>#NAME?</v>
      </c>
      <c r="P407" s="135" t="e">
        <f t="shared" ca="1" si="393"/>
        <v>#NAME?</v>
      </c>
      <c r="Q407" s="161"/>
      <c r="R407" s="161"/>
      <c r="S407" s="159"/>
      <c r="T407" s="140">
        <v>3410101112301</v>
      </c>
      <c r="U407" s="140">
        <v>3410101112301</v>
      </c>
      <c r="V407" s="131">
        <f t="shared" si="298"/>
        <v>1</v>
      </c>
      <c r="W407" s="68" t="e">
        <f t="shared" ca="1" si="299"/>
        <v>#NAME?</v>
      </c>
      <c r="X407" s="140"/>
      <c r="Y407" s="140"/>
      <c r="Z407" s="140"/>
      <c r="AA407" s="140"/>
      <c r="AB407" s="140"/>
      <c r="AC407" s="140"/>
      <c r="AD407" s="140"/>
      <c r="AE407" s="140"/>
      <c r="AF407" s="140"/>
      <c r="AG407" s="140"/>
      <c r="AH407" s="140"/>
      <c r="AI407" s="140"/>
      <c r="AJ407" s="140"/>
      <c r="AK407" s="140"/>
      <c r="AL407" s="140"/>
      <c r="AM407" s="140"/>
      <c r="AN407" s="140"/>
      <c r="AO407" s="140"/>
      <c r="AP407" s="140"/>
      <c r="AQ407" s="140"/>
    </row>
    <row r="408" spans="1:43" ht="21.75" customHeight="1">
      <c r="A408" s="161"/>
      <c r="B408" s="159" t="s">
        <v>817</v>
      </c>
      <c r="C408" s="161" t="s">
        <v>331</v>
      </c>
      <c r="D408" s="161" t="s">
        <v>371</v>
      </c>
      <c r="E408" s="161"/>
      <c r="F408" s="161"/>
      <c r="G408" s="161"/>
      <c r="H408" s="161"/>
      <c r="I408" s="161" t="s">
        <v>6</v>
      </c>
      <c r="J408" s="162"/>
      <c r="K408" s="162"/>
      <c r="L408" s="162"/>
      <c r="M408" s="162"/>
      <c r="N408" s="162"/>
      <c r="O408" s="162"/>
      <c r="P408" s="162"/>
      <c r="Q408" s="161"/>
      <c r="R408" s="168">
        <v>1</v>
      </c>
      <c r="S408" s="161" t="e">
        <f t="array" aca="1" ref="S408" ca="1">_xludf.IFNA(INDEX(รายชื่ออาจารย์ตามสาขา!$D:$D,MATCH('เอกสารหมายเลข 1 ส่งเสิรม (2)'!$T408,รายชื่ออาจารย์ตามสาขา!$B:$B,0)),"")</f>
        <v>#NAME?</v>
      </c>
      <c r="T408" s="136"/>
      <c r="U408" s="136"/>
      <c r="V408" s="131">
        <f t="shared" si="298"/>
        <v>0</v>
      </c>
      <c r="W408" s="68">
        <f t="shared" si="299"/>
        <v>0</v>
      </c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</row>
    <row r="409" spans="1:43" ht="21.75" customHeight="1">
      <c r="A409" s="158">
        <v>5</v>
      </c>
      <c r="B409" s="158" t="str">
        <f>D410</f>
        <v>สาขาวิชาภาษาต่างประเทศ</v>
      </c>
      <c r="C409" s="158"/>
      <c r="D409" s="158"/>
      <c r="E409" s="158"/>
      <c r="F409" s="158"/>
      <c r="G409" s="158"/>
      <c r="H409" s="158"/>
      <c r="I409" s="158"/>
      <c r="J409" s="129" t="e">
        <f t="shared" ref="J409:O409" ca="1" si="403">SUMIF($D:$D,$B409,J:J)</f>
        <v>#NAME?</v>
      </c>
      <c r="K409" s="129" t="e">
        <f t="shared" ca="1" si="403"/>
        <v>#NAME?</v>
      </c>
      <c r="L409" s="129">
        <f t="shared" si="403"/>
        <v>0</v>
      </c>
      <c r="M409" s="129" t="e">
        <f t="shared" ca="1" si="403"/>
        <v>#NAME?</v>
      </c>
      <c r="N409" s="129" t="e">
        <f t="shared" ca="1" si="403"/>
        <v>#NAME?</v>
      </c>
      <c r="O409" s="129" t="e">
        <f t="shared" ca="1" si="403"/>
        <v>#NAME?</v>
      </c>
      <c r="P409" s="129" t="e">
        <f t="shared" ref="P409:P432" ca="1" si="404">SUM(J409:O409)</f>
        <v>#NAME?</v>
      </c>
      <c r="Q409" s="167"/>
      <c r="R409" s="167"/>
      <c r="S409" s="158"/>
      <c r="T409" s="130"/>
      <c r="U409" s="130"/>
      <c r="V409" s="131">
        <f t="shared" si="298"/>
        <v>0</v>
      </c>
      <c r="W409" s="68" t="e">
        <f t="shared" ca="1" si="299"/>
        <v>#NAME?</v>
      </c>
      <c r="X409" s="130"/>
      <c r="Y409" s="130"/>
      <c r="Z409" s="130"/>
      <c r="AA409" s="130"/>
      <c r="AB409" s="130"/>
      <c r="AC409" s="130"/>
      <c r="AD409" s="130"/>
      <c r="AE409" s="130"/>
      <c r="AF409" s="130"/>
      <c r="AG409" s="130"/>
      <c r="AH409" s="130"/>
      <c r="AI409" s="130"/>
      <c r="AJ409" s="130"/>
      <c r="AK409" s="130"/>
      <c r="AL409" s="130"/>
      <c r="AM409" s="130"/>
      <c r="AN409" s="130"/>
      <c r="AO409" s="130"/>
      <c r="AP409" s="130"/>
      <c r="AQ409" s="130"/>
    </row>
    <row r="410" spans="1:43" ht="21.75" customHeight="1">
      <c r="A410" s="159"/>
      <c r="B410" s="159" t="str">
        <f t="array" ref="B410">INDEX(รายชื่ออาจารย์ตามสาขา!$C:$C,MATCH('เอกสารหมายเลข 1 ส่งเสิรม (2)'!$T410,รายชื่ออาจารย์ตามสาขา!$B:$B,0))</f>
        <v>นางจุรี  พชรนันท์ กัว</v>
      </c>
      <c r="C410" s="159" t="str">
        <f t="array" ref="C410">INDEX(รายชื่ออาจารย์ตามสาขา!$D:$D,MATCH('เอกสารหมายเลข 1 ส่งเสิรม (2)'!$T410,รายชื่ออาจารย์ตามสาขา!$B:$B,0))</f>
        <v>คณะมนุษยศาสตร์และสังคมศาสตร์</v>
      </c>
      <c r="D410" s="159" t="str">
        <f t="array" ref="D410">INDEX(รายชื่ออาจารย์ตามสาขา!$E:$E,MATCH('เอกสารหมายเลข 1 ส่งเสิรม (2)'!$T410,รายชื่ออาจารย์ตามสาขา!$B:$B,0))</f>
        <v>สาขาวิชาภาษาต่างประเทศ</v>
      </c>
      <c r="E410" s="159"/>
      <c r="F410" s="159"/>
      <c r="G410" s="159"/>
      <c r="H410" s="159"/>
      <c r="I410" s="159" t="e">
        <f t="array" aca="1" ref="I410" ca="1">_xludf.IFNA(INDEX(รายชื่ออาจารย์ตามสาขา!$F:$F,MATCH('เอกสารหมายเลข 1 ส่งเสิรม (2)'!$T410,รายชื่ออาจารย์ตามสาขา!$B:$B,0)),"บุคคลภายนอก")</f>
        <v>#NAME?</v>
      </c>
      <c r="J410" s="135" t="e">
        <f t="shared" ref="J410:J432" ca="1" si="405">IF(I410="ข้าราชการพลเรือนในสถาบันอุดมศึกษา",1,0)</f>
        <v>#NAME?</v>
      </c>
      <c r="K410" s="135" t="e">
        <f t="shared" ref="K410:K432" ca="1" si="406">IF(I410="พนักงานมหาวิทยาลัย",1,0)</f>
        <v>#NAME?</v>
      </c>
      <c r="L410" s="135"/>
      <c r="M410" s="135" t="e">
        <f t="shared" ref="M410:M432" ca="1" si="407">IF(I410="ลูกจ้างชั่วคราวรายเดือน",1,0)</f>
        <v>#NAME?</v>
      </c>
      <c r="N410" s="135" t="e">
        <f t="shared" ref="N410:N432" ca="1" si="408">IF(I410="อาจารย์พิเศษรายชั่วโมง",1,0)</f>
        <v>#NAME?</v>
      </c>
      <c r="O410" s="135" t="e">
        <f t="shared" ref="O410:O432" ca="1" si="409">IF(I410="บุคคลภายนอก",1,0)</f>
        <v>#NAME?</v>
      </c>
      <c r="P410" s="135" t="e">
        <f t="shared" ca="1" si="404"/>
        <v>#NAME?</v>
      </c>
      <c r="Q410" s="161"/>
      <c r="R410" s="161"/>
      <c r="S410" s="159"/>
      <c r="T410" s="140">
        <v>3500800146140</v>
      </c>
      <c r="U410" s="140">
        <v>3500800146140</v>
      </c>
      <c r="V410" s="131">
        <f t="shared" si="298"/>
        <v>1</v>
      </c>
      <c r="W410" s="68" t="e">
        <f t="shared" ca="1" si="299"/>
        <v>#NAME?</v>
      </c>
      <c r="X410" s="140"/>
      <c r="Y410" s="140"/>
      <c r="Z410" s="140"/>
      <c r="AA410" s="140"/>
      <c r="AB410" s="140"/>
      <c r="AC410" s="140"/>
      <c r="AD410" s="140"/>
      <c r="AE410" s="140"/>
      <c r="AF410" s="140"/>
      <c r="AG410" s="140"/>
      <c r="AH410" s="140"/>
      <c r="AI410" s="140"/>
      <c r="AJ410" s="140"/>
      <c r="AK410" s="140"/>
      <c r="AL410" s="140"/>
      <c r="AM410" s="140"/>
      <c r="AN410" s="140"/>
      <c r="AO410" s="140"/>
      <c r="AP410" s="140"/>
      <c r="AQ410" s="140"/>
    </row>
    <row r="411" spans="1:43" ht="21.75" customHeight="1">
      <c r="A411" s="159"/>
      <c r="B411" s="159" t="str">
        <f t="array" ref="B411">INDEX(รายชื่ออาจารย์ตามสาขา!$C:$C,MATCH('เอกสารหมายเลข 1 ส่งเสิรม (2)'!$T411,รายชื่ออาจารย์ตามสาขา!$B:$B,0))</f>
        <v>นางสาวธัญลักษณ์  ธรรมศิริ</v>
      </c>
      <c r="C411" s="159" t="str">
        <f t="array" ref="C411">INDEX(รายชื่ออาจารย์ตามสาขา!$D:$D,MATCH('เอกสารหมายเลข 1 ส่งเสิรม (2)'!$T411,รายชื่ออาจารย์ตามสาขา!$B:$B,0))</f>
        <v>คณะมนุษยศาสตร์และสังคมศาสตร์</v>
      </c>
      <c r="D411" s="159" t="str">
        <f t="array" ref="D411">INDEX(รายชื่ออาจารย์ตามสาขา!$E:$E,MATCH('เอกสารหมายเลข 1 ส่งเสิรม (2)'!$T411,รายชื่ออาจารย์ตามสาขา!$B:$B,0))</f>
        <v>สาขาวิชาภาษาต่างประเทศ</v>
      </c>
      <c r="E411" s="159"/>
      <c r="F411" s="159"/>
      <c r="G411" s="159"/>
      <c r="H411" s="159"/>
      <c r="I411" s="159" t="e">
        <f t="array" aca="1" ref="I411" ca="1">_xludf.IFNA(INDEX(รายชื่ออาจารย์ตามสาขา!$F:$F,MATCH('เอกสารหมายเลข 1 ส่งเสิรม (2)'!$T411,รายชื่ออาจารย์ตามสาขา!$B:$B,0)),"บุคคลภายนอก")</f>
        <v>#NAME?</v>
      </c>
      <c r="J411" s="135" t="e">
        <f t="shared" ca="1" si="405"/>
        <v>#NAME?</v>
      </c>
      <c r="K411" s="135" t="e">
        <f t="shared" ca="1" si="406"/>
        <v>#NAME?</v>
      </c>
      <c r="L411" s="135"/>
      <c r="M411" s="135" t="e">
        <f t="shared" ca="1" si="407"/>
        <v>#NAME?</v>
      </c>
      <c r="N411" s="135" t="e">
        <f t="shared" ca="1" si="408"/>
        <v>#NAME?</v>
      </c>
      <c r="O411" s="135" t="e">
        <f t="shared" ca="1" si="409"/>
        <v>#NAME?</v>
      </c>
      <c r="P411" s="135" t="e">
        <f t="shared" ca="1" si="404"/>
        <v>#NAME?</v>
      </c>
      <c r="Q411" s="161"/>
      <c r="R411" s="161"/>
      <c r="S411" s="159"/>
      <c r="T411" s="140">
        <v>1410100130661</v>
      </c>
      <c r="U411" s="140">
        <v>1410100130661</v>
      </c>
      <c r="V411" s="131">
        <f t="shared" si="298"/>
        <v>1</v>
      </c>
      <c r="W411" s="68" t="e">
        <f t="shared" ca="1" si="299"/>
        <v>#NAME?</v>
      </c>
      <c r="X411" s="140"/>
      <c r="Y411" s="140"/>
      <c r="Z411" s="140"/>
      <c r="AA411" s="140"/>
      <c r="AB411" s="140"/>
      <c r="AC411" s="140"/>
      <c r="AD411" s="140"/>
      <c r="AE411" s="140"/>
      <c r="AF411" s="140"/>
      <c r="AG411" s="140"/>
      <c r="AH411" s="140"/>
      <c r="AI411" s="140"/>
      <c r="AJ411" s="140"/>
      <c r="AK411" s="140"/>
      <c r="AL411" s="140"/>
      <c r="AM411" s="140"/>
      <c r="AN411" s="140"/>
      <c r="AO411" s="140"/>
      <c r="AP411" s="140"/>
      <c r="AQ411" s="140"/>
    </row>
    <row r="412" spans="1:43" ht="21.75" customHeight="1">
      <c r="A412" s="159"/>
      <c r="B412" s="159" t="str">
        <f t="array" ref="B412">INDEX(รายชื่ออาจารย์ตามสาขา!$C:$C,MATCH('เอกสารหมายเลข 1 ส่งเสิรม (2)'!$T412,รายชื่ออาจารย์ตามสาขา!$B:$B,0))</f>
        <v>นางสาวณัฐชนก  เกษทองมา</v>
      </c>
      <c r="C412" s="159" t="str">
        <f t="array" ref="C412">INDEX(รายชื่ออาจารย์ตามสาขา!$D:$D,MATCH('เอกสารหมายเลข 1 ส่งเสิรม (2)'!$T412,รายชื่ออาจารย์ตามสาขา!$B:$B,0))</f>
        <v>คณะมนุษยศาสตร์และสังคมศาสตร์</v>
      </c>
      <c r="D412" s="159" t="str">
        <f t="array" ref="D412">INDEX(รายชื่ออาจารย์ตามสาขา!$E:$E,MATCH('เอกสารหมายเลข 1 ส่งเสิรม (2)'!$T412,รายชื่ออาจารย์ตามสาขา!$B:$B,0))</f>
        <v>สาขาวิชาภาษาต่างประเทศ</v>
      </c>
      <c r="E412" s="159"/>
      <c r="F412" s="159"/>
      <c r="G412" s="159"/>
      <c r="H412" s="159"/>
      <c r="I412" s="159" t="e">
        <f t="array" aca="1" ref="I412" ca="1">_xludf.IFNA(INDEX(รายชื่ออาจารย์ตามสาขา!$F:$F,MATCH('เอกสารหมายเลข 1 ส่งเสิรม (2)'!$T412,รายชื่ออาจารย์ตามสาขา!$B:$B,0)),"บุคคลภายนอก")</f>
        <v>#NAME?</v>
      </c>
      <c r="J412" s="135" t="e">
        <f t="shared" ca="1" si="405"/>
        <v>#NAME?</v>
      </c>
      <c r="K412" s="135" t="e">
        <f t="shared" ca="1" si="406"/>
        <v>#NAME?</v>
      </c>
      <c r="L412" s="135"/>
      <c r="M412" s="135" t="e">
        <f t="shared" ca="1" si="407"/>
        <v>#NAME?</v>
      </c>
      <c r="N412" s="135" t="e">
        <f t="shared" ca="1" si="408"/>
        <v>#NAME?</v>
      </c>
      <c r="O412" s="135" t="e">
        <f t="shared" ca="1" si="409"/>
        <v>#NAME?</v>
      </c>
      <c r="P412" s="135" t="e">
        <f t="shared" ca="1" si="404"/>
        <v>#NAME?</v>
      </c>
      <c r="Q412" s="161"/>
      <c r="R412" s="161"/>
      <c r="S412" s="159"/>
      <c r="T412" s="140">
        <v>1429900090351</v>
      </c>
      <c r="U412" s="140">
        <v>1429900090351</v>
      </c>
      <c r="V412" s="131">
        <f t="shared" si="298"/>
        <v>1</v>
      </c>
      <c r="W412" s="68" t="e">
        <f t="shared" ca="1" si="299"/>
        <v>#NAME?</v>
      </c>
      <c r="X412" s="140"/>
      <c r="Y412" s="140"/>
      <c r="Z412" s="140"/>
      <c r="AA412" s="140"/>
      <c r="AB412" s="140"/>
      <c r="AC412" s="140"/>
      <c r="AD412" s="140"/>
      <c r="AE412" s="140"/>
      <c r="AF412" s="140"/>
      <c r="AG412" s="140"/>
      <c r="AH412" s="140"/>
      <c r="AI412" s="140"/>
      <c r="AJ412" s="140"/>
      <c r="AK412" s="140"/>
      <c r="AL412" s="140"/>
      <c r="AM412" s="140"/>
      <c r="AN412" s="140"/>
      <c r="AO412" s="140"/>
      <c r="AP412" s="140"/>
      <c r="AQ412" s="140"/>
    </row>
    <row r="413" spans="1:43" ht="21.75" customHeight="1">
      <c r="A413" s="159"/>
      <c r="B413" s="159" t="str">
        <f t="array" ref="B413">INDEX(รายชื่ออาจารย์ตามสาขา!$C:$C,MATCH('เอกสารหมายเลข 1 ส่งเสิรม (2)'!$T413,รายชื่ออาจารย์ตามสาขา!$B:$B,0))</f>
        <v>นางสาวณฐภัทร  เกษทองมา</v>
      </c>
      <c r="C413" s="159" t="str">
        <f t="array" ref="C413">INDEX(รายชื่ออาจารย์ตามสาขา!$D:$D,MATCH('เอกสารหมายเลข 1 ส่งเสิรม (2)'!$T413,รายชื่ออาจารย์ตามสาขา!$B:$B,0))</f>
        <v>คณะมนุษยศาสตร์และสังคมศาสตร์</v>
      </c>
      <c r="D413" s="159" t="str">
        <f t="array" ref="D413">INDEX(รายชื่ออาจารย์ตามสาขา!$E:$E,MATCH('เอกสารหมายเลข 1 ส่งเสิรม (2)'!$T413,รายชื่ออาจารย์ตามสาขา!$B:$B,0))</f>
        <v>สาขาวิชาภาษาต่างประเทศ</v>
      </c>
      <c r="E413" s="159"/>
      <c r="F413" s="159"/>
      <c r="G413" s="159"/>
      <c r="H413" s="159"/>
      <c r="I413" s="159" t="e">
        <f t="array" aca="1" ref="I413" ca="1">_xludf.IFNA(INDEX(รายชื่ออาจารย์ตามสาขา!$F:$F,MATCH('เอกสารหมายเลข 1 ส่งเสิรม (2)'!$T413,รายชื่ออาจารย์ตามสาขา!$B:$B,0)),"บุคคลภายนอก")</f>
        <v>#NAME?</v>
      </c>
      <c r="J413" s="135" t="e">
        <f t="shared" ca="1" si="405"/>
        <v>#NAME?</v>
      </c>
      <c r="K413" s="135" t="e">
        <f t="shared" ca="1" si="406"/>
        <v>#NAME?</v>
      </c>
      <c r="L413" s="135"/>
      <c r="M413" s="135" t="e">
        <f t="shared" ca="1" si="407"/>
        <v>#NAME?</v>
      </c>
      <c r="N413" s="135" t="e">
        <f t="shared" ca="1" si="408"/>
        <v>#NAME?</v>
      </c>
      <c r="O413" s="135" t="e">
        <f t="shared" ca="1" si="409"/>
        <v>#NAME?</v>
      </c>
      <c r="P413" s="135" t="e">
        <f t="shared" ca="1" si="404"/>
        <v>#NAME?</v>
      </c>
      <c r="Q413" s="161"/>
      <c r="R413" s="161"/>
      <c r="S413" s="159"/>
      <c r="T413" s="140">
        <v>1429900090360</v>
      </c>
      <c r="U413" s="140">
        <v>1429900090360</v>
      </c>
      <c r="V413" s="131">
        <f t="shared" si="298"/>
        <v>1</v>
      </c>
      <c r="W413" s="68" t="e">
        <f t="shared" ca="1" si="299"/>
        <v>#NAME?</v>
      </c>
      <c r="X413" s="140"/>
      <c r="Y413" s="140"/>
      <c r="Z413" s="140"/>
      <c r="AA413" s="140"/>
      <c r="AB413" s="140"/>
      <c r="AC413" s="140"/>
      <c r="AD413" s="140"/>
      <c r="AE413" s="140"/>
      <c r="AF413" s="140"/>
      <c r="AG413" s="140"/>
      <c r="AH413" s="140"/>
      <c r="AI413" s="140"/>
      <c r="AJ413" s="140"/>
      <c r="AK413" s="140"/>
      <c r="AL413" s="140"/>
      <c r="AM413" s="140"/>
      <c r="AN413" s="140"/>
      <c r="AO413" s="140"/>
      <c r="AP413" s="140"/>
      <c r="AQ413" s="140"/>
    </row>
    <row r="414" spans="1:43" ht="21.75" customHeight="1">
      <c r="A414" s="159"/>
      <c r="B414" s="159" t="str">
        <f t="array" ref="B414">INDEX(รายชื่ออาจารย์ตามสาขา!$C:$C,MATCH('เอกสารหมายเลข 1 ส่งเสิรม (2)'!$T414,รายชื่ออาจารย์ตามสาขา!$B:$B,0))</f>
        <v>นางสาวมินตรา  ปริปุณณะ</v>
      </c>
      <c r="C414" s="159" t="str">
        <f t="array" ref="C414">INDEX(รายชื่ออาจารย์ตามสาขา!$D:$D,MATCH('เอกสารหมายเลข 1 ส่งเสิรม (2)'!$T414,รายชื่ออาจารย์ตามสาขา!$B:$B,0))</f>
        <v>คณะมนุษยศาสตร์และสังคมศาสตร์</v>
      </c>
      <c r="D414" s="159" t="str">
        <f t="array" ref="D414">INDEX(รายชื่ออาจารย์ตามสาขา!$E:$E,MATCH('เอกสารหมายเลข 1 ส่งเสิรม (2)'!$T414,รายชื่ออาจารย์ตามสาขา!$B:$B,0))</f>
        <v>สาขาวิชาภาษาต่างประเทศ</v>
      </c>
      <c r="E414" s="159"/>
      <c r="F414" s="159"/>
      <c r="G414" s="159"/>
      <c r="H414" s="159"/>
      <c r="I414" s="159" t="e">
        <f t="array" aca="1" ref="I414" ca="1">_xludf.IFNA(INDEX(รายชื่ออาจารย์ตามสาขา!$F:$F,MATCH('เอกสารหมายเลข 1 ส่งเสิรม (2)'!$T414,รายชื่ออาจารย์ตามสาขา!$B:$B,0)),"บุคคลภายนอก")</f>
        <v>#NAME?</v>
      </c>
      <c r="J414" s="135" t="e">
        <f t="shared" ca="1" si="405"/>
        <v>#NAME?</v>
      </c>
      <c r="K414" s="135" t="e">
        <f t="shared" ca="1" si="406"/>
        <v>#NAME?</v>
      </c>
      <c r="L414" s="135"/>
      <c r="M414" s="135" t="e">
        <f t="shared" ca="1" si="407"/>
        <v>#NAME?</v>
      </c>
      <c r="N414" s="135" t="e">
        <f t="shared" ca="1" si="408"/>
        <v>#NAME?</v>
      </c>
      <c r="O414" s="135" t="e">
        <f t="shared" ca="1" si="409"/>
        <v>#NAME?</v>
      </c>
      <c r="P414" s="135" t="e">
        <f t="shared" ca="1" si="404"/>
        <v>#NAME?</v>
      </c>
      <c r="Q414" s="161"/>
      <c r="R414" s="161"/>
      <c r="S414" s="159"/>
      <c r="T414" s="140">
        <v>1469900108111</v>
      </c>
      <c r="U414" s="140">
        <v>1469900108111</v>
      </c>
      <c r="V414" s="131">
        <f t="shared" si="298"/>
        <v>1</v>
      </c>
      <c r="W414" s="68" t="e">
        <f t="shared" ca="1" si="299"/>
        <v>#NAME?</v>
      </c>
      <c r="X414" s="140"/>
      <c r="Y414" s="140"/>
      <c r="Z414" s="140"/>
      <c r="AA414" s="140"/>
      <c r="AB414" s="140"/>
      <c r="AC414" s="140"/>
      <c r="AD414" s="140"/>
      <c r="AE414" s="140"/>
      <c r="AF414" s="140"/>
      <c r="AG414" s="140"/>
      <c r="AH414" s="140"/>
      <c r="AI414" s="140"/>
      <c r="AJ414" s="140"/>
      <c r="AK414" s="140"/>
      <c r="AL414" s="140"/>
      <c r="AM414" s="140"/>
      <c r="AN414" s="140"/>
      <c r="AO414" s="140"/>
      <c r="AP414" s="140"/>
      <c r="AQ414" s="140"/>
    </row>
    <row r="415" spans="1:43" ht="21.75" customHeight="1">
      <c r="A415" s="159"/>
      <c r="B415" s="159" t="str">
        <f t="array" ref="B415">INDEX(รายชื่ออาจารย์ตามสาขา!$C:$C,MATCH('เอกสารหมายเลข 1 ส่งเสิรม (2)'!$T415,รายชื่ออาจารย์ตามสาขา!$B:$B,0))</f>
        <v>นายศิริวัฒน์  วงศ์อุดมศิลป์</v>
      </c>
      <c r="C415" s="159" t="str">
        <f t="array" ref="C415">INDEX(รายชื่ออาจารย์ตามสาขา!$D:$D,MATCH('เอกสารหมายเลข 1 ส่งเสิรม (2)'!$T415,รายชื่ออาจารย์ตามสาขา!$B:$B,0))</f>
        <v>คณะมนุษยศาสตร์และสังคมศาสตร์</v>
      </c>
      <c r="D415" s="159" t="str">
        <f t="array" ref="D415">INDEX(รายชื่ออาจารย์ตามสาขา!$E:$E,MATCH('เอกสารหมายเลข 1 ส่งเสิรม (2)'!$T415,รายชื่ออาจารย์ตามสาขา!$B:$B,0))</f>
        <v>สาขาวิชาภาษาต่างประเทศ</v>
      </c>
      <c r="E415" s="159"/>
      <c r="F415" s="159"/>
      <c r="G415" s="159"/>
      <c r="H415" s="159"/>
      <c r="I415" s="159" t="e">
        <f t="array" aca="1" ref="I415" ca="1">_xludf.IFNA(INDEX(รายชื่ออาจารย์ตามสาขา!$F:$F,MATCH('เอกสารหมายเลข 1 ส่งเสิรม (2)'!$T415,รายชื่ออาจารย์ตามสาขา!$B:$B,0)),"บุคคลภายนอก")</f>
        <v>#NAME?</v>
      </c>
      <c r="J415" s="135" t="e">
        <f t="shared" ca="1" si="405"/>
        <v>#NAME?</v>
      </c>
      <c r="K415" s="135" t="e">
        <f t="shared" ca="1" si="406"/>
        <v>#NAME?</v>
      </c>
      <c r="L415" s="135"/>
      <c r="M415" s="135" t="e">
        <f t="shared" ca="1" si="407"/>
        <v>#NAME?</v>
      </c>
      <c r="N415" s="135" t="e">
        <f t="shared" ca="1" si="408"/>
        <v>#NAME?</v>
      </c>
      <c r="O415" s="135" t="e">
        <f t="shared" ca="1" si="409"/>
        <v>#NAME?</v>
      </c>
      <c r="P415" s="135" t="e">
        <f t="shared" ca="1" si="404"/>
        <v>#NAME?</v>
      </c>
      <c r="Q415" s="161"/>
      <c r="R415" s="161"/>
      <c r="S415" s="159"/>
      <c r="T415" s="140">
        <v>1470800089388</v>
      </c>
      <c r="U415" s="140">
        <v>1470800089388</v>
      </c>
      <c r="V415" s="131">
        <f t="shared" si="298"/>
        <v>1</v>
      </c>
      <c r="W415" s="68" t="e">
        <f t="shared" ca="1" si="299"/>
        <v>#NAME?</v>
      </c>
      <c r="X415" s="140"/>
      <c r="Y415" s="140"/>
      <c r="Z415" s="140"/>
      <c r="AA415" s="140"/>
      <c r="AB415" s="140"/>
      <c r="AC415" s="140"/>
      <c r="AD415" s="140"/>
      <c r="AE415" s="140"/>
      <c r="AF415" s="140"/>
      <c r="AG415" s="140"/>
      <c r="AH415" s="140"/>
      <c r="AI415" s="140"/>
      <c r="AJ415" s="140"/>
      <c r="AK415" s="140"/>
      <c r="AL415" s="140"/>
      <c r="AM415" s="140"/>
      <c r="AN415" s="140"/>
      <c r="AO415" s="140"/>
      <c r="AP415" s="140"/>
      <c r="AQ415" s="140"/>
    </row>
    <row r="416" spans="1:43" ht="21.75" customHeight="1">
      <c r="A416" s="159"/>
      <c r="B416" s="159" t="str">
        <f t="array" ref="B416">INDEX(รายชื่ออาจารย์ตามสาขา!$C:$C,MATCH('เอกสารหมายเลข 1 ส่งเสิรม (2)'!$T416,รายชื่ออาจารย์ตามสาขา!$B:$B,0))</f>
        <v>นางสาวอภิญญา  สีสมยา</v>
      </c>
      <c r="C416" s="159" t="str">
        <f t="array" ref="C416">INDEX(รายชื่ออาจารย์ตามสาขา!$D:$D,MATCH('เอกสารหมายเลข 1 ส่งเสิรม (2)'!$T416,รายชื่ออาจารย์ตามสาขา!$B:$B,0))</f>
        <v>คณะมนุษยศาสตร์และสังคมศาสตร์</v>
      </c>
      <c r="D416" s="159" t="str">
        <f t="array" ref="D416">INDEX(รายชื่ออาจารย์ตามสาขา!$E:$E,MATCH('เอกสารหมายเลข 1 ส่งเสิรม (2)'!$T416,รายชื่ออาจารย์ตามสาขา!$B:$B,0))</f>
        <v>สาขาวิชาภาษาต่างประเทศ</v>
      </c>
      <c r="E416" s="159"/>
      <c r="F416" s="159"/>
      <c r="G416" s="159"/>
      <c r="H416" s="159"/>
      <c r="I416" s="159" t="e">
        <f t="array" aca="1" ref="I416" ca="1">_xludf.IFNA(INDEX(รายชื่ออาจารย์ตามสาขา!$F:$F,MATCH('เอกสารหมายเลข 1 ส่งเสิรม (2)'!$T416,รายชื่ออาจารย์ตามสาขา!$B:$B,0)),"บุคคลภายนอก")</f>
        <v>#NAME?</v>
      </c>
      <c r="J416" s="135" t="e">
        <f t="shared" ca="1" si="405"/>
        <v>#NAME?</v>
      </c>
      <c r="K416" s="135" t="e">
        <f t="shared" ca="1" si="406"/>
        <v>#NAME?</v>
      </c>
      <c r="L416" s="135"/>
      <c r="M416" s="135" t="e">
        <f t="shared" ca="1" si="407"/>
        <v>#NAME?</v>
      </c>
      <c r="N416" s="135" t="e">
        <f t="shared" ca="1" si="408"/>
        <v>#NAME?</v>
      </c>
      <c r="O416" s="135" t="e">
        <f t="shared" ca="1" si="409"/>
        <v>#NAME?</v>
      </c>
      <c r="P416" s="135" t="e">
        <f t="shared" ca="1" si="404"/>
        <v>#NAME?</v>
      </c>
      <c r="Q416" s="161"/>
      <c r="R416" s="161"/>
      <c r="S416" s="159"/>
      <c r="T416" s="140">
        <v>1470800186073</v>
      </c>
      <c r="U416" s="140">
        <v>1470800186073</v>
      </c>
      <c r="V416" s="131">
        <f t="shared" si="298"/>
        <v>1</v>
      </c>
      <c r="W416" s="68" t="e">
        <f t="shared" ca="1" si="299"/>
        <v>#NAME?</v>
      </c>
      <c r="X416" s="140"/>
      <c r="Y416" s="140"/>
      <c r="Z416" s="140"/>
      <c r="AA416" s="140"/>
      <c r="AB416" s="140"/>
      <c r="AC416" s="140"/>
      <c r="AD416" s="140"/>
      <c r="AE416" s="140"/>
      <c r="AF416" s="140"/>
      <c r="AG416" s="140"/>
      <c r="AH416" s="140"/>
      <c r="AI416" s="140"/>
      <c r="AJ416" s="140"/>
      <c r="AK416" s="140"/>
      <c r="AL416" s="140"/>
      <c r="AM416" s="140"/>
      <c r="AN416" s="140"/>
      <c r="AO416" s="140"/>
      <c r="AP416" s="140"/>
      <c r="AQ416" s="140"/>
    </row>
    <row r="417" spans="1:43" ht="21.75" customHeight="1">
      <c r="A417" s="159"/>
      <c r="B417" s="159" t="str">
        <f t="array" ref="B417">INDEX(รายชื่ออาจารย์ตามสาขา!$C:$C,MATCH('เอกสารหมายเลข 1 ส่งเสิรม (2)'!$T417,รายชื่ออาจารย์ตามสาขา!$B:$B,0))</f>
        <v>นางสาวศศินันท์  โต๊ะชาลีศรีทิน</v>
      </c>
      <c r="C417" s="159" t="str">
        <f t="array" ref="C417">INDEX(รายชื่ออาจารย์ตามสาขา!$D:$D,MATCH('เอกสารหมายเลข 1 ส่งเสิรม (2)'!$T417,รายชื่ออาจารย์ตามสาขา!$B:$B,0))</f>
        <v>คณะมนุษยศาสตร์และสังคมศาสตร์</v>
      </c>
      <c r="D417" s="159" t="str">
        <f t="array" ref="D417">INDEX(รายชื่ออาจารย์ตามสาขา!$E:$E,MATCH('เอกสารหมายเลข 1 ส่งเสิรม (2)'!$T417,รายชื่ออาจารย์ตามสาขา!$B:$B,0))</f>
        <v>สาขาวิชาภาษาต่างประเทศ</v>
      </c>
      <c r="E417" s="159"/>
      <c r="F417" s="159"/>
      <c r="G417" s="159"/>
      <c r="H417" s="159"/>
      <c r="I417" s="159" t="e">
        <f t="array" aca="1" ref="I417" ca="1">_xludf.IFNA(INDEX(รายชื่ออาจารย์ตามสาขา!$F:$F,MATCH('เอกสารหมายเลข 1 ส่งเสิรม (2)'!$T417,รายชื่ออาจารย์ตามสาขา!$B:$B,0)),"บุคคลภายนอก")</f>
        <v>#NAME?</v>
      </c>
      <c r="J417" s="135" t="e">
        <f t="shared" ca="1" si="405"/>
        <v>#NAME?</v>
      </c>
      <c r="K417" s="135" t="e">
        <f t="shared" ca="1" si="406"/>
        <v>#NAME?</v>
      </c>
      <c r="L417" s="135"/>
      <c r="M417" s="135" t="e">
        <f t="shared" ca="1" si="407"/>
        <v>#NAME?</v>
      </c>
      <c r="N417" s="135" t="e">
        <f t="shared" ca="1" si="408"/>
        <v>#NAME?</v>
      </c>
      <c r="O417" s="135" t="e">
        <f t="shared" ca="1" si="409"/>
        <v>#NAME?</v>
      </c>
      <c r="P417" s="135" t="e">
        <f t="shared" ca="1" si="404"/>
        <v>#NAME?</v>
      </c>
      <c r="Q417" s="161"/>
      <c r="R417" s="161"/>
      <c r="S417" s="159"/>
      <c r="T417" s="140">
        <v>1471400001891</v>
      </c>
      <c r="U417" s="140">
        <v>1471400001891</v>
      </c>
      <c r="V417" s="131">
        <f t="shared" si="298"/>
        <v>1</v>
      </c>
      <c r="W417" s="68" t="e">
        <f t="shared" ca="1" si="299"/>
        <v>#NAME?</v>
      </c>
      <c r="X417" s="140"/>
      <c r="Y417" s="140"/>
      <c r="Z417" s="140"/>
      <c r="AA417" s="140"/>
      <c r="AB417" s="140"/>
      <c r="AC417" s="140"/>
      <c r="AD417" s="140"/>
      <c r="AE417" s="140"/>
      <c r="AF417" s="140"/>
      <c r="AG417" s="140"/>
      <c r="AH417" s="140"/>
      <c r="AI417" s="140"/>
      <c r="AJ417" s="140"/>
      <c r="AK417" s="140"/>
      <c r="AL417" s="140"/>
      <c r="AM417" s="140"/>
      <c r="AN417" s="140"/>
      <c r="AO417" s="140"/>
      <c r="AP417" s="140"/>
      <c r="AQ417" s="140"/>
    </row>
    <row r="418" spans="1:43" ht="21.75" customHeight="1">
      <c r="A418" s="159"/>
      <c r="B418" s="159" t="str">
        <f t="array" ref="B418">INDEX(รายชื่ออาจารย์ตามสาขา!$C:$C,MATCH('เอกสารหมายเลข 1 ส่งเสิรม (2)'!$T418,รายชื่ออาจารย์ตามสาขา!$B:$B,0))</f>
        <v>นางสาวสิริลักษณ์  จิระวัฒนาสมกุล</v>
      </c>
      <c r="C418" s="159" t="str">
        <f t="array" ref="C418">INDEX(รายชื่ออาจารย์ตามสาขา!$D:$D,MATCH('เอกสารหมายเลข 1 ส่งเสิรม (2)'!$T418,รายชื่ออาจารย์ตามสาขา!$B:$B,0))</f>
        <v>คณะมนุษยศาสตร์และสังคมศาสตร์</v>
      </c>
      <c r="D418" s="159" t="str">
        <f t="array" ref="D418">INDEX(รายชื่ออาจารย์ตามสาขา!$E:$E,MATCH('เอกสารหมายเลข 1 ส่งเสิรม (2)'!$T418,รายชื่ออาจารย์ตามสาขา!$B:$B,0))</f>
        <v>สาขาวิชาภาษาต่างประเทศ</v>
      </c>
      <c r="E418" s="159"/>
      <c r="F418" s="159"/>
      <c r="G418" s="159"/>
      <c r="H418" s="159"/>
      <c r="I418" s="159" t="e">
        <f t="array" aca="1" ref="I418" ca="1">_xludf.IFNA(INDEX(รายชื่ออาจารย์ตามสาขา!$F:$F,MATCH('เอกสารหมายเลข 1 ส่งเสิรม (2)'!$T418,รายชื่ออาจารย์ตามสาขา!$B:$B,0)),"บุคคลภายนอก")</f>
        <v>#NAME?</v>
      </c>
      <c r="J418" s="135" t="e">
        <f t="shared" ca="1" si="405"/>
        <v>#NAME?</v>
      </c>
      <c r="K418" s="135" t="e">
        <f t="shared" ca="1" si="406"/>
        <v>#NAME?</v>
      </c>
      <c r="L418" s="135"/>
      <c r="M418" s="135" t="e">
        <f t="shared" ca="1" si="407"/>
        <v>#NAME?</v>
      </c>
      <c r="N418" s="135" t="e">
        <f t="shared" ca="1" si="408"/>
        <v>#NAME?</v>
      </c>
      <c r="O418" s="135" t="e">
        <f t="shared" ca="1" si="409"/>
        <v>#NAME?</v>
      </c>
      <c r="P418" s="135" t="e">
        <f t="shared" ca="1" si="404"/>
        <v>#NAME?</v>
      </c>
      <c r="Q418" s="161"/>
      <c r="R418" s="168">
        <v>1</v>
      </c>
      <c r="S418" s="159"/>
      <c r="T418" s="140">
        <v>1479900009007</v>
      </c>
      <c r="U418" s="140">
        <v>1479900009007</v>
      </c>
      <c r="V418" s="131">
        <f t="shared" si="298"/>
        <v>1</v>
      </c>
      <c r="W418" s="68" t="e">
        <f t="shared" ca="1" si="299"/>
        <v>#NAME?</v>
      </c>
      <c r="X418" s="140"/>
      <c r="Y418" s="140"/>
      <c r="Z418" s="140"/>
      <c r="AA418" s="140"/>
      <c r="AB418" s="140"/>
      <c r="AC418" s="140"/>
      <c r="AD418" s="140"/>
      <c r="AE418" s="140"/>
      <c r="AF418" s="140"/>
      <c r="AG418" s="140"/>
      <c r="AH418" s="140"/>
      <c r="AI418" s="140"/>
      <c r="AJ418" s="140"/>
      <c r="AK418" s="140"/>
      <c r="AL418" s="140"/>
      <c r="AM418" s="140"/>
      <c r="AN418" s="140"/>
      <c r="AO418" s="140"/>
      <c r="AP418" s="140"/>
      <c r="AQ418" s="140"/>
    </row>
    <row r="419" spans="1:43" ht="21.75" customHeight="1">
      <c r="A419" s="159"/>
      <c r="B419" s="159" t="str">
        <f t="array" ref="B419">INDEX(รายชื่ออาจารย์ตามสาขา!$C:$C,MATCH('เอกสารหมายเลข 1 ส่งเสิรม (2)'!$T419,รายชื่ออาจารย์ตามสาขา!$B:$B,0))</f>
        <v>นางสาวธิดาวรรณ  วิชนี</v>
      </c>
      <c r="C419" s="159" t="str">
        <f t="array" ref="C419">INDEX(รายชื่ออาจารย์ตามสาขา!$D:$D,MATCH('เอกสารหมายเลข 1 ส่งเสิรม (2)'!$T419,รายชื่ออาจารย์ตามสาขา!$B:$B,0))</f>
        <v>คณะมนุษยศาสตร์และสังคมศาสตร์</v>
      </c>
      <c r="D419" s="159" t="str">
        <f t="array" ref="D419">INDEX(รายชื่ออาจารย์ตามสาขา!$E:$E,MATCH('เอกสารหมายเลข 1 ส่งเสิรม (2)'!$T419,รายชื่ออาจารย์ตามสาขา!$B:$B,0))</f>
        <v>สาขาวิชาภาษาต่างประเทศ</v>
      </c>
      <c r="E419" s="159"/>
      <c r="F419" s="159"/>
      <c r="G419" s="159"/>
      <c r="H419" s="159"/>
      <c r="I419" s="159" t="e">
        <f t="array" aca="1" ref="I419" ca="1">_xludf.IFNA(INDEX(รายชื่ออาจารย์ตามสาขา!$F:$F,MATCH('เอกสารหมายเลข 1 ส่งเสิรม (2)'!$T419,รายชื่ออาจารย์ตามสาขา!$B:$B,0)),"บุคคลภายนอก")</f>
        <v>#NAME?</v>
      </c>
      <c r="J419" s="135" t="e">
        <f t="shared" ca="1" si="405"/>
        <v>#NAME?</v>
      </c>
      <c r="K419" s="135" t="e">
        <f t="shared" ca="1" si="406"/>
        <v>#NAME?</v>
      </c>
      <c r="L419" s="135"/>
      <c r="M419" s="135" t="e">
        <f t="shared" ca="1" si="407"/>
        <v>#NAME?</v>
      </c>
      <c r="N419" s="135" t="e">
        <f t="shared" ca="1" si="408"/>
        <v>#NAME?</v>
      </c>
      <c r="O419" s="135" t="e">
        <f t="shared" ca="1" si="409"/>
        <v>#NAME?</v>
      </c>
      <c r="P419" s="135" t="e">
        <f t="shared" ca="1" si="404"/>
        <v>#NAME?</v>
      </c>
      <c r="Q419" s="161"/>
      <c r="R419" s="161"/>
      <c r="S419" s="159"/>
      <c r="T419" s="140">
        <v>1479900151334</v>
      </c>
      <c r="U419" s="140">
        <v>1479900151334</v>
      </c>
      <c r="V419" s="131">
        <f t="shared" si="298"/>
        <v>1</v>
      </c>
      <c r="W419" s="68" t="e">
        <f t="shared" ca="1" si="299"/>
        <v>#NAME?</v>
      </c>
      <c r="X419" s="140"/>
      <c r="Y419" s="140"/>
      <c r="Z419" s="140"/>
      <c r="AA419" s="140"/>
      <c r="AB419" s="140"/>
      <c r="AC419" s="140"/>
      <c r="AD419" s="140"/>
      <c r="AE419" s="140"/>
      <c r="AF419" s="140"/>
      <c r="AG419" s="140"/>
      <c r="AH419" s="140"/>
      <c r="AI419" s="140"/>
      <c r="AJ419" s="140"/>
      <c r="AK419" s="140"/>
      <c r="AL419" s="140"/>
      <c r="AM419" s="140"/>
      <c r="AN419" s="140"/>
      <c r="AO419" s="140"/>
      <c r="AP419" s="140"/>
      <c r="AQ419" s="140"/>
    </row>
    <row r="420" spans="1:43" ht="21.75" customHeight="1">
      <c r="A420" s="159"/>
      <c r="B420" s="159" t="str">
        <f t="array" ref="B420">INDEX(รายชื่ออาจารย์ตามสาขา!$C:$C,MATCH('เอกสารหมายเลข 1 ส่งเสิรม (2)'!$T420,รายชื่ออาจารย์ตามสาขา!$B:$B,0))</f>
        <v>นางสาวปาณิภรณ์  ธีระวงศ์นันท์</v>
      </c>
      <c r="C420" s="159" t="str">
        <f t="array" ref="C420">INDEX(รายชื่ออาจารย์ตามสาขา!$D:$D,MATCH('เอกสารหมายเลข 1 ส่งเสิรม (2)'!$T420,รายชื่ออาจารย์ตามสาขา!$B:$B,0))</f>
        <v>คณะมนุษยศาสตร์และสังคมศาสตร์</v>
      </c>
      <c r="D420" s="159" t="str">
        <f t="array" ref="D420">INDEX(รายชื่ออาจารย์ตามสาขา!$E:$E,MATCH('เอกสารหมายเลข 1 ส่งเสิรม (2)'!$T420,รายชื่ออาจารย์ตามสาขา!$B:$B,0))</f>
        <v>สาขาวิชาภาษาต่างประเทศ</v>
      </c>
      <c r="E420" s="159"/>
      <c r="F420" s="159"/>
      <c r="G420" s="159"/>
      <c r="H420" s="159"/>
      <c r="I420" s="159" t="e">
        <f t="array" aca="1" ref="I420" ca="1">_xludf.IFNA(INDEX(รายชื่ออาจารย์ตามสาขา!$F:$F,MATCH('เอกสารหมายเลข 1 ส่งเสิรม (2)'!$T420,รายชื่ออาจารย์ตามสาขา!$B:$B,0)),"บุคคลภายนอก")</f>
        <v>#NAME?</v>
      </c>
      <c r="J420" s="135" t="e">
        <f t="shared" ca="1" si="405"/>
        <v>#NAME?</v>
      </c>
      <c r="K420" s="135" t="e">
        <f t="shared" ca="1" si="406"/>
        <v>#NAME?</v>
      </c>
      <c r="L420" s="135"/>
      <c r="M420" s="135" t="e">
        <f t="shared" ca="1" si="407"/>
        <v>#NAME?</v>
      </c>
      <c r="N420" s="135" t="e">
        <f t="shared" ca="1" si="408"/>
        <v>#NAME?</v>
      </c>
      <c r="O420" s="135" t="e">
        <f t="shared" ca="1" si="409"/>
        <v>#NAME?</v>
      </c>
      <c r="P420" s="135" t="e">
        <f t="shared" ca="1" si="404"/>
        <v>#NAME?</v>
      </c>
      <c r="Q420" s="161"/>
      <c r="R420" s="161"/>
      <c r="S420" s="159"/>
      <c r="T420" s="140">
        <v>1559900129656</v>
      </c>
      <c r="U420" s="140">
        <v>1559900129656</v>
      </c>
      <c r="V420" s="131">
        <f t="shared" si="298"/>
        <v>1</v>
      </c>
      <c r="W420" s="68" t="e">
        <f t="shared" ca="1" si="299"/>
        <v>#NAME?</v>
      </c>
      <c r="X420" s="140"/>
      <c r="Y420" s="140"/>
      <c r="Z420" s="140"/>
      <c r="AA420" s="140"/>
      <c r="AB420" s="140"/>
      <c r="AC420" s="140"/>
      <c r="AD420" s="140"/>
      <c r="AE420" s="140"/>
      <c r="AF420" s="140"/>
      <c r="AG420" s="140"/>
      <c r="AH420" s="140"/>
      <c r="AI420" s="140"/>
      <c r="AJ420" s="140"/>
      <c r="AK420" s="140"/>
      <c r="AL420" s="140"/>
      <c r="AM420" s="140"/>
      <c r="AN420" s="140"/>
      <c r="AO420" s="140"/>
      <c r="AP420" s="140"/>
      <c r="AQ420" s="140"/>
    </row>
    <row r="421" spans="1:43" ht="21.75" customHeight="1">
      <c r="A421" s="159"/>
      <c r="B421" s="159" t="str">
        <f t="array" ref="B421">INDEX(รายชื่ออาจารย์ตามสาขา!$C:$C,MATCH('เอกสารหมายเลข 1 ส่งเสิรม (2)'!$T421,รายชื่ออาจารย์ตามสาขา!$B:$B,0))</f>
        <v>นางสาวสุภาวดี  ทำนิไกร</v>
      </c>
      <c r="C421" s="159" t="str">
        <f t="array" ref="C421">INDEX(รายชื่ออาจารย์ตามสาขา!$D:$D,MATCH('เอกสารหมายเลข 1 ส่งเสิรม (2)'!$T421,รายชื่ออาจารย์ตามสาขา!$B:$B,0))</f>
        <v>คณะมนุษยศาสตร์และสังคมศาสตร์</v>
      </c>
      <c r="D421" s="159" t="str">
        <f t="array" ref="D421">INDEX(รายชื่ออาจารย์ตามสาขา!$E:$E,MATCH('เอกสารหมายเลข 1 ส่งเสิรม (2)'!$T421,รายชื่ออาจารย์ตามสาขา!$B:$B,0))</f>
        <v>สาขาวิชาภาษาต่างประเทศ</v>
      </c>
      <c r="E421" s="159"/>
      <c r="F421" s="159"/>
      <c r="G421" s="159"/>
      <c r="H421" s="159"/>
      <c r="I421" s="159" t="e">
        <f t="array" aca="1" ref="I421" ca="1">_xludf.IFNA(INDEX(รายชื่ออาจารย์ตามสาขา!$F:$F,MATCH('เอกสารหมายเลข 1 ส่งเสิรม (2)'!$T421,รายชื่ออาจารย์ตามสาขา!$B:$B,0)),"บุคคลภายนอก")</f>
        <v>#NAME?</v>
      </c>
      <c r="J421" s="135" t="e">
        <f t="shared" ca="1" si="405"/>
        <v>#NAME?</v>
      </c>
      <c r="K421" s="135" t="e">
        <f t="shared" ca="1" si="406"/>
        <v>#NAME?</v>
      </c>
      <c r="L421" s="135"/>
      <c r="M421" s="135" t="e">
        <f t="shared" ca="1" si="407"/>
        <v>#NAME?</v>
      </c>
      <c r="N421" s="135" t="e">
        <f t="shared" ca="1" si="408"/>
        <v>#NAME?</v>
      </c>
      <c r="O421" s="135" t="e">
        <f t="shared" ca="1" si="409"/>
        <v>#NAME?</v>
      </c>
      <c r="P421" s="135" t="e">
        <f t="shared" ca="1" si="404"/>
        <v>#NAME?</v>
      </c>
      <c r="Q421" s="161"/>
      <c r="R421" s="161"/>
      <c r="S421" s="159"/>
      <c r="T421" s="140">
        <v>3440900203065</v>
      </c>
      <c r="U421" s="140">
        <v>3440900203065</v>
      </c>
      <c r="V421" s="131">
        <f t="shared" si="298"/>
        <v>1</v>
      </c>
      <c r="W421" s="68" t="e">
        <f t="shared" ca="1" si="299"/>
        <v>#NAME?</v>
      </c>
      <c r="X421" s="140"/>
      <c r="Y421" s="140"/>
      <c r="Z421" s="140"/>
      <c r="AA421" s="140"/>
      <c r="AB421" s="140"/>
      <c r="AC421" s="140"/>
      <c r="AD421" s="140"/>
      <c r="AE421" s="140"/>
      <c r="AF421" s="140"/>
      <c r="AG421" s="140"/>
      <c r="AH421" s="140"/>
      <c r="AI421" s="140"/>
      <c r="AJ421" s="140"/>
      <c r="AK421" s="140"/>
      <c r="AL421" s="140"/>
      <c r="AM421" s="140"/>
      <c r="AN421" s="140"/>
      <c r="AO421" s="140"/>
      <c r="AP421" s="140"/>
      <c r="AQ421" s="140"/>
    </row>
    <row r="422" spans="1:43" ht="21.75" customHeight="1">
      <c r="A422" s="159"/>
      <c r="B422" s="159" t="str">
        <f t="array" ref="B422">INDEX(รายชื่ออาจารย์ตามสาขา!$C:$C,MATCH('เอกสารหมายเลข 1 ส่งเสิรม (2)'!$T422,รายชื่ออาจารย์ตามสาขา!$B:$B,0))</f>
        <v>นางสาววิภาวี  บัวผัน</v>
      </c>
      <c r="C422" s="159" t="str">
        <f t="array" ref="C422">INDEX(รายชื่ออาจารย์ตามสาขา!$D:$D,MATCH('เอกสารหมายเลข 1 ส่งเสิรม (2)'!$T422,รายชื่ออาจารย์ตามสาขา!$B:$B,0))</f>
        <v>คณะมนุษยศาสตร์และสังคมศาสตร์</v>
      </c>
      <c r="D422" s="159" t="str">
        <f t="array" ref="D422">INDEX(รายชื่ออาจารย์ตามสาขา!$E:$E,MATCH('เอกสารหมายเลข 1 ส่งเสิรม (2)'!$T422,รายชื่ออาจารย์ตามสาขา!$B:$B,0))</f>
        <v>สาขาวิชาภาษาต่างประเทศ</v>
      </c>
      <c r="E422" s="159"/>
      <c r="F422" s="159"/>
      <c r="G422" s="159"/>
      <c r="H422" s="159"/>
      <c r="I422" s="159" t="e">
        <f t="array" aca="1" ref="I422" ca="1">_xludf.IFNA(INDEX(รายชื่ออาจารย์ตามสาขา!$F:$F,MATCH('เอกสารหมายเลข 1 ส่งเสิรม (2)'!$T422,รายชื่ออาจารย์ตามสาขา!$B:$B,0)),"บุคคลภายนอก")</f>
        <v>#NAME?</v>
      </c>
      <c r="J422" s="135" t="e">
        <f t="shared" ca="1" si="405"/>
        <v>#NAME?</v>
      </c>
      <c r="K422" s="135" t="e">
        <f t="shared" ca="1" si="406"/>
        <v>#NAME?</v>
      </c>
      <c r="L422" s="135"/>
      <c r="M422" s="135" t="e">
        <f t="shared" ca="1" si="407"/>
        <v>#NAME?</v>
      </c>
      <c r="N422" s="135" t="e">
        <f t="shared" ca="1" si="408"/>
        <v>#NAME?</v>
      </c>
      <c r="O422" s="135" t="e">
        <f t="shared" ca="1" si="409"/>
        <v>#NAME?</v>
      </c>
      <c r="P422" s="135" t="e">
        <f t="shared" ca="1" si="404"/>
        <v>#NAME?</v>
      </c>
      <c r="Q422" s="161"/>
      <c r="R422" s="161"/>
      <c r="S422" s="159"/>
      <c r="T422" s="140">
        <v>3469900117639</v>
      </c>
      <c r="U422" s="140">
        <v>3469900117639</v>
      </c>
      <c r="V422" s="131">
        <f t="shared" si="298"/>
        <v>1</v>
      </c>
      <c r="W422" s="68" t="e">
        <f t="shared" ca="1" si="299"/>
        <v>#NAME?</v>
      </c>
      <c r="X422" s="140"/>
      <c r="Y422" s="140"/>
      <c r="Z422" s="140"/>
      <c r="AA422" s="140"/>
      <c r="AB422" s="140"/>
      <c r="AC422" s="140"/>
      <c r="AD422" s="140"/>
      <c r="AE422" s="140"/>
      <c r="AF422" s="140"/>
      <c r="AG422" s="140"/>
      <c r="AH422" s="140"/>
      <c r="AI422" s="140"/>
      <c r="AJ422" s="140"/>
      <c r="AK422" s="140"/>
      <c r="AL422" s="140"/>
      <c r="AM422" s="140"/>
      <c r="AN422" s="140"/>
      <c r="AO422" s="140"/>
      <c r="AP422" s="140"/>
      <c r="AQ422" s="140"/>
    </row>
    <row r="423" spans="1:43" ht="21.75" customHeight="1">
      <c r="A423" s="159"/>
      <c r="B423" s="159" t="str">
        <f t="array" ref="B423">INDEX(รายชื่ออาจารย์ตามสาขา!$C:$C,MATCH('เอกสารหมายเลข 1 ส่งเสิรม (2)'!$T423,รายชื่ออาจารย์ตามสาขา!$B:$B,0))</f>
        <v>Mr.Lloyd James Turner  -</v>
      </c>
      <c r="C423" s="159" t="str">
        <f t="array" ref="C423">INDEX(รายชื่ออาจารย์ตามสาขา!$D:$D,MATCH('เอกสารหมายเลข 1 ส่งเสิรม (2)'!$T423,รายชื่ออาจารย์ตามสาขา!$B:$B,0))</f>
        <v>คณะมนุษยศาสตร์และสังคมศาสตร์</v>
      </c>
      <c r="D423" s="159" t="str">
        <f t="array" ref="D423">INDEX(รายชื่ออาจารย์ตามสาขา!$E:$E,MATCH('เอกสารหมายเลข 1 ส่งเสิรม (2)'!$T423,รายชื่ออาจารย์ตามสาขา!$B:$B,0))</f>
        <v>สาขาวิชาภาษาต่างประเทศ</v>
      </c>
      <c r="E423" s="159"/>
      <c r="F423" s="159"/>
      <c r="G423" s="159"/>
      <c r="H423" s="159"/>
      <c r="I423" s="159" t="e">
        <f t="array" aca="1" ref="I423" ca="1">_xludf.IFNA(INDEX(รายชื่ออาจารย์ตามสาขา!$F:$F,MATCH('เอกสารหมายเลข 1 ส่งเสิรม (2)'!$T423,รายชื่ออาจารย์ตามสาขา!$B:$B,0)),"บุคคลภายนอก")</f>
        <v>#NAME?</v>
      </c>
      <c r="J423" s="135" t="e">
        <f t="shared" ca="1" si="405"/>
        <v>#NAME?</v>
      </c>
      <c r="K423" s="135" t="e">
        <f t="shared" ca="1" si="406"/>
        <v>#NAME?</v>
      </c>
      <c r="L423" s="135"/>
      <c r="M423" s="135" t="e">
        <f t="shared" ca="1" si="407"/>
        <v>#NAME?</v>
      </c>
      <c r="N423" s="135" t="e">
        <f t="shared" ca="1" si="408"/>
        <v>#NAME?</v>
      </c>
      <c r="O423" s="135" t="e">
        <f t="shared" ca="1" si="409"/>
        <v>#NAME?</v>
      </c>
      <c r="P423" s="135" t="e">
        <f t="shared" ca="1" si="404"/>
        <v>#NAME?</v>
      </c>
      <c r="Q423" s="161"/>
      <c r="R423" s="161"/>
      <c r="S423" s="159"/>
      <c r="T423" s="140">
        <v>520842715</v>
      </c>
      <c r="U423" s="140">
        <v>520842715</v>
      </c>
      <c r="V423" s="131">
        <f t="shared" si="298"/>
        <v>1</v>
      </c>
      <c r="W423" s="68" t="e">
        <f t="shared" ca="1" si="299"/>
        <v>#NAME?</v>
      </c>
      <c r="X423" s="140"/>
      <c r="Y423" s="140"/>
      <c r="Z423" s="140"/>
      <c r="AA423" s="140"/>
      <c r="AB423" s="140"/>
      <c r="AC423" s="140"/>
      <c r="AD423" s="140"/>
      <c r="AE423" s="140"/>
      <c r="AF423" s="140"/>
      <c r="AG423" s="140"/>
      <c r="AH423" s="140"/>
      <c r="AI423" s="140"/>
      <c r="AJ423" s="140"/>
      <c r="AK423" s="140"/>
      <c r="AL423" s="140"/>
      <c r="AM423" s="140"/>
      <c r="AN423" s="140"/>
      <c r="AO423" s="140"/>
      <c r="AP423" s="140"/>
      <c r="AQ423" s="140"/>
    </row>
    <row r="424" spans="1:43" ht="21.75" customHeight="1">
      <c r="A424" s="159"/>
      <c r="B424" s="159" t="str">
        <f t="array" ref="B424">INDEX(รายชื่ออาจารย์ตามสาขา!$C:$C,MATCH('เอกสารหมายเลข 1 ส่งเสิรม (2)'!$T424,รายชื่ออาจารย์ตามสาขา!$B:$B,0))</f>
        <v>Mr.Rodric W Carkhuf  -</v>
      </c>
      <c r="C424" s="159" t="str">
        <f t="array" ref="C424">INDEX(รายชื่ออาจารย์ตามสาขา!$D:$D,MATCH('เอกสารหมายเลข 1 ส่งเสิรม (2)'!$T424,รายชื่ออาจารย์ตามสาขา!$B:$B,0))</f>
        <v>คณะมนุษยศาสตร์และสังคมศาสตร์</v>
      </c>
      <c r="D424" s="159" t="str">
        <f t="array" ref="D424">INDEX(รายชื่ออาจารย์ตามสาขา!$E:$E,MATCH('เอกสารหมายเลข 1 ส่งเสิรม (2)'!$T424,รายชื่ออาจารย์ตามสาขา!$B:$B,0))</f>
        <v>สาขาวิชาภาษาต่างประเทศ</v>
      </c>
      <c r="E424" s="159"/>
      <c r="F424" s="159"/>
      <c r="G424" s="159"/>
      <c r="H424" s="159"/>
      <c r="I424" s="159" t="e">
        <f t="array" aca="1" ref="I424" ca="1">_xludf.IFNA(INDEX(รายชื่ออาจารย์ตามสาขา!$F:$F,MATCH('เอกสารหมายเลข 1 ส่งเสิรม (2)'!$T424,รายชื่ออาจารย์ตามสาขา!$B:$B,0)),"บุคคลภายนอก")</f>
        <v>#NAME?</v>
      </c>
      <c r="J424" s="135" t="e">
        <f t="shared" ca="1" si="405"/>
        <v>#NAME?</v>
      </c>
      <c r="K424" s="135" t="e">
        <f t="shared" ca="1" si="406"/>
        <v>#NAME?</v>
      </c>
      <c r="L424" s="135"/>
      <c r="M424" s="135" t="e">
        <f t="shared" ca="1" si="407"/>
        <v>#NAME?</v>
      </c>
      <c r="N424" s="135" t="e">
        <f t="shared" ca="1" si="408"/>
        <v>#NAME?</v>
      </c>
      <c r="O424" s="135" t="e">
        <f t="shared" ca="1" si="409"/>
        <v>#NAME?</v>
      </c>
      <c r="P424" s="135" t="e">
        <f t="shared" ca="1" si="404"/>
        <v>#NAME?</v>
      </c>
      <c r="Q424" s="161"/>
      <c r="R424" s="161"/>
      <c r="S424" s="159"/>
      <c r="T424" s="140">
        <v>548511390</v>
      </c>
      <c r="U424" s="140">
        <v>548511390</v>
      </c>
      <c r="V424" s="131">
        <f t="shared" si="298"/>
        <v>1</v>
      </c>
      <c r="W424" s="68" t="e">
        <f t="shared" ca="1" si="299"/>
        <v>#NAME?</v>
      </c>
      <c r="X424" s="140"/>
      <c r="Y424" s="140"/>
      <c r="Z424" s="140"/>
      <c r="AA424" s="140"/>
      <c r="AB424" s="140"/>
      <c r="AC424" s="140"/>
      <c r="AD424" s="140"/>
      <c r="AE424" s="140"/>
      <c r="AF424" s="140"/>
      <c r="AG424" s="140"/>
      <c r="AH424" s="140"/>
      <c r="AI424" s="140"/>
      <c r="AJ424" s="140"/>
      <c r="AK424" s="140"/>
      <c r="AL424" s="140"/>
      <c r="AM424" s="140"/>
      <c r="AN424" s="140"/>
      <c r="AO424" s="140"/>
      <c r="AP424" s="140"/>
      <c r="AQ424" s="140"/>
    </row>
    <row r="425" spans="1:43" ht="21.75" customHeight="1">
      <c r="A425" s="159"/>
      <c r="B425" s="159" t="str">
        <f t="array" ref="B425">INDEX(รายชื่ออาจารย์ตามสาขา!$C:$C,MATCH('เอกสารหมายเลข 1 ส่งเสิรม (2)'!$T425,รายชื่ออาจารย์ตามสาขา!$B:$B,0))</f>
        <v>Miss.Tran Thi Thuong  -</v>
      </c>
      <c r="C425" s="159" t="str">
        <f t="array" ref="C425">INDEX(รายชื่ออาจารย์ตามสาขา!$D:$D,MATCH('เอกสารหมายเลข 1 ส่งเสิรม (2)'!$T425,รายชื่ออาจารย์ตามสาขา!$B:$B,0))</f>
        <v>คณะมนุษยศาสตร์และสังคมศาสตร์</v>
      </c>
      <c r="D425" s="159" t="str">
        <f t="array" ref="D425">INDEX(รายชื่ออาจารย์ตามสาขา!$E:$E,MATCH('เอกสารหมายเลข 1 ส่งเสิรม (2)'!$T425,รายชื่ออาจารย์ตามสาขา!$B:$B,0))</f>
        <v>สาขาวิชาภาษาต่างประเทศ</v>
      </c>
      <c r="E425" s="159"/>
      <c r="F425" s="159"/>
      <c r="G425" s="159"/>
      <c r="H425" s="159"/>
      <c r="I425" s="159" t="e">
        <f t="array" aca="1" ref="I425" ca="1">_xludf.IFNA(INDEX(รายชื่ออาจารย์ตามสาขา!$F:$F,MATCH('เอกสารหมายเลข 1 ส่งเสิรม (2)'!$T425,รายชื่ออาจารย์ตามสาขา!$B:$B,0)),"บุคคลภายนอก")</f>
        <v>#NAME?</v>
      </c>
      <c r="J425" s="135" t="e">
        <f t="shared" ca="1" si="405"/>
        <v>#NAME?</v>
      </c>
      <c r="K425" s="135" t="e">
        <f t="shared" ca="1" si="406"/>
        <v>#NAME?</v>
      </c>
      <c r="L425" s="135"/>
      <c r="M425" s="135" t="e">
        <f t="shared" ca="1" si="407"/>
        <v>#NAME?</v>
      </c>
      <c r="N425" s="135" t="e">
        <f t="shared" ca="1" si="408"/>
        <v>#NAME?</v>
      </c>
      <c r="O425" s="135" t="e">
        <f t="shared" ca="1" si="409"/>
        <v>#NAME?</v>
      </c>
      <c r="P425" s="135" t="e">
        <f t="shared" ca="1" si="404"/>
        <v>#NAME?</v>
      </c>
      <c r="Q425" s="161"/>
      <c r="R425" s="161"/>
      <c r="S425" s="159"/>
      <c r="T425" s="140">
        <v>9345712</v>
      </c>
      <c r="U425" s="140">
        <v>9345712</v>
      </c>
      <c r="V425" s="131">
        <f t="shared" si="298"/>
        <v>1</v>
      </c>
      <c r="W425" s="68" t="e">
        <f t="shared" ca="1" si="299"/>
        <v>#NAME?</v>
      </c>
      <c r="X425" s="140"/>
      <c r="Y425" s="140"/>
      <c r="Z425" s="140"/>
      <c r="AA425" s="140"/>
      <c r="AB425" s="140"/>
      <c r="AC425" s="140"/>
      <c r="AD425" s="140"/>
      <c r="AE425" s="140"/>
      <c r="AF425" s="140"/>
      <c r="AG425" s="140"/>
      <c r="AH425" s="140"/>
      <c r="AI425" s="140"/>
      <c r="AJ425" s="140"/>
      <c r="AK425" s="140"/>
      <c r="AL425" s="140"/>
      <c r="AM425" s="140"/>
      <c r="AN425" s="140"/>
      <c r="AO425" s="140"/>
      <c r="AP425" s="140"/>
      <c r="AQ425" s="140"/>
    </row>
    <row r="426" spans="1:43" ht="21.75" customHeight="1">
      <c r="A426" s="159"/>
      <c r="B426" s="159" t="str">
        <f t="array" ref="B426">INDEX(รายชื่ออาจารย์ตามสาขา!$C:$C,MATCH('เอกสารหมายเลข 1 ส่งเสิรม (2)'!$T426,รายชื่ออาจารย์ตามสาขา!$B:$B,0))</f>
        <v>Miss.Le Thi Mai Thu  -</v>
      </c>
      <c r="C426" s="159" t="str">
        <f t="array" ref="C426">INDEX(รายชื่ออาจารย์ตามสาขา!$D:$D,MATCH('เอกสารหมายเลข 1 ส่งเสิรม (2)'!$T426,รายชื่ออาจารย์ตามสาขา!$B:$B,0))</f>
        <v>คณะมนุษยศาสตร์และสังคมศาสตร์</v>
      </c>
      <c r="D426" s="159" t="str">
        <f t="array" ref="D426">INDEX(รายชื่ออาจารย์ตามสาขา!$E:$E,MATCH('เอกสารหมายเลข 1 ส่งเสิรม (2)'!$T426,รายชื่ออาจารย์ตามสาขา!$B:$B,0))</f>
        <v>สาขาวิชาภาษาต่างประเทศ</v>
      </c>
      <c r="E426" s="159"/>
      <c r="F426" s="159"/>
      <c r="G426" s="159"/>
      <c r="H426" s="159"/>
      <c r="I426" s="159" t="e">
        <f t="array" aca="1" ref="I426" ca="1">_xludf.IFNA(INDEX(รายชื่ออาจารย์ตามสาขา!$F:$F,MATCH('เอกสารหมายเลข 1 ส่งเสิรม (2)'!$T426,รายชื่ออาจารย์ตามสาขา!$B:$B,0)),"บุคคลภายนอก")</f>
        <v>#NAME?</v>
      </c>
      <c r="J426" s="135" t="e">
        <f t="shared" ca="1" si="405"/>
        <v>#NAME?</v>
      </c>
      <c r="K426" s="135" t="e">
        <f t="shared" ca="1" si="406"/>
        <v>#NAME?</v>
      </c>
      <c r="L426" s="135"/>
      <c r="M426" s="135" t="e">
        <f t="shared" ca="1" si="407"/>
        <v>#NAME?</v>
      </c>
      <c r="N426" s="135" t="e">
        <f t="shared" ca="1" si="408"/>
        <v>#NAME?</v>
      </c>
      <c r="O426" s="135" t="e">
        <f t="shared" ca="1" si="409"/>
        <v>#NAME?</v>
      </c>
      <c r="P426" s="135" t="e">
        <f t="shared" ca="1" si="404"/>
        <v>#NAME?</v>
      </c>
      <c r="Q426" s="161"/>
      <c r="R426" s="161"/>
      <c r="S426" s="159"/>
      <c r="T426" s="140" t="s">
        <v>414</v>
      </c>
      <c r="U426" s="140" t="s">
        <v>414</v>
      </c>
      <c r="V426" s="131">
        <f t="shared" si="298"/>
        <v>1</v>
      </c>
      <c r="W426" s="68" t="e">
        <f t="shared" ca="1" si="299"/>
        <v>#NAME?</v>
      </c>
      <c r="X426" s="140"/>
      <c r="Y426" s="140"/>
      <c r="Z426" s="140"/>
      <c r="AA426" s="140"/>
      <c r="AB426" s="140"/>
      <c r="AC426" s="140"/>
      <c r="AD426" s="140"/>
      <c r="AE426" s="140"/>
      <c r="AF426" s="140"/>
      <c r="AG426" s="140"/>
      <c r="AH426" s="140"/>
      <c r="AI426" s="140"/>
      <c r="AJ426" s="140"/>
      <c r="AK426" s="140"/>
      <c r="AL426" s="140"/>
      <c r="AM426" s="140"/>
      <c r="AN426" s="140"/>
      <c r="AO426" s="140"/>
      <c r="AP426" s="140"/>
      <c r="AQ426" s="140"/>
    </row>
    <row r="427" spans="1:43" ht="21.75" customHeight="1">
      <c r="A427" s="159"/>
      <c r="B427" s="159" t="str">
        <f t="array" ref="B427">INDEX(รายชื่ออาจารย์ตามสาขา!$C:$C,MATCH('เอกสารหมายเลข 1 ส่งเสิรม (2)'!$T427,รายชื่ออาจารย์ตามสาขา!$B:$B,0))</f>
        <v>Ms.Ma.Marriz Muyco Hablo  -</v>
      </c>
      <c r="C427" s="159" t="str">
        <f t="array" ref="C427">INDEX(รายชื่ออาจารย์ตามสาขา!$D:$D,MATCH('เอกสารหมายเลข 1 ส่งเสิรม (2)'!$T427,รายชื่ออาจารย์ตามสาขา!$B:$B,0))</f>
        <v>คณะมนุษยศาสตร์และสังคมศาสตร์</v>
      </c>
      <c r="D427" s="159" t="str">
        <f t="array" ref="D427">INDEX(รายชื่ออาจารย์ตามสาขา!$E:$E,MATCH('เอกสารหมายเลข 1 ส่งเสิรม (2)'!$T427,รายชื่ออาจารย์ตามสาขา!$B:$B,0))</f>
        <v>สาขาวิชาภาษาต่างประเทศ</v>
      </c>
      <c r="E427" s="159"/>
      <c r="F427" s="159"/>
      <c r="G427" s="159"/>
      <c r="H427" s="159"/>
      <c r="I427" s="159" t="e">
        <f t="array" aca="1" ref="I427" ca="1">_xludf.IFNA(INDEX(รายชื่ออาจารย์ตามสาขา!$F:$F,MATCH('เอกสารหมายเลข 1 ส่งเสิรม (2)'!$T427,รายชื่ออาจารย์ตามสาขา!$B:$B,0)),"บุคคลภายนอก")</f>
        <v>#NAME?</v>
      </c>
      <c r="J427" s="135" t="e">
        <f t="shared" ca="1" si="405"/>
        <v>#NAME?</v>
      </c>
      <c r="K427" s="135" t="e">
        <f t="shared" ca="1" si="406"/>
        <v>#NAME?</v>
      </c>
      <c r="L427" s="135"/>
      <c r="M427" s="135" t="e">
        <f t="shared" ca="1" si="407"/>
        <v>#NAME?</v>
      </c>
      <c r="N427" s="135" t="e">
        <f t="shared" ca="1" si="408"/>
        <v>#NAME?</v>
      </c>
      <c r="O427" s="135" t="e">
        <f t="shared" ca="1" si="409"/>
        <v>#NAME?</v>
      </c>
      <c r="P427" s="135" t="e">
        <f t="shared" ca="1" si="404"/>
        <v>#NAME?</v>
      </c>
      <c r="Q427" s="161"/>
      <c r="R427" s="161"/>
      <c r="S427" s="159"/>
      <c r="T427" s="140" t="s">
        <v>416</v>
      </c>
      <c r="U427" s="140" t="s">
        <v>416</v>
      </c>
      <c r="V427" s="131">
        <f t="shared" si="298"/>
        <v>1</v>
      </c>
      <c r="W427" s="68" t="e">
        <f t="shared" ca="1" si="299"/>
        <v>#NAME?</v>
      </c>
      <c r="X427" s="140"/>
      <c r="Y427" s="140"/>
      <c r="Z427" s="140"/>
      <c r="AA427" s="140"/>
      <c r="AB427" s="140"/>
      <c r="AC427" s="140"/>
      <c r="AD427" s="140"/>
      <c r="AE427" s="140"/>
      <c r="AF427" s="140"/>
      <c r="AG427" s="140"/>
      <c r="AH427" s="140"/>
      <c r="AI427" s="140"/>
      <c r="AJ427" s="140"/>
      <c r="AK427" s="140"/>
      <c r="AL427" s="140"/>
      <c r="AM427" s="140"/>
      <c r="AN427" s="140"/>
      <c r="AO427" s="140"/>
      <c r="AP427" s="140"/>
      <c r="AQ427" s="140"/>
    </row>
    <row r="428" spans="1:43" ht="21.75" customHeight="1">
      <c r="A428" s="159"/>
      <c r="B428" s="159" t="str">
        <f t="array" ref="B428">INDEX(รายชื่ออาจารย์ตามสาขา!$C:$C,MATCH('เอกสารหมายเลข 1 ส่งเสิรม (2)'!$T428,รายชื่ออาจารย์ตามสาขา!$B:$B,0))</f>
        <v>Miss.LI Yuqi   -</v>
      </c>
      <c r="C428" s="159" t="str">
        <f t="array" ref="C428">INDEX(รายชื่ออาจารย์ตามสาขา!$D:$D,MATCH('เอกสารหมายเลข 1 ส่งเสิรม (2)'!$T428,รายชื่ออาจารย์ตามสาขา!$B:$B,0))</f>
        <v>คณะมนุษยศาสตร์และสังคมศาสตร์</v>
      </c>
      <c r="D428" s="159" t="str">
        <f t="array" ref="D428">INDEX(รายชื่ออาจารย์ตามสาขา!$E:$E,MATCH('เอกสารหมายเลข 1 ส่งเสิรม (2)'!$T428,รายชื่ออาจารย์ตามสาขา!$B:$B,0))</f>
        <v>สาขาวิชาภาษาต่างประเทศ</v>
      </c>
      <c r="E428" s="159"/>
      <c r="F428" s="159"/>
      <c r="G428" s="159"/>
      <c r="H428" s="159"/>
      <c r="I428" s="159" t="e">
        <f t="array" aca="1" ref="I428" ca="1">_xludf.IFNA(INDEX(รายชื่ออาจารย์ตามสาขา!$F:$F,MATCH('เอกสารหมายเลข 1 ส่งเสิรม (2)'!$T428,รายชื่ออาจารย์ตามสาขา!$B:$B,0)),"บุคคลภายนอก")</f>
        <v>#NAME?</v>
      </c>
      <c r="J428" s="135" t="e">
        <f t="shared" ca="1" si="405"/>
        <v>#NAME?</v>
      </c>
      <c r="K428" s="135" t="e">
        <f t="shared" ca="1" si="406"/>
        <v>#NAME?</v>
      </c>
      <c r="L428" s="135"/>
      <c r="M428" s="135" t="e">
        <f t="shared" ca="1" si="407"/>
        <v>#NAME?</v>
      </c>
      <c r="N428" s="135" t="e">
        <f t="shared" ca="1" si="408"/>
        <v>#NAME?</v>
      </c>
      <c r="O428" s="135" t="e">
        <f t="shared" ca="1" si="409"/>
        <v>#NAME?</v>
      </c>
      <c r="P428" s="135" t="e">
        <f t="shared" ca="1" si="404"/>
        <v>#NAME?</v>
      </c>
      <c r="Q428" s="161"/>
      <c r="R428" s="161"/>
      <c r="S428" s="159"/>
      <c r="T428" s="140" t="s">
        <v>418</v>
      </c>
      <c r="U428" s="140" t="s">
        <v>418</v>
      </c>
      <c r="V428" s="131">
        <f t="shared" si="298"/>
        <v>1</v>
      </c>
      <c r="W428" s="68" t="e">
        <f t="shared" ca="1" si="299"/>
        <v>#NAME?</v>
      </c>
      <c r="X428" s="140"/>
      <c r="Y428" s="140"/>
      <c r="Z428" s="140"/>
      <c r="AA428" s="140"/>
      <c r="AB428" s="140"/>
      <c r="AC428" s="140"/>
      <c r="AD428" s="140"/>
      <c r="AE428" s="140"/>
      <c r="AF428" s="140"/>
      <c r="AG428" s="140"/>
      <c r="AH428" s="140"/>
      <c r="AI428" s="140"/>
      <c r="AJ428" s="140"/>
      <c r="AK428" s="140"/>
      <c r="AL428" s="140"/>
      <c r="AM428" s="140"/>
      <c r="AN428" s="140"/>
      <c r="AO428" s="140"/>
      <c r="AP428" s="140"/>
      <c r="AQ428" s="140"/>
    </row>
    <row r="429" spans="1:43" ht="21.75" customHeight="1">
      <c r="A429" s="159"/>
      <c r="B429" s="159" t="str">
        <f t="array" ref="B429">INDEX(รายชื่ออาจารย์ตามสาขา!$C:$C,MATCH('เอกสารหมายเลข 1 ส่งเสิรม (2)'!$T429,รายชื่ออาจารย์ตามสาขา!$B:$B,0))</f>
        <v>Mr.Brendan Douglas  Mckell</v>
      </c>
      <c r="C429" s="159" t="str">
        <f t="array" ref="C429">INDEX(รายชื่ออาจารย์ตามสาขา!$D:$D,MATCH('เอกสารหมายเลข 1 ส่งเสิรม (2)'!$T429,รายชื่ออาจารย์ตามสาขา!$B:$B,0))</f>
        <v>คณะมนุษยศาสตร์และสังคมศาสตร์</v>
      </c>
      <c r="D429" s="159" t="str">
        <f t="array" ref="D429">INDEX(รายชื่ออาจารย์ตามสาขา!$E:$E,MATCH('เอกสารหมายเลข 1 ส่งเสิรม (2)'!$T429,รายชื่ออาจารย์ตามสาขา!$B:$B,0))</f>
        <v>สาขาวิชาภาษาต่างประเทศ</v>
      </c>
      <c r="E429" s="159"/>
      <c r="F429" s="159"/>
      <c r="G429" s="159"/>
      <c r="H429" s="159"/>
      <c r="I429" s="159" t="e">
        <f t="array" aca="1" ref="I429" ca="1">_xludf.IFNA(INDEX(รายชื่ออาจารย์ตามสาขา!$F:$F,MATCH('เอกสารหมายเลข 1 ส่งเสิรม (2)'!$T429,รายชื่ออาจารย์ตามสาขา!$B:$B,0)),"บุคคลภายนอก")</f>
        <v>#NAME?</v>
      </c>
      <c r="J429" s="135" t="e">
        <f t="shared" ca="1" si="405"/>
        <v>#NAME?</v>
      </c>
      <c r="K429" s="135" t="e">
        <f t="shared" ca="1" si="406"/>
        <v>#NAME?</v>
      </c>
      <c r="L429" s="135"/>
      <c r="M429" s="135" t="e">
        <f t="shared" ca="1" si="407"/>
        <v>#NAME?</v>
      </c>
      <c r="N429" s="135" t="e">
        <f t="shared" ca="1" si="408"/>
        <v>#NAME?</v>
      </c>
      <c r="O429" s="135" t="e">
        <f t="shared" ca="1" si="409"/>
        <v>#NAME?</v>
      </c>
      <c r="P429" s="135" t="e">
        <f t="shared" ca="1" si="404"/>
        <v>#NAME?</v>
      </c>
      <c r="Q429" s="161"/>
      <c r="R429" s="161"/>
      <c r="S429" s="159"/>
      <c r="T429" s="140" t="s">
        <v>420</v>
      </c>
      <c r="U429" s="140" t="s">
        <v>420</v>
      </c>
      <c r="V429" s="131">
        <f t="shared" si="298"/>
        <v>1</v>
      </c>
      <c r="W429" s="68" t="e">
        <f t="shared" ca="1" si="299"/>
        <v>#NAME?</v>
      </c>
      <c r="X429" s="140"/>
      <c r="Y429" s="140"/>
      <c r="Z429" s="140"/>
      <c r="AA429" s="140"/>
      <c r="AB429" s="140"/>
      <c r="AC429" s="140"/>
      <c r="AD429" s="140"/>
      <c r="AE429" s="140"/>
      <c r="AF429" s="140"/>
      <c r="AG429" s="140"/>
      <c r="AH429" s="140"/>
      <c r="AI429" s="140"/>
      <c r="AJ429" s="140"/>
      <c r="AK429" s="140"/>
      <c r="AL429" s="140"/>
      <c r="AM429" s="140"/>
      <c r="AN429" s="140"/>
      <c r="AO429" s="140"/>
      <c r="AP429" s="140"/>
      <c r="AQ429" s="140"/>
    </row>
    <row r="430" spans="1:43" ht="21.75" customHeight="1">
      <c r="A430" s="159"/>
      <c r="B430" s="159" t="str">
        <f t="array" ref="B430">INDEX(รายชื่ออาจารย์ตามสาขา!$C:$C,MATCH('เอกสารหมายเลข 1 ส่งเสิรม (2)'!$T430,รายชื่ออาจารย์ตามสาขา!$B:$B,0))</f>
        <v>Mr.Chanthavisouk  Lattana</v>
      </c>
      <c r="C430" s="159" t="str">
        <f t="array" ref="C430">INDEX(รายชื่ออาจารย์ตามสาขา!$D:$D,MATCH('เอกสารหมายเลข 1 ส่งเสิรม (2)'!$T430,รายชื่ออาจารย์ตามสาขา!$B:$B,0))</f>
        <v>คณะมนุษยศาสตร์และสังคมศาสตร์</v>
      </c>
      <c r="D430" s="159" t="str">
        <f t="array" ref="D430">INDEX(รายชื่ออาจารย์ตามสาขา!$E:$E,MATCH('เอกสารหมายเลข 1 ส่งเสิรม (2)'!$T430,รายชื่ออาจารย์ตามสาขา!$B:$B,0))</f>
        <v>สาขาวิชาภาษาต่างประเทศ</v>
      </c>
      <c r="E430" s="159"/>
      <c r="F430" s="159"/>
      <c r="G430" s="159"/>
      <c r="H430" s="159"/>
      <c r="I430" s="159" t="e">
        <f t="array" aca="1" ref="I430" ca="1">_xludf.IFNA(INDEX(รายชื่ออาจารย์ตามสาขา!$F:$F,MATCH('เอกสารหมายเลข 1 ส่งเสิรม (2)'!$T430,รายชื่ออาจารย์ตามสาขา!$B:$B,0)),"บุคคลภายนอก")</f>
        <v>#NAME?</v>
      </c>
      <c r="J430" s="135" t="e">
        <f t="shared" ca="1" si="405"/>
        <v>#NAME?</v>
      </c>
      <c r="K430" s="135" t="e">
        <f t="shared" ca="1" si="406"/>
        <v>#NAME?</v>
      </c>
      <c r="L430" s="135"/>
      <c r="M430" s="135" t="e">
        <f t="shared" ca="1" si="407"/>
        <v>#NAME?</v>
      </c>
      <c r="N430" s="135" t="e">
        <f t="shared" ca="1" si="408"/>
        <v>#NAME?</v>
      </c>
      <c r="O430" s="135" t="e">
        <f t="shared" ca="1" si="409"/>
        <v>#NAME?</v>
      </c>
      <c r="P430" s="135" t="e">
        <f t="shared" ca="1" si="404"/>
        <v>#NAME?</v>
      </c>
      <c r="Q430" s="161"/>
      <c r="R430" s="161"/>
      <c r="S430" s="159"/>
      <c r="T430" s="140" t="s">
        <v>422</v>
      </c>
      <c r="U430" s="140" t="s">
        <v>422</v>
      </c>
      <c r="V430" s="131">
        <f t="shared" si="298"/>
        <v>1</v>
      </c>
      <c r="W430" s="68" t="e">
        <f t="shared" ca="1" si="299"/>
        <v>#NAME?</v>
      </c>
      <c r="X430" s="140"/>
      <c r="Y430" s="140"/>
      <c r="Z430" s="140"/>
      <c r="AA430" s="140"/>
      <c r="AB430" s="140"/>
      <c r="AC430" s="140"/>
      <c r="AD430" s="140"/>
      <c r="AE430" s="140"/>
      <c r="AF430" s="140"/>
      <c r="AG430" s="140"/>
      <c r="AH430" s="140"/>
      <c r="AI430" s="140"/>
      <c r="AJ430" s="140"/>
      <c r="AK430" s="140"/>
      <c r="AL430" s="140"/>
      <c r="AM430" s="140"/>
      <c r="AN430" s="140"/>
      <c r="AO430" s="140"/>
      <c r="AP430" s="140"/>
      <c r="AQ430" s="140"/>
    </row>
    <row r="431" spans="1:43" ht="21.75" customHeight="1">
      <c r="A431" s="159"/>
      <c r="B431" s="159" t="str">
        <f t="array" ref="B431">INDEX(รายชื่ออาจารย์ตามสาขา!$C:$C,MATCH('เอกสารหมายเลข 1 ส่งเสิรม (2)'!$T431,รายชื่ออาจารย์ตามสาขา!$B:$B,0))</f>
        <v>Miss.Irene Medina Cruz  -</v>
      </c>
      <c r="C431" s="159" t="str">
        <f t="array" ref="C431">INDEX(รายชื่ออาจารย์ตามสาขา!$D:$D,MATCH('เอกสารหมายเลข 1 ส่งเสิรม (2)'!$T431,รายชื่ออาจารย์ตามสาขา!$B:$B,0))</f>
        <v>คณะมนุษยศาสตร์และสังคมศาสตร์</v>
      </c>
      <c r="D431" s="159" t="str">
        <f t="array" ref="D431">INDEX(รายชื่ออาจารย์ตามสาขา!$E:$E,MATCH('เอกสารหมายเลข 1 ส่งเสิรม (2)'!$T431,รายชื่ออาจารย์ตามสาขา!$B:$B,0))</f>
        <v>สาขาวิชาภาษาต่างประเทศ</v>
      </c>
      <c r="E431" s="159"/>
      <c r="F431" s="159"/>
      <c r="G431" s="159"/>
      <c r="H431" s="159"/>
      <c r="I431" s="159" t="e">
        <f t="array" aca="1" ref="I431" ca="1">_xludf.IFNA(INDEX(รายชื่ออาจารย์ตามสาขา!$F:$F,MATCH('เอกสารหมายเลข 1 ส่งเสิรม (2)'!$T431,รายชื่ออาจารย์ตามสาขา!$B:$B,0)),"บุคคลภายนอก")</f>
        <v>#NAME?</v>
      </c>
      <c r="J431" s="135" t="e">
        <f t="shared" ca="1" si="405"/>
        <v>#NAME?</v>
      </c>
      <c r="K431" s="135" t="e">
        <f t="shared" ca="1" si="406"/>
        <v>#NAME?</v>
      </c>
      <c r="L431" s="135"/>
      <c r="M431" s="135" t="e">
        <f t="shared" ca="1" si="407"/>
        <v>#NAME?</v>
      </c>
      <c r="N431" s="135" t="e">
        <f t="shared" ca="1" si="408"/>
        <v>#NAME?</v>
      </c>
      <c r="O431" s="135" t="e">
        <f t="shared" ca="1" si="409"/>
        <v>#NAME?</v>
      </c>
      <c r="P431" s="135" t="e">
        <f t="shared" ca="1" si="404"/>
        <v>#NAME?</v>
      </c>
      <c r="Q431" s="161"/>
      <c r="R431" s="161"/>
      <c r="S431" s="159"/>
      <c r="T431" s="140" t="s">
        <v>424</v>
      </c>
      <c r="U431" s="140" t="s">
        <v>424</v>
      </c>
      <c r="V431" s="131">
        <f t="shared" si="298"/>
        <v>1</v>
      </c>
      <c r="W431" s="68" t="e">
        <f t="shared" ca="1" si="299"/>
        <v>#NAME?</v>
      </c>
      <c r="X431" s="140"/>
      <c r="Y431" s="140"/>
      <c r="Z431" s="140"/>
      <c r="AA431" s="140"/>
      <c r="AB431" s="140"/>
      <c r="AC431" s="140"/>
      <c r="AD431" s="140"/>
      <c r="AE431" s="140"/>
      <c r="AF431" s="140"/>
      <c r="AG431" s="140"/>
      <c r="AH431" s="140"/>
      <c r="AI431" s="140"/>
      <c r="AJ431" s="140"/>
      <c r="AK431" s="140"/>
      <c r="AL431" s="140"/>
      <c r="AM431" s="140"/>
      <c r="AN431" s="140"/>
      <c r="AO431" s="140"/>
      <c r="AP431" s="140"/>
      <c r="AQ431" s="140"/>
    </row>
    <row r="432" spans="1:43" ht="21.75" customHeight="1">
      <c r="A432" s="159"/>
      <c r="B432" s="159" t="str">
        <f t="array" ref="B432">INDEX(รายชื่ออาจารย์ตามสาขา!$C:$C,MATCH('เอกสารหมายเลข 1 ส่งเสิรม (2)'!$T432,รายชื่ออาจารย์ตามสาขา!$B:$B,0))</f>
        <v>Mr.Kenichi Sato  -</v>
      </c>
      <c r="C432" s="159" t="str">
        <f t="array" ref="C432">INDEX(รายชื่ออาจารย์ตามสาขา!$D:$D,MATCH('เอกสารหมายเลข 1 ส่งเสิรม (2)'!$T432,รายชื่ออาจารย์ตามสาขา!$B:$B,0))</f>
        <v>คณะมนุษยศาสตร์และสังคมศาสตร์</v>
      </c>
      <c r="D432" s="159" t="str">
        <f t="array" ref="D432">INDEX(รายชื่ออาจารย์ตามสาขา!$E:$E,MATCH('เอกสารหมายเลข 1 ส่งเสิรม (2)'!$T432,รายชื่ออาจารย์ตามสาขา!$B:$B,0))</f>
        <v>สาขาวิชาภาษาต่างประเทศ</v>
      </c>
      <c r="E432" s="159"/>
      <c r="F432" s="159"/>
      <c r="G432" s="159"/>
      <c r="H432" s="159"/>
      <c r="I432" s="159" t="e">
        <f t="array" aca="1" ref="I432" ca="1">_xludf.IFNA(INDEX(รายชื่ออาจารย์ตามสาขา!$F:$F,MATCH('เอกสารหมายเลข 1 ส่งเสิรม (2)'!$T432,รายชื่ออาจารย์ตามสาขา!$B:$B,0)),"บุคคลภายนอก")</f>
        <v>#NAME?</v>
      </c>
      <c r="J432" s="135" t="e">
        <f t="shared" ca="1" si="405"/>
        <v>#NAME?</v>
      </c>
      <c r="K432" s="135" t="e">
        <f t="shared" ca="1" si="406"/>
        <v>#NAME?</v>
      </c>
      <c r="L432" s="135"/>
      <c r="M432" s="135" t="e">
        <f t="shared" ca="1" si="407"/>
        <v>#NAME?</v>
      </c>
      <c r="N432" s="135" t="e">
        <f t="shared" ca="1" si="408"/>
        <v>#NAME?</v>
      </c>
      <c r="O432" s="135" t="e">
        <f t="shared" ca="1" si="409"/>
        <v>#NAME?</v>
      </c>
      <c r="P432" s="135" t="e">
        <f t="shared" ca="1" si="404"/>
        <v>#NAME?</v>
      </c>
      <c r="Q432" s="161"/>
      <c r="R432" s="161"/>
      <c r="S432" s="159"/>
      <c r="T432" s="140" t="s">
        <v>426</v>
      </c>
      <c r="U432" s="140" t="s">
        <v>426</v>
      </c>
      <c r="V432" s="131">
        <f t="shared" si="298"/>
        <v>1</v>
      </c>
      <c r="W432" s="68" t="e">
        <f t="shared" ca="1" si="299"/>
        <v>#NAME?</v>
      </c>
      <c r="X432" s="140"/>
      <c r="Y432" s="140"/>
      <c r="Z432" s="140"/>
      <c r="AA432" s="140"/>
      <c r="AB432" s="140"/>
      <c r="AC432" s="140"/>
      <c r="AD432" s="140"/>
      <c r="AE432" s="140"/>
      <c r="AF432" s="140"/>
      <c r="AG432" s="140"/>
      <c r="AH432" s="140"/>
      <c r="AI432" s="140"/>
      <c r="AJ432" s="140"/>
      <c r="AK432" s="140"/>
      <c r="AL432" s="140"/>
      <c r="AM432" s="140"/>
      <c r="AN432" s="140"/>
      <c r="AO432" s="140"/>
      <c r="AP432" s="140"/>
      <c r="AQ432" s="140"/>
    </row>
    <row r="433" spans="1:43" ht="21.75" customHeight="1">
      <c r="A433" s="171"/>
      <c r="B433" s="171"/>
      <c r="C433" s="171"/>
      <c r="D433" s="171"/>
      <c r="E433" s="171"/>
      <c r="F433" s="171"/>
      <c r="G433" s="171"/>
      <c r="H433" s="171"/>
      <c r="I433" s="171"/>
      <c r="J433" s="172"/>
      <c r="K433" s="172"/>
      <c r="L433" s="172"/>
      <c r="M433" s="172"/>
      <c r="N433" s="172"/>
      <c r="O433" s="172"/>
      <c r="P433" s="172"/>
      <c r="Q433" s="161"/>
      <c r="R433" s="161"/>
      <c r="S433" s="171"/>
      <c r="T433" s="173"/>
      <c r="U433" s="173"/>
      <c r="V433" s="174"/>
      <c r="W433" s="67"/>
      <c r="X433" s="173"/>
      <c r="Y433" s="173"/>
      <c r="Z433" s="173"/>
      <c r="AA433" s="173"/>
      <c r="AB433" s="173"/>
      <c r="AC433" s="173"/>
      <c r="AD433" s="173"/>
      <c r="AE433" s="173"/>
      <c r="AF433" s="173"/>
      <c r="AG433" s="173"/>
      <c r="AH433" s="173"/>
      <c r="AI433" s="173"/>
      <c r="AJ433" s="173"/>
      <c r="AK433" s="173"/>
      <c r="AL433" s="173"/>
      <c r="AM433" s="173"/>
      <c r="AN433" s="173"/>
      <c r="AO433" s="173"/>
      <c r="AP433" s="173"/>
      <c r="AQ433" s="173"/>
    </row>
    <row r="434" spans="1:43" ht="21.75" customHeight="1">
      <c r="A434" s="158">
        <v>6</v>
      </c>
      <c r="B434" s="158" t="str">
        <f>D435</f>
        <v>สาขาวิชาภาษาไทย</v>
      </c>
      <c r="C434" s="158"/>
      <c r="D434" s="158"/>
      <c r="E434" s="158"/>
      <c r="F434" s="158"/>
      <c r="G434" s="158"/>
      <c r="H434" s="158"/>
      <c r="I434" s="158"/>
      <c r="J434" s="129" t="e">
        <f t="shared" ref="J434:O434" ca="1" si="410">SUMIF($D:$D,$B434,J:J)</f>
        <v>#NAME?</v>
      </c>
      <c r="K434" s="129" t="e">
        <f t="shared" ca="1" si="410"/>
        <v>#NAME?</v>
      </c>
      <c r="L434" s="129">
        <f t="shared" si="410"/>
        <v>0</v>
      </c>
      <c r="M434" s="129" t="e">
        <f t="shared" ca="1" si="410"/>
        <v>#NAME?</v>
      </c>
      <c r="N434" s="129" t="e">
        <f t="shared" ca="1" si="410"/>
        <v>#NAME?</v>
      </c>
      <c r="O434" s="129" t="e">
        <f t="shared" ca="1" si="410"/>
        <v>#NAME?</v>
      </c>
      <c r="P434" s="129" t="e">
        <f t="shared" ref="P434:P449" ca="1" si="411">SUM(J434:O434)</f>
        <v>#NAME?</v>
      </c>
      <c r="Q434" s="167"/>
      <c r="R434" s="167"/>
      <c r="S434" s="158"/>
      <c r="T434" s="130"/>
      <c r="U434" s="130"/>
      <c r="V434" s="131">
        <f t="shared" ref="V434:V449" si="412">COUNTIF($U:$U,U434)</f>
        <v>0</v>
      </c>
      <c r="W434" s="68" t="e">
        <f t="shared" ref="W434:W449" ca="1" si="413">P434-V434</f>
        <v>#NAME?</v>
      </c>
      <c r="X434" s="130"/>
      <c r="Y434" s="130"/>
      <c r="Z434" s="130"/>
      <c r="AA434" s="130"/>
      <c r="AB434" s="130"/>
      <c r="AC434" s="130"/>
      <c r="AD434" s="130"/>
      <c r="AE434" s="130"/>
      <c r="AF434" s="130"/>
      <c r="AG434" s="130"/>
      <c r="AH434" s="130"/>
      <c r="AI434" s="130"/>
      <c r="AJ434" s="130"/>
      <c r="AK434" s="130"/>
      <c r="AL434" s="130"/>
      <c r="AM434" s="130"/>
      <c r="AN434" s="130"/>
      <c r="AO434" s="130"/>
      <c r="AP434" s="130"/>
      <c r="AQ434" s="130"/>
    </row>
    <row r="435" spans="1:43" ht="21.75" customHeight="1">
      <c r="A435" s="159"/>
      <c r="B435" s="159" t="str">
        <f t="array" ref="B435">INDEX(รายชื่ออาจารย์ตามสาขา!$C:$C,MATCH('เอกสารหมายเลข 1 ส่งเสิรม (2)'!$T435,รายชื่ออาจารย์ตามสาขา!$B:$B,0))</f>
        <v>นางสาวนิโลบล  ภู่ระย้า</v>
      </c>
      <c r="C435" s="159" t="str">
        <f t="array" ref="C435">INDEX(รายชื่ออาจารย์ตามสาขา!$D:$D,MATCH('เอกสารหมายเลข 1 ส่งเสิรม (2)'!$T435,รายชื่ออาจารย์ตามสาขา!$B:$B,0))</f>
        <v>คณะมนุษยศาสตร์และสังคมศาสตร์</v>
      </c>
      <c r="D435" s="159" t="str">
        <f t="array" ref="D435">INDEX(รายชื่ออาจารย์ตามสาขา!$E:$E,MATCH('เอกสารหมายเลข 1 ส่งเสิรม (2)'!$T435,รายชื่ออาจารย์ตามสาขา!$B:$B,0))</f>
        <v>สาขาวิชาภาษาไทย</v>
      </c>
      <c r="E435" s="159"/>
      <c r="F435" s="159"/>
      <c r="G435" s="159"/>
      <c r="H435" s="159"/>
      <c r="I435" s="159" t="e">
        <f t="array" aca="1" ref="I435" ca="1">_xludf.IFNA(INDEX(รายชื่ออาจารย์ตามสาขา!$F:$F,MATCH('เอกสารหมายเลข 1 ส่งเสิรม (2)'!$T435,รายชื่ออาจารย์ตามสาขา!$B:$B,0)),"บุคคลภายนอก")</f>
        <v>#NAME?</v>
      </c>
      <c r="J435" s="135" t="e">
        <f t="shared" ref="J435:J439" ca="1" si="414">IF(I435="ข้าราชการพลเรือนในสถาบันอุดมศึกษา",1,0)</f>
        <v>#NAME?</v>
      </c>
      <c r="K435" s="135" t="e">
        <f t="shared" ref="K435:K439" ca="1" si="415">IF(I435="พนักงานมหาวิทยาลัย",1,0)</f>
        <v>#NAME?</v>
      </c>
      <c r="L435" s="135"/>
      <c r="M435" s="135" t="e">
        <f t="shared" ref="M435:M439" ca="1" si="416">IF(I435="ลูกจ้างชั่วคราวรายเดือน",1,0)</f>
        <v>#NAME?</v>
      </c>
      <c r="N435" s="135" t="e">
        <f t="shared" ref="N435:N439" ca="1" si="417">IF(I435="อาจารย์พิเศษรายชั่วโมง",1,0)</f>
        <v>#NAME?</v>
      </c>
      <c r="O435" s="135" t="e">
        <f t="shared" ref="O435:O439" ca="1" si="418">IF(I435="บุคคลภายนอก",1,0)</f>
        <v>#NAME?</v>
      </c>
      <c r="P435" s="135" t="e">
        <f t="shared" ca="1" si="411"/>
        <v>#NAME?</v>
      </c>
      <c r="Q435" s="161"/>
      <c r="R435" s="161"/>
      <c r="S435" s="159"/>
      <c r="T435" s="140">
        <v>1239900097552</v>
      </c>
      <c r="U435" s="140">
        <v>1239900097552</v>
      </c>
      <c r="V435" s="131">
        <f t="shared" si="412"/>
        <v>1</v>
      </c>
      <c r="W435" s="68" t="e">
        <f t="shared" ca="1" si="413"/>
        <v>#NAME?</v>
      </c>
      <c r="X435" s="140"/>
      <c r="Y435" s="140"/>
      <c r="Z435" s="140"/>
      <c r="AA435" s="140"/>
      <c r="AB435" s="140"/>
      <c r="AC435" s="140"/>
      <c r="AD435" s="140"/>
      <c r="AE435" s="140"/>
      <c r="AF435" s="140"/>
      <c r="AG435" s="140"/>
      <c r="AH435" s="140"/>
      <c r="AI435" s="140"/>
      <c r="AJ435" s="140"/>
      <c r="AK435" s="140"/>
      <c r="AL435" s="140"/>
      <c r="AM435" s="140"/>
      <c r="AN435" s="140"/>
      <c r="AO435" s="140"/>
      <c r="AP435" s="140"/>
      <c r="AQ435" s="140"/>
    </row>
    <row r="436" spans="1:43" ht="21.75" customHeight="1">
      <c r="A436" s="159"/>
      <c r="B436" s="159" t="str">
        <f t="array" ref="B436">INDEX(รายชื่ออาจารย์ตามสาขา!$C:$C,MATCH('เอกสารหมายเลข 1 ส่งเสิรม (2)'!$T436,รายชื่ออาจารย์ตามสาขา!$B:$B,0))</f>
        <v>นางสาวญาณิกา  แสนสุริวงค์</v>
      </c>
      <c r="C436" s="159" t="str">
        <f t="array" ref="C436">INDEX(รายชื่ออาจารย์ตามสาขา!$D:$D,MATCH('เอกสารหมายเลข 1 ส่งเสิรม (2)'!$T436,รายชื่ออาจารย์ตามสาขา!$B:$B,0))</f>
        <v>คณะมนุษยศาสตร์และสังคมศาสตร์</v>
      </c>
      <c r="D436" s="159" t="str">
        <f t="array" ref="D436">INDEX(รายชื่ออาจารย์ตามสาขา!$E:$E,MATCH('เอกสารหมายเลข 1 ส่งเสิรม (2)'!$T436,รายชื่ออาจารย์ตามสาขา!$B:$B,0))</f>
        <v>สาขาวิชาภาษาไทย</v>
      </c>
      <c r="E436" s="159"/>
      <c r="F436" s="159"/>
      <c r="G436" s="159"/>
      <c r="H436" s="159"/>
      <c r="I436" s="159" t="e">
        <f t="array" aca="1" ref="I436" ca="1">_xludf.IFNA(INDEX(รายชื่ออาจารย์ตามสาขา!$F:$F,MATCH('เอกสารหมายเลข 1 ส่งเสิรม (2)'!$T436,รายชื่ออาจารย์ตามสาขา!$B:$B,0)),"บุคคลภายนอก")</f>
        <v>#NAME?</v>
      </c>
      <c r="J436" s="135" t="e">
        <f t="shared" ca="1" si="414"/>
        <v>#NAME?</v>
      </c>
      <c r="K436" s="135" t="e">
        <f t="shared" ca="1" si="415"/>
        <v>#NAME?</v>
      </c>
      <c r="L436" s="135"/>
      <c r="M436" s="135" t="e">
        <f t="shared" ca="1" si="416"/>
        <v>#NAME?</v>
      </c>
      <c r="N436" s="135" t="e">
        <f t="shared" ca="1" si="417"/>
        <v>#NAME?</v>
      </c>
      <c r="O436" s="135" t="e">
        <f t="shared" ca="1" si="418"/>
        <v>#NAME?</v>
      </c>
      <c r="P436" s="135" t="e">
        <f t="shared" ca="1" si="411"/>
        <v>#NAME?</v>
      </c>
      <c r="Q436" s="161"/>
      <c r="R436" s="161"/>
      <c r="S436" s="159"/>
      <c r="T436" s="140">
        <v>1479900068381</v>
      </c>
      <c r="U436" s="140">
        <v>1479900068381</v>
      </c>
      <c r="V436" s="131">
        <f t="shared" si="412"/>
        <v>1</v>
      </c>
      <c r="W436" s="68" t="e">
        <f t="shared" ca="1" si="413"/>
        <v>#NAME?</v>
      </c>
      <c r="X436" s="140"/>
      <c r="Y436" s="140"/>
      <c r="Z436" s="140"/>
      <c r="AA436" s="140"/>
      <c r="AB436" s="140"/>
      <c r="AC436" s="140"/>
      <c r="AD436" s="140"/>
      <c r="AE436" s="140"/>
      <c r="AF436" s="140"/>
      <c r="AG436" s="140"/>
      <c r="AH436" s="140"/>
      <c r="AI436" s="140"/>
      <c r="AJ436" s="140"/>
      <c r="AK436" s="140"/>
      <c r="AL436" s="140"/>
      <c r="AM436" s="140"/>
      <c r="AN436" s="140"/>
      <c r="AO436" s="140"/>
      <c r="AP436" s="140"/>
      <c r="AQ436" s="140"/>
    </row>
    <row r="437" spans="1:43" ht="21.75" customHeight="1">
      <c r="A437" s="159"/>
      <c r="B437" s="159" t="str">
        <f t="array" ref="B437">INDEX(รายชื่ออาจารย์ตามสาขา!$C:$C,MATCH('เอกสารหมายเลข 1 ส่งเสิรม (2)'!$T437,รายชื่ออาจารย์ตามสาขา!$B:$B,0))</f>
        <v>นายจักรพงษ์  ประครองใจ</v>
      </c>
      <c r="C437" s="159" t="str">
        <f t="array" ref="C437">INDEX(รายชื่ออาจารย์ตามสาขา!$D:$D,MATCH('เอกสารหมายเลข 1 ส่งเสิรม (2)'!$T437,รายชื่ออาจารย์ตามสาขา!$B:$B,0))</f>
        <v>คณะมนุษยศาสตร์และสังคมศาสตร์</v>
      </c>
      <c r="D437" s="159" t="str">
        <f t="array" ref="D437">INDEX(รายชื่ออาจารย์ตามสาขา!$E:$E,MATCH('เอกสารหมายเลข 1 ส่งเสิรม (2)'!$T437,รายชื่ออาจารย์ตามสาขา!$B:$B,0))</f>
        <v>สาขาวิชาภาษาไทย</v>
      </c>
      <c r="E437" s="159"/>
      <c r="F437" s="159"/>
      <c r="G437" s="159"/>
      <c r="H437" s="159"/>
      <c r="I437" s="159" t="e">
        <f t="array" aca="1" ref="I437" ca="1">_xludf.IFNA(INDEX(รายชื่ออาจารย์ตามสาขา!$F:$F,MATCH('เอกสารหมายเลข 1 ส่งเสิรม (2)'!$T437,รายชื่ออาจารย์ตามสาขา!$B:$B,0)),"บุคคลภายนอก")</f>
        <v>#NAME?</v>
      </c>
      <c r="J437" s="135" t="e">
        <f t="shared" ca="1" si="414"/>
        <v>#NAME?</v>
      </c>
      <c r="K437" s="135" t="e">
        <f t="shared" ca="1" si="415"/>
        <v>#NAME?</v>
      </c>
      <c r="L437" s="135"/>
      <c r="M437" s="135" t="e">
        <f t="shared" ca="1" si="416"/>
        <v>#NAME?</v>
      </c>
      <c r="N437" s="135" t="e">
        <f t="shared" ca="1" si="417"/>
        <v>#NAME?</v>
      </c>
      <c r="O437" s="135" t="e">
        <f t="shared" ca="1" si="418"/>
        <v>#NAME?</v>
      </c>
      <c r="P437" s="135" t="e">
        <f t="shared" ca="1" si="411"/>
        <v>#NAME?</v>
      </c>
      <c r="Q437" s="161"/>
      <c r="R437" s="161"/>
      <c r="S437" s="159"/>
      <c r="T437" s="140">
        <v>1470400030688</v>
      </c>
      <c r="U437" s="140">
        <v>1470400030688</v>
      </c>
      <c r="V437" s="131">
        <f t="shared" si="412"/>
        <v>1</v>
      </c>
      <c r="W437" s="68" t="e">
        <f t="shared" ca="1" si="413"/>
        <v>#NAME?</v>
      </c>
      <c r="X437" s="140"/>
      <c r="Y437" s="140"/>
      <c r="Z437" s="140"/>
      <c r="AA437" s="140"/>
      <c r="AB437" s="140"/>
      <c r="AC437" s="140"/>
      <c r="AD437" s="140"/>
      <c r="AE437" s="140"/>
      <c r="AF437" s="140"/>
      <c r="AG437" s="140"/>
      <c r="AH437" s="140"/>
      <c r="AI437" s="140"/>
      <c r="AJ437" s="140"/>
      <c r="AK437" s="140"/>
      <c r="AL437" s="140"/>
      <c r="AM437" s="140"/>
      <c r="AN437" s="140"/>
      <c r="AO437" s="140"/>
      <c r="AP437" s="140"/>
      <c r="AQ437" s="140"/>
    </row>
    <row r="438" spans="1:43" ht="21.75" customHeight="1">
      <c r="A438" s="159"/>
      <c r="B438" s="159" t="str">
        <f t="array" ref="B438">INDEX(รายชื่ออาจารย์ตามสาขา!$C:$C,MATCH('เอกสารหมายเลข 1 ส่งเสิรม (2)'!$T438,รายชื่ออาจารย์ตามสาขา!$B:$B,0))</f>
        <v>ผศ.วิจิตรา  ขอนยาง</v>
      </c>
      <c r="C438" s="159" t="str">
        <f t="array" ref="C438">INDEX(รายชื่ออาจารย์ตามสาขา!$D:$D,MATCH('เอกสารหมายเลข 1 ส่งเสิรม (2)'!$T438,รายชื่ออาจารย์ตามสาขา!$B:$B,0))</f>
        <v>คณะมนุษยศาสตร์และสังคมศาสตร์</v>
      </c>
      <c r="D438" s="159" t="str">
        <f t="array" ref="D438">INDEX(รายชื่ออาจารย์ตามสาขา!$E:$E,MATCH('เอกสารหมายเลข 1 ส่งเสิรม (2)'!$T438,รายชื่ออาจารย์ตามสาขา!$B:$B,0))</f>
        <v>สาขาวิชาภาษาไทย</v>
      </c>
      <c r="E438" s="159"/>
      <c r="F438" s="159"/>
      <c r="G438" s="159"/>
      <c r="H438" s="159"/>
      <c r="I438" s="159" t="e">
        <f t="array" aca="1" ref="I438" ca="1">_xludf.IFNA(INDEX(รายชื่ออาจารย์ตามสาขา!$F:$F,MATCH('เอกสารหมายเลข 1 ส่งเสิรม (2)'!$T438,รายชื่ออาจารย์ตามสาขา!$B:$B,0)),"บุคคลภายนอก")</f>
        <v>#NAME?</v>
      </c>
      <c r="J438" s="135" t="e">
        <f t="shared" ca="1" si="414"/>
        <v>#NAME?</v>
      </c>
      <c r="K438" s="135" t="e">
        <f t="shared" ca="1" si="415"/>
        <v>#NAME?</v>
      </c>
      <c r="L438" s="135"/>
      <c r="M438" s="135" t="e">
        <f t="shared" ca="1" si="416"/>
        <v>#NAME?</v>
      </c>
      <c r="N438" s="135" t="e">
        <f t="shared" ca="1" si="417"/>
        <v>#NAME?</v>
      </c>
      <c r="O438" s="135" t="e">
        <f t="shared" ca="1" si="418"/>
        <v>#NAME?</v>
      </c>
      <c r="P438" s="135" t="e">
        <f t="shared" ca="1" si="411"/>
        <v>#NAME?</v>
      </c>
      <c r="Q438" s="161"/>
      <c r="R438" s="161"/>
      <c r="S438" s="159"/>
      <c r="T438" s="140">
        <v>3470100836420</v>
      </c>
      <c r="U438" s="140">
        <v>3470100836420</v>
      </c>
      <c r="V438" s="131">
        <f t="shared" si="412"/>
        <v>1</v>
      </c>
      <c r="W438" s="68" t="e">
        <f t="shared" ca="1" si="413"/>
        <v>#NAME?</v>
      </c>
      <c r="X438" s="140"/>
      <c r="Y438" s="140"/>
      <c r="Z438" s="140"/>
      <c r="AA438" s="140"/>
      <c r="AB438" s="140"/>
      <c r="AC438" s="140"/>
      <c r="AD438" s="140"/>
      <c r="AE438" s="140"/>
      <c r="AF438" s="140"/>
      <c r="AG438" s="140"/>
      <c r="AH438" s="140"/>
      <c r="AI438" s="140"/>
      <c r="AJ438" s="140"/>
      <c r="AK438" s="140"/>
      <c r="AL438" s="140"/>
      <c r="AM438" s="140"/>
      <c r="AN438" s="140"/>
      <c r="AO438" s="140"/>
      <c r="AP438" s="140"/>
      <c r="AQ438" s="140"/>
    </row>
    <row r="439" spans="1:43" ht="21.75" customHeight="1">
      <c r="A439" s="159"/>
      <c r="B439" s="159" t="str">
        <f t="array" ref="B439">INDEX(รายชื่ออาจารย์ตามสาขา!$C:$C,MATCH('เอกสารหมายเลข 1 ส่งเสิรม (2)'!$T439,รายชื่ออาจารย์ตามสาขา!$B:$B,0))</f>
        <v>ผศ.สุวิมล  โฮมวงศ์</v>
      </c>
      <c r="C439" s="159" t="str">
        <f t="array" ref="C439">INDEX(รายชื่ออาจารย์ตามสาขา!$D:$D,MATCH('เอกสารหมายเลข 1 ส่งเสิรม (2)'!$T439,รายชื่ออาจารย์ตามสาขา!$B:$B,0))</f>
        <v>คณะมนุษยศาสตร์และสังคมศาสตร์</v>
      </c>
      <c r="D439" s="159" t="str">
        <f t="array" ref="D439">INDEX(รายชื่ออาจารย์ตามสาขา!$E:$E,MATCH('เอกสารหมายเลข 1 ส่งเสิรม (2)'!$T439,รายชื่ออาจารย์ตามสาขา!$B:$B,0))</f>
        <v>สาขาวิชาภาษาไทย</v>
      </c>
      <c r="E439" s="159"/>
      <c r="F439" s="159"/>
      <c r="G439" s="159"/>
      <c r="H439" s="159"/>
      <c r="I439" s="159" t="e">
        <f t="array" aca="1" ref="I439" ca="1">_xludf.IFNA(INDEX(รายชื่ออาจารย์ตามสาขา!$F:$F,MATCH('เอกสารหมายเลข 1 ส่งเสิรม (2)'!$T439,รายชื่ออาจารย์ตามสาขา!$B:$B,0)),"บุคคลภายนอก")</f>
        <v>#NAME?</v>
      </c>
      <c r="J439" s="135" t="e">
        <f t="shared" ca="1" si="414"/>
        <v>#NAME?</v>
      </c>
      <c r="K439" s="135" t="e">
        <f t="shared" ca="1" si="415"/>
        <v>#NAME?</v>
      </c>
      <c r="L439" s="135"/>
      <c r="M439" s="135" t="e">
        <f t="shared" ca="1" si="416"/>
        <v>#NAME?</v>
      </c>
      <c r="N439" s="135" t="e">
        <f t="shared" ca="1" si="417"/>
        <v>#NAME?</v>
      </c>
      <c r="O439" s="135" t="e">
        <f t="shared" ca="1" si="418"/>
        <v>#NAME?</v>
      </c>
      <c r="P439" s="135" t="e">
        <f t="shared" ca="1" si="411"/>
        <v>#NAME?</v>
      </c>
      <c r="Q439" s="161"/>
      <c r="R439" s="161"/>
      <c r="S439" s="159"/>
      <c r="T439" s="140">
        <v>3470101495391</v>
      </c>
      <c r="U439" s="140">
        <v>3470101495391</v>
      </c>
      <c r="V439" s="131">
        <f t="shared" si="412"/>
        <v>1</v>
      </c>
      <c r="W439" s="68" t="e">
        <f t="shared" ca="1" si="413"/>
        <v>#NAME?</v>
      </c>
      <c r="X439" s="140"/>
      <c r="Y439" s="140"/>
      <c r="Z439" s="140"/>
      <c r="AA439" s="140"/>
      <c r="AB439" s="140"/>
      <c r="AC439" s="140"/>
      <c r="AD439" s="140"/>
      <c r="AE439" s="140"/>
      <c r="AF439" s="140"/>
      <c r="AG439" s="140"/>
      <c r="AH439" s="140"/>
      <c r="AI439" s="140"/>
      <c r="AJ439" s="140"/>
      <c r="AK439" s="140"/>
      <c r="AL439" s="140"/>
      <c r="AM439" s="140"/>
      <c r="AN439" s="140"/>
      <c r="AO439" s="140"/>
      <c r="AP439" s="140"/>
      <c r="AQ439" s="140"/>
    </row>
    <row r="440" spans="1:43" ht="21.75" customHeight="1">
      <c r="A440" s="158">
        <v>7</v>
      </c>
      <c r="B440" s="158" t="str">
        <f>D441</f>
        <v>สาขาวิชารัฐศาสตร์</v>
      </c>
      <c r="C440" s="158"/>
      <c r="D440" s="158"/>
      <c r="E440" s="158"/>
      <c r="F440" s="158"/>
      <c r="G440" s="158"/>
      <c r="H440" s="158"/>
      <c r="I440" s="158"/>
      <c r="J440" s="129" t="e">
        <f t="shared" ref="J440:O440" ca="1" si="419">SUMIF($D:$D,$B440,J:J)</f>
        <v>#NAME?</v>
      </c>
      <c r="K440" s="129" t="e">
        <f t="shared" ca="1" si="419"/>
        <v>#NAME?</v>
      </c>
      <c r="L440" s="129">
        <f t="shared" si="419"/>
        <v>0</v>
      </c>
      <c r="M440" s="129" t="e">
        <f t="shared" ca="1" si="419"/>
        <v>#NAME?</v>
      </c>
      <c r="N440" s="129" t="e">
        <f t="shared" ca="1" si="419"/>
        <v>#NAME?</v>
      </c>
      <c r="O440" s="129" t="e">
        <f t="shared" ca="1" si="419"/>
        <v>#NAME?</v>
      </c>
      <c r="P440" s="129" t="e">
        <f t="shared" ca="1" si="411"/>
        <v>#NAME?</v>
      </c>
      <c r="Q440" s="167"/>
      <c r="R440" s="167"/>
      <c r="S440" s="158"/>
      <c r="T440" s="130"/>
      <c r="U440" s="130"/>
      <c r="V440" s="131">
        <f t="shared" si="412"/>
        <v>0</v>
      </c>
      <c r="W440" s="68" t="e">
        <f t="shared" ca="1" si="413"/>
        <v>#NAME?</v>
      </c>
      <c r="X440" s="130"/>
      <c r="Y440" s="130"/>
      <c r="Z440" s="130"/>
      <c r="AA440" s="130"/>
      <c r="AB440" s="130"/>
      <c r="AC440" s="130"/>
      <c r="AD440" s="130"/>
      <c r="AE440" s="130"/>
      <c r="AF440" s="130"/>
      <c r="AG440" s="130"/>
      <c r="AH440" s="130"/>
      <c r="AI440" s="130"/>
      <c r="AJ440" s="130"/>
      <c r="AK440" s="130"/>
      <c r="AL440" s="130"/>
      <c r="AM440" s="130"/>
      <c r="AN440" s="130"/>
      <c r="AO440" s="130"/>
      <c r="AP440" s="130"/>
      <c r="AQ440" s="130"/>
    </row>
    <row r="441" spans="1:43" ht="21.75" customHeight="1">
      <c r="A441" s="159"/>
      <c r="B441" s="159" t="str">
        <f t="array" ref="B441">INDEX(รายชื่ออาจารย์ตามสาขา!$C:$C,MATCH('เอกสารหมายเลข 1 ส่งเสิรม (2)'!$T441,รายชื่ออาจารย์ตามสาขา!$B:$B,0))</f>
        <v>นายเกรียงไกร  ซองทอง</v>
      </c>
      <c r="C441" s="159" t="str">
        <f t="array" ref="C441">INDEX(รายชื่ออาจารย์ตามสาขา!$D:$D,MATCH('เอกสารหมายเลข 1 ส่งเสิรม (2)'!$T441,รายชื่ออาจารย์ตามสาขา!$B:$B,0))</f>
        <v>คณะมนุษยศาสตร์และสังคมศาสตร์</v>
      </c>
      <c r="D441" s="159" t="str">
        <f t="array" ref="D441">INDEX(รายชื่ออาจารย์ตามสาขา!$E:$E,MATCH('เอกสารหมายเลข 1 ส่งเสิรม (2)'!$T441,รายชื่ออาจารย์ตามสาขา!$B:$B,0))</f>
        <v>สาขาวิชารัฐศาสตร์</v>
      </c>
      <c r="E441" s="159"/>
      <c r="F441" s="159"/>
      <c r="G441" s="159"/>
      <c r="H441" s="159"/>
      <c r="I441" s="159" t="e">
        <f t="array" aca="1" ref="I441" ca="1">_xludf.IFNA(INDEX(รายชื่ออาจารย์ตามสาขา!$F:$F,MATCH('เอกสารหมายเลข 1 ส่งเสิรม (2)'!$T441,รายชื่ออาจารย์ตามสาขา!$B:$B,0)),"บุคคลภายนอก")</f>
        <v>#NAME?</v>
      </c>
      <c r="J441" s="135" t="e">
        <f ca="1">IF(I441="ข้าราชการพลเรือนในสถาบันอุดมศึกษา",1,0)</f>
        <v>#NAME?</v>
      </c>
      <c r="K441" s="135" t="e">
        <f ca="1">IF(I441="พนักงานมหาวิทยาลัย",1,0)</f>
        <v>#NAME?</v>
      </c>
      <c r="L441" s="135"/>
      <c r="M441" s="135" t="e">
        <f ca="1">IF(I441="ลูกจ้างชั่วคราวรายเดือน",1,0)</f>
        <v>#NAME?</v>
      </c>
      <c r="N441" s="135" t="e">
        <f ca="1">IF(I441="อาจารย์พิเศษรายชั่วโมง",1,0)</f>
        <v>#NAME?</v>
      </c>
      <c r="O441" s="135" t="e">
        <f ca="1">IF(I441="บุคคลภายนอก",1,0)</f>
        <v>#NAME?</v>
      </c>
      <c r="P441" s="135" t="e">
        <f t="shared" ca="1" si="411"/>
        <v>#NAME?</v>
      </c>
      <c r="Q441" s="161"/>
      <c r="R441" s="161"/>
      <c r="S441" s="159"/>
      <c r="T441" s="140">
        <v>3480300385146</v>
      </c>
      <c r="U441" s="140">
        <v>3480300385146</v>
      </c>
      <c r="V441" s="131">
        <f t="shared" si="412"/>
        <v>1</v>
      </c>
      <c r="W441" s="68" t="e">
        <f t="shared" ca="1" si="413"/>
        <v>#NAME?</v>
      </c>
      <c r="X441" s="140"/>
      <c r="Y441" s="140"/>
      <c r="Z441" s="140"/>
      <c r="AA441" s="140"/>
      <c r="AB441" s="140"/>
      <c r="AC441" s="140"/>
      <c r="AD441" s="140"/>
      <c r="AE441" s="140"/>
      <c r="AF441" s="140"/>
      <c r="AG441" s="140"/>
      <c r="AH441" s="140"/>
      <c r="AI441" s="140"/>
      <c r="AJ441" s="140"/>
      <c r="AK441" s="140"/>
      <c r="AL441" s="140"/>
      <c r="AM441" s="140"/>
      <c r="AN441" s="140"/>
      <c r="AO441" s="140"/>
      <c r="AP441" s="140"/>
      <c r="AQ441" s="140"/>
    </row>
    <row r="442" spans="1:43" ht="21.75" customHeight="1">
      <c r="A442" s="158">
        <v>8</v>
      </c>
      <c r="B442" s="158" t="str">
        <f>D443</f>
        <v>สาขาวิชาศิลปกรรม</v>
      </c>
      <c r="C442" s="158"/>
      <c r="D442" s="158"/>
      <c r="E442" s="158"/>
      <c r="F442" s="158"/>
      <c r="G442" s="158"/>
      <c r="H442" s="158"/>
      <c r="I442" s="158"/>
      <c r="J442" s="129" t="e">
        <f t="shared" ref="J442:O442" ca="1" si="420">SUMIF($D:$D,$B442,J:J)</f>
        <v>#NAME?</v>
      </c>
      <c r="K442" s="129" t="e">
        <f t="shared" ca="1" si="420"/>
        <v>#NAME?</v>
      </c>
      <c r="L442" s="129">
        <f t="shared" si="420"/>
        <v>0</v>
      </c>
      <c r="M442" s="129" t="e">
        <f t="shared" ca="1" si="420"/>
        <v>#NAME?</v>
      </c>
      <c r="N442" s="129" t="e">
        <f t="shared" ca="1" si="420"/>
        <v>#NAME?</v>
      </c>
      <c r="O442" s="129" t="e">
        <f t="shared" ca="1" si="420"/>
        <v>#NAME?</v>
      </c>
      <c r="P442" s="129" t="e">
        <f t="shared" ca="1" si="411"/>
        <v>#NAME?</v>
      </c>
      <c r="Q442" s="167"/>
      <c r="R442" s="167"/>
      <c r="S442" s="158"/>
      <c r="T442" s="130"/>
      <c r="U442" s="130"/>
      <c r="V442" s="131">
        <f t="shared" si="412"/>
        <v>0</v>
      </c>
      <c r="W442" s="68" t="e">
        <f t="shared" ca="1" si="413"/>
        <v>#NAME?</v>
      </c>
      <c r="X442" s="130"/>
      <c r="Y442" s="130"/>
      <c r="Z442" s="130"/>
      <c r="AA442" s="130"/>
      <c r="AB442" s="130"/>
      <c r="AC442" s="130"/>
      <c r="AD442" s="130"/>
      <c r="AE442" s="130"/>
      <c r="AF442" s="130"/>
      <c r="AG442" s="130"/>
      <c r="AH442" s="130"/>
      <c r="AI442" s="130"/>
      <c r="AJ442" s="130"/>
      <c r="AK442" s="130"/>
      <c r="AL442" s="130"/>
      <c r="AM442" s="130"/>
      <c r="AN442" s="130"/>
      <c r="AO442" s="130"/>
      <c r="AP442" s="130"/>
      <c r="AQ442" s="130"/>
    </row>
    <row r="443" spans="1:43" ht="21.75" customHeight="1">
      <c r="A443" s="159"/>
      <c r="B443" s="159" t="str">
        <f t="array" ref="B443">INDEX(รายชื่ออาจารย์ตามสาขา!$C:$C,MATCH('เอกสารหมายเลข 1 ส่งเสิรม (2)'!$T443,รายชื่ออาจารย์ตามสาขา!$B:$B,0))</f>
        <v>นายอำนาจ  สุนาพรม</v>
      </c>
      <c r="C443" s="159" t="str">
        <f t="array" ref="C443">INDEX(รายชื่ออาจารย์ตามสาขา!$D:$D,MATCH('เอกสารหมายเลข 1 ส่งเสิรม (2)'!$T443,รายชื่ออาจารย์ตามสาขา!$B:$B,0))</f>
        <v>คณะมนุษยศาสตร์และสังคมศาสตร์</v>
      </c>
      <c r="D443" s="159" t="str">
        <f t="array" ref="D443">INDEX(รายชื่ออาจารย์ตามสาขา!$E:$E,MATCH('เอกสารหมายเลข 1 ส่งเสิรม (2)'!$T443,รายชื่ออาจารย์ตามสาขา!$B:$B,0))</f>
        <v>สาขาวิชาศิลปกรรม</v>
      </c>
      <c r="E443" s="159"/>
      <c r="F443" s="159"/>
      <c r="G443" s="159"/>
      <c r="H443" s="159"/>
      <c r="I443" s="159" t="e">
        <f t="array" aca="1" ref="I443" ca="1">_xludf.IFNA(INDEX(รายชื่ออาจารย์ตามสาขา!$F:$F,MATCH('เอกสารหมายเลข 1 ส่งเสิรม (2)'!$T443,รายชื่ออาจารย์ตามสาขา!$B:$B,0)),"บุคคลภายนอก")</f>
        <v>#NAME?</v>
      </c>
      <c r="J443" s="135" t="e">
        <f ca="1">IF(I443="ข้าราชการพลเรือนในสถาบันอุดมศึกษา",1,0)</f>
        <v>#NAME?</v>
      </c>
      <c r="K443" s="135" t="e">
        <f ca="1">IF(I443="พนักงานมหาวิทยาลัย",1,0)</f>
        <v>#NAME?</v>
      </c>
      <c r="L443" s="135"/>
      <c r="M443" s="135" t="e">
        <f ca="1">IF(I443="ลูกจ้างชั่วคราวรายเดือน",1,0)</f>
        <v>#NAME?</v>
      </c>
      <c r="N443" s="135" t="e">
        <f ca="1">IF(I443="อาจารย์พิเศษรายชั่วโมง",1,0)</f>
        <v>#NAME?</v>
      </c>
      <c r="O443" s="135" t="e">
        <f ca="1">IF(I443="บุคคลภายนอก",1,0)</f>
        <v>#NAME?</v>
      </c>
      <c r="P443" s="135" t="e">
        <f t="shared" ca="1" si="411"/>
        <v>#NAME?</v>
      </c>
      <c r="Q443" s="161"/>
      <c r="R443" s="161"/>
      <c r="S443" s="159"/>
      <c r="T443" s="140">
        <v>3470400551315</v>
      </c>
      <c r="U443" s="140">
        <v>3470400551315</v>
      </c>
      <c r="V443" s="131">
        <f t="shared" si="412"/>
        <v>1</v>
      </c>
      <c r="W443" s="68" t="e">
        <f t="shared" ca="1" si="413"/>
        <v>#NAME?</v>
      </c>
      <c r="X443" s="140"/>
      <c r="Y443" s="140"/>
      <c r="Z443" s="140"/>
      <c r="AA443" s="140"/>
      <c r="AB443" s="140"/>
      <c r="AC443" s="140"/>
      <c r="AD443" s="140"/>
      <c r="AE443" s="140"/>
      <c r="AF443" s="140"/>
      <c r="AG443" s="140"/>
      <c r="AH443" s="140"/>
      <c r="AI443" s="140"/>
      <c r="AJ443" s="140"/>
      <c r="AK443" s="140"/>
      <c r="AL443" s="140"/>
      <c r="AM443" s="140"/>
      <c r="AN443" s="140"/>
      <c r="AO443" s="140"/>
      <c r="AP443" s="140"/>
      <c r="AQ443" s="140"/>
    </row>
    <row r="444" spans="1:43" ht="21.75" customHeight="1">
      <c r="A444" s="158">
        <v>9</v>
      </c>
      <c r="B444" s="158" t="str">
        <f>D445</f>
        <v>สาขาวิชาสังคมศาสตร์</v>
      </c>
      <c r="C444" s="158"/>
      <c r="D444" s="158"/>
      <c r="E444" s="158"/>
      <c r="F444" s="158"/>
      <c r="G444" s="158"/>
      <c r="H444" s="158"/>
      <c r="I444" s="158"/>
      <c r="J444" s="129" t="e">
        <f t="shared" ref="J444:O444" ca="1" si="421">SUMIF($D:$D,$B444,J:J)</f>
        <v>#NAME?</v>
      </c>
      <c r="K444" s="129" t="e">
        <f t="shared" ca="1" si="421"/>
        <v>#NAME?</v>
      </c>
      <c r="L444" s="129">
        <f t="shared" si="421"/>
        <v>0</v>
      </c>
      <c r="M444" s="129" t="e">
        <f t="shared" ca="1" si="421"/>
        <v>#NAME?</v>
      </c>
      <c r="N444" s="129" t="e">
        <f t="shared" ca="1" si="421"/>
        <v>#NAME?</v>
      </c>
      <c r="O444" s="129" t="e">
        <f t="shared" ca="1" si="421"/>
        <v>#NAME?</v>
      </c>
      <c r="P444" s="129" t="e">
        <f t="shared" ca="1" si="411"/>
        <v>#NAME?</v>
      </c>
      <c r="Q444" s="167"/>
      <c r="R444" s="167"/>
      <c r="S444" s="158"/>
      <c r="T444" s="130"/>
      <c r="U444" s="130"/>
      <c r="V444" s="131">
        <f t="shared" si="412"/>
        <v>0</v>
      </c>
      <c r="W444" s="68" t="e">
        <f t="shared" ca="1" si="413"/>
        <v>#NAME?</v>
      </c>
      <c r="X444" s="130"/>
      <c r="Y444" s="130"/>
      <c r="Z444" s="130"/>
      <c r="AA444" s="130"/>
      <c r="AB444" s="130"/>
      <c r="AC444" s="130"/>
      <c r="AD444" s="130"/>
      <c r="AE444" s="130"/>
      <c r="AF444" s="130"/>
      <c r="AG444" s="130"/>
      <c r="AH444" s="130"/>
      <c r="AI444" s="130"/>
      <c r="AJ444" s="130"/>
      <c r="AK444" s="130"/>
      <c r="AL444" s="130"/>
      <c r="AM444" s="130"/>
      <c r="AN444" s="130"/>
      <c r="AO444" s="130"/>
      <c r="AP444" s="130"/>
      <c r="AQ444" s="130"/>
    </row>
    <row r="445" spans="1:43" ht="21.75" customHeight="1">
      <c r="A445" s="159"/>
      <c r="B445" s="159" t="str">
        <f t="array" ref="B445">INDEX(รายชื่ออาจารย์ตามสาขา!$C:$C,MATCH('เอกสารหมายเลข 1 ส่งเสิรม (2)'!$T445,รายชื่ออาจารย์ตามสาขา!$B:$B,0))</f>
        <v>นางสาวรัชฎาพร  ธิราวรรณ</v>
      </c>
      <c r="C445" s="159" t="str">
        <f t="array" ref="C445">INDEX(รายชื่ออาจารย์ตามสาขา!$D:$D,MATCH('เอกสารหมายเลข 1 ส่งเสิรม (2)'!$T445,รายชื่ออาจารย์ตามสาขา!$B:$B,0))</f>
        <v>คณะมนุษยศาสตร์และสังคมศาสตร์</v>
      </c>
      <c r="D445" s="159" t="str">
        <f t="array" ref="D445">INDEX(รายชื่ออาจารย์ตามสาขา!$E:$E,MATCH('เอกสารหมายเลข 1 ส่งเสิรม (2)'!$T445,รายชื่ออาจารย์ตามสาขา!$B:$B,0))</f>
        <v>สาขาวิชาสังคมศาสตร์</v>
      </c>
      <c r="E445" s="159"/>
      <c r="F445" s="159"/>
      <c r="G445" s="159"/>
      <c r="H445" s="159"/>
      <c r="I445" s="159" t="e">
        <f t="array" aca="1" ref="I445" ca="1">_xludf.IFNA(INDEX(รายชื่ออาจารย์ตามสาขา!$F:$F,MATCH('เอกสารหมายเลข 1 ส่งเสิรม (2)'!$T445,รายชื่ออาจารย์ตามสาขา!$B:$B,0)),"บุคคลภายนอก")</f>
        <v>#NAME?</v>
      </c>
      <c r="J445" s="135" t="e">
        <f t="shared" ref="J445:J449" ca="1" si="422">IF(I445="ข้าราชการพลเรือนในสถาบันอุดมศึกษา",1,0)</f>
        <v>#NAME?</v>
      </c>
      <c r="K445" s="135" t="e">
        <f t="shared" ref="K445:K449" ca="1" si="423">IF(I445="พนักงานมหาวิทยาลัย",1,0)</f>
        <v>#NAME?</v>
      </c>
      <c r="L445" s="135"/>
      <c r="M445" s="135" t="e">
        <f t="shared" ref="M445:M449" ca="1" si="424">IF(I445="ลูกจ้างชั่วคราวรายเดือน",1,0)</f>
        <v>#NAME?</v>
      </c>
      <c r="N445" s="135" t="e">
        <f t="shared" ref="N445:N449" ca="1" si="425">IF(I445="อาจารย์พิเศษรายชั่วโมง",1,0)</f>
        <v>#NAME?</v>
      </c>
      <c r="O445" s="135" t="e">
        <f t="shared" ref="O445:O449" ca="1" si="426">IF(I445="บุคคลภายนอก",1,0)</f>
        <v>#NAME?</v>
      </c>
      <c r="P445" s="135" t="e">
        <f t="shared" ca="1" si="411"/>
        <v>#NAME?</v>
      </c>
      <c r="Q445" s="161"/>
      <c r="R445" s="161"/>
      <c r="S445" s="159"/>
      <c r="T445" s="140">
        <v>3471100003135</v>
      </c>
      <c r="U445" s="140">
        <v>3471100003135</v>
      </c>
      <c r="V445" s="131">
        <f t="shared" si="412"/>
        <v>1</v>
      </c>
      <c r="W445" s="68" t="e">
        <f t="shared" ca="1" si="413"/>
        <v>#NAME?</v>
      </c>
      <c r="X445" s="140"/>
      <c r="Y445" s="140"/>
      <c r="Z445" s="140"/>
      <c r="AA445" s="140"/>
      <c r="AB445" s="140"/>
      <c r="AC445" s="140"/>
      <c r="AD445" s="140"/>
      <c r="AE445" s="140"/>
      <c r="AF445" s="140"/>
      <c r="AG445" s="140"/>
      <c r="AH445" s="140"/>
      <c r="AI445" s="140"/>
      <c r="AJ445" s="140"/>
      <c r="AK445" s="140"/>
      <c r="AL445" s="140"/>
      <c r="AM445" s="140"/>
      <c r="AN445" s="140"/>
      <c r="AO445" s="140"/>
      <c r="AP445" s="140"/>
      <c r="AQ445" s="140"/>
    </row>
    <row r="446" spans="1:43" ht="21.75" customHeight="1">
      <c r="A446" s="159"/>
      <c r="B446" s="159" t="str">
        <f t="array" ref="B446">INDEX(รายชื่ออาจารย์ตามสาขา!$C:$C,MATCH('เอกสารหมายเลข 1 ส่งเสิรม (2)'!$T446,รายชื่ออาจารย์ตามสาขา!$B:$B,0))</f>
        <v>นายศรีสุข  ผาอินทร์</v>
      </c>
      <c r="C446" s="159" t="str">
        <f t="array" ref="C446">INDEX(รายชื่ออาจารย์ตามสาขา!$D:$D,MATCH('เอกสารหมายเลข 1 ส่งเสิรม (2)'!$T446,รายชื่ออาจารย์ตามสาขา!$B:$B,0))</f>
        <v>คณะมนุษยศาสตร์และสังคมศาสตร์</v>
      </c>
      <c r="D446" s="159" t="str">
        <f t="array" ref="D446">INDEX(รายชื่ออาจารย์ตามสาขา!$E:$E,MATCH('เอกสารหมายเลข 1 ส่งเสิรม (2)'!$T446,รายชื่ออาจารย์ตามสาขา!$B:$B,0))</f>
        <v>สาขาวิชาสังคมศาสตร์</v>
      </c>
      <c r="E446" s="159"/>
      <c r="F446" s="159"/>
      <c r="G446" s="159"/>
      <c r="H446" s="159"/>
      <c r="I446" s="159" t="e">
        <f t="array" aca="1" ref="I446" ca="1">_xludf.IFNA(INDEX(รายชื่ออาจารย์ตามสาขา!$F:$F,MATCH('เอกสารหมายเลข 1 ส่งเสิรม (2)'!$T446,รายชื่ออาจารย์ตามสาขา!$B:$B,0)),"บุคคลภายนอก")</f>
        <v>#NAME?</v>
      </c>
      <c r="J446" s="135" t="e">
        <f t="shared" ca="1" si="422"/>
        <v>#NAME?</v>
      </c>
      <c r="K446" s="135" t="e">
        <f t="shared" ca="1" si="423"/>
        <v>#NAME?</v>
      </c>
      <c r="L446" s="135"/>
      <c r="M446" s="135" t="e">
        <f t="shared" ca="1" si="424"/>
        <v>#NAME?</v>
      </c>
      <c r="N446" s="135" t="e">
        <f t="shared" ca="1" si="425"/>
        <v>#NAME?</v>
      </c>
      <c r="O446" s="135" t="e">
        <f t="shared" ca="1" si="426"/>
        <v>#NAME?</v>
      </c>
      <c r="P446" s="135" t="e">
        <f t="shared" ca="1" si="411"/>
        <v>#NAME?</v>
      </c>
      <c r="Q446" s="161"/>
      <c r="R446" s="161"/>
      <c r="S446" s="159"/>
      <c r="T446" s="140">
        <v>1471100002523</v>
      </c>
      <c r="U446" s="140">
        <v>1471100002523</v>
      </c>
      <c r="V446" s="131">
        <f t="shared" si="412"/>
        <v>1</v>
      </c>
      <c r="W446" s="68" t="e">
        <f t="shared" ca="1" si="413"/>
        <v>#NAME?</v>
      </c>
      <c r="X446" s="140"/>
      <c r="Y446" s="140"/>
      <c r="Z446" s="140"/>
      <c r="AA446" s="140"/>
      <c r="AB446" s="140"/>
      <c r="AC446" s="140"/>
      <c r="AD446" s="140"/>
      <c r="AE446" s="140"/>
      <c r="AF446" s="140"/>
      <c r="AG446" s="140"/>
      <c r="AH446" s="140"/>
      <c r="AI446" s="140"/>
      <c r="AJ446" s="140"/>
      <c r="AK446" s="140"/>
      <c r="AL446" s="140"/>
      <c r="AM446" s="140"/>
      <c r="AN446" s="140"/>
      <c r="AO446" s="140"/>
      <c r="AP446" s="140"/>
      <c r="AQ446" s="140"/>
    </row>
    <row r="447" spans="1:43" ht="21.75" customHeight="1">
      <c r="A447" s="159"/>
      <c r="B447" s="159" t="str">
        <f t="array" ref="B447">INDEX(รายชื่ออาจารย์ตามสาขา!$C:$C,MATCH('เอกสารหมายเลข 1 ส่งเสิรม (2)'!$T447,รายชื่ออาจารย์ตามสาขา!$B:$B,0))</f>
        <v>นางสาวอริสา  สุมามาลย์</v>
      </c>
      <c r="C447" s="159" t="str">
        <f t="array" ref="C447">INDEX(รายชื่ออาจารย์ตามสาขา!$D:$D,MATCH('เอกสารหมายเลข 1 ส่งเสิรม (2)'!$T447,รายชื่ออาจารย์ตามสาขา!$B:$B,0))</f>
        <v>คณะมนุษยศาสตร์และสังคมศาสตร์</v>
      </c>
      <c r="D447" s="159" t="str">
        <f t="array" ref="D447">INDEX(รายชื่ออาจารย์ตามสาขา!$E:$E,MATCH('เอกสารหมายเลข 1 ส่งเสิรม (2)'!$T447,รายชื่ออาจารย์ตามสาขา!$B:$B,0))</f>
        <v>สาขาวิชาสังคมศาสตร์</v>
      </c>
      <c r="E447" s="159"/>
      <c r="F447" s="159"/>
      <c r="G447" s="159"/>
      <c r="H447" s="159"/>
      <c r="I447" s="159" t="e">
        <f t="array" aca="1" ref="I447" ca="1">_xludf.IFNA(INDEX(รายชื่ออาจารย์ตามสาขา!$F:$F,MATCH('เอกสารหมายเลข 1 ส่งเสิรม (2)'!$T447,รายชื่ออาจารย์ตามสาขา!$B:$B,0)),"บุคคลภายนอก")</f>
        <v>#NAME?</v>
      </c>
      <c r="J447" s="135" t="e">
        <f t="shared" ca="1" si="422"/>
        <v>#NAME?</v>
      </c>
      <c r="K447" s="135" t="e">
        <f t="shared" ca="1" si="423"/>
        <v>#NAME?</v>
      </c>
      <c r="L447" s="135"/>
      <c r="M447" s="135" t="e">
        <f t="shared" ca="1" si="424"/>
        <v>#NAME?</v>
      </c>
      <c r="N447" s="135" t="e">
        <f t="shared" ca="1" si="425"/>
        <v>#NAME?</v>
      </c>
      <c r="O447" s="135" t="e">
        <f t="shared" ca="1" si="426"/>
        <v>#NAME?</v>
      </c>
      <c r="P447" s="135" t="e">
        <f t="shared" ca="1" si="411"/>
        <v>#NAME?</v>
      </c>
      <c r="Q447" s="161"/>
      <c r="R447" s="168">
        <v>1</v>
      </c>
      <c r="S447" s="159"/>
      <c r="T447" s="140">
        <v>3102001868450</v>
      </c>
      <c r="U447" s="140">
        <v>3102001868450</v>
      </c>
      <c r="V447" s="131">
        <f t="shared" si="412"/>
        <v>1</v>
      </c>
      <c r="W447" s="68" t="e">
        <f t="shared" ca="1" si="413"/>
        <v>#NAME?</v>
      </c>
      <c r="X447" s="140"/>
      <c r="Y447" s="140"/>
      <c r="Z447" s="140"/>
      <c r="AA447" s="140"/>
      <c r="AB447" s="140"/>
      <c r="AC447" s="140"/>
      <c r="AD447" s="140"/>
      <c r="AE447" s="140"/>
      <c r="AF447" s="140"/>
      <c r="AG447" s="140"/>
      <c r="AH447" s="140"/>
      <c r="AI447" s="140"/>
      <c r="AJ447" s="140"/>
      <c r="AK447" s="140"/>
      <c r="AL447" s="140"/>
      <c r="AM447" s="140"/>
      <c r="AN447" s="140"/>
      <c r="AO447" s="140"/>
      <c r="AP447" s="140"/>
      <c r="AQ447" s="140"/>
    </row>
    <row r="448" spans="1:43" ht="21.75" customHeight="1">
      <c r="A448" s="159"/>
      <c r="B448" s="159" t="str">
        <f t="array" ref="B448">INDEX(รายชื่ออาจารย์ตามสาขา!$C:$C,MATCH('เอกสารหมายเลข 1 ส่งเสิรม (2)'!$T448,รายชื่ออาจารย์ตามสาขา!$B:$B,0))</f>
        <v>นายวรังกูร  ขาวขันธ์</v>
      </c>
      <c r="C448" s="159" t="str">
        <f t="array" ref="C448">INDEX(รายชื่ออาจารย์ตามสาขา!$D:$D,MATCH('เอกสารหมายเลข 1 ส่งเสิรม (2)'!$T448,รายชื่ออาจารย์ตามสาขา!$B:$B,0))</f>
        <v>คณะมนุษยศาสตร์และสังคมศาสตร์</v>
      </c>
      <c r="D448" s="159" t="str">
        <f t="array" ref="D448">INDEX(รายชื่ออาจารย์ตามสาขา!$E:$E,MATCH('เอกสารหมายเลข 1 ส่งเสิรม (2)'!$T448,รายชื่ออาจารย์ตามสาขา!$B:$B,0))</f>
        <v>สาขาวิชาสังคมศาสตร์</v>
      </c>
      <c r="E448" s="159"/>
      <c r="F448" s="159"/>
      <c r="G448" s="159"/>
      <c r="H448" s="159"/>
      <c r="I448" s="159" t="e">
        <f t="array" aca="1" ref="I448" ca="1">_xludf.IFNA(INDEX(รายชื่ออาจารย์ตามสาขา!$F:$F,MATCH('เอกสารหมายเลข 1 ส่งเสิรม (2)'!$T448,รายชื่ออาจารย์ตามสาขา!$B:$B,0)),"บุคคลภายนอก")</f>
        <v>#NAME?</v>
      </c>
      <c r="J448" s="135" t="e">
        <f t="shared" ca="1" si="422"/>
        <v>#NAME?</v>
      </c>
      <c r="K448" s="135" t="e">
        <f t="shared" ca="1" si="423"/>
        <v>#NAME?</v>
      </c>
      <c r="L448" s="135"/>
      <c r="M448" s="135" t="e">
        <f t="shared" ca="1" si="424"/>
        <v>#NAME?</v>
      </c>
      <c r="N448" s="135" t="e">
        <f t="shared" ca="1" si="425"/>
        <v>#NAME?</v>
      </c>
      <c r="O448" s="135" t="e">
        <f t="shared" ca="1" si="426"/>
        <v>#NAME?</v>
      </c>
      <c r="P448" s="135" t="e">
        <f t="shared" ca="1" si="411"/>
        <v>#NAME?</v>
      </c>
      <c r="Q448" s="161"/>
      <c r="R448" s="161"/>
      <c r="S448" s="159"/>
      <c r="T448" s="140">
        <v>3411000267416</v>
      </c>
      <c r="U448" s="140">
        <v>3411000267416</v>
      </c>
      <c r="V448" s="131">
        <f t="shared" si="412"/>
        <v>1</v>
      </c>
      <c r="W448" s="68" t="e">
        <f t="shared" ca="1" si="413"/>
        <v>#NAME?</v>
      </c>
      <c r="X448" s="140"/>
      <c r="Y448" s="140"/>
      <c r="Z448" s="140"/>
      <c r="AA448" s="140"/>
      <c r="AB448" s="140"/>
      <c r="AC448" s="140"/>
      <c r="AD448" s="140"/>
      <c r="AE448" s="140"/>
      <c r="AF448" s="140"/>
      <c r="AG448" s="140"/>
      <c r="AH448" s="140"/>
      <c r="AI448" s="140"/>
      <c r="AJ448" s="140"/>
      <c r="AK448" s="140"/>
      <c r="AL448" s="140"/>
      <c r="AM448" s="140"/>
      <c r="AN448" s="140"/>
      <c r="AO448" s="140"/>
      <c r="AP448" s="140"/>
      <c r="AQ448" s="140"/>
    </row>
    <row r="449" spans="1:43" ht="21.75" customHeight="1">
      <c r="A449" s="159"/>
      <c r="B449" s="159" t="str">
        <f t="array" ref="B449">INDEX(รายชื่ออาจารย์ตามสาขา!$C:$C,MATCH('เอกสารหมายเลข 1 ส่งเสิรม (2)'!$T449,รายชื่ออาจารย์ตามสาขา!$B:$B,0))</f>
        <v>Mr.Kemal Abdela Kaso  -</v>
      </c>
      <c r="C449" s="159" t="str">
        <f t="array" ref="C449">INDEX(รายชื่ออาจารย์ตามสาขา!$D:$D,MATCH('เอกสารหมายเลข 1 ส่งเสิรม (2)'!$T449,รายชื่ออาจารย์ตามสาขา!$B:$B,0))</f>
        <v>คณะมนุษยศาสตร์และสังคมศาสตร์</v>
      </c>
      <c r="D449" s="159" t="str">
        <f t="array" ref="D449">INDEX(รายชื่ออาจารย์ตามสาขา!$E:$E,MATCH('เอกสารหมายเลข 1 ส่งเสิรม (2)'!$T449,รายชื่ออาจารย์ตามสาขา!$B:$B,0))</f>
        <v>สาขาวิชาสังคมศาสตร์</v>
      </c>
      <c r="E449" s="159"/>
      <c r="F449" s="159"/>
      <c r="G449" s="159"/>
      <c r="H449" s="159"/>
      <c r="I449" s="159" t="e">
        <f t="array" aca="1" ref="I449" ca="1">_xludf.IFNA(INDEX(รายชื่ออาจารย์ตามสาขา!$F:$F,MATCH('เอกสารหมายเลข 1 ส่งเสิรม (2)'!$T449,รายชื่ออาจารย์ตามสาขา!$B:$B,0)),"บุคคลภายนอก")</f>
        <v>#NAME?</v>
      </c>
      <c r="J449" s="135" t="e">
        <f t="shared" ca="1" si="422"/>
        <v>#NAME?</v>
      </c>
      <c r="K449" s="135" t="e">
        <f t="shared" ca="1" si="423"/>
        <v>#NAME?</v>
      </c>
      <c r="L449" s="135"/>
      <c r="M449" s="135" t="e">
        <f t="shared" ca="1" si="424"/>
        <v>#NAME?</v>
      </c>
      <c r="N449" s="135" t="e">
        <f t="shared" ca="1" si="425"/>
        <v>#NAME?</v>
      </c>
      <c r="O449" s="135" t="e">
        <f t="shared" ca="1" si="426"/>
        <v>#NAME?</v>
      </c>
      <c r="P449" s="135" t="e">
        <f t="shared" ca="1" si="411"/>
        <v>#NAME?</v>
      </c>
      <c r="Q449" s="161"/>
      <c r="R449" s="161"/>
      <c r="S449" s="159"/>
      <c r="T449" s="140" t="s">
        <v>482</v>
      </c>
      <c r="U449" s="140" t="s">
        <v>482</v>
      </c>
      <c r="V449" s="131">
        <f t="shared" si="412"/>
        <v>1</v>
      </c>
      <c r="W449" s="68" t="e">
        <f t="shared" ca="1" si="413"/>
        <v>#NAME?</v>
      </c>
      <c r="X449" s="140"/>
      <c r="Y449" s="140"/>
      <c r="Z449" s="140"/>
      <c r="AA449" s="140"/>
      <c r="AB449" s="140"/>
      <c r="AC449" s="140"/>
      <c r="AD449" s="140"/>
      <c r="AE449" s="140"/>
      <c r="AF449" s="140"/>
      <c r="AG449" s="140"/>
      <c r="AH449" s="140"/>
      <c r="AI449" s="140"/>
      <c r="AJ449" s="140"/>
      <c r="AK449" s="140"/>
      <c r="AL449" s="140"/>
      <c r="AM449" s="140"/>
      <c r="AN449" s="140"/>
      <c r="AO449" s="140"/>
      <c r="AP449" s="140"/>
      <c r="AQ449" s="140"/>
    </row>
    <row r="450" spans="1:43" ht="21.75" customHeight="1">
      <c r="A450" s="159"/>
      <c r="B450" s="159" t="s">
        <v>834</v>
      </c>
      <c r="C450" s="159" t="s">
        <v>331</v>
      </c>
      <c r="D450" s="159" t="s">
        <v>465</v>
      </c>
      <c r="E450" s="159"/>
      <c r="F450" s="159"/>
      <c r="G450" s="159"/>
      <c r="H450" s="159"/>
      <c r="I450" s="159" t="s">
        <v>6</v>
      </c>
      <c r="J450" s="135"/>
      <c r="K450" s="135"/>
      <c r="L450" s="135"/>
      <c r="M450" s="135"/>
      <c r="N450" s="135"/>
      <c r="O450" s="135"/>
      <c r="P450" s="135"/>
      <c r="Q450" s="161"/>
      <c r="R450" s="168">
        <v>1</v>
      </c>
      <c r="S450" s="159"/>
      <c r="T450" s="140"/>
      <c r="U450" s="140"/>
      <c r="V450" s="131"/>
      <c r="W450" s="68"/>
      <c r="X450" s="140"/>
      <c r="Y450" s="140"/>
      <c r="Z450" s="140"/>
      <c r="AA450" s="140"/>
      <c r="AB450" s="140"/>
      <c r="AC450" s="140"/>
      <c r="AD450" s="140"/>
      <c r="AE450" s="140"/>
      <c r="AF450" s="140"/>
      <c r="AG450" s="140"/>
      <c r="AH450" s="140"/>
      <c r="AI450" s="140"/>
      <c r="AJ450" s="140"/>
      <c r="AK450" s="140"/>
      <c r="AL450" s="140"/>
      <c r="AM450" s="140"/>
      <c r="AN450" s="140"/>
      <c r="AO450" s="140"/>
      <c r="AP450" s="140"/>
      <c r="AQ450" s="140"/>
    </row>
    <row r="451" spans="1:43" ht="21.75" customHeight="1">
      <c r="A451" s="141" t="str">
        <f>C454</f>
        <v>คณะวิทยาการจัดการ</v>
      </c>
      <c r="B451" s="141"/>
      <c r="C451" s="141"/>
      <c r="D451" s="142"/>
      <c r="E451" s="142"/>
      <c r="F451" s="142"/>
      <c r="G451" s="142"/>
      <c r="H451" s="142" t="str">
        <f>F451&amp; " สาขา"&amp;D451&amp;" "&amp;E451&amp;" ปี "&amp;G451</f>
        <v xml:space="preserve"> สาขา  ปี </v>
      </c>
      <c r="I451" s="142"/>
      <c r="J451" s="143" t="e">
        <f t="shared" ref="J451:N451" ca="1" si="427">SUMIF($C:$C,$A451,J:J)</f>
        <v>#NAME?</v>
      </c>
      <c r="K451" s="143" t="e">
        <f t="shared" ca="1" si="427"/>
        <v>#NAME?</v>
      </c>
      <c r="L451" s="143">
        <f t="shared" si="427"/>
        <v>0</v>
      </c>
      <c r="M451" s="143" t="e">
        <f t="shared" ca="1" si="427"/>
        <v>#NAME?</v>
      </c>
      <c r="N451" s="145" t="e">
        <f t="shared" ca="1" si="427"/>
        <v>#NAME?</v>
      </c>
      <c r="O451" s="145">
        <f>IF(I451="บุคคลภายนอก",1,0)</f>
        <v>0</v>
      </c>
      <c r="P451" s="145" t="e">
        <f t="shared" ref="P451:P657" ca="1" si="428">SUM(J451:O451)</f>
        <v>#NAME?</v>
      </c>
      <c r="Q451" s="146"/>
      <c r="R451" s="146">
        <f>SUMIF($C:$C,$A451,R:R)</f>
        <v>0</v>
      </c>
      <c r="S451" s="146" t="e">
        <f t="array" aca="1" ref="S451" ca="1">_xludf.IFNA(INDEX(รายชื่ออาจารย์ตามสาขา!$D:$D,MATCH('เอกสารหมายเลข 1 ส่งเสิรม (2)'!$T451,รายชื่ออาจารย์ตามสาขา!$B:$B,0)),"")</f>
        <v>#NAME?</v>
      </c>
      <c r="T451" s="56"/>
      <c r="U451" s="56"/>
      <c r="V451" s="68">
        <f t="shared" ref="V451:V657" si="429">COUNTIF($U:$U,U451)</f>
        <v>0</v>
      </c>
      <c r="W451" s="68" t="e">
        <f t="shared" ref="W451:W657" ca="1" si="430">P451-V451</f>
        <v>#NAME?</v>
      </c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  <c r="AL451" s="59"/>
      <c r="AM451" s="59"/>
      <c r="AN451" s="59"/>
      <c r="AO451" s="59"/>
      <c r="AP451" s="59"/>
      <c r="AQ451" s="59"/>
    </row>
    <row r="452" spans="1:43" ht="21.75" customHeight="1">
      <c r="A452" s="141" t="s">
        <v>790</v>
      </c>
      <c r="B452" s="141"/>
      <c r="C452" s="141"/>
      <c r="D452" s="142"/>
      <c r="E452" s="142"/>
      <c r="F452" s="142"/>
      <c r="G452" s="142"/>
      <c r="H452" s="142"/>
      <c r="I452" s="142"/>
      <c r="J452" s="143" t="e">
        <f t="shared" ref="J452:O452" ca="1" si="431">J451-J513</f>
        <v>#NAME?</v>
      </c>
      <c r="K452" s="143" t="e">
        <f t="shared" ca="1" si="431"/>
        <v>#NAME?</v>
      </c>
      <c r="L452" s="143">
        <f t="shared" si="431"/>
        <v>0</v>
      </c>
      <c r="M452" s="143" t="e">
        <f t="shared" ca="1" si="431"/>
        <v>#NAME?</v>
      </c>
      <c r="N452" s="143" t="e">
        <f t="shared" ca="1" si="431"/>
        <v>#NAME?</v>
      </c>
      <c r="O452" s="143" t="e">
        <f t="shared" ca="1" si="431"/>
        <v>#NAME?</v>
      </c>
      <c r="P452" s="145" t="e">
        <f t="shared" ca="1" si="428"/>
        <v>#NAME?</v>
      </c>
      <c r="Q452" s="146"/>
      <c r="R452" s="146"/>
      <c r="S452" s="146" t="e">
        <f t="array" aca="1" ref="S452" ca="1">_xludf.IFNA(INDEX(รายชื่ออาจารย์ตามสาขา!$D:$D,MATCH('เอกสารหมายเลข 1 ส่งเสิรม (2)'!$T452,รายชื่ออาจารย์ตามสาขา!$B:$B,0)),"")</f>
        <v>#NAME?</v>
      </c>
      <c r="T452" s="56"/>
      <c r="U452" s="56"/>
      <c r="V452" s="68">
        <f t="shared" si="429"/>
        <v>0</v>
      </c>
      <c r="W452" s="68" t="e">
        <f t="shared" ca="1" si="430"/>
        <v>#NAME?</v>
      </c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  <c r="AL452" s="59"/>
      <c r="AM452" s="59"/>
      <c r="AN452" s="59"/>
      <c r="AO452" s="59"/>
      <c r="AP452" s="59"/>
      <c r="AQ452" s="59"/>
    </row>
    <row r="453" spans="1:43" ht="21.75" customHeight="1">
      <c r="A453" s="163">
        <v>1</v>
      </c>
      <c r="B453" s="142" t="str">
        <f>F454&amp; " สาขา"&amp;D454&amp;" "&amp;E454&amp;" ปี "&amp;G454</f>
        <v>บริหารธุรกิจบัณฑิต สาขาการจัดการธุรกิจค้าปลีก ใหม่ ปี 2557</v>
      </c>
      <c r="C453" s="142"/>
      <c r="D453" s="142"/>
      <c r="E453" s="142"/>
      <c r="F453" s="142"/>
      <c r="G453" s="142"/>
      <c r="H453" s="142" t="str">
        <f t="shared" ref="H453:H458" si="432">F453&amp; " สาขา"&amp;D453&amp;" "&amp;E453&amp;" ปี "&amp;G453</f>
        <v xml:space="preserve"> สาขา  ปี </v>
      </c>
      <c r="I453" s="142"/>
      <c r="J453" s="143"/>
      <c r="K453" s="143"/>
      <c r="L453" s="143"/>
      <c r="M453" s="143"/>
      <c r="N453" s="145"/>
      <c r="O453" s="145">
        <f t="shared" ref="O453:O458" si="433">IF(I453="บุคคลภายนอก",1,0)</f>
        <v>0</v>
      </c>
      <c r="P453" s="145">
        <f t="shared" si="428"/>
        <v>0</v>
      </c>
      <c r="Q453" s="146"/>
      <c r="R453" s="146"/>
      <c r="S453" s="146" t="e">
        <f t="array" aca="1" ref="S453" ca="1">_xludf.IFNA(INDEX(รายชื่ออาจารย์ตามสาขา!$D:$D,MATCH('เอกสารหมายเลข 1 ส่งเสิรม (2)'!$T453,รายชื่ออาจารย์ตามสาขา!$B:$B,0)),"")</f>
        <v>#NAME?</v>
      </c>
      <c r="T453" s="56"/>
      <c r="U453" s="56"/>
      <c r="V453" s="68">
        <f t="shared" si="429"/>
        <v>0</v>
      </c>
      <c r="W453" s="68">
        <f t="shared" si="430"/>
        <v>0</v>
      </c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  <c r="AK453" s="59"/>
      <c r="AL453" s="59"/>
      <c r="AM453" s="59"/>
      <c r="AN453" s="59"/>
      <c r="AO453" s="59"/>
      <c r="AP453" s="59"/>
      <c r="AQ453" s="59"/>
    </row>
    <row r="454" spans="1:43" ht="21.75" customHeight="1">
      <c r="A454" s="97"/>
      <c r="B454" s="98" t="s">
        <v>791</v>
      </c>
      <c r="C454" s="98" t="s">
        <v>373</v>
      </c>
      <c r="D454" s="99" t="s">
        <v>520</v>
      </c>
      <c r="E454" s="99" t="s">
        <v>120</v>
      </c>
      <c r="F454" s="99" t="s">
        <v>506</v>
      </c>
      <c r="G454" s="99" t="s">
        <v>468</v>
      </c>
      <c r="H454" s="99" t="str">
        <f t="shared" si="432"/>
        <v>บริหารธุรกิจบัณฑิต สาขาการจัดการธุรกิจค้าปลีก ใหม่ ปี 2557</v>
      </c>
      <c r="I454" s="99" t="e">
        <f t="array" aca="1" ref="I454" ca="1">_xludf.IFNA(INDEX(รายชื่ออาจารย์ตามสาขา!$F:$F,MATCH('เอกสารหมายเลข 1 ส่งเสิรม (2)'!$T454,รายชื่ออาจารย์ตามสาขา!$B:$B,0)),"บุคคลภายนอก")</f>
        <v>#NAME?</v>
      </c>
      <c r="J454" s="100" t="e">
        <f t="shared" ref="J454:J458" ca="1" si="434">IF(I454="ข้าราชการพลเรือนในสถาบันอุดมศึกษา",1,0)</f>
        <v>#NAME?</v>
      </c>
      <c r="K454" s="100" t="e">
        <f t="shared" ref="K454:K458" ca="1" si="435">IF(I454="พนักงานมหาวิทยาลัย",1,0)</f>
        <v>#NAME?</v>
      </c>
      <c r="L454" s="100"/>
      <c r="M454" s="100" t="e">
        <f t="shared" ref="M454:M458" ca="1" si="436">IF(I454="ลูกจ้างชั่วคราวรายเดือน",1,0)</f>
        <v>#NAME?</v>
      </c>
      <c r="N454" s="100" t="e">
        <f t="shared" ref="N454:N458" ca="1" si="437">IF(I454="อาจารย์พิเศษรายชั่วโมง",1,0)</f>
        <v>#NAME?</v>
      </c>
      <c r="O454" s="100" t="e">
        <f t="shared" ca="1" si="433"/>
        <v>#NAME?</v>
      </c>
      <c r="P454" s="100" t="e">
        <f t="shared" ca="1" si="428"/>
        <v>#NAME?</v>
      </c>
      <c r="Q454" s="97"/>
      <c r="R454" s="97"/>
      <c r="S454" s="99"/>
      <c r="T454" s="8">
        <v>3102001055599</v>
      </c>
      <c r="U454" s="8">
        <v>3102001055599</v>
      </c>
      <c r="V454" s="68">
        <f t="shared" si="429"/>
        <v>1</v>
      </c>
      <c r="W454" s="68" t="e">
        <f t="shared" ca="1" si="430"/>
        <v>#NAME?</v>
      </c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</row>
    <row r="455" spans="1:43" ht="21.75" customHeight="1">
      <c r="A455" s="97"/>
      <c r="B455" s="98" t="s">
        <v>557</v>
      </c>
      <c r="C455" s="98" t="s">
        <v>373</v>
      </c>
      <c r="D455" s="99" t="s">
        <v>520</v>
      </c>
      <c r="E455" s="99" t="s">
        <v>120</v>
      </c>
      <c r="F455" s="99" t="s">
        <v>506</v>
      </c>
      <c r="G455" s="99" t="s">
        <v>468</v>
      </c>
      <c r="H455" s="99" t="str">
        <f t="shared" si="432"/>
        <v>บริหารธุรกิจบัณฑิต สาขาการจัดการธุรกิจค้าปลีก ใหม่ ปี 2557</v>
      </c>
      <c r="I455" s="99" t="e">
        <f t="array" aca="1" ref="I455" ca="1">_xludf.IFNA(INDEX(รายชื่ออาจารย์ตามสาขา!$F:$F,MATCH('เอกสารหมายเลข 1 ส่งเสิรม (2)'!$T455,รายชื่ออาจารย์ตามสาขา!$B:$B,0)),"บุคคลภายนอก")</f>
        <v>#NAME?</v>
      </c>
      <c r="J455" s="100" t="e">
        <f t="shared" ca="1" si="434"/>
        <v>#NAME?</v>
      </c>
      <c r="K455" s="100" t="e">
        <f t="shared" ca="1" si="435"/>
        <v>#NAME?</v>
      </c>
      <c r="L455" s="100"/>
      <c r="M455" s="100" t="e">
        <f t="shared" ca="1" si="436"/>
        <v>#NAME?</v>
      </c>
      <c r="N455" s="100" t="e">
        <f t="shared" ca="1" si="437"/>
        <v>#NAME?</v>
      </c>
      <c r="O455" s="100" t="e">
        <f t="shared" ca="1" si="433"/>
        <v>#NAME?</v>
      </c>
      <c r="P455" s="100" t="e">
        <f t="shared" ca="1" si="428"/>
        <v>#NAME?</v>
      </c>
      <c r="Q455" s="97"/>
      <c r="R455" s="97"/>
      <c r="S455" s="99"/>
      <c r="T455" s="8">
        <v>3480700577603</v>
      </c>
      <c r="U455" s="8">
        <v>3480700577603</v>
      </c>
      <c r="V455" s="68">
        <f t="shared" si="429"/>
        <v>1</v>
      </c>
      <c r="W455" s="68" t="e">
        <f t="shared" ca="1" si="430"/>
        <v>#NAME?</v>
      </c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</row>
    <row r="456" spans="1:43" ht="21.75" customHeight="1">
      <c r="A456" s="97"/>
      <c r="B456" s="98" t="s">
        <v>792</v>
      </c>
      <c r="C456" s="98" t="s">
        <v>373</v>
      </c>
      <c r="D456" s="99" t="s">
        <v>520</v>
      </c>
      <c r="E456" s="99" t="s">
        <v>120</v>
      </c>
      <c r="F456" s="99" t="s">
        <v>506</v>
      </c>
      <c r="G456" s="99" t="s">
        <v>468</v>
      </c>
      <c r="H456" s="99" t="str">
        <f t="shared" si="432"/>
        <v>บริหารธุรกิจบัณฑิต สาขาการจัดการธุรกิจค้าปลีก ใหม่ ปี 2557</v>
      </c>
      <c r="I456" s="99" t="e">
        <f t="array" aca="1" ref="I456" ca="1">_xludf.IFNA(INDEX(รายชื่ออาจารย์ตามสาขา!$F:$F,MATCH('เอกสารหมายเลข 1 ส่งเสิรม (2)'!$T456,รายชื่ออาจารย์ตามสาขา!$B:$B,0)),"บุคคลภายนอก")</f>
        <v>#NAME?</v>
      </c>
      <c r="J456" s="100" t="e">
        <f t="shared" ca="1" si="434"/>
        <v>#NAME?</v>
      </c>
      <c r="K456" s="100" t="e">
        <f t="shared" ca="1" si="435"/>
        <v>#NAME?</v>
      </c>
      <c r="L456" s="100"/>
      <c r="M456" s="100" t="e">
        <f t="shared" ca="1" si="436"/>
        <v>#NAME?</v>
      </c>
      <c r="N456" s="100" t="e">
        <f t="shared" ca="1" si="437"/>
        <v>#NAME?</v>
      </c>
      <c r="O456" s="100" t="e">
        <f t="shared" ca="1" si="433"/>
        <v>#NAME?</v>
      </c>
      <c r="P456" s="100" t="e">
        <f t="shared" ca="1" si="428"/>
        <v>#NAME?</v>
      </c>
      <c r="Q456" s="97"/>
      <c r="R456" s="97"/>
      <c r="S456" s="99"/>
      <c r="T456" s="8">
        <v>3540100344895</v>
      </c>
      <c r="U456" s="8">
        <v>3540100344895</v>
      </c>
      <c r="V456" s="68">
        <f t="shared" si="429"/>
        <v>1</v>
      </c>
      <c r="W456" s="68" t="e">
        <f t="shared" ca="1" si="430"/>
        <v>#NAME?</v>
      </c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</row>
    <row r="457" spans="1:43" ht="21.75" customHeight="1">
      <c r="A457" s="97"/>
      <c r="B457" s="98" t="s">
        <v>528</v>
      </c>
      <c r="C457" s="98" t="s">
        <v>373</v>
      </c>
      <c r="D457" s="99" t="s">
        <v>520</v>
      </c>
      <c r="E457" s="99" t="s">
        <v>120</v>
      </c>
      <c r="F457" s="99" t="s">
        <v>506</v>
      </c>
      <c r="G457" s="99" t="s">
        <v>468</v>
      </c>
      <c r="H457" s="99" t="str">
        <f t="shared" si="432"/>
        <v>บริหารธุรกิจบัณฑิต สาขาการจัดการธุรกิจค้าปลีก ใหม่ ปี 2557</v>
      </c>
      <c r="I457" s="99" t="e">
        <f t="array" aca="1" ref="I457" ca="1">_xludf.IFNA(INDEX(รายชื่ออาจารย์ตามสาขา!$F:$F,MATCH('เอกสารหมายเลข 1 ส่งเสิรม (2)'!$T457,รายชื่ออาจารย์ตามสาขา!$B:$B,0)),"บุคคลภายนอก")</f>
        <v>#NAME?</v>
      </c>
      <c r="J457" s="100" t="e">
        <f t="shared" ca="1" si="434"/>
        <v>#NAME?</v>
      </c>
      <c r="K457" s="100" t="e">
        <f t="shared" ca="1" si="435"/>
        <v>#NAME?</v>
      </c>
      <c r="L457" s="100"/>
      <c r="M457" s="100" t="e">
        <f t="shared" ca="1" si="436"/>
        <v>#NAME?</v>
      </c>
      <c r="N457" s="100" t="e">
        <f t="shared" ca="1" si="437"/>
        <v>#NAME?</v>
      </c>
      <c r="O457" s="100" t="e">
        <f t="shared" ca="1" si="433"/>
        <v>#NAME?</v>
      </c>
      <c r="P457" s="100" t="e">
        <f t="shared" ca="1" si="428"/>
        <v>#NAME?</v>
      </c>
      <c r="Q457" s="97"/>
      <c r="R457" s="97"/>
      <c r="S457" s="99"/>
      <c r="T457" s="8">
        <v>5470100064512</v>
      </c>
      <c r="U457" s="8">
        <v>5470100064512</v>
      </c>
      <c r="V457" s="68">
        <f t="shared" si="429"/>
        <v>1</v>
      </c>
      <c r="W457" s="68" t="e">
        <f t="shared" ca="1" si="430"/>
        <v>#NAME?</v>
      </c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</row>
    <row r="458" spans="1:43" ht="21.75" customHeight="1">
      <c r="A458" s="97"/>
      <c r="B458" s="98" t="s">
        <v>544</v>
      </c>
      <c r="C458" s="98" t="s">
        <v>373</v>
      </c>
      <c r="D458" s="99" t="s">
        <v>520</v>
      </c>
      <c r="E458" s="99" t="s">
        <v>120</v>
      </c>
      <c r="F458" s="99" t="s">
        <v>506</v>
      </c>
      <c r="G458" s="99" t="s">
        <v>468</v>
      </c>
      <c r="H458" s="99" t="str">
        <f t="shared" si="432"/>
        <v>บริหารธุรกิจบัณฑิต สาขาการจัดการธุรกิจค้าปลีก ใหม่ ปี 2557</v>
      </c>
      <c r="I458" s="99" t="e">
        <f t="array" aca="1" ref="I458" ca="1">_xludf.IFNA(INDEX(รายชื่ออาจารย์ตามสาขา!$F:$F,MATCH('เอกสารหมายเลข 1 ส่งเสิรม (2)'!$T458,รายชื่ออาจารย์ตามสาขา!$B:$B,0)),"บุคคลภายนอก")</f>
        <v>#NAME?</v>
      </c>
      <c r="J458" s="100" t="e">
        <f t="shared" ca="1" si="434"/>
        <v>#NAME?</v>
      </c>
      <c r="K458" s="100" t="e">
        <f t="shared" ca="1" si="435"/>
        <v>#NAME?</v>
      </c>
      <c r="L458" s="100"/>
      <c r="M458" s="100" t="e">
        <f t="shared" ca="1" si="436"/>
        <v>#NAME?</v>
      </c>
      <c r="N458" s="100" t="e">
        <f t="shared" ca="1" si="437"/>
        <v>#NAME?</v>
      </c>
      <c r="O458" s="100" t="e">
        <f t="shared" ca="1" si="433"/>
        <v>#NAME?</v>
      </c>
      <c r="P458" s="100" t="e">
        <f t="shared" ca="1" si="428"/>
        <v>#NAME?</v>
      </c>
      <c r="Q458" s="97"/>
      <c r="R458" s="97"/>
      <c r="S458" s="99"/>
      <c r="T458" s="8">
        <v>3841400009127</v>
      </c>
      <c r="U458" s="8">
        <v>3841400009127</v>
      </c>
      <c r="V458" s="68">
        <f t="shared" si="429"/>
        <v>1</v>
      </c>
      <c r="W458" s="68" t="e">
        <f t="shared" ca="1" si="430"/>
        <v>#NAME?</v>
      </c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</row>
    <row r="459" spans="1:43" ht="21.75" customHeight="1">
      <c r="A459" s="103">
        <v>2</v>
      </c>
      <c r="B459" s="104" t="str">
        <f>F460&amp; " สาขา"&amp;D460&amp;" "&amp;E460&amp;" ปี "&amp;G460</f>
        <v>ปรัชญาดุษฎีบัณฑิต สาขาการบริหารการพัฒนา ปรับปรุง ปี 2559</v>
      </c>
      <c r="C459" s="104"/>
      <c r="D459" s="105"/>
      <c r="E459" s="105"/>
      <c r="F459" s="105"/>
      <c r="G459" s="105"/>
      <c r="H459" s="105"/>
      <c r="I459" s="105"/>
      <c r="J459" s="106" t="e">
        <f t="shared" ref="J459:O459" ca="1" si="438">SUMIF($H:$H,$B459,J:J)</f>
        <v>#NAME?</v>
      </c>
      <c r="K459" s="106" t="e">
        <f t="shared" ca="1" si="438"/>
        <v>#NAME?</v>
      </c>
      <c r="L459" s="106">
        <f t="shared" si="438"/>
        <v>0</v>
      </c>
      <c r="M459" s="106" t="e">
        <f t="shared" ca="1" si="438"/>
        <v>#NAME?</v>
      </c>
      <c r="N459" s="106" t="e">
        <f t="shared" ca="1" si="438"/>
        <v>#NAME?</v>
      </c>
      <c r="O459" s="106" t="e">
        <f t="shared" ca="1" si="438"/>
        <v>#NAME?</v>
      </c>
      <c r="P459" s="106" t="e">
        <f t="shared" ca="1" si="428"/>
        <v>#NAME?</v>
      </c>
      <c r="Q459" s="103"/>
      <c r="R459" s="103"/>
      <c r="S459" s="105"/>
      <c r="T459" s="58"/>
      <c r="U459" s="58"/>
      <c r="V459" s="68">
        <f t="shared" si="429"/>
        <v>0</v>
      </c>
      <c r="W459" s="68" t="e">
        <f t="shared" ca="1" si="430"/>
        <v>#NAME?</v>
      </c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  <c r="AL459" s="59"/>
      <c r="AM459" s="59"/>
      <c r="AN459" s="59"/>
      <c r="AO459" s="59"/>
      <c r="AP459" s="59"/>
      <c r="AQ459" s="59"/>
    </row>
    <row r="460" spans="1:43" ht="21.75" customHeight="1">
      <c r="A460" s="97"/>
      <c r="B460" s="98" t="s">
        <v>793</v>
      </c>
      <c r="C460" s="98" t="s">
        <v>373</v>
      </c>
      <c r="D460" s="99" t="s">
        <v>372</v>
      </c>
      <c r="E460" s="99" t="s">
        <v>46</v>
      </c>
      <c r="F460" s="99" t="s">
        <v>216</v>
      </c>
      <c r="G460" s="99" t="s">
        <v>45</v>
      </c>
      <c r="H460" s="99" t="str">
        <f t="shared" ref="H460:H464" si="439">F460&amp; " สาขา"&amp;D460&amp;" "&amp;E460&amp;" ปี "&amp;G460</f>
        <v>ปรัชญาดุษฎีบัณฑิต สาขาการบริหารการพัฒนา ปรับปรุง ปี 2559</v>
      </c>
      <c r="I460" s="99" t="e">
        <f t="array" aca="1" ref="I460" ca="1">_xludf.IFNA(INDEX(รายชื่ออาจารย์ตามสาขา!$F:$F,MATCH('เอกสารหมายเลข 1 ส่งเสิรม (2)'!$T460,รายชื่ออาจารย์ตามสาขา!$B:$B,0)),"บุคคลภายนอก")</f>
        <v>#NAME?</v>
      </c>
      <c r="J460" s="100" t="e">
        <f t="shared" ref="J460:J464" ca="1" si="440">IF(I460="ข้าราชการพลเรือนในสถาบันอุดมศึกษา",1,0)</f>
        <v>#NAME?</v>
      </c>
      <c r="K460" s="100" t="e">
        <f t="shared" ref="K460:K464" ca="1" si="441">IF(I460="พนักงานมหาวิทยาลัย",1,0)</f>
        <v>#NAME?</v>
      </c>
      <c r="L460" s="100"/>
      <c r="M460" s="100" t="e">
        <f t="shared" ref="M460:M464" ca="1" si="442">IF(I460="ลูกจ้างชั่วคราวรายเดือน",1,0)</f>
        <v>#NAME?</v>
      </c>
      <c r="N460" s="100" t="e">
        <f t="shared" ref="N460:N464" ca="1" si="443">IF(I460="อาจารย์พิเศษรายชั่วโมง",1,0)</f>
        <v>#NAME?</v>
      </c>
      <c r="O460" s="100" t="e">
        <f t="shared" ref="O460:O464" ca="1" si="444">IF(I460="บุคคลภายนอก",1,0)</f>
        <v>#NAME?</v>
      </c>
      <c r="P460" s="100" t="e">
        <f t="shared" ca="1" si="428"/>
        <v>#NAME?</v>
      </c>
      <c r="Q460" s="97"/>
      <c r="R460" s="97"/>
      <c r="S460" s="99"/>
      <c r="T460" s="8">
        <v>3479900234759</v>
      </c>
      <c r="U460" s="8">
        <v>3479900234759</v>
      </c>
      <c r="V460" s="68">
        <f t="shared" si="429"/>
        <v>1</v>
      </c>
      <c r="W460" s="68" t="e">
        <f t="shared" ca="1" si="430"/>
        <v>#NAME?</v>
      </c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</row>
    <row r="461" spans="1:43" ht="21.75" customHeight="1">
      <c r="A461" s="97"/>
      <c r="B461" s="98" t="s">
        <v>795</v>
      </c>
      <c r="C461" s="98" t="s">
        <v>373</v>
      </c>
      <c r="D461" s="99" t="s">
        <v>372</v>
      </c>
      <c r="E461" s="99" t="s">
        <v>46</v>
      </c>
      <c r="F461" s="99" t="s">
        <v>216</v>
      </c>
      <c r="G461" s="99" t="s">
        <v>45</v>
      </c>
      <c r="H461" s="99" t="str">
        <f t="shared" si="439"/>
        <v>ปรัชญาดุษฎีบัณฑิต สาขาการบริหารการพัฒนา ปรับปรุง ปี 2559</v>
      </c>
      <c r="I461" s="99" t="e">
        <f t="array" aca="1" ref="I461" ca="1">_xludf.IFNA(INDEX(รายชื่ออาจารย์ตามสาขา!$F:$F,MATCH('เอกสารหมายเลข 1 ส่งเสิรม (2)'!$T461,รายชื่ออาจารย์ตามสาขา!$B:$B,0)),"บุคคลภายนอก")</f>
        <v>#NAME?</v>
      </c>
      <c r="J461" s="100" t="e">
        <f t="shared" ca="1" si="440"/>
        <v>#NAME?</v>
      </c>
      <c r="K461" s="100" t="e">
        <f t="shared" ca="1" si="441"/>
        <v>#NAME?</v>
      </c>
      <c r="L461" s="100"/>
      <c r="M461" s="100" t="e">
        <f t="shared" ca="1" si="442"/>
        <v>#NAME?</v>
      </c>
      <c r="N461" s="100" t="e">
        <f t="shared" ca="1" si="443"/>
        <v>#NAME?</v>
      </c>
      <c r="O461" s="100" t="e">
        <f t="shared" ca="1" si="444"/>
        <v>#NAME?</v>
      </c>
      <c r="P461" s="100" t="e">
        <f t="shared" ca="1" si="428"/>
        <v>#NAME?</v>
      </c>
      <c r="Q461" s="97"/>
      <c r="R461" s="97"/>
      <c r="S461" s="99"/>
      <c r="T461" s="8">
        <v>3101800164312</v>
      </c>
      <c r="U461" s="8">
        <v>3101800164312</v>
      </c>
      <c r="V461" s="68">
        <f t="shared" si="429"/>
        <v>1</v>
      </c>
      <c r="W461" s="68" t="e">
        <f t="shared" ca="1" si="430"/>
        <v>#NAME?</v>
      </c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</row>
    <row r="462" spans="1:43" ht="21.75" customHeight="1">
      <c r="A462" s="148"/>
      <c r="B462" s="149" t="s">
        <v>370</v>
      </c>
      <c r="C462" s="149" t="s">
        <v>373</v>
      </c>
      <c r="D462" s="150" t="s">
        <v>372</v>
      </c>
      <c r="E462" s="150" t="s">
        <v>46</v>
      </c>
      <c r="F462" s="150" t="s">
        <v>216</v>
      </c>
      <c r="G462" s="150" t="s">
        <v>45</v>
      </c>
      <c r="H462" s="150" t="str">
        <f t="shared" si="439"/>
        <v>ปรัชญาดุษฎีบัณฑิต สาขาการบริหารการพัฒนา ปรับปรุง ปี 2559</v>
      </c>
      <c r="I462" s="150" t="e">
        <f t="array" aca="1" ref="I462" ca="1">_xludf.IFNA(INDEX(รายชื่ออาจารย์ตามสาขา!$F:$F,MATCH('เอกสารหมายเลข 1 ส่งเสิรม (2)'!$T462,รายชื่ออาจารย์ตามสาขา!$B:$B,0)),"บุคคลภายนอก")</f>
        <v>#NAME?</v>
      </c>
      <c r="J462" s="154" t="e">
        <f t="shared" ca="1" si="440"/>
        <v>#NAME?</v>
      </c>
      <c r="K462" s="151" t="e">
        <f t="shared" ca="1" si="441"/>
        <v>#NAME?</v>
      </c>
      <c r="L462" s="151"/>
      <c r="M462" s="151" t="e">
        <f t="shared" ca="1" si="442"/>
        <v>#NAME?</v>
      </c>
      <c r="N462" s="151" t="e">
        <f t="shared" ca="1" si="443"/>
        <v>#NAME?</v>
      </c>
      <c r="O462" s="151" t="e">
        <f t="shared" ca="1" si="444"/>
        <v>#NAME?</v>
      </c>
      <c r="P462" s="151" t="e">
        <f t="shared" ca="1" si="428"/>
        <v>#NAME?</v>
      </c>
      <c r="Q462" s="148"/>
      <c r="R462" s="148"/>
      <c r="S462" s="150" t="e">
        <f t="array" aca="1" ref="S462" ca="1">_xludf.IFNA(INDEX(รายชื่ออาจารย์ตามสาขา!$D:$D,MATCH('เอกสารหมายเลข 1 ส่งเสิรม (2)'!$T462,รายชื่ออาจารย์ตามสาขา!$B:$B,0)),"")</f>
        <v>#NAME?</v>
      </c>
      <c r="T462" s="92">
        <v>3449900319142</v>
      </c>
      <c r="U462" s="92">
        <v>3449900319142</v>
      </c>
      <c r="V462" s="152">
        <f t="shared" si="429"/>
        <v>1</v>
      </c>
      <c r="W462" s="152" t="e">
        <f t="shared" ca="1" si="430"/>
        <v>#NAME?</v>
      </c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84"/>
      <c r="AM462" s="84"/>
      <c r="AN462" s="84"/>
      <c r="AO462" s="84"/>
      <c r="AP462" s="84"/>
      <c r="AQ462" s="84"/>
    </row>
    <row r="463" spans="1:43" ht="21.75" customHeight="1">
      <c r="A463" s="97"/>
      <c r="B463" s="98" t="s">
        <v>796</v>
      </c>
      <c r="C463" s="98" t="s">
        <v>373</v>
      </c>
      <c r="D463" s="99" t="s">
        <v>372</v>
      </c>
      <c r="E463" s="99" t="s">
        <v>46</v>
      </c>
      <c r="F463" s="99" t="s">
        <v>216</v>
      </c>
      <c r="G463" s="99" t="s">
        <v>45</v>
      </c>
      <c r="H463" s="99" t="str">
        <f t="shared" si="439"/>
        <v>ปรัชญาดุษฎีบัณฑิต สาขาการบริหารการพัฒนา ปรับปรุง ปี 2559</v>
      </c>
      <c r="I463" s="99" t="e">
        <f t="array" aca="1" ref="I463" ca="1">_xludf.IFNA(INDEX(รายชื่ออาจารย์ตามสาขา!$F:$F,MATCH('เอกสารหมายเลข 1 ส่งเสิรม (2)'!$T463,รายชื่ออาจารย์ตามสาขา!$B:$B,0)),"บุคคลภายนอก")</f>
        <v>#NAME?</v>
      </c>
      <c r="J463" s="100" t="e">
        <f t="shared" ca="1" si="440"/>
        <v>#NAME?</v>
      </c>
      <c r="K463" s="100" t="e">
        <f t="shared" ca="1" si="441"/>
        <v>#NAME?</v>
      </c>
      <c r="L463" s="100"/>
      <c r="M463" s="100" t="e">
        <f t="shared" ca="1" si="442"/>
        <v>#NAME?</v>
      </c>
      <c r="N463" s="100" t="e">
        <f t="shared" ca="1" si="443"/>
        <v>#NAME?</v>
      </c>
      <c r="O463" s="100" t="e">
        <f t="shared" ca="1" si="444"/>
        <v>#NAME?</v>
      </c>
      <c r="P463" s="100" t="e">
        <f t="shared" ca="1" si="428"/>
        <v>#NAME?</v>
      </c>
      <c r="Q463" s="97"/>
      <c r="R463" s="97"/>
      <c r="S463" s="99"/>
      <c r="T463" s="8">
        <v>3100603302401</v>
      </c>
      <c r="U463" s="8">
        <v>3100603302401</v>
      </c>
      <c r="V463" s="68">
        <f t="shared" si="429"/>
        <v>1</v>
      </c>
      <c r="W463" s="68" t="e">
        <f t="shared" ca="1" si="430"/>
        <v>#NAME?</v>
      </c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</row>
    <row r="464" spans="1:43" ht="21.75" customHeight="1">
      <c r="A464" s="97"/>
      <c r="B464" s="98" t="s">
        <v>529</v>
      </c>
      <c r="C464" s="98" t="s">
        <v>373</v>
      </c>
      <c r="D464" s="99" t="s">
        <v>372</v>
      </c>
      <c r="E464" s="99" t="s">
        <v>46</v>
      </c>
      <c r="F464" s="99" t="s">
        <v>216</v>
      </c>
      <c r="G464" s="99" t="s">
        <v>45</v>
      </c>
      <c r="H464" s="99" t="str">
        <f t="shared" si="439"/>
        <v>ปรัชญาดุษฎีบัณฑิต สาขาการบริหารการพัฒนา ปรับปรุง ปี 2559</v>
      </c>
      <c r="I464" s="99" t="e">
        <f t="array" aca="1" ref="I464" ca="1">_xludf.IFNA(INDEX(รายชื่ออาจารย์ตามสาขา!$F:$F,MATCH('เอกสารหมายเลข 1 ส่งเสิรม (2)'!$T464,รายชื่ออาจารย์ตามสาขา!$B:$B,0)),"บุคคลภายนอก")</f>
        <v>#NAME?</v>
      </c>
      <c r="J464" s="100" t="e">
        <f t="shared" ca="1" si="440"/>
        <v>#NAME?</v>
      </c>
      <c r="K464" s="100" t="e">
        <f t="shared" ca="1" si="441"/>
        <v>#NAME?</v>
      </c>
      <c r="L464" s="100"/>
      <c r="M464" s="100" t="e">
        <f t="shared" ca="1" si="442"/>
        <v>#NAME?</v>
      </c>
      <c r="N464" s="100" t="e">
        <f t="shared" ca="1" si="443"/>
        <v>#NAME?</v>
      </c>
      <c r="O464" s="100" t="e">
        <f t="shared" ca="1" si="444"/>
        <v>#NAME?</v>
      </c>
      <c r="P464" s="100" t="e">
        <f t="shared" ca="1" si="428"/>
        <v>#NAME?</v>
      </c>
      <c r="Q464" s="97"/>
      <c r="R464" s="97"/>
      <c r="S464" s="99"/>
      <c r="T464" s="8">
        <v>3340701601061</v>
      </c>
      <c r="U464" s="8">
        <v>3340701601061</v>
      </c>
      <c r="V464" s="68">
        <f t="shared" si="429"/>
        <v>1</v>
      </c>
      <c r="W464" s="68" t="e">
        <f t="shared" ca="1" si="430"/>
        <v>#NAME?</v>
      </c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</row>
    <row r="465" spans="1:43" ht="21.75" customHeight="1">
      <c r="A465" s="103">
        <v>3</v>
      </c>
      <c r="B465" s="104" t="str">
        <f>F466&amp; " สาขา"&amp;D466&amp;" "&amp;E466&amp;" ปี "&amp;G466</f>
        <v>บริหารธุรกิจบัณฑิต สาขาคอมพิวเตอร์ธุรกิจ ปรับปรุง ปี 2559</v>
      </c>
      <c r="C465" s="104"/>
      <c r="D465" s="105"/>
      <c r="E465" s="105"/>
      <c r="F465" s="105"/>
      <c r="G465" s="105"/>
      <c r="H465" s="105"/>
      <c r="I465" s="105"/>
      <c r="J465" s="106" t="e">
        <f t="shared" ref="J465:O465" ca="1" si="445">SUMIF($H:$H,$B465,J:J)</f>
        <v>#NAME?</v>
      </c>
      <c r="K465" s="106" t="e">
        <f t="shared" ca="1" si="445"/>
        <v>#NAME?</v>
      </c>
      <c r="L465" s="106">
        <f t="shared" si="445"/>
        <v>0</v>
      </c>
      <c r="M465" s="106" t="e">
        <f t="shared" ca="1" si="445"/>
        <v>#NAME?</v>
      </c>
      <c r="N465" s="106" t="e">
        <f t="shared" ca="1" si="445"/>
        <v>#NAME?</v>
      </c>
      <c r="O465" s="106" t="e">
        <f t="shared" ca="1" si="445"/>
        <v>#NAME?</v>
      </c>
      <c r="P465" s="106" t="e">
        <f t="shared" ca="1" si="428"/>
        <v>#NAME?</v>
      </c>
      <c r="Q465" s="103"/>
      <c r="R465" s="103"/>
      <c r="S465" s="105"/>
      <c r="T465" s="58"/>
      <c r="U465" s="58"/>
      <c r="V465" s="68">
        <f t="shared" si="429"/>
        <v>0</v>
      </c>
      <c r="W465" s="68" t="e">
        <f t="shared" ca="1" si="430"/>
        <v>#NAME?</v>
      </c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59"/>
      <c r="AO465" s="59"/>
      <c r="AP465" s="59"/>
      <c r="AQ465" s="59"/>
    </row>
    <row r="466" spans="1:43" ht="21.75" customHeight="1">
      <c r="A466" s="97"/>
      <c r="B466" s="98" t="s">
        <v>568</v>
      </c>
      <c r="C466" s="98" t="s">
        <v>373</v>
      </c>
      <c r="D466" s="99" t="s">
        <v>565</v>
      </c>
      <c r="E466" s="99" t="s">
        <v>46</v>
      </c>
      <c r="F466" s="99" t="s">
        <v>506</v>
      </c>
      <c r="G466" s="99" t="s">
        <v>45</v>
      </c>
      <c r="H466" s="99" t="str">
        <f t="shared" ref="H466:H470" si="446">F466&amp; " สาขา"&amp;D466&amp;" "&amp;E466&amp;" ปี "&amp;G466</f>
        <v>บริหารธุรกิจบัณฑิต สาขาคอมพิวเตอร์ธุรกิจ ปรับปรุง ปี 2559</v>
      </c>
      <c r="I466" s="99" t="e">
        <f t="array" aca="1" ref="I466" ca="1">_xludf.IFNA(INDEX(รายชื่ออาจารย์ตามสาขา!$F:$F,MATCH('เอกสารหมายเลข 1 ส่งเสิรม (2)'!$T466,รายชื่ออาจารย์ตามสาขา!$B:$B,0)),"บุคคลภายนอก")</f>
        <v>#NAME?</v>
      </c>
      <c r="J466" s="100" t="e">
        <f t="shared" ref="J466:J470" ca="1" si="447">IF(I466="ข้าราชการพลเรือนในสถาบันอุดมศึกษา",1,0)</f>
        <v>#NAME?</v>
      </c>
      <c r="K466" s="100" t="e">
        <f t="shared" ref="K466:K470" ca="1" si="448">IF(I466="พนักงานมหาวิทยาลัย",1,0)</f>
        <v>#NAME?</v>
      </c>
      <c r="L466" s="100"/>
      <c r="M466" s="100" t="e">
        <f t="shared" ref="M466:M470" ca="1" si="449">IF(I466="ลูกจ้างชั่วคราวรายเดือน",1,0)</f>
        <v>#NAME?</v>
      </c>
      <c r="N466" s="100" t="e">
        <f t="shared" ref="N466:N470" ca="1" si="450">IF(I466="อาจารย์พิเศษรายชั่วโมง",1,0)</f>
        <v>#NAME?</v>
      </c>
      <c r="O466" s="100" t="e">
        <f t="shared" ref="O466:O470" ca="1" si="451">IF(I466="บุคคลภายนอก",1,0)</f>
        <v>#NAME?</v>
      </c>
      <c r="P466" s="100" t="e">
        <f t="shared" ca="1" si="428"/>
        <v>#NAME?</v>
      </c>
      <c r="Q466" s="97"/>
      <c r="R466" s="97"/>
      <c r="S466" s="99"/>
      <c r="T466" s="8">
        <v>3470101494875</v>
      </c>
      <c r="U466" s="8">
        <v>3470101494875</v>
      </c>
      <c r="V466" s="68">
        <f t="shared" si="429"/>
        <v>1</v>
      </c>
      <c r="W466" s="68" t="e">
        <f t="shared" ca="1" si="430"/>
        <v>#NAME?</v>
      </c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</row>
    <row r="467" spans="1:43" ht="21.75" customHeight="1">
      <c r="A467" s="97"/>
      <c r="B467" s="98" t="s">
        <v>566</v>
      </c>
      <c r="C467" s="98" t="s">
        <v>373</v>
      </c>
      <c r="D467" s="99" t="s">
        <v>565</v>
      </c>
      <c r="E467" s="99" t="s">
        <v>46</v>
      </c>
      <c r="F467" s="99" t="s">
        <v>506</v>
      </c>
      <c r="G467" s="99" t="s">
        <v>45</v>
      </c>
      <c r="H467" s="99" t="str">
        <f t="shared" si="446"/>
        <v>บริหารธุรกิจบัณฑิต สาขาคอมพิวเตอร์ธุรกิจ ปรับปรุง ปี 2559</v>
      </c>
      <c r="I467" s="99" t="e">
        <f t="array" aca="1" ref="I467" ca="1">_xludf.IFNA(INDEX(รายชื่ออาจารย์ตามสาขา!$F:$F,MATCH('เอกสารหมายเลข 1 ส่งเสิรม (2)'!$T467,รายชื่ออาจารย์ตามสาขา!$B:$B,0)),"บุคคลภายนอก")</f>
        <v>#NAME?</v>
      </c>
      <c r="J467" s="100" t="e">
        <f t="shared" ca="1" si="447"/>
        <v>#NAME?</v>
      </c>
      <c r="K467" s="100" t="e">
        <f t="shared" ca="1" si="448"/>
        <v>#NAME?</v>
      </c>
      <c r="L467" s="100"/>
      <c r="M467" s="100" t="e">
        <f t="shared" ca="1" si="449"/>
        <v>#NAME?</v>
      </c>
      <c r="N467" s="100" t="e">
        <f t="shared" ca="1" si="450"/>
        <v>#NAME?</v>
      </c>
      <c r="O467" s="100" t="e">
        <f t="shared" ca="1" si="451"/>
        <v>#NAME?</v>
      </c>
      <c r="P467" s="100" t="e">
        <f t="shared" ca="1" si="428"/>
        <v>#NAME?</v>
      </c>
      <c r="Q467" s="97"/>
      <c r="R467" s="97"/>
      <c r="S467" s="99"/>
      <c r="T467" s="8">
        <v>3309901154741</v>
      </c>
      <c r="U467" s="8">
        <v>3309901154741</v>
      </c>
      <c r="V467" s="68">
        <f t="shared" si="429"/>
        <v>1</v>
      </c>
      <c r="W467" s="68" t="e">
        <f t="shared" ca="1" si="430"/>
        <v>#NAME?</v>
      </c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</row>
    <row r="468" spans="1:43" ht="21.75" customHeight="1">
      <c r="A468" s="97"/>
      <c r="B468" s="98" t="s">
        <v>570</v>
      </c>
      <c r="C468" s="98" t="s">
        <v>373</v>
      </c>
      <c r="D468" s="99" t="s">
        <v>565</v>
      </c>
      <c r="E468" s="99" t="s">
        <v>46</v>
      </c>
      <c r="F468" s="99" t="s">
        <v>506</v>
      </c>
      <c r="G468" s="99" t="s">
        <v>45</v>
      </c>
      <c r="H468" s="99" t="str">
        <f t="shared" si="446"/>
        <v>บริหารธุรกิจบัณฑิต สาขาคอมพิวเตอร์ธุรกิจ ปรับปรุง ปี 2559</v>
      </c>
      <c r="I468" s="99" t="e">
        <f t="array" aca="1" ref="I468" ca="1">_xludf.IFNA(INDEX(รายชื่ออาจารย์ตามสาขา!$F:$F,MATCH('เอกสารหมายเลข 1 ส่งเสิรม (2)'!$T468,รายชื่ออาจารย์ตามสาขา!$B:$B,0)),"บุคคลภายนอก")</f>
        <v>#NAME?</v>
      </c>
      <c r="J468" s="100" t="e">
        <f t="shared" ca="1" si="447"/>
        <v>#NAME?</v>
      </c>
      <c r="K468" s="100" t="e">
        <f t="shared" ca="1" si="448"/>
        <v>#NAME?</v>
      </c>
      <c r="L468" s="100"/>
      <c r="M468" s="100" t="e">
        <f t="shared" ca="1" si="449"/>
        <v>#NAME?</v>
      </c>
      <c r="N468" s="100" t="e">
        <f t="shared" ca="1" si="450"/>
        <v>#NAME?</v>
      </c>
      <c r="O468" s="100" t="e">
        <f t="shared" ca="1" si="451"/>
        <v>#NAME?</v>
      </c>
      <c r="P468" s="100" t="e">
        <f t="shared" ca="1" si="428"/>
        <v>#NAME?</v>
      </c>
      <c r="Q468" s="97"/>
      <c r="R468" s="97"/>
      <c r="S468" s="99"/>
      <c r="T468" s="8">
        <v>3480600276695</v>
      </c>
      <c r="U468" s="8">
        <v>3480600276695</v>
      </c>
      <c r="V468" s="68">
        <f t="shared" si="429"/>
        <v>1</v>
      </c>
      <c r="W468" s="68" t="e">
        <f t="shared" ca="1" si="430"/>
        <v>#NAME?</v>
      </c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</row>
    <row r="469" spans="1:43" ht="21.75" customHeight="1">
      <c r="A469" s="97"/>
      <c r="B469" s="98" t="s">
        <v>571</v>
      </c>
      <c r="C469" s="98" t="s">
        <v>373</v>
      </c>
      <c r="D469" s="99" t="s">
        <v>565</v>
      </c>
      <c r="E469" s="99" t="s">
        <v>46</v>
      </c>
      <c r="F469" s="99" t="s">
        <v>506</v>
      </c>
      <c r="G469" s="99" t="s">
        <v>45</v>
      </c>
      <c r="H469" s="99" t="str">
        <f t="shared" si="446"/>
        <v>บริหารธุรกิจบัณฑิต สาขาคอมพิวเตอร์ธุรกิจ ปรับปรุง ปี 2559</v>
      </c>
      <c r="I469" s="99" t="e">
        <f t="array" aca="1" ref="I469" ca="1">_xludf.IFNA(INDEX(รายชื่ออาจารย์ตามสาขา!$F:$F,MATCH('เอกสารหมายเลข 1 ส่งเสิรม (2)'!$T469,รายชื่ออาจารย์ตามสาขา!$B:$B,0)),"บุคคลภายนอก")</f>
        <v>#NAME?</v>
      </c>
      <c r="J469" s="100" t="e">
        <f t="shared" ca="1" si="447"/>
        <v>#NAME?</v>
      </c>
      <c r="K469" s="100" t="e">
        <f t="shared" ca="1" si="448"/>
        <v>#NAME?</v>
      </c>
      <c r="L469" s="100"/>
      <c r="M469" s="100" t="e">
        <f t="shared" ca="1" si="449"/>
        <v>#NAME?</v>
      </c>
      <c r="N469" s="100" t="e">
        <f t="shared" ca="1" si="450"/>
        <v>#NAME?</v>
      </c>
      <c r="O469" s="100" t="e">
        <f t="shared" ca="1" si="451"/>
        <v>#NAME?</v>
      </c>
      <c r="P469" s="100" t="e">
        <f t="shared" ca="1" si="428"/>
        <v>#NAME?</v>
      </c>
      <c r="Q469" s="97"/>
      <c r="R469" s="97"/>
      <c r="S469" s="99"/>
      <c r="T469" s="8">
        <v>3490200025946</v>
      </c>
      <c r="U469" s="8">
        <v>3490200025946</v>
      </c>
      <c r="V469" s="68">
        <f t="shared" si="429"/>
        <v>1</v>
      </c>
      <c r="W469" s="68" t="e">
        <f t="shared" ca="1" si="430"/>
        <v>#NAME?</v>
      </c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</row>
    <row r="470" spans="1:43" ht="21.75" customHeight="1">
      <c r="A470" s="97"/>
      <c r="B470" s="98" t="s">
        <v>564</v>
      </c>
      <c r="C470" s="98" t="s">
        <v>373</v>
      </c>
      <c r="D470" s="99" t="s">
        <v>565</v>
      </c>
      <c r="E470" s="99" t="s">
        <v>46</v>
      </c>
      <c r="F470" s="99" t="s">
        <v>506</v>
      </c>
      <c r="G470" s="99" t="s">
        <v>45</v>
      </c>
      <c r="H470" s="99" t="str">
        <f t="shared" si="446"/>
        <v>บริหารธุรกิจบัณฑิต สาขาคอมพิวเตอร์ธุรกิจ ปรับปรุง ปี 2559</v>
      </c>
      <c r="I470" s="99" t="e">
        <f t="array" aca="1" ref="I470" ca="1">_xludf.IFNA(INDEX(รายชื่ออาจารย์ตามสาขา!$F:$F,MATCH('เอกสารหมายเลข 1 ส่งเสิรม (2)'!$T470,รายชื่ออาจารย์ตามสาขา!$B:$B,0)),"บุคคลภายนอก")</f>
        <v>#NAME?</v>
      </c>
      <c r="J470" s="100" t="e">
        <f t="shared" ca="1" si="447"/>
        <v>#NAME?</v>
      </c>
      <c r="K470" s="100" t="e">
        <f t="shared" ca="1" si="448"/>
        <v>#NAME?</v>
      </c>
      <c r="L470" s="100"/>
      <c r="M470" s="100" t="e">
        <f t="shared" ca="1" si="449"/>
        <v>#NAME?</v>
      </c>
      <c r="N470" s="100" t="e">
        <f t="shared" ca="1" si="450"/>
        <v>#NAME?</v>
      </c>
      <c r="O470" s="100" t="e">
        <f t="shared" ca="1" si="451"/>
        <v>#NAME?</v>
      </c>
      <c r="P470" s="100" t="e">
        <f t="shared" ca="1" si="428"/>
        <v>#NAME?</v>
      </c>
      <c r="Q470" s="97"/>
      <c r="R470" s="97"/>
      <c r="S470" s="99"/>
      <c r="T470" s="8">
        <v>1409900198519</v>
      </c>
      <c r="U470" s="8">
        <v>1409900198519</v>
      </c>
      <c r="V470" s="68">
        <f t="shared" si="429"/>
        <v>1</v>
      </c>
      <c r="W470" s="68" t="e">
        <f t="shared" ca="1" si="430"/>
        <v>#NAME?</v>
      </c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</row>
    <row r="471" spans="1:43" ht="21.75" customHeight="1">
      <c r="A471" s="103">
        <v>4</v>
      </c>
      <c r="B471" s="104" t="str">
        <f>F472&amp; " สาขา"&amp;D472&amp;" "&amp;E472&amp;" ปี "&amp;G472</f>
        <v>นิเทศศาสตรบัณฑิต สาขานิเทศศาสตร์ ปรับปรุง ปี 2560</v>
      </c>
      <c r="C471" s="104"/>
      <c r="D471" s="105"/>
      <c r="E471" s="105"/>
      <c r="F471" s="105"/>
      <c r="G471" s="105"/>
      <c r="H471" s="105"/>
      <c r="I471" s="105"/>
      <c r="J471" s="106" t="e">
        <f t="shared" ref="J471:O471" ca="1" si="452">SUMIF($H:$H,$B471,J:J)</f>
        <v>#NAME?</v>
      </c>
      <c r="K471" s="106" t="e">
        <f t="shared" ca="1" si="452"/>
        <v>#NAME?</v>
      </c>
      <c r="L471" s="106">
        <f t="shared" si="452"/>
        <v>0</v>
      </c>
      <c r="M471" s="106" t="e">
        <f t="shared" ca="1" si="452"/>
        <v>#NAME?</v>
      </c>
      <c r="N471" s="106" t="e">
        <f t="shared" ca="1" si="452"/>
        <v>#NAME?</v>
      </c>
      <c r="O471" s="106" t="e">
        <f t="shared" ca="1" si="452"/>
        <v>#NAME?</v>
      </c>
      <c r="P471" s="106" t="e">
        <f t="shared" ca="1" si="428"/>
        <v>#NAME?</v>
      </c>
      <c r="Q471" s="103"/>
      <c r="R471" s="103"/>
      <c r="S471" s="105"/>
      <c r="T471" s="58"/>
      <c r="U471" s="58"/>
      <c r="V471" s="68">
        <f t="shared" si="429"/>
        <v>0</v>
      </c>
      <c r="W471" s="68" t="e">
        <f t="shared" ca="1" si="430"/>
        <v>#NAME?</v>
      </c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</row>
    <row r="472" spans="1:43" ht="21.75" customHeight="1">
      <c r="A472" s="97"/>
      <c r="B472" s="98" t="s">
        <v>573</v>
      </c>
      <c r="C472" s="98" t="s">
        <v>373</v>
      </c>
      <c r="D472" s="99" t="s">
        <v>576</v>
      </c>
      <c r="E472" s="99" t="s">
        <v>46</v>
      </c>
      <c r="F472" s="99" t="s">
        <v>575</v>
      </c>
      <c r="G472" s="99" t="s">
        <v>174</v>
      </c>
      <c r="H472" s="99" t="str">
        <f t="shared" ref="H472:H476" si="453">F472&amp; " สาขา"&amp;D472&amp;" "&amp;E472&amp;" ปี "&amp;G472</f>
        <v>นิเทศศาสตรบัณฑิต สาขานิเทศศาสตร์ ปรับปรุง ปี 2560</v>
      </c>
      <c r="I472" s="99" t="e">
        <f t="array" aca="1" ref="I472" ca="1">_xludf.IFNA(INDEX(รายชื่ออาจารย์ตามสาขา!$F:$F,MATCH('เอกสารหมายเลข 1 ส่งเสิรม (2)'!$T472,รายชื่ออาจารย์ตามสาขา!$B:$B,0)),"บุคคลภายนอก")</f>
        <v>#NAME?</v>
      </c>
      <c r="J472" s="100" t="e">
        <f t="shared" ref="J472:J476" ca="1" si="454">IF(I472="ข้าราชการพลเรือนในสถาบันอุดมศึกษา",1,0)</f>
        <v>#NAME?</v>
      </c>
      <c r="K472" s="100" t="e">
        <f t="shared" ref="K472:K476" ca="1" si="455">IF(I472="พนักงานมหาวิทยาลัย",1,0)</f>
        <v>#NAME?</v>
      </c>
      <c r="L472" s="100"/>
      <c r="M472" s="100" t="e">
        <f t="shared" ref="M472:M476" ca="1" si="456">IF(I472="ลูกจ้างชั่วคราวรายเดือน",1,0)</f>
        <v>#NAME?</v>
      </c>
      <c r="N472" s="100" t="e">
        <f t="shared" ref="N472:N476" ca="1" si="457">IF(I472="อาจารย์พิเศษรายชั่วโมง",1,0)</f>
        <v>#NAME?</v>
      </c>
      <c r="O472" s="100" t="e">
        <f t="shared" ref="O472:O476" ca="1" si="458">IF(I472="บุคคลภายนอก",1,0)</f>
        <v>#NAME?</v>
      </c>
      <c r="P472" s="100" t="e">
        <f t="shared" ca="1" si="428"/>
        <v>#NAME?</v>
      </c>
      <c r="Q472" s="97"/>
      <c r="R472" s="97"/>
      <c r="S472" s="99"/>
      <c r="T472" s="8">
        <v>1471200023930</v>
      </c>
      <c r="U472" s="8">
        <v>1471200023930</v>
      </c>
      <c r="V472" s="68">
        <f t="shared" si="429"/>
        <v>1</v>
      </c>
      <c r="W472" s="68" t="e">
        <f t="shared" ca="1" si="430"/>
        <v>#NAME?</v>
      </c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</row>
    <row r="473" spans="1:43" ht="21.75" customHeight="1">
      <c r="A473" s="97"/>
      <c r="B473" s="98" t="s">
        <v>578</v>
      </c>
      <c r="C473" s="98" t="s">
        <v>373</v>
      </c>
      <c r="D473" s="99" t="s">
        <v>576</v>
      </c>
      <c r="E473" s="99" t="s">
        <v>46</v>
      </c>
      <c r="F473" s="99" t="s">
        <v>575</v>
      </c>
      <c r="G473" s="99" t="s">
        <v>174</v>
      </c>
      <c r="H473" s="99" t="str">
        <f t="shared" si="453"/>
        <v>นิเทศศาสตรบัณฑิต สาขานิเทศศาสตร์ ปรับปรุง ปี 2560</v>
      </c>
      <c r="I473" s="99" t="e">
        <f t="array" aca="1" ref="I473" ca="1">_xludf.IFNA(INDEX(รายชื่ออาจารย์ตามสาขา!$F:$F,MATCH('เอกสารหมายเลข 1 ส่งเสิรม (2)'!$T473,รายชื่ออาจารย์ตามสาขา!$B:$B,0)),"บุคคลภายนอก")</f>
        <v>#NAME?</v>
      </c>
      <c r="J473" s="100" t="e">
        <f t="shared" ca="1" si="454"/>
        <v>#NAME?</v>
      </c>
      <c r="K473" s="100" t="e">
        <f t="shared" ca="1" si="455"/>
        <v>#NAME?</v>
      </c>
      <c r="L473" s="100"/>
      <c r="M473" s="100" t="e">
        <f t="shared" ca="1" si="456"/>
        <v>#NAME?</v>
      </c>
      <c r="N473" s="100" t="e">
        <f t="shared" ca="1" si="457"/>
        <v>#NAME?</v>
      </c>
      <c r="O473" s="100" t="e">
        <f t="shared" ca="1" si="458"/>
        <v>#NAME?</v>
      </c>
      <c r="P473" s="100" t="e">
        <f t="shared" ca="1" si="428"/>
        <v>#NAME?</v>
      </c>
      <c r="Q473" s="97"/>
      <c r="R473" s="97"/>
      <c r="S473" s="99"/>
      <c r="T473" s="8">
        <v>3479900230346</v>
      </c>
      <c r="U473" s="8">
        <v>3479900230346</v>
      </c>
      <c r="V473" s="68">
        <f t="shared" si="429"/>
        <v>1</v>
      </c>
      <c r="W473" s="68" t="e">
        <f t="shared" ca="1" si="430"/>
        <v>#NAME?</v>
      </c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</row>
    <row r="474" spans="1:43" ht="21.75" customHeight="1">
      <c r="A474" s="97"/>
      <c r="B474" s="98" t="s">
        <v>579</v>
      </c>
      <c r="C474" s="98" t="s">
        <v>373</v>
      </c>
      <c r="D474" s="99" t="s">
        <v>576</v>
      </c>
      <c r="E474" s="99" t="s">
        <v>46</v>
      </c>
      <c r="F474" s="99" t="s">
        <v>575</v>
      </c>
      <c r="G474" s="99" t="s">
        <v>174</v>
      </c>
      <c r="H474" s="99" t="str">
        <f t="shared" si="453"/>
        <v>นิเทศศาสตรบัณฑิต สาขานิเทศศาสตร์ ปรับปรุง ปี 2560</v>
      </c>
      <c r="I474" s="99" t="e">
        <f t="array" aca="1" ref="I474" ca="1">_xludf.IFNA(INDEX(รายชื่ออาจารย์ตามสาขา!$F:$F,MATCH('เอกสารหมายเลข 1 ส่งเสิรม (2)'!$T474,รายชื่ออาจารย์ตามสาขา!$B:$B,0)),"บุคคลภายนอก")</f>
        <v>#NAME?</v>
      </c>
      <c r="J474" s="100" t="e">
        <f t="shared" ca="1" si="454"/>
        <v>#NAME?</v>
      </c>
      <c r="K474" s="100" t="e">
        <f t="shared" ca="1" si="455"/>
        <v>#NAME?</v>
      </c>
      <c r="L474" s="100"/>
      <c r="M474" s="100" t="e">
        <f t="shared" ca="1" si="456"/>
        <v>#NAME?</v>
      </c>
      <c r="N474" s="100" t="e">
        <f t="shared" ca="1" si="457"/>
        <v>#NAME?</v>
      </c>
      <c r="O474" s="100" t="e">
        <f t="shared" ca="1" si="458"/>
        <v>#NAME?</v>
      </c>
      <c r="P474" s="100" t="e">
        <f t="shared" ca="1" si="428"/>
        <v>#NAME?</v>
      </c>
      <c r="Q474" s="97"/>
      <c r="R474" s="97"/>
      <c r="S474" s="99"/>
      <c r="T474" s="8">
        <v>5410800002234</v>
      </c>
      <c r="U474" s="8">
        <v>5410800002234</v>
      </c>
      <c r="V474" s="68">
        <f t="shared" si="429"/>
        <v>1</v>
      </c>
      <c r="W474" s="68" t="e">
        <f t="shared" ca="1" si="430"/>
        <v>#NAME?</v>
      </c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</row>
    <row r="475" spans="1:43" ht="21.75" customHeight="1">
      <c r="A475" s="97"/>
      <c r="B475" s="98" t="s">
        <v>580</v>
      </c>
      <c r="C475" s="98" t="s">
        <v>373</v>
      </c>
      <c r="D475" s="99" t="s">
        <v>576</v>
      </c>
      <c r="E475" s="99" t="s">
        <v>46</v>
      </c>
      <c r="F475" s="99" t="s">
        <v>575</v>
      </c>
      <c r="G475" s="99" t="s">
        <v>174</v>
      </c>
      <c r="H475" s="99" t="str">
        <f t="shared" si="453"/>
        <v>นิเทศศาสตรบัณฑิต สาขานิเทศศาสตร์ ปรับปรุง ปี 2560</v>
      </c>
      <c r="I475" s="99" t="e">
        <f t="array" aca="1" ref="I475" ca="1">_xludf.IFNA(INDEX(รายชื่ออาจารย์ตามสาขา!$F:$F,MATCH('เอกสารหมายเลข 1 ส่งเสิรม (2)'!$T475,รายชื่ออาจารย์ตามสาขา!$B:$B,0)),"บุคคลภายนอก")</f>
        <v>#NAME?</v>
      </c>
      <c r="J475" s="100" t="e">
        <f t="shared" ca="1" si="454"/>
        <v>#NAME?</v>
      </c>
      <c r="K475" s="100" t="e">
        <f t="shared" ca="1" si="455"/>
        <v>#NAME?</v>
      </c>
      <c r="L475" s="100"/>
      <c r="M475" s="100" t="e">
        <f t="shared" ca="1" si="456"/>
        <v>#NAME?</v>
      </c>
      <c r="N475" s="100" t="e">
        <f t="shared" ca="1" si="457"/>
        <v>#NAME?</v>
      </c>
      <c r="O475" s="100" t="e">
        <f t="shared" ca="1" si="458"/>
        <v>#NAME?</v>
      </c>
      <c r="P475" s="100" t="e">
        <f t="shared" ca="1" si="428"/>
        <v>#NAME?</v>
      </c>
      <c r="Q475" s="97"/>
      <c r="R475" s="97"/>
      <c r="S475" s="99"/>
      <c r="T475" s="8">
        <v>5479900023606</v>
      </c>
      <c r="U475" s="8">
        <v>5479900023606</v>
      </c>
      <c r="V475" s="68">
        <f t="shared" si="429"/>
        <v>1</v>
      </c>
      <c r="W475" s="68" t="e">
        <f t="shared" ca="1" si="430"/>
        <v>#NAME?</v>
      </c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</row>
    <row r="476" spans="1:43" ht="21.75" customHeight="1">
      <c r="A476" s="97"/>
      <c r="B476" s="98" t="s">
        <v>577</v>
      </c>
      <c r="C476" s="98" t="s">
        <v>373</v>
      </c>
      <c r="D476" s="99" t="s">
        <v>576</v>
      </c>
      <c r="E476" s="99" t="s">
        <v>46</v>
      </c>
      <c r="F476" s="99" t="s">
        <v>575</v>
      </c>
      <c r="G476" s="99" t="s">
        <v>174</v>
      </c>
      <c r="H476" s="99" t="str">
        <f t="shared" si="453"/>
        <v>นิเทศศาสตรบัณฑิต สาขานิเทศศาสตร์ ปรับปรุง ปี 2560</v>
      </c>
      <c r="I476" s="99" t="e">
        <f t="array" aca="1" ref="I476" ca="1">_xludf.IFNA(INDEX(รายชื่ออาจารย์ตามสาขา!$F:$F,MATCH('เอกสารหมายเลข 1 ส่งเสิรม (2)'!$T476,รายชื่ออาจารย์ตามสาขา!$B:$B,0)),"บุคคลภายนอก")</f>
        <v>#NAME?</v>
      </c>
      <c r="J476" s="100" t="e">
        <f t="shared" ca="1" si="454"/>
        <v>#NAME?</v>
      </c>
      <c r="K476" s="100" t="e">
        <f t="shared" ca="1" si="455"/>
        <v>#NAME?</v>
      </c>
      <c r="L476" s="100"/>
      <c r="M476" s="100" t="e">
        <f t="shared" ca="1" si="456"/>
        <v>#NAME?</v>
      </c>
      <c r="N476" s="100" t="e">
        <f t="shared" ca="1" si="457"/>
        <v>#NAME?</v>
      </c>
      <c r="O476" s="100" t="e">
        <f t="shared" ca="1" si="458"/>
        <v>#NAME?</v>
      </c>
      <c r="P476" s="100" t="e">
        <f t="shared" ca="1" si="428"/>
        <v>#NAME?</v>
      </c>
      <c r="Q476" s="97"/>
      <c r="R476" s="97"/>
      <c r="S476" s="99"/>
      <c r="T476" s="8">
        <v>3479900027184</v>
      </c>
      <c r="U476" s="8">
        <v>3479900027184</v>
      </c>
      <c r="V476" s="68">
        <f t="shared" si="429"/>
        <v>1</v>
      </c>
      <c r="W476" s="68" t="e">
        <f t="shared" ca="1" si="430"/>
        <v>#NAME?</v>
      </c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</row>
    <row r="477" spans="1:43" ht="21.75" customHeight="1">
      <c r="A477" s="103">
        <v>5</v>
      </c>
      <c r="B477" s="104" t="str">
        <f>F478&amp; " สาขา"&amp;D478&amp;" "&amp;E478&amp;" ปี "&amp;G478</f>
        <v>บริหารธุรกิจบัณฑิต สาขาบริหารธุรกิจ ปรับปรุง ปี 2559</v>
      </c>
      <c r="C477" s="104"/>
      <c r="D477" s="105"/>
      <c r="E477" s="105"/>
      <c r="F477" s="105"/>
      <c r="G477" s="105"/>
      <c r="H477" s="105"/>
      <c r="I477" s="105"/>
      <c r="J477" s="106" t="e">
        <f t="shared" ref="J477:O477" ca="1" si="459">SUMIF($H:$H,$B477,J:J)</f>
        <v>#NAME?</v>
      </c>
      <c r="K477" s="106" t="e">
        <f t="shared" ca="1" si="459"/>
        <v>#NAME?</v>
      </c>
      <c r="L477" s="106">
        <f t="shared" si="459"/>
        <v>0</v>
      </c>
      <c r="M477" s="106" t="e">
        <f t="shared" ca="1" si="459"/>
        <v>#NAME?</v>
      </c>
      <c r="N477" s="106" t="e">
        <f t="shared" ca="1" si="459"/>
        <v>#NAME?</v>
      </c>
      <c r="O477" s="106" t="e">
        <f t="shared" ca="1" si="459"/>
        <v>#NAME?</v>
      </c>
      <c r="P477" s="106" t="e">
        <f t="shared" ca="1" si="428"/>
        <v>#NAME?</v>
      </c>
      <c r="Q477" s="103"/>
      <c r="R477" s="103"/>
      <c r="S477" s="105"/>
      <c r="T477" s="58"/>
      <c r="U477" s="58"/>
      <c r="V477" s="68">
        <f t="shared" si="429"/>
        <v>0</v>
      </c>
      <c r="W477" s="68" t="e">
        <f t="shared" ca="1" si="430"/>
        <v>#NAME?</v>
      </c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  <c r="AL477" s="59"/>
      <c r="AM477" s="59"/>
      <c r="AN477" s="59"/>
      <c r="AO477" s="59"/>
      <c r="AP477" s="59"/>
      <c r="AQ477" s="59"/>
    </row>
    <row r="478" spans="1:43" ht="21.75" customHeight="1">
      <c r="A478" s="97"/>
      <c r="B478" s="98" t="s">
        <v>797</v>
      </c>
      <c r="C478" s="98" t="s">
        <v>373</v>
      </c>
      <c r="D478" s="99" t="s">
        <v>507</v>
      </c>
      <c r="E478" s="99" t="s">
        <v>46</v>
      </c>
      <c r="F478" s="99" t="s">
        <v>506</v>
      </c>
      <c r="G478" s="99" t="s">
        <v>45</v>
      </c>
      <c r="H478" s="99" t="str">
        <f t="shared" ref="H478:H489" si="460">F478&amp; " สาขา"&amp;D478&amp;" "&amp;E478&amp;" ปี "&amp;G478</f>
        <v>บริหารธุรกิจบัณฑิต สาขาบริหารธุรกิจ ปรับปรุง ปี 2559</v>
      </c>
      <c r="I478" s="99" t="e">
        <f t="array" aca="1" ref="I478" ca="1">_xludf.IFNA(INDEX(รายชื่ออาจารย์ตามสาขา!$F:$F,MATCH('เอกสารหมายเลข 1 ส่งเสิรม (2)'!$T478,รายชื่ออาจารย์ตามสาขา!$B:$B,0)),"บุคคลภายนอก")</f>
        <v>#NAME?</v>
      </c>
      <c r="J478" s="100" t="e">
        <f t="shared" ref="J478:J489" ca="1" si="461">IF(I478="ข้าราชการพลเรือนในสถาบันอุดมศึกษา",1,0)</f>
        <v>#NAME?</v>
      </c>
      <c r="K478" s="100" t="e">
        <f t="shared" ref="K478:K489" ca="1" si="462">IF(I478="พนักงานมหาวิทยาลัย",1,0)</f>
        <v>#NAME?</v>
      </c>
      <c r="L478" s="100"/>
      <c r="M478" s="100" t="e">
        <f t="shared" ref="M478:M489" ca="1" si="463">IF(I478="ลูกจ้างชั่วคราวรายเดือน",1,0)</f>
        <v>#NAME?</v>
      </c>
      <c r="N478" s="100" t="e">
        <f t="shared" ref="N478:N489" ca="1" si="464">IF(I478="อาจารย์พิเศษรายชั่วโมง",1,0)</f>
        <v>#NAME?</v>
      </c>
      <c r="O478" s="100" t="e">
        <f t="shared" ref="O478:O489" ca="1" si="465">IF(I478="บุคคลภายนอก",1,0)</f>
        <v>#NAME?</v>
      </c>
      <c r="P478" s="100" t="e">
        <f t="shared" ca="1" si="428"/>
        <v>#NAME?</v>
      </c>
      <c r="Q478" s="97"/>
      <c r="R478" s="97"/>
      <c r="S478" s="99"/>
      <c r="T478" s="8">
        <v>3670200023232</v>
      </c>
      <c r="U478" s="8">
        <v>3670200023232</v>
      </c>
      <c r="V478" s="68">
        <f t="shared" si="429"/>
        <v>1</v>
      </c>
      <c r="W478" s="68" t="e">
        <f t="shared" ca="1" si="430"/>
        <v>#NAME?</v>
      </c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</row>
    <row r="479" spans="1:43" ht="21.75" customHeight="1">
      <c r="A479" s="97"/>
      <c r="B479" s="98" t="s">
        <v>798</v>
      </c>
      <c r="C479" s="98" t="s">
        <v>373</v>
      </c>
      <c r="D479" s="99" t="s">
        <v>507</v>
      </c>
      <c r="E479" s="99" t="s">
        <v>46</v>
      </c>
      <c r="F479" s="99" t="s">
        <v>506</v>
      </c>
      <c r="G479" s="99" t="s">
        <v>45</v>
      </c>
      <c r="H479" s="99" t="str">
        <f t="shared" si="460"/>
        <v>บริหารธุรกิจบัณฑิต สาขาบริหารธุรกิจ ปรับปรุง ปี 2559</v>
      </c>
      <c r="I479" s="99" t="e">
        <f t="array" aca="1" ref="I479" ca="1">_xludf.IFNA(INDEX(รายชื่ออาจารย์ตามสาขา!$F:$F,MATCH('เอกสารหมายเลข 1 ส่งเสิรม (2)'!$T479,รายชื่ออาจารย์ตามสาขา!$B:$B,0)),"บุคคลภายนอก")</f>
        <v>#NAME?</v>
      </c>
      <c r="J479" s="100" t="e">
        <f t="shared" ca="1" si="461"/>
        <v>#NAME?</v>
      </c>
      <c r="K479" s="100" t="e">
        <f t="shared" ca="1" si="462"/>
        <v>#NAME?</v>
      </c>
      <c r="L479" s="100"/>
      <c r="M479" s="100" t="e">
        <f t="shared" ca="1" si="463"/>
        <v>#NAME?</v>
      </c>
      <c r="N479" s="100" t="e">
        <f t="shared" ca="1" si="464"/>
        <v>#NAME?</v>
      </c>
      <c r="O479" s="100" t="e">
        <f t="shared" ca="1" si="465"/>
        <v>#NAME?</v>
      </c>
      <c r="P479" s="100" t="e">
        <f t="shared" ca="1" si="428"/>
        <v>#NAME?</v>
      </c>
      <c r="Q479" s="97"/>
      <c r="R479" s="97"/>
      <c r="S479" s="99"/>
      <c r="T479" s="8">
        <v>3730101331825</v>
      </c>
      <c r="U479" s="8">
        <v>3730101331825</v>
      </c>
      <c r="V479" s="68">
        <f t="shared" si="429"/>
        <v>1</v>
      </c>
      <c r="W479" s="68" t="e">
        <f t="shared" ca="1" si="430"/>
        <v>#NAME?</v>
      </c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</row>
    <row r="480" spans="1:43" ht="21.75" customHeight="1">
      <c r="A480" s="97"/>
      <c r="B480" s="98" t="s">
        <v>799</v>
      </c>
      <c r="C480" s="98" t="s">
        <v>373</v>
      </c>
      <c r="D480" s="99" t="s">
        <v>507</v>
      </c>
      <c r="E480" s="99" t="s">
        <v>46</v>
      </c>
      <c r="F480" s="99" t="s">
        <v>506</v>
      </c>
      <c r="G480" s="99" t="s">
        <v>45</v>
      </c>
      <c r="H480" s="99" t="str">
        <f t="shared" si="460"/>
        <v>บริหารธุรกิจบัณฑิต สาขาบริหารธุรกิจ ปรับปรุง ปี 2559</v>
      </c>
      <c r="I480" s="99" t="e">
        <f t="array" aca="1" ref="I480" ca="1">_xludf.IFNA(INDEX(รายชื่ออาจารย์ตามสาขา!$F:$F,MATCH('เอกสารหมายเลข 1 ส่งเสิรม (2)'!$T480,รายชื่ออาจารย์ตามสาขา!$B:$B,0)),"บุคคลภายนอก")</f>
        <v>#NAME?</v>
      </c>
      <c r="J480" s="100" t="e">
        <f t="shared" ca="1" si="461"/>
        <v>#NAME?</v>
      </c>
      <c r="K480" s="100" t="e">
        <f t="shared" ca="1" si="462"/>
        <v>#NAME?</v>
      </c>
      <c r="L480" s="100"/>
      <c r="M480" s="100" t="e">
        <f t="shared" ca="1" si="463"/>
        <v>#NAME?</v>
      </c>
      <c r="N480" s="100" t="e">
        <f t="shared" ca="1" si="464"/>
        <v>#NAME?</v>
      </c>
      <c r="O480" s="100" t="e">
        <f t="shared" ca="1" si="465"/>
        <v>#NAME?</v>
      </c>
      <c r="P480" s="100" t="e">
        <f t="shared" ca="1" si="428"/>
        <v>#NAME?</v>
      </c>
      <c r="Q480" s="97"/>
      <c r="R480" s="97"/>
      <c r="S480" s="99"/>
      <c r="T480" s="8">
        <v>3470100295917</v>
      </c>
      <c r="U480" s="8">
        <v>3470100295917</v>
      </c>
      <c r="V480" s="68">
        <f t="shared" si="429"/>
        <v>1</v>
      </c>
      <c r="W480" s="68" t="e">
        <f t="shared" ca="1" si="430"/>
        <v>#NAME?</v>
      </c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</row>
    <row r="481" spans="1:43" ht="21.75" customHeight="1">
      <c r="A481" s="97"/>
      <c r="B481" s="98" t="s">
        <v>525</v>
      </c>
      <c r="C481" s="98" t="s">
        <v>373</v>
      </c>
      <c r="D481" s="99" t="s">
        <v>507</v>
      </c>
      <c r="E481" s="99" t="s">
        <v>46</v>
      </c>
      <c r="F481" s="99" t="s">
        <v>506</v>
      </c>
      <c r="G481" s="99" t="s">
        <v>45</v>
      </c>
      <c r="H481" s="99" t="str">
        <f t="shared" si="460"/>
        <v>บริหารธุรกิจบัณฑิต สาขาบริหารธุรกิจ ปรับปรุง ปี 2559</v>
      </c>
      <c r="I481" s="99" t="e">
        <f t="array" aca="1" ref="I481" ca="1">_xludf.IFNA(INDEX(รายชื่ออาจารย์ตามสาขา!$F:$F,MATCH('เอกสารหมายเลข 1 ส่งเสิรม (2)'!$T481,รายชื่ออาจารย์ตามสาขา!$B:$B,0)),"บุคคลภายนอก")</f>
        <v>#NAME?</v>
      </c>
      <c r="J481" s="100" t="e">
        <f t="shared" ca="1" si="461"/>
        <v>#NAME?</v>
      </c>
      <c r="K481" s="100" t="e">
        <f t="shared" ca="1" si="462"/>
        <v>#NAME?</v>
      </c>
      <c r="L481" s="100"/>
      <c r="M481" s="100" t="e">
        <f t="shared" ca="1" si="463"/>
        <v>#NAME?</v>
      </c>
      <c r="N481" s="100" t="e">
        <f t="shared" ca="1" si="464"/>
        <v>#NAME?</v>
      </c>
      <c r="O481" s="100" t="e">
        <f t="shared" ca="1" si="465"/>
        <v>#NAME?</v>
      </c>
      <c r="P481" s="100" t="e">
        <f t="shared" ca="1" si="428"/>
        <v>#NAME?</v>
      </c>
      <c r="Q481" s="97"/>
      <c r="R481" s="97"/>
      <c r="S481" s="99"/>
      <c r="T481" s="8">
        <v>3461300275422</v>
      </c>
      <c r="U481" s="8">
        <v>3461300275422</v>
      </c>
      <c r="V481" s="68">
        <f t="shared" si="429"/>
        <v>1</v>
      </c>
      <c r="W481" s="68" t="e">
        <f t="shared" ca="1" si="430"/>
        <v>#NAME?</v>
      </c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</row>
    <row r="482" spans="1:43" ht="21.75" customHeight="1">
      <c r="A482" s="97"/>
      <c r="B482" s="98" t="s">
        <v>591</v>
      </c>
      <c r="C482" s="98" t="s">
        <v>373</v>
      </c>
      <c r="D482" s="99" t="s">
        <v>507</v>
      </c>
      <c r="E482" s="99" t="s">
        <v>46</v>
      </c>
      <c r="F482" s="99" t="s">
        <v>506</v>
      </c>
      <c r="G482" s="99" t="s">
        <v>45</v>
      </c>
      <c r="H482" s="99" t="str">
        <f t="shared" si="460"/>
        <v>บริหารธุรกิจบัณฑิต สาขาบริหารธุรกิจ ปรับปรุง ปี 2559</v>
      </c>
      <c r="I482" s="99" t="e">
        <f t="array" aca="1" ref="I482" ca="1">_xludf.IFNA(INDEX(รายชื่ออาจารย์ตามสาขา!$F:$F,MATCH('เอกสารหมายเลข 1 ส่งเสิรม (2)'!$T482,รายชื่ออาจารย์ตามสาขา!$B:$B,0)),"บุคคลภายนอก")</f>
        <v>#NAME?</v>
      </c>
      <c r="J482" s="100" t="e">
        <f t="shared" ca="1" si="461"/>
        <v>#NAME?</v>
      </c>
      <c r="K482" s="100" t="e">
        <f t="shared" ca="1" si="462"/>
        <v>#NAME?</v>
      </c>
      <c r="L482" s="100"/>
      <c r="M482" s="100" t="e">
        <f t="shared" ca="1" si="463"/>
        <v>#NAME?</v>
      </c>
      <c r="N482" s="100" t="e">
        <f t="shared" ca="1" si="464"/>
        <v>#NAME?</v>
      </c>
      <c r="O482" s="100" t="e">
        <f t="shared" ca="1" si="465"/>
        <v>#NAME?</v>
      </c>
      <c r="P482" s="100" t="e">
        <f t="shared" ca="1" si="428"/>
        <v>#NAME?</v>
      </c>
      <c r="Q482" s="97"/>
      <c r="R482" s="97"/>
      <c r="S482" s="99"/>
      <c r="T482" s="8">
        <v>1470100065117</v>
      </c>
      <c r="U482" s="8">
        <v>1470100065117</v>
      </c>
      <c r="V482" s="68">
        <f t="shared" si="429"/>
        <v>1</v>
      </c>
      <c r="W482" s="68" t="e">
        <f t="shared" ca="1" si="430"/>
        <v>#NAME?</v>
      </c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</row>
    <row r="483" spans="1:43" ht="21.75" customHeight="1">
      <c r="A483" s="97"/>
      <c r="B483" s="98" t="s">
        <v>533</v>
      </c>
      <c r="C483" s="98" t="s">
        <v>373</v>
      </c>
      <c r="D483" s="99" t="s">
        <v>507</v>
      </c>
      <c r="E483" s="99" t="s">
        <v>46</v>
      </c>
      <c r="F483" s="99" t="s">
        <v>506</v>
      </c>
      <c r="G483" s="99" t="s">
        <v>45</v>
      </c>
      <c r="H483" s="99" t="str">
        <f t="shared" si="460"/>
        <v>บริหารธุรกิจบัณฑิต สาขาบริหารธุรกิจ ปรับปรุง ปี 2559</v>
      </c>
      <c r="I483" s="99" t="e">
        <f t="array" aca="1" ref="I483" ca="1">_xludf.IFNA(INDEX(รายชื่ออาจารย์ตามสาขา!$F:$F,MATCH('เอกสารหมายเลข 1 ส่งเสิรม (2)'!$T483,รายชื่ออาจารย์ตามสาขา!$B:$B,0)),"บุคคลภายนอก")</f>
        <v>#NAME?</v>
      </c>
      <c r="J483" s="100" t="e">
        <f t="shared" ca="1" si="461"/>
        <v>#NAME?</v>
      </c>
      <c r="K483" s="100" t="e">
        <f t="shared" ca="1" si="462"/>
        <v>#NAME?</v>
      </c>
      <c r="L483" s="100"/>
      <c r="M483" s="100" t="e">
        <f t="shared" ca="1" si="463"/>
        <v>#NAME?</v>
      </c>
      <c r="N483" s="100" t="e">
        <f t="shared" ca="1" si="464"/>
        <v>#NAME?</v>
      </c>
      <c r="O483" s="100" t="e">
        <f t="shared" ca="1" si="465"/>
        <v>#NAME?</v>
      </c>
      <c r="P483" s="100" t="e">
        <f t="shared" ca="1" si="428"/>
        <v>#NAME?</v>
      </c>
      <c r="Q483" s="97"/>
      <c r="R483" s="97"/>
      <c r="S483" s="99"/>
      <c r="T483" s="8">
        <v>3400101728361</v>
      </c>
      <c r="U483" s="8">
        <v>3400101728361</v>
      </c>
      <c r="V483" s="68">
        <f t="shared" si="429"/>
        <v>1</v>
      </c>
      <c r="W483" s="68" t="e">
        <f t="shared" ca="1" si="430"/>
        <v>#NAME?</v>
      </c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</row>
    <row r="484" spans="1:43" ht="21.75" customHeight="1">
      <c r="A484" s="97"/>
      <c r="B484" s="98" t="s">
        <v>800</v>
      </c>
      <c r="C484" s="98" t="s">
        <v>373</v>
      </c>
      <c r="D484" s="99" t="s">
        <v>507</v>
      </c>
      <c r="E484" s="99" t="s">
        <v>46</v>
      </c>
      <c r="F484" s="99" t="s">
        <v>506</v>
      </c>
      <c r="G484" s="99" t="s">
        <v>45</v>
      </c>
      <c r="H484" s="99" t="str">
        <f t="shared" si="460"/>
        <v>บริหารธุรกิจบัณฑิต สาขาบริหารธุรกิจ ปรับปรุง ปี 2559</v>
      </c>
      <c r="I484" s="99" t="e">
        <f t="array" aca="1" ref="I484" ca="1">_xludf.IFNA(INDEX(รายชื่ออาจารย์ตามสาขา!$F:$F,MATCH('เอกสารหมายเลข 1 ส่งเสิรม (2)'!$T484,รายชื่ออาจารย์ตามสาขา!$B:$B,0)),"บุคคลภายนอก")</f>
        <v>#NAME?</v>
      </c>
      <c r="J484" s="100" t="e">
        <f t="shared" ca="1" si="461"/>
        <v>#NAME?</v>
      </c>
      <c r="K484" s="100" t="e">
        <f t="shared" ca="1" si="462"/>
        <v>#NAME?</v>
      </c>
      <c r="L484" s="100"/>
      <c r="M484" s="100" t="e">
        <f t="shared" ca="1" si="463"/>
        <v>#NAME?</v>
      </c>
      <c r="N484" s="100" t="e">
        <f t="shared" ca="1" si="464"/>
        <v>#NAME?</v>
      </c>
      <c r="O484" s="100" t="e">
        <f t="shared" ca="1" si="465"/>
        <v>#NAME?</v>
      </c>
      <c r="P484" s="100" t="e">
        <f t="shared" ca="1" si="428"/>
        <v>#NAME?</v>
      </c>
      <c r="Q484" s="97"/>
      <c r="R484" s="97"/>
      <c r="S484" s="99"/>
      <c r="T484" s="8">
        <v>3100902391341</v>
      </c>
      <c r="U484" s="8">
        <v>3100902391341</v>
      </c>
      <c r="V484" s="68">
        <f t="shared" si="429"/>
        <v>1</v>
      </c>
      <c r="W484" s="68" t="e">
        <f t="shared" ca="1" si="430"/>
        <v>#NAME?</v>
      </c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</row>
    <row r="485" spans="1:43" ht="21.75" customHeight="1">
      <c r="A485" s="97"/>
      <c r="B485" s="98" t="s">
        <v>801</v>
      </c>
      <c r="C485" s="98" t="s">
        <v>373</v>
      </c>
      <c r="D485" s="99" t="s">
        <v>507</v>
      </c>
      <c r="E485" s="99" t="s">
        <v>46</v>
      </c>
      <c r="F485" s="99" t="s">
        <v>506</v>
      </c>
      <c r="G485" s="99" t="s">
        <v>45</v>
      </c>
      <c r="H485" s="99" t="str">
        <f t="shared" si="460"/>
        <v>บริหารธุรกิจบัณฑิต สาขาบริหารธุรกิจ ปรับปรุง ปี 2559</v>
      </c>
      <c r="I485" s="99" t="e">
        <f t="array" aca="1" ref="I485" ca="1">_xludf.IFNA(INDEX(รายชื่ออาจารย์ตามสาขา!$F:$F,MATCH('เอกสารหมายเลข 1 ส่งเสิรม (2)'!$T485,รายชื่ออาจารย์ตามสาขา!$B:$B,0)),"บุคคลภายนอก")</f>
        <v>#NAME?</v>
      </c>
      <c r="J485" s="100" t="e">
        <f t="shared" ca="1" si="461"/>
        <v>#NAME?</v>
      </c>
      <c r="K485" s="100" t="e">
        <f t="shared" ca="1" si="462"/>
        <v>#NAME?</v>
      </c>
      <c r="L485" s="100"/>
      <c r="M485" s="100" t="e">
        <f t="shared" ca="1" si="463"/>
        <v>#NAME?</v>
      </c>
      <c r="N485" s="100" t="e">
        <f t="shared" ca="1" si="464"/>
        <v>#NAME?</v>
      </c>
      <c r="O485" s="100" t="e">
        <f t="shared" ca="1" si="465"/>
        <v>#NAME?</v>
      </c>
      <c r="P485" s="100" t="e">
        <f t="shared" ca="1" si="428"/>
        <v>#NAME?</v>
      </c>
      <c r="Q485" s="97"/>
      <c r="R485" s="97"/>
      <c r="S485" s="99"/>
      <c r="T485" s="8">
        <v>3100602030033</v>
      </c>
      <c r="U485" s="8">
        <v>3100602030033</v>
      </c>
      <c r="V485" s="68">
        <f t="shared" si="429"/>
        <v>1</v>
      </c>
      <c r="W485" s="68" t="e">
        <f t="shared" ca="1" si="430"/>
        <v>#NAME?</v>
      </c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</row>
    <row r="486" spans="1:43" ht="21.75" customHeight="1">
      <c r="A486" s="97"/>
      <c r="B486" s="98" t="s">
        <v>802</v>
      </c>
      <c r="C486" s="98" t="s">
        <v>373</v>
      </c>
      <c r="D486" s="99" t="s">
        <v>507</v>
      </c>
      <c r="E486" s="99" t="s">
        <v>46</v>
      </c>
      <c r="F486" s="99" t="s">
        <v>506</v>
      </c>
      <c r="G486" s="99" t="s">
        <v>45</v>
      </c>
      <c r="H486" s="99" t="str">
        <f t="shared" si="460"/>
        <v>บริหารธุรกิจบัณฑิต สาขาบริหารธุรกิจ ปรับปรุง ปี 2559</v>
      </c>
      <c r="I486" s="99" t="e">
        <f t="array" aca="1" ref="I486" ca="1">_xludf.IFNA(INDEX(รายชื่ออาจารย์ตามสาขา!$F:$F,MATCH('เอกสารหมายเลข 1 ส่งเสิรม (2)'!$T486,รายชื่ออาจารย์ตามสาขา!$B:$B,0)),"บุคคลภายนอก")</f>
        <v>#NAME?</v>
      </c>
      <c r="J486" s="100" t="e">
        <f t="shared" ca="1" si="461"/>
        <v>#NAME?</v>
      </c>
      <c r="K486" s="100" t="e">
        <f t="shared" ca="1" si="462"/>
        <v>#NAME?</v>
      </c>
      <c r="L486" s="100"/>
      <c r="M486" s="100" t="e">
        <f t="shared" ca="1" si="463"/>
        <v>#NAME?</v>
      </c>
      <c r="N486" s="100" t="e">
        <f t="shared" ca="1" si="464"/>
        <v>#NAME?</v>
      </c>
      <c r="O486" s="100" t="e">
        <f t="shared" ca="1" si="465"/>
        <v>#NAME?</v>
      </c>
      <c r="P486" s="100" t="e">
        <f t="shared" ca="1" si="428"/>
        <v>#NAME?</v>
      </c>
      <c r="Q486" s="97"/>
      <c r="R486" s="97"/>
      <c r="S486" s="99"/>
      <c r="T486" s="8">
        <v>3301200179601</v>
      </c>
      <c r="U486" s="8">
        <v>3301200179601</v>
      </c>
      <c r="V486" s="68">
        <f t="shared" si="429"/>
        <v>1</v>
      </c>
      <c r="W486" s="68" t="e">
        <f t="shared" ca="1" si="430"/>
        <v>#NAME?</v>
      </c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</row>
    <row r="487" spans="1:43" ht="21.75" customHeight="1">
      <c r="A487" s="97"/>
      <c r="B487" s="98" t="s">
        <v>511</v>
      </c>
      <c r="C487" s="98" t="s">
        <v>373</v>
      </c>
      <c r="D487" s="99" t="s">
        <v>507</v>
      </c>
      <c r="E487" s="99" t="s">
        <v>46</v>
      </c>
      <c r="F487" s="99" t="s">
        <v>506</v>
      </c>
      <c r="G487" s="99" t="s">
        <v>45</v>
      </c>
      <c r="H487" s="99" t="str">
        <f t="shared" si="460"/>
        <v>บริหารธุรกิจบัณฑิต สาขาบริหารธุรกิจ ปรับปรุง ปี 2559</v>
      </c>
      <c r="I487" s="99" t="e">
        <f t="array" aca="1" ref="I487" ca="1">_xludf.IFNA(INDEX(รายชื่ออาจารย์ตามสาขา!$F:$F,MATCH('เอกสารหมายเลข 1 ส่งเสิรม (2)'!$T487,รายชื่ออาจารย์ตามสาขา!$B:$B,0)),"บุคคลภายนอก")</f>
        <v>#NAME?</v>
      </c>
      <c r="J487" s="100" t="e">
        <f t="shared" ca="1" si="461"/>
        <v>#NAME?</v>
      </c>
      <c r="K487" s="100" t="e">
        <f t="shared" ca="1" si="462"/>
        <v>#NAME?</v>
      </c>
      <c r="L487" s="100"/>
      <c r="M487" s="100" t="e">
        <f t="shared" ca="1" si="463"/>
        <v>#NAME?</v>
      </c>
      <c r="N487" s="100" t="e">
        <f t="shared" ca="1" si="464"/>
        <v>#NAME?</v>
      </c>
      <c r="O487" s="100" t="e">
        <f t="shared" ca="1" si="465"/>
        <v>#NAME?</v>
      </c>
      <c r="P487" s="100" t="e">
        <f t="shared" ca="1" si="428"/>
        <v>#NAME?</v>
      </c>
      <c r="Q487" s="97"/>
      <c r="R487" s="97"/>
      <c r="S487" s="99"/>
      <c r="T487" s="8">
        <v>3470101516569</v>
      </c>
      <c r="U487" s="8">
        <v>3470101516569</v>
      </c>
      <c r="V487" s="68">
        <f t="shared" si="429"/>
        <v>1</v>
      </c>
      <c r="W487" s="68" t="e">
        <f t="shared" ca="1" si="430"/>
        <v>#NAME?</v>
      </c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</row>
    <row r="488" spans="1:43" ht="21.75" customHeight="1">
      <c r="A488" s="97"/>
      <c r="B488" s="98" t="s">
        <v>527</v>
      </c>
      <c r="C488" s="98" t="s">
        <v>373</v>
      </c>
      <c r="D488" s="99" t="s">
        <v>507</v>
      </c>
      <c r="E488" s="99" t="s">
        <v>46</v>
      </c>
      <c r="F488" s="99" t="s">
        <v>506</v>
      </c>
      <c r="G488" s="99" t="s">
        <v>45</v>
      </c>
      <c r="H488" s="99" t="str">
        <f t="shared" si="460"/>
        <v>บริหารธุรกิจบัณฑิต สาขาบริหารธุรกิจ ปรับปรุง ปี 2559</v>
      </c>
      <c r="I488" s="99" t="e">
        <f t="array" aca="1" ref="I488" ca="1">_xludf.IFNA(INDEX(รายชื่ออาจารย์ตามสาขา!$F:$F,MATCH('เอกสารหมายเลข 1 ส่งเสิรม (2)'!$T488,รายชื่ออาจารย์ตามสาขา!$B:$B,0)),"บุคคลภายนอก")</f>
        <v>#NAME?</v>
      </c>
      <c r="J488" s="100" t="e">
        <f t="shared" ca="1" si="461"/>
        <v>#NAME?</v>
      </c>
      <c r="K488" s="100" t="e">
        <f t="shared" ca="1" si="462"/>
        <v>#NAME?</v>
      </c>
      <c r="L488" s="100"/>
      <c r="M488" s="100" t="e">
        <f t="shared" ca="1" si="463"/>
        <v>#NAME?</v>
      </c>
      <c r="N488" s="100" t="e">
        <f t="shared" ca="1" si="464"/>
        <v>#NAME?</v>
      </c>
      <c r="O488" s="100" t="e">
        <f t="shared" ca="1" si="465"/>
        <v>#NAME?</v>
      </c>
      <c r="P488" s="100" t="e">
        <f t="shared" ca="1" si="428"/>
        <v>#NAME?</v>
      </c>
      <c r="Q488" s="97"/>
      <c r="R488" s="97"/>
      <c r="S488" s="99"/>
      <c r="T488" s="8">
        <v>3479900187599</v>
      </c>
      <c r="U488" s="8">
        <v>3479900187599</v>
      </c>
      <c r="V488" s="68">
        <f t="shared" si="429"/>
        <v>1</v>
      </c>
      <c r="W488" s="68" t="e">
        <f t="shared" ca="1" si="430"/>
        <v>#NAME?</v>
      </c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</row>
    <row r="489" spans="1:43" ht="21.75" customHeight="1">
      <c r="A489" s="97"/>
      <c r="B489" s="98" t="s">
        <v>524</v>
      </c>
      <c r="C489" s="98" t="s">
        <v>373</v>
      </c>
      <c r="D489" s="99" t="s">
        <v>507</v>
      </c>
      <c r="E489" s="99" t="s">
        <v>46</v>
      </c>
      <c r="F489" s="99" t="s">
        <v>506</v>
      </c>
      <c r="G489" s="99" t="s">
        <v>45</v>
      </c>
      <c r="H489" s="99" t="str">
        <f t="shared" si="460"/>
        <v>บริหารธุรกิจบัณฑิต สาขาบริหารธุรกิจ ปรับปรุง ปี 2559</v>
      </c>
      <c r="I489" s="99" t="e">
        <f t="array" aca="1" ref="I489" ca="1">_xludf.IFNA(INDEX(รายชื่ออาจารย์ตามสาขา!$F:$F,MATCH('เอกสารหมายเลข 1 ส่งเสิรม (2)'!$T489,รายชื่ออาจารย์ตามสาขา!$B:$B,0)),"บุคคลภายนอก")</f>
        <v>#NAME?</v>
      </c>
      <c r="J489" s="100" t="e">
        <f t="shared" ca="1" si="461"/>
        <v>#NAME?</v>
      </c>
      <c r="K489" s="100" t="e">
        <f t="shared" ca="1" si="462"/>
        <v>#NAME?</v>
      </c>
      <c r="L489" s="100"/>
      <c r="M489" s="100" t="e">
        <f t="shared" ca="1" si="463"/>
        <v>#NAME?</v>
      </c>
      <c r="N489" s="100" t="e">
        <f t="shared" ca="1" si="464"/>
        <v>#NAME?</v>
      </c>
      <c r="O489" s="100" t="e">
        <f t="shared" ca="1" si="465"/>
        <v>#NAME?</v>
      </c>
      <c r="P489" s="100" t="e">
        <f t="shared" ca="1" si="428"/>
        <v>#NAME?</v>
      </c>
      <c r="Q489" s="97"/>
      <c r="R489" s="97"/>
      <c r="S489" s="99"/>
      <c r="T489" s="8">
        <v>1479900019487</v>
      </c>
      <c r="U489" s="8">
        <v>1479900019487</v>
      </c>
      <c r="V489" s="68">
        <f t="shared" si="429"/>
        <v>1</v>
      </c>
      <c r="W489" s="68" t="e">
        <f t="shared" ca="1" si="430"/>
        <v>#NAME?</v>
      </c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</row>
    <row r="490" spans="1:43" ht="21.75" customHeight="1">
      <c r="A490" s="103">
        <v>6</v>
      </c>
      <c r="B490" s="104" t="str">
        <f>F491&amp; " สาขา"&amp;D491&amp;" "&amp;E491&amp;" ปี "&amp;G491</f>
        <v>บัญชีบัณฑิต สาขาบัญชี ปรับปรุง ปี 2559</v>
      </c>
      <c r="C490" s="104"/>
      <c r="D490" s="105"/>
      <c r="E490" s="105"/>
      <c r="F490" s="105"/>
      <c r="G490" s="105"/>
      <c r="H490" s="105"/>
      <c r="I490" s="105"/>
      <c r="J490" s="106" t="e">
        <f t="shared" ref="J490:O490" ca="1" si="466">SUMIF($H:$H,$B490,J:J)</f>
        <v>#NAME?</v>
      </c>
      <c r="K490" s="106" t="e">
        <f t="shared" ca="1" si="466"/>
        <v>#NAME?</v>
      </c>
      <c r="L490" s="106">
        <f t="shared" si="466"/>
        <v>0</v>
      </c>
      <c r="M490" s="106" t="e">
        <f t="shared" ca="1" si="466"/>
        <v>#NAME?</v>
      </c>
      <c r="N490" s="106" t="e">
        <f t="shared" ca="1" si="466"/>
        <v>#NAME?</v>
      </c>
      <c r="O490" s="106" t="e">
        <f t="shared" ca="1" si="466"/>
        <v>#NAME?</v>
      </c>
      <c r="P490" s="106" t="e">
        <f t="shared" ca="1" si="428"/>
        <v>#NAME?</v>
      </c>
      <c r="Q490" s="103"/>
      <c r="R490" s="103"/>
      <c r="S490" s="105"/>
      <c r="T490" s="58"/>
      <c r="U490" s="58"/>
      <c r="V490" s="68">
        <f t="shared" si="429"/>
        <v>0</v>
      </c>
      <c r="W490" s="68" t="e">
        <f t="shared" ca="1" si="430"/>
        <v>#NAME?</v>
      </c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  <c r="AL490" s="59"/>
      <c r="AM490" s="59"/>
      <c r="AN490" s="59"/>
      <c r="AO490" s="59"/>
      <c r="AP490" s="59"/>
      <c r="AQ490" s="59"/>
    </row>
    <row r="491" spans="1:43" ht="21.75" customHeight="1">
      <c r="A491" s="97"/>
      <c r="B491" s="98" t="s">
        <v>556</v>
      </c>
      <c r="C491" s="98" t="s">
        <v>373</v>
      </c>
      <c r="D491" s="99" t="s">
        <v>549</v>
      </c>
      <c r="E491" s="99" t="s">
        <v>46</v>
      </c>
      <c r="F491" s="99" t="s">
        <v>548</v>
      </c>
      <c r="G491" s="99" t="s">
        <v>45</v>
      </c>
      <c r="H491" s="99" t="str">
        <f t="shared" ref="H491:H495" si="467">F491&amp; " สาขา"&amp;D491&amp;" "&amp;E491&amp;" ปี "&amp;G491</f>
        <v>บัญชีบัณฑิต สาขาบัญชี ปรับปรุง ปี 2559</v>
      </c>
      <c r="I491" s="99" t="e">
        <f t="array" aca="1" ref="I491" ca="1">_xludf.IFNA(INDEX(รายชื่ออาจารย์ตามสาขา!$F:$F,MATCH('เอกสารหมายเลข 1 ส่งเสิรม (2)'!$T491,รายชื่ออาจารย์ตามสาขา!$B:$B,0)),"บุคคลภายนอก")</f>
        <v>#NAME?</v>
      </c>
      <c r="J491" s="100" t="e">
        <f t="shared" ref="J491:J495" ca="1" si="468">IF(I491="ข้าราชการพลเรือนในสถาบันอุดมศึกษา",1,0)</f>
        <v>#NAME?</v>
      </c>
      <c r="K491" s="100" t="e">
        <f t="shared" ref="K491:K495" ca="1" si="469">IF(I491="พนักงานมหาวิทยาลัย",1,0)</f>
        <v>#NAME?</v>
      </c>
      <c r="L491" s="100"/>
      <c r="M491" s="100" t="e">
        <f t="shared" ref="M491:M495" ca="1" si="470">IF(I491="ลูกจ้างชั่วคราวรายเดือน",1,0)</f>
        <v>#NAME?</v>
      </c>
      <c r="N491" s="100" t="e">
        <f t="shared" ref="N491:N495" ca="1" si="471">IF(I491="อาจารย์พิเศษรายชั่วโมง",1,0)</f>
        <v>#NAME?</v>
      </c>
      <c r="O491" s="100" t="e">
        <f t="shared" ref="O491:O495" ca="1" si="472">IF(I491="บุคคลภายนอก",1,0)</f>
        <v>#NAME?</v>
      </c>
      <c r="P491" s="100" t="e">
        <f t="shared" ca="1" si="428"/>
        <v>#NAME?</v>
      </c>
      <c r="Q491" s="97"/>
      <c r="R491" s="97"/>
      <c r="S491" s="99"/>
      <c r="T491" s="8">
        <v>3470101097426</v>
      </c>
      <c r="U491" s="8">
        <v>3470101097426</v>
      </c>
      <c r="V491" s="68">
        <f t="shared" si="429"/>
        <v>1</v>
      </c>
      <c r="W491" s="68" t="e">
        <f t="shared" ca="1" si="430"/>
        <v>#NAME?</v>
      </c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</row>
    <row r="492" spans="1:43" ht="21.75" customHeight="1">
      <c r="A492" s="97"/>
      <c r="B492" s="98" t="s">
        <v>552</v>
      </c>
      <c r="C492" s="98" t="s">
        <v>373</v>
      </c>
      <c r="D492" s="99" t="s">
        <v>549</v>
      </c>
      <c r="E492" s="99" t="s">
        <v>46</v>
      </c>
      <c r="F492" s="99" t="s">
        <v>548</v>
      </c>
      <c r="G492" s="99" t="s">
        <v>45</v>
      </c>
      <c r="H492" s="99" t="str">
        <f t="shared" si="467"/>
        <v>บัญชีบัณฑิต สาขาบัญชี ปรับปรุง ปี 2559</v>
      </c>
      <c r="I492" s="99" t="e">
        <f t="array" aca="1" ref="I492" ca="1">_xludf.IFNA(INDEX(รายชื่ออาจารย์ตามสาขา!$F:$F,MATCH('เอกสารหมายเลข 1 ส่งเสิรม (2)'!$T492,รายชื่ออาจารย์ตามสาขา!$B:$B,0)),"บุคคลภายนอก")</f>
        <v>#NAME?</v>
      </c>
      <c r="J492" s="100" t="e">
        <f t="shared" ca="1" si="468"/>
        <v>#NAME?</v>
      </c>
      <c r="K492" s="100" t="e">
        <f t="shared" ca="1" si="469"/>
        <v>#NAME?</v>
      </c>
      <c r="L492" s="100"/>
      <c r="M492" s="100" t="e">
        <f t="shared" ca="1" si="470"/>
        <v>#NAME?</v>
      </c>
      <c r="N492" s="100" t="e">
        <f t="shared" ca="1" si="471"/>
        <v>#NAME?</v>
      </c>
      <c r="O492" s="100" t="e">
        <f t="shared" ca="1" si="472"/>
        <v>#NAME?</v>
      </c>
      <c r="P492" s="100" t="e">
        <f t="shared" ca="1" si="428"/>
        <v>#NAME?</v>
      </c>
      <c r="Q492" s="97"/>
      <c r="R492" s="97"/>
      <c r="S492" s="99"/>
      <c r="T492" s="8">
        <v>3470101113138</v>
      </c>
      <c r="U492" s="8">
        <v>3470101113138</v>
      </c>
      <c r="V492" s="68">
        <f t="shared" si="429"/>
        <v>1</v>
      </c>
      <c r="W492" s="68" t="e">
        <f t="shared" ca="1" si="430"/>
        <v>#NAME?</v>
      </c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</row>
    <row r="493" spans="1:43" ht="21.75" customHeight="1">
      <c r="A493" s="97"/>
      <c r="B493" s="98" t="s">
        <v>803</v>
      </c>
      <c r="C493" s="98" t="s">
        <v>373</v>
      </c>
      <c r="D493" s="99" t="s">
        <v>549</v>
      </c>
      <c r="E493" s="99" t="s">
        <v>46</v>
      </c>
      <c r="F493" s="99" t="s">
        <v>548</v>
      </c>
      <c r="G493" s="99" t="s">
        <v>45</v>
      </c>
      <c r="H493" s="99" t="str">
        <f t="shared" si="467"/>
        <v>บัญชีบัณฑิต สาขาบัญชี ปรับปรุง ปี 2559</v>
      </c>
      <c r="I493" s="99" t="e">
        <f t="array" aca="1" ref="I493" ca="1">_xludf.IFNA(INDEX(รายชื่ออาจารย์ตามสาขา!$F:$F,MATCH('เอกสารหมายเลข 1 ส่งเสิรม (2)'!$T493,รายชื่ออาจารย์ตามสาขา!$B:$B,0)),"บุคคลภายนอก")</f>
        <v>#NAME?</v>
      </c>
      <c r="J493" s="100" t="e">
        <f t="shared" ca="1" si="468"/>
        <v>#NAME?</v>
      </c>
      <c r="K493" s="100" t="e">
        <f t="shared" ca="1" si="469"/>
        <v>#NAME?</v>
      </c>
      <c r="L493" s="100"/>
      <c r="M493" s="100" t="e">
        <f t="shared" ca="1" si="470"/>
        <v>#NAME?</v>
      </c>
      <c r="N493" s="100" t="e">
        <f t="shared" ca="1" si="471"/>
        <v>#NAME?</v>
      </c>
      <c r="O493" s="100" t="e">
        <f t="shared" ca="1" si="472"/>
        <v>#NAME?</v>
      </c>
      <c r="P493" s="100" t="e">
        <f t="shared" ca="1" si="428"/>
        <v>#NAME?</v>
      </c>
      <c r="Q493" s="97"/>
      <c r="R493" s="97"/>
      <c r="S493" s="99"/>
      <c r="T493" s="8">
        <v>3141400317669</v>
      </c>
      <c r="U493" s="8">
        <v>3141400317669</v>
      </c>
      <c r="V493" s="68">
        <f t="shared" si="429"/>
        <v>1</v>
      </c>
      <c r="W493" s="68" t="e">
        <f t="shared" ca="1" si="430"/>
        <v>#NAME?</v>
      </c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</row>
    <row r="494" spans="1:43" ht="21.75" customHeight="1">
      <c r="A494" s="97"/>
      <c r="B494" s="98" t="s">
        <v>804</v>
      </c>
      <c r="C494" s="98" t="s">
        <v>373</v>
      </c>
      <c r="D494" s="99" t="s">
        <v>549</v>
      </c>
      <c r="E494" s="99" t="s">
        <v>46</v>
      </c>
      <c r="F494" s="99" t="s">
        <v>548</v>
      </c>
      <c r="G494" s="99" t="s">
        <v>45</v>
      </c>
      <c r="H494" s="99" t="str">
        <f t="shared" si="467"/>
        <v>บัญชีบัณฑิต สาขาบัญชี ปรับปรุง ปี 2559</v>
      </c>
      <c r="I494" s="99" t="e">
        <f t="array" aca="1" ref="I494" ca="1">_xludf.IFNA(INDEX(รายชื่ออาจารย์ตามสาขา!$F:$F,MATCH('เอกสารหมายเลข 1 ส่งเสิรม (2)'!$T494,รายชื่ออาจารย์ตามสาขา!$B:$B,0)),"บุคคลภายนอก")</f>
        <v>#NAME?</v>
      </c>
      <c r="J494" s="100" t="e">
        <f t="shared" ca="1" si="468"/>
        <v>#NAME?</v>
      </c>
      <c r="K494" s="100" t="e">
        <f t="shared" ca="1" si="469"/>
        <v>#NAME?</v>
      </c>
      <c r="L494" s="100"/>
      <c r="M494" s="100" t="e">
        <f t="shared" ca="1" si="470"/>
        <v>#NAME?</v>
      </c>
      <c r="N494" s="100" t="e">
        <f t="shared" ca="1" si="471"/>
        <v>#NAME?</v>
      </c>
      <c r="O494" s="100" t="e">
        <f t="shared" ca="1" si="472"/>
        <v>#NAME?</v>
      </c>
      <c r="P494" s="100" t="e">
        <f t="shared" ca="1" si="428"/>
        <v>#NAME?</v>
      </c>
      <c r="Q494" s="97"/>
      <c r="R494" s="97"/>
      <c r="S494" s="99"/>
      <c r="T494" s="8">
        <v>3470101403829</v>
      </c>
      <c r="U494" s="8">
        <v>3470101403829</v>
      </c>
      <c r="V494" s="68">
        <f t="shared" si="429"/>
        <v>1</v>
      </c>
      <c r="W494" s="68" t="e">
        <f t="shared" ca="1" si="430"/>
        <v>#NAME?</v>
      </c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</row>
    <row r="495" spans="1:43" ht="21.75" customHeight="1">
      <c r="A495" s="97"/>
      <c r="B495" s="98" t="s">
        <v>805</v>
      </c>
      <c r="C495" s="98" t="s">
        <v>373</v>
      </c>
      <c r="D495" s="99" t="s">
        <v>549</v>
      </c>
      <c r="E495" s="99" t="s">
        <v>46</v>
      </c>
      <c r="F495" s="99" t="s">
        <v>548</v>
      </c>
      <c r="G495" s="99" t="s">
        <v>45</v>
      </c>
      <c r="H495" s="99" t="str">
        <f t="shared" si="467"/>
        <v>บัญชีบัณฑิต สาขาบัญชี ปรับปรุง ปี 2559</v>
      </c>
      <c r="I495" s="99" t="e">
        <f t="array" aca="1" ref="I495" ca="1">_xludf.IFNA(INDEX(รายชื่ออาจารย์ตามสาขา!$F:$F,MATCH('เอกสารหมายเลข 1 ส่งเสิรม (2)'!$T495,รายชื่ออาจารย์ตามสาขา!$B:$B,0)),"บุคคลภายนอก")</f>
        <v>#NAME?</v>
      </c>
      <c r="J495" s="100" t="e">
        <f t="shared" ca="1" si="468"/>
        <v>#NAME?</v>
      </c>
      <c r="K495" s="100" t="e">
        <f t="shared" ca="1" si="469"/>
        <v>#NAME?</v>
      </c>
      <c r="L495" s="100"/>
      <c r="M495" s="100" t="e">
        <f t="shared" ca="1" si="470"/>
        <v>#NAME?</v>
      </c>
      <c r="N495" s="100" t="e">
        <f t="shared" ca="1" si="471"/>
        <v>#NAME?</v>
      </c>
      <c r="O495" s="100" t="e">
        <f t="shared" ca="1" si="472"/>
        <v>#NAME?</v>
      </c>
      <c r="P495" s="100" t="e">
        <f t="shared" ca="1" si="428"/>
        <v>#NAME?</v>
      </c>
      <c r="Q495" s="97"/>
      <c r="R495" s="97"/>
      <c r="S495" s="99"/>
      <c r="T495" s="8">
        <v>3101702089294</v>
      </c>
      <c r="U495" s="8">
        <v>3101702089294</v>
      </c>
      <c r="V495" s="68">
        <f t="shared" si="429"/>
        <v>1</v>
      </c>
      <c r="W495" s="68" t="e">
        <f t="shared" ca="1" si="430"/>
        <v>#NAME?</v>
      </c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</row>
    <row r="496" spans="1:43" ht="21.75" customHeight="1">
      <c r="A496" s="103">
        <v>7</v>
      </c>
      <c r="B496" s="104" t="str">
        <f>F497&amp; " สาขา"&amp;D497&amp;" "&amp;E497&amp;" ปี "&amp;G497</f>
        <v>รัฐประศาสนศาสตรบัณฑิต สาขารัฐประศาสนศาสตร์ ปรับปรุง ปี 2560</v>
      </c>
      <c r="C496" s="104"/>
      <c r="D496" s="105"/>
      <c r="E496" s="105"/>
      <c r="F496" s="105"/>
      <c r="G496" s="105"/>
      <c r="H496" s="105"/>
      <c r="I496" s="105"/>
      <c r="J496" s="106" t="e">
        <f t="shared" ref="J496:O496" ca="1" si="473">SUMIF($H:$H,$B496,J:J)</f>
        <v>#NAME?</v>
      </c>
      <c r="K496" s="106" t="e">
        <f t="shared" ca="1" si="473"/>
        <v>#NAME?</v>
      </c>
      <c r="L496" s="106">
        <f t="shared" si="473"/>
        <v>0</v>
      </c>
      <c r="M496" s="106" t="e">
        <f t="shared" ca="1" si="473"/>
        <v>#NAME?</v>
      </c>
      <c r="N496" s="106" t="e">
        <f t="shared" ca="1" si="473"/>
        <v>#NAME?</v>
      </c>
      <c r="O496" s="106" t="e">
        <f t="shared" ca="1" si="473"/>
        <v>#NAME?</v>
      </c>
      <c r="P496" s="106" t="e">
        <f t="shared" ca="1" si="428"/>
        <v>#NAME?</v>
      </c>
      <c r="Q496" s="103"/>
      <c r="R496" s="103"/>
      <c r="S496" s="105"/>
      <c r="T496" s="58"/>
      <c r="U496" s="58"/>
      <c r="V496" s="68">
        <f t="shared" si="429"/>
        <v>0</v>
      </c>
      <c r="W496" s="68" t="e">
        <f t="shared" ca="1" si="430"/>
        <v>#NAME?</v>
      </c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  <c r="AK496" s="59"/>
      <c r="AL496" s="59"/>
      <c r="AM496" s="59"/>
      <c r="AN496" s="59"/>
      <c r="AO496" s="59"/>
      <c r="AP496" s="59"/>
      <c r="AQ496" s="59"/>
    </row>
    <row r="497" spans="1:43" ht="21.75" customHeight="1">
      <c r="A497" s="97"/>
      <c r="B497" s="98" t="s">
        <v>806</v>
      </c>
      <c r="C497" s="98" t="s">
        <v>373</v>
      </c>
      <c r="D497" s="99" t="s">
        <v>487</v>
      </c>
      <c r="E497" s="99" t="s">
        <v>46</v>
      </c>
      <c r="F497" s="99" t="s">
        <v>539</v>
      </c>
      <c r="G497" s="99" t="s">
        <v>174</v>
      </c>
      <c r="H497" s="99" t="str">
        <f t="shared" ref="H497:H501" si="474">F497&amp; " สาขา"&amp;D497&amp;" "&amp;E497&amp;" ปี "&amp;G497</f>
        <v>รัฐประศาสนศาสตรบัณฑิต สาขารัฐประศาสนศาสตร์ ปรับปรุง ปี 2560</v>
      </c>
      <c r="I497" s="99" t="e">
        <f t="array" aca="1" ref="I497" ca="1">_xludf.IFNA(INDEX(รายชื่ออาจารย์ตามสาขา!$F:$F,MATCH('เอกสารหมายเลข 1 ส่งเสิรม (2)'!$T497,รายชื่ออาจารย์ตามสาขา!$B:$B,0)),"บุคคลภายนอก")</f>
        <v>#NAME?</v>
      </c>
      <c r="J497" s="100" t="e">
        <f t="shared" ref="J497:J501" ca="1" si="475">IF(I497="ข้าราชการพลเรือนในสถาบันอุดมศึกษา",1,0)</f>
        <v>#NAME?</v>
      </c>
      <c r="K497" s="100" t="e">
        <f t="shared" ref="K497:K501" ca="1" si="476">IF(I497="พนักงานมหาวิทยาลัย",1,0)</f>
        <v>#NAME?</v>
      </c>
      <c r="L497" s="100"/>
      <c r="M497" s="100" t="e">
        <f t="shared" ref="M497:M501" ca="1" si="477">IF(I497="ลูกจ้างชั่วคราวรายเดือน",1,0)</f>
        <v>#NAME?</v>
      </c>
      <c r="N497" s="100" t="e">
        <f t="shared" ref="N497:N501" ca="1" si="478">IF(I497="อาจารย์พิเศษรายชั่วโมง",1,0)</f>
        <v>#NAME?</v>
      </c>
      <c r="O497" s="100" t="e">
        <f t="shared" ref="O497:O501" ca="1" si="479">IF(I497="บุคคลภายนอก",1,0)</f>
        <v>#NAME?</v>
      </c>
      <c r="P497" s="100" t="e">
        <f t="shared" ca="1" si="428"/>
        <v>#NAME?</v>
      </c>
      <c r="Q497" s="97"/>
      <c r="R497" s="97"/>
      <c r="S497" s="99"/>
      <c r="T497" s="8">
        <v>1580400021572</v>
      </c>
      <c r="U497" s="8">
        <v>1580400021572</v>
      </c>
      <c r="V497" s="68">
        <f t="shared" si="429"/>
        <v>1</v>
      </c>
      <c r="W497" s="68" t="e">
        <f t="shared" ca="1" si="430"/>
        <v>#NAME?</v>
      </c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</row>
    <row r="498" spans="1:43" ht="21.75" customHeight="1">
      <c r="A498" s="97"/>
      <c r="B498" s="98" t="s">
        <v>581</v>
      </c>
      <c r="C498" s="98" t="s">
        <v>373</v>
      </c>
      <c r="D498" s="99" t="s">
        <v>487</v>
      </c>
      <c r="E498" s="99" t="s">
        <v>46</v>
      </c>
      <c r="F498" s="99" t="s">
        <v>539</v>
      </c>
      <c r="G498" s="99" t="s">
        <v>174</v>
      </c>
      <c r="H498" s="99" t="str">
        <f t="shared" si="474"/>
        <v>รัฐประศาสนศาสตรบัณฑิต สาขารัฐประศาสนศาสตร์ ปรับปรุง ปี 2560</v>
      </c>
      <c r="I498" s="99" t="e">
        <f t="array" aca="1" ref="I498" ca="1">_xludf.IFNA(INDEX(รายชื่ออาจารย์ตามสาขา!$F:$F,MATCH('เอกสารหมายเลข 1 ส่งเสิรม (2)'!$T498,รายชื่ออาจารย์ตามสาขา!$B:$B,0)),"บุคคลภายนอก")</f>
        <v>#NAME?</v>
      </c>
      <c r="J498" s="100" t="e">
        <f t="shared" ca="1" si="475"/>
        <v>#NAME?</v>
      </c>
      <c r="K498" s="100" t="e">
        <f t="shared" ca="1" si="476"/>
        <v>#NAME?</v>
      </c>
      <c r="L498" s="100"/>
      <c r="M498" s="100" t="e">
        <f t="shared" ca="1" si="477"/>
        <v>#NAME?</v>
      </c>
      <c r="N498" s="100" t="e">
        <f t="shared" ca="1" si="478"/>
        <v>#NAME?</v>
      </c>
      <c r="O498" s="100" t="e">
        <f t="shared" ca="1" si="479"/>
        <v>#NAME?</v>
      </c>
      <c r="P498" s="100" t="e">
        <f t="shared" ca="1" si="428"/>
        <v>#NAME?</v>
      </c>
      <c r="Q498" s="97"/>
      <c r="R498" s="97"/>
      <c r="S498" s="99"/>
      <c r="T498" s="8">
        <v>3479900003188</v>
      </c>
      <c r="U498" s="8">
        <v>3479900003188</v>
      </c>
      <c r="V498" s="68">
        <f t="shared" si="429"/>
        <v>1</v>
      </c>
      <c r="W498" s="68" t="e">
        <f t="shared" ca="1" si="430"/>
        <v>#NAME?</v>
      </c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</row>
    <row r="499" spans="1:43" ht="21.75" customHeight="1">
      <c r="A499" s="97"/>
      <c r="B499" s="98" t="s">
        <v>583</v>
      </c>
      <c r="C499" s="98" t="s">
        <v>373</v>
      </c>
      <c r="D499" s="99" t="s">
        <v>487</v>
      </c>
      <c r="E499" s="99" t="s">
        <v>46</v>
      </c>
      <c r="F499" s="99" t="s">
        <v>539</v>
      </c>
      <c r="G499" s="99" t="s">
        <v>174</v>
      </c>
      <c r="H499" s="99" t="str">
        <f t="shared" si="474"/>
        <v>รัฐประศาสนศาสตรบัณฑิต สาขารัฐประศาสนศาสตร์ ปรับปรุง ปี 2560</v>
      </c>
      <c r="I499" s="99" t="e">
        <f t="array" aca="1" ref="I499" ca="1">_xludf.IFNA(INDEX(รายชื่ออาจารย์ตามสาขา!$F:$F,MATCH('เอกสารหมายเลข 1 ส่งเสิรม (2)'!$T499,รายชื่ออาจารย์ตามสาขา!$B:$B,0)),"บุคคลภายนอก")</f>
        <v>#NAME?</v>
      </c>
      <c r="J499" s="100" t="e">
        <f t="shared" ca="1" si="475"/>
        <v>#NAME?</v>
      </c>
      <c r="K499" s="100" t="e">
        <f t="shared" ca="1" si="476"/>
        <v>#NAME?</v>
      </c>
      <c r="L499" s="100"/>
      <c r="M499" s="100" t="e">
        <f t="shared" ca="1" si="477"/>
        <v>#NAME?</v>
      </c>
      <c r="N499" s="100" t="e">
        <f t="shared" ca="1" si="478"/>
        <v>#NAME?</v>
      </c>
      <c r="O499" s="100" t="e">
        <f t="shared" ca="1" si="479"/>
        <v>#NAME?</v>
      </c>
      <c r="P499" s="100" t="e">
        <f t="shared" ca="1" si="428"/>
        <v>#NAME?</v>
      </c>
      <c r="Q499" s="97"/>
      <c r="R499" s="97"/>
      <c r="S499" s="99"/>
      <c r="T499" s="8">
        <v>1470100159651</v>
      </c>
      <c r="U499" s="8">
        <v>1470100159651</v>
      </c>
      <c r="V499" s="68">
        <f t="shared" si="429"/>
        <v>1</v>
      </c>
      <c r="W499" s="68" t="e">
        <f t="shared" ca="1" si="430"/>
        <v>#NAME?</v>
      </c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</row>
    <row r="500" spans="1:43" ht="21.75" customHeight="1">
      <c r="A500" s="97"/>
      <c r="B500" s="98" t="s">
        <v>807</v>
      </c>
      <c r="C500" s="98" t="s">
        <v>373</v>
      </c>
      <c r="D500" s="99" t="s">
        <v>487</v>
      </c>
      <c r="E500" s="99" t="s">
        <v>46</v>
      </c>
      <c r="F500" s="99" t="s">
        <v>539</v>
      </c>
      <c r="G500" s="99" t="s">
        <v>174</v>
      </c>
      <c r="H500" s="99" t="str">
        <f t="shared" si="474"/>
        <v>รัฐประศาสนศาสตรบัณฑิต สาขารัฐประศาสนศาสตร์ ปรับปรุง ปี 2560</v>
      </c>
      <c r="I500" s="99" t="e">
        <f t="array" aca="1" ref="I500" ca="1">_xludf.IFNA(INDEX(รายชื่ออาจารย์ตามสาขา!$F:$F,MATCH('เอกสารหมายเลข 1 ส่งเสิรม (2)'!$T500,รายชื่ออาจารย์ตามสาขา!$B:$B,0)),"บุคคลภายนอก")</f>
        <v>#NAME?</v>
      </c>
      <c r="J500" s="100" t="e">
        <f t="shared" ca="1" si="475"/>
        <v>#NAME?</v>
      </c>
      <c r="K500" s="100" t="e">
        <f t="shared" ca="1" si="476"/>
        <v>#NAME?</v>
      </c>
      <c r="L500" s="100"/>
      <c r="M500" s="100" t="e">
        <f t="shared" ca="1" si="477"/>
        <v>#NAME?</v>
      </c>
      <c r="N500" s="100" t="e">
        <f t="shared" ca="1" si="478"/>
        <v>#NAME?</v>
      </c>
      <c r="O500" s="100" t="e">
        <f t="shared" ca="1" si="479"/>
        <v>#NAME?</v>
      </c>
      <c r="P500" s="100" t="e">
        <f t="shared" ca="1" si="428"/>
        <v>#NAME?</v>
      </c>
      <c r="Q500" s="97"/>
      <c r="R500" s="97"/>
      <c r="S500" s="99"/>
      <c r="T500" s="8">
        <v>3470100205446</v>
      </c>
      <c r="U500" s="8">
        <v>3470100205446</v>
      </c>
      <c r="V500" s="68">
        <f t="shared" si="429"/>
        <v>1</v>
      </c>
      <c r="W500" s="68" t="e">
        <f t="shared" ca="1" si="430"/>
        <v>#NAME?</v>
      </c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</row>
    <row r="501" spans="1:43" ht="21.75" customHeight="1">
      <c r="A501" s="97"/>
      <c r="B501" s="98" t="s">
        <v>808</v>
      </c>
      <c r="C501" s="98" t="s">
        <v>373</v>
      </c>
      <c r="D501" s="99" t="s">
        <v>487</v>
      </c>
      <c r="E501" s="99" t="s">
        <v>46</v>
      </c>
      <c r="F501" s="99" t="s">
        <v>539</v>
      </c>
      <c r="G501" s="99" t="s">
        <v>174</v>
      </c>
      <c r="H501" s="99" t="str">
        <f t="shared" si="474"/>
        <v>รัฐประศาสนศาสตรบัณฑิต สาขารัฐประศาสนศาสตร์ ปรับปรุง ปี 2560</v>
      </c>
      <c r="I501" s="99" t="e">
        <f t="array" aca="1" ref="I501" ca="1">_xludf.IFNA(INDEX(รายชื่ออาจารย์ตามสาขา!$F:$F,MATCH('เอกสารหมายเลข 1 ส่งเสิรม (2)'!$T501,รายชื่ออาจารย์ตามสาขา!$B:$B,0)),"บุคคลภายนอก")</f>
        <v>#NAME?</v>
      </c>
      <c r="J501" s="100" t="e">
        <f t="shared" ca="1" si="475"/>
        <v>#NAME?</v>
      </c>
      <c r="K501" s="100" t="e">
        <f t="shared" ca="1" si="476"/>
        <v>#NAME?</v>
      </c>
      <c r="L501" s="100"/>
      <c r="M501" s="100" t="e">
        <f t="shared" ca="1" si="477"/>
        <v>#NAME?</v>
      </c>
      <c r="N501" s="100" t="e">
        <f t="shared" ca="1" si="478"/>
        <v>#NAME?</v>
      </c>
      <c r="O501" s="100" t="e">
        <f t="shared" ca="1" si="479"/>
        <v>#NAME?</v>
      </c>
      <c r="P501" s="100" t="e">
        <f t="shared" ca="1" si="428"/>
        <v>#NAME?</v>
      </c>
      <c r="Q501" s="97"/>
      <c r="R501" s="97"/>
      <c r="S501" s="99"/>
      <c r="T501" s="8">
        <v>3580400137399</v>
      </c>
      <c r="U501" s="8">
        <v>3580400137399</v>
      </c>
      <c r="V501" s="68">
        <f t="shared" si="429"/>
        <v>1</v>
      </c>
      <c r="W501" s="68" t="e">
        <f t="shared" ca="1" si="430"/>
        <v>#NAME?</v>
      </c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</row>
    <row r="502" spans="1:43" ht="21.75" customHeight="1">
      <c r="A502" s="103">
        <v>8</v>
      </c>
      <c r="B502" s="104" t="str">
        <f>F503&amp; " สาขา"&amp;D503&amp;" "&amp;E503&amp;" ปี "&amp;G503</f>
        <v>รัฐประศาสนศาสตรมหาบัณฑิต สาขารัฐประศาสนศาสตร์ ปรับปรุง ปี 2560</v>
      </c>
      <c r="C502" s="104"/>
      <c r="D502" s="105"/>
      <c r="E502" s="105"/>
      <c r="F502" s="105"/>
      <c r="G502" s="105"/>
      <c r="H502" s="105"/>
      <c r="I502" s="105"/>
      <c r="J502" s="106" t="e">
        <f t="shared" ref="J502:O502" ca="1" si="480">SUMIF($H:$H,$B502,J:J)</f>
        <v>#NAME?</v>
      </c>
      <c r="K502" s="106" t="e">
        <f t="shared" ca="1" si="480"/>
        <v>#NAME?</v>
      </c>
      <c r="L502" s="106">
        <f t="shared" si="480"/>
        <v>0</v>
      </c>
      <c r="M502" s="106" t="e">
        <f t="shared" ca="1" si="480"/>
        <v>#NAME?</v>
      </c>
      <c r="N502" s="106" t="e">
        <f t="shared" ca="1" si="480"/>
        <v>#NAME?</v>
      </c>
      <c r="O502" s="106" t="e">
        <f t="shared" ca="1" si="480"/>
        <v>#NAME?</v>
      </c>
      <c r="P502" s="106" t="e">
        <f t="shared" ca="1" si="428"/>
        <v>#NAME?</v>
      </c>
      <c r="Q502" s="103"/>
      <c r="R502" s="103"/>
      <c r="S502" s="105"/>
      <c r="T502" s="58"/>
      <c r="U502" s="58"/>
      <c r="V502" s="68">
        <f t="shared" si="429"/>
        <v>0</v>
      </c>
      <c r="W502" s="68" t="e">
        <f t="shared" ca="1" si="430"/>
        <v>#NAME?</v>
      </c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  <c r="AL502" s="59"/>
      <c r="AM502" s="59"/>
      <c r="AN502" s="59"/>
      <c r="AO502" s="59"/>
      <c r="AP502" s="59"/>
      <c r="AQ502" s="59"/>
    </row>
    <row r="503" spans="1:43" ht="21.75" customHeight="1">
      <c r="A503" s="97"/>
      <c r="B503" s="98" t="s">
        <v>809</v>
      </c>
      <c r="C503" s="98" t="s">
        <v>373</v>
      </c>
      <c r="D503" s="99" t="s">
        <v>487</v>
      </c>
      <c r="E503" s="99" t="s">
        <v>46</v>
      </c>
      <c r="F503" s="99" t="s">
        <v>486</v>
      </c>
      <c r="G503" s="99" t="s">
        <v>174</v>
      </c>
      <c r="H503" s="99" t="str">
        <f t="shared" ref="H503:H505" si="481">F503&amp; " สาขา"&amp;D503&amp;" "&amp;E503&amp;" ปี "&amp;G503</f>
        <v>รัฐประศาสนศาสตรมหาบัณฑิต สาขารัฐประศาสนศาสตร์ ปรับปรุง ปี 2560</v>
      </c>
      <c r="I503" s="99" t="e">
        <f t="array" aca="1" ref="I503" ca="1">_xludf.IFNA(INDEX(รายชื่ออาจารย์ตามสาขา!$F:$F,MATCH('เอกสารหมายเลข 1 ส่งเสิรม (2)'!$T503,รายชื่ออาจารย์ตามสาขา!$B:$B,0)),"บุคคลภายนอก")</f>
        <v>#NAME?</v>
      </c>
      <c r="J503" s="100" t="e">
        <f t="shared" ref="J503:J505" ca="1" si="482">IF(I503="ข้าราชการพลเรือนในสถาบันอุดมศึกษา",1,0)</f>
        <v>#NAME?</v>
      </c>
      <c r="K503" s="100" t="e">
        <f t="shared" ref="K503:K505" ca="1" si="483">IF(I503="พนักงานมหาวิทยาลัย",1,0)</f>
        <v>#NAME?</v>
      </c>
      <c r="L503" s="100"/>
      <c r="M503" s="100" t="e">
        <f t="shared" ref="M503:M505" ca="1" si="484">IF(I503="ลูกจ้างชั่วคราวรายเดือน",1,0)</f>
        <v>#NAME?</v>
      </c>
      <c r="N503" s="100" t="e">
        <f t="shared" ref="N503:N505" ca="1" si="485">IF(I503="อาจารย์พิเศษรายชั่วโมง",1,0)</f>
        <v>#NAME?</v>
      </c>
      <c r="O503" s="100" t="e">
        <f t="shared" ref="O503:O505" ca="1" si="486">IF(I503="บุคคลภายนอก",1,0)</f>
        <v>#NAME?</v>
      </c>
      <c r="P503" s="100" t="e">
        <f t="shared" ca="1" si="428"/>
        <v>#NAME?</v>
      </c>
      <c r="Q503" s="97"/>
      <c r="R503" s="97"/>
      <c r="S503" s="99"/>
      <c r="T503" s="8">
        <v>3310900016533</v>
      </c>
      <c r="U503" s="8">
        <v>3310900016533</v>
      </c>
      <c r="V503" s="68">
        <f t="shared" si="429"/>
        <v>1</v>
      </c>
      <c r="W503" s="68" t="e">
        <f t="shared" ca="1" si="430"/>
        <v>#NAME?</v>
      </c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</row>
    <row r="504" spans="1:43" ht="21.75" customHeight="1">
      <c r="A504" s="97"/>
      <c r="B504" s="98" t="s">
        <v>810</v>
      </c>
      <c r="C504" s="98" t="s">
        <v>373</v>
      </c>
      <c r="D504" s="99" t="s">
        <v>487</v>
      </c>
      <c r="E504" s="99" t="s">
        <v>46</v>
      </c>
      <c r="F504" s="99" t="s">
        <v>486</v>
      </c>
      <c r="G504" s="99" t="s">
        <v>174</v>
      </c>
      <c r="H504" s="99" t="str">
        <f t="shared" si="481"/>
        <v>รัฐประศาสนศาสตรมหาบัณฑิต สาขารัฐประศาสนศาสตร์ ปรับปรุง ปี 2560</v>
      </c>
      <c r="I504" s="99" t="e">
        <f t="array" aca="1" ref="I504" ca="1">_xludf.IFNA(INDEX(รายชื่ออาจารย์ตามสาขา!$F:$F,MATCH('เอกสารหมายเลข 1 ส่งเสิรม (2)'!$T504,รายชื่ออาจารย์ตามสาขา!$B:$B,0)),"บุคคลภายนอก")</f>
        <v>#NAME?</v>
      </c>
      <c r="J504" s="100" t="e">
        <f t="shared" ca="1" si="482"/>
        <v>#NAME?</v>
      </c>
      <c r="K504" s="100" t="e">
        <f t="shared" ca="1" si="483"/>
        <v>#NAME?</v>
      </c>
      <c r="L504" s="100"/>
      <c r="M504" s="100" t="e">
        <f t="shared" ca="1" si="484"/>
        <v>#NAME?</v>
      </c>
      <c r="N504" s="100" t="e">
        <f t="shared" ca="1" si="485"/>
        <v>#NAME?</v>
      </c>
      <c r="O504" s="100" t="e">
        <f t="shared" ca="1" si="486"/>
        <v>#NAME?</v>
      </c>
      <c r="P504" s="100" t="e">
        <f t="shared" ca="1" si="428"/>
        <v>#NAME?</v>
      </c>
      <c r="Q504" s="153">
        <v>2562</v>
      </c>
      <c r="R504" s="97"/>
      <c r="S504" s="99"/>
      <c r="T504" s="8">
        <v>3700400896026</v>
      </c>
      <c r="U504" s="8">
        <v>3700400896026</v>
      </c>
      <c r="V504" s="68">
        <f t="shared" si="429"/>
        <v>1</v>
      </c>
      <c r="W504" s="68" t="e">
        <f t="shared" ca="1" si="430"/>
        <v>#NAME?</v>
      </c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</row>
    <row r="505" spans="1:43" ht="21.75" customHeight="1">
      <c r="A505" s="148"/>
      <c r="B505" s="149" t="s">
        <v>811</v>
      </c>
      <c r="C505" s="149" t="s">
        <v>373</v>
      </c>
      <c r="D505" s="150" t="s">
        <v>487</v>
      </c>
      <c r="E505" s="150" t="s">
        <v>46</v>
      </c>
      <c r="F505" s="150" t="s">
        <v>486</v>
      </c>
      <c r="G505" s="150" t="s">
        <v>174</v>
      </c>
      <c r="H505" s="150" t="str">
        <f t="shared" si="481"/>
        <v>รัฐประศาสนศาสตรมหาบัณฑิต สาขารัฐประศาสนศาสตร์ ปรับปรุง ปี 2560</v>
      </c>
      <c r="I505" s="150" t="e">
        <f t="array" aca="1" ref="I505" ca="1">_xludf.IFNA(INDEX(รายชื่ออาจารย์ตามสาขา!$F:$F,MATCH('เอกสารหมายเลข 1 ส่งเสิรม (2)'!$T505,รายชื่ออาจารย์ตามสาขา!$B:$B,0)),"บุคคลภายนอก")</f>
        <v>#NAME?</v>
      </c>
      <c r="J505" s="154" t="e">
        <f t="shared" ca="1" si="482"/>
        <v>#NAME?</v>
      </c>
      <c r="K505" s="151" t="e">
        <f t="shared" ca="1" si="483"/>
        <v>#NAME?</v>
      </c>
      <c r="L505" s="151"/>
      <c r="M505" s="151" t="e">
        <f t="shared" ca="1" si="484"/>
        <v>#NAME?</v>
      </c>
      <c r="N505" s="151" t="e">
        <f t="shared" ca="1" si="485"/>
        <v>#NAME?</v>
      </c>
      <c r="O505" s="151" t="e">
        <f t="shared" ca="1" si="486"/>
        <v>#NAME?</v>
      </c>
      <c r="P505" s="151" t="e">
        <f t="shared" ca="1" si="428"/>
        <v>#NAME?</v>
      </c>
      <c r="Q505" s="148"/>
      <c r="R505" s="148"/>
      <c r="S505" s="150" t="e">
        <f t="array" aca="1" ref="S505" ca="1">_xludf.IFNA(INDEX(รายชื่ออาจารย์ตามสาขา!$D:$D,MATCH('เอกสารหมายเลข 1 ส่งเสิรม (2)'!$T505,รายชื่ออาจารย์ตามสาขา!$B:$B,0)),"")</f>
        <v>#NAME?</v>
      </c>
      <c r="T505" s="92">
        <v>3341600362046</v>
      </c>
      <c r="U505" s="92">
        <v>3341600362046</v>
      </c>
      <c r="V505" s="152">
        <f t="shared" si="429"/>
        <v>1</v>
      </c>
      <c r="W505" s="152" t="e">
        <f t="shared" ca="1" si="430"/>
        <v>#NAME?</v>
      </c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84"/>
      <c r="AM505" s="84"/>
      <c r="AN505" s="84"/>
      <c r="AO505" s="84"/>
      <c r="AP505" s="84"/>
      <c r="AQ505" s="84"/>
    </row>
    <row r="506" spans="1:43" ht="21.75" customHeight="1">
      <c r="A506" s="103">
        <v>9</v>
      </c>
      <c r="B506" s="104" t="str">
        <f>F507&amp; " สาขา"&amp;D507&amp;" "&amp;E507&amp;" ปี "&amp;G507</f>
        <v>เศรษฐศาสตรบัณฑิต สาขาเศรษฐศาสตร์ ปรับปรุง ปี 2560</v>
      </c>
      <c r="C506" s="104"/>
      <c r="D506" s="105"/>
      <c r="E506" s="105"/>
      <c r="F506" s="105"/>
      <c r="G506" s="105"/>
      <c r="H506" s="105"/>
      <c r="I506" s="105"/>
      <c r="J506" s="106" t="e">
        <f t="shared" ref="J506:O506" ca="1" si="487">SUMIF($H:$H,$B506,J:J)</f>
        <v>#NAME?</v>
      </c>
      <c r="K506" s="106" t="e">
        <f t="shared" ca="1" si="487"/>
        <v>#NAME?</v>
      </c>
      <c r="L506" s="106">
        <f t="shared" si="487"/>
        <v>0</v>
      </c>
      <c r="M506" s="106" t="e">
        <f t="shared" ca="1" si="487"/>
        <v>#NAME?</v>
      </c>
      <c r="N506" s="106" t="e">
        <f t="shared" ca="1" si="487"/>
        <v>#NAME?</v>
      </c>
      <c r="O506" s="106" t="e">
        <f t="shared" ca="1" si="487"/>
        <v>#NAME?</v>
      </c>
      <c r="P506" s="106" t="e">
        <f t="shared" ca="1" si="428"/>
        <v>#NAME?</v>
      </c>
      <c r="Q506" s="103"/>
      <c r="R506" s="103"/>
      <c r="S506" s="105"/>
      <c r="T506" s="58"/>
      <c r="U506" s="58"/>
      <c r="V506" s="68">
        <f t="shared" si="429"/>
        <v>0</v>
      </c>
      <c r="W506" s="68" t="e">
        <f t="shared" ca="1" si="430"/>
        <v>#NAME?</v>
      </c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  <c r="AL506" s="59"/>
      <c r="AM506" s="59"/>
      <c r="AN506" s="59"/>
      <c r="AO506" s="59"/>
      <c r="AP506" s="59"/>
      <c r="AQ506" s="59"/>
    </row>
    <row r="507" spans="1:43" ht="21.75" customHeight="1">
      <c r="A507" s="97"/>
      <c r="B507" s="98" t="s">
        <v>595</v>
      </c>
      <c r="C507" s="98" t="s">
        <v>373</v>
      </c>
      <c r="D507" s="99" t="s">
        <v>514</v>
      </c>
      <c r="E507" s="99" t="s">
        <v>46</v>
      </c>
      <c r="F507" s="99" t="s">
        <v>513</v>
      </c>
      <c r="G507" s="99" t="s">
        <v>174</v>
      </c>
      <c r="H507" s="99" t="str">
        <f t="shared" ref="H507:H512" si="488">F507&amp; " สาขา"&amp;D507&amp;" "&amp;E507&amp;" ปี "&amp;G507</f>
        <v>เศรษฐศาสตรบัณฑิต สาขาเศรษฐศาสตร์ ปรับปรุง ปี 2560</v>
      </c>
      <c r="I507" s="99" t="e">
        <f t="array" aca="1" ref="I507" ca="1">_xludf.IFNA(INDEX(รายชื่ออาจารย์ตามสาขา!$F:$F,MATCH('เอกสารหมายเลข 1 ส่งเสิรม (2)'!$T507,รายชื่ออาจารย์ตามสาขา!$B:$B,0)),"บุคคลภายนอก")</f>
        <v>#NAME?</v>
      </c>
      <c r="J507" s="100" t="e">
        <f t="shared" ref="J507:J512" ca="1" si="489">IF(I507="ข้าราชการพลเรือนในสถาบันอุดมศึกษา",1,0)</f>
        <v>#NAME?</v>
      </c>
      <c r="K507" s="100" t="e">
        <f t="shared" ref="K507:K512" ca="1" si="490">IF(I507="พนักงานมหาวิทยาลัย",1,0)</f>
        <v>#NAME?</v>
      </c>
      <c r="L507" s="100"/>
      <c r="M507" s="100" t="e">
        <f t="shared" ref="M507:M512" ca="1" si="491">IF(I507="ลูกจ้างชั่วคราวรายเดือน",1,0)</f>
        <v>#NAME?</v>
      </c>
      <c r="N507" s="100" t="e">
        <f t="shared" ref="N507:N512" ca="1" si="492">IF(I507="อาจารย์พิเศษรายชั่วโมง",1,0)</f>
        <v>#NAME?</v>
      </c>
      <c r="O507" s="100" t="e">
        <f t="shared" ref="O507:O512" ca="1" si="493">IF(I507="บุคคลภายนอก",1,0)</f>
        <v>#NAME?</v>
      </c>
      <c r="P507" s="100" t="e">
        <f t="shared" ca="1" si="428"/>
        <v>#NAME?</v>
      </c>
      <c r="Q507" s="97"/>
      <c r="R507" s="97"/>
      <c r="S507" s="99"/>
      <c r="T507" s="8">
        <v>3130600090292</v>
      </c>
      <c r="U507" s="8">
        <v>3130600090292</v>
      </c>
      <c r="V507" s="68">
        <f t="shared" si="429"/>
        <v>1</v>
      </c>
      <c r="W507" s="68" t="e">
        <f t="shared" ca="1" si="430"/>
        <v>#NAME?</v>
      </c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</row>
    <row r="508" spans="1:43" ht="21.75" customHeight="1">
      <c r="A508" s="97"/>
      <c r="B508" s="98" t="s">
        <v>599</v>
      </c>
      <c r="C508" s="98" t="s">
        <v>373</v>
      </c>
      <c r="D508" s="99" t="s">
        <v>514</v>
      </c>
      <c r="E508" s="99" t="s">
        <v>46</v>
      </c>
      <c r="F508" s="99" t="s">
        <v>513</v>
      </c>
      <c r="G508" s="99" t="s">
        <v>174</v>
      </c>
      <c r="H508" s="99" t="str">
        <f t="shared" si="488"/>
        <v>เศรษฐศาสตรบัณฑิต สาขาเศรษฐศาสตร์ ปรับปรุง ปี 2560</v>
      </c>
      <c r="I508" s="99" t="e">
        <f t="array" aca="1" ref="I508" ca="1">_xludf.IFNA(INDEX(รายชื่ออาจารย์ตามสาขา!$F:$F,MATCH('เอกสารหมายเลข 1 ส่งเสิรม (2)'!$T508,รายชื่ออาจารย์ตามสาขา!$B:$B,0)),"บุคคลภายนอก")</f>
        <v>#NAME?</v>
      </c>
      <c r="J508" s="100" t="e">
        <f t="shared" ca="1" si="489"/>
        <v>#NAME?</v>
      </c>
      <c r="K508" s="100" t="e">
        <f t="shared" ca="1" si="490"/>
        <v>#NAME?</v>
      </c>
      <c r="L508" s="100"/>
      <c r="M508" s="100" t="e">
        <f t="shared" ca="1" si="491"/>
        <v>#NAME?</v>
      </c>
      <c r="N508" s="100" t="e">
        <f t="shared" ca="1" si="492"/>
        <v>#NAME?</v>
      </c>
      <c r="O508" s="100" t="e">
        <f t="shared" ca="1" si="493"/>
        <v>#NAME?</v>
      </c>
      <c r="P508" s="100" t="e">
        <f t="shared" ca="1" si="428"/>
        <v>#NAME?</v>
      </c>
      <c r="Q508" s="97"/>
      <c r="R508" s="97"/>
      <c r="S508" s="99"/>
      <c r="T508" s="8">
        <v>3549900074572</v>
      </c>
      <c r="U508" s="8">
        <v>3549900074572</v>
      </c>
      <c r="V508" s="68">
        <f t="shared" si="429"/>
        <v>1</v>
      </c>
      <c r="W508" s="68" t="e">
        <f t="shared" ca="1" si="430"/>
        <v>#NAME?</v>
      </c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</row>
    <row r="509" spans="1:43" ht="21.75" customHeight="1">
      <c r="A509" s="97"/>
      <c r="B509" s="98" t="s">
        <v>512</v>
      </c>
      <c r="C509" s="98" t="s">
        <v>373</v>
      </c>
      <c r="D509" s="99" t="s">
        <v>514</v>
      </c>
      <c r="E509" s="99" t="s">
        <v>46</v>
      </c>
      <c r="F509" s="99" t="s">
        <v>513</v>
      </c>
      <c r="G509" s="99" t="s">
        <v>174</v>
      </c>
      <c r="H509" s="99" t="str">
        <f t="shared" si="488"/>
        <v>เศรษฐศาสตรบัณฑิต สาขาเศรษฐศาสตร์ ปรับปรุง ปี 2560</v>
      </c>
      <c r="I509" s="99" t="e">
        <f t="array" aca="1" ref="I509" ca="1">_xludf.IFNA(INDEX(รายชื่ออาจารย์ตามสาขา!$F:$F,MATCH('เอกสารหมายเลข 1 ส่งเสิรม (2)'!$T509,รายชื่ออาจารย์ตามสาขา!$B:$B,0)),"บุคคลภายนอก")</f>
        <v>#NAME?</v>
      </c>
      <c r="J509" s="100" t="e">
        <f t="shared" ca="1" si="489"/>
        <v>#NAME?</v>
      </c>
      <c r="K509" s="100" t="e">
        <f t="shared" ca="1" si="490"/>
        <v>#NAME?</v>
      </c>
      <c r="L509" s="100"/>
      <c r="M509" s="100" t="e">
        <f t="shared" ca="1" si="491"/>
        <v>#NAME?</v>
      </c>
      <c r="N509" s="100" t="e">
        <f t="shared" ca="1" si="492"/>
        <v>#NAME?</v>
      </c>
      <c r="O509" s="100" t="e">
        <f t="shared" ca="1" si="493"/>
        <v>#NAME?</v>
      </c>
      <c r="P509" s="100" t="e">
        <f t="shared" ca="1" si="428"/>
        <v>#NAME?</v>
      </c>
      <c r="Q509" s="97"/>
      <c r="R509" s="97"/>
      <c r="S509" s="99"/>
      <c r="T509" s="8">
        <v>5470800034152</v>
      </c>
      <c r="U509" s="8">
        <v>5470800034152</v>
      </c>
      <c r="V509" s="68">
        <f t="shared" si="429"/>
        <v>1</v>
      </c>
      <c r="W509" s="68" t="e">
        <f t="shared" ca="1" si="430"/>
        <v>#NAME?</v>
      </c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</row>
    <row r="510" spans="1:43" ht="21.75" customHeight="1">
      <c r="A510" s="97"/>
      <c r="B510" s="98" t="s">
        <v>600</v>
      </c>
      <c r="C510" s="98" t="s">
        <v>373</v>
      </c>
      <c r="D510" s="99" t="s">
        <v>514</v>
      </c>
      <c r="E510" s="99" t="s">
        <v>46</v>
      </c>
      <c r="F510" s="99" t="s">
        <v>513</v>
      </c>
      <c r="G510" s="99" t="s">
        <v>174</v>
      </c>
      <c r="H510" s="99" t="str">
        <f t="shared" si="488"/>
        <v>เศรษฐศาสตรบัณฑิต สาขาเศรษฐศาสตร์ ปรับปรุง ปี 2560</v>
      </c>
      <c r="I510" s="99" t="e">
        <f t="array" aca="1" ref="I510" ca="1">_xludf.IFNA(INDEX(รายชื่ออาจารย์ตามสาขา!$F:$F,MATCH('เอกสารหมายเลข 1 ส่งเสิรม (2)'!$T510,รายชื่ออาจารย์ตามสาขา!$B:$B,0)),"บุคคลภายนอก")</f>
        <v>#NAME?</v>
      </c>
      <c r="J510" s="100" t="e">
        <f t="shared" ca="1" si="489"/>
        <v>#NAME?</v>
      </c>
      <c r="K510" s="100" t="e">
        <f t="shared" ca="1" si="490"/>
        <v>#NAME?</v>
      </c>
      <c r="L510" s="100"/>
      <c r="M510" s="100" t="e">
        <f t="shared" ca="1" si="491"/>
        <v>#NAME?</v>
      </c>
      <c r="N510" s="100" t="e">
        <f t="shared" ca="1" si="492"/>
        <v>#NAME?</v>
      </c>
      <c r="O510" s="100" t="e">
        <f t="shared" ca="1" si="493"/>
        <v>#NAME?</v>
      </c>
      <c r="P510" s="100" t="e">
        <f t="shared" ca="1" si="428"/>
        <v>#NAME?</v>
      </c>
      <c r="Q510" s="97"/>
      <c r="R510" s="97"/>
      <c r="S510" s="99"/>
      <c r="T510" s="8">
        <v>3569900204255</v>
      </c>
      <c r="U510" s="8">
        <v>3569900204255</v>
      </c>
      <c r="V510" s="68">
        <f t="shared" si="429"/>
        <v>1</v>
      </c>
      <c r="W510" s="68" t="e">
        <f t="shared" ca="1" si="430"/>
        <v>#NAME?</v>
      </c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</row>
    <row r="511" spans="1:43" ht="21.75" customHeight="1">
      <c r="A511" s="97"/>
      <c r="B511" s="98" t="s">
        <v>597</v>
      </c>
      <c r="C511" s="98" t="s">
        <v>373</v>
      </c>
      <c r="D511" s="99" t="s">
        <v>514</v>
      </c>
      <c r="E511" s="99" t="s">
        <v>46</v>
      </c>
      <c r="F511" s="99" t="s">
        <v>513</v>
      </c>
      <c r="G511" s="99" t="s">
        <v>174</v>
      </c>
      <c r="H511" s="99" t="str">
        <f t="shared" si="488"/>
        <v>เศรษฐศาสตรบัณฑิต สาขาเศรษฐศาสตร์ ปรับปรุง ปี 2560</v>
      </c>
      <c r="I511" s="99" t="e">
        <f t="array" aca="1" ref="I511" ca="1">_xludf.IFNA(INDEX(รายชื่ออาจารย์ตามสาขา!$F:$F,MATCH('เอกสารหมายเลข 1 ส่งเสิรม (2)'!$T511,รายชื่ออาจารย์ตามสาขา!$B:$B,0)),"บุคคลภายนอก")</f>
        <v>#NAME?</v>
      </c>
      <c r="J511" s="100" t="e">
        <f t="shared" ca="1" si="489"/>
        <v>#NAME?</v>
      </c>
      <c r="K511" s="100" t="e">
        <f t="shared" ca="1" si="490"/>
        <v>#NAME?</v>
      </c>
      <c r="L511" s="100"/>
      <c r="M511" s="100" t="e">
        <f t="shared" ca="1" si="491"/>
        <v>#NAME?</v>
      </c>
      <c r="N511" s="100" t="e">
        <f t="shared" ca="1" si="492"/>
        <v>#NAME?</v>
      </c>
      <c r="O511" s="100" t="e">
        <f t="shared" ca="1" si="493"/>
        <v>#NAME?</v>
      </c>
      <c r="P511" s="100" t="e">
        <f t="shared" ca="1" si="428"/>
        <v>#NAME?</v>
      </c>
      <c r="Q511" s="97"/>
      <c r="R511" s="97"/>
      <c r="S511" s="99"/>
      <c r="T511" s="8">
        <v>3479900089465</v>
      </c>
      <c r="U511" s="8">
        <v>3479900089465</v>
      </c>
      <c r="V511" s="68">
        <f t="shared" si="429"/>
        <v>1</v>
      </c>
      <c r="W511" s="68" t="e">
        <f t="shared" ca="1" si="430"/>
        <v>#NAME?</v>
      </c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</row>
    <row r="512" spans="1:43" ht="21.75" customHeight="1">
      <c r="A512" s="97"/>
      <c r="B512" s="98" t="s">
        <v>555</v>
      </c>
      <c r="C512" s="98" t="s">
        <v>373</v>
      </c>
      <c r="D512" s="99" t="s">
        <v>514</v>
      </c>
      <c r="E512" s="99" t="s">
        <v>46</v>
      </c>
      <c r="F512" s="99" t="s">
        <v>513</v>
      </c>
      <c r="G512" s="99" t="s">
        <v>174</v>
      </c>
      <c r="H512" s="99" t="str">
        <f t="shared" si="488"/>
        <v>เศรษฐศาสตรบัณฑิต สาขาเศรษฐศาสตร์ ปรับปรุง ปี 2560</v>
      </c>
      <c r="I512" s="99" t="e">
        <f t="array" aca="1" ref="I512" ca="1">_xludf.IFNA(INDEX(รายชื่ออาจารย์ตามสาขา!$F:$F,MATCH('เอกสารหมายเลข 1 ส่งเสิรม (2)'!$T512,รายชื่ออาจารย์ตามสาขา!$B:$B,0)),"บุคคลภายนอก")</f>
        <v>#NAME?</v>
      </c>
      <c r="J512" s="100" t="e">
        <f t="shared" ca="1" si="489"/>
        <v>#NAME?</v>
      </c>
      <c r="K512" s="100" t="e">
        <f t="shared" ca="1" si="490"/>
        <v>#NAME?</v>
      </c>
      <c r="L512" s="100"/>
      <c r="M512" s="100" t="e">
        <f t="shared" ca="1" si="491"/>
        <v>#NAME?</v>
      </c>
      <c r="N512" s="100" t="e">
        <f t="shared" ca="1" si="492"/>
        <v>#NAME?</v>
      </c>
      <c r="O512" s="100" t="e">
        <f t="shared" ca="1" si="493"/>
        <v>#NAME?</v>
      </c>
      <c r="P512" s="100" t="e">
        <f t="shared" ca="1" si="428"/>
        <v>#NAME?</v>
      </c>
      <c r="Q512" s="97"/>
      <c r="R512" s="97"/>
      <c r="S512" s="99"/>
      <c r="T512" s="8">
        <v>3419900674066</v>
      </c>
      <c r="U512" s="8">
        <v>3419900674066</v>
      </c>
      <c r="V512" s="68">
        <f t="shared" si="429"/>
        <v>1</v>
      </c>
      <c r="W512" s="68" t="e">
        <f t="shared" ca="1" si="430"/>
        <v>#NAME?</v>
      </c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</row>
    <row r="513" spans="1:43" ht="21.75" customHeight="1">
      <c r="A513" s="119"/>
      <c r="B513" s="120" t="s">
        <v>721</v>
      </c>
      <c r="C513" s="120"/>
      <c r="D513" s="121"/>
      <c r="E513" s="121"/>
      <c r="F513" s="121"/>
      <c r="G513" s="121"/>
      <c r="H513" s="121"/>
      <c r="I513" s="121"/>
      <c r="J513" s="122" t="e">
        <f t="shared" ref="J513:O513" ca="1" si="494">J514+J516+J519+J521+J523+J527+J530+J534+J537+J539</f>
        <v>#NAME?</v>
      </c>
      <c r="K513" s="122" t="e">
        <f t="shared" ca="1" si="494"/>
        <v>#NAME?</v>
      </c>
      <c r="L513" s="122">
        <f t="shared" si="494"/>
        <v>0</v>
      </c>
      <c r="M513" s="122" t="e">
        <f t="shared" ca="1" si="494"/>
        <v>#NAME?</v>
      </c>
      <c r="N513" s="122" t="e">
        <f t="shared" ca="1" si="494"/>
        <v>#NAME?</v>
      </c>
      <c r="O513" s="122" t="e">
        <f t="shared" ca="1" si="494"/>
        <v>#NAME?</v>
      </c>
      <c r="P513" s="122" t="e">
        <f t="shared" ca="1" si="428"/>
        <v>#NAME?</v>
      </c>
      <c r="Q513" s="119"/>
      <c r="R513" s="119"/>
      <c r="S513" s="121" t="e">
        <f t="array" aca="1" ref="S513" ca="1">_xludf.IFNA(INDEX(รายชื่ออาจารย์ตามสาขา!$D:$D,MATCH('เอกสารหมายเลข 1 ส่งเสิรม (2)'!$T513,รายชื่ออาจารย์ตามสาขา!$B:$B,0)),"")</f>
        <v>#NAME?</v>
      </c>
      <c r="T513" s="123"/>
      <c r="U513" s="123"/>
      <c r="V513" s="124">
        <f t="shared" si="429"/>
        <v>0</v>
      </c>
      <c r="W513" s="68" t="e">
        <f t="shared" ca="1" si="430"/>
        <v>#NAME?</v>
      </c>
      <c r="X513" s="125"/>
      <c r="Y513" s="125"/>
      <c r="Z513" s="125"/>
      <c r="AA513" s="125"/>
      <c r="AB513" s="125"/>
      <c r="AC513" s="125"/>
      <c r="AD513" s="125"/>
      <c r="AE513" s="125"/>
      <c r="AF513" s="125"/>
      <c r="AG513" s="125"/>
      <c r="AH513" s="125"/>
      <c r="AI513" s="125"/>
      <c r="AJ513" s="125"/>
      <c r="AK513" s="125"/>
      <c r="AL513" s="125"/>
      <c r="AM513" s="125"/>
      <c r="AN513" s="125"/>
      <c r="AO513" s="125"/>
      <c r="AP513" s="125"/>
      <c r="AQ513" s="125"/>
    </row>
    <row r="514" spans="1:43" ht="21.75" customHeight="1">
      <c r="A514" s="126">
        <v>1</v>
      </c>
      <c r="B514" s="127" t="str">
        <f>D515</f>
        <v>งานบริหารทั่วไป</v>
      </c>
      <c r="C514" s="127"/>
      <c r="D514" s="128"/>
      <c r="E514" s="128"/>
      <c r="F514" s="128"/>
      <c r="G514" s="128"/>
      <c r="H514" s="128"/>
      <c r="I514" s="128"/>
      <c r="J514" s="129" t="e">
        <f t="shared" ref="J514:L514" ca="1" si="495">SUMIF($D:$D,$B514,J:J)</f>
        <v>#NAME?</v>
      </c>
      <c r="K514" s="129" t="e">
        <f t="shared" ca="1" si="495"/>
        <v>#NAME?</v>
      </c>
      <c r="L514" s="129">
        <f t="shared" si="495"/>
        <v>0</v>
      </c>
      <c r="M514" s="129">
        <v>1</v>
      </c>
      <c r="N514" s="129" t="e">
        <f t="shared" ref="N514:O514" ca="1" si="496">SUMIF($D:$D,$B514,N:N)</f>
        <v>#NAME?</v>
      </c>
      <c r="O514" s="129" t="e">
        <f t="shared" ca="1" si="496"/>
        <v>#NAME?</v>
      </c>
      <c r="P514" s="129" t="e">
        <f t="shared" ca="1" si="428"/>
        <v>#NAME?</v>
      </c>
      <c r="Q514" s="126"/>
      <c r="R514" s="126"/>
      <c r="S514" s="128"/>
      <c r="T514" s="130"/>
      <c r="U514" s="130"/>
      <c r="V514" s="131">
        <f t="shared" si="429"/>
        <v>0</v>
      </c>
      <c r="W514" s="68" t="e">
        <f t="shared" ca="1" si="430"/>
        <v>#NAME?</v>
      </c>
      <c r="X514" s="132"/>
      <c r="Y514" s="132"/>
      <c r="Z514" s="132"/>
      <c r="AA514" s="132"/>
      <c r="AB514" s="132"/>
      <c r="AC514" s="132"/>
      <c r="AD514" s="132"/>
      <c r="AE514" s="132"/>
      <c r="AF514" s="132"/>
      <c r="AG514" s="132"/>
      <c r="AH514" s="132"/>
      <c r="AI514" s="132"/>
      <c r="AJ514" s="132"/>
      <c r="AK514" s="132"/>
      <c r="AL514" s="132"/>
      <c r="AM514" s="132"/>
      <c r="AN514" s="132"/>
      <c r="AO514" s="132"/>
      <c r="AP514" s="132"/>
      <c r="AQ514" s="132"/>
    </row>
    <row r="515" spans="1:43" ht="21.75" customHeight="1">
      <c r="A515" s="138"/>
      <c r="B515" s="133" t="str">
        <f t="array" ref="B515">INDEX(รายชื่ออาจารย์ตามสาขา!$C:$C,MATCH('เอกสารหมายเลข 1 ส่งเสิรม (2)'!$T515,รายชื่ออาจารย์ตามสาขา!$B:$B,0))</f>
        <v>Mr.Timothy Daniel McPeters  -</v>
      </c>
      <c r="C515" s="133" t="str">
        <f t="array" ref="C515">INDEX(รายชื่ออาจารย์ตามสาขา!$D:$D,MATCH('เอกสารหมายเลข 1 ส่งเสิรม (2)'!$T515,รายชื่ออาจารย์ตามสาขา!$B:$B,0))</f>
        <v>คณะวิทยาการจัดการ</v>
      </c>
      <c r="D515" s="133" t="str">
        <f t="array" ref="D515">INDEX(รายชื่ออาจารย์ตามสาขา!$E:$E,MATCH('เอกสารหมายเลข 1 ส่งเสิรม (2)'!$T515,รายชื่ออาจารย์ตามสาขา!$B:$B,0))</f>
        <v>งานบริหารทั่วไป</v>
      </c>
      <c r="E515" s="133"/>
      <c r="F515" s="133"/>
      <c r="G515" s="133"/>
      <c r="H515" s="133"/>
      <c r="I515" s="133" t="e">
        <f t="array" aca="1" ref="I515" ca="1">_xludf.IFNA(INDEX(รายชื่ออาจารย์ตามสาขา!$F:$F,MATCH('เอกสารหมายเลข 1 ส่งเสิรม (2)'!$T515,รายชื่ออาจารย์ตามสาขา!$B:$B,0)),"บุคคลภายนอก")</f>
        <v>#NAME?</v>
      </c>
      <c r="J515" s="135" t="e">
        <f ca="1">IF(I515="ข้าราชการพลเรือนในสถาบันอุดมศึกษา",1,0)</f>
        <v>#NAME?</v>
      </c>
      <c r="K515" s="135" t="e">
        <f ca="1">IF(I515="พนักงานมหาวิทยาลัย",1,0)</f>
        <v>#NAME?</v>
      </c>
      <c r="L515" s="135"/>
      <c r="M515" s="135" t="e">
        <f ca="1">IF(I515="ลูกจ้างชั่วคราวรายเดือน",1,0)</f>
        <v>#NAME?</v>
      </c>
      <c r="N515" s="135" t="e">
        <f ca="1">IF(I515="อาจารย์พิเศษรายชั่วโมง",1,0)</f>
        <v>#NAME?</v>
      </c>
      <c r="O515" s="135" t="e">
        <f ca="1">IF(I515="บุคคลภายนอก",1,0)</f>
        <v>#NAME?</v>
      </c>
      <c r="P515" s="135" t="e">
        <f t="shared" ca="1" si="428"/>
        <v>#NAME?</v>
      </c>
      <c r="Q515" s="138"/>
      <c r="R515" s="138"/>
      <c r="S515" s="138"/>
      <c r="T515" s="140">
        <v>472849671</v>
      </c>
      <c r="U515" s="140">
        <v>472849671</v>
      </c>
      <c r="V515" s="131">
        <f t="shared" si="429"/>
        <v>1</v>
      </c>
      <c r="W515" s="68" t="e">
        <f t="shared" ca="1" si="430"/>
        <v>#NAME?</v>
      </c>
      <c r="X515" s="164"/>
      <c r="Y515" s="164"/>
      <c r="Z515" s="164"/>
      <c r="AA515" s="164"/>
      <c r="AB515" s="164"/>
      <c r="AC515" s="164"/>
      <c r="AD515" s="164"/>
      <c r="AE515" s="164"/>
      <c r="AF515" s="164"/>
      <c r="AG515" s="164"/>
      <c r="AH515" s="164"/>
      <c r="AI515" s="164"/>
      <c r="AJ515" s="164"/>
      <c r="AK515" s="164"/>
      <c r="AL515" s="164"/>
      <c r="AM515" s="164"/>
      <c r="AN515" s="164"/>
      <c r="AO515" s="164"/>
      <c r="AP515" s="164"/>
      <c r="AQ515" s="164"/>
    </row>
    <row r="516" spans="1:43" ht="21.75" customHeight="1">
      <c r="A516" s="126">
        <v>2</v>
      </c>
      <c r="B516" s="127" t="str">
        <f>D517</f>
        <v>สาขาวิชาการเงินการธนาคาร</v>
      </c>
      <c r="C516" s="127"/>
      <c r="D516" s="127"/>
      <c r="E516" s="127"/>
      <c r="F516" s="127"/>
      <c r="G516" s="127"/>
      <c r="H516" s="127"/>
      <c r="I516" s="127"/>
      <c r="J516" s="129" t="e">
        <f t="shared" ref="J516:O516" ca="1" si="497">SUMIF($D:$D,$B516,J:J)</f>
        <v>#NAME?</v>
      </c>
      <c r="K516" s="129" t="e">
        <f t="shared" ca="1" si="497"/>
        <v>#NAME?</v>
      </c>
      <c r="L516" s="129">
        <f t="shared" si="497"/>
        <v>0</v>
      </c>
      <c r="M516" s="129" t="e">
        <f t="shared" ca="1" si="497"/>
        <v>#NAME?</v>
      </c>
      <c r="N516" s="129" t="e">
        <f t="shared" ca="1" si="497"/>
        <v>#NAME?</v>
      </c>
      <c r="O516" s="129" t="e">
        <f t="shared" ca="1" si="497"/>
        <v>#NAME?</v>
      </c>
      <c r="P516" s="129" t="e">
        <f t="shared" ca="1" si="428"/>
        <v>#NAME?</v>
      </c>
      <c r="Q516" s="126"/>
      <c r="R516" s="126"/>
      <c r="S516" s="126"/>
      <c r="T516" s="130"/>
      <c r="U516" s="130"/>
      <c r="V516" s="131">
        <f t="shared" si="429"/>
        <v>0</v>
      </c>
      <c r="W516" s="68" t="e">
        <f t="shared" ca="1" si="430"/>
        <v>#NAME?</v>
      </c>
      <c r="X516" s="165"/>
      <c r="Y516" s="165"/>
      <c r="Z516" s="165"/>
      <c r="AA516" s="165"/>
      <c r="AB516" s="165"/>
      <c r="AC516" s="165"/>
      <c r="AD516" s="165"/>
      <c r="AE516" s="165"/>
      <c r="AF516" s="165"/>
      <c r="AG516" s="165"/>
      <c r="AH516" s="165"/>
      <c r="AI516" s="165"/>
      <c r="AJ516" s="165"/>
      <c r="AK516" s="165"/>
      <c r="AL516" s="165"/>
      <c r="AM516" s="165"/>
      <c r="AN516" s="165"/>
      <c r="AO516" s="165"/>
      <c r="AP516" s="165"/>
      <c r="AQ516" s="165"/>
    </row>
    <row r="517" spans="1:43" ht="21.75" customHeight="1">
      <c r="A517" s="138"/>
      <c r="B517" s="133" t="str">
        <f t="array" ref="B517">INDEX(รายชื่ออาจารย์ตามสาขา!$C:$C,MATCH('เอกสารหมายเลข 1 ส่งเสิรม (2)'!$T517,รายชื่ออาจารย์ตามสาขา!$B:$B,0))</f>
        <v>นางสาวอธิษฐาน  ทองเชื้อ</v>
      </c>
      <c r="C517" s="133" t="str">
        <f t="array" ref="C517">INDEX(รายชื่ออาจารย์ตามสาขา!$D:$D,MATCH('เอกสารหมายเลข 1 ส่งเสิรม (2)'!$T517,รายชื่ออาจารย์ตามสาขา!$B:$B,0))</f>
        <v>คณะวิทยาการจัดการ</v>
      </c>
      <c r="D517" s="133" t="str">
        <f t="array" ref="D517">INDEX(รายชื่ออาจารย์ตามสาขา!$E:$E,MATCH('เอกสารหมายเลข 1 ส่งเสิรม (2)'!$T517,รายชื่ออาจารย์ตามสาขา!$B:$B,0))</f>
        <v>สาขาวิชาการเงินการธนาคาร</v>
      </c>
      <c r="E517" s="133"/>
      <c r="F517" s="133"/>
      <c r="G517" s="133"/>
      <c r="H517" s="133"/>
      <c r="I517" s="133" t="e">
        <f t="array" aca="1" ref="I517" ca="1">_xludf.IFNA(INDEX(รายชื่ออาจารย์ตามสาขา!$F:$F,MATCH('เอกสารหมายเลข 1 ส่งเสิรม (2)'!$T517,รายชื่ออาจารย์ตามสาขา!$B:$B,0)),"บุคคลภายนอก")</f>
        <v>#NAME?</v>
      </c>
      <c r="J517" s="135" t="e">
        <f t="shared" ref="J517:J518" ca="1" si="498">IF(I517="ข้าราชการพลเรือนในสถาบันอุดมศึกษา",1,0)</f>
        <v>#NAME?</v>
      </c>
      <c r="K517" s="135" t="e">
        <f t="shared" ref="K517:K518" ca="1" si="499">IF(I517="พนักงานมหาวิทยาลัย",1,0)</f>
        <v>#NAME?</v>
      </c>
      <c r="L517" s="135"/>
      <c r="M517" s="135" t="e">
        <f t="shared" ref="M517:M518" ca="1" si="500">IF(I517="ลูกจ้างชั่วคราวรายเดือน",1,0)</f>
        <v>#NAME?</v>
      </c>
      <c r="N517" s="135" t="e">
        <f t="shared" ref="N517:N518" ca="1" si="501">IF(I517="อาจารย์พิเศษรายชั่วโมง",1,0)</f>
        <v>#NAME?</v>
      </c>
      <c r="O517" s="135" t="e">
        <f t="shared" ref="O517:O518" ca="1" si="502">IF(I517="บุคคลภายนอก",1,0)</f>
        <v>#NAME?</v>
      </c>
      <c r="P517" s="135" t="e">
        <f t="shared" ca="1" si="428"/>
        <v>#NAME?</v>
      </c>
      <c r="Q517" s="138"/>
      <c r="R517" s="138"/>
      <c r="S517" s="138"/>
      <c r="T517" s="140">
        <v>3409901147850</v>
      </c>
      <c r="U517" s="140">
        <v>3409901147850</v>
      </c>
      <c r="V517" s="131">
        <f t="shared" si="429"/>
        <v>1</v>
      </c>
      <c r="W517" s="68" t="e">
        <f t="shared" ca="1" si="430"/>
        <v>#NAME?</v>
      </c>
      <c r="X517" s="164"/>
      <c r="Y517" s="164"/>
      <c r="Z517" s="164"/>
      <c r="AA517" s="164"/>
      <c r="AB517" s="164"/>
      <c r="AC517" s="164"/>
      <c r="AD517" s="164"/>
      <c r="AE517" s="164"/>
      <c r="AF517" s="164"/>
      <c r="AG517" s="164"/>
      <c r="AH517" s="164"/>
      <c r="AI517" s="164"/>
      <c r="AJ517" s="164"/>
      <c r="AK517" s="164"/>
      <c r="AL517" s="164"/>
      <c r="AM517" s="164"/>
      <c r="AN517" s="164"/>
      <c r="AO517" s="164"/>
      <c r="AP517" s="164"/>
      <c r="AQ517" s="164"/>
    </row>
    <row r="518" spans="1:43" ht="21.75" customHeight="1">
      <c r="A518" s="138"/>
      <c r="B518" s="133" t="str">
        <f t="array" ref="B518">INDEX(รายชื่ออาจารย์ตามสาขา!$C:$C,MATCH('เอกสารหมายเลข 1 ส่งเสิรม (2)'!$T518,รายชื่ออาจารย์ตามสาขา!$B:$B,0))</f>
        <v>นางสาวพิมพิกา  กุลไทย</v>
      </c>
      <c r="C518" s="133" t="str">
        <f t="array" ref="C518">INDEX(รายชื่ออาจารย์ตามสาขา!$D:$D,MATCH('เอกสารหมายเลข 1 ส่งเสิรม (2)'!$T518,รายชื่ออาจารย์ตามสาขา!$B:$B,0))</f>
        <v>คณะวิทยาการจัดการ</v>
      </c>
      <c r="D518" s="133" t="str">
        <f t="array" ref="D518">INDEX(รายชื่ออาจารย์ตามสาขา!$E:$E,MATCH('เอกสารหมายเลข 1 ส่งเสิรม (2)'!$T518,รายชื่ออาจารย์ตามสาขา!$B:$B,0))</f>
        <v>สาขาวิชาการเงินการธนาคาร</v>
      </c>
      <c r="E518" s="133"/>
      <c r="F518" s="133"/>
      <c r="G518" s="133"/>
      <c r="H518" s="133"/>
      <c r="I518" s="133" t="e">
        <f t="array" aca="1" ref="I518" ca="1">_xludf.IFNA(INDEX(รายชื่ออาจารย์ตามสาขา!$F:$F,MATCH('เอกสารหมายเลข 1 ส่งเสิรม (2)'!$T518,รายชื่ออาจารย์ตามสาขา!$B:$B,0)),"บุคคลภายนอก")</f>
        <v>#NAME?</v>
      </c>
      <c r="J518" s="135" t="e">
        <f t="shared" ca="1" si="498"/>
        <v>#NAME?</v>
      </c>
      <c r="K518" s="135" t="e">
        <f t="shared" ca="1" si="499"/>
        <v>#NAME?</v>
      </c>
      <c r="L518" s="135"/>
      <c r="M518" s="135" t="e">
        <f t="shared" ca="1" si="500"/>
        <v>#NAME?</v>
      </c>
      <c r="N518" s="135" t="e">
        <f t="shared" ca="1" si="501"/>
        <v>#NAME?</v>
      </c>
      <c r="O518" s="135" t="e">
        <f t="shared" ca="1" si="502"/>
        <v>#NAME?</v>
      </c>
      <c r="P518" s="135" t="e">
        <f t="shared" ca="1" si="428"/>
        <v>#NAME?</v>
      </c>
      <c r="Q518" s="138"/>
      <c r="R518" s="138"/>
      <c r="S518" s="138"/>
      <c r="T518" s="140">
        <v>1479900164355</v>
      </c>
      <c r="U518" s="140">
        <v>1479900164355</v>
      </c>
      <c r="V518" s="131">
        <f t="shared" si="429"/>
        <v>1</v>
      </c>
      <c r="W518" s="68" t="e">
        <f t="shared" ca="1" si="430"/>
        <v>#NAME?</v>
      </c>
      <c r="X518" s="164"/>
      <c r="Y518" s="164"/>
      <c r="Z518" s="164"/>
      <c r="AA518" s="164"/>
      <c r="AB518" s="164"/>
      <c r="AC518" s="164"/>
      <c r="AD518" s="164"/>
      <c r="AE518" s="164"/>
      <c r="AF518" s="164"/>
      <c r="AG518" s="164"/>
      <c r="AH518" s="164"/>
      <c r="AI518" s="164"/>
      <c r="AJ518" s="164"/>
      <c r="AK518" s="164"/>
      <c r="AL518" s="164"/>
      <c r="AM518" s="164"/>
      <c r="AN518" s="164"/>
      <c r="AO518" s="164"/>
      <c r="AP518" s="164"/>
      <c r="AQ518" s="164"/>
    </row>
    <row r="519" spans="1:43" ht="21.75" customHeight="1">
      <c r="A519" s="126">
        <v>3</v>
      </c>
      <c r="B519" s="127" t="str">
        <f>D520</f>
        <v>สาขาวิชาการตลาด การจัดการโลจิสติกส์และการค้าปลีก</v>
      </c>
      <c r="C519" s="127"/>
      <c r="D519" s="127"/>
      <c r="E519" s="127"/>
      <c r="F519" s="127"/>
      <c r="G519" s="127"/>
      <c r="H519" s="127"/>
      <c r="I519" s="127"/>
      <c r="J519" s="129" t="e">
        <f t="shared" ref="J519:O519" ca="1" si="503">SUMIF($D:$D,$B519,J:J)</f>
        <v>#NAME?</v>
      </c>
      <c r="K519" s="129" t="e">
        <f t="shared" ca="1" si="503"/>
        <v>#NAME?</v>
      </c>
      <c r="L519" s="129">
        <f t="shared" si="503"/>
        <v>0</v>
      </c>
      <c r="M519" s="129" t="e">
        <f t="shared" ca="1" si="503"/>
        <v>#NAME?</v>
      </c>
      <c r="N519" s="129" t="e">
        <f t="shared" ca="1" si="503"/>
        <v>#NAME?</v>
      </c>
      <c r="O519" s="129" t="e">
        <f t="shared" ca="1" si="503"/>
        <v>#NAME?</v>
      </c>
      <c r="P519" s="129" t="e">
        <f t="shared" ca="1" si="428"/>
        <v>#NAME?</v>
      </c>
      <c r="Q519" s="126"/>
      <c r="R519" s="126"/>
      <c r="S519" s="126"/>
      <c r="T519" s="130"/>
      <c r="U519" s="130"/>
      <c r="V519" s="131">
        <f t="shared" si="429"/>
        <v>0</v>
      </c>
      <c r="W519" s="68" t="e">
        <f t="shared" ca="1" si="430"/>
        <v>#NAME?</v>
      </c>
      <c r="X519" s="165"/>
      <c r="Y519" s="165"/>
      <c r="Z519" s="165"/>
      <c r="AA519" s="165"/>
      <c r="AB519" s="165"/>
      <c r="AC519" s="165"/>
      <c r="AD519" s="165"/>
      <c r="AE519" s="165"/>
      <c r="AF519" s="165"/>
      <c r="AG519" s="165"/>
      <c r="AH519" s="165"/>
      <c r="AI519" s="165"/>
      <c r="AJ519" s="165"/>
      <c r="AK519" s="165"/>
      <c r="AL519" s="165"/>
      <c r="AM519" s="165"/>
      <c r="AN519" s="165"/>
      <c r="AO519" s="165"/>
      <c r="AP519" s="165"/>
      <c r="AQ519" s="165"/>
    </row>
    <row r="520" spans="1:43" ht="21.75" customHeight="1">
      <c r="A520" s="138"/>
      <c r="B520" s="133" t="str">
        <f t="array" ref="B520">INDEX(รายชื่ออาจารย์ตามสาขา!$C:$C,MATCH('เอกสารหมายเลข 1 ส่งเสิรม (2)'!$T520,รายชื่ออาจารย์ตามสาขา!$B:$B,0))</f>
        <v>นางปูริดา  วิปัชชา</v>
      </c>
      <c r="C520" s="133" t="str">
        <f t="array" ref="C520">INDEX(รายชื่ออาจารย์ตามสาขา!$D:$D,MATCH('เอกสารหมายเลข 1 ส่งเสิรม (2)'!$T520,รายชื่ออาจารย์ตามสาขา!$B:$B,0))</f>
        <v>คณะวิทยาการจัดการ</v>
      </c>
      <c r="D520" s="133" t="str">
        <f t="array" ref="D520">INDEX(รายชื่ออาจารย์ตามสาขา!$E:$E,MATCH('เอกสารหมายเลข 1 ส่งเสิรม (2)'!$T520,รายชื่ออาจารย์ตามสาขา!$B:$B,0))</f>
        <v>สาขาวิชาการตลาด การจัดการโลจิสติกส์และการค้าปลีก</v>
      </c>
      <c r="E520" s="133"/>
      <c r="F520" s="133"/>
      <c r="G520" s="133"/>
      <c r="H520" s="133"/>
      <c r="I520" s="133" t="e">
        <f t="array" aca="1" ref="I520" ca="1">_xludf.IFNA(INDEX(รายชื่ออาจารย์ตามสาขา!$F:$F,MATCH('เอกสารหมายเลข 1 ส่งเสิรม (2)'!$T520,รายชื่ออาจารย์ตามสาขา!$B:$B,0)),"บุคคลภายนอก")</f>
        <v>#NAME?</v>
      </c>
      <c r="J520" s="135" t="e">
        <f ca="1">IF(I520="ข้าราชการพลเรือนในสถาบันอุดมศึกษา",1,0)</f>
        <v>#NAME?</v>
      </c>
      <c r="K520" s="135" t="e">
        <f ca="1">IF(I520="พนักงานมหาวิทยาลัย",1,0)</f>
        <v>#NAME?</v>
      </c>
      <c r="L520" s="135"/>
      <c r="M520" s="135" t="e">
        <f ca="1">IF(I520="ลูกจ้างชั่วคราวรายเดือน",1,0)</f>
        <v>#NAME?</v>
      </c>
      <c r="N520" s="135" t="e">
        <f ca="1">IF(I520="อาจารย์พิเศษรายชั่วโมง",1,0)</f>
        <v>#NAME?</v>
      </c>
      <c r="O520" s="135" t="e">
        <f ca="1">IF(I520="บุคคลภายนอก",1,0)</f>
        <v>#NAME?</v>
      </c>
      <c r="P520" s="135" t="e">
        <f t="shared" ca="1" si="428"/>
        <v>#NAME?</v>
      </c>
      <c r="Q520" s="138"/>
      <c r="R520" s="138"/>
      <c r="S520" s="138"/>
      <c r="T520" s="140">
        <v>3449900128932</v>
      </c>
      <c r="U520" s="140">
        <v>3449900128932</v>
      </c>
      <c r="V520" s="131">
        <f t="shared" si="429"/>
        <v>1</v>
      </c>
      <c r="W520" s="68" t="e">
        <f t="shared" ca="1" si="430"/>
        <v>#NAME?</v>
      </c>
      <c r="X520" s="164"/>
      <c r="Y520" s="164"/>
      <c r="Z520" s="164"/>
      <c r="AA520" s="164"/>
      <c r="AB520" s="164"/>
      <c r="AC520" s="164"/>
      <c r="AD520" s="164"/>
      <c r="AE520" s="164"/>
      <c r="AF520" s="164"/>
      <c r="AG520" s="164"/>
      <c r="AH520" s="164"/>
      <c r="AI520" s="164"/>
      <c r="AJ520" s="164"/>
      <c r="AK520" s="164"/>
      <c r="AL520" s="164"/>
      <c r="AM520" s="164"/>
      <c r="AN520" s="164"/>
      <c r="AO520" s="164"/>
      <c r="AP520" s="164"/>
      <c r="AQ520" s="164"/>
    </row>
    <row r="521" spans="1:43" ht="21.75" customHeight="1">
      <c r="A521" s="126">
        <v>4</v>
      </c>
      <c r="B521" s="127" t="str">
        <f>D522</f>
        <v>สาขาวิชาการบริหารทรัพยากรมนุษย์</v>
      </c>
      <c r="C521" s="127"/>
      <c r="D521" s="127"/>
      <c r="E521" s="127"/>
      <c r="F521" s="127"/>
      <c r="G521" s="127"/>
      <c r="H521" s="127"/>
      <c r="I521" s="127"/>
      <c r="J521" s="129" t="e">
        <f t="shared" ref="J521:O521" ca="1" si="504">SUMIF($D:$D,$B521,J:J)</f>
        <v>#NAME?</v>
      </c>
      <c r="K521" s="129" t="e">
        <f t="shared" ca="1" si="504"/>
        <v>#NAME?</v>
      </c>
      <c r="L521" s="129">
        <f t="shared" si="504"/>
        <v>0</v>
      </c>
      <c r="M521" s="129" t="e">
        <f t="shared" ca="1" si="504"/>
        <v>#NAME?</v>
      </c>
      <c r="N521" s="129" t="e">
        <f t="shared" ca="1" si="504"/>
        <v>#NAME?</v>
      </c>
      <c r="O521" s="129" t="e">
        <f t="shared" ca="1" si="504"/>
        <v>#NAME?</v>
      </c>
      <c r="P521" s="129" t="e">
        <f t="shared" ca="1" si="428"/>
        <v>#NAME?</v>
      </c>
      <c r="Q521" s="126"/>
      <c r="R521" s="126"/>
      <c r="S521" s="126"/>
      <c r="T521" s="130"/>
      <c r="U521" s="130"/>
      <c r="V521" s="131">
        <f t="shared" si="429"/>
        <v>0</v>
      </c>
      <c r="W521" s="68" t="e">
        <f t="shared" ca="1" si="430"/>
        <v>#NAME?</v>
      </c>
      <c r="X521" s="165"/>
      <c r="Y521" s="165"/>
      <c r="Z521" s="165"/>
      <c r="AA521" s="165"/>
      <c r="AB521" s="165"/>
      <c r="AC521" s="165"/>
      <c r="AD521" s="165"/>
      <c r="AE521" s="165"/>
      <c r="AF521" s="165"/>
      <c r="AG521" s="165"/>
      <c r="AH521" s="165"/>
      <c r="AI521" s="165"/>
      <c r="AJ521" s="165"/>
      <c r="AK521" s="165"/>
      <c r="AL521" s="165"/>
      <c r="AM521" s="165"/>
      <c r="AN521" s="165"/>
      <c r="AO521" s="165"/>
      <c r="AP521" s="165"/>
      <c r="AQ521" s="165"/>
    </row>
    <row r="522" spans="1:43" ht="21.75" customHeight="1">
      <c r="A522" s="138"/>
      <c r="B522" s="133" t="str">
        <f t="array" ref="B522">INDEX(รายชื่ออาจารย์ตามสาขา!$C:$C,MATCH('เอกสารหมายเลข 1 ส่งเสิรม (2)'!$T522,รายชื่ออาจารย์ตามสาขา!$B:$B,0))</f>
        <v>นายพัฒน์ภูมิ  แสนศักดิ์</v>
      </c>
      <c r="C522" s="133" t="str">
        <f t="array" ref="C522">INDEX(รายชื่ออาจารย์ตามสาขา!$D:$D,MATCH('เอกสารหมายเลข 1 ส่งเสิรม (2)'!$T522,รายชื่ออาจารย์ตามสาขา!$B:$B,0))</f>
        <v>คณะวิทยาการจัดการ</v>
      </c>
      <c r="D522" s="133" t="str">
        <f t="array" ref="D522">INDEX(รายชื่ออาจารย์ตามสาขา!$E:$E,MATCH('เอกสารหมายเลข 1 ส่งเสิรม (2)'!$T522,รายชื่ออาจารย์ตามสาขา!$B:$B,0))</f>
        <v>สาขาวิชาการบริหารทรัพยากรมนุษย์</v>
      </c>
      <c r="E522" s="133"/>
      <c r="F522" s="133"/>
      <c r="G522" s="133"/>
      <c r="H522" s="133"/>
      <c r="I522" s="133" t="e">
        <f t="array" aca="1" ref="I522" ca="1">_xludf.IFNA(INDEX(รายชื่ออาจารย์ตามสาขา!$F:$F,MATCH('เอกสารหมายเลข 1 ส่งเสิรม (2)'!$T522,รายชื่ออาจารย์ตามสาขา!$B:$B,0)),"บุคคลภายนอก")</f>
        <v>#NAME?</v>
      </c>
      <c r="J522" s="135" t="e">
        <f ca="1">IF(I522="ข้าราชการพลเรือนในสถาบันอุดมศึกษา",1,0)</f>
        <v>#NAME?</v>
      </c>
      <c r="K522" s="135" t="e">
        <f ca="1">IF(I522="พนักงานมหาวิทยาลัย",1,0)</f>
        <v>#NAME?</v>
      </c>
      <c r="L522" s="135"/>
      <c r="M522" s="135" t="e">
        <f ca="1">IF(I522="ลูกจ้างชั่วคราวรายเดือน",1,0)</f>
        <v>#NAME?</v>
      </c>
      <c r="N522" s="135" t="e">
        <f ca="1">IF(I522="อาจารย์พิเศษรายชั่วโมง",1,0)</f>
        <v>#NAME?</v>
      </c>
      <c r="O522" s="135" t="e">
        <f ca="1">IF(I522="บุคคลภายนอก",1,0)</f>
        <v>#NAME?</v>
      </c>
      <c r="P522" s="135" t="e">
        <f t="shared" ca="1" si="428"/>
        <v>#NAME?</v>
      </c>
      <c r="Q522" s="138"/>
      <c r="R522" s="138"/>
      <c r="S522" s="138"/>
      <c r="T522" s="140">
        <v>1449900006181</v>
      </c>
      <c r="U522" s="140">
        <v>1449900006181</v>
      </c>
      <c r="V522" s="131">
        <f t="shared" si="429"/>
        <v>1</v>
      </c>
      <c r="W522" s="68" t="e">
        <f t="shared" ca="1" si="430"/>
        <v>#NAME?</v>
      </c>
      <c r="X522" s="164"/>
      <c r="Y522" s="164"/>
      <c r="Z522" s="164"/>
      <c r="AA522" s="164"/>
      <c r="AB522" s="164"/>
      <c r="AC522" s="164"/>
      <c r="AD522" s="164"/>
      <c r="AE522" s="164"/>
      <c r="AF522" s="164"/>
      <c r="AG522" s="164"/>
      <c r="AH522" s="164"/>
      <c r="AI522" s="164"/>
      <c r="AJ522" s="164"/>
      <c r="AK522" s="164"/>
      <c r="AL522" s="164"/>
      <c r="AM522" s="164"/>
      <c r="AN522" s="164"/>
      <c r="AO522" s="164"/>
      <c r="AP522" s="164"/>
      <c r="AQ522" s="164"/>
    </row>
    <row r="523" spans="1:43" ht="21.75" customHeight="1">
      <c r="A523" s="126">
        <v>5</v>
      </c>
      <c r="B523" s="127" t="str">
        <f>D524</f>
        <v>สาขาวิชาการบริหารทรัพยากรมนุษย์ และการจัดการทั่วไป</v>
      </c>
      <c r="C523" s="127"/>
      <c r="D523" s="127"/>
      <c r="E523" s="127"/>
      <c r="F523" s="127"/>
      <c r="G523" s="127"/>
      <c r="H523" s="127"/>
      <c r="I523" s="127"/>
      <c r="J523" s="129" t="e">
        <f t="shared" ref="J523:O523" ca="1" si="505">SUMIF($D:$D,$B523,J:J)</f>
        <v>#NAME?</v>
      </c>
      <c r="K523" s="129" t="e">
        <f t="shared" ca="1" si="505"/>
        <v>#NAME?</v>
      </c>
      <c r="L523" s="129">
        <f t="shared" si="505"/>
        <v>0</v>
      </c>
      <c r="M523" s="129" t="e">
        <f t="shared" ca="1" si="505"/>
        <v>#NAME?</v>
      </c>
      <c r="N523" s="129" t="e">
        <f t="shared" ca="1" si="505"/>
        <v>#NAME?</v>
      </c>
      <c r="O523" s="129" t="e">
        <f t="shared" ca="1" si="505"/>
        <v>#NAME?</v>
      </c>
      <c r="P523" s="129" t="e">
        <f t="shared" ca="1" si="428"/>
        <v>#NAME?</v>
      </c>
      <c r="Q523" s="126"/>
      <c r="R523" s="126"/>
      <c r="S523" s="126"/>
      <c r="T523" s="130"/>
      <c r="U523" s="130"/>
      <c r="V523" s="131">
        <f t="shared" si="429"/>
        <v>0</v>
      </c>
      <c r="W523" s="68" t="e">
        <f t="shared" ca="1" si="430"/>
        <v>#NAME?</v>
      </c>
      <c r="X523" s="165"/>
      <c r="Y523" s="165"/>
      <c r="Z523" s="165"/>
      <c r="AA523" s="165"/>
      <c r="AB523" s="165"/>
      <c r="AC523" s="165"/>
      <c r="AD523" s="165"/>
      <c r="AE523" s="165"/>
      <c r="AF523" s="165"/>
      <c r="AG523" s="165"/>
      <c r="AH523" s="165"/>
      <c r="AI523" s="165"/>
      <c r="AJ523" s="165"/>
      <c r="AK523" s="165"/>
      <c r="AL523" s="165"/>
      <c r="AM523" s="165"/>
      <c r="AN523" s="165"/>
      <c r="AO523" s="165"/>
      <c r="AP523" s="165"/>
      <c r="AQ523" s="165"/>
    </row>
    <row r="524" spans="1:43" ht="21.75" customHeight="1">
      <c r="A524" s="138"/>
      <c r="B524" s="133" t="str">
        <f t="array" ref="B524">INDEX(รายชื่ออาจารย์ตามสาขา!$C:$C,MATCH('เอกสารหมายเลข 1 ส่งเสิรม (2)'!$T524,รายชื่ออาจารย์ตามสาขา!$B:$B,0))</f>
        <v>นางสาวปิยะจินต์  ปัทมดิลก</v>
      </c>
      <c r="C524" s="133" t="str">
        <f t="array" ref="C524">INDEX(รายชื่ออาจารย์ตามสาขา!$D:$D,MATCH('เอกสารหมายเลข 1 ส่งเสิรม (2)'!$T524,รายชื่ออาจารย์ตามสาขา!$B:$B,0))</f>
        <v>คณะวิทยาการจัดการ</v>
      </c>
      <c r="D524" s="133" t="str">
        <f t="array" ref="D524">INDEX(รายชื่ออาจารย์ตามสาขา!$E:$E,MATCH('เอกสารหมายเลข 1 ส่งเสิรม (2)'!$T524,รายชื่ออาจารย์ตามสาขา!$B:$B,0))</f>
        <v>สาขาวิชาการบริหารทรัพยากรมนุษย์ และการจัดการทั่วไป</v>
      </c>
      <c r="E524" s="133"/>
      <c r="F524" s="133"/>
      <c r="G524" s="133"/>
      <c r="H524" s="133"/>
      <c r="I524" s="133" t="e">
        <f t="array" aca="1" ref="I524" ca="1">_xludf.IFNA(INDEX(รายชื่ออาจารย์ตามสาขา!$F:$F,MATCH('เอกสารหมายเลข 1 ส่งเสิรม (2)'!$T524,รายชื่ออาจารย์ตามสาขา!$B:$B,0)),"บุคคลภายนอก")</f>
        <v>#NAME?</v>
      </c>
      <c r="J524" s="135" t="e">
        <f t="shared" ref="J524:J526" ca="1" si="506">IF(I524="ข้าราชการพลเรือนในสถาบันอุดมศึกษา",1,0)</f>
        <v>#NAME?</v>
      </c>
      <c r="K524" s="135" t="e">
        <f t="shared" ref="K524:K526" ca="1" si="507">IF(I524="พนักงานมหาวิทยาลัย",1,0)</f>
        <v>#NAME?</v>
      </c>
      <c r="L524" s="135"/>
      <c r="M524" s="135" t="e">
        <f t="shared" ref="M524:M526" ca="1" si="508">IF(I524="ลูกจ้างชั่วคราวรายเดือน",1,0)</f>
        <v>#NAME?</v>
      </c>
      <c r="N524" s="135" t="e">
        <f t="shared" ref="N524:N526" ca="1" si="509">IF(I524="อาจารย์พิเศษรายชั่วโมง",1,0)</f>
        <v>#NAME?</v>
      </c>
      <c r="O524" s="135" t="e">
        <f t="shared" ref="O524:O526" ca="1" si="510">IF(I524="บุคคลภายนอก",1,0)</f>
        <v>#NAME?</v>
      </c>
      <c r="P524" s="135" t="e">
        <f t="shared" ca="1" si="428"/>
        <v>#NAME?</v>
      </c>
      <c r="Q524" s="138"/>
      <c r="R524" s="138"/>
      <c r="S524" s="138"/>
      <c r="T524" s="140">
        <v>3479900086075</v>
      </c>
      <c r="U524" s="140">
        <v>3479900086075</v>
      </c>
      <c r="V524" s="131">
        <f t="shared" si="429"/>
        <v>1</v>
      </c>
      <c r="W524" s="68" t="e">
        <f t="shared" ca="1" si="430"/>
        <v>#NAME?</v>
      </c>
      <c r="X524" s="164"/>
      <c r="Y524" s="164"/>
      <c r="Z524" s="164"/>
      <c r="AA524" s="164"/>
      <c r="AB524" s="164"/>
      <c r="AC524" s="164"/>
      <c r="AD524" s="164"/>
      <c r="AE524" s="164"/>
      <c r="AF524" s="164"/>
      <c r="AG524" s="164"/>
      <c r="AH524" s="164"/>
      <c r="AI524" s="164"/>
      <c r="AJ524" s="164"/>
      <c r="AK524" s="164"/>
      <c r="AL524" s="164"/>
      <c r="AM524" s="164"/>
      <c r="AN524" s="164"/>
      <c r="AO524" s="164"/>
      <c r="AP524" s="164"/>
      <c r="AQ524" s="164"/>
    </row>
    <row r="525" spans="1:43" ht="21.75" customHeight="1">
      <c r="A525" s="138"/>
      <c r="B525" s="133" t="str">
        <f t="array" ref="B525">INDEX(รายชื่ออาจารย์ตามสาขา!$C:$C,MATCH('เอกสารหมายเลข 1 ส่งเสิรม (2)'!$T525,รายชื่ออาจารย์ตามสาขา!$B:$B,0))</f>
        <v>นางกชพร  จันทร์เรือง</v>
      </c>
      <c r="C525" s="133" t="str">
        <f t="array" ref="C525">INDEX(รายชื่ออาจารย์ตามสาขา!$D:$D,MATCH('เอกสารหมายเลข 1 ส่งเสิรม (2)'!$T525,รายชื่ออาจารย์ตามสาขา!$B:$B,0))</f>
        <v>คณะวิทยาการจัดการ</v>
      </c>
      <c r="D525" s="133" t="str">
        <f t="array" ref="D525">INDEX(รายชื่ออาจารย์ตามสาขา!$E:$E,MATCH('เอกสารหมายเลข 1 ส่งเสิรม (2)'!$T525,รายชื่ออาจารย์ตามสาขา!$B:$B,0))</f>
        <v>สาขาวิชาการบริหารทรัพยากรมนุษย์ และการจัดการทั่วไป</v>
      </c>
      <c r="E525" s="133"/>
      <c r="F525" s="133"/>
      <c r="G525" s="133"/>
      <c r="H525" s="133"/>
      <c r="I525" s="133" t="e">
        <f t="array" aca="1" ref="I525" ca="1">_xludf.IFNA(INDEX(รายชื่ออาจารย์ตามสาขา!$F:$F,MATCH('เอกสารหมายเลข 1 ส่งเสิรม (2)'!$T525,รายชื่ออาจารย์ตามสาขา!$B:$B,0)),"บุคคลภายนอก")</f>
        <v>#NAME?</v>
      </c>
      <c r="J525" s="135" t="e">
        <f t="shared" ca="1" si="506"/>
        <v>#NAME?</v>
      </c>
      <c r="K525" s="135" t="e">
        <f t="shared" ca="1" si="507"/>
        <v>#NAME?</v>
      </c>
      <c r="L525" s="135"/>
      <c r="M525" s="135" t="e">
        <f t="shared" ca="1" si="508"/>
        <v>#NAME?</v>
      </c>
      <c r="N525" s="135" t="e">
        <f t="shared" ca="1" si="509"/>
        <v>#NAME?</v>
      </c>
      <c r="O525" s="135" t="e">
        <f t="shared" ca="1" si="510"/>
        <v>#NAME?</v>
      </c>
      <c r="P525" s="135" t="e">
        <f t="shared" ca="1" si="428"/>
        <v>#NAME?</v>
      </c>
      <c r="Q525" s="138"/>
      <c r="R525" s="138"/>
      <c r="S525" s="138"/>
      <c r="T525" s="140">
        <v>3479900203551</v>
      </c>
      <c r="U525" s="140">
        <v>3479900203551</v>
      </c>
      <c r="V525" s="131">
        <f t="shared" si="429"/>
        <v>1</v>
      </c>
      <c r="W525" s="68" t="e">
        <f t="shared" ca="1" si="430"/>
        <v>#NAME?</v>
      </c>
      <c r="X525" s="164"/>
      <c r="Y525" s="164"/>
      <c r="Z525" s="164"/>
      <c r="AA525" s="164"/>
      <c r="AB525" s="164"/>
      <c r="AC525" s="164"/>
      <c r="AD525" s="164"/>
      <c r="AE525" s="164"/>
      <c r="AF525" s="164"/>
      <c r="AG525" s="164"/>
      <c r="AH525" s="164"/>
      <c r="AI525" s="164"/>
      <c r="AJ525" s="164"/>
      <c r="AK525" s="164"/>
      <c r="AL525" s="164"/>
      <c r="AM525" s="164"/>
      <c r="AN525" s="164"/>
      <c r="AO525" s="164"/>
      <c r="AP525" s="164"/>
      <c r="AQ525" s="164"/>
    </row>
    <row r="526" spans="1:43" ht="21.75" customHeight="1">
      <c r="A526" s="138"/>
      <c r="B526" s="133" t="str">
        <f t="array" ref="B526">INDEX(รายชื่ออาจารย์ตามสาขา!$C:$C,MATCH('เอกสารหมายเลข 1 ส่งเสิรม (2)'!$T526,รายชื่ออาจารย์ตามสาขา!$B:$B,0))</f>
        <v>ผศ.วัชระ  อักขระ</v>
      </c>
      <c r="C526" s="133" t="str">
        <f t="array" ref="C526">INDEX(รายชื่ออาจารย์ตามสาขา!$D:$D,MATCH('เอกสารหมายเลข 1 ส่งเสิรม (2)'!$T526,รายชื่ออาจารย์ตามสาขา!$B:$B,0))</f>
        <v>คณะวิทยาการจัดการ</v>
      </c>
      <c r="D526" s="133" t="str">
        <f t="array" ref="D526">INDEX(รายชื่ออาจารย์ตามสาขา!$E:$E,MATCH('เอกสารหมายเลข 1 ส่งเสิรม (2)'!$T526,รายชื่ออาจารย์ตามสาขา!$B:$B,0))</f>
        <v>สาขาวิชาการบริหารทรัพยากรมนุษย์ และการจัดการทั่วไป</v>
      </c>
      <c r="E526" s="133"/>
      <c r="F526" s="133"/>
      <c r="G526" s="133"/>
      <c r="H526" s="133"/>
      <c r="I526" s="133" t="e">
        <f t="array" aca="1" ref="I526" ca="1">_xludf.IFNA(INDEX(รายชื่ออาจารย์ตามสาขา!$F:$F,MATCH('เอกสารหมายเลข 1 ส่งเสิรม (2)'!$T526,รายชื่ออาจารย์ตามสาขา!$B:$B,0)),"บุคคลภายนอก")</f>
        <v>#NAME?</v>
      </c>
      <c r="J526" s="135" t="e">
        <f t="shared" ca="1" si="506"/>
        <v>#NAME?</v>
      </c>
      <c r="K526" s="135" t="e">
        <f t="shared" ca="1" si="507"/>
        <v>#NAME?</v>
      </c>
      <c r="L526" s="135"/>
      <c r="M526" s="135" t="e">
        <f t="shared" ca="1" si="508"/>
        <v>#NAME?</v>
      </c>
      <c r="N526" s="135" t="e">
        <f t="shared" ca="1" si="509"/>
        <v>#NAME?</v>
      </c>
      <c r="O526" s="135" t="e">
        <f t="shared" ca="1" si="510"/>
        <v>#NAME?</v>
      </c>
      <c r="P526" s="135" t="e">
        <f t="shared" ca="1" si="428"/>
        <v>#NAME?</v>
      </c>
      <c r="Q526" s="138"/>
      <c r="R526" s="138"/>
      <c r="S526" s="138"/>
      <c r="T526" s="140">
        <v>3480600187951</v>
      </c>
      <c r="U526" s="140">
        <v>3480600187951</v>
      </c>
      <c r="V526" s="131">
        <f t="shared" si="429"/>
        <v>1</v>
      </c>
      <c r="W526" s="68" t="e">
        <f t="shared" ca="1" si="430"/>
        <v>#NAME?</v>
      </c>
      <c r="X526" s="164"/>
      <c r="Y526" s="164"/>
      <c r="Z526" s="164"/>
      <c r="AA526" s="164"/>
      <c r="AB526" s="164"/>
      <c r="AC526" s="164"/>
      <c r="AD526" s="164"/>
      <c r="AE526" s="164"/>
      <c r="AF526" s="164"/>
      <c r="AG526" s="164"/>
      <c r="AH526" s="164"/>
      <c r="AI526" s="164"/>
      <c r="AJ526" s="164"/>
      <c r="AK526" s="164"/>
      <c r="AL526" s="164"/>
      <c r="AM526" s="164"/>
      <c r="AN526" s="164"/>
      <c r="AO526" s="164"/>
      <c r="AP526" s="164"/>
      <c r="AQ526" s="164"/>
    </row>
    <row r="527" spans="1:43" ht="21.75" customHeight="1">
      <c r="A527" s="126">
        <v>6</v>
      </c>
      <c r="B527" s="127" t="str">
        <f>D528</f>
        <v>สาขาวิชาการบัญชี</v>
      </c>
      <c r="C527" s="127"/>
      <c r="D527" s="127"/>
      <c r="E527" s="127"/>
      <c r="F527" s="127"/>
      <c r="G527" s="127"/>
      <c r="H527" s="127"/>
      <c r="I527" s="127"/>
      <c r="J527" s="129" t="e">
        <f t="shared" ref="J527:O527" ca="1" si="511">SUMIF($D:$D,$B527,J:J)</f>
        <v>#NAME?</v>
      </c>
      <c r="K527" s="129" t="e">
        <f t="shared" ca="1" si="511"/>
        <v>#NAME?</v>
      </c>
      <c r="L527" s="129">
        <f t="shared" si="511"/>
        <v>0</v>
      </c>
      <c r="M527" s="129" t="e">
        <f t="shared" ca="1" si="511"/>
        <v>#NAME?</v>
      </c>
      <c r="N527" s="129" t="e">
        <f t="shared" ca="1" si="511"/>
        <v>#NAME?</v>
      </c>
      <c r="O527" s="129" t="e">
        <f t="shared" ca="1" si="511"/>
        <v>#NAME?</v>
      </c>
      <c r="P527" s="129" t="e">
        <f t="shared" ca="1" si="428"/>
        <v>#NAME?</v>
      </c>
      <c r="Q527" s="126"/>
      <c r="R527" s="126"/>
      <c r="S527" s="126"/>
      <c r="T527" s="130"/>
      <c r="U527" s="130"/>
      <c r="V527" s="131">
        <f t="shared" si="429"/>
        <v>0</v>
      </c>
      <c r="W527" s="68" t="e">
        <f t="shared" ca="1" si="430"/>
        <v>#NAME?</v>
      </c>
      <c r="X527" s="165"/>
      <c r="Y527" s="165"/>
      <c r="Z527" s="165"/>
      <c r="AA527" s="165"/>
      <c r="AB527" s="165"/>
      <c r="AC527" s="165"/>
      <c r="AD527" s="165"/>
      <c r="AE527" s="165"/>
      <c r="AF527" s="165"/>
      <c r="AG527" s="165"/>
      <c r="AH527" s="165"/>
      <c r="AI527" s="165"/>
      <c r="AJ527" s="165"/>
      <c r="AK527" s="165"/>
      <c r="AL527" s="165"/>
      <c r="AM527" s="165"/>
      <c r="AN527" s="165"/>
      <c r="AO527" s="165"/>
      <c r="AP527" s="165"/>
      <c r="AQ527" s="165"/>
    </row>
    <row r="528" spans="1:43" ht="21.75" customHeight="1">
      <c r="A528" s="138"/>
      <c r="B528" s="133" t="str">
        <f t="array" ref="B528">INDEX(รายชื่ออาจารย์ตามสาขา!$C:$C,MATCH('เอกสารหมายเลข 1 ส่งเสิรม (2)'!$T528,รายชื่ออาจารย์ตามสาขา!$B:$B,0))</f>
        <v>นายกฤตกร  มั่นสุวรรณ</v>
      </c>
      <c r="C528" s="133" t="str">
        <f t="array" ref="C528">INDEX(รายชื่ออาจารย์ตามสาขา!$D:$D,MATCH('เอกสารหมายเลข 1 ส่งเสิรม (2)'!$T528,รายชื่ออาจารย์ตามสาขา!$B:$B,0))</f>
        <v>คณะวิทยาการจัดการ</v>
      </c>
      <c r="D528" s="133" t="str">
        <f t="array" ref="D528">INDEX(รายชื่ออาจารย์ตามสาขา!$E:$E,MATCH('เอกสารหมายเลข 1 ส่งเสิรม (2)'!$T528,รายชื่ออาจารย์ตามสาขา!$B:$B,0))</f>
        <v>สาขาวิชาการบัญชี</v>
      </c>
      <c r="E528" s="133"/>
      <c r="F528" s="133"/>
      <c r="G528" s="133"/>
      <c r="H528" s="133"/>
      <c r="I528" s="133" t="e">
        <f t="array" aca="1" ref="I528" ca="1">_xludf.IFNA(INDEX(รายชื่ออาจารย์ตามสาขา!$F:$F,MATCH('เอกสารหมายเลข 1 ส่งเสิรม (2)'!$T528,รายชื่ออาจารย์ตามสาขา!$B:$B,0)),"บุคคลภายนอก")</f>
        <v>#NAME?</v>
      </c>
      <c r="J528" s="135" t="e">
        <f t="shared" ref="J528:J529" ca="1" si="512">IF(I528="ข้าราชการพลเรือนในสถาบันอุดมศึกษา",1,0)</f>
        <v>#NAME?</v>
      </c>
      <c r="K528" s="135" t="e">
        <f t="shared" ref="K528:K529" ca="1" si="513">IF(I528="พนักงานมหาวิทยาลัย",1,0)</f>
        <v>#NAME?</v>
      </c>
      <c r="L528" s="135"/>
      <c r="M528" s="135" t="e">
        <f t="shared" ref="M528:M529" ca="1" si="514">IF(I528="ลูกจ้างชั่วคราวรายเดือน",1,0)</f>
        <v>#NAME?</v>
      </c>
      <c r="N528" s="135" t="e">
        <f t="shared" ref="N528:N529" ca="1" si="515">IF(I528="อาจารย์พิเศษรายชั่วโมง",1,0)</f>
        <v>#NAME?</v>
      </c>
      <c r="O528" s="135" t="e">
        <f t="shared" ref="O528:O529" ca="1" si="516">IF(I528="บุคคลภายนอก",1,0)</f>
        <v>#NAME?</v>
      </c>
      <c r="P528" s="135" t="e">
        <f t="shared" ca="1" si="428"/>
        <v>#NAME?</v>
      </c>
      <c r="Q528" s="138"/>
      <c r="R528" s="138"/>
      <c r="S528" s="138"/>
      <c r="T528" s="140">
        <v>1489900070121</v>
      </c>
      <c r="U528" s="140">
        <v>1489900070121</v>
      </c>
      <c r="V528" s="131">
        <f t="shared" si="429"/>
        <v>1</v>
      </c>
      <c r="W528" s="68" t="e">
        <f t="shared" ca="1" si="430"/>
        <v>#NAME?</v>
      </c>
      <c r="X528" s="164"/>
      <c r="Y528" s="164"/>
      <c r="Z528" s="164"/>
      <c r="AA528" s="164"/>
      <c r="AB528" s="164"/>
      <c r="AC528" s="164"/>
      <c r="AD528" s="164"/>
      <c r="AE528" s="164"/>
      <c r="AF528" s="164"/>
      <c r="AG528" s="164"/>
      <c r="AH528" s="164"/>
      <c r="AI528" s="164"/>
      <c r="AJ528" s="164"/>
      <c r="AK528" s="164"/>
      <c r="AL528" s="164"/>
      <c r="AM528" s="164"/>
      <c r="AN528" s="164"/>
      <c r="AO528" s="164"/>
      <c r="AP528" s="164"/>
      <c r="AQ528" s="164"/>
    </row>
    <row r="529" spans="1:43" ht="21.75" customHeight="1">
      <c r="A529" s="138"/>
      <c r="B529" s="133" t="str">
        <f t="array" ref="B529">INDEX(รายชื่ออาจารย์ตามสาขา!$C:$C,MATCH('เอกสารหมายเลข 1 ส่งเสิรม (2)'!$T529,รายชื่ออาจารย์ตามสาขา!$B:$B,0))</f>
        <v>นางสาวสายทิพย์  จะโนภาษ</v>
      </c>
      <c r="C529" s="133" t="str">
        <f t="array" ref="C529">INDEX(รายชื่ออาจารย์ตามสาขา!$D:$D,MATCH('เอกสารหมายเลข 1 ส่งเสิรม (2)'!$T529,รายชื่ออาจารย์ตามสาขา!$B:$B,0))</f>
        <v>คณะวิทยาการจัดการ</v>
      </c>
      <c r="D529" s="133" t="str">
        <f t="array" ref="D529">INDEX(รายชื่ออาจารย์ตามสาขา!$E:$E,MATCH('เอกสารหมายเลข 1 ส่งเสิรม (2)'!$T529,รายชื่ออาจารย์ตามสาขา!$B:$B,0))</f>
        <v>สาขาวิชาการบัญชี</v>
      </c>
      <c r="E529" s="133"/>
      <c r="F529" s="133"/>
      <c r="G529" s="133"/>
      <c r="H529" s="133"/>
      <c r="I529" s="133" t="e">
        <f t="array" aca="1" ref="I529" ca="1">_xludf.IFNA(INDEX(รายชื่ออาจารย์ตามสาขา!$F:$F,MATCH('เอกสารหมายเลข 1 ส่งเสิรม (2)'!$T529,รายชื่ออาจารย์ตามสาขา!$B:$B,0)),"บุคคลภายนอก")</f>
        <v>#NAME?</v>
      </c>
      <c r="J529" s="135" t="e">
        <f t="shared" ca="1" si="512"/>
        <v>#NAME?</v>
      </c>
      <c r="K529" s="135" t="e">
        <f t="shared" ca="1" si="513"/>
        <v>#NAME?</v>
      </c>
      <c r="L529" s="135"/>
      <c r="M529" s="135" t="e">
        <f t="shared" ca="1" si="514"/>
        <v>#NAME?</v>
      </c>
      <c r="N529" s="135" t="e">
        <f t="shared" ca="1" si="515"/>
        <v>#NAME?</v>
      </c>
      <c r="O529" s="135" t="e">
        <f t="shared" ca="1" si="516"/>
        <v>#NAME?</v>
      </c>
      <c r="P529" s="135" t="e">
        <f t="shared" ca="1" si="428"/>
        <v>#NAME?</v>
      </c>
      <c r="Q529" s="138"/>
      <c r="R529" s="138"/>
      <c r="S529" s="138"/>
      <c r="T529" s="140">
        <v>3409700043895</v>
      </c>
      <c r="U529" s="140">
        <v>3409700043895</v>
      </c>
      <c r="V529" s="131">
        <f t="shared" si="429"/>
        <v>1</v>
      </c>
      <c r="W529" s="68" t="e">
        <f t="shared" ca="1" si="430"/>
        <v>#NAME?</v>
      </c>
      <c r="X529" s="164"/>
      <c r="Y529" s="164"/>
      <c r="Z529" s="164"/>
      <c r="AA529" s="164"/>
      <c r="AB529" s="164"/>
      <c r="AC529" s="164"/>
      <c r="AD529" s="164"/>
      <c r="AE529" s="164"/>
      <c r="AF529" s="164"/>
      <c r="AG529" s="164"/>
      <c r="AH529" s="164"/>
      <c r="AI529" s="164"/>
      <c r="AJ529" s="164"/>
      <c r="AK529" s="164"/>
      <c r="AL529" s="164"/>
      <c r="AM529" s="164"/>
      <c r="AN529" s="164"/>
      <c r="AO529" s="164"/>
      <c r="AP529" s="164"/>
      <c r="AQ529" s="164"/>
    </row>
    <row r="530" spans="1:43" ht="21.75" customHeight="1">
      <c r="A530" s="126">
        <v>7</v>
      </c>
      <c r="B530" s="127" t="str">
        <f>D531</f>
        <v>สาขาวิชาคอมพิวเตอร์ธุรกิจ</v>
      </c>
      <c r="C530" s="127"/>
      <c r="D530" s="127"/>
      <c r="E530" s="127"/>
      <c r="F530" s="127"/>
      <c r="G530" s="127"/>
      <c r="H530" s="127"/>
      <c r="I530" s="127"/>
      <c r="J530" s="129" t="e">
        <f t="shared" ref="J530:O530" ca="1" si="517">SUMIF($D:$D,$B530,J:J)</f>
        <v>#NAME?</v>
      </c>
      <c r="K530" s="129" t="e">
        <f t="shared" ca="1" si="517"/>
        <v>#NAME?</v>
      </c>
      <c r="L530" s="129">
        <f t="shared" si="517"/>
        <v>0</v>
      </c>
      <c r="M530" s="129" t="e">
        <f t="shared" ca="1" si="517"/>
        <v>#NAME?</v>
      </c>
      <c r="N530" s="129" t="e">
        <f t="shared" ca="1" si="517"/>
        <v>#NAME?</v>
      </c>
      <c r="O530" s="129" t="e">
        <f t="shared" ca="1" si="517"/>
        <v>#NAME?</v>
      </c>
      <c r="P530" s="129" t="e">
        <f t="shared" ca="1" si="428"/>
        <v>#NAME?</v>
      </c>
      <c r="Q530" s="126"/>
      <c r="R530" s="126"/>
      <c r="S530" s="126"/>
      <c r="T530" s="130"/>
      <c r="U530" s="130"/>
      <c r="V530" s="131">
        <f t="shared" si="429"/>
        <v>0</v>
      </c>
      <c r="W530" s="68" t="e">
        <f t="shared" ca="1" si="430"/>
        <v>#NAME?</v>
      </c>
      <c r="X530" s="165"/>
      <c r="Y530" s="165"/>
      <c r="Z530" s="165"/>
      <c r="AA530" s="165"/>
      <c r="AB530" s="165"/>
      <c r="AC530" s="165"/>
      <c r="AD530" s="165"/>
      <c r="AE530" s="165"/>
      <c r="AF530" s="165"/>
      <c r="AG530" s="165"/>
      <c r="AH530" s="165"/>
      <c r="AI530" s="165"/>
      <c r="AJ530" s="165"/>
      <c r="AK530" s="165"/>
      <c r="AL530" s="165"/>
      <c r="AM530" s="165"/>
      <c r="AN530" s="165"/>
      <c r="AO530" s="165"/>
      <c r="AP530" s="165"/>
      <c r="AQ530" s="165"/>
    </row>
    <row r="531" spans="1:43" ht="21.75" customHeight="1">
      <c r="A531" s="138"/>
      <c r="B531" s="133" t="str">
        <f t="array" ref="B531">INDEX(รายชื่ออาจารย์ตามสาขา!$C:$C,MATCH('เอกสารหมายเลข 1 ส่งเสิรม (2)'!$T531,รายชื่ออาจารย์ตามสาขา!$B:$B,0))</f>
        <v>นางธิติมา  รจนา</v>
      </c>
      <c r="C531" s="133" t="str">
        <f t="array" ref="C531">INDEX(รายชื่ออาจารย์ตามสาขา!$D:$D,MATCH('เอกสารหมายเลข 1 ส่งเสิรม (2)'!$T531,รายชื่ออาจารย์ตามสาขา!$B:$B,0))</f>
        <v>คณะวิทยาการจัดการ</v>
      </c>
      <c r="D531" s="133" t="str">
        <f t="array" ref="D531">INDEX(รายชื่ออาจารย์ตามสาขา!$E:$E,MATCH('เอกสารหมายเลข 1 ส่งเสิรม (2)'!$T531,รายชื่ออาจารย์ตามสาขา!$B:$B,0))</f>
        <v>สาขาวิชาคอมพิวเตอร์ธุรกิจ</v>
      </c>
      <c r="E531" s="133"/>
      <c r="F531" s="133"/>
      <c r="G531" s="133"/>
      <c r="H531" s="133"/>
      <c r="I531" s="133" t="e">
        <f t="array" aca="1" ref="I531" ca="1">_xludf.IFNA(INDEX(รายชื่ออาจารย์ตามสาขา!$F:$F,MATCH('เอกสารหมายเลข 1 ส่งเสิรม (2)'!$T531,รายชื่ออาจารย์ตามสาขา!$B:$B,0)),"บุคคลภายนอก")</f>
        <v>#NAME?</v>
      </c>
      <c r="J531" s="135" t="e">
        <f t="shared" ref="J531:J533" ca="1" si="518">IF(I531="ข้าราชการพลเรือนในสถาบันอุดมศึกษา",1,0)</f>
        <v>#NAME?</v>
      </c>
      <c r="K531" s="135" t="e">
        <f t="shared" ref="K531:K533" ca="1" si="519">IF(I531="พนักงานมหาวิทยาลัย",1,0)</f>
        <v>#NAME?</v>
      </c>
      <c r="L531" s="135"/>
      <c r="M531" s="135" t="e">
        <f t="shared" ref="M531:M533" ca="1" si="520">IF(I531="ลูกจ้างชั่วคราวรายเดือน",1,0)</f>
        <v>#NAME?</v>
      </c>
      <c r="N531" s="135" t="e">
        <f t="shared" ref="N531:N533" ca="1" si="521">IF(I531="อาจารย์พิเศษรายชั่วโมง",1,0)</f>
        <v>#NAME?</v>
      </c>
      <c r="O531" s="135" t="e">
        <f t="shared" ref="O531:O533" ca="1" si="522">IF(I531="บุคคลภายนอก",1,0)</f>
        <v>#NAME?</v>
      </c>
      <c r="P531" s="135" t="e">
        <f t="shared" ca="1" si="428"/>
        <v>#NAME?</v>
      </c>
      <c r="Q531" s="138"/>
      <c r="R531" s="138"/>
      <c r="S531" s="138"/>
      <c r="T531" s="140">
        <v>3470600340989</v>
      </c>
      <c r="U531" s="140">
        <v>3470600340989</v>
      </c>
      <c r="V531" s="131">
        <f t="shared" si="429"/>
        <v>1</v>
      </c>
      <c r="W531" s="68" t="e">
        <f t="shared" ca="1" si="430"/>
        <v>#NAME?</v>
      </c>
      <c r="X531" s="164"/>
      <c r="Y531" s="164"/>
      <c r="Z531" s="164"/>
      <c r="AA531" s="164"/>
      <c r="AB531" s="164"/>
      <c r="AC531" s="164"/>
      <c r="AD531" s="164"/>
      <c r="AE531" s="164"/>
      <c r="AF531" s="164"/>
      <c r="AG531" s="164"/>
      <c r="AH531" s="164"/>
      <c r="AI531" s="164"/>
      <c r="AJ531" s="164"/>
      <c r="AK531" s="164"/>
      <c r="AL531" s="164"/>
      <c r="AM531" s="164"/>
      <c r="AN531" s="164"/>
      <c r="AO531" s="164"/>
      <c r="AP531" s="164"/>
      <c r="AQ531" s="164"/>
    </row>
    <row r="532" spans="1:43" ht="21.75" customHeight="1">
      <c r="A532" s="138"/>
      <c r="B532" s="133" t="str">
        <f t="array" ref="B532">INDEX(รายชื่ออาจารย์ตามสาขา!$C:$C,MATCH('เอกสารหมายเลข 1 ส่งเสิรม (2)'!$T532,รายชื่ออาจารย์ตามสาขา!$B:$B,0))</f>
        <v>นางสาวสิริพาพร  ยืนสุข</v>
      </c>
      <c r="C532" s="133" t="str">
        <f t="array" ref="C532">INDEX(รายชื่ออาจารย์ตามสาขา!$D:$D,MATCH('เอกสารหมายเลข 1 ส่งเสิรม (2)'!$T532,รายชื่ออาจารย์ตามสาขา!$B:$B,0))</f>
        <v>คณะวิทยาการจัดการ</v>
      </c>
      <c r="D532" s="133" t="str">
        <f t="array" ref="D532">INDEX(รายชื่ออาจารย์ตามสาขา!$E:$E,MATCH('เอกสารหมายเลข 1 ส่งเสิรม (2)'!$T532,รายชื่ออาจารย์ตามสาขา!$B:$B,0))</f>
        <v>สาขาวิชาคอมพิวเตอร์ธุรกิจ</v>
      </c>
      <c r="E532" s="133"/>
      <c r="F532" s="133"/>
      <c r="G532" s="133"/>
      <c r="H532" s="133"/>
      <c r="I532" s="133" t="e">
        <f t="array" aca="1" ref="I532" ca="1">_xludf.IFNA(INDEX(รายชื่ออาจารย์ตามสาขา!$F:$F,MATCH('เอกสารหมายเลข 1 ส่งเสิรม (2)'!$T532,รายชื่ออาจารย์ตามสาขา!$B:$B,0)),"บุคคลภายนอก")</f>
        <v>#NAME?</v>
      </c>
      <c r="J532" s="135" t="e">
        <f t="shared" ca="1" si="518"/>
        <v>#NAME?</v>
      </c>
      <c r="K532" s="135" t="e">
        <f t="shared" ca="1" si="519"/>
        <v>#NAME?</v>
      </c>
      <c r="L532" s="135"/>
      <c r="M532" s="135" t="e">
        <f t="shared" ca="1" si="520"/>
        <v>#NAME?</v>
      </c>
      <c r="N532" s="135" t="e">
        <f t="shared" ca="1" si="521"/>
        <v>#NAME?</v>
      </c>
      <c r="O532" s="135" t="e">
        <f t="shared" ca="1" si="522"/>
        <v>#NAME?</v>
      </c>
      <c r="P532" s="135" t="e">
        <f t="shared" ca="1" si="428"/>
        <v>#NAME?</v>
      </c>
      <c r="Q532" s="138"/>
      <c r="R532" s="138"/>
      <c r="S532" s="138"/>
      <c r="T532" s="140">
        <v>3349900533111</v>
      </c>
      <c r="U532" s="140">
        <v>3349900533111</v>
      </c>
      <c r="V532" s="131">
        <f t="shared" si="429"/>
        <v>1</v>
      </c>
      <c r="W532" s="68" t="e">
        <f t="shared" ca="1" si="430"/>
        <v>#NAME?</v>
      </c>
      <c r="X532" s="164"/>
      <c r="Y532" s="164"/>
      <c r="Z532" s="164"/>
      <c r="AA532" s="164"/>
      <c r="AB532" s="164"/>
      <c r="AC532" s="164"/>
      <c r="AD532" s="164"/>
      <c r="AE532" s="164"/>
      <c r="AF532" s="164"/>
      <c r="AG532" s="164"/>
      <c r="AH532" s="164"/>
      <c r="AI532" s="164"/>
      <c r="AJ532" s="164"/>
      <c r="AK532" s="164"/>
      <c r="AL532" s="164"/>
      <c r="AM532" s="164"/>
      <c r="AN532" s="164"/>
      <c r="AO532" s="164"/>
      <c r="AP532" s="164"/>
      <c r="AQ532" s="164"/>
    </row>
    <row r="533" spans="1:43" ht="21.75" customHeight="1">
      <c r="A533" s="138"/>
      <c r="B533" s="133" t="str">
        <f t="array" ref="B533">INDEX(รายชื่ออาจารย์ตามสาขา!$C:$C,MATCH('เอกสารหมายเลข 1 ส่งเสิรม (2)'!$T533,รายชื่ออาจารย์ตามสาขา!$B:$B,0))</f>
        <v>นายวชิรวีร์  คุณธรรม</v>
      </c>
      <c r="C533" s="133" t="str">
        <f t="array" ref="C533">INDEX(รายชื่ออาจารย์ตามสาขา!$D:$D,MATCH('เอกสารหมายเลข 1 ส่งเสิรม (2)'!$T533,รายชื่ออาจารย์ตามสาขา!$B:$B,0))</f>
        <v>คณะวิทยาการจัดการ</v>
      </c>
      <c r="D533" s="133" t="str">
        <f t="array" ref="D533">INDEX(รายชื่ออาจารย์ตามสาขา!$E:$E,MATCH('เอกสารหมายเลข 1 ส่งเสิรม (2)'!$T533,รายชื่ออาจารย์ตามสาขา!$B:$B,0))</f>
        <v>สาขาวิชาคอมพิวเตอร์ธุรกิจ</v>
      </c>
      <c r="E533" s="133"/>
      <c r="F533" s="133"/>
      <c r="G533" s="133"/>
      <c r="H533" s="133"/>
      <c r="I533" s="133" t="e">
        <f t="array" aca="1" ref="I533" ca="1">_xludf.IFNA(INDEX(รายชื่ออาจารย์ตามสาขา!$F:$F,MATCH('เอกสารหมายเลข 1 ส่งเสิรม (2)'!$T533,รายชื่ออาจารย์ตามสาขา!$B:$B,0)),"บุคคลภายนอก")</f>
        <v>#NAME?</v>
      </c>
      <c r="J533" s="135" t="e">
        <f t="shared" ca="1" si="518"/>
        <v>#NAME?</v>
      </c>
      <c r="K533" s="135" t="e">
        <f t="shared" ca="1" si="519"/>
        <v>#NAME?</v>
      </c>
      <c r="L533" s="135"/>
      <c r="M533" s="135" t="e">
        <f t="shared" ca="1" si="520"/>
        <v>#NAME?</v>
      </c>
      <c r="N533" s="135" t="e">
        <f t="shared" ca="1" si="521"/>
        <v>#NAME?</v>
      </c>
      <c r="O533" s="135" t="e">
        <f t="shared" ca="1" si="522"/>
        <v>#NAME?</v>
      </c>
      <c r="P533" s="135" t="e">
        <f t="shared" ca="1" si="428"/>
        <v>#NAME?</v>
      </c>
      <c r="Q533" s="138"/>
      <c r="R533" s="138"/>
      <c r="S533" s="138"/>
      <c r="T533" s="140">
        <v>1471100054931</v>
      </c>
      <c r="U533" s="140">
        <v>1471100054931</v>
      </c>
      <c r="V533" s="131">
        <f t="shared" si="429"/>
        <v>1</v>
      </c>
      <c r="W533" s="68" t="e">
        <f t="shared" ca="1" si="430"/>
        <v>#NAME?</v>
      </c>
      <c r="X533" s="164"/>
      <c r="Y533" s="164"/>
      <c r="Z533" s="164"/>
      <c r="AA533" s="164"/>
      <c r="AB533" s="164"/>
      <c r="AC533" s="164"/>
      <c r="AD533" s="164"/>
      <c r="AE533" s="164"/>
      <c r="AF533" s="164"/>
      <c r="AG533" s="164"/>
      <c r="AH533" s="164"/>
      <c r="AI533" s="164"/>
      <c r="AJ533" s="164"/>
      <c r="AK533" s="164"/>
      <c r="AL533" s="164"/>
      <c r="AM533" s="164"/>
      <c r="AN533" s="164"/>
      <c r="AO533" s="164"/>
      <c r="AP533" s="164"/>
      <c r="AQ533" s="164"/>
    </row>
    <row r="534" spans="1:43" ht="21.75" customHeight="1">
      <c r="A534" s="126">
        <v>8</v>
      </c>
      <c r="B534" s="127" t="str">
        <f>D535</f>
        <v>สาขาวิชารัฐประศาสนศาสตร์</v>
      </c>
      <c r="C534" s="127"/>
      <c r="D534" s="127"/>
      <c r="E534" s="127"/>
      <c r="F534" s="127"/>
      <c r="G534" s="127"/>
      <c r="H534" s="127"/>
      <c r="I534" s="127"/>
      <c r="J534" s="129" t="e">
        <f t="shared" ref="J534:O534" ca="1" si="523">SUMIF($D:$D,$B534,J:J)</f>
        <v>#NAME?</v>
      </c>
      <c r="K534" s="129" t="e">
        <f t="shared" ca="1" si="523"/>
        <v>#NAME?</v>
      </c>
      <c r="L534" s="129">
        <f t="shared" si="523"/>
        <v>0</v>
      </c>
      <c r="M534" s="129" t="e">
        <f t="shared" ca="1" si="523"/>
        <v>#NAME?</v>
      </c>
      <c r="N534" s="129" t="e">
        <f t="shared" ca="1" si="523"/>
        <v>#NAME?</v>
      </c>
      <c r="O534" s="129" t="e">
        <f t="shared" ca="1" si="523"/>
        <v>#NAME?</v>
      </c>
      <c r="P534" s="129" t="e">
        <f t="shared" ca="1" si="428"/>
        <v>#NAME?</v>
      </c>
      <c r="Q534" s="126"/>
      <c r="R534" s="126"/>
      <c r="S534" s="126"/>
      <c r="T534" s="130"/>
      <c r="U534" s="130"/>
      <c r="V534" s="131">
        <f t="shared" si="429"/>
        <v>0</v>
      </c>
      <c r="W534" s="68" t="e">
        <f t="shared" ca="1" si="430"/>
        <v>#NAME?</v>
      </c>
      <c r="X534" s="165"/>
      <c r="Y534" s="165"/>
      <c r="Z534" s="165"/>
      <c r="AA534" s="165"/>
      <c r="AB534" s="165"/>
      <c r="AC534" s="165"/>
      <c r="AD534" s="165"/>
      <c r="AE534" s="165"/>
      <c r="AF534" s="165"/>
      <c r="AG534" s="165"/>
      <c r="AH534" s="165"/>
      <c r="AI534" s="165"/>
      <c r="AJ534" s="165"/>
      <c r="AK534" s="165"/>
      <c r="AL534" s="165"/>
      <c r="AM534" s="165"/>
      <c r="AN534" s="165"/>
      <c r="AO534" s="165"/>
      <c r="AP534" s="165"/>
      <c r="AQ534" s="165"/>
    </row>
    <row r="535" spans="1:43" ht="21.75" customHeight="1">
      <c r="A535" s="138"/>
      <c r="B535" s="133" t="str">
        <f t="array" ref="B535">INDEX(รายชื่ออาจารย์ตามสาขา!$C:$C,MATCH('เอกสารหมายเลข 1 ส่งเสิรม (2)'!$T535,รายชื่ออาจารย์ตามสาขา!$B:$B,0))</f>
        <v>นางพิศณี  พรหมเทพ</v>
      </c>
      <c r="C535" s="133" t="str">
        <f t="array" ref="C535">INDEX(รายชื่ออาจารย์ตามสาขา!$D:$D,MATCH('เอกสารหมายเลข 1 ส่งเสิรม (2)'!$T535,รายชื่ออาจารย์ตามสาขา!$B:$B,0))</f>
        <v>คณะวิทยาการจัดการ</v>
      </c>
      <c r="D535" s="133" t="str">
        <f t="array" ref="D535">INDEX(รายชื่ออาจารย์ตามสาขา!$E:$E,MATCH('เอกสารหมายเลข 1 ส่งเสิรม (2)'!$T535,รายชื่ออาจารย์ตามสาขา!$B:$B,0))</f>
        <v>สาขาวิชารัฐประศาสนศาสตร์</v>
      </c>
      <c r="E535" s="133"/>
      <c r="F535" s="133"/>
      <c r="G535" s="133"/>
      <c r="H535" s="133"/>
      <c r="I535" s="133" t="e">
        <f t="array" aca="1" ref="I535" ca="1">_xludf.IFNA(INDEX(รายชื่ออาจารย์ตามสาขา!$F:$F,MATCH('เอกสารหมายเลข 1 ส่งเสิรม (2)'!$T535,รายชื่ออาจารย์ตามสาขา!$B:$B,0)),"บุคคลภายนอก")</f>
        <v>#NAME?</v>
      </c>
      <c r="J535" s="135" t="e">
        <f t="shared" ref="J535:J536" ca="1" si="524">IF(I535="ข้าราชการพลเรือนในสถาบันอุดมศึกษา",1,0)</f>
        <v>#NAME?</v>
      </c>
      <c r="K535" s="135" t="e">
        <f t="shared" ref="K535:K536" ca="1" si="525">IF(I535="พนักงานมหาวิทยาลัย",1,0)</f>
        <v>#NAME?</v>
      </c>
      <c r="L535" s="135"/>
      <c r="M535" s="135" t="e">
        <f t="shared" ref="M535:M536" ca="1" si="526">IF(I535="ลูกจ้างชั่วคราวรายเดือน",1,0)</f>
        <v>#NAME?</v>
      </c>
      <c r="N535" s="135" t="e">
        <f t="shared" ref="N535:N536" ca="1" si="527">IF(I535="อาจารย์พิเศษรายชั่วโมง",1,0)</f>
        <v>#NAME?</v>
      </c>
      <c r="O535" s="135" t="e">
        <f t="shared" ref="O535:O536" ca="1" si="528">IF(I535="บุคคลภายนอก",1,0)</f>
        <v>#NAME?</v>
      </c>
      <c r="P535" s="135" t="e">
        <f t="shared" ca="1" si="428"/>
        <v>#NAME?</v>
      </c>
      <c r="Q535" s="138"/>
      <c r="R535" s="138"/>
      <c r="S535" s="138"/>
      <c r="T535" s="140">
        <v>3479900045140</v>
      </c>
      <c r="U535" s="140">
        <v>3479900045140</v>
      </c>
      <c r="V535" s="131">
        <f t="shared" si="429"/>
        <v>1</v>
      </c>
      <c r="W535" s="68" t="e">
        <f t="shared" ca="1" si="430"/>
        <v>#NAME?</v>
      </c>
      <c r="X535" s="164"/>
      <c r="Y535" s="164"/>
      <c r="Z535" s="164"/>
      <c r="AA535" s="164"/>
      <c r="AB535" s="164"/>
      <c r="AC535" s="164"/>
      <c r="AD535" s="164"/>
      <c r="AE535" s="164"/>
      <c r="AF535" s="164"/>
      <c r="AG535" s="164"/>
      <c r="AH535" s="164"/>
      <c r="AI535" s="164"/>
      <c r="AJ535" s="164"/>
      <c r="AK535" s="164"/>
      <c r="AL535" s="164"/>
      <c r="AM535" s="164"/>
      <c r="AN535" s="164"/>
      <c r="AO535" s="164"/>
      <c r="AP535" s="164"/>
      <c r="AQ535" s="164"/>
    </row>
    <row r="536" spans="1:43" ht="21.75" customHeight="1">
      <c r="A536" s="138"/>
      <c r="B536" s="133" t="str">
        <f t="array" ref="B536">INDEX(รายชื่ออาจารย์ตามสาขา!$C:$C,MATCH('เอกสารหมายเลข 1 ส่งเสิรม (2)'!$T536,รายชื่ออาจารย์ตามสาขา!$B:$B,0))</f>
        <v>นายประวิณ  กิติกรอรรถ</v>
      </c>
      <c r="C536" s="133" t="str">
        <f t="array" ref="C536">INDEX(รายชื่ออาจารย์ตามสาขา!$D:$D,MATCH('เอกสารหมายเลข 1 ส่งเสิรม (2)'!$T536,รายชื่ออาจารย์ตามสาขา!$B:$B,0))</f>
        <v>คณะวิทยาการจัดการ</v>
      </c>
      <c r="D536" s="133" t="str">
        <f t="array" ref="D536">INDEX(รายชื่ออาจารย์ตามสาขา!$E:$E,MATCH('เอกสารหมายเลข 1 ส่งเสิรม (2)'!$T536,รายชื่ออาจารย์ตามสาขา!$B:$B,0))</f>
        <v>สาขาวิชารัฐประศาสนศาสตร์</v>
      </c>
      <c r="E536" s="133"/>
      <c r="F536" s="133"/>
      <c r="G536" s="133"/>
      <c r="H536" s="133"/>
      <c r="I536" s="133" t="e">
        <f t="array" aca="1" ref="I536" ca="1">_xludf.IFNA(INDEX(รายชื่ออาจารย์ตามสาขา!$F:$F,MATCH('เอกสารหมายเลข 1 ส่งเสิรม (2)'!$T536,รายชื่ออาจารย์ตามสาขา!$B:$B,0)),"บุคคลภายนอก")</f>
        <v>#NAME?</v>
      </c>
      <c r="J536" s="135" t="e">
        <f t="shared" ca="1" si="524"/>
        <v>#NAME?</v>
      </c>
      <c r="K536" s="135" t="e">
        <f t="shared" ca="1" si="525"/>
        <v>#NAME?</v>
      </c>
      <c r="L536" s="135"/>
      <c r="M536" s="135" t="e">
        <f t="shared" ca="1" si="526"/>
        <v>#NAME?</v>
      </c>
      <c r="N536" s="135" t="e">
        <f t="shared" ca="1" si="527"/>
        <v>#NAME?</v>
      </c>
      <c r="O536" s="135" t="e">
        <f t="shared" ca="1" si="528"/>
        <v>#NAME?</v>
      </c>
      <c r="P536" s="135" t="e">
        <f t="shared" ca="1" si="428"/>
        <v>#NAME?</v>
      </c>
      <c r="Q536" s="138"/>
      <c r="R536" s="138"/>
      <c r="S536" s="138"/>
      <c r="T536" s="140">
        <v>3100502532231</v>
      </c>
      <c r="U536" s="140">
        <v>3100502532231</v>
      </c>
      <c r="V536" s="131">
        <f t="shared" si="429"/>
        <v>1</v>
      </c>
      <c r="W536" s="68" t="e">
        <f t="shared" ca="1" si="430"/>
        <v>#NAME?</v>
      </c>
      <c r="X536" s="164"/>
      <c r="Y536" s="164"/>
      <c r="Z536" s="164"/>
      <c r="AA536" s="164"/>
      <c r="AB536" s="164"/>
      <c r="AC536" s="164"/>
      <c r="AD536" s="164"/>
      <c r="AE536" s="164"/>
      <c r="AF536" s="164"/>
      <c r="AG536" s="164"/>
      <c r="AH536" s="164"/>
      <c r="AI536" s="164"/>
      <c r="AJ536" s="164"/>
      <c r="AK536" s="164"/>
      <c r="AL536" s="164"/>
      <c r="AM536" s="164"/>
      <c r="AN536" s="164"/>
      <c r="AO536" s="164"/>
      <c r="AP536" s="164"/>
      <c r="AQ536" s="164"/>
    </row>
    <row r="537" spans="1:43" ht="21.75" customHeight="1">
      <c r="A537" s="126">
        <v>9</v>
      </c>
      <c r="B537" s="127" t="str">
        <f>D538</f>
        <v>สาขาวิชาโลจิสติกส์</v>
      </c>
      <c r="C537" s="127"/>
      <c r="D537" s="127"/>
      <c r="E537" s="127"/>
      <c r="F537" s="127"/>
      <c r="G537" s="127"/>
      <c r="H537" s="127"/>
      <c r="I537" s="127"/>
      <c r="J537" s="129" t="e">
        <f t="shared" ref="J537:O537" ca="1" si="529">SUMIF($D:$D,$B537,J:J)</f>
        <v>#NAME?</v>
      </c>
      <c r="K537" s="129" t="e">
        <f t="shared" ca="1" si="529"/>
        <v>#NAME?</v>
      </c>
      <c r="L537" s="129">
        <f t="shared" si="529"/>
        <v>0</v>
      </c>
      <c r="M537" s="129" t="e">
        <f t="shared" ca="1" si="529"/>
        <v>#NAME?</v>
      </c>
      <c r="N537" s="129" t="e">
        <f t="shared" ca="1" si="529"/>
        <v>#NAME?</v>
      </c>
      <c r="O537" s="129" t="e">
        <f t="shared" ca="1" si="529"/>
        <v>#NAME?</v>
      </c>
      <c r="P537" s="129" t="e">
        <f t="shared" ca="1" si="428"/>
        <v>#NAME?</v>
      </c>
      <c r="Q537" s="126"/>
      <c r="R537" s="126"/>
      <c r="S537" s="126"/>
      <c r="T537" s="130"/>
      <c r="U537" s="130"/>
      <c r="V537" s="131">
        <f t="shared" si="429"/>
        <v>0</v>
      </c>
      <c r="W537" s="68" t="e">
        <f t="shared" ca="1" si="430"/>
        <v>#NAME?</v>
      </c>
      <c r="X537" s="165"/>
      <c r="Y537" s="165"/>
      <c r="Z537" s="165"/>
      <c r="AA537" s="165"/>
      <c r="AB537" s="165"/>
      <c r="AC537" s="165"/>
      <c r="AD537" s="165"/>
      <c r="AE537" s="165"/>
      <c r="AF537" s="165"/>
      <c r="AG537" s="165"/>
      <c r="AH537" s="165"/>
      <c r="AI537" s="165"/>
      <c r="AJ537" s="165"/>
      <c r="AK537" s="165"/>
      <c r="AL537" s="165"/>
      <c r="AM537" s="165"/>
      <c r="AN537" s="165"/>
      <c r="AO537" s="165"/>
      <c r="AP537" s="165"/>
      <c r="AQ537" s="165"/>
    </row>
    <row r="538" spans="1:43" ht="21.75" customHeight="1">
      <c r="A538" s="138"/>
      <c r="B538" s="133" t="str">
        <f t="array" ref="B538">INDEX(รายชื่ออาจารย์ตามสาขา!$C:$C,MATCH('เอกสารหมายเลข 1 ส่งเสิรม (2)'!$T538,รายชื่ออาจารย์ตามสาขา!$B:$B,0))</f>
        <v>นายพัลลภ  จันทร์กระจ่าง</v>
      </c>
      <c r="C538" s="133" t="str">
        <f t="array" ref="C538">INDEX(รายชื่ออาจารย์ตามสาขา!$D:$D,MATCH('เอกสารหมายเลข 1 ส่งเสิรม (2)'!$T538,รายชื่ออาจารย์ตามสาขา!$B:$B,0))</f>
        <v>คณะวิทยาการจัดการ</v>
      </c>
      <c r="D538" s="133" t="str">
        <f t="array" ref="D538">INDEX(รายชื่ออาจารย์ตามสาขา!$E:$E,MATCH('เอกสารหมายเลข 1 ส่งเสิรม (2)'!$T538,รายชื่ออาจารย์ตามสาขา!$B:$B,0))</f>
        <v>สาขาวิชาโลจิสติกส์</v>
      </c>
      <c r="E538" s="133"/>
      <c r="F538" s="133"/>
      <c r="G538" s="133"/>
      <c r="H538" s="133"/>
      <c r="I538" s="133" t="e">
        <f t="array" aca="1" ref="I538" ca="1">_xludf.IFNA(INDEX(รายชื่ออาจารย์ตามสาขา!$F:$F,MATCH('เอกสารหมายเลข 1 ส่งเสิรม (2)'!$T538,รายชื่ออาจารย์ตามสาขา!$B:$B,0)),"บุคคลภายนอก")</f>
        <v>#NAME?</v>
      </c>
      <c r="J538" s="135" t="e">
        <f ca="1">IF(I538="ข้าราชการพลเรือนในสถาบันอุดมศึกษา",1,0)</f>
        <v>#NAME?</v>
      </c>
      <c r="K538" s="135" t="e">
        <f ca="1">IF(I538="พนักงานมหาวิทยาลัย",1,0)</f>
        <v>#NAME?</v>
      </c>
      <c r="L538" s="135"/>
      <c r="M538" s="135" t="e">
        <f ca="1">IF(I538="ลูกจ้างชั่วคราวรายเดือน",1,0)</f>
        <v>#NAME?</v>
      </c>
      <c r="N538" s="135" t="e">
        <f ca="1">IF(I538="อาจารย์พิเศษรายชั่วโมง",1,0)</f>
        <v>#NAME?</v>
      </c>
      <c r="O538" s="135" t="e">
        <f ca="1">IF(I538="บุคคลภายนอก",1,0)</f>
        <v>#NAME?</v>
      </c>
      <c r="P538" s="135" t="e">
        <f t="shared" ca="1" si="428"/>
        <v>#NAME?</v>
      </c>
      <c r="Q538" s="138"/>
      <c r="R538" s="138"/>
      <c r="S538" s="138"/>
      <c r="T538" s="140">
        <v>3102201325051</v>
      </c>
      <c r="U538" s="140">
        <v>3102201325051</v>
      </c>
      <c r="V538" s="131">
        <f t="shared" si="429"/>
        <v>1</v>
      </c>
      <c r="W538" s="68" t="e">
        <f t="shared" ca="1" si="430"/>
        <v>#NAME?</v>
      </c>
      <c r="X538" s="164"/>
      <c r="Y538" s="164"/>
      <c r="Z538" s="164"/>
      <c r="AA538" s="164"/>
      <c r="AB538" s="164"/>
      <c r="AC538" s="164"/>
      <c r="AD538" s="164"/>
      <c r="AE538" s="164"/>
      <c r="AF538" s="164"/>
      <c r="AG538" s="164"/>
      <c r="AH538" s="164"/>
      <c r="AI538" s="164"/>
      <c r="AJ538" s="164"/>
      <c r="AK538" s="164"/>
      <c r="AL538" s="164"/>
      <c r="AM538" s="164"/>
      <c r="AN538" s="164"/>
      <c r="AO538" s="164"/>
      <c r="AP538" s="164"/>
      <c r="AQ538" s="164"/>
    </row>
    <row r="539" spans="1:43" ht="21.75" customHeight="1">
      <c r="A539" s="126">
        <v>10</v>
      </c>
      <c r="B539" s="127" t="str">
        <f>D540</f>
        <v>สาขาวิชาเศรษฐศาสตร์</v>
      </c>
      <c r="C539" s="127"/>
      <c r="D539" s="127"/>
      <c r="E539" s="127"/>
      <c r="F539" s="127"/>
      <c r="G539" s="127"/>
      <c r="H539" s="127"/>
      <c r="I539" s="127"/>
      <c r="J539" s="129" t="e">
        <f t="shared" ref="J539:O539" ca="1" si="530">SUMIF($D:$D,$B539,J:J)</f>
        <v>#NAME?</v>
      </c>
      <c r="K539" s="129" t="e">
        <f t="shared" ca="1" si="530"/>
        <v>#NAME?</v>
      </c>
      <c r="L539" s="129">
        <f t="shared" si="530"/>
        <v>0</v>
      </c>
      <c r="M539" s="129" t="e">
        <f t="shared" ca="1" si="530"/>
        <v>#NAME?</v>
      </c>
      <c r="N539" s="129" t="e">
        <f t="shared" ca="1" si="530"/>
        <v>#NAME?</v>
      </c>
      <c r="O539" s="129" t="e">
        <f t="shared" ca="1" si="530"/>
        <v>#NAME?</v>
      </c>
      <c r="P539" s="129" t="e">
        <f t="shared" ca="1" si="428"/>
        <v>#NAME?</v>
      </c>
      <c r="Q539" s="126"/>
      <c r="R539" s="126"/>
      <c r="S539" s="126"/>
      <c r="T539" s="130"/>
      <c r="U539" s="130"/>
      <c r="V539" s="131">
        <f t="shared" si="429"/>
        <v>0</v>
      </c>
      <c r="W539" s="68" t="e">
        <f t="shared" ca="1" si="430"/>
        <v>#NAME?</v>
      </c>
      <c r="X539" s="165"/>
      <c r="Y539" s="165"/>
      <c r="Z539" s="165"/>
      <c r="AA539" s="165"/>
      <c r="AB539" s="165"/>
      <c r="AC539" s="165"/>
      <c r="AD539" s="165"/>
      <c r="AE539" s="165"/>
      <c r="AF539" s="165"/>
      <c r="AG539" s="165"/>
      <c r="AH539" s="165"/>
      <c r="AI539" s="165"/>
      <c r="AJ539" s="165"/>
      <c r="AK539" s="165"/>
      <c r="AL539" s="165"/>
      <c r="AM539" s="165"/>
      <c r="AN539" s="165"/>
      <c r="AO539" s="165"/>
      <c r="AP539" s="165"/>
      <c r="AQ539" s="165"/>
    </row>
    <row r="540" spans="1:43" ht="21.75" customHeight="1">
      <c r="A540" s="138"/>
      <c r="B540" s="133" t="str">
        <f t="array" ref="B540">INDEX(รายชื่ออาจารย์ตามสาขา!$C:$C,MATCH('เอกสารหมายเลข 1 ส่งเสิรม (2)'!$T540,รายชื่ออาจารย์ตามสาขา!$B:$B,0))</f>
        <v>นายชาญชัย  ศุภวิจิตรพันธุ์</v>
      </c>
      <c r="C540" s="133" t="str">
        <f t="array" ref="C540">INDEX(รายชื่ออาจารย์ตามสาขา!$D:$D,MATCH('เอกสารหมายเลข 1 ส่งเสิรม (2)'!$T540,รายชื่ออาจารย์ตามสาขา!$B:$B,0))</f>
        <v>คณะวิทยาการจัดการ</v>
      </c>
      <c r="D540" s="133" t="str">
        <f t="array" ref="D540">INDEX(รายชื่ออาจารย์ตามสาขา!$E:$E,MATCH('เอกสารหมายเลข 1 ส่งเสิรม (2)'!$T540,รายชื่ออาจารย์ตามสาขา!$B:$B,0))</f>
        <v>สาขาวิชาเศรษฐศาสตร์</v>
      </c>
      <c r="E540" s="133"/>
      <c r="F540" s="133"/>
      <c r="G540" s="133"/>
      <c r="H540" s="133"/>
      <c r="I540" s="133" t="e">
        <f t="array" aca="1" ref="I540" ca="1">_xludf.IFNA(INDEX(รายชื่ออาจารย์ตามสาขา!$F:$F,MATCH('เอกสารหมายเลข 1 ส่งเสิรม (2)'!$T540,รายชื่ออาจารย์ตามสาขา!$B:$B,0)),"บุคคลภายนอก")</f>
        <v>#NAME?</v>
      </c>
      <c r="J540" s="135" t="e">
        <f ca="1">IF(I540="ข้าราชการพลเรือนในสถาบันอุดมศึกษา",1,0)</f>
        <v>#NAME?</v>
      </c>
      <c r="K540" s="135" t="e">
        <f ca="1">IF(I540="พนักงานมหาวิทยาลัย",1,0)</f>
        <v>#NAME?</v>
      </c>
      <c r="L540" s="135"/>
      <c r="M540" s="135" t="e">
        <f ca="1">IF(I540="ลูกจ้างชั่วคราวรายเดือน",1,0)</f>
        <v>#NAME?</v>
      </c>
      <c r="N540" s="135" t="e">
        <f ca="1">IF(I540="อาจารย์พิเศษรายชั่วโมง",1,0)</f>
        <v>#NAME?</v>
      </c>
      <c r="O540" s="135" t="e">
        <f ca="1">IF(I540="บุคคลภายนอก",1,0)</f>
        <v>#NAME?</v>
      </c>
      <c r="P540" s="135" t="e">
        <f t="shared" ca="1" si="428"/>
        <v>#NAME?</v>
      </c>
      <c r="Q540" s="138"/>
      <c r="R540" s="138"/>
      <c r="S540" s="138"/>
      <c r="T540" s="140">
        <v>3419900542780</v>
      </c>
      <c r="U540" s="140">
        <v>3419900542780</v>
      </c>
      <c r="V540" s="131">
        <f t="shared" si="429"/>
        <v>1</v>
      </c>
      <c r="W540" s="68" t="e">
        <f t="shared" ca="1" si="430"/>
        <v>#NAME?</v>
      </c>
      <c r="X540" s="164"/>
      <c r="Y540" s="164"/>
      <c r="Z540" s="164"/>
      <c r="AA540" s="164"/>
      <c r="AB540" s="164"/>
      <c r="AC540" s="164"/>
      <c r="AD540" s="164"/>
      <c r="AE540" s="164"/>
      <c r="AF540" s="164"/>
      <c r="AG540" s="164"/>
      <c r="AH540" s="164"/>
      <c r="AI540" s="164"/>
      <c r="AJ540" s="164"/>
      <c r="AK540" s="164"/>
      <c r="AL540" s="164"/>
      <c r="AM540" s="164"/>
      <c r="AN540" s="164"/>
      <c r="AO540" s="164"/>
      <c r="AP540" s="164"/>
      <c r="AQ540" s="164"/>
    </row>
    <row r="541" spans="1:43" ht="21.75" customHeight="1">
      <c r="A541" s="138"/>
      <c r="B541" s="138"/>
      <c r="C541" s="138"/>
      <c r="D541" s="138"/>
      <c r="E541" s="138"/>
      <c r="F541" s="138"/>
      <c r="G541" s="138"/>
      <c r="H541" s="138"/>
      <c r="I541" s="138"/>
      <c r="J541" s="160"/>
      <c r="K541" s="160"/>
      <c r="L541" s="160"/>
      <c r="M541" s="160"/>
      <c r="N541" s="160"/>
      <c r="O541" s="160"/>
      <c r="P541" s="160">
        <f t="shared" si="428"/>
        <v>0</v>
      </c>
      <c r="Q541" s="138"/>
      <c r="R541" s="138"/>
      <c r="S541" s="138"/>
      <c r="T541" s="164"/>
      <c r="U541" s="164"/>
      <c r="V541" s="131">
        <f t="shared" si="429"/>
        <v>0</v>
      </c>
      <c r="W541" s="68">
        <f t="shared" si="430"/>
        <v>0</v>
      </c>
      <c r="X541" s="164"/>
      <c r="Y541" s="164"/>
      <c r="Z541" s="164"/>
      <c r="AA541" s="164"/>
      <c r="AB541" s="164"/>
      <c r="AC541" s="164"/>
      <c r="AD541" s="164"/>
      <c r="AE541" s="164"/>
      <c r="AF541" s="164"/>
      <c r="AG541" s="164"/>
      <c r="AH541" s="164"/>
      <c r="AI541" s="164"/>
      <c r="AJ541" s="164"/>
      <c r="AK541" s="164"/>
      <c r="AL541" s="164"/>
      <c r="AM541" s="164"/>
      <c r="AN541" s="164"/>
      <c r="AO541" s="164"/>
      <c r="AP541" s="164"/>
      <c r="AQ541" s="164"/>
    </row>
    <row r="542" spans="1:43" ht="21.75" customHeight="1">
      <c r="A542" s="141" t="str">
        <f>C545</f>
        <v>คณะวิทยาศาสตร์และเทคโนโลยี</v>
      </c>
      <c r="B542" s="141"/>
      <c r="C542" s="141"/>
      <c r="D542" s="142"/>
      <c r="E542" s="142"/>
      <c r="F542" s="142"/>
      <c r="G542" s="142"/>
      <c r="H542" s="142" t="str">
        <f>F542&amp; " สาขา"&amp;D542&amp;" "&amp;E542&amp;" ปี "&amp;G542</f>
        <v xml:space="preserve"> สาขา  ปี </v>
      </c>
      <c r="I542" s="142"/>
      <c r="J542" s="143" t="e">
        <f t="shared" ref="J542:N542" ca="1" si="531">SUMIF($C:$C,$A542,J:J)</f>
        <v>#NAME?</v>
      </c>
      <c r="K542" s="143" t="e">
        <f t="shared" ca="1" si="531"/>
        <v>#NAME?</v>
      </c>
      <c r="L542" s="143">
        <f t="shared" si="531"/>
        <v>0</v>
      </c>
      <c r="M542" s="143" t="e">
        <f t="shared" ca="1" si="531"/>
        <v>#NAME?</v>
      </c>
      <c r="N542" s="169" t="e">
        <f t="shared" ca="1" si="531"/>
        <v>#NAME?</v>
      </c>
      <c r="O542" s="169">
        <f>IF(I542="บุคคลภายนอก",1,0)</f>
        <v>0</v>
      </c>
      <c r="P542" s="169" t="e">
        <f t="shared" ca="1" si="428"/>
        <v>#NAME?</v>
      </c>
      <c r="Q542" s="146"/>
      <c r="R542" s="146">
        <f>SUMIF($C:$C,$A542,R:R)</f>
        <v>6</v>
      </c>
      <c r="S542" s="170" t="e">
        <f t="array" aca="1" ref="S542" ca="1">_xludf.IFNA(INDEX(รายชื่ออาจารย์ตามสาขา!$D:$D,MATCH('เอกสารหมายเลข 1 ส่งเสิรม (2)'!$T542,รายชื่ออาจารย์ตามสาขา!$B:$B,0)),"")</f>
        <v>#NAME?</v>
      </c>
      <c r="T542" s="56"/>
      <c r="U542" s="56"/>
      <c r="V542" s="68">
        <f t="shared" si="429"/>
        <v>0</v>
      </c>
      <c r="W542" s="68" t="e">
        <f t="shared" ca="1" si="430"/>
        <v>#NAME?</v>
      </c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</row>
    <row r="543" spans="1:43" ht="21.75" customHeight="1">
      <c r="A543" s="141" t="s">
        <v>812</v>
      </c>
      <c r="B543" s="141"/>
      <c r="C543" s="141"/>
      <c r="D543" s="142"/>
      <c r="E543" s="142"/>
      <c r="F543" s="142"/>
      <c r="G543" s="142"/>
      <c r="H543" s="142"/>
      <c r="I543" s="142"/>
      <c r="J543" s="143" t="e">
        <f t="shared" ref="J543:O543" ca="1" si="532">J542-J624</f>
        <v>#NAME?</v>
      </c>
      <c r="K543" s="143" t="e">
        <f t="shared" ca="1" si="532"/>
        <v>#NAME?</v>
      </c>
      <c r="L543" s="143">
        <f t="shared" si="532"/>
        <v>0</v>
      </c>
      <c r="M543" s="143" t="e">
        <f t="shared" ca="1" si="532"/>
        <v>#NAME?</v>
      </c>
      <c r="N543" s="143" t="e">
        <f t="shared" ca="1" si="532"/>
        <v>#NAME?</v>
      </c>
      <c r="O543" s="143" t="e">
        <f t="shared" ca="1" si="532"/>
        <v>#NAME?</v>
      </c>
      <c r="P543" s="169" t="e">
        <f t="shared" ca="1" si="428"/>
        <v>#NAME?</v>
      </c>
      <c r="Q543" s="146"/>
      <c r="R543" s="146"/>
      <c r="S543" s="170" t="e">
        <f t="array" aca="1" ref="S543" ca="1">_xludf.IFNA(INDEX(รายชื่ออาจารย์ตามสาขา!$D:$D,MATCH('เอกสารหมายเลข 1 ส่งเสิรม (2)'!$T543,รายชื่ออาจารย์ตามสาขา!$B:$B,0)),"")</f>
        <v>#NAME?</v>
      </c>
      <c r="T543" s="56"/>
      <c r="U543" s="56"/>
      <c r="V543" s="68">
        <f t="shared" si="429"/>
        <v>0</v>
      </c>
      <c r="W543" s="68" t="e">
        <f t="shared" ca="1" si="430"/>
        <v>#NAME?</v>
      </c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</row>
    <row r="544" spans="1:43" ht="21.75" customHeight="1">
      <c r="A544" s="103">
        <v>1</v>
      </c>
      <c r="B544" s="104" t="str">
        <f>F545&amp; " สาขา"&amp;D545&amp;" "&amp;E545&amp;" ปี "&amp;G545</f>
        <v>วิทยาศาสตรบัณฑิต สาขาคณิตศาสตร์ ปรับปรุง ปี 2559</v>
      </c>
      <c r="C544" s="104"/>
      <c r="D544" s="105"/>
      <c r="E544" s="105"/>
      <c r="F544" s="105"/>
      <c r="G544" s="105"/>
      <c r="H544" s="105"/>
      <c r="I544" s="105"/>
      <c r="J544" s="106" t="e">
        <f t="shared" ref="J544:O544" ca="1" si="533">SUMIF($H:$H,$B544,J:J)</f>
        <v>#NAME?</v>
      </c>
      <c r="K544" s="106" t="e">
        <f t="shared" ca="1" si="533"/>
        <v>#NAME?</v>
      </c>
      <c r="L544" s="106">
        <f t="shared" si="533"/>
        <v>0</v>
      </c>
      <c r="M544" s="106" t="e">
        <f t="shared" ca="1" si="533"/>
        <v>#NAME?</v>
      </c>
      <c r="N544" s="106" t="e">
        <f t="shared" ca="1" si="533"/>
        <v>#NAME?</v>
      </c>
      <c r="O544" s="106" t="e">
        <f t="shared" ca="1" si="533"/>
        <v>#NAME?</v>
      </c>
      <c r="P544" s="106" t="e">
        <f t="shared" ca="1" si="428"/>
        <v>#NAME?</v>
      </c>
      <c r="Q544" s="103"/>
      <c r="R544" s="103"/>
      <c r="S544" s="105"/>
      <c r="T544" s="58"/>
      <c r="U544" s="58"/>
      <c r="V544" s="68">
        <f t="shared" si="429"/>
        <v>0</v>
      </c>
      <c r="W544" s="68" t="e">
        <f t="shared" ca="1" si="430"/>
        <v>#NAME?</v>
      </c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  <c r="AL544" s="59"/>
      <c r="AM544" s="59"/>
      <c r="AN544" s="59"/>
      <c r="AO544" s="59"/>
      <c r="AP544" s="59"/>
      <c r="AQ544" s="59"/>
    </row>
    <row r="545" spans="1:43" ht="21.75" customHeight="1">
      <c r="A545" s="97"/>
      <c r="B545" s="98" t="s">
        <v>813</v>
      </c>
      <c r="C545" s="98" t="s">
        <v>496</v>
      </c>
      <c r="D545" s="99" t="s">
        <v>170</v>
      </c>
      <c r="E545" s="99" t="s">
        <v>46</v>
      </c>
      <c r="F545" s="99" t="s">
        <v>198</v>
      </c>
      <c r="G545" s="99" t="s">
        <v>45</v>
      </c>
      <c r="H545" s="99" t="str">
        <f t="shared" ref="H545:H549" si="534">F545&amp; " สาขา"&amp;D545&amp;" "&amp;E545&amp;" ปี "&amp;G545</f>
        <v>วิทยาศาสตรบัณฑิต สาขาคณิตศาสตร์ ปรับปรุง ปี 2559</v>
      </c>
      <c r="I545" s="99" t="e">
        <f t="array" aca="1" ref="I545" ca="1">_xludf.IFNA(INDEX(รายชื่ออาจารย์ตามสาขา!$F:$F,MATCH('เอกสารหมายเลข 1 ส่งเสิรม (2)'!$T545,รายชื่ออาจารย์ตามสาขา!$B:$B,0)),"บุคคลภายนอก")</f>
        <v>#NAME?</v>
      </c>
      <c r="J545" s="100" t="e">
        <f t="shared" ref="J545:J549" ca="1" si="535">IF(I545="ข้าราชการพลเรือนในสถาบันอุดมศึกษา",1,0)</f>
        <v>#NAME?</v>
      </c>
      <c r="K545" s="100" t="e">
        <f t="shared" ref="K545:K549" ca="1" si="536">IF(I545="พนักงานมหาวิทยาลัย",1,0)</f>
        <v>#NAME?</v>
      </c>
      <c r="L545" s="100"/>
      <c r="M545" s="100" t="e">
        <f t="shared" ref="M545:M549" ca="1" si="537">IF(I545="ลูกจ้างชั่วคราวรายเดือน",1,0)</f>
        <v>#NAME?</v>
      </c>
      <c r="N545" s="100" t="e">
        <f t="shared" ref="N545:N549" ca="1" si="538">IF(I545="อาจารย์พิเศษรายชั่วโมง",1,0)</f>
        <v>#NAME?</v>
      </c>
      <c r="O545" s="100" t="e">
        <f t="shared" ref="O545:O549" ca="1" si="539">IF(I545="บุคคลภายนอก",1,0)</f>
        <v>#NAME?</v>
      </c>
      <c r="P545" s="100" t="e">
        <f t="shared" ca="1" si="428"/>
        <v>#NAME?</v>
      </c>
      <c r="Q545" s="97"/>
      <c r="R545" s="97"/>
      <c r="S545" s="99"/>
      <c r="T545" s="8">
        <v>3341601232511</v>
      </c>
      <c r="U545" s="8">
        <v>3341601232511</v>
      </c>
      <c r="V545" s="68">
        <f t="shared" si="429"/>
        <v>1</v>
      </c>
      <c r="W545" s="68" t="e">
        <f t="shared" ca="1" si="430"/>
        <v>#NAME?</v>
      </c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</row>
    <row r="546" spans="1:43" ht="21.75" customHeight="1">
      <c r="A546" s="97"/>
      <c r="B546" s="98" t="s">
        <v>814</v>
      </c>
      <c r="C546" s="98" t="s">
        <v>496</v>
      </c>
      <c r="D546" s="99" t="s">
        <v>170</v>
      </c>
      <c r="E546" s="99" t="s">
        <v>46</v>
      </c>
      <c r="F546" s="99" t="s">
        <v>198</v>
      </c>
      <c r="G546" s="99" t="s">
        <v>45</v>
      </c>
      <c r="H546" s="99" t="str">
        <f t="shared" si="534"/>
        <v>วิทยาศาสตรบัณฑิต สาขาคณิตศาสตร์ ปรับปรุง ปี 2559</v>
      </c>
      <c r="I546" s="99" t="e">
        <f t="array" aca="1" ref="I546" ca="1">_xludf.IFNA(INDEX(รายชื่ออาจารย์ตามสาขา!$F:$F,MATCH('เอกสารหมายเลข 1 ส่งเสิรม (2)'!$T546,รายชื่ออาจารย์ตามสาขา!$B:$B,0)),"บุคคลภายนอก")</f>
        <v>#NAME?</v>
      </c>
      <c r="J546" s="100" t="e">
        <f t="shared" ca="1" si="535"/>
        <v>#NAME?</v>
      </c>
      <c r="K546" s="100" t="e">
        <f t="shared" ca="1" si="536"/>
        <v>#NAME?</v>
      </c>
      <c r="L546" s="100"/>
      <c r="M546" s="100" t="e">
        <f t="shared" ca="1" si="537"/>
        <v>#NAME?</v>
      </c>
      <c r="N546" s="100" t="e">
        <f t="shared" ca="1" si="538"/>
        <v>#NAME?</v>
      </c>
      <c r="O546" s="100" t="e">
        <f t="shared" ca="1" si="539"/>
        <v>#NAME?</v>
      </c>
      <c r="P546" s="100" t="e">
        <f t="shared" ca="1" si="428"/>
        <v>#NAME?</v>
      </c>
      <c r="Q546" s="97"/>
      <c r="R546" s="97"/>
      <c r="S546" s="99"/>
      <c r="T546" s="8">
        <v>3449900259310</v>
      </c>
      <c r="U546" s="8">
        <v>3449900259310</v>
      </c>
      <c r="V546" s="68">
        <f t="shared" si="429"/>
        <v>1</v>
      </c>
      <c r="W546" s="68" t="e">
        <f t="shared" ca="1" si="430"/>
        <v>#NAME?</v>
      </c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</row>
    <row r="547" spans="1:43" ht="21.75" customHeight="1">
      <c r="A547" s="97"/>
      <c r="B547" s="98" t="s">
        <v>815</v>
      </c>
      <c r="C547" s="98" t="s">
        <v>496</v>
      </c>
      <c r="D547" s="99" t="s">
        <v>170</v>
      </c>
      <c r="E547" s="99" t="s">
        <v>46</v>
      </c>
      <c r="F547" s="99" t="s">
        <v>198</v>
      </c>
      <c r="G547" s="99" t="s">
        <v>45</v>
      </c>
      <c r="H547" s="99" t="str">
        <f t="shared" si="534"/>
        <v>วิทยาศาสตรบัณฑิต สาขาคณิตศาสตร์ ปรับปรุง ปี 2559</v>
      </c>
      <c r="I547" s="99" t="e">
        <f t="array" aca="1" ref="I547" ca="1">_xludf.IFNA(INDEX(รายชื่ออาจารย์ตามสาขา!$F:$F,MATCH('เอกสารหมายเลข 1 ส่งเสิรม (2)'!$T547,รายชื่ออาจารย์ตามสาขา!$B:$B,0)),"บุคคลภายนอก")</f>
        <v>#NAME?</v>
      </c>
      <c r="J547" s="100" t="e">
        <f t="shared" ca="1" si="535"/>
        <v>#NAME?</v>
      </c>
      <c r="K547" s="100" t="e">
        <f t="shared" ca="1" si="536"/>
        <v>#NAME?</v>
      </c>
      <c r="L547" s="100"/>
      <c r="M547" s="100" t="e">
        <f t="shared" ca="1" si="537"/>
        <v>#NAME?</v>
      </c>
      <c r="N547" s="100" t="e">
        <f t="shared" ca="1" si="538"/>
        <v>#NAME?</v>
      </c>
      <c r="O547" s="100" t="e">
        <f t="shared" ca="1" si="539"/>
        <v>#NAME?</v>
      </c>
      <c r="P547" s="100" t="e">
        <f t="shared" ca="1" si="428"/>
        <v>#NAME?</v>
      </c>
      <c r="Q547" s="97"/>
      <c r="R547" s="97"/>
      <c r="S547" s="99"/>
      <c r="T547" s="8">
        <v>3460900261260</v>
      </c>
      <c r="U547" s="8">
        <v>3460900261260</v>
      </c>
      <c r="V547" s="68">
        <f t="shared" si="429"/>
        <v>1</v>
      </c>
      <c r="W547" s="68" t="e">
        <f t="shared" ca="1" si="430"/>
        <v>#NAME?</v>
      </c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</row>
    <row r="548" spans="1:43" ht="21.75" customHeight="1">
      <c r="A548" s="97"/>
      <c r="B548" s="98" t="s">
        <v>611</v>
      </c>
      <c r="C548" s="98" t="s">
        <v>496</v>
      </c>
      <c r="D548" s="99" t="s">
        <v>170</v>
      </c>
      <c r="E548" s="99" t="s">
        <v>46</v>
      </c>
      <c r="F548" s="99" t="s">
        <v>198</v>
      </c>
      <c r="G548" s="99" t="s">
        <v>45</v>
      </c>
      <c r="H548" s="99" t="str">
        <f t="shared" si="534"/>
        <v>วิทยาศาสตรบัณฑิต สาขาคณิตศาสตร์ ปรับปรุง ปี 2559</v>
      </c>
      <c r="I548" s="99" t="e">
        <f t="array" aca="1" ref="I548" ca="1">_xludf.IFNA(INDEX(รายชื่ออาจารย์ตามสาขา!$F:$F,MATCH('เอกสารหมายเลข 1 ส่งเสิรม (2)'!$T548,รายชื่ออาจารย์ตามสาขา!$B:$B,0)),"บุคคลภายนอก")</f>
        <v>#NAME?</v>
      </c>
      <c r="J548" s="100" t="e">
        <f t="shared" ca="1" si="535"/>
        <v>#NAME?</v>
      </c>
      <c r="K548" s="100" t="e">
        <f t="shared" ca="1" si="536"/>
        <v>#NAME?</v>
      </c>
      <c r="L548" s="100"/>
      <c r="M548" s="100" t="e">
        <f t="shared" ca="1" si="537"/>
        <v>#NAME?</v>
      </c>
      <c r="N548" s="100" t="e">
        <f t="shared" ca="1" si="538"/>
        <v>#NAME?</v>
      </c>
      <c r="O548" s="100" t="e">
        <f t="shared" ca="1" si="539"/>
        <v>#NAME?</v>
      </c>
      <c r="P548" s="100" t="e">
        <f t="shared" ca="1" si="428"/>
        <v>#NAME?</v>
      </c>
      <c r="Q548" s="97"/>
      <c r="R548" s="97"/>
      <c r="S548" s="99"/>
      <c r="T548" s="8">
        <v>1480800041318</v>
      </c>
      <c r="U548" s="8">
        <v>1480800041318</v>
      </c>
      <c r="V548" s="68">
        <f t="shared" si="429"/>
        <v>1</v>
      </c>
      <c r="W548" s="68" t="e">
        <f t="shared" ca="1" si="430"/>
        <v>#NAME?</v>
      </c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</row>
    <row r="549" spans="1:43" ht="21.75" customHeight="1">
      <c r="A549" s="97"/>
      <c r="B549" s="98" t="s">
        <v>614</v>
      </c>
      <c r="C549" s="98" t="s">
        <v>496</v>
      </c>
      <c r="D549" s="99" t="s">
        <v>170</v>
      </c>
      <c r="E549" s="99" t="s">
        <v>46</v>
      </c>
      <c r="F549" s="99" t="s">
        <v>198</v>
      </c>
      <c r="G549" s="99" t="s">
        <v>45</v>
      </c>
      <c r="H549" s="99" t="str">
        <f t="shared" si="534"/>
        <v>วิทยาศาสตรบัณฑิต สาขาคณิตศาสตร์ ปรับปรุง ปี 2559</v>
      </c>
      <c r="I549" s="99" t="e">
        <f t="array" aca="1" ref="I549" ca="1">_xludf.IFNA(INDEX(รายชื่ออาจารย์ตามสาขา!$F:$F,MATCH('เอกสารหมายเลข 1 ส่งเสิรม (2)'!$T549,รายชื่ออาจารย์ตามสาขา!$B:$B,0)),"บุคคลภายนอก")</f>
        <v>#NAME?</v>
      </c>
      <c r="J549" s="100" t="e">
        <f t="shared" ca="1" si="535"/>
        <v>#NAME?</v>
      </c>
      <c r="K549" s="100" t="e">
        <f t="shared" ca="1" si="536"/>
        <v>#NAME?</v>
      </c>
      <c r="L549" s="100"/>
      <c r="M549" s="100" t="e">
        <f t="shared" ca="1" si="537"/>
        <v>#NAME?</v>
      </c>
      <c r="N549" s="100" t="e">
        <f t="shared" ca="1" si="538"/>
        <v>#NAME?</v>
      </c>
      <c r="O549" s="100" t="e">
        <f t="shared" ca="1" si="539"/>
        <v>#NAME?</v>
      </c>
      <c r="P549" s="100" t="e">
        <f t="shared" ca="1" si="428"/>
        <v>#NAME?</v>
      </c>
      <c r="Q549" s="97"/>
      <c r="R549" s="97"/>
      <c r="S549" s="99"/>
      <c r="T549" s="8">
        <v>3480300158204</v>
      </c>
      <c r="U549" s="8">
        <v>3480300158204</v>
      </c>
      <c r="V549" s="68">
        <f t="shared" si="429"/>
        <v>1</v>
      </c>
      <c r="W549" s="68" t="e">
        <f t="shared" ca="1" si="430"/>
        <v>#NAME?</v>
      </c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</row>
    <row r="550" spans="1:43" ht="21.75" customHeight="1">
      <c r="A550" s="103">
        <v>2</v>
      </c>
      <c r="B550" s="104" t="str">
        <f>F551&amp; " สาขา"&amp;D551&amp;" "&amp;E551&amp;" ปี "&amp;G551</f>
        <v>วิทยาศาสตรบัณฑิต สาขาเคมี ปรับปรุง ปี 2559</v>
      </c>
      <c r="C550" s="104"/>
      <c r="D550" s="105"/>
      <c r="E550" s="105"/>
      <c r="F550" s="105"/>
      <c r="G550" s="105"/>
      <c r="H550" s="105"/>
      <c r="I550" s="105"/>
      <c r="J550" s="106" t="e">
        <f t="shared" ref="J550:O550" ca="1" si="540">SUMIF($H:$H,$B550,J:J)</f>
        <v>#NAME?</v>
      </c>
      <c r="K550" s="106" t="e">
        <f t="shared" ca="1" si="540"/>
        <v>#NAME?</v>
      </c>
      <c r="L550" s="106">
        <f t="shared" si="540"/>
        <v>0</v>
      </c>
      <c r="M550" s="106" t="e">
        <f t="shared" ca="1" si="540"/>
        <v>#NAME?</v>
      </c>
      <c r="N550" s="106" t="e">
        <f t="shared" ca="1" si="540"/>
        <v>#NAME?</v>
      </c>
      <c r="O550" s="106" t="e">
        <f t="shared" ca="1" si="540"/>
        <v>#NAME?</v>
      </c>
      <c r="P550" s="106" t="e">
        <f t="shared" ca="1" si="428"/>
        <v>#NAME?</v>
      </c>
      <c r="Q550" s="103"/>
      <c r="R550" s="103"/>
      <c r="S550" s="105"/>
      <c r="T550" s="58"/>
      <c r="U550" s="58"/>
      <c r="V550" s="68">
        <f t="shared" si="429"/>
        <v>0</v>
      </c>
      <c r="W550" s="68" t="e">
        <f t="shared" ca="1" si="430"/>
        <v>#NAME?</v>
      </c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  <c r="AL550" s="59"/>
      <c r="AM550" s="59"/>
      <c r="AN550" s="59"/>
      <c r="AO550" s="59"/>
      <c r="AP550" s="59"/>
      <c r="AQ550" s="59"/>
    </row>
    <row r="551" spans="1:43" ht="21.75" customHeight="1">
      <c r="A551" s="97"/>
      <c r="B551" s="98" t="s">
        <v>816</v>
      </c>
      <c r="C551" s="98" t="s">
        <v>496</v>
      </c>
      <c r="D551" s="99" t="s">
        <v>477</v>
      </c>
      <c r="E551" s="99" t="s">
        <v>46</v>
      </c>
      <c r="F551" s="99" t="s">
        <v>198</v>
      </c>
      <c r="G551" s="99" t="s">
        <v>45</v>
      </c>
      <c r="H551" s="99" t="str">
        <f t="shared" ref="H551:H555" si="541">F551&amp; " สาขา"&amp;D551&amp;" "&amp;E551&amp;" ปี "&amp;G551</f>
        <v>วิทยาศาสตรบัณฑิต สาขาเคมี ปรับปรุง ปี 2559</v>
      </c>
      <c r="I551" s="99" t="e">
        <f t="array" aca="1" ref="I551" ca="1">_xludf.IFNA(INDEX(รายชื่ออาจารย์ตามสาขา!$F:$F,MATCH('เอกสารหมายเลข 1 ส่งเสิรม (2)'!$T551,รายชื่ออาจารย์ตามสาขา!$B:$B,0)),"บุคคลภายนอก")</f>
        <v>#NAME?</v>
      </c>
      <c r="J551" s="100" t="e">
        <f t="shared" ref="J551:J555" ca="1" si="542">IF(I551="ข้าราชการพลเรือนในสถาบันอุดมศึกษา",1,0)</f>
        <v>#NAME?</v>
      </c>
      <c r="K551" s="100" t="e">
        <f t="shared" ref="K551:K555" ca="1" si="543">IF(I551="พนักงานมหาวิทยาลัย",1,0)</f>
        <v>#NAME?</v>
      </c>
      <c r="L551" s="100"/>
      <c r="M551" s="100" t="e">
        <f t="shared" ref="M551:M555" ca="1" si="544">IF(I551="ลูกจ้างชั่วคราวรายเดือน",1,0)</f>
        <v>#NAME?</v>
      </c>
      <c r="N551" s="100" t="e">
        <f t="shared" ref="N551:N555" ca="1" si="545">IF(I551="อาจารย์พิเศษรายชั่วโมง",1,0)</f>
        <v>#NAME?</v>
      </c>
      <c r="O551" s="100" t="e">
        <f t="shared" ref="O551:O555" ca="1" si="546">IF(I551="บุคคลภายนอก",1,0)</f>
        <v>#NAME?</v>
      </c>
      <c r="P551" s="100" t="e">
        <f t="shared" ca="1" si="428"/>
        <v>#NAME?</v>
      </c>
      <c r="Q551" s="97"/>
      <c r="R551" s="97"/>
      <c r="S551" s="99"/>
      <c r="T551" s="8">
        <v>3800800755038</v>
      </c>
      <c r="U551" s="8">
        <v>3800800755038</v>
      </c>
      <c r="V551" s="68">
        <f t="shared" si="429"/>
        <v>1</v>
      </c>
      <c r="W551" s="68" t="e">
        <f t="shared" ca="1" si="430"/>
        <v>#NAME?</v>
      </c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</row>
    <row r="552" spans="1:43" ht="21.75" customHeight="1">
      <c r="A552" s="97"/>
      <c r="B552" s="98" t="s">
        <v>818</v>
      </c>
      <c r="C552" s="98" t="s">
        <v>496</v>
      </c>
      <c r="D552" s="99" t="s">
        <v>477</v>
      </c>
      <c r="E552" s="99" t="s">
        <v>46</v>
      </c>
      <c r="F552" s="99" t="s">
        <v>198</v>
      </c>
      <c r="G552" s="99" t="s">
        <v>45</v>
      </c>
      <c r="H552" s="99" t="str">
        <f t="shared" si="541"/>
        <v>วิทยาศาสตรบัณฑิต สาขาเคมี ปรับปรุง ปี 2559</v>
      </c>
      <c r="I552" s="99" t="e">
        <f t="array" aca="1" ref="I552" ca="1">_xludf.IFNA(INDEX(รายชื่ออาจารย์ตามสาขา!$F:$F,MATCH('เอกสารหมายเลข 1 ส่งเสิรม (2)'!$T552,รายชื่ออาจารย์ตามสาขา!$B:$B,0)),"บุคคลภายนอก")</f>
        <v>#NAME?</v>
      </c>
      <c r="J552" s="100" t="e">
        <f t="shared" ca="1" si="542"/>
        <v>#NAME?</v>
      </c>
      <c r="K552" s="100" t="e">
        <f t="shared" ca="1" si="543"/>
        <v>#NAME?</v>
      </c>
      <c r="L552" s="100"/>
      <c r="M552" s="100" t="e">
        <f t="shared" ca="1" si="544"/>
        <v>#NAME?</v>
      </c>
      <c r="N552" s="100" t="e">
        <f t="shared" ca="1" si="545"/>
        <v>#NAME?</v>
      </c>
      <c r="O552" s="100" t="e">
        <f t="shared" ca="1" si="546"/>
        <v>#NAME?</v>
      </c>
      <c r="P552" s="100" t="e">
        <f t="shared" ca="1" si="428"/>
        <v>#NAME?</v>
      </c>
      <c r="Q552" s="97"/>
      <c r="R552" s="97"/>
      <c r="S552" s="99"/>
      <c r="T552" s="8">
        <v>3411400041300</v>
      </c>
      <c r="U552" s="8">
        <v>3411400041300</v>
      </c>
      <c r="V552" s="68">
        <f t="shared" si="429"/>
        <v>1</v>
      </c>
      <c r="W552" s="68" t="e">
        <f t="shared" ca="1" si="430"/>
        <v>#NAME?</v>
      </c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</row>
    <row r="553" spans="1:43" ht="21.75" customHeight="1">
      <c r="A553" s="97"/>
      <c r="B553" s="98" t="s">
        <v>643</v>
      </c>
      <c r="C553" s="98" t="s">
        <v>496</v>
      </c>
      <c r="D553" s="99" t="s">
        <v>477</v>
      </c>
      <c r="E553" s="99" t="s">
        <v>46</v>
      </c>
      <c r="F553" s="99" t="s">
        <v>198</v>
      </c>
      <c r="G553" s="99" t="s">
        <v>45</v>
      </c>
      <c r="H553" s="99" t="str">
        <f t="shared" si="541"/>
        <v>วิทยาศาสตรบัณฑิต สาขาเคมี ปรับปรุง ปี 2559</v>
      </c>
      <c r="I553" s="99" t="e">
        <f t="array" aca="1" ref="I553" ca="1">_xludf.IFNA(INDEX(รายชื่ออาจารย์ตามสาขา!$F:$F,MATCH('เอกสารหมายเลข 1 ส่งเสิรม (2)'!$T553,รายชื่ออาจารย์ตามสาขา!$B:$B,0)),"บุคคลภายนอก")</f>
        <v>#NAME?</v>
      </c>
      <c r="J553" s="100" t="e">
        <f t="shared" ca="1" si="542"/>
        <v>#NAME?</v>
      </c>
      <c r="K553" s="100" t="e">
        <f t="shared" ca="1" si="543"/>
        <v>#NAME?</v>
      </c>
      <c r="L553" s="100"/>
      <c r="M553" s="100" t="e">
        <f t="shared" ca="1" si="544"/>
        <v>#NAME?</v>
      </c>
      <c r="N553" s="100" t="e">
        <f t="shared" ca="1" si="545"/>
        <v>#NAME?</v>
      </c>
      <c r="O553" s="100" t="e">
        <f t="shared" ca="1" si="546"/>
        <v>#NAME?</v>
      </c>
      <c r="P553" s="100" t="e">
        <f t="shared" ca="1" si="428"/>
        <v>#NAME?</v>
      </c>
      <c r="Q553" s="97"/>
      <c r="R553" s="97"/>
      <c r="S553" s="99"/>
      <c r="T553" s="8">
        <v>1301700006261</v>
      </c>
      <c r="U553" s="8">
        <v>1301700006261</v>
      </c>
      <c r="V553" s="68">
        <f t="shared" si="429"/>
        <v>1</v>
      </c>
      <c r="W553" s="68" t="e">
        <f t="shared" ca="1" si="430"/>
        <v>#NAME?</v>
      </c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</row>
    <row r="554" spans="1:43" ht="21.75" customHeight="1">
      <c r="A554" s="97"/>
      <c r="B554" s="98" t="s">
        <v>645</v>
      </c>
      <c r="C554" s="98" t="s">
        <v>496</v>
      </c>
      <c r="D554" s="99" t="s">
        <v>477</v>
      </c>
      <c r="E554" s="99" t="s">
        <v>46</v>
      </c>
      <c r="F554" s="99" t="s">
        <v>198</v>
      </c>
      <c r="G554" s="99" t="s">
        <v>45</v>
      </c>
      <c r="H554" s="99" t="str">
        <f t="shared" si="541"/>
        <v>วิทยาศาสตรบัณฑิต สาขาเคมี ปรับปรุง ปี 2559</v>
      </c>
      <c r="I554" s="99" t="e">
        <f t="array" aca="1" ref="I554" ca="1">_xludf.IFNA(INDEX(รายชื่ออาจารย์ตามสาขา!$F:$F,MATCH('เอกสารหมายเลข 1 ส่งเสิรม (2)'!$T554,รายชื่ออาจารย์ตามสาขา!$B:$B,0)),"บุคคลภายนอก")</f>
        <v>#NAME?</v>
      </c>
      <c r="J554" s="100" t="e">
        <f t="shared" ca="1" si="542"/>
        <v>#NAME?</v>
      </c>
      <c r="K554" s="100" t="e">
        <f t="shared" ca="1" si="543"/>
        <v>#NAME?</v>
      </c>
      <c r="L554" s="100"/>
      <c r="M554" s="100" t="e">
        <f t="shared" ca="1" si="544"/>
        <v>#NAME?</v>
      </c>
      <c r="N554" s="100" t="e">
        <f t="shared" ca="1" si="545"/>
        <v>#NAME?</v>
      </c>
      <c r="O554" s="100" t="e">
        <f t="shared" ca="1" si="546"/>
        <v>#NAME?</v>
      </c>
      <c r="P554" s="100" t="e">
        <f t="shared" ca="1" si="428"/>
        <v>#NAME?</v>
      </c>
      <c r="Q554" s="97"/>
      <c r="R554" s="97"/>
      <c r="S554" s="99"/>
      <c r="T554" s="8">
        <v>1410600018517</v>
      </c>
      <c r="U554" s="8">
        <v>1410600018517</v>
      </c>
      <c r="V554" s="68">
        <f t="shared" si="429"/>
        <v>1</v>
      </c>
      <c r="W554" s="68" t="e">
        <f t="shared" ca="1" si="430"/>
        <v>#NAME?</v>
      </c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</row>
    <row r="555" spans="1:43" ht="21.75" customHeight="1">
      <c r="A555" s="97"/>
      <c r="B555" s="98" t="s">
        <v>644</v>
      </c>
      <c r="C555" s="98" t="s">
        <v>496</v>
      </c>
      <c r="D555" s="99" t="s">
        <v>477</v>
      </c>
      <c r="E555" s="99" t="s">
        <v>46</v>
      </c>
      <c r="F555" s="99" t="s">
        <v>198</v>
      </c>
      <c r="G555" s="99" t="s">
        <v>45</v>
      </c>
      <c r="H555" s="99" t="str">
        <f t="shared" si="541"/>
        <v>วิทยาศาสตรบัณฑิต สาขาเคมี ปรับปรุง ปี 2559</v>
      </c>
      <c r="I555" s="99" t="e">
        <f t="array" aca="1" ref="I555" ca="1">_xludf.IFNA(INDEX(รายชื่ออาจารย์ตามสาขา!$F:$F,MATCH('เอกสารหมายเลข 1 ส่งเสิรม (2)'!$T555,รายชื่ออาจารย์ตามสาขา!$B:$B,0)),"บุคคลภายนอก")</f>
        <v>#NAME?</v>
      </c>
      <c r="J555" s="100" t="e">
        <f t="shared" ca="1" si="542"/>
        <v>#NAME?</v>
      </c>
      <c r="K555" s="100" t="e">
        <f t="shared" ca="1" si="543"/>
        <v>#NAME?</v>
      </c>
      <c r="L555" s="100"/>
      <c r="M555" s="100" t="e">
        <f t="shared" ca="1" si="544"/>
        <v>#NAME?</v>
      </c>
      <c r="N555" s="100" t="e">
        <f t="shared" ca="1" si="545"/>
        <v>#NAME?</v>
      </c>
      <c r="O555" s="100" t="e">
        <f t="shared" ca="1" si="546"/>
        <v>#NAME?</v>
      </c>
      <c r="P555" s="100" t="e">
        <f t="shared" ca="1" si="428"/>
        <v>#NAME?</v>
      </c>
      <c r="Q555" s="97"/>
      <c r="R555" s="97"/>
      <c r="S555" s="99"/>
      <c r="T555" s="8">
        <v>1330700096685</v>
      </c>
      <c r="U555" s="8">
        <v>1330700096685</v>
      </c>
      <c r="V555" s="68">
        <f t="shared" si="429"/>
        <v>1</v>
      </c>
      <c r="W555" s="68" t="e">
        <f t="shared" ca="1" si="430"/>
        <v>#NAME?</v>
      </c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</row>
    <row r="556" spans="1:43" ht="21.75" customHeight="1">
      <c r="A556" s="103">
        <v>3</v>
      </c>
      <c r="B556" s="104" t="str">
        <f>F557&amp; " สาขา"&amp;D557&amp;" "&amp;E557&amp;" ปี "&amp;G557</f>
        <v>วิทยาศาสตรบัณฑิต สาขาชีววิทยา ปรับปรุง ปี 2559</v>
      </c>
      <c r="C556" s="104"/>
      <c r="D556" s="105"/>
      <c r="E556" s="105"/>
      <c r="F556" s="105"/>
      <c r="G556" s="105"/>
      <c r="H556" s="105"/>
      <c r="I556" s="105"/>
      <c r="J556" s="106" t="e">
        <f t="shared" ref="J556:O556" ca="1" si="547">SUMIF($H:$H,$B556,J:J)</f>
        <v>#NAME?</v>
      </c>
      <c r="K556" s="106" t="e">
        <f t="shared" ca="1" si="547"/>
        <v>#NAME?</v>
      </c>
      <c r="L556" s="106">
        <f t="shared" si="547"/>
        <v>0</v>
      </c>
      <c r="M556" s="106" t="e">
        <f t="shared" ca="1" si="547"/>
        <v>#NAME?</v>
      </c>
      <c r="N556" s="106" t="e">
        <f t="shared" ca="1" si="547"/>
        <v>#NAME?</v>
      </c>
      <c r="O556" s="106" t="e">
        <f t="shared" ca="1" si="547"/>
        <v>#NAME?</v>
      </c>
      <c r="P556" s="106" t="e">
        <f t="shared" ca="1" si="428"/>
        <v>#NAME?</v>
      </c>
      <c r="Q556" s="103"/>
      <c r="R556" s="103"/>
      <c r="S556" s="105"/>
      <c r="T556" s="58"/>
      <c r="U556" s="58"/>
      <c r="V556" s="68">
        <f t="shared" si="429"/>
        <v>0</v>
      </c>
      <c r="W556" s="68" t="e">
        <f t="shared" ca="1" si="430"/>
        <v>#NAME?</v>
      </c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59"/>
      <c r="AN556" s="59"/>
      <c r="AO556" s="59"/>
      <c r="AP556" s="59"/>
      <c r="AQ556" s="59"/>
    </row>
    <row r="557" spans="1:43" ht="21.75" customHeight="1">
      <c r="A557" s="97"/>
      <c r="B557" s="98" t="s">
        <v>649</v>
      </c>
      <c r="C557" s="98" t="s">
        <v>496</v>
      </c>
      <c r="D557" s="99" t="s">
        <v>650</v>
      </c>
      <c r="E557" s="99" t="s">
        <v>46</v>
      </c>
      <c r="F557" s="99" t="s">
        <v>198</v>
      </c>
      <c r="G557" s="99" t="s">
        <v>45</v>
      </c>
      <c r="H557" s="99" t="str">
        <f t="shared" ref="H557:H561" si="548">F557&amp; " สาขา"&amp;D557&amp;" "&amp;E557&amp;" ปี "&amp;G557</f>
        <v>วิทยาศาสตรบัณฑิต สาขาชีววิทยา ปรับปรุง ปี 2559</v>
      </c>
      <c r="I557" s="99" t="e">
        <f t="array" aca="1" ref="I557" ca="1">_xludf.IFNA(INDEX(รายชื่ออาจารย์ตามสาขา!$F:$F,MATCH('เอกสารหมายเลข 1 ส่งเสิรม (2)'!$T557,รายชื่ออาจารย์ตามสาขา!$B:$B,0)),"บุคคลภายนอก")</f>
        <v>#NAME?</v>
      </c>
      <c r="J557" s="100" t="e">
        <f t="shared" ref="J557:J558" ca="1" si="549">IF(I557="ข้าราชการพลเรือนในสถาบันอุดมศึกษา",1,0)</f>
        <v>#NAME?</v>
      </c>
      <c r="K557" s="100" t="e">
        <f t="shared" ref="K557:K558" ca="1" si="550">IF(I557="พนักงานมหาวิทยาลัย",1,0)</f>
        <v>#NAME?</v>
      </c>
      <c r="L557" s="100"/>
      <c r="M557" s="100" t="e">
        <f t="shared" ref="M557:M558" ca="1" si="551">IF(I557="ลูกจ้างชั่วคราวรายเดือน",1,0)</f>
        <v>#NAME?</v>
      </c>
      <c r="N557" s="100" t="e">
        <f t="shared" ref="N557:N558" ca="1" si="552">IF(I557="อาจารย์พิเศษรายชั่วโมง",1,0)</f>
        <v>#NAME?</v>
      </c>
      <c r="O557" s="100" t="e">
        <f t="shared" ref="O557:O558" ca="1" si="553">IF(I557="บุคคลภายนอก",1,0)</f>
        <v>#NAME?</v>
      </c>
      <c r="P557" s="100" t="e">
        <f t="shared" ca="1" si="428"/>
        <v>#NAME?</v>
      </c>
      <c r="Q557" s="97"/>
      <c r="R557" s="97"/>
      <c r="S557" s="99"/>
      <c r="T557" s="8">
        <v>3530800544129</v>
      </c>
      <c r="U557" s="8">
        <v>3530800544129</v>
      </c>
      <c r="V557" s="68">
        <f t="shared" si="429"/>
        <v>1</v>
      </c>
      <c r="W557" s="68" t="e">
        <f t="shared" ca="1" si="430"/>
        <v>#NAME?</v>
      </c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</row>
    <row r="558" spans="1:43" ht="21.75" customHeight="1">
      <c r="A558" s="97"/>
      <c r="B558" s="98" t="s">
        <v>819</v>
      </c>
      <c r="C558" s="98" t="s">
        <v>496</v>
      </c>
      <c r="D558" s="99" t="s">
        <v>650</v>
      </c>
      <c r="E558" s="99" t="s">
        <v>46</v>
      </c>
      <c r="F558" s="99" t="s">
        <v>198</v>
      </c>
      <c r="G558" s="99" t="s">
        <v>45</v>
      </c>
      <c r="H558" s="99" t="str">
        <f t="shared" si="548"/>
        <v>วิทยาศาสตรบัณฑิต สาขาชีววิทยา ปรับปรุง ปี 2559</v>
      </c>
      <c r="I558" s="99" t="e">
        <f t="array" aca="1" ref="I558" ca="1">_xludf.IFNA(INDEX(รายชื่ออาจารย์ตามสาขา!$F:$F,MATCH('เอกสารหมายเลข 1 ส่งเสิรม (2)'!$T558,รายชื่ออาจารย์ตามสาขา!$B:$B,0)),"บุคคลภายนอก")</f>
        <v>#NAME?</v>
      </c>
      <c r="J558" s="100" t="e">
        <f t="shared" ca="1" si="549"/>
        <v>#NAME?</v>
      </c>
      <c r="K558" s="100" t="e">
        <f t="shared" ca="1" si="550"/>
        <v>#NAME?</v>
      </c>
      <c r="L558" s="100"/>
      <c r="M558" s="100" t="e">
        <f t="shared" ca="1" si="551"/>
        <v>#NAME?</v>
      </c>
      <c r="N558" s="100" t="e">
        <f t="shared" ca="1" si="552"/>
        <v>#NAME?</v>
      </c>
      <c r="O558" s="100" t="e">
        <f t="shared" ca="1" si="553"/>
        <v>#NAME?</v>
      </c>
      <c r="P558" s="100" t="e">
        <f t="shared" ca="1" si="428"/>
        <v>#NAME?</v>
      </c>
      <c r="Q558" s="97"/>
      <c r="R558" s="97"/>
      <c r="S558" s="99"/>
      <c r="T558" s="8">
        <v>3101500983261</v>
      </c>
      <c r="U558" s="8">
        <v>3101500983261</v>
      </c>
      <c r="V558" s="68">
        <f t="shared" si="429"/>
        <v>1</v>
      </c>
      <c r="W558" s="68" t="e">
        <f t="shared" ca="1" si="430"/>
        <v>#NAME?</v>
      </c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</row>
    <row r="559" spans="1:43" ht="21.75" customHeight="1">
      <c r="A559" s="97"/>
      <c r="B559" s="98" t="s">
        <v>654</v>
      </c>
      <c r="C559" s="98" t="s">
        <v>496</v>
      </c>
      <c r="D559" s="99" t="s">
        <v>650</v>
      </c>
      <c r="E559" s="99" t="s">
        <v>46</v>
      </c>
      <c r="F559" s="99" t="s">
        <v>198</v>
      </c>
      <c r="G559" s="99" t="s">
        <v>45</v>
      </c>
      <c r="H559" s="99" t="str">
        <f t="shared" si="548"/>
        <v>วิทยาศาสตรบัณฑิต สาขาชีววิทยา ปรับปรุง ปี 2559</v>
      </c>
      <c r="I559" s="99" t="e">
        <f t="array" aca="1" ref="I559" ca="1">_xludf.IFNA(INDEX(รายชื่ออาจารย์ตามสาขา!$F:$F,MATCH('เอกสารหมายเลข 1 ส่งเสิรม (2)'!$T559,รายชื่ออาจารย์ตามสาขา!$B:$B,0)),"บุคคลภายนอก")</f>
        <v>#NAME?</v>
      </c>
      <c r="J559" s="100"/>
      <c r="K559" s="100"/>
      <c r="L559" s="100"/>
      <c r="M559" s="100"/>
      <c r="N559" s="100"/>
      <c r="O559" s="100"/>
      <c r="P559" s="100">
        <f t="shared" si="428"/>
        <v>0</v>
      </c>
      <c r="Q559" s="97"/>
      <c r="R559" s="97"/>
      <c r="S559" s="99"/>
      <c r="T559" s="8">
        <v>3460100100342</v>
      </c>
      <c r="U559" s="8"/>
      <c r="V559" s="68">
        <f t="shared" si="429"/>
        <v>0</v>
      </c>
      <c r="W559" s="68">
        <f t="shared" si="430"/>
        <v>0</v>
      </c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</row>
    <row r="560" spans="1:43" ht="21.75" customHeight="1">
      <c r="A560" s="97"/>
      <c r="B560" s="98" t="s">
        <v>656</v>
      </c>
      <c r="C560" s="98" t="s">
        <v>496</v>
      </c>
      <c r="D560" s="99" t="s">
        <v>650</v>
      </c>
      <c r="E560" s="99" t="s">
        <v>46</v>
      </c>
      <c r="F560" s="99" t="s">
        <v>198</v>
      </c>
      <c r="G560" s="99" t="s">
        <v>45</v>
      </c>
      <c r="H560" s="99" t="str">
        <f t="shared" si="548"/>
        <v>วิทยาศาสตรบัณฑิต สาขาชีววิทยา ปรับปรุง ปี 2559</v>
      </c>
      <c r="I560" s="99" t="e">
        <f t="array" aca="1" ref="I560" ca="1">_xludf.IFNA(INDEX(รายชื่ออาจารย์ตามสาขา!$F:$F,MATCH('เอกสารหมายเลข 1 ส่งเสิรม (2)'!$T560,รายชื่ออาจารย์ตามสาขา!$B:$B,0)),"บุคคลภายนอก")</f>
        <v>#NAME?</v>
      </c>
      <c r="J560" s="100" t="e">
        <f t="shared" ref="J560:J561" ca="1" si="554">IF(I560="ข้าราชการพลเรือนในสถาบันอุดมศึกษา",1,0)</f>
        <v>#NAME?</v>
      </c>
      <c r="K560" s="100" t="e">
        <f t="shared" ref="K560:K561" ca="1" si="555">IF(I560="พนักงานมหาวิทยาลัย",1,0)</f>
        <v>#NAME?</v>
      </c>
      <c r="L560" s="100"/>
      <c r="M560" s="100" t="e">
        <f t="shared" ref="M560:M561" ca="1" si="556">IF(I560="ลูกจ้างชั่วคราวรายเดือน",1,0)</f>
        <v>#NAME?</v>
      </c>
      <c r="N560" s="100" t="e">
        <f t="shared" ref="N560:N561" ca="1" si="557">IF(I560="อาจารย์พิเศษรายชั่วโมง",1,0)</f>
        <v>#NAME?</v>
      </c>
      <c r="O560" s="100" t="e">
        <f t="shared" ref="O560:O561" ca="1" si="558">IF(I560="บุคคลภายนอก",1,0)</f>
        <v>#NAME?</v>
      </c>
      <c r="P560" s="100" t="e">
        <f t="shared" ca="1" si="428"/>
        <v>#NAME?</v>
      </c>
      <c r="Q560" s="97"/>
      <c r="R560" s="97"/>
      <c r="S560" s="99"/>
      <c r="T560" s="8">
        <v>3479900077963</v>
      </c>
      <c r="U560" s="8">
        <v>3479900077963</v>
      </c>
      <c r="V560" s="68">
        <f t="shared" si="429"/>
        <v>1</v>
      </c>
      <c r="W560" s="68" t="e">
        <f t="shared" ca="1" si="430"/>
        <v>#NAME?</v>
      </c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</row>
    <row r="561" spans="1:43" ht="21.75" customHeight="1">
      <c r="A561" s="97"/>
      <c r="B561" s="98" t="s">
        <v>652</v>
      </c>
      <c r="C561" s="98" t="s">
        <v>496</v>
      </c>
      <c r="D561" s="99" t="s">
        <v>650</v>
      </c>
      <c r="E561" s="99" t="s">
        <v>46</v>
      </c>
      <c r="F561" s="99" t="s">
        <v>198</v>
      </c>
      <c r="G561" s="99" t="s">
        <v>45</v>
      </c>
      <c r="H561" s="99" t="str">
        <f t="shared" si="548"/>
        <v>วิทยาศาสตรบัณฑิต สาขาชีววิทยา ปรับปรุง ปี 2559</v>
      </c>
      <c r="I561" s="99" t="e">
        <f t="array" aca="1" ref="I561" ca="1">_xludf.IFNA(INDEX(รายชื่ออาจารย์ตามสาขา!$F:$F,MATCH('เอกสารหมายเลข 1 ส่งเสิรม (2)'!$T561,รายชื่ออาจารย์ตามสาขา!$B:$B,0)),"บุคคลภายนอก")</f>
        <v>#NAME?</v>
      </c>
      <c r="J561" s="100" t="e">
        <f t="shared" ca="1" si="554"/>
        <v>#NAME?</v>
      </c>
      <c r="K561" s="100" t="e">
        <f t="shared" ca="1" si="555"/>
        <v>#NAME?</v>
      </c>
      <c r="L561" s="100"/>
      <c r="M561" s="100" t="e">
        <f t="shared" ca="1" si="556"/>
        <v>#NAME?</v>
      </c>
      <c r="N561" s="100" t="e">
        <f t="shared" ca="1" si="557"/>
        <v>#NAME?</v>
      </c>
      <c r="O561" s="100" t="e">
        <f t="shared" ca="1" si="558"/>
        <v>#NAME?</v>
      </c>
      <c r="P561" s="100" t="e">
        <f t="shared" ca="1" si="428"/>
        <v>#NAME?</v>
      </c>
      <c r="Q561" s="97"/>
      <c r="R561" s="97"/>
      <c r="S561" s="99"/>
      <c r="T561" s="8">
        <v>3410100026096</v>
      </c>
      <c r="U561" s="8">
        <v>3410100026096</v>
      </c>
      <c r="V561" s="68">
        <f t="shared" si="429"/>
        <v>1</v>
      </c>
      <c r="W561" s="68" t="e">
        <f t="shared" ca="1" si="430"/>
        <v>#NAME?</v>
      </c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</row>
    <row r="562" spans="1:43" ht="21.75" customHeight="1">
      <c r="A562" s="103">
        <v>4</v>
      </c>
      <c r="B562" s="104" t="str">
        <f>F563&amp; " สาขา"&amp;D563&amp;" "&amp;E563&amp;" ปี "&amp;G563</f>
        <v>วิทยาศาสตรมหาบัณฑิต สาขาเทคโนโลยีและการจัดการสารสนเทศดิจิทัล ปรับปรุง ปี 2561</v>
      </c>
      <c r="C562" s="104"/>
      <c r="D562" s="105"/>
      <c r="E562" s="105"/>
      <c r="F562" s="105"/>
      <c r="G562" s="105"/>
      <c r="H562" s="105"/>
      <c r="I562" s="105"/>
      <c r="J562" s="106" t="e">
        <f t="shared" ref="J562:O562" ca="1" si="559">SUMIF($H:$H,$B562,J:J)</f>
        <v>#NAME?</v>
      </c>
      <c r="K562" s="106" t="e">
        <f t="shared" ca="1" si="559"/>
        <v>#NAME?</v>
      </c>
      <c r="L562" s="106">
        <f t="shared" si="559"/>
        <v>0</v>
      </c>
      <c r="M562" s="106" t="e">
        <f t="shared" ca="1" si="559"/>
        <v>#NAME?</v>
      </c>
      <c r="N562" s="106" t="e">
        <f t="shared" ca="1" si="559"/>
        <v>#NAME?</v>
      </c>
      <c r="O562" s="106" t="e">
        <f t="shared" ca="1" si="559"/>
        <v>#NAME?</v>
      </c>
      <c r="P562" s="106" t="e">
        <f t="shared" ca="1" si="428"/>
        <v>#NAME?</v>
      </c>
      <c r="Q562" s="103"/>
      <c r="R562" s="103"/>
      <c r="S562" s="105"/>
      <c r="T562" s="58"/>
      <c r="U562" s="58"/>
      <c r="V562" s="68">
        <f t="shared" si="429"/>
        <v>0</v>
      </c>
      <c r="W562" s="68" t="e">
        <f t="shared" ca="1" si="430"/>
        <v>#NAME?</v>
      </c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  <c r="AL562" s="59"/>
      <c r="AM562" s="59"/>
      <c r="AN562" s="59"/>
      <c r="AO562" s="59"/>
      <c r="AP562" s="59"/>
      <c r="AQ562" s="59"/>
    </row>
    <row r="563" spans="1:43" ht="21.75" customHeight="1">
      <c r="A563" s="97"/>
      <c r="B563" s="98" t="s">
        <v>820</v>
      </c>
      <c r="C563" s="98" t="s">
        <v>496</v>
      </c>
      <c r="D563" s="99" t="s">
        <v>495</v>
      </c>
      <c r="E563" s="99" t="s">
        <v>46</v>
      </c>
      <c r="F563" s="99" t="s">
        <v>494</v>
      </c>
      <c r="G563" s="99" t="s">
        <v>71</v>
      </c>
      <c r="H563" s="99" t="str">
        <f t="shared" ref="H563:H565" si="560">F563&amp; " สาขา"&amp;D563&amp;" "&amp;E563&amp;" ปี "&amp;G563</f>
        <v>วิทยาศาสตรมหาบัณฑิต สาขาเทคโนโลยีและการจัดการสารสนเทศดิจิทัล ปรับปรุง ปี 2561</v>
      </c>
      <c r="I563" s="99" t="e">
        <f t="array" aca="1" ref="I563" ca="1">_xludf.IFNA(INDEX(รายชื่ออาจารย์ตามสาขา!$F:$F,MATCH('เอกสารหมายเลข 1 ส่งเสิรม (2)'!$T563,รายชื่ออาจารย์ตามสาขา!$B:$B,0)),"บุคคลภายนอก")</f>
        <v>#NAME?</v>
      </c>
      <c r="J563" s="100" t="e">
        <f t="shared" ref="J563:J565" ca="1" si="561">IF(I563="ข้าราชการพลเรือนในสถาบันอุดมศึกษา",1,0)</f>
        <v>#NAME?</v>
      </c>
      <c r="K563" s="100" t="e">
        <f t="shared" ref="K563:K565" ca="1" si="562">IF(I563="พนักงานมหาวิทยาลัย",1,0)</f>
        <v>#NAME?</v>
      </c>
      <c r="L563" s="100"/>
      <c r="M563" s="100" t="e">
        <f t="shared" ref="M563:M565" ca="1" si="563">IF(I563="ลูกจ้างชั่วคราวรายเดือน",1,0)</f>
        <v>#NAME?</v>
      </c>
      <c r="N563" s="100" t="e">
        <f t="shared" ref="N563:N565" ca="1" si="564">IF(I563="อาจารย์พิเศษรายชั่วโมง",1,0)</f>
        <v>#NAME?</v>
      </c>
      <c r="O563" s="100" t="e">
        <f t="shared" ref="O563:O565" ca="1" si="565">IF(I563="บุคคลภายนอก",1,0)</f>
        <v>#NAME?</v>
      </c>
      <c r="P563" s="100" t="e">
        <f t="shared" ca="1" si="428"/>
        <v>#NAME?</v>
      </c>
      <c r="Q563" s="153">
        <v>2562</v>
      </c>
      <c r="R563" s="97"/>
      <c r="S563" s="99" t="s">
        <v>788</v>
      </c>
      <c r="T563" s="8">
        <v>3480700155601</v>
      </c>
      <c r="U563" s="8">
        <v>3480700155601</v>
      </c>
      <c r="V563" s="68">
        <f t="shared" si="429"/>
        <v>1</v>
      </c>
      <c r="W563" s="68" t="e">
        <f t="shared" ca="1" si="430"/>
        <v>#NAME?</v>
      </c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</row>
    <row r="564" spans="1:43" ht="21.75" customHeight="1">
      <c r="A564" s="97"/>
      <c r="B564" s="98" t="s">
        <v>821</v>
      </c>
      <c r="C564" s="98" t="s">
        <v>496</v>
      </c>
      <c r="D564" s="99" t="s">
        <v>495</v>
      </c>
      <c r="E564" s="99" t="s">
        <v>46</v>
      </c>
      <c r="F564" s="99" t="s">
        <v>494</v>
      </c>
      <c r="G564" s="99" t="s">
        <v>71</v>
      </c>
      <c r="H564" s="99" t="str">
        <f t="shared" si="560"/>
        <v>วิทยาศาสตรมหาบัณฑิต สาขาเทคโนโลยีและการจัดการสารสนเทศดิจิทัล ปรับปรุง ปี 2561</v>
      </c>
      <c r="I564" s="99" t="e">
        <f t="array" aca="1" ref="I564" ca="1">_xludf.IFNA(INDEX(รายชื่ออาจารย์ตามสาขา!$F:$F,MATCH('เอกสารหมายเลข 1 ส่งเสิรม (2)'!$T564,รายชื่ออาจารย์ตามสาขา!$B:$B,0)),"บุคคลภายนอก")</f>
        <v>#NAME?</v>
      </c>
      <c r="J564" s="100" t="e">
        <f t="shared" ca="1" si="561"/>
        <v>#NAME?</v>
      </c>
      <c r="K564" s="100" t="e">
        <f t="shared" ca="1" si="562"/>
        <v>#NAME?</v>
      </c>
      <c r="L564" s="100"/>
      <c r="M564" s="100" t="e">
        <f t="shared" ca="1" si="563"/>
        <v>#NAME?</v>
      </c>
      <c r="N564" s="100" t="e">
        <f t="shared" ca="1" si="564"/>
        <v>#NAME?</v>
      </c>
      <c r="O564" s="100" t="e">
        <f t="shared" ca="1" si="565"/>
        <v>#NAME?</v>
      </c>
      <c r="P564" s="100" t="e">
        <f t="shared" ca="1" si="428"/>
        <v>#NAME?</v>
      </c>
      <c r="Q564" s="97"/>
      <c r="R564" s="97"/>
      <c r="S564" s="99"/>
      <c r="T564" s="8">
        <v>3430200257626</v>
      </c>
      <c r="U564" s="8">
        <v>3430200257626</v>
      </c>
      <c r="V564" s="68">
        <f t="shared" si="429"/>
        <v>1</v>
      </c>
      <c r="W564" s="68" t="e">
        <f t="shared" ca="1" si="430"/>
        <v>#NAME?</v>
      </c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</row>
    <row r="565" spans="1:43" ht="21.75" customHeight="1">
      <c r="A565" s="97"/>
      <c r="B565" s="98" t="s">
        <v>619</v>
      </c>
      <c r="C565" s="98" t="s">
        <v>496</v>
      </c>
      <c r="D565" s="99" t="s">
        <v>495</v>
      </c>
      <c r="E565" s="99" t="s">
        <v>46</v>
      </c>
      <c r="F565" s="99" t="s">
        <v>494</v>
      </c>
      <c r="G565" s="99" t="s">
        <v>71</v>
      </c>
      <c r="H565" s="99" t="str">
        <f t="shared" si="560"/>
        <v>วิทยาศาสตรมหาบัณฑิต สาขาเทคโนโลยีและการจัดการสารสนเทศดิจิทัล ปรับปรุง ปี 2561</v>
      </c>
      <c r="I565" s="99" t="e">
        <f t="array" aca="1" ref="I565" ca="1">_xludf.IFNA(INDEX(รายชื่ออาจารย์ตามสาขา!$F:$F,MATCH('เอกสารหมายเลข 1 ส่งเสิรม (2)'!$T565,รายชื่ออาจารย์ตามสาขา!$B:$B,0)),"บุคคลภายนอก")</f>
        <v>#NAME?</v>
      </c>
      <c r="J565" s="100" t="e">
        <f t="shared" ca="1" si="561"/>
        <v>#NAME?</v>
      </c>
      <c r="K565" s="100" t="e">
        <f t="shared" ca="1" si="562"/>
        <v>#NAME?</v>
      </c>
      <c r="L565" s="100"/>
      <c r="M565" s="100" t="e">
        <f t="shared" ca="1" si="563"/>
        <v>#NAME?</v>
      </c>
      <c r="N565" s="100" t="e">
        <f t="shared" ca="1" si="564"/>
        <v>#NAME?</v>
      </c>
      <c r="O565" s="100" t="e">
        <f t="shared" ca="1" si="565"/>
        <v>#NAME?</v>
      </c>
      <c r="P565" s="100" t="e">
        <f t="shared" ca="1" si="428"/>
        <v>#NAME?</v>
      </c>
      <c r="Q565" s="97"/>
      <c r="R565" s="97"/>
      <c r="S565" s="99"/>
      <c r="T565" s="8">
        <v>3349900631678</v>
      </c>
      <c r="U565" s="8">
        <v>3349900631678</v>
      </c>
      <c r="V565" s="68">
        <f t="shared" si="429"/>
        <v>1</v>
      </c>
      <c r="W565" s="68" t="e">
        <f t="shared" ca="1" si="430"/>
        <v>#NAME?</v>
      </c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</row>
    <row r="566" spans="1:43" ht="21.75" customHeight="1">
      <c r="A566" s="103">
        <v>5</v>
      </c>
      <c r="B566" s="104" t="str">
        <f>F567&amp; " สาขา"&amp;D567&amp;" "&amp;E567&amp;" ปี "&amp;G567</f>
        <v>วิทยาศาสตรบัณฑิต สาขาเทคโนโลยีสารสนเทศ ปรับปรุง ปี 2558</v>
      </c>
      <c r="C566" s="104"/>
      <c r="D566" s="105"/>
      <c r="E566" s="105"/>
      <c r="F566" s="105"/>
      <c r="G566" s="105"/>
      <c r="H566" s="105"/>
      <c r="I566" s="105"/>
      <c r="J566" s="106" t="e">
        <f t="shared" ref="J566:O566" ca="1" si="566">SUMIF($H:$H,$B566,J:J)</f>
        <v>#NAME?</v>
      </c>
      <c r="K566" s="106" t="e">
        <f t="shared" ca="1" si="566"/>
        <v>#NAME?</v>
      </c>
      <c r="L566" s="106">
        <f t="shared" si="566"/>
        <v>0</v>
      </c>
      <c r="M566" s="106" t="e">
        <f t="shared" ca="1" si="566"/>
        <v>#NAME?</v>
      </c>
      <c r="N566" s="106" t="e">
        <f t="shared" ca="1" si="566"/>
        <v>#NAME?</v>
      </c>
      <c r="O566" s="106" t="e">
        <f t="shared" ca="1" si="566"/>
        <v>#NAME?</v>
      </c>
      <c r="P566" s="106" t="e">
        <f t="shared" ca="1" si="428"/>
        <v>#NAME?</v>
      </c>
      <c r="Q566" s="103"/>
      <c r="R566" s="103"/>
      <c r="S566" s="105"/>
      <c r="T566" s="58"/>
      <c r="U566" s="58"/>
      <c r="V566" s="68">
        <f t="shared" si="429"/>
        <v>0</v>
      </c>
      <c r="W566" s="68" t="e">
        <f t="shared" ca="1" si="430"/>
        <v>#NAME?</v>
      </c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  <c r="AL566" s="59"/>
      <c r="AM566" s="59"/>
      <c r="AN566" s="59"/>
      <c r="AO566" s="59"/>
      <c r="AP566" s="59"/>
      <c r="AQ566" s="59"/>
    </row>
    <row r="567" spans="1:43" ht="21.75" customHeight="1">
      <c r="A567" s="97"/>
      <c r="B567" s="98" t="s">
        <v>626</v>
      </c>
      <c r="C567" s="98" t="s">
        <v>496</v>
      </c>
      <c r="D567" s="99" t="s">
        <v>622</v>
      </c>
      <c r="E567" s="99" t="s">
        <v>46</v>
      </c>
      <c r="F567" s="99" t="s">
        <v>198</v>
      </c>
      <c r="G567" s="99" t="s">
        <v>53</v>
      </c>
      <c r="H567" s="99" t="str">
        <f t="shared" ref="H567:H571" si="567">F567&amp; " สาขา"&amp;D567&amp;" "&amp;E567&amp;" ปี "&amp;G567</f>
        <v>วิทยาศาสตรบัณฑิต สาขาเทคโนโลยีสารสนเทศ ปรับปรุง ปี 2558</v>
      </c>
      <c r="I567" s="99" t="e">
        <f t="array" aca="1" ref="I567" ca="1">_xludf.IFNA(INDEX(รายชื่ออาจารย์ตามสาขา!$F:$F,MATCH('เอกสารหมายเลข 1 ส่งเสิรม (2)'!$T567,รายชื่ออาจารย์ตามสาขา!$B:$B,0)),"บุคคลภายนอก")</f>
        <v>#NAME?</v>
      </c>
      <c r="J567" s="100" t="e">
        <f t="shared" ref="J567:J571" ca="1" si="568">IF(I567="ข้าราชการพลเรือนในสถาบันอุดมศึกษา",1,0)</f>
        <v>#NAME?</v>
      </c>
      <c r="K567" s="100" t="e">
        <f t="shared" ref="K567:K571" ca="1" si="569">IF(I567="พนักงานมหาวิทยาลัย",1,0)</f>
        <v>#NAME?</v>
      </c>
      <c r="L567" s="100"/>
      <c r="M567" s="100" t="e">
        <f t="shared" ref="M567:M571" ca="1" si="570">IF(I567="ลูกจ้างชั่วคราวรายเดือน",1,0)</f>
        <v>#NAME?</v>
      </c>
      <c r="N567" s="100" t="e">
        <f t="shared" ref="N567:N571" ca="1" si="571">IF(I567="อาจารย์พิเศษรายชั่วโมง",1,0)</f>
        <v>#NAME?</v>
      </c>
      <c r="O567" s="100" t="e">
        <f t="shared" ref="O567:O571" ca="1" si="572">IF(I567="บุคคลภายนอก",1,0)</f>
        <v>#NAME?</v>
      </c>
      <c r="P567" s="100" t="e">
        <f t="shared" ca="1" si="428"/>
        <v>#NAME?</v>
      </c>
      <c r="Q567" s="97"/>
      <c r="R567" s="97"/>
      <c r="S567" s="99"/>
      <c r="T567" s="8">
        <v>3479900011288</v>
      </c>
      <c r="U567" s="8">
        <v>3479900011288</v>
      </c>
      <c r="V567" s="68">
        <f t="shared" si="429"/>
        <v>1</v>
      </c>
      <c r="W567" s="68" t="e">
        <f t="shared" ca="1" si="430"/>
        <v>#NAME?</v>
      </c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</row>
    <row r="568" spans="1:43" ht="21.75" customHeight="1">
      <c r="A568" s="97"/>
      <c r="B568" s="98" t="s">
        <v>621</v>
      </c>
      <c r="C568" s="98" t="s">
        <v>496</v>
      </c>
      <c r="D568" s="99" t="s">
        <v>622</v>
      </c>
      <c r="E568" s="99" t="s">
        <v>46</v>
      </c>
      <c r="F568" s="99" t="s">
        <v>198</v>
      </c>
      <c r="G568" s="99" t="s">
        <v>53</v>
      </c>
      <c r="H568" s="99" t="str">
        <f t="shared" si="567"/>
        <v>วิทยาศาสตรบัณฑิต สาขาเทคโนโลยีสารสนเทศ ปรับปรุง ปี 2558</v>
      </c>
      <c r="I568" s="99" t="e">
        <f t="array" aca="1" ref="I568" ca="1">_xludf.IFNA(INDEX(รายชื่ออาจารย์ตามสาขา!$F:$F,MATCH('เอกสารหมายเลข 1 ส่งเสิรม (2)'!$T568,รายชื่ออาจารย์ตามสาขา!$B:$B,0)),"บุคคลภายนอก")</f>
        <v>#NAME?</v>
      </c>
      <c r="J568" s="100" t="e">
        <f t="shared" ca="1" si="568"/>
        <v>#NAME?</v>
      </c>
      <c r="K568" s="100" t="e">
        <f t="shared" ca="1" si="569"/>
        <v>#NAME?</v>
      </c>
      <c r="L568" s="100"/>
      <c r="M568" s="100" t="e">
        <f t="shared" ca="1" si="570"/>
        <v>#NAME?</v>
      </c>
      <c r="N568" s="100" t="e">
        <f t="shared" ca="1" si="571"/>
        <v>#NAME?</v>
      </c>
      <c r="O568" s="100" t="e">
        <f t="shared" ca="1" si="572"/>
        <v>#NAME?</v>
      </c>
      <c r="P568" s="100" t="e">
        <f t="shared" ca="1" si="428"/>
        <v>#NAME?</v>
      </c>
      <c r="Q568" s="97"/>
      <c r="R568" s="97"/>
      <c r="S568" s="99"/>
      <c r="T568" s="8">
        <v>3440600645577</v>
      </c>
      <c r="U568" s="8">
        <v>3440600645577</v>
      </c>
      <c r="V568" s="68">
        <f t="shared" si="429"/>
        <v>1</v>
      </c>
      <c r="W568" s="68" t="e">
        <f t="shared" ca="1" si="430"/>
        <v>#NAME?</v>
      </c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</row>
    <row r="569" spans="1:43" ht="21.75" customHeight="1">
      <c r="A569" s="97"/>
      <c r="B569" s="98" t="s">
        <v>822</v>
      </c>
      <c r="C569" s="98" t="s">
        <v>496</v>
      </c>
      <c r="D569" s="99" t="s">
        <v>622</v>
      </c>
      <c r="E569" s="99" t="s">
        <v>46</v>
      </c>
      <c r="F569" s="99" t="s">
        <v>198</v>
      </c>
      <c r="G569" s="99" t="s">
        <v>53</v>
      </c>
      <c r="H569" s="99" t="str">
        <f t="shared" si="567"/>
        <v>วิทยาศาสตรบัณฑิต สาขาเทคโนโลยีสารสนเทศ ปรับปรุง ปี 2558</v>
      </c>
      <c r="I569" s="99" t="e">
        <f t="array" aca="1" ref="I569" ca="1">_xludf.IFNA(INDEX(รายชื่ออาจารย์ตามสาขา!$F:$F,MATCH('เอกสารหมายเลข 1 ส่งเสิรม (2)'!$T569,รายชื่ออาจารย์ตามสาขา!$B:$B,0)),"บุคคลภายนอก")</f>
        <v>#NAME?</v>
      </c>
      <c r="J569" s="100" t="e">
        <f t="shared" ca="1" si="568"/>
        <v>#NAME?</v>
      </c>
      <c r="K569" s="100" t="e">
        <f t="shared" ca="1" si="569"/>
        <v>#NAME?</v>
      </c>
      <c r="L569" s="100"/>
      <c r="M569" s="100" t="e">
        <f t="shared" ca="1" si="570"/>
        <v>#NAME?</v>
      </c>
      <c r="N569" s="100" t="e">
        <f t="shared" ca="1" si="571"/>
        <v>#NAME?</v>
      </c>
      <c r="O569" s="100" t="e">
        <f t="shared" ca="1" si="572"/>
        <v>#NAME?</v>
      </c>
      <c r="P569" s="100" t="e">
        <f t="shared" ca="1" si="428"/>
        <v>#NAME?</v>
      </c>
      <c r="Q569" s="97"/>
      <c r="R569" s="97"/>
      <c r="S569" s="99"/>
      <c r="T569" s="8">
        <v>3470400531047</v>
      </c>
      <c r="U569" s="8">
        <v>3470400531047</v>
      </c>
      <c r="V569" s="68">
        <f t="shared" si="429"/>
        <v>1</v>
      </c>
      <c r="W569" s="68" t="e">
        <f t="shared" ca="1" si="430"/>
        <v>#NAME?</v>
      </c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</row>
    <row r="570" spans="1:43" ht="21.75" customHeight="1">
      <c r="A570" s="97"/>
      <c r="B570" s="98" t="s">
        <v>637</v>
      </c>
      <c r="C570" s="98" t="s">
        <v>496</v>
      </c>
      <c r="D570" s="99" t="s">
        <v>622</v>
      </c>
      <c r="E570" s="99" t="s">
        <v>46</v>
      </c>
      <c r="F570" s="99" t="s">
        <v>198</v>
      </c>
      <c r="G570" s="99" t="s">
        <v>53</v>
      </c>
      <c r="H570" s="99" t="str">
        <f t="shared" si="567"/>
        <v>วิทยาศาสตรบัณฑิต สาขาเทคโนโลยีสารสนเทศ ปรับปรุง ปี 2558</v>
      </c>
      <c r="I570" s="99" t="e">
        <f t="array" aca="1" ref="I570" ca="1">_xludf.IFNA(INDEX(รายชื่ออาจารย์ตามสาขา!$F:$F,MATCH('เอกสารหมายเลข 1 ส่งเสิรม (2)'!$T570,รายชื่ออาจารย์ตามสาขา!$B:$B,0)),"บุคคลภายนอก")</f>
        <v>#NAME?</v>
      </c>
      <c r="J570" s="100" t="e">
        <f t="shared" ca="1" si="568"/>
        <v>#NAME?</v>
      </c>
      <c r="K570" s="100" t="e">
        <f t="shared" ca="1" si="569"/>
        <v>#NAME?</v>
      </c>
      <c r="L570" s="100"/>
      <c r="M570" s="100" t="e">
        <f t="shared" ca="1" si="570"/>
        <v>#NAME?</v>
      </c>
      <c r="N570" s="100" t="e">
        <f t="shared" ca="1" si="571"/>
        <v>#NAME?</v>
      </c>
      <c r="O570" s="100" t="e">
        <f t="shared" ca="1" si="572"/>
        <v>#NAME?</v>
      </c>
      <c r="P570" s="100" t="e">
        <f t="shared" ca="1" si="428"/>
        <v>#NAME?</v>
      </c>
      <c r="Q570" s="97"/>
      <c r="R570" s="97"/>
      <c r="S570" s="99"/>
      <c r="T570" s="8">
        <v>5470300023402</v>
      </c>
      <c r="U570" s="8">
        <v>5470300023402</v>
      </c>
      <c r="V570" s="68">
        <f t="shared" si="429"/>
        <v>1</v>
      </c>
      <c r="W570" s="68" t="e">
        <f t="shared" ca="1" si="430"/>
        <v>#NAME?</v>
      </c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</row>
    <row r="571" spans="1:43" ht="21.75" customHeight="1">
      <c r="A571" s="97"/>
      <c r="B571" s="98" t="s">
        <v>636</v>
      </c>
      <c r="C571" s="98" t="s">
        <v>496</v>
      </c>
      <c r="D571" s="99" t="s">
        <v>622</v>
      </c>
      <c r="E571" s="99" t="s">
        <v>46</v>
      </c>
      <c r="F571" s="99" t="s">
        <v>198</v>
      </c>
      <c r="G571" s="99" t="s">
        <v>53</v>
      </c>
      <c r="H571" s="99" t="str">
        <f t="shared" si="567"/>
        <v>วิทยาศาสตรบัณฑิต สาขาเทคโนโลยีสารสนเทศ ปรับปรุง ปี 2558</v>
      </c>
      <c r="I571" s="99" t="e">
        <f t="array" aca="1" ref="I571" ca="1">_xludf.IFNA(INDEX(รายชื่ออาจารย์ตามสาขา!$F:$F,MATCH('เอกสารหมายเลข 1 ส่งเสิรม (2)'!$T571,รายชื่ออาจารย์ตามสาขา!$B:$B,0)),"บุคคลภายนอก")</f>
        <v>#NAME?</v>
      </c>
      <c r="J571" s="100" t="e">
        <f t="shared" ca="1" si="568"/>
        <v>#NAME?</v>
      </c>
      <c r="K571" s="100" t="e">
        <f t="shared" ca="1" si="569"/>
        <v>#NAME?</v>
      </c>
      <c r="L571" s="100"/>
      <c r="M571" s="100" t="e">
        <f t="shared" ca="1" si="570"/>
        <v>#NAME?</v>
      </c>
      <c r="N571" s="100" t="e">
        <f t="shared" ca="1" si="571"/>
        <v>#NAME?</v>
      </c>
      <c r="O571" s="100" t="e">
        <f t="shared" ca="1" si="572"/>
        <v>#NAME?</v>
      </c>
      <c r="P571" s="100" t="e">
        <f t="shared" ca="1" si="428"/>
        <v>#NAME?</v>
      </c>
      <c r="Q571" s="97"/>
      <c r="R571" s="97"/>
      <c r="S571" s="99"/>
      <c r="T571" s="8">
        <v>5470100007535</v>
      </c>
      <c r="U571" s="8">
        <v>5470100007535</v>
      </c>
      <c r="V571" s="68">
        <f t="shared" si="429"/>
        <v>1</v>
      </c>
      <c r="W571" s="68" t="e">
        <f t="shared" ca="1" si="430"/>
        <v>#NAME?</v>
      </c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</row>
    <row r="572" spans="1:43" ht="21.75" customHeight="1">
      <c r="A572" s="103">
        <v>6</v>
      </c>
      <c r="B572" s="104" t="str">
        <f>F573&amp; " สาขา"&amp;D573&amp;" "&amp;E573&amp;" ปี "&amp;G573</f>
        <v>ปรัชญาดุษฎีบัณฑิต สาขาฟิสิกส์ ปรับปรุง ปี 2559</v>
      </c>
      <c r="C572" s="104"/>
      <c r="D572" s="105"/>
      <c r="E572" s="105"/>
      <c r="F572" s="105"/>
      <c r="G572" s="105"/>
      <c r="H572" s="105"/>
      <c r="I572" s="105"/>
      <c r="J572" s="106" t="e">
        <f t="shared" ref="J572:O572" ca="1" si="573">SUMIF($H:$H,$B572,J:J)</f>
        <v>#NAME?</v>
      </c>
      <c r="K572" s="106" t="e">
        <f t="shared" ca="1" si="573"/>
        <v>#NAME?</v>
      </c>
      <c r="L572" s="106">
        <f t="shared" si="573"/>
        <v>0</v>
      </c>
      <c r="M572" s="106" t="e">
        <f t="shared" ca="1" si="573"/>
        <v>#NAME?</v>
      </c>
      <c r="N572" s="106" t="e">
        <f t="shared" ca="1" si="573"/>
        <v>#NAME?</v>
      </c>
      <c r="O572" s="106" t="e">
        <f t="shared" ca="1" si="573"/>
        <v>#NAME?</v>
      </c>
      <c r="P572" s="106" t="e">
        <f t="shared" ca="1" si="428"/>
        <v>#NAME?</v>
      </c>
      <c r="Q572" s="103"/>
      <c r="R572" s="103"/>
      <c r="S572" s="105"/>
      <c r="T572" s="58"/>
      <c r="U572" s="58"/>
      <c r="V572" s="68">
        <f t="shared" si="429"/>
        <v>0</v>
      </c>
      <c r="W572" s="68" t="e">
        <f t="shared" ca="1" si="430"/>
        <v>#NAME?</v>
      </c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  <c r="AL572" s="59"/>
      <c r="AM572" s="59"/>
      <c r="AN572" s="59"/>
      <c r="AO572" s="59"/>
      <c r="AP572" s="59"/>
      <c r="AQ572" s="59"/>
    </row>
    <row r="573" spans="1:43" ht="21.75" customHeight="1">
      <c r="A573" s="97"/>
      <c r="B573" s="98" t="s">
        <v>823</v>
      </c>
      <c r="C573" s="98" t="s">
        <v>496</v>
      </c>
      <c r="D573" s="99" t="s">
        <v>163</v>
      </c>
      <c r="E573" s="99" t="s">
        <v>46</v>
      </c>
      <c r="F573" s="99" t="s">
        <v>216</v>
      </c>
      <c r="G573" s="99" t="s">
        <v>45</v>
      </c>
      <c r="H573" s="99" t="str">
        <f t="shared" ref="H573:H577" si="574">F573&amp; " สาขา"&amp;D573&amp;" "&amp;E573&amp;" ปี "&amp;G573</f>
        <v>ปรัชญาดุษฎีบัณฑิต สาขาฟิสิกส์ ปรับปรุง ปี 2559</v>
      </c>
      <c r="I573" s="99" t="e">
        <f t="array" aca="1" ref="I573" ca="1">_xludf.IFNA(INDEX(รายชื่ออาจารย์ตามสาขา!$F:$F,MATCH('เอกสารหมายเลข 1 ส่งเสิรม (2)'!$T573,รายชื่ออาจารย์ตามสาขา!$B:$B,0)),"บุคคลภายนอก")</f>
        <v>#NAME?</v>
      </c>
      <c r="J573" s="100" t="e">
        <f t="shared" ref="J573:J576" ca="1" si="575">IF(I573="ข้าราชการพลเรือนในสถาบันอุดมศึกษา",1,0)</f>
        <v>#NAME?</v>
      </c>
      <c r="K573" s="100" t="e">
        <f t="shared" ref="K573:K576" ca="1" si="576">IF(I573="พนักงานมหาวิทยาลัย",1,0)</f>
        <v>#NAME?</v>
      </c>
      <c r="L573" s="100"/>
      <c r="M573" s="100" t="e">
        <f t="shared" ref="M573:M576" ca="1" si="577">IF(I573="ลูกจ้างชั่วคราวรายเดือน",1,0)</f>
        <v>#NAME?</v>
      </c>
      <c r="N573" s="100" t="e">
        <f t="shared" ref="N573:N576" ca="1" si="578">IF(I573="อาจารย์พิเศษรายชั่วโมง",1,0)</f>
        <v>#NAME?</v>
      </c>
      <c r="O573" s="100" t="e">
        <f t="shared" ref="O573:O576" ca="1" si="579">IF(I573="บุคคลภายนอก",1,0)</f>
        <v>#NAME?</v>
      </c>
      <c r="P573" s="100" t="e">
        <f t="shared" ca="1" si="428"/>
        <v>#NAME?</v>
      </c>
      <c r="Q573" s="97"/>
      <c r="R573" s="97"/>
      <c r="S573" s="99"/>
      <c r="T573" s="8">
        <v>3341600878000</v>
      </c>
      <c r="U573" s="8">
        <v>3341600878000</v>
      </c>
      <c r="V573" s="68">
        <f t="shared" si="429"/>
        <v>1</v>
      </c>
      <c r="W573" s="68" t="e">
        <f t="shared" ca="1" si="430"/>
        <v>#NAME?</v>
      </c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</row>
    <row r="574" spans="1:43" ht="21.75" customHeight="1">
      <c r="A574" s="97"/>
      <c r="B574" s="98" t="s">
        <v>824</v>
      </c>
      <c r="C574" s="98" t="s">
        <v>496</v>
      </c>
      <c r="D574" s="99" t="s">
        <v>163</v>
      </c>
      <c r="E574" s="99" t="s">
        <v>46</v>
      </c>
      <c r="F574" s="99" t="s">
        <v>216</v>
      </c>
      <c r="G574" s="99" t="s">
        <v>45</v>
      </c>
      <c r="H574" s="99" t="str">
        <f t="shared" si="574"/>
        <v>ปรัชญาดุษฎีบัณฑิต สาขาฟิสิกส์ ปรับปรุง ปี 2559</v>
      </c>
      <c r="I574" s="99" t="e">
        <f t="array" aca="1" ref="I574" ca="1">_xludf.IFNA(INDEX(รายชื่ออาจารย์ตามสาขา!$F:$F,MATCH('เอกสารหมายเลข 1 ส่งเสิรม (2)'!$T574,รายชื่ออาจารย์ตามสาขา!$B:$B,0)),"บุคคลภายนอก")</f>
        <v>#NAME?</v>
      </c>
      <c r="J574" s="100" t="e">
        <f t="shared" ca="1" si="575"/>
        <v>#NAME?</v>
      </c>
      <c r="K574" s="100" t="e">
        <f t="shared" ca="1" si="576"/>
        <v>#NAME?</v>
      </c>
      <c r="L574" s="100"/>
      <c r="M574" s="100" t="e">
        <f t="shared" ca="1" si="577"/>
        <v>#NAME?</v>
      </c>
      <c r="N574" s="100" t="e">
        <f t="shared" ca="1" si="578"/>
        <v>#NAME?</v>
      </c>
      <c r="O574" s="100" t="e">
        <f t="shared" ca="1" si="579"/>
        <v>#NAME?</v>
      </c>
      <c r="P574" s="100" t="e">
        <f t="shared" ca="1" si="428"/>
        <v>#NAME?</v>
      </c>
      <c r="Q574" s="97"/>
      <c r="R574" s="97"/>
      <c r="S574" s="99"/>
      <c r="T574" s="8">
        <v>3480600279449</v>
      </c>
      <c r="U574" s="8">
        <v>3480600279449</v>
      </c>
      <c r="V574" s="68">
        <f t="shared" si="429"/>
        <v>1</v>
      </c>
      <c r="W574" s="68" t="e">
        <f t="shared" ca="1" si="430"/>
        <v>#NAME?</v>
      </c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</row>
    <row r="575" spans="1:43" ht="21.75" customHeight="1">
      <c r="A575" s="97"/>
      <c r="B575" s="98" t="s">
        <v>825</v>
      </c>
      <c r="C575" s="98" t="s">
        <v>496</v>
      </c>
      <c r="D575" s="99" t="s">
        <v>163</v>
      </c>
      <c r="E575" s="99" t="s">
        <v>46</v>
      </c>
      <c r="F575" s="99" t="s">
        <v>216</v>
      </c>
      <c r="G575" s="99" t="s">
        <v>45</v>
      </c>
      <c r="H575" s="99" t="str">
        <f t="shared" si="574"/>
        <v>ปรัชญาดุษฎีบัณฑิต สาขาฟิสิกส์ ปรับปรุง ปี 2559</v>
      </c>
      <c r="I575" s="99" t="e">
        <f t="array" aca="1" ref="I575" ca="1">_xludf.IFNA(INDEX(รายชื่ออาจารย์ตามสาขา!$F:$F,MATCH('เอกสารหมายเลข 1 ส่งเสิรม (2)'!$T575,รายชื่ออาจารย์ตามสาขา!$B:$B,0)),"บุคคลภายนอก")</f>
        <v>#NAME?</v>
      </c>
      <c r="J575" s="100" t="e">
        <f t="shared" ca="1" si="575"/>
        <v>#NAME?</v>
      </c>
      <c r="K575" s="100" t="e">
        <f t="shared" ca="1" si="576"/>
        <v>#NAME?</v>
      </c>
      <c r="L575" s="100"/>
      <c r="M575" s="100" t="e">
        <f t="shared" ca="1" si="577"/>
        <v>#NAME?</v>
      </c>
      <c r="N575" s="100" t="e">
        <f t="shared" ca="1" si="578"/>
        <v>#NAME?</v>
      </c>
      <c r="O575" s="100" t="e">
        <f t="shared" ca="1" si="579"/>
        <v>#NAME?</v>
      </c>
      <c r="P575" s="100" t="e">
        <f t="shared" ca="1" si="428"/>
        <v>#NAME?</v>
      </c>
      <c r="Q575" s="97"/>
      <c r="R575" s="97"/>
      <c r="S575" s="99"/>
      <c r="T575" s="8">
        <v>3760200329594</v>
      </c>
      <c r="U575" s="8">
        <v>3760200329594</v>
      </c>
      <c r="V575" s="68">
        <f t="shared" si="429"/>
        <v>1</v>
      </c>
      <c r="W575" s="68" t="e">
        <f t="shared" ca="1" si="430"/>
        <v>#NAME?</v>
      </c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</row>
    <row r="576" spans="1:43" ht="21.75" customHeight="1">
      <c r="A576" s="97"/>
      <c r="B576" s="98" t="str">
        <f t="array" ref="B576">INDEX(รายชื่ออาจารย์ตามสาขา!$C:$C,MATCH('เอกสารหมายเลข 1 ส่งเสิรม (2)'!$T576,รายชื่ออาจารย์ตามสาขา!$B:$B,0))</f>
        <v>นายอาธรณ์  วรอัด</v>
      </c>
      <c r="C576" s="98" t="s">
        <v>496</v>
      </c>
      <c r="D576" s="99" t="s">
        <v>163</v>
      </c>
      <c r="E576" s="99" t="s">
        <v>46</v>
      </c>
      <c r="F576" s="99" t="s">
        <v>216</v>
      </c>
      <c r="G576" s="99" t="s">
        <v>45</v>
      </c>
      <c r="H576" s="99" t="str">
        <f t="shared" si="574"/>
        <v>ปรัชญาดุษฎีบัณฑิต สาขาฟิสิกส์ ปรับปรุง ปี 2559</v>
      </c>
      <c r="I576" s="99" t="e">
        <f t="array" aca="1" ref="I576" ca="1">_xludf.IFNA(INDEX(รายชื่ออาจารย์ตามสาขา!$F:$F,MATCH('เอกสารหมายเลข 1 ส่งเสิรม (2)'!$T576,รายชื่ออาจารย์ตามสาขา!$B:$B,0)),"บุคคลภายนอก")</f>
        <v>#NAME?</v>
      </c>
      <c r="J576" s="100" t="e">
        <f t="shared" ca="1" si="575"/>
        <v>#NAME?</v>
      </c>
      <c r="K576" s="100" t="e">
        <f t="shared" ca="1" si="576"/>
        <v>#NAME?</v>
      </c>
      <c r="L576" s="100"/>
      <c r="M576" s="100" t="e">
        <f t="shared" ca="1" si="577"/>
        <v>#NAME?</v>
      </c>
      <c r="N576" s="100" t="e">
        <f t="shared" ca="1" si="578"/>
        <v>#NAME?</v>
      </c>
      <c r="O576" s="100" t="e">
        <f t="shared" ca="1" si="579"/>
        <v>#NAME?</v>
      </c>
      <c r="P576" s="100" t="e">
        <f t="shared" ca="1" si="428"/>
        <v>#NAME?</v>
      </c>
      <c r="Q576" s="97"/>
      <c r="R576" s="97"/>
      <c r="S576" s="99"/>
      <c r="T576" s="8">
        <v>1470500031571</v>
      </c>
      <c r="U576" s="8">
        <v>1470500031571</v>
      </c>
      <c r="V576" s="68">
        <f t="shared" si="429"/>
        <v>1</v>
      </c>
      <c r="W576" s="68" t="e">
        <f t="shared" ca="1" si="430"/>
        <v>#NAME?</v>
      </c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</row>
    <row r="577" spans="1:43" ht="21.75" customHeight="1">
      <c r="A577" s="97"/>
      <c r="B577" s="98" t="s">
        <v>383</v>
      </c>
      <c r="C577" s="98" t="s">
        <v>496</v>
      </c>
      <c r="D577" s="99" t="s">
        <v>163</v>
      </c>
      <c r="E577" s="99" t="s">
        <v>46</v>
      </c>
      <c r="F577" s="99" t="s">
        <v>216</v>
      </c>
      <c r="G577" s="99" t="s">
        <v>45</v>
      </c>
      <c r="H577" s="99" t="str">
        <f t="shared" si="574"/>
        <v>ปรัชญาดุษฎีบัณฑิต สาขาฟิสิกส์ ปรับปรุง ปี 2559</v>
      </c>
      <c r="I577" s="99" t="e">
        <f t="array" aca="1" ref="I577" ca="1">_xludf.IFNA(INDEX(รายชื่ออาจารย์ตามสาขา!$F:$F,MATCH('เอกสารหมายเลข 1 ส่งเสิรม (2)'!$T577,รายชื่ออาจารย์ตามสาขา!$B:$B,0)),"บุคคลภายนอก")</f>
        <v>#NAME?</v>
      </c>
      <c r="J577" s="100"/>
      <c r="K577" s="100"/>
      <c r="L577" s="100"/>
      <c r="M577" s="100"/>
      <c r="N577" s="100"/>
      <c r="O577" s="100"/>
      <c r="P577" s="100">
        <f t="shared" si="428"/>
        <v>0</v>
      </c>
      <c r="Q577" s="97"/>
      <c r="R577" s="97"/>
      <c r="S577" s="99"/>
      <c r="T577" s="8">
        <v>3100601307031</v>
      </c>
      <c r="U577" s="8"/>
      <c r="V577" s="68">
        <f t="shared" si="429"/>
        <v>0</v>
      </c>
      <c r="W577" s="68">
        <f t="shared" si="430"/>
        <v>0</v>
      </c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</row>
    <row r="578" spans="1:43" ht="21.75" customHeight="1">
      <c r="A578" s="103">
        <v>7</v>
      </c>
      <c r="B578" s="104" t="str">
        <f>F579&amp; " สาขา"&amp;D579&amp;" "&amp;E579&amp;" ปี "&amp;G579</f>
        <v>วิทยาศาสตรบัณฑิต สาขาฟิสิกส์ ปรับปรุง ปี 2550</v>
      </c>
      <c r="C578" s="104"/>
      <c r="D578" s="105"/>
      <c r="E578" s="105"/>
      <c r="F578" s="105"/>
      <c r="G578" s="105"/>
      <c r="H578" s="105"/>
      <c r="I578" s="105"/>
      <c r="J578" s="106" t="e">
        <f t="shared" ref="J578:O578" ca="1" si="580">SUMIF($H:$H,$B578,J:J)</f>
        <v>#NAME?</v>
      </c>
      <c r="K578" s="106" t="e">
        <f t="shared" ca="1" si="580"/>
        <v>#NAME?</v>
      </c>
      <c r="L578" s="106">
        <f t="shared" si="580"/>
        <v>0</v>
      </c>
      <c r="M578" s="106" t="e">
        <f t="shared" ca="1" si="580"/>
        <v>#NAME?</v>
      </c>
      <c r="N578" s="106" t="e">
        <f t="shared" ca="1" si="580"/>
        <v>#NAME?</v>
      </c>
      <c r="O578" s="106" t="e">
        <f t="shared" ca="1" si="580"/>
        <v>#NAME?</v>
      </c>
      <c r="P578" s="106" t="e">
        <f t="shared" ca="1" si="428"/>
        <v>#NAME?</v>
      </c>
      <c r="Q578" s="103"/>
      <c r="R578" s="103"/>
      <c r="S578" s="105"/>
      <c r="T578" s="58"/>
      <c r="U578" s="58"/>
      <c r="V578" s="68">
        <f t="shared" si="429"/>
        <v>0</v>
      </c>
      <c r="W578" s="68" t="e">
        <f t="shared" ca="1" si="430"/>
        <v>#NAME?</v>
      </c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  <c r="AN578" s="59"/>
      <c r="AO578" s="59"/>
      <c r="AP578" s="59"/>
      <c r="AQ578" s="59"/>
    </row>
    <row r="579" spans="1:43" ht="21.75" customHeight="1">
      <c r="A579" s="97"/>
      <c r="B579" s="98" t="s">
        <v>826</v>
      </c>
      <c r="C579" s="98" t="s">
        <v>496</v>
      </c>
      <c r="D579" s="99" t="s">
        <v>163</v>
      </c>
      <c r="E579" s="99" t="s">
        <v>46</v>
      </c>
      <c r="F579" s="99" t="s">
        <v>198</v>
      </c>
      <c r="G579" s="99" t="s">
        <v>827</v>
      </c>
      <c r="H579" s="99" t="str">
        <f t="shared" ref="H579:H583" si="581">F579&amp; " สาขา"&amp;D579&amp;" "&amp;E579&amp;" ปี "&amp;G579</f>
        <v>วิทยาศาสตรบัณฑิต สาขาฟิสิกส์ ปรับปรุง ปี 2550</v>
      </c>
      <c r="I579" s="99" t="e">
        <f t="array" aca="1" ref="I579" ca="1">_xludf.IFNA(INDEX(รายชื่ออาจารย์ตามสาขา!$F:$F,MATCH('เอกสารหมายเลข 1 ส่งเสิรม (2)'!$T579,รายชื่ออาจารย์ตามสาขา!$B:$B,0)),"บุคคลภายนอก")</f>
        <v>#NAME?</v>
      </c>
      <c r="J579" s="100" t="e">
        <f t="shared" ref="J579:J581" ca="1" si="582">IF(I579="ข้าราชการพลเรือนในสถาบันอุดมศึกษา",1,0)</f>
        <v>#NAME?</v>
      </c>
      <c r="K579" s="100" t="e">
        <f t="shared" ref="K579:K581" ca="1" si="583">IF(I579="พนักงานมหาวิทยาลัย",1,0)</f>
        <v>#NAME?</v>
      </c>
      <c r="L579" s="100"/>
      <c r="M579" s="100" t="e">
        <f t="shared" ref="M579:M581" ca="1" si="584">IF(I579="ลูกจ้างชั่วคราวรายเดือน",1,0)</f>
        <v>#NAME?</v>
      </c>
      <c r="N579" s="100" t="e">
        <f t="shared" ref="N579:N581" ca="1" si="585">IF(I579="อาจารย์พิเศษรายชั่วโมง",1,0)</f>
        <v>#NAME?</v>
      </c>
      <c r="O579" s="100" t="e">
        <f t="shared" ref="O579:O581" ca="1" si="586">IF(I579="บุคคลภายนอก",1,0)</f>
        <v>#NAME?</v>
      </c>
      <c r="P579" s="100" t="e">
        <f t="shared" ca="1" si="428"/>
        <v>#NAME?</v>
      </c>
      <c r="Q579" s="97"/>
      <c r="R579" s="97"/>
      <c r="S579" s="99" t="e">
        <f t="array" aca="1" ref="S579" ca="1">_xludf.IFNA(INDEX(รายชื่ออาจารย์ตามสาขา!$D:$D,MATCH('เอกสารหมายเลข 1 ส่งเสิรม (2)'!$T579,รายชื่ออาจารย์ตามสาขา!$B:$B,0)),"")</f>
        <v>#NAME?</v>
      </c>
      <c r="T579" s="8">
        <v>3600101120426</v>
      </c>
      <c r="U579" s="8">
        <v>3600101120426</v>
      </c>
      <c r="V579" s="68">
        <f t="shared" si="429"/>
        <v>1</v>
      </c>
      <c r="W579" s="68" t="e">
        <f t="shared" ca="1" si="430"/>
        <v>#NAME?</v>
      </c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</row>
    <row r="580" spans="1:43" ht="21.75" customHeight="1">
      <c r="A580" s="97"/>
      <c r="B580" s="98" t="s">
        <v>828</v>
      </c>
      <c r="C580" s="98" t="s">
        <v>496</v>
      </c>
      <c r="D580" s="99" t="s">
        <v>163</v>
      </c>
      <c r="E580" s="99" t="s">
        <v>46</v>
      </c>
      <c r="F580" s="99" t="s">
        <v>198</v>
      </c>
      <c r="G580" s="99" t="s">
        <v>827</v>
      </c>
      <c r="H580" s="99" t="str">
        <f t="shared" si="581"/>
        <v>วิทยาศาสตรบัณฑิต สาขาฟิสิกส์ ปรับปรุง ปี 2550</v>
      </c>
      <c r="I580" s="99" t="e">
        <f t="array" aca="1" ref="I580" ca="1">_xludf.IFNA(INDEX(รายชื่ออาจารย์ตามสาขา!$F:$F,MATCH('เอกสารหมายเลข 1 ส่งเสิรม (2)'!$T580,รายชื่ออาจารย์ตามสาขา!$B:$B,0)),"บุคคลภายนอก")</f>
        <v>#NAME?</v>
      </c>
      <c r="J580" s="100" t="e">
        <f t="shared" ca="1" si="582"/>
        <v>#NAME?</v>
      </c>
      <c r="K580" s="100" t="e">
        <f t="shared" ca="1" si="583"/>
        <v>#NAME?</v>
      </c>
      <c r="L580" s="100"/>
      <c r="M580" s="100" t="e">
        <f t="shared" ca="1" si="584"/>
        <v>#NAME?</v>
      </c>
      <c r="N580" s="100" t="e">
        <f t="shared" ca="1" si="585"/>
        <v>#NAME?</v>
      </c>
      <c r="O580" s="100" t="e">
        <f t="shared" ca="1" si="586"/>
        <v>#NAME?</v>
      </c>
      <c r="P580" s="100" t="e">
        <f t="shared" ca="1" si="428"/>
        <v>#NAME?</v>
      </c>
      <c r="Q580" s="97"/>
      <c r="R580" s="97"/>
      <c r="S580" s="99" t="e">
        <f t="array" aca="1" ref="S580" ca="1">_xludf.IFNA(INDEX(รายชื่ออาจารย์ตามสาขา!$D:$D,MATCH('เอกสารหมายเลข 1 ส่งเสิรม (2)'!$T580,รายชื่ออาจารย์ตามสาขา!$B:$B,0)),"")</f>
        <v>#NAME?</v>
      </c>
      <c r="T580" s="8">
        <v>3489900110201</v>
      </c>
      <c r="U580" s="8">
        <v>3489900110201</v>
      </c>
      <c r="V580" s="68">
        <f t="shared" si="429"/>
        <v>1</v>
      </c>
      <c r="W580" s="68" t="e">
        <f t="shared" ca="1" si="430"/>
        <v>#NAME?</v>
      </c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</row>
    <row r="581" spans="1:43" ht="21.75" customHeight="1">
      <c r="A581" s="97"/>
      <c r="B581" s="98" t="s">
        <v>829</v>
      </c>
      <c r="C581" s="98" t="s">
        <v>496</v>
      </c>
      <c r="D581" s="99" t="s">
        <v>163</v>
      </c>
      <c r="E581" s="99" t="s">
        <v>46</v>
      </c>
      <c r="F581" s="99" t="s">
        <v>198</v>
      </c>
      <c r="G581" s="99" t="s">
        <v>827</v>
      </c>
      <c r="H581" s="99" t="str">
        <f t="shared" si="581"/>
        <v>วิทยาศาสตรบัณฑิต สาขาฟิสิกส์ ปรับปรุง ปี 2550</v>
      </c>
      <c r="I581" s="99" t="e">
        <f t="array" aca="1" ref="I581" ca="1">_xludf.IFNA(INDEX(รายชื่ออาจารย์ตามสาขา!$F:$F,MATCH('เอกสารหมายเลข 1 ส่งเสิรม (2)'!$T581,รายชื่ออาจารย์ตามสาขา!$B:$B,0)),"บุคคลภายนอก")</f>
        <v>#NAME?</v>
      </c>
      <c r="J581" s="100" t="e">
        <f t="shared" ca="1" si="582"/>
        <v>#NAME?</v>
      </c>
      <c r="K581" s="100" t="e">
        <f t="shared" ca="1" si="583"/>
        <v>#NAME?</v>
      </c>
      <c r="L581" s="100"/>
      <c r="M581" s="100" t="e">
        <f t="shared" ca="1" si="584"/>
        <v>#NAME?</v>
      </c>
      <c r="N581" s="100" t="e">
        <f t="shared" ca="1" si="585"/>
        <v>#NAME?</v>
      </c>
      <c r="O581" s="100" t="e">
        <f t="shared" ca="1" si="586"/>
        <v>#NAME?</v>
      </c>
      <c r="P581" s="100" t="e">
        <f t="shared" ca="1" si="428"/>
        <v>#NAME?</v>
      </c>
      <c r="Q581" s="97"/>
      <c r="R581" s="97"/>
      <c r="S581" s="99"/>
      <c r="T581" s="8">
        <v>3479900192258</v>
      </c>
      <c r="U581" s="8">
        <v>3479900192258</v>
      </c>
      <c r="V581" s="68">
        <f t="shared" si="429"/>
        <v>1</v>
      </c>
      <c r="W581" s="68" t="e">
        <f t="shared" ca="1" si="430"/>
        <v>#NAME?</v>
      </c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</row>
    <row r="582" spans="1:43" ht="21.75" customHeight="1">
      <c r="A582" s="97"/>
      <c r="B582" s="98" t="s">
        <v>825</v>
      </c>
      <c r="C582" s="98" t="s">
        <v>496</v>
      </c>
      <c r="D582" s="99" t="s">
        <v>163</v>
      </c>
      <c r="E582" s="99" t="s">
        <v>46</v>
      </c>
      <c r="F582" s="99" t="s">
        <v>198</v>
      </c>
      <c r="G582" s="99" t="s">
        <v>827</v>
      </c>
      <c r="H582" s="99" t="str">
        <f t="shared" si="581"/>
        <v>วิทยาศาสตรบัณฑิต สาขาฟิสิกส์ ปรับปรุง ปี 2550</v>
      </c>
      <c r="I582" s="99" t="e">
        <f t="array" aca="1" ref="I582" ca="1">_xludf.IFNA(INDEX(รายชื่ออาจารย์ตามสาขา!$F:$F,MATCH('เอกสารหมายเลข 1 ส่งเสิรม (2)'!$T582,รายชื่ออาจารย์ตามสาขา!$B:$B,0)),"บุคคลภายนอก")</f>
        <v>#NAME?</v>
      </c>
      <c r="J582" s="100"/>
      <c r="K582" s="100"/>
      <c r="L582" s="100"/>
      <c r="M582" s="100"/>
      <c r="N582" s="100"/>
      <c r="O582" s="100"/>
      <c r="P582" s="100">
        <f t="shared" si="428"/>
        <v>0</v>
      </c>
      <c r="Q582" s="97"/>
      <c r="R582" s="97"/>
      <c r="S582" s="99"/>
      <c r="T582" s="8">
        <v>3760200329594</v>
      </c>
      <c r="U582" s="8"/>
      <c r="V582" s="68">
        <f t="shared" si="429"/>
        <v>0</v>
      </c>
      <c r="W582" s="68">
        <f t="shared" si="430"/>
        <v>0</v>
      </c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</row>
    <row r="583" spans="1:43" ht="21.75" customHeight="1">
      <c r="A583" s="97"/>
      <c r="B583" s="98" t="s">
        <v>830</v>
      </c>
      <c r="C583" s="98" t="s">
        <v>496</v>
      </c>
      <c r="D583" s="99" t="s">
        <v>163</v>
      </c>
      <c r="E583" s="99" t="s">
        <v>46</v>
      </c>
      <c r="F583" s="99" t="s">
        <v>198</v>
      </c>
      <c r="G583" s="99" t="s">
        <v>827</v>
      </c>
      <c r="H583" s="99" t="str">
        <f t="shared" si="581"/>
        <v>วิทยาศาสตรบัณฑิต สาขาฟิสิกส์ ปรับปรุง ปี 2550</v>
      </c>
      <c r="I583" s="99" t="e">
        <f t="array" aca="1" ref="I583" ca="1">_xludf.IFNA(INDEX(รายชื่ออาจารย์ตามสาขา!$F:$F,MATCH('เอกสารหมายเลข 1 ส่งเสิรม (2)'!$T583,รายชื่ออาจารย์ตามสาขา!$B:$B,0)),"บุคคลภายนอก")</f>
        <v>#NAME?</v>
      </c>
      <c r="J583" s="100"/>
      <c r="K583" s="100"/>
      <c r="L583" s="100"/>
      <c r="M583" s="100"/>
      <c r="N583" s="100"/>
      <c r="O583" s="100"/>
      <c r="P583" s="100">
        <f t="shared" si="428"/>
        <v>0</v>
      </c>
      <c r="Q583" s="153">
        <v>2565</v>
      </c>
      <c r="R583" s="97"/>
      <c r="S583" s="99"/>
      <c r="T583" s="8">
        <v>3490200167481</v>
      </c>
      <c r="U583" s="8"/>
      <c r="V583" s="68">
        <f t="shared" si="429"/>
        <v>0</v>
      </c>
      <c r="W583" s="68">
        <f t="shared" si="430"/>
        <v>0</v>
      </c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</row>
    <row r="584" spans="1:43" ht="21.75" customHeight="1">
      <c r="A584" s="103">
        <v>8</v>
      </c>
      <c r="B584" s="104" t="str">
        <f>F585&amp; " สาขา"&amp;D585&amp;" "&amp;E585&amp;" ปี "&amp;G585</f>
        <v>วิทยาศาสตรบัณฑิต สาขาฟิสิกส์ ปรับปรุง ปี 2554</v>
      </c>
      <c r="C584" s="104"/>
      <c r="D584" s="105"/>
      <c r="E584" s="105"/>
      <c r="F584" s="105"/>
      <c r="G584" s="105"/>
      <c r="H584" s="105"/>
      <c r="I584" s="105"/>
      <c r="J584" s="106" t="e">
        <f t="shared" ref="J584:O584" ca="1" si="587">SUMIF($H:$H,$B584,J:J)</f>
        <v>#NAME?</v>
      </c>
      <c r="K584" s="106" t="e">
        <f t="shared" ca="1" si="587"/>
        <v>#NAME?</v>
      </c>
      <c r="L584" s="106">
        <f t="shared" si="587"/>
        <v>0</v>
      </c>
      <c r="M584" s="106" t="e">
        <f t="shared" ca="1" si="587"/>
        <v>#NAME?</v>
      </c>
      <c r="N584" s="106" t="e">
        <f t="shared" ca="1" si="587"/>
        <v>#NAME?</v>
      </c>
      <c r="O584" s="106" t="e">
        <f t="shared" ca="1" si="587"/>
        <v>#NAME?</v>
      </c>
      <c r="P584" s="106" t="e">
        <f t="shared" ca="1" si="428"/>
        <v>#NAME?</v>
      </c>
      <c r="Q584" s="103"/>
      <c r="R584" s="103"/>
      <c r="S584" s="105"/>
      <c r="T584" s="58"/>
      <c r="U584" s="58"/>
      <c r="V584" s="68">
        <f t="shared" si="429"/>
        <v>0</v>
      </c>
      <c r="W584" s="68" t="e">
        <f t="shared" ca="1" si="430"/>
        <v>#NAME?</v>
      </c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  <c r="AL584" s="59"/>
      <c r="AM584" s="59"/>
      <c r="AN584" s="59"/>
      <c r="AO584" s="59"/>
      <c r="AP584" s="59"/>
      <c r="AQ584" s="59"/>
    </row>
    <row r="585" spans="1:43" ht="21.75" customHeight="1">
      <c r="A585" s="97"/>
      <c r="B585" s="98" t="s">
        <v>830</v>
      </c>
      <c r="C585" s="98" t="s">
        <v>496</v>
      </c>
      <c r="D585" s="99" t="s">
        <v>163</v>
      </c>
      <c r="E585" s="99" t="s">
        <v>46</v>
      </c>
      <c r="F585" s="99" t="s">
        <v>198</v>
      </c>
      <c r="G585" s="99" t="s">
        <v>119</v>
      </c>
      <c r="H585" s="99" t="str">
        <f t="shared" ref="H585:H588" si="588">F585&amp; " สาขา"&amp;D585&amp;" "&amp;E585&amp;" ปี "&amp;G585</f>
        <v>วิทยาศาสตรบัณฑิต สาขาฟิสิกส์ ปรับปรุง ปี 2554</v>
      </c>
      <c r="I585" s="99" t="e">
        <f t="array" aca="1" ref="I585" ca="1">_xludf.IFNA(INDEX(รายชื่ออาจารย์ตามสาขา!$F:$F,MATCH('เอกสารหมายเลข 1 ส่งเสิรม (2)'!$T585,รายชื่ออาจารย์ตามสาขา!$B:$B,0)),"บุคคลภายนอก")</f>
        <v>#NAME?</v>
      </c>
      <c r="J585" s="100" t="e">
        <f t="shared" ref="J585:J586" ca="1" si="589">IF(I585="ข้าราชการพลเรือนในสถาบันอุดมศึกษา",1,0)</f>
        <v>#NAME?</v>
      </c>
      <c r="K585" s="100" t="e">
        <f t="shared" ref="K585:K586" ca="1" si="590">IF(I585="พนักงานมหาวิทยาลัย",1,0)</f>
        <v>#NAME?</v>
      </c>
      <c r="L585" s="100"/>
      <c r="M585" s="100" t="e">
        <f t="shared" ref="M585:M586" ca="1" si="591">IF(I585="ลูกจ้างชั่วคราวรายเดือน",1,0)</f>
        <v>#NAME?</v>
      </c>
      <c r="N585" s="100" t="e">
        <f t="shared" ref="N585:N586" ca="1" si="592">IF(I585="อาจารย์พิเศษรายชั่วโมง",1,0)</f>
        <v>#NAME?</v>
      </c>
      <c r="O585" s="100" t="e">
        <f t="shared" ref="O585:O586" ca="1" si="593">IF(I585="บุคคลภายนอก",1,0)</f>
        <v>#NAME?</v>
      </c>
      <c r="P585" s="100" t="e">
        <f t="shared" ca="1" si="428"/>
        <v>#NAME?</v>
      </c>
      <c r="Q585" s="97"/>
      <c r="R585" s="97"/>
      <c r="S585" s="99"/>
      <c r="T585" s="8">
        <v>3490200167481</v>
      </c>
      <c r="U585" s="8">
        <v>3490200167481</v>
      </c>
      <c r="V585" s="68">
        <f t="shared" si="429"/>
        <v>1</v>
      </c>
      <c r="W585" s="68" t="e">
        <f t="shared" ca="1" si="430"/>
        <v>#NAME?</v>
      </c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</row>
    <row r="586" spans="1:43" ht="21.75" customHeight="1">
      <c r="A586" s="97"/>
      <c r="B586" s="98" t="s">
        <v>664</v>
      </c>
      <c r="C586" s="98" t="s">
        <v>496</v>
      </c>
      <c r="D586" s="99" t="s">
        <v>163</v>
      </c>
      <c r="E586" s="99" t="s">
        <v>46</v>
      </c>
      <c r="F586" s="99" t="s">
        <v>198</v>
      </c>
      <c r="G586" s="99" t="s">
        <v>119</v>
      </c>
      <c r="H586" s="99" t="str">
        <f t="shared" si="588"/>
        <v>วิทยาศาสตรบัณฑิต สาขาฟิสิกส์ ปรับปรุง ปี 2554</v>
      </c>
      <c r="I586" s="99" t="e">
        <f t="array" aca="1" ref="I586" ca="1">_xludf.IFNA(INDEX(รายชื่ออาจารย์ตามสาขา!$F:$F,MATCH('เอกสารหมายเลข 1 ส่งเสิรม (2)'!$T586,รายชื่ออาจารย์ตามสาขา!$B:$B,0)),"บุคคลภายนอก")</f>
        <v>#NAME?</v>
      </c>
      <c r="J586" s="100" t="e">
        <f t="shared" ca="1" si="589"/>
        <v>#NAME?</v>
      </c>
      <c r="K586" s="100" t="e">
        <f t="shared" ca="1" si="590"/>
        <v>#NAME?</v>
      </c>
      <c r="L586" s="100"/>
      <c r="M586" s="100" t="e">
        <f t="shared" ca="1" si="591"/>
        <v>#NAME?</v>
      </c>
      <c r="N586" s="100" t="e">
        <f t="shared" ca="1" si="592"/>
        <v>#NAME?</v>
      </c>
      <c r="O586" s="100" t="e">
        <f t="shared" ca="1" si="593"/>
        <v>#NAME?</v>
      </c>
      <c r="P586" s="100" t="e">
        <f t="shared" ca="1" si="428"/>
        <v>#NAME?</v>
      </c>
      <c r="Q586" s="97"/>
      <c r="R586" s="97"/>
      <c r="S586" s="99"/>
      <c r="T586" s="8">
        <v>3341000423150</v>
      </c>
      <c r="U586" s="8">
        <v>3341000423150</v>
      </c>
      <c r="V586" s="68">
        <f t="shared" si="429"/>
        <v>1</v>
      </c>
      <c r="W586" s="68" t="e">
        <f t="shared" ca="1" si="430"/>
        <v>#NAME?</v>
      </c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</row>
    <row r="587" spans="1:43" ht="21.75" customHeight="1">
      <c r="A587" s="97"/>
      <c r="B587" s="98" t="s">
        <v>545</v>
      </c>
      <c r="C587" s="98" t="s">
        <v>496</v>
      </c>
      <c r="D587" s="99" t="s">
        <v>163</v>
      </c>
      <c r="E587" s="99" t="s">
        <v>46</v>
      </c>
      <c r="F587" s="99" t="s">
        <v>198</v>
      </c>
      <c r="G587" s="99" t="s">
        <v>119</v>
      </c>
      <c r="H587" s="99" t="str">
        <f t="shared" si="588"/>
        <v>วิทยาศาสตรบัณฑิต สาขาฟิสิกส์ ปรับปรุง ปี 2554</v>
      </c>
      <c r="I587" s="99" t="e">
        <f t="array" aca="1" ref="I587" ca="1">_xludf.IFNA(INDEX(รายชื่ออาจารย์ตามสาขา!$F:$F,MATCH('เอกสารหมายเลข 1 ส่งเสิรม (2)'!$T587,รายชื่ออาจารย์ตามสาขา!$B:$B,0)),"บุคคลภายนอก")</f>
        <v>#NAME?</v>
      </c>
      <c r="J587" s="100"/>
      <c r="K587" s="100"/>
      <c r="L587" s="100"/>
      <c r="M587" s="100"/>
      <c r="N587" s="100"/>
      <c r="O587" s="100"/>
      <c r="P587" s="100">
        <f t="shared" si="428"/>
        <v>0</v>
      </c>
      <c r="Q587" s="97"/>
      <c r="R587" s="97"/>
      <c r="S587" s="99"/>
      <c r="T587" s="8">
        <v>3490500307793</v>
      </c>
      <c r="U587" s="8"/>
      <c r="V587" s="68">
        <f t="shared" si="429"/>
        <v>0</v>
      </c>
      <c r="W587" s="68">
        <f t="shared" si="430"/>
        <v>0</v>
      </c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</row>
    <row r="588" spans="1:43" ht="21.75" customHeight="1">
      <c r="A588" s="97"/>
      <c r="B588" s="98" t="s">
        <v>673</v>
      </c>
      <c r="C588" s="98" t="s">
        <v>496</v>
      </c>
      <c r="D588" s="99" t="s">
        <v>163</v>
      </c>
      <c r="E588" s="99" t="s">
        <v>46</v>
      </c>
      <c r="F588" s="99" t="s">
        <v>198</v>
      </c>
      <c r="G588" s="99" t="s">
        <v>119</v>
      </c>
      <c r="H588" s="99" t="str">
        <f t="shared" si="588"/>
        <v>วิทยาศาสตรบัณฑิต สาขาฟิสิกส์ ปรับปรุง ปี 2554</v>
      </c>
      <c r="I588" s="99" t="e">
        <f t="array" aca="1" ref="I588" ca="1">_xludf.IFNA(INDEX(รายชื่ออาจารย์ตามสาขา!$F:$F,MATCH('เอกสารหมายเลข 1 ส่งเสิรม (2)'!$T588,รายชื่ออาจารย์ตามสาขา!$B:$B,0)),"บุคคลภายนอก")</f>
        <v>#NAME?</v>
      </c>
      <c r="J588" s="100" t="e">
        <f ca="1">IF(I588="ข้าราชการพลเรือนในสถาบันอุดมศึกษา",1,0)</f>
        <v>#NAME?</v>
      </c>
      <c r="K588" s="100" t="e">
        <f ca="1">IF(I588="พนักงานมหาวิทยาลัย",1,0)</f>
        <v>#NAME?</v>
      </c>
      <c r="L588" s="100"/>
      <c r="M588" s="100" t="e">
        <f ca="1">IF(I588="ลูกจ้างชั่วคราวรายเดือน",1,0)</f>
        <v>#NAME?</v>
      </c>
      <c r="N588" s="100" t="e">
        <f ca="1">IF(I588="อาจารย์พิเศษรายชั่วโมง",1,0)</f>
        <v>#NAME?</v>
      </c>
      <c r="O588" s="100" t="e">
        <f ca="1">IF(I588="บุคคลภายนอก",1,0)</f>
        <v>#NAME?</v>
      </c>
      <c r="P588" s="100" t="e">
        <f t="shared" ca="1" si="428"/>
        <v>#NAME?</v>
      </c>
      <c r="Q588" s="97"/>
      <c r="R588" s="97"/>
      <c r="S588" s="99"/>
      <c r="T588" s="8">
        <v>3480800393741</v>
      </c>
      <c r="U588" s="8">
        <v>3480800393741</v>
      </c>
      <c r="V588" s="68">
        <f t="shared" si="429"/>
        <v>1</v>
      </c>
      <c r="W588" s="68" t="e">
        <f t="shared" ca="1" si="430"/>
        <v>#NAME?</v>
      </c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</row>
    <row r="589" spans="1:43" ht="21.75" customHeight="1">
      <c r="A589" s="103">
        <v>9</v>
      </c>
      <c r="B589" s="104" t="str">
        <f>F590&amp; " สาขา"&amp;D590&amp;" "&amp;E590&amp;" ปี "&amp;G590</f>
        <v>วิทยาศาสตรบัณฑิต สาขาฟิสิกส์ ปรับปรุง ปี 2559</v>
      </c>
      <c r="C589" s="104"/>
      <c r="D589" s="105"/>
      <c r="E589" s="105"/>
      <c r="F589" s="105"/>
      <c r="G589" s="105"/>
      <c r="H589" s="105"/>
      <c r="I589" s="105"/>
      <c r="J589" s="106" t="e">
        <f t="shared" ref="J589:O589" ca="1" si="594">SUMIF($H:$H,$B589,J:J)</f>
        <v>#NAME?</v>
      </c>
      <c r="K589" s="106" t="e">
        <f t="shared" ca="1" si="594"/>
        <v>#NAME?</v>
      </c>
      <c r="L589" s="106">
        <f t="shared" si="594"/>
        <v>0</v>
      </c>
      <c r="M589" s="106" t="e">
        <f t="shared" ca="1" si="594"/>
        <v>#NAME?</v>
      </c>
      <c r="N589" s="106" t="e">
        <f t="shared" ca="1" si="594"/>
        <v>#NAME?</v>
      </c>
      <c r="O589" s="106" t="e">
        <f t="shared" ca="1" si="594"/>
        <v>#NAME?</v>
      </c>
      <c r="P589" s="106" t="e">
        <f t="shared" ca="1" si="428"/>
        <v>#NAME?</v>
      </c>
      <c r="Q589" s="103"/>
      <c r="R589" s="103"/>
      <c r="S589" s="105"/>
      <c r="T589" s="58"/>
      <c r="U589" s="58"/>
      <c r="V589" s="68">
        <f t="shared" si="429"/>
        <v>0</v>
      </c>
      <c r="W589" s="68" t="e">
        <f t="shared" ca="1" si="430"/>
        <v>#NAME?</v>
      </c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  <c r="AN589" s="59"/>
      <c r="AO589" s="59"/>
      <c r="AP589" s="59"/>
      <c r="AQ589" s="59"/>
    </row>
    <row r="590" spans="1:43" ht="21.75" customHeight="1">
      <c r="A590" s="97"/>
      <c r="B590" s="98" t="s">
        <v>664</v>
      </c>
      <c r="C590" s="98" t="s">
        <v>496</v>
      </c>
      <c r="D590" s="99" t="s">
        <v>163</v>
      </c>
      <c r="E590" s="99" t="s">
        <v>46</v>
      </c>
      <c r="F590" s="99" t="s">
        <v>198</v>
      </c>
      <c r="G590" s="99" t="s">
        <v>45</v>
      </c>
      <c r="H590" s="99" t="str">
        <f t="shared" ref="H590:H594" si="595">F590&amp; " สาขา"&amp;D590&amp;" "&amp;E590&amp;" ปี "&amp;G590</f>
        <v>วิทยาศาสตรบัณฑิต สาขาฟิสิกส์ ปรับปรุง ปี 2559</v>
      </c>
      <c r="I590" s="99" t="e">
        <f t="array" aca="1" ref="I590" ca="1">_xludf.IFNA(INDEX(รายชื่ออาจารย์ตามสาขา!$F:$F,MATCH('เอกสารหมายเลข 1 ส่งเสิรม (2)'!$T590,รายชื่ออาจารย์ตามสาขา!$B:$B,0)),"บุคคลภายนอก")</f>
        <v>#NAME?</v>
      </c>
      <c r="J590" s="100"/>
      <c r="K590" s="100"/>
      <c r="L590" s="100"/>
      <c r="M590" s="100"/>
      <c r="N590" s="100"/>
      <c r="O590" s="100"/>
      <c r="P590" s="100">
        <f t="shared" si="428"/>
        <v>0</v>
      </c>
      <c r="Q590" s="97"/>
      <c r="R590" s="97"/>
      <c r="S590" s="99"/>
      <c r="T590" s="8">
        <v>3341000423150</v>
      </c>
      <c r="U590" s="8"/>
      <c r="V590" s="68">
        <f t="shared" si="429"/>
        <v>0</v>
      </c>
      <c r="W590" s="68">
        <f t="shared" si="430"/>
        <v>0</v>
      </c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</row>
    <row r="591" spans="1:43" ht="21.75" customHeight="1">
      <c r="A591" s="97"/>
      <c r="B591" s="98" t="s">
        <v>830</v>
      </c>
      <c r="C591" s="98" t="s">
        <v>496</v>
      </c>
      <c r="D591" s="99" t="s">
        <v>163</v>
      </c>
      <c r="E591" s="99" t="s">
        <v>46</v>
      </c>
      <c r="F591" s="99" t="s">
        <v>198</v>
      </c>
      <c r="G591" s="99" t="s">
        <v>45</v>
      </c>
      <c r="H591" s="99" t="str">
        <f t="shared" si="595"/>
        <v>วิทยาศาสตรบัณฑิต สาขาฟิสิกส์ ปรับปรุง ปี 2559</v>
      </c>
      <c r="I591" s="99" t="e">
        <f t="array" aca="1" ref="I591" ca="1">_xludf.IFNA(INDEX(รายชื่ออาจารย์ตามสาขา!$F:$F,MATCH('เอกสารหมายเลข 1 ส่งเสิรม (2)'!$T591,รายชื่ออาจารย์ตามสาขา!$B:$B,0)),"บุคคลภายนอก")</f>
        <v>#NAME?</v>
      </c>
      <c r="J591" s="100"/>
      <c r="K591" s="100"/>
      <c r="L591" s="100"/>
      <c r="M591" s="100"/>
      <c r="N591" s="100"/>
      <c r="O591" s="100"/>
      <c r="P591" s="100">
        <f t="shared" si="428"/>
        <v>0</v>
      </c>
      <c r="Q591" s="97"/>
      <c r="R591" s="97"/>
      <c r="S591" s="99"/>
      <c r="T591" s="8">
        <v>3490200167481</v>
      </c>
      <c r="U591" s="8"/>
      <c r="V591" s="68">
        <f t="shared" si="429"/>
        <v>0</v>
      </c>
      <c r="W591" s="68">
        <f t="shared" si="430"/>
        <v>0</v>
      </c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</row>
    <row r="592" spans="1:43" ht="21.75" customHeight="1">
      <c r="A592" s="97"/>
      <c r="B592" s="98" t="s">
        <v>673</v>
      </c>
      <c r="C592" s="98" t="s">
        <v>496</v>
      </c>
      <c r="D592" s="99" t="s">
        <v>163</v>
      </c>
      <c r="E592" s="99" t="s">
        <v>46</v>
      </c>
      <c r="F592" s="99" t="s">
        <v>198</v>
      </c>
      <c r="G592" s="99" t="s">
        <v>45</v>
      </c>
      <c r="H592" s="99" t="str">
        <f t="shared" si="595"/>
        <v>วิทยาศาสตรบัณฑิต สาขาฟิสิกส์ ปรับปรุง ปี 2559</v>
      </c>
      <c r="I592" s="99" t="e">
        <f t="array" aca="1" ref="I592" ca="1">_xludf.IFNA(INDEX(รายชื่ออาจารย์ตามสาขา!$F:$F,MATCH('เอกสารหมายเลข 1 ส่งเสิรม (2)'!$T592,รายชื่ออาจารย์ตามสาขา!$B:$B,0)),"บุคคลภายนอก")</f>
        <v>#NAME?</v>
      </c>
      <c r="J592" s="100"/>
      <c r="K592" s="100"/>
      <c r="L592" s="100"/>
      <c r="M592" s="100"/>
      <c r="N592" s="100"/>
      <c r="O592" s="100"/>
      <c r="P592" s="100">
        <f t="shared" si="428"/>
        <v>0</v>
      </c>
      <c r="Q592" s="97"/>
      <c r="R592" s="97"/>
      <c r="S592" s="99"/>
      <c r="T592" s="8">
        <v>3480800393741</v>
      </c>
      <c r="U592" s="8"/>
      <c r="V592" s="68">
        <f t="shared" si="429"/>
        <v>0</v>
      </c>
      <c r="W592" s="68">
        <f t="shared" si="430"/>
        <v>0</v>
      </c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</row>
    <row r="593" spans="1:43" ht="21.75" customHeight="1">
      <c r="A593" s="97"/>
      <c r="B593" s="98" t="s">
        <v>831</v>
      </c>
      <c r="C593" s="98" t="s">
        <v>496</v>
      </c>
      <c r="D593" s="99" t="s">
        <v>163</v>
      </c>
      <c r="E593" s="99" t="s">
        <v>46</v>
      </c>
      <c r="F593" s="99" t="s">
        <v>198</v>
      </c>
      <c r="G593" s="99" t="s">
        <v>45</v>
      </c>
      <c r="H593" s="99" t="str">
        <f t="shared" si="595"/>
        <v>วิทยาศาสตรบัณฑิต สาขาฟิสิกส์ ปรับปรุง ปี 2559</v>
      </c>
      <c r="I593" s="99" t="e">
        <f t="array" aca="1" ref="I593" ca="1">_xludf.IFNA(INDEX(รายชื่ออาจารย์ตามสาขา!$F:$F,MATCH('เอกสารหมายเลข 1 ส่งเสิรม (2)'!$T593,รายชื่ออาจารย์ตามสาขา!$B:$B,0)),"บุคคลภายนอก")</f>
        <v>#NAME?</v>
      </c>
      <c r="J593" s="100" t="e">
        <f t="shared" ref="J593:J594" ca="1" si="596">IF(I593="ข้าราชการพลเรือนในสถาบันอุดมศึกษา",1,0)</f>
        <v>#NAME?</v>
      </c>
      <c r="K593" s="100" t="e">
        <f t="shared" ref="K593:K594" ca="1" si="597">IF(I593="พนักงานมหาวิทยาลัย",1,0)</f>
        <v>#NAME?</v>
      </c>
      <c r="L593" s="100"/>
      <c r="M593" s="100" t="e">
        <f t="shared" ref="M593:M594" ca="1" si="598">IF(I593="ลูกจ้างชั่วคราวรายเดือน",1,0)</f>
        <v>#NAME?</v>
      </c>
      <c r="N593" s="100" t="e">
        <f t="shared" ref="N593:N594" ca="1" si="599">IF(I593="อาจารย์พิเศษรายชั่วโมง",1,0)</f>
        <v>#NAME?</v>
      </c>
      <c r="O593" s="100" t="e">
        <f t="shared" ref="O593:O594" ca="1" si="600">IF(I593="บุคคลภายนอก",1,0)</f>
        <v>#NAME?</v>
      </c>
      <c r="P593" s="100" t="e">
        <f t="shared" ca="1" si="428"/>
        <v>#NAME?</v>
      </c>
      <c r="Q593" s="97"/>
      <c r="R593" s="97"/>
      <c r="S593" s="99"/>
      <c r="T593" s="8">
        <v>3349800184718</v>
      </c>
      <c r="U593" s="8">
        <v>3349800184718</v>
      </c>
      <c r="V593" s="68">
        <f t="shared" si="429"/>
        <v>1</v>
      </c>
      <c r="W593" s="68" t="e">
        <f t="shared" ca="1" si="430"/>
        <v>#NAME?</v>
      </c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</row>
    <row r="594" spans="1:43" ht="21.75" customHeight="1">
      <c r="A594" s="97"/>
      <c r="B594" s="98" t="s">
        <v>672</v>
      </c>
      <c r="C594" s="98" t="s">
        <v>496</v>
      </c>
      <c r="D594" s="99" t="s">
        <v>163</v>
      </c>
      <c r="E594" s="99" t="s">
        <v>46</v>
      </c>
      <c r="F594" s="99" t="s">
        <v>198</v>
      </c>
      <c r="G594" s="99" t="s">
        <v>45</v>
      </c>
      <c r="H594" s="99" t="str">
        <f t="shared" si="595"/>
        <v>วิทยาศาสตรบัณฑิต สาขาฟิสิกส์ ปรับปรุง ปี 2559</v>
      </c>
      <c r="I594" s="99" t="e">
        <f t="array" aca="1" ref="I594" ca="1">_xludf.IFNA(INDEX(รายชื่ออาจารย์ตามสาขา!$F:$F,MATCH('เอกสารหมายเลข 1 ส่งเสิรม (2)'!$T594,รายชื่ออาจารย์ตามสาขา!$B:$B,0)),"บุคคลภายนอก")</f>
        <v>#NAME?</v>
      </c>
      <c r="J594" s="100" t="e">
        <f t="shared" ca="1" si="596"/>
        <v>#NAME?</v>
      </c>
      <c r="K594" s="100" t="e">
        <f t="shared" ca="1" si="597"/>
        <v>#NAME?</v>
      </c>
      <c r="L594" s="100"/>
      <c r="M594" s="100" t="e">
        <f t="shared" ca="1" si="598"/>
        <v>#NAME?</v>
      </c>
      <c r="N594" s="100" t="e">
        <f t="shared" ca="1" si="599"/>
        <v>#NAME?</v>
      </c>
      <c r="O594" s="100" t="e">
        <f t="shared" ca="1" si="600"/>
        <v>#NAME?</v>
      </c>
      <c r="P594" s="100" t="e">
        <f t="shared" ca="1" si="428"/>
        <v>#NAME?</v>
      </c>
      <c r="Q594" s="97"/>
      <c r="R594" s="97"/>
      <c r="S594" s="99"/>
      <c r="T594" s="8">
        <v>3470500102628</v>
      </c>
      <c r="U594" s="8">
        <v>3470500102628</v>
      </c>
      <c r="V594" s="68">
        <f t="shared" si="429"/>
        <v>1</v>
      </c>
      <c r="W594" s="68" t="e">
        <f t="shared" ca="1" si="430"/>
        <v>#NAME?</v>
      </c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</row>
    <row r="595" spans="1:43" ht="21.75" customHeight="1">
      <c r="A595" s="103">
        <v>10</v>
      </c>
      <c r="B595" s="104" t="str">
        <f>F596&amp; " สาขา"&amp;D596&amp;" "&amp;E596&amp;" ปี "&amp;G596</f>
        <v>วิทยาศาสตรมหาบัณฑิต สาขาฟิสิกส์ ปรับปรุง ปี 2559</v>
      </c>
      <c r="C595" s="104"/>
      <c r="D595" s="105"/>
      <c r="E595" s="105"/>
      <c r="F595" s="105"/>
      <c r="G595" s="105"/>
      <c r="H595" s="105"/>
      <c r="I595" s="105"/>
      <c r="J595" s="106">
        <f t="shared" ref="J595:O595" si="601">SUMIF($H:$H,$B595,J:J)</f>
        <v>0</v>
      </c>
      <c r="K595" s="106">
        <f t="shared" si="601"/>
        <v>0</v>
      </c>
      <c r="L595" s="106">
        <f t="shared" si="601"/>
        <v>0</v>
      </c>
      <c r="M595" s="106">
        <f t="shared" si="601"/>
        <v>0</v>
      </c>
      <c r="N595" s="106">
        <f t="shared" si="601"/>
        <v>0</v>
      </c>
      <c r="O595" s="106">
        <f t="shared" si="601"/>
        <v>0</v>
      </c>
      <c r="P595" s="106">
        <f t="shared" si="428"/>
        <v>0</v>
      </c>
      <c r="Q595" s="103"/>
      <c r="R595" s="103"/>
      <c r="S595" s="105"/>
      <c r="T595" s="58"/>
      <c r="U595" s="58"/>
      <c r="V595" s="68">
        <f t="shared" si="429"/>
        <v>0</v>
      </c>
      <c r="W595" s="68">
        <f t="shared" si="430"/>
        <v>0</v>
      </c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</row>
    <row r="596" spans="1:43" ht="21.75" customHeight="1">
      <c r="A596" s="97"/>
      <c r="B596" s="98" t="s">
        <v>823</v>
      </c>
      <c r="C596" s="98" t="s">
        <v>496</v>
      </c>
      <c r="D596" s="99" t="s">
        <v>163</v>
      </c>
      <c r="E596" s="99" t="s">
        <v>46</v>
      </c>
      <c r="F596" s="99" t="s">
        <v>494</v>
      </c>
      <c r="G596" s="99" t="s">
        <v>45</v>
      </c>
      <c r="H596" s="99" t="str">
        <f t="shared" ref="H596:H599" si="602">F596&amp; " สาขา"&amp;D596&amp;" "&amp;E596&amp;" ปี "&amp;G596</f>
        <v>วิทยาศาสตรมหาบัณฑิต สาขาฟิสิกส์ ปรับปรุง ปี 2559</v>
      </c>
      <c r="I596" s="99" t="e">
        <f t="array" aca="1" ref="I596" ca="1">_xludf.IFNA(INDEX(รายชื่ออาจารย์ตามสาขา!$F:$F,MATCH('เอกสารหมายเลข 1 ส่งเสิรม (2)'!$T596,รายชื่ออาจารย์ตามสาขา!$B:$B,0)),"บุคคลภายนอก")</f>
        <v>#NAME?</v>
      </c>
      <c r="J596" s="100"/>
      <c r="K596" s="100"/>
      <c r="L596" s="100"/>
      <c r="M596" s="100"/>
      <c r="N596" s="100"/>
      <c r="O596" s="100"/>
      <c r="P596" s="100">
        <f t="shared" si="428"/>
        <v>0</v>
      </c>
      <c r="Q596" s="97"/>
      <c r="R596" s="97"/>
      <c r="S596" s="99"/>
      <c r="T596" s="8">
        <v>3341600878000</v>
      </c>
      <c r="U596" s="8"/>
      <c r="V596" s="68">
        <f t="shared" si="429"/>
        <v>0</v>
      </c>
      <c r="W596" s="68">
        <f t="shared" si="430"/>
        <v>0</v>
      </c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</row>
    <row r="597" spans="1:43" ht="21.75" customHeight="1">
      <c r="A597" s="97"/>
      <c r="B597" s="98" t="s">
        <v>824</v>
      </c>
      <c r="C597" s="98" t="s">
        <v>496</v>
      </c>
      <c r="D597" s="99" t="s">
        <v>163</v>
      </c>
      <c r="E597" s="99" t="s">
        <v>46</v>
      </c>
      <c r="F597" s="99" t="s">
        <v>494</v>
      </c>
      <c r="G597" s="99" t="s">
        <v>45</v>
      </c>
      <c r="H597" s="99" t="str">
        <f t="shared" si="602"/>
        <v>วิทยาศาสตรมหาบัณฑิต สาขาฟิสิกส์ ปรับปรุง ปี 2559</v>
      </c>
      <c r="I597" s="99" t="e">
        <f t="array" aca="1" ref="I597" ca="1">_xludf.IFNA(INDEX(รายชื่ออาจารย์ตามสาขา!$F:$F,MATCH('เอกสารหมายเลข 1 ส่งเสิรม (2)'!$T597,รายชื่ออาจารย์ตามสาขา!$B:$B,0)),"บุคคลภายนอก")</f>
        <v>#NAME?</v>
      </c>
      <c r="J597" s="100"/>
      <c r="K597" s="100"/>
      <c r="L597" s="100"/>
      <c r="M597" s="100"/>
      <c r="N597" s="100"/>
      <c r="O597" s="100"/>
      <c r="P597" s="100">
        <f t="shared" si="428"/>
        <v>0</v>
      </c>
      <c r="Q597" s="97"/>
      <c r="R597" s="97"/>
      <c r="S597" s="99"/>
      <c r="T597" s="8">
        <v>3480600279449</v>
      </c>
      <c r="U597" s="8"/>
      <c r="V597" s="68">
        <f t="shared" si="429"/>
        <v>0</v>
      </c>
      <c r="W597" s="68">
        <f t="shared" si="430"/>
        <v>0</v>
      </c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</row>
    <row r="598" spans="1:43" ht="21.75" customHeight="1">
      <c r="A598" s="97"/>
      <c r="B598" s="98" t="s">
        <v>825</v>
      </c>
      <c r="C598" s="98" t="s">
        <v>496</v>
      </c>
      <c r="D598" s="99" t="s">
        <v>163</v>
      </c>
      <c r="E598" s="99" t="s">
        <v>46</v>
      </c>
      <c r="F598" s="99" t="s">
        <v>494</v>
      </c>
      <c r="G598" s="99" t="s">
        <v>45</v>
      </c>
      <c r="H598" s="99" t="str">
        <f t="shared" si="602"/>
        <v>วิทยาศาสตรมหาบัณฑิต สาขาฟิสิกส์ ปรับปรุง ปี 2559</v>
      </c>
      <c r="I598" s="99" t="e">
        <f t="array" aca="1" ref="I598" ca="1">_xludf.IFNA(INDEX(รายชื่ออาจารย์ตามสาขา!$F:$F,MATCH('เอกสารหมายเลข 1 ส่งเสิรม (2)'!$T598,รายชื่ออาจารย์ตามสาขา!$B:$B,0)),"บุคคลภายนอก")</f>
        <v>#NAME?</v>
      </c>
      <c r="J598" s="100"/>
      <c r="K598" s="100"/>
      <c r="L598" s="100"/>
      <c r="M598" s="100"/>
      <c r="N598" s="100"/>
      <c r="O598" s="100"/>
      <c r="P598" s="100">
        <f t="shared" si="428"/>
        <v>0</v>
      </c>
      <c r="Q598" s="97"/>
      <c r="R598" s="97"/>
      <c r="S598" s="99"/>
      <c r="T598" s="8">
        <v>3760200329594</v>
      </c>
      <c r="U598" s="8"/>
      <c r="V598" s="68">
        <f t="shared" si="429"/>
        <v>0</v>
      </c>
      <c r="W598" s="68">
        <f t="shared" si="430"/>
        <v>0</v>
      </c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</row>
    <row r="599" spans="1:43" ht="21.75" customHeight="1">
      <c r="A599" s="97"/>
      <c r="B599" s="98" t="s">
        <v>383</v>
      </c>
      <c r="C599" s="98" t="s">
        <v>496</v>
      </c>
      <c r="D599" s="99" t="s">
        <v>163</v>
      </c>
      <c r="E599" s="99" t="s">
        <v>46</v>
      </c>
      <c r="F599" s="99" t="s">
        <v>494</v>
      </c>
      <c r="G599" s="99" t="s">
        <v>45</v>
      </c>
      <c r="H599" s="99" t="str">
        <f t="shared" si="602"/>
        <v>วิทยาศาสตรมหาบัณฑิต สาขาฟิสิกส์ ปรับปรุง ปี 2559</v>
      </c>
      <c r="I599" s="99" t="e">
        <f t="array" aca="1" ref="I599" ca="1">_xludf.IFNA(INDEX(รายชื่ออาจารย์ตามสาขา!$F:$F,MATCH('เอกสารหมายเลข 1 ส่งเสิรม (2)'!$T599,รายชื่ออาจารย์ตามสาขา!$B:$B,0)),"บุคคลภายนอก")</f>
        <v>#NAME?</v>
      </c>
      <c r="J599" s="100"/>
      <c r="K599" s="100"/>
      <c r="L599" s="100"/>
      <c r="M599" s="100"/>
      <c r="N599" s="100"/>
      <c r="O599" s="100"/>
      <c r="P599" s="100">
        <f t="shared" si="428"/>
        <v>0</v>
      </c>
      <c r="Q599" s="97"/>
      <c r="R599" s="97"/>
      <c r="S599" s="99"/>
      <c r="T599" s="8">
        <v>3100601307031</v>
      </c>
      <c r="U599" s="8"/>
      <c r="V599" s="68">
        <f t="shared" si="429"/>
        <v>0</v>
      </c>
      <c r="W599" s="68">
        <f t="shared" si="430"/>
        <v>0</v>
      </c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</row>
    <row r="600" spans="1:43" ht="21.75" customHeight="1">
      <c r="A600" s="103">
        <v>11</v>
      </c>
      <c r="B600" s="104" t="str">
        <f>F601&amp; " สาขา"&amp;D601&amp;" "&amp;E601&amp;" ปี "&amp;G601</f>
        <v>วิทยาศาสตรบัณฑิต สาขาวิทยาการข้อมูล ใหม่ ปี 2561</v>
      </c>
      <c r="C600" s="104"/>
      <c r="D600" s="105"/>
      <c r="E600" s="105"/>
      <c r="F600" s="105"/>
      <c r="G600" s="105"/>
      <c r="H600" s="105"/>
      <c r="I600" s="105"/>
      <c r="J600" s="106" t="e">
        <f t="shared" ref="J600:O600" ca="1" si="603">SUMIF($H:$H,$B600,J:J)</f>
        <v>#NAME?</v>
      </c>
      <c r="K600" s="106" t="e">
        <f t="shared" ca="1" si="603"/>
        <v>#NAME?</v>
      </c>
      <c r="L600" s="106">
        <f t="shared" si="603"/>
        <v>0</v>
      </c>
      <c r="M600" s="106" t="e">
        <f t="shared" ca="1" si="603"/>
        <v>#NAME?</v>
      </c>
      <c r="N600" s="106" t="e">
        <f t="shared" ca="1" si="603"/>
        <v>#NAME?</v>
      </c>
      <c r="O600" s="106" t="e">
        <f t="shared" ca="1" si="603"/>
        <v>#NAME?</v>
      </c>
      <c r="P600" s="106" t="e">
        <f t="shared" ca="1" si="428"/>
        <v>#NAME?</v>
      </c>
      <c r="Q600" s="103"/>
      <c r="R600" s="103"/>
      <c r="S600" s="105"/>
      <c r="T600" s="58"/>
      <c r="U600" s="58"/>
      <c r="V600" s="68">
        <f t="shared" si="429"/>
        <v>0</v>
      </c>
      <c r="W600" s="68" t="e">
        <f t="shared" ca="1" si="430"/>
        <v>#NAME?</v>
      </c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AN600" s="59"/>
      <c r="AO600" s="59"/>
      <c r="AP600" s="59"/>
      <c r="AQ600" s="59"/>
    </row>
    <row r="601" spans="1:43" ht="21.75" customHeight="1">
      <c r="A601" s="97"/>
      <c r="B601" s="98" t="s">
        <v>832</v>
      </c>
      <c r="C601" s="98" t="s">
        <v>496</v>
      </c>
      <c r="D601" s="99" t="s">
        <v>561</v>
      </c>
      <c r="E601" s="99" t="s">
        <v>120</v>
      </c>
      <c r="F601" s="99" t="s">
        <v>198</v>
      </c>
      <c r="G601" s="99" t="s">
        <v>71</v>
      </c>
      <c r="H601" s="99" t="str">
        <f t="shared" ref="H601:H605" si="604">F601&amp; " สาขา"&amp;D601&amp;" "&amp;E601&amp;" ปี "&amp;G601</f>
        <v>วิทยาศาสตรบัณฑิต สาขาวิทยาการข้อมูล ใหม่ ปี 2561</v>
      </c>
      <c r="I601" s="99" t="e">
        <f t="array" aca="1" ref="I601" ca="1">_xludf.IFNA(INDEX(รายชื่ออาจารย์ตามสาขา!$F:$F,MATCH('เอกสารหมายเลข 1 ส่งเสิรม (2)'!$T601,รายชื่ออาจารย์ตามสาขา!$B:$B,0)),"บุคคลภายนอก")</f>
        <v>#NAME?</v>
      </c>
      <c r="J601" s="100" t="e">
        <f t="shared" ref="J601:J605" ca="1" si="605">IF(I601="ข้าราชการพลเรือนในสถาบันอุดมศึกษา",1,0)</f>
        <v>#NAME?</v>
      </c>
      <c r="K601" s="100" t="e">
        <f t="shared" ref="K601:K605" ca="1" si="606">IF(I601="พนักงานมหาวิทยาลัย",1,0)</f>
        <v>#NAME?</v>
      </c>
      <c r="L601" s="100"/>
      <c r="M601" s="100" t="e">
        <f t="shared" ref="M601:M605" ca="1" si="607">IF(I601="ลูกจ้างชั่วคราวรายเดือน",1,0)</f>
        <v>#NAME?</v>
      </c>
      <c r="N601" s="100" t="e">
        <f t="shared" ref="N601:N605" ca="1" si="608">IF(I601="อาจารย์พิเศษรายชั่วโมง",1,0)</f>
        <v>#NAME?</v>
      </c>
      <c r="O601" s="100" t="e">
        <f t="shared" ref="O601:O605" ca="1" si="609">IF(I601="บุคคลภายนอก",1,0)</f>
        <v>#NAME?</v>
      </c>
      <c r="P601" s="100" t="e">
        <f t="shared" ca="1" si="428"/>
        <v>#NAME?</v>
      </c>
      <c r="Q601" s="97"/>
      <c r="R601" s="97"/>
      <c r="S601" s="99"/>
      <c r="T601" s="8">
        <v>3100700115360</v>
      </c>
      <c r="U601" s="8">
        <v>3100700115360</v>
      </c>
      <c r="V601" s="68">
        <f t="shared" si="429"/>
        <v>1</v>
      </c>
      <c r="W601" s="68" t="e">
        <f t="shared" ca="1" si="430"/>
        <v>#NAME?</v>
      </c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</row>
    <row r="602" spans="1:43" ht="21.75" customHeight="1">
      <c r="A602" s="148"/>
      <c r="B602" s="149" t="s">
        <v>559</v>
      </c>
      <c r="C602" s="149" t="s">
        <v>496</v>
      </c>
      <c r="D602" s="150" t="s">
        <v>561</v>
      </c>
      <c r="E602" s="150" t="s">
        <v>120</v>
      </c>
      <c r="F602" s="150" t="s">
        <v>198</v>
      </c>
      <c r="G602" s="150" t="s">
        <v>71</v>
      </c>
      <c r="H602" s="150" t="str">
        <f t="shared" si="604"/>
        <v>วิทยาศาสตรบัณฑิต สาขาวิทยาการข้อมูล ใหม่ ปี 2561</v>
      </c>
      <c r="I602" s="150" t="e">
        <f t="array" aca="1" ref="I602" ca="1">_xludf.IFNA(INDEX(รายชื่ออาจารย์ตามสาขา!$F:$F,MATCH('เอกสารหมายเลข 1 ส่งเสิรม (2)'!$T602,รายชื่ออาจารย์ตามสาขา!$B:$B,0)),"บุคคลภายนอก")</f>
        <v>#NAME?</v>
      </c>
      <c r="J602" s="154" t="e">
        <f t="shared" ca="1" si="605"/>
        <v>#NAME?</v>
      </c>
      <c r="K602" s="151" t="e">
        <f t="shared" ca="1" si="606"/>
        <v>#NAME?</v>
      </c>
      <c r="L602" s="151"/>
      <c r="M602" s="151" t="e">
        <f t="shared" ca="1" si="607"/>
        <v>#NAME?</v>
      </c>
      <c r="N602" s="151" t="e">
        <f t="shared" ca="1" si="608"/>
        <v>#NAME?</v>
      </c>
      <c r="O602" s="151" t="e">
        <f t="shared" ca="1" si="609"/>
        <v>#NAME?</v>
      </c>
      <c r="P602" s="151" t="e">
        <f t="shared" ca="1" si="428"/>
        <v>#NAME?</v>
      </c>
      <c r="Q602" s="148"/>
      <c r="R602" s="148"/>
      <c r="S602" s="150" t="e">
        <f t="array" aca="1" ref="S602" ca="1">_xludf.IFNA(INDEX(รายชื่ออาจารย์ตามสาขา!$D:$D,MATCH('เอกสารหมายเลข 1 ส่งเสิรม (2)'!$T602,รายชื่ออาจารย์ตามสาขา!$B:$B,0)),"")</f>
        <v>#NAME?</v>
      </c>
      <c r="T602" s="92">
        <v>3350800776196</v>
      </c>
      <c r="U602" s="92">
        <v>3350800776196</v>
      </c>
      <c r="V602" s="152">
        <f t="shared" si="429"/>
        <v>1</v>
      </c>
      <c r="W602" s="152" t="e">
        <f t="shared" ca="1" si="430"/>
        <v>#NAME?</v>
      </c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84"/>
      <c r="AM602" s="84"/>
      <c r="AN602" s="84"/>
      <c r="AO602" s="84"/>
      <c r="AP602" s="84"/>
      <c r="AQ602" s="84"/>
    </row>
    <row r="603" spans="1:43" ht="21.75" customHeight="1">
      <c r="A603" s="97"/>
      <c r="B603" s="98" t="s">
        <v>612</v>
      </c>
      <c r="C603" s="98" t="s">
        <v>496</v>
      </c>
      <c r="D603" s="99" t="s">
        <v>561</v>
      </c>
      <c r="E603" s="99" t="s">
        <v>120</v>
      </c>
      <c r="F603" s="99" t="s">
        <v>198</v>
      </c>
      <c r="G603" s="99" t="s">
        <v>71</v>
      </c>
      <c r="H603" s="99" t="str">
        <f t="shared" si="604"/>
        <v>วิทยาศาสตรบัณฑิต สาขาวิทยาการข้อมูล ใหม่ ปี 2561</v>
      </c>
      <c r="I603" s="99" t="e">
        <f t="array" aca="1" ref="I603" ca="1">_xludf.IFNA(INDEX(รายชื่ออาจารย์ตามสาขา!$F:$F,MATCH('เอกสารหมายเลข 1 ส่งเสิรม (2)'!$T603,รายชื่ออาจารย์ตามสาขา!$B:$B,0)),"บุคคลภายนอก")</f>
        <v>#NAME?</v>
      </c>
      <c r="J603" s="100" t="e">
        <f t="shared" ca="1" si="605"/>
        <v>#NAME?</v>
      </c>
      <c r="K603" s="100" t="e">
        <f t="shared" ca="1" si="606"/>
        <v>#NAME?</v>
      </c>
      <c r="L603" s="100"/>
      <c r="M603" s="100" t="e">
        <f t="shared" ca="1" si="607"/>
        <v>#NAME?</v>
      </c>
      <c r="N603" s="100" t="e">
        <f t="shared" ca="1" si="608"/>
        <v>#NAME?</v>
      </c>
      <c r="O603" s="100" t="e">
        <f t="shared" ca="1" si="609"/>
        <v>#NAME?</v>
      </c>
      <c r="P603" s="100" t="e">
        <f t="shared" ca="1" si="428"/>
        <v>#NAME?</v>
      </c>
      <c r="Q603" s="97"/>
      <c r="R603" s="97"/>
      <c r="S603" s="99"/>
      <c r="T603" s="8">
        <v>3100500426884</v>
      </c>
      <c r="U603" s="8">
        <v>3100500426884</v>
      </c>
      <c r="V603" s="68">
        <f t="shared" si="429"/>
        <v>1</v>
      </c>
      <c r="W603" s="68" t="e">
        <f t="shared" ca="1" si="430"/>
        <v>#NAME?</v>
      </c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</row>
    <row r="604" spans="1:43" ht="21.75" customHeight="1">
      <c r="A604" s="97"/>
      <c r="B604" s="98" t="s">
        <v>833</v>
      </c>
      <c r="C604" s="98" t="s">
        <v>496</v>
      </c>
      <c r="D604" s="99" t="s">
        <v>561</v>
      </c>
      <c r="E604" s="99" t="s">
        <v>120</v>
      </c>
      <c r="F604" s="99" t="s">
        <v>198</v>
      </c>
      <c r="G604" s="99" t="s">
        <v>71</v>
      </c>
      <c r="H604" s="99" t="str">
        <f t="shared" si="604"/>
        <v>วิทยาศาสตรบัณฑิต สาขาวิทยาการข้อมูล ใหม่ ปี 2561</v>
      </c>
      <c r="I604" s="99" t="e">
        <f t="array" aca="1" ref="I604" ca="1">_xludf.IFNA(INDEX(รายชื่ออาจารย์ตามสาขา!$F:$F,MATCH('เอกสารหมายเลข 1 ส่งเสิรม (2)'!$T604,รายชื่ออาจารย์ตามสาขา!$B:$B,0)),"บุคคลภายนอก")</f>
        <v>#NAME?</v>
      </c>
      <c r="J604" s="100" t="e">
        <f t="shared" ca="1" si="605"/>
        <v>#NAME?</v>
      </c>
      <c r="K604" s="100" t="e">
        <f t="shared" ca="1" si="606"/>
        <v>#NAME?</v>
      </c>
      <c r="L604" s="100"/>
      <c r="M604" s="100" t="e">
        <f t="shared" ca="1" si="607"/>
        <v>#NAME?</v>
      </c>
      <c r="N604" s="100" t="e">
        <f t="shared" ca="1" si="608"/>
        <v>#NAME?</v>
      </c>
      <c r="O604" s="100" t="e">
        <f t="shared" ca="1" si="609"/>
        <v>#NAME?</v>
      </c>
      <c r="P604" s="100" t="e">
        <f t="shared" ca="1" si="428"/>
        <v>#NAME?</v>
      </c>
      <c r="Q604" s="97"/>
      <c r="R604" s="97"/>
      <c r="S604" s="99"/>
      <c r="T604" s="8">
        <v>3410100749594</v>
      </c>
      <c r="U604" s="8">
        <v>3410100749594</v>
      </c>
      <c r="V604" s="68">
        <f t="shared" si="429"/>
        <v>1</v>
      </c>
      <c r="W604" s="68" t="e">
        <f t="shared" ca="1" si="430"/>
        <v>#NAME?</v>
      </c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</row>
    <row r="605" spans="1:43" ht="21.75" customHeight="1">
      <c r="A605" s="148"/>
      <c r="B605" s="149" t="s">
        <v>569</v>
      </c>
      <c r="C605" s="149" t="s">
        <v>496</v>
      </c>
      <c r="D605" s="150" t="s">
        <v>561</v>
      </c>
      <c r="E605" s="150" t="s">
        <v>120</v>
      </c>
      <c r="F605" s="150" t="s">
        <v>198</v>
      </c>
      <c r="G605" s="150" t="s">
        <v>71</v>
      </c>
      <c r="H605" s="150" t="str">
        <f t="shared" si="604"/>
        <v>วิทยาศาสตรบัณฑิต สาขาวิทยาการข้อมูล ใหม่ ปี 2561</v>
      </c>
      <c r="I605" s="150" t="e">
        <f t="array" aca="1" ref="I605" ca="1">_xludf.IFNA(INDEX(รายชื่ออาจารย์ตามสาขา!$F:$F,MATCH('เอกสารหมายเลข 1 ส่งเสิรม (2)'!$T605,รายชื่ออาจารย์ตามสาขา!$B:$B,0)),"บุคคลภายนอก")</f>
        <v>#NAME?</v>
      </c>
      <c r="J605" s="151" t="e">
        <f t="shared" ca="1" si="605"/>
        <v>#NAME?</v>
      </c>
      <c r="K605" s="154" t="e">
        <f t="shared" ca="1" si="606"/>
        <v>#NAME?</v>
      </c>
      <c r="L605" s="151"/>
      <c r="M605" s="151" t="e">
        <f t="shared" ca="1" si="607"/>
        <v>#NAME?</v>
      </c>
      <c r="N605" s="151" t="e">
        <f t="shared" ca="1" si="608"/>
        <v>#NAME?</v>
      </c>
      <c r="O605" s="151" t="e">
        <f t="shared" ca="1" si="609"/>
        <v>#NAME?</v>
      </c>
      <c r="P605" s="151" t="e">
        <f t="shared" ca="1" si="428"/>
        <v>#NAME?</v>
      </c>
      <c r="Q605" s="148"/>
      <c r="R605" s="148"/>
      <c r="S605" s="150" t="e">
        <f t="array" aca="1" ref="S605" ca="1">_xludf.IFNA(INDEX(รายชื่ออาจารย์ตามสาขา!$D:$D,MATCH('เอกสารหมายเลข 1 ส่งเสิรม (2)'!$T605,รายชื่ออาจารย์ตามสาขา!$B:$B,0)),"")</f>
        <v>#NAME?</v>
      </c>
      <c r="T605" s="92">
        <v>3470600176496</v>
      </c>
      <c r="U605" s="92">
        <v>3470600176496</v>
      </c>
      <c r="V605" s="152">
        <f t="shared" si="429"/>
        <v>1</v>
      </c>
      <c r="W605" s="152" t="e">
        <f t="shared" ca="1" si="430"/>
        <v>#NAME?</v>
      </c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84"/>
      <c r="AM605" s="84"/>
      <c r="AN605" s="84"/>
      <c r="AO605" s="84"/>
      <c r="AP605" s="84"/>
      <c r="AQ605" s="84"/>
    </row>
    <row r="606" spans="1:43" ht="21.75" customHeight="1">
      <c r="A606" s="103">
        <v>12</v>
      </c>
      <c r="B606" s="104" t="str">
        <f>F607&amp; " สาขา"&amp;D607&amp;" "&amp;E607&amp;" ปี "&amp;G607</f>
        <v>วิทยาศาสตรบัณฑิต สาขาวิทยาการคอมพิวเตอร์ ปรับปรุง ปี 2559</v>
      </c>
      <c r="C606" s="104"/>
      <c r="D606" s="105"/>
      <c r="E606" s="105"/>
      <c r="F606" s="105"/>
      <c r="G606" s="105"/>
      <c r="H606" s="105"/>
      <c r="I606" s="105"/>
      <c r="J606" s="106" t="e">
        <f t="shared" ref="J606:O606" ca="1" si="610">SUMIF($H:$H,$B606,J:J)</f>
        <v>#NAME?</v>
      </c>
      <c r="K606" s="106" t="e">
        <f t="shared" ca="1" si="610"/>
        <v>#NAME?</v>
      </c>
      <c r="L606" s="106">
        <f t="shared" si="610"/>
        <v>0</v>
      </c>
      <c r="M606" s="106" t="e">
        <f t="shared" ca="1" si="610"/>
        <v>#NAME?</v>
      </c>
      <c r="N606" s="106" t="e">
        <f t="shared" ca="1" si="610"/>
        <v>#NAME?</v>
      </c>
      <c r="O606" s="106" t="e">
        <f t="shared" ca="1" si="610"/>
        <v>#NAME?</v>
      </c>
      <c r="P606" s="106" t="e">
        <f t="shared" ca="1" si="428"/>
        <v>#NAME?</v>
      </c>
      <c r="Q606" s="103"/>
      <c r="R606" s="103"/>
      <c r="S606" s="105"/>
      <c r="T606" s="58"/>
      <c r="U606" s="58"/>
      <c r="V606" s="68">
        <f t="shared" si="429"/>
        <v>0</v>
      </c>
      <c r="W606" s="68" t="e">
        <f t="shared" ca="1" si="430"/>
        <v>#NAME?</v>
      </c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</row>
    <row r="607" spans="1:43" ht="21.75" customHeight="1">
      <c r="A607" s="97"/>
      <c r="B607" s="98" t="s">
        <v>633</v>
      </c>
      <c r="C607" s="98" t="s">
        <v>496</v>
      </c>
      <c r="D607" s="99" t="s">
        <v>628</v>
      </c>
      <c r="E607" s="99" t="s">
        <v>46</v>
      </c>
      <c r="F607" s="99" t="s">
        <v>198</v>
      </c>
      <c r="G607" s="99" t="s">
        <v>45</v>
      </c>
      <c r="H607" s="99" t="str">
        <f t="shared" ref="H607:H611" si="611">F607&amp; " สาขา"&amp;D607&amp;" "&amp;E607&amp;" ปี "&amp;G607</f>
        <v>วิทยาศาสตรบัณฑิต สาขาวิทยาการคอมพิวเตอร์ ปรับปรุง ปี 2559</v>
      </c>
      <c r="I607" s="99" t="e">
        <f t="array" aca="1" ref="I607" ca="1">_xludf.IFNA(INDEX(รายชื่ออาจารย์ตามสาขา!$F:$F,MATCH('เอกสารหมายเลข 1 ส่งเสิรม (2)'!$T607,รายชื่ออาจารย์ตามสาขา!$B:$B,0)),"บุคคลภายนอก")</f>
        <v>#NAME?</v>
      </c>
      <c r="J607" s="100" t="e">
        <f t="shared" ref="J607:J611" ca="1" si="612">IF(I607="ข้าราชการพลเรือนในสถาบันอุดมศึกษา",1,0)</f>
        <v>#NAME?</v>
      </c>
      <c r="K607" s="100" t="e">
        <f t="shared" ref="K607:K611" ca="1" si="613">IF(I607="พนักงานมหาวิทยาลัย",1,0)</f>
        <v>#NAME?</v>
      </c>
      <c r="L607" s="100"/>
      <c r="M607" s="100" t="e">
        <f t="shared" ref="M607:M611" ca="1" si="614">IF(I607="ลูกจ้างชั่วคราวรายเดือน",1,0)</f>
        <v>#NAME?</v>
      </c>
      <c r="N607" s="100" t="e">
        <f t="shared" ref="N607:N611" ca="1" si="615">IF(I607="อาจารย์พิเศษรายชั่วโมง",1,0)</f>
        <v>#NAME?</v>
      </c>
      <c r="O607" s="100" t="e">
        <f t="shared" ref="O607:O611" ca="1" si="616">IF(I607="บุคคลภายนอก",1,0)</f>
        <v>#NAME?</v>
      </c>
      <c r="P607" s="100" t="e">
        <f t="shared" ca="1" si="428"/>
        <v>#NAME?</v>
      </c>
      <c r="Q607" s="97"/>
      <c r="R607" s="97"/>
      <c r="S607" s="99"/>
      <c r="T607" s="8">
        <v>3471201441481</v>
      </c>
      <c r="U607" s="8">
        <v>3471201441481</v>
      </c>
      <c r="V607" s="68">
        <f t="shared" si="429"/>
        <v>1</v>
      </c>
      <c r="W607" s="68" t="e">
        <f t="shared" ca="1" si="430"/>
        <v>#NAME?</v>
      </c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</row>
    <row r="608" spans="1:43" ht="21.75" customHeight="1">
      <c r="A608" s="97"/>
      <c r="B608" s="98" t="s">
        <v>835</v>
      </c>
      <c r="C608" s="98" t="s">
        <v>496</v>
      </c>
      <c r="D608" s="99" t="s">
        <v>628</v>
      </c>
      <c r="E608" s="99" t="s">
        <v>46</v>
      </c>
      <c r="F608" s="99" t="s">
        <v>198</v>
      </c>
      <c r="G608" s="99" t="s">
        <v>45</v>
      </c>
      <c r="H608" s="99" t="str">
        <f t="shared" si="611"/>
        <v>วิทยาศาสตรบัณฑิต สาขาวิทยาการคอมพิวเตอร์ ปรับปรุง ปี 2559</v>
      </c>
      <c r="I608" s="99" t="e">
        <f t="array" aca="1" ref="I608" ca="1">_xludf.IFNA(INDEX(รายชื่ออาจารย์ตามสาขา!$F:$F,MATCH('เอกสารหมายเลข 1 ส่งเสิรม (2)'!$T608,รายชื่ออาจารย์ตามสาขา!$B:$B,0)),"บุคคลภายนอก")</f>
        <v>#NAME?</v>
      </c>
      <c r="J608" s="100" t="e">
        <f t="shared" ca="1" si="612"/>
        <v>#NAME?</v>
      </c>
      <c r="K608" s="100" t="e">
        <f t="shared" ca="1" si="613"/>
        <v>#NAME?</v>
      </c>
      <c r="L608" s="100"/>
      <c r="M608" s="100" t="e">
        <f t="shared" ca="1" si="614"/>
        <v>#NAME?</v>
      </c>
      <c r="N608" s="100" t="e">
        <f t="shared" ca="1" si="615"/>
        <v>#NAME?</v>
      </c>
      <c r="O608" s="100" t="e">
        <f t="shared" ca="1" si="616"/>
        <v>#NAME?</v>
      </c>
      <c r="P608" s="100" t="e">
        <f t="shared" ca="1" si="428"/>
        <v>#NAME?</v>
      </c>
      <c r="Q608" s="97"/>
      <c r="R608" s="97"/>
      <c r="S608" s="99"/>
      <c r="T608" s="8">
        <v>3480400352517</v>
      </c>
      <c r="U608" s="8">
        <v>3480400352517</v>
      </c>
      <c r="V608" s="68">
        <f t="shared" si="429"/>
        <v>1</v>
      </c>
      <c r="W608" s="68" t="e">
        <f t="shared" ca="1" si="430"/>
        <v>#NAME?</v>
      </c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</row>
    <row r="609" spans="1:43" ht="21.75" customHeight="1">
      <c r="A609" s="97"/>
      <c r="B609" s="98" t="s">
        <v>630</v>
      </c>
      <c r="C609" s="98" t="s">
        <v>496</v>
      </c>
      <c r="D609" s="99" t="s">
        <v>628</v>
      </c>
      <c r="E609" s="99" t="s">
        <v>46</v>
      </c>
      <c r="F609" s="99" t="s">
        <v>198</v>
      </c>
      <c r="G609" s="99" t="s">
        <v>45</v>
      </c>
      <c r="H609" s="99" t="str">
        <f t="shared" si="611"/>
        <v>วิทยาศาสตรบัณฑิต สาขาวิทยาการคอมพิวเตอร์ ปรับปรุง ปี 2559</v>
      </c>
      <c r="I609" s="99" t="e">
        <f t="array" aca="1" ref="I609" ca="1">_xludf.IFNA(INDEX(รายชื่ออาจารย์ตามสาขา!$F:$F,MATCH('เอกสารหมายเลข 1 ส่งเสิรม (2)'!$T609,รายชื่ออาจารย์ตามสาขา!$B:$B,0)),"บุคคลภายนอก")</f>
        <v>#NAME?</v>
      </c>
      <c r="J609" s="100" t="e">
        <f t="shared" ca="1" si="612"/>
        <v>#NAME?</v>
      </c>
      <c r="K609" s="100" t="e">
        <f t="shared" ca="1" si="613"/>
        <v>#NAME?</v>
      </c>
      <c r="L609" s="100"/>
      <c r="M609" s="100" t="e">
        <f t="shared" ca="1" si="614"/>
        <v>#NAME?</v>
      </c>
      <c r="N609" s="100" t="e">
        <f t="shared" ca="1" si="615"/>
        <v>#NAME?</v>
      </c>
      <c r="O609" s="100" t="e">
        <f t="shared" ca="1" si="616"/>
        <v>#NAME?</v>
      </c>
      <c r="P609" s="100" t="e">
        <f t="shared" ca="1" si="428"/>
        <v>#NAME?</v>
      </c>
      <c r="Q609" s="97"/>
      <c r="R609" s="97"/>
      <c r="S609" s="99"/>
      <c r="T609" s="8">
        <v>1410400019692</v>
      </c>
      <c r="U609" s="8">
        <v>1410400019692</v>
      </c>
      <c r="V609" s="68">
        <f t="shared" si="429"/>
        <v>1</v>
      </c>
      <c r="W609" s="68" t="e">
        <f t="shared" ca="1" si="430"/>
        <v>#NAME?</v>
      </c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</row>
    <row r="610" spans="1:43" ht="21.75" customHeight="1">
      <c r="A610" s="97"/>
      <c r="B610" s="98" t="s">
        <v>638</v>
      </c>
      <c r="C610" s="98" t="s">
        <v>496</v>
      </c>
      <c r="D610" s="99" t="s">
        <v>628</v>
      </c>
      <c r="E610" s="99" t="s">
        <v>46</v>
      </c>
      <c r="F610" s="99" t="s">
        <v>198</v>
      </c>
      <c r="G610" s="99" t="s">
        <v>45</v>
      </c>
      <c r="H610" s="99" t="str">
        <f t="shared" si="611"/>
        <v>วิทยาศาสตรบัณฑิต สาขาวิทยาการคอมพิวเตอร์ ปรับปรุง ปี 2559</v>
      </c>
      <c r="I610" s="99" t="e">
        <f t="array" aca="1" ref="I610" ca="1">_xludf.IFNA(INDEX(รายชื่ออาจารย์ตามสาขา!$F:$F,MATCH('เอกสารหมายเลข 1 ส่งเสิรม (2)'!$T610,รายชื่ออาจารย์ตามสาขา!$B:$B,0)),"บุคคลภายนอก")</f>
        <v>#NAME?</v>
      </c>
      <c r="J610" s="100" t="e">
        <f t="shared" ca="1" si="612"/>
        <v>#NAME?</v>
      </c>
      <c r="K610" s="100" t="e">
        <f t="shared" ca="1" si="613"/>
        <v>#NAME?</v>
      </c>
      <c r="L610" s="100"/>
      <c r="M610" s="100" t="e">
        <f t="shared" ca="1" si="614"/>
        <v>#NAME?</v>
      </c>
      <c r="N610" s="100" t="e">
        <f t="shared" ca="1" si="615"/>
        <v>#NAME?</v>
      </c>
      <c r="O610" s="100" t="e">
        <f t="shared" ca="1" si="616"/>
        <v>#NAME?</v>
      </c>
      <c r="P610" s="100" t="e">
        <f t="shared" ca="1" si="428"/>
        <v>#NAME?</v>
      </c>
      <c r="Q610" s="97"/>
      <c r="R610" s="97"/>
      <c r="S610" s="99"/>
      <c r="T610" s="8">
        <v>5471200075711</v>
      </c>
      <c r="U610" s="8">
        <v>5471200075711</v>
      </c>
      <c r="V610" s="68">
        <f t="shared" si="429"/>
        <v>1</v>
      </c>
      <c r="W610" s="68" t="e">
        <f t="shared" ca="1" si="430"/>
        <v>#NAME?</v>
      </c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</row>
    <row r="611" spans="1:43" ht="21.75" customHeight="1">
      <c r="A611" s="97"/>
      <c r="B611" s="98" t="s">
        <v>634</v>
      </c>
      <c r="C611" s="98" t="s">
        <v>496</v>
      </c>
      <c r="D611" s="99" t="s">
        <v>628</v>
      </c>
      <c r="E611" s="99" t="s">
        <v>46</v>
      </c>
      <c r="F611" s="99" t="s">
        <v>198</v>
      </c>
      <c r="G611" s="99" t="s">
        <v>45</v>
      </c>
      <c r="H611" s="99" t="str">
        <f t="shared" si="611"/>
        <v>วิทยาศาสตรบัณฑิต สาขาวิทยาการคอมพิวเตอร์ ปรับปรุง ปี 2559</v>
      </c>
      <c r="I611" s="99" t="e">
        <f t="array" aca="1" ref="I611" ca="1">_xludf.IFNA(INDEX(รายชื่ออาจารย์ตามสาขา!$F:$F,MATCH('เอกสารหมายเลข 1 ส่งเสิรม (2)'!$T611,รายชื่ออาจารย์ตามสาขา!$B:$B,0)),"บุคคลภายนอก")</f>
        <v>#NAME?</v>
      </c>
      <c r="J611" s="100" t="e">
        <f t="shared" ca="1" si="612"/>
        <v>#NAME?</v>
      </c>
      <c r="K611" s="100" t="e">
        <f t="shared" ca="1" si="613"/>
        <v>#NAME?</v>
      </c>
      <c r="L611" s="100"/>
      <c r="M611" s="100" t="e">
        <f t="shared" ca="1" si="614"/>
        <v>#NAME?</v>
      </c>
      <c r="N611" s="100" t="e">
        <f t="shared" ca="1" si="615"/>
        <v>#NAME?</v>
      </c>
      <c r="O611" s="100" t="e">
        <f t="shared" ca="1" si="616"/>
        <v>#NAME?</v>
      </c>
      <c r="P611" s="100" t="e">
        <f t="shared" ca="1" si="428"/>
        <v>#NAME?</v>
      </c>
      <c r="Q611" s="97"/>
      <c r="R611" s="97"/>
      <c r="S611" s="99"/>
      <c r="T611" s="8">
        <v>3479900141891</v>
      </c>
      <c r="U611" s="8">
        <v>3479900141891</v>
      </c>
      <c r="V611" s="68">
        <f t="shared" si="429"/>
        <v>1</v>
      </c>
      <c r="W611" s="68" t="e">
        <f t="shared" ca="1" si="430"/>
        <v>#NAME?</v>
      </c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</row>
    <row r="612" spans="1:43" ht="21.75" customHeight="1">
      <c r="A612" s="103">
        <v>13</v>
      </c>
      <c r="B612" s="104" t="str">
        <f>F613&amp; " สาขา"&amp;D613&amp;" "&amp;E613&amp;" ปี "&amp;G613</f>
        <v>วิทยาศาสตรบัณฑิต สาขาวิทยาศาสตร์สิ่งแวดล้อม ปรับปรุง ปี 2561</v>
      </c>
      <c r="C612" s="104"/>
      <c r="D612" s="105"/>
      <c r="E612" s="105"/>
      <c r="F612" s="105"/>
      <c r="G612" s="105"/>
      <c r="H612" s="105"/>
      <c r="I612" s="105"/>
      <c r="J612" s="106" t="e">
        <f t="shared" ref="J612:O612" ca="1" si="617">SUMIF($H:$H,$B612,J:J)</f>
        <v>#NAME?</v>
      </c>
      <c r="K612" s="106" t="e">
        <f t="shared" ca="1" si="617"/>
        <v>#NAME?</v>
      </c>
      <c r="L612" s="106">
        <f t="shared" si="617"/>
        <v>0</v>
      </c>
      <c r="M612" s="106" t="e">
        <f t="shared" ca="1" si="617"/>
        <v>#NAME?</v>
      </c>
      <c r="N612" s="106" t="e">
        <f t="shared" ca="1" si="617"/>
        <v>#NAME?</v>
      </c>
      <c r="O612" s="106" t="e">
        <f t="shared" ca="1" si="617"/>
        <v>#NAME?</v>
      </c>
      <c r="P612" s="106" t="e">
        <f t="shared" ca="1" si="428"/>
        <v>#NAME?</v>
      </c>
      <c r="Q612" s="103"/>
      <c r="R612" s="103"/>
      <c r="S612" s="105"/>
      <c r="T612" s="58"/>
      <c r="U612" s="58"/>
      <c r="V612" s="68">
        <f t="shared" si="429"/>
        <v>0</v>
      </c>
      <c r="W612" s="68" t="e">
        <f t="shared" ca="1" si="430"/>
        <v>#NAME?</v>
      </c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</row>
    <row r="613" spans="1:43" ht="21.75" customHeight="1">
      <c r="A613" s="97"/>
      <c r="B613" s="98" t="s">
        <v>836</v>
      </c>
      <c r="C613" s="98" t="s">
        <v>496</v>
      </c>
      <c r="D613" s="99" t="s">
        <v>679</v>
      </c>
      <c r="E613" s="99" t="s">
        <v>46</v>
      </c>
      <c r="F613" s="99" t="s">
        <v>198</v>
      </c>
      <c r="G613" s="99" t="s">
        <v>71</v>
      </c>
      <c r="H613" s="99" t="str">
        <f t="shared" ref="H613:H617" si="618">F613&amp; " สาขา"&amp;D613&amp;" "&amp;E613&amp;" ปี "&amp;G613</f>
        <v>วิทยาศาสตรบัณฑิต สาขาวิทยาศาสตร์สิ่งแวดล้อม ปรับปรุง ปี 2561</v>
      </c>
      <c r="I613" s="99" t="e">
        <f t="array" aca="1" ref="I613" ca="1">_xludf.IFNA(INDEX(รายชื่ออาจารย์ตามสาขา!$F:$F,MATCH('เอกสารหมายเลข 1 ส่งเสิรม (2)'!$T613,รายชื่ออาจารย์ตามสาขา!$B:$B,0)),"บุคคลภายนอก")</f>
        <v>#NAME?</v>
      </c>
      <c r="J613" s="100" t="e">
        <f t="shared" ref="J613:J617" ca="1" si="619">IF(I613="ข้าราชการพลเรือนในสถาบันอุดมศึกษา",1,0)</f>
        <v>#NAME?</v>
      </c>
      <c r="K613" s="100" t="e">
        <f t="shared" ref="K613:K617" ca="1" si="620">IF(I613="พนักงานมหาวิทยาลัย",1,0)</f>
        <v>#NAME?</v>
      </c>
      <c r="L613" s="100"/>
      <c r="M613" s="100" t="e">
        <f t="shared" ref="M613:M617" ca="1" si="621">IF(I613="ลูกจ้างชั่วคราวรายเดือน",1,0)</f>
        <v>#NAME?</v>
      </c>
      <c r="N613" s="100" t="e">
        <f t="shared" ref="N613:N617" ca="1" si="622">IF(I613="อาจารย์พิเศษรายชั่วโมง",1,0)</f>
        <v>#NAME?</v>
      </c>
      <c r="O613" s="100" t="e">
        <f t="shared" ref="O613:O617" ca="1" si="623">IF(I613="บุคคลภายนอก",1,0)</f>
        <v>#NAME?</v>
      </c>
      <c r="P613" s="100" t="e">
        <f t="shared" ca="1" si="428"/>
        <v>#NAME?</v>
      </c>
      <c r="Q613" s="97"/>
      <c r="R613" s="97"/>
      <c r="S613" s="99"/>
      <c r="T613" s="8">
        <v>3360200193092</v>
      </c>
      <c r="U613" s="8">
        <v>3360200193092</v>
      </c>
      <c r="V613" s="68">
        <f t="shared" si="429"/>
        <v>1</v>
      </c>
      <c r="W613" s="68" t="e">
        <f t="shared" ca="1" si="430"/>
        <v>#NAME?</v>
      </c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</row>
    <row r="614" spans="1:43" ht="21.75" customHeight="1">
      <c r="A614" s="97"/>
      <c r="B614" s="98" t="s">
        <v>685</v>
      </c>
      <c r="C614" s="98" t="s">
        <v>496</v>
      </c>
      <c r="D614" s="99" t="s">
        <v>679</v>
      </c>
      <c r="E614" s="99" t="s">
        <v>46</v>
      </c>
      <c r="F614" s="99" t="s">
        <v>198</v>
      </c>
      <c r="G614" s="99" t="s">
        <v>71</v>
      </c>
      <c r="H614" s="99" t="str">
        <f t="shared" si="618"/>
        <v>วิทยาศาสตรบัณฑิต สาขาวิทยาศาสตร์สิ่งแวดล้อม ปรับปรุง ปี 2561</v>
      </c>
      <c r="I614" s="99" t="e">
        <f t="array" aca="1" ref="I614" ca="1">_xludf.IFNA(INDEX(รายชื่ออาจารย์ตามสาขา!$F:$F,MATCH('เอกสารหมายเลข 1 ส่งเสิรม (2)'!$T614,รายชื่ออาจารย์ตามสาขา!$B:$B,0)),"บุคคลภายนอก")</f>
        <v>#NAME?</v>
      </c>
      <c r="J614" s="100" t="e">
        <f t="shared" ca="1" si="619"/>
        <v>#NAME?</v>
      </c>
      <c r="K614" s="100" t="e">
        <f t="shared" ca="1" si="620"/>
        <v>#NAME?</v>
      </c>
      <c r="L614" s="100"/>
      <c r="M614" s="100" t="e">
        <f t="shared" ca="1" si="621"/>
        <v>#NAME?</v>
      </c>
      <c r="N614" s="100" t="e">
        <f t="shared" ca="1" si="622"/>
        <v>#NAME?</v>
      </c>
      <c r="O614" s="100" t="e">
        <f t="shared" ca="1" si="623"/>
        <v>#NAME?</v>
      </c>
      <c r="P614" s="100" t="e">
        <f t="shared" ca="1" si="428"/>
        <v>#NAME?</v>
      </c>
      <c r="Q614" s="97"/>
      <c r="R614" s="97"/>
      <c r="S614" s="99"/>
      <c r="T614" s="8">
        <v>3470600110053</v>
      </c>
      <c r="U614" s="8">
        <v>3470600110053</v>
      </c>
      <c r="V614" s="68">
        <f t="shared" si="429"/>
        <v>1</v>
      </c>
      <c r="W614" s="68" t="e">
        <f t="shared" ca="1" si="430"/>
        <v>#NAME?</v>
      </c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</row>
    <row r="615" spans="1:43" ht="21.75" customHeight="1">
      <c r="A615" s="97"/>
      <c r="B615" s="98" t="s">
        <v>678</v>
      </c>
      <c r="C615" s="98" t="s">
        <v>496</v>
      </c>
      <c r="D615" s="99" t="s">
        <v>679</v>
      </c>
      <c r="E615" s="99" t="s">
        <v>46</v>
      </c>
      <c r="F615" s="99" t="s">
        <v>198</v>
      </c>
      <c r="G615" s="99" t="s">
        <v>71</v>
      </c>
      <c r="H615" s="99" t="str">
        <f t="shared" si="618"/>
        <v>วิทยาศาสตรบัณฑิต สาขาวิทยาศาสตร์สิ่งแวดล้อม ปรับปรุง ปี 2561</v>
      </c>
      <c r="I615" s="99" t="e">
        <f t="array" aca="1" ref="I615" ca="1">_xludf.IFNA(INDEX(รายชื่ออาจารย์ตามสาขา!$F:$F,MATCH('เอกสารหมายเลข 1 ส่งเสิรม (2)'!$T615,รายชื่ออาจารย์ตามสาขา!$B:$B,0)),"บุคคลภายนอก")</f>
        <v>#NAME?</v>
      </c>
      <c r="J615" s="100" t="e">
        <f t="shared" ca="1" si="619"/>
        <v>#NAME?</v>
      </c>
      <c r="K615" s="100" t="e">
        <f t="shared" ca="1" si="620"/>
        <v>#NAME?</v>
      </c>
      <c r="L615" s="100"/>
      <c r="M615" s="100" t="e">
        <f t="shared" ca="1" si="621"/>
        <v>#NAME?</v>
      </c>
      <c r="N615" s="100" t="e">
        <f t="shared" ca="1" si="622"/>
        <v>#NAME?</v>
      </c>
      <c r="O615" s="100" t="e">
        <f t="shared" ca="1" si="623"/>
        <v>#NAME?</v>
      </c>
      <c r="P615" s="100" t="e">
        <f t="shared" ca="1" si="428"/>
        <v>#NAME?</v>
      </c>
      <c r="Q615" s="97"/>
      <c r="R615" s="97"/>
      <c r="S615" s="99"/>
      <c r="T615" s="8">
        <v>1409900082642</v>
      </c>
      <c r="U615" s="8">
        <v>1409900082642</v>
      </c>
      <c r="V615" s="68">
        <f t="shared" si="429"/>
        <v>1</v>
      </c>
      <c r="W615" s="68" t="e">
        <f t="shared" ca="1" si="430"/>
        <v>#NAME?</v>
      </c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</row>
    <row r="616" spans="1:43" ht="21.75" customHeight="1">
      <c r="A616" s="97"/>
      <c r="B616" s="98" t="s">
        <v>683</v>
      </c>
      <c r="C616" s="98" t="s">
        <v>496</v>
      </c>
      <c r="D616" s="99" t="s">
        <v>679</v>
      </c>
      <c r="E616" s="99" t="s">
        <v>46</v>
      </c>
      <c r="F616" s="99" t="s">
        <v>198</v>
      </c>
      <c r="G616" s="99" t="s">
        <v>71</v>
      </c>
      <c r="H616" s="99" t="str">
        <f t="shared" si="618"/>
        <v>วิทยาศาสตรบัณฑิต สาขาวิทยาศาสตร์สิ่งแวดล้อม ปรับปรุง ปี 2561</v>
      </c>
      <c r="I616" s="99" t="e">
        <f t="array" aca="1" ref="I616" ca="1">_xludf.IFNA(INDEX(รายชื่ออาจารย์ตามสาขา!$F:$F,MATCH('เอกสารหมายเลข 1 ส่งเสิรม (2)'!$T616,รายชื่ออาจารย์ตามสาขา!$B:$B,0)),"บุคคลภายนอก")</f>
        <v>#NAME?</v>
      </c>
      <c r="J616" s="100" t="e">
        <f t="shared" ca="1" si="619"/>
        <v>#NAME?</v>
      </c>
      <c r="K616" s="100" t="e">
        <f t="shared" ca="1" si="620"/>
        <v>#NAME?</v>
      </c>
      <c r="L616" s="100"/>
      <c r="M616" s="100" t="e">
        <f t="shared" ca="1" si="621"/>
        <v>#NAME?</v>
      </c>
      <c r="N616" s="100" t="e">
        <f t="shared" ca="1" si="622"/>
        <v>#NAME?</v>
      </c>
      <c r="O616" s="100" t="e">
        <f t="shared" ca="1" si="623"/>
        <v>#NAME?</v>
      </c>
      <c r="P616" s="100" t="e">
        <f t="shared" ca="1" si="428"/>
        <v>#NAME?</v>
      </c>
      <c r="Q616" s="97"/>
      <c r="R616" s="97"/>
      <c r="S616" s="99"/>
      <c r="T616" s="8">
        <v>3400500238376</v>
      </c>
      <c r="U616" s="8">
        <v>3400500238376</v>
      </c>
      <c r="V616" s="68">
        <f t="shared" si="429"/>
        <v>1</v>
      </c>
      <c r="W616" s="68" t="e">
        <f t="shared" ca="1" si="430"/>
        <v>#NAME?</v>
      </c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</row>
    <row r="617" spans="1:43" ht="21.75" customHeight="1">
      <c r="A617" s="97"/>
      <c r="B617" s="98" t="s">
        <v>680</v>
      </c>
      <c r="C617" s="98" t="s">
        <v>496</v>
      </c>
      <c r="D617" s="99" t="s">
        <v>679</v>
      </c>
      <c r="E617" s="99" t="s">
        <v>46</v>
      </c>
      <c r="F617" s="99" t="s">
        <v>198</v>
      </c>
      <c r="G617" s="99" t="s">
        <v>71</v>
      </c>
      <c r="H617" s="99" t="str">
        <f t="shared" si="618"/>
        <v>วิทยาศาสตรบัณฑิต สาขาวิทยาศาสตร์สิ่งแวดล้อม ปรับปรุง ปี 2561</v>
      </c>
      <c r="I617" s="99" t="e">
        <f t="array" aca="1" ref="I617" ca="1">_xludf.IFNA(INDEX(รายชื่ออาจารย์ตามสาขา!$F:$F,MATCH('เอกสารหมายเลข 1 ส่งเสิรม (2)'!$T617,รายชื่ออาจารย์ตามสาขา!$B:$B,0)),"บุคคลภายนอก")</f>
        <v>#NAME?</v>
      </c>
      <c r="J617" s="100" t="e">
        <f t="shared" ca="1" si="619"/>
        <v>#NAME?</v>
      </c>
      <c r="K617" s="100" t="e">
        <f t="shared" ca="1" si="620"/>
        <v>#NAME?</v>
      </c>
      <c r="L617" s="100"/>
      <c r="M617" s="100" t="e">
        <f t="shared" ca="1" si="621"/>
        <v>#NAME?</v>
      </c>
      <c r="N617" s="100" t="e">
        <f t="shared" ca="1" si="622"/>
        <v>#NAME?</v>
      </c>
      <c r="O617" s="100" t="e">
        <f t="shared" ca="1" si="623"/>
        <v>#NAME?</v>
      </c>
      <c r="P617" s="100" t="e">
        <f t="shared" ca="1" si="428"/>
        <v>#NAME?</v>
      </c>
      <c r="Q617" s="97"/>
      <c r="R617" s="97"/>
      <c r="S617" s="99"/>
      <c r="T617" s="8">
        <v>3349800181603</v>
      </c>
      <c r="U617" s="8">
        <v>3349800181603</v>
      </c>
      <c r="V617" s="68">
        <f t="shared" si="429"/>
        <v>1</v>
      </c>
      <c r="W617" s="68" t="e">
        <f t="shared" ca="1" si="430"/>
        <v>#NAME?</v>
      </c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</row>
    <row r="618" spans="1:43" ht="21.75" customHeight="1">
      <c r="A618" s="103">
        <v>14</v>
      </c>
      <c r="B618" s="104" t="str">
        <f>F619&amp; " สาขา"&amp;D619&amp;" "&amp;E619&amp;" ปี "&amp;G619</f>
        <v>วิทยาศาสตรบัณฑิต สาขาสาธารณสุขศาสตร์ ปรับปรุง ปี 2559</v>
      </c>
      <c r="C618" s="104"/>
      <c r="D618" s="105"/>
      <c r="E618" s="105"/>
      <c r="F618" s="105"/>
      <c r="G618" s="105"/>
      <c r="H618" s="105"/>
      <c r="I618" s="105"/>
      <c r="J618" s="106" t="e">
        <f t="shared" ref="J618:O618" ca="1" si="624">SUMIF($H:$H,$B618,J:J)</f>
        <v>#NAME?</v>
      </c>
      <c r="K618" s="106" t="e">
        <f t="shared" ca="1" si="624"/>
        <v>#NAME?</v>
      </c>
      <c r="L618" s="106">
        <f t="shared" si="624"/>
        <v>0</v>
      </c>
      <c r="M618" s="106" t="e">
        <f t="shared" ca="1" si="624"/>
        <v>#NAME?</v>
      </c>
      <c r="N618" s="106" t="e">
        <f t="shared" ca="1" si="624"/>
        <v>#NAME?</v>
      </c>
      <c r="O618" s="106" t="e">
        <f t="shared" ca="1" si="624"/>
        <v>#NAME?</v>
      </c>
      <c r="P618" s="106" t="e">
        <f t="shared" ca="1" si="428"/>
        <v>#NAME?</v>
      </c>
      <c r="Q618" s="103"/>
      <c r="R618" s="103"/>
      <c r="S618" s="105"/>
      <c r="T618" s="58"/>
      <c r="U618" s="58"/>
      <c r="V618" s="68">
        <f t="shared" si="429"/>
        <v>0</v>
      </c>
      <c r="W618" s="68" t="e">
        <f t="shared" ca="1" si="430"/>
        <v>#NAME?</v>
      </c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  <c r="AN618" s="59"/>
      <c r="AO618" s="59"/>
      <c r="AP618" s="59"/>
      <c r="AQ618" s="59"/>
    </row>
    <row r="619" spans="1:43" ht="21.75" customHeight="1">
      <c r="A619" s="97"/>
      <c r="B619" s="98" t="s">
        <v>695</v>
      </c>
      <c r="C619" s="98" t="s">
        <v>496</v>
      </c>
      <c r="D619" s="99" t="s">
        <v>691</v>
      </c>
      <c r="E619" s="99" t="s">
        <v>46</v>
      </c>
      <c r="F619" s="99" t="s">
        <v>198</v>
      </c>
      <c r="G619" s="99" t="s">
        <v>45</v>
      </c>
      <c r="H619" s="99" t="str">
        <f t="shared" ref="H619:H623" si="625">F619&amp; " สาขา"&amp;D619&amp;" "&amp;E619&amp;" ปี "&amp;G619</f>
        <v>วิทยาศาสตรบัณฑิต สาขาสาธารณสุขศาสตร์ ปรับปรุง ปี 2559</v>
      </c>
      <c r="I619" s="99" t="e">
        <f t="array" aca="1" ref="I619" ca="1">_xludf.IFNA(INDEX(รายชื่ออาจารย์ตามสาขา!$F:$F,MATCH('เอกสารหมายเลข 1 ส่งเสิรม (2)'!$T619,รายชื่ออาจารย์ตามสาขา!$B:$B,0)),"บุคคลภายนอก")</f>
        <v>#NAME?</v>
      </c>
      <c r="J619" s="100" t="e">
        <f t="shared" ref="J619:J623" ca="1" si="626">IF(I619="ข้าราชการพลเรือนในสถาบันอุดมศึกษา",1,0)</f>
        <v>#NAME?</v>
      </c>
      <c r="K619" s="100" t="e">
        <f t="shared" ref="K619:K623" ca="1" si="627">IF(I619="พนักงานมหาวิทยาลัย",1,0)</f>
        <v>#NAME?</v>
      </c>
      <c r="L619" s="100"/>
      <c r="M619" s="100" t="e">
        <f t="shared" ref="M619:M623" ca="1" si="628">IF(I619="ลูกจ้างชั่วคราวรายเดือน",1,0)</f>
        <v>#NAME?</v>
      </c>
      <c r="N619" s="100" t="e">
        <f t="shared" ref="N619:N623" ca="1" si="629">IF(I619="อาจารย์พิเศษรายชั่วโมง",1,0)</f>
        <v>#NAME?</v>
      </c>
      <c r="O619" s="100" t="e">
        <f t="shared" ref="O619:O623" ca="1" si="630">IF(I619="บุคคลภายนอก",1,0)</f>
        <v>#NAME?</v>
      </c>
      <c r="P619" s="100" t="e">
        <f t="shared" ca="1" si="428"/>
        <v>#NAME?</v>
      </c>
      <c r="Q619" s="97"/>
      <c r="R619" s="97"/>
      <c r="S619" s="99"/>
      <c r="T619" s="8">
        <v>3470100836519</v>
      </c>
      <c r="U619" s="8">
        <v>3470100836519</v>
      </c>
      <c r="V619" s="68">
        <f t="shared" si="429"/>
        <v>1</v>
      </c>
      <c r="W619" s="68" t="e">
        <f t="shared" ca="1" si="430"/>
        <v>#NAME?</v>
      </c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</row>
    <row r="620" spans="1:43" ht="21.75" customHeight="1">
      <c r="A620" s="97"/>
      <c r="B620" s="98" t="s">
        <v>692</v>
      </c>
      <c r="C620" s="98" t="s">
        <v>496</v>
      </c>
      <c r="D620" s="99" t="s">
        <v>691</v>
      </c>
      <c r="E620" s="99" t="s">
        <v>46</v>
      </c>
      <c r="F620" s="99" t="s">
        <v>198</v>
      </c>
      <c r="G620" s="99" t="s">
        <v>45</v>
      </c>
      <c r="H620" s="99" t="str">
        <f t="shared" si="625"/>
        <v>วิทยาศาสตรบัณฑิต สาขาสาธารณสุขศาสตร์ ปรับปรุง ปี 2559</v>
      </c>
      <c r="I620" s="99" t="e">
        <f t="array" aca="1" ref="I620" ca="1">_xludf.IFNA(INDEX(รายชื่ออาจารย์ตามสาขา!$F:$F,MATCH('เอกสารหมายเลข 1 ส่งเสิรม (2)'!$T620,รายชื่ออาจารย์ตามสาขา!$B:$B,0)),"บุคคลภายนอก")</f>
        <v>#NAME?</v>
      </c>
      <c r="J620" s="100" t="e">
        <f t="shared" ca="1" si="626"/>
        <v>#NAME?</v>
      </c>
      <c r="K620" s="100" t="e">
        <f t="shared" ca="1" si="627"/>
        <v>#NAME?</v>
      </c>
      <c r="L620" s="100"/>
      <c r="M620" s="100" t="e">
        <f t="shared" ca="1" si="628"/>
        <v>#NAME?</v>
      </c>
      <c r="N620" s="100" t="e">
        <f t="shared" ca="1" si="629"/>
        <v>#NAME?</v>
      </c>
      <c r="O620" s="100" t="e">
        <f t="shared" ca="1" si="630"/>
        <v>#NAME?</v>
      </c>
      <c r="P620" s="100" t="e">
        <f t="shared" ca="1" si="428"/>
        <v>#NAME?</v>
      </c>
      <c r="Q620" s="97"/>
      <c r="R620" s="97"/>
      <c r="S620" s="99"/>
      <c r="T620" s="8">
        <v>1479900006563</v>
      </c>
      <c r="U620" s="8">
        <v>1479900006563</v>
      </c>
      <c r="V620" s="68">
        <f t="shared" si="429"/>
        <v>1</v>
      </c>
      <c r="W620" s="68" t="e">
        <f t="shared" ca="1" si="430"/>
        <v>#NAME?</v>
      </c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</row>
    <row r="621" spans="1:43" ht="21.75" customHeight="1">
      <c r="A621" s="97"/>
      <c r="B621" s="98" t="s">
        <v>698</v>
      </c>
      <c r="C621" s="98" t="s">
        <v>496</v>
      </c>
      <c r="D621" s="99" t="s">
        <v>691</v>
      </c>
      <c r="E621" s="99" t="s">
        <v>46</v>
      </c>
      <c r="F621" s="99" t="s">
        <v>198</v>
      </c>
      <c r="G621" s="99" t="s">
        <v>45</v>
      </c>
      <c r="H621" s="99" t="str">
        <f t="shared" si="625"/>
        <v>วิทยาศาสตรบัณฑิต สาขาสาธารณสุขศาสตร์ ปรับปรุง ปี 2559</v>
      </c>
      <c r="I621" s="99" t="e">
        <f t="array" aca="1" ref="I621" ca="1">_xludf.IFNA(INDEX(รายชื่ออาจารย์ตามสาขา!$F:$F,MATCH('เอกสารหมายเลข 1 ส่งเสิรม (2)'!$T621,รายชื่ออาจารย์ตามสาขา!$B:$B,0)),"บุคคลภายนอก")</f>
        <v>#NAME?</v>
      </c>
      <c r="J621" s="100" t="e">
        <f t="shared" ca="1" si="626"/>
        <v>#NAME?</v>
      </c>
      <c r="K621" s="100" t="e">
        <f t="shared" ca="1" si="627"/>
        <v>#NAME?</v>
      </c>
      <c r="L621" s="100"/>
      <c r="M621" s="100" t="e">
        <f t="shared" ca="1" si="628"/>
        <v>#NAME?</v>
      </c>
      <c r="N621" s="100" t="e">
        <f t="shared" ca="1" si="629"/>
        <v>#NAME?</v>
      </c>
      <c r="O621" s="100" t="e">
        <f t="shared" ca="1" si="630"/>
        <v>#NAME?</v>
      </c>
      <c r="P621" s="100" t="e">
        <f t="shared" ca="1" si="428"/>
        <v>#NAME?</v>
      </c>
      <c r="Q621" s="97"/>
      <c r="R621" s="97"/>
      <c r="S621" s="99"/>
      <c r="T621" s="8">
        <v>3479900219717</v>
      </c>
      <c r="U621" s="8">
        <v>3479900219717</v>
      </c>
      <c r="V621" s="68">
        <f t="shared" si="429"/>
        <v>1</v>
      </c>
      <c r="W621" s="68" t="e">
        <f t="shared" ca="1" si="430"/>
        <v>#NAME?</v>
      </c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</row>
    <row r="622" spans="1:43" ht="21.75" customHeight="1">
      <c r="A622" s="97"/>
      <c r="B622" s="98" t="s">
        <v>837</v>
      </c>
      <c r="C622" s="98" t="s">
        <v>496</v>
      </c>
      <c r="D622" s="99" t="s">
        <v>691</v>
      </c>
      <c r="E622" s="99" t="s">
        <v>46</v>
      </c>
      <c r="F622" s="99" t="s">
        <v>198</v>
      </c>
      <c r="G622" s="99" t="s">
        <v>45</v>
      </c>
      <c r="H622" s="99" t="str">
        <f t="shared" si="625"/>
        <v>วิทยาศาสตรบัณฑิต สาขาสาธารณสุขศาสตร์ ปรับปรุง ปี 2559</v>
      </c>
      <c r="I622" s="99" t="e">
        <f t="array" aca="1" ref="I622" ca="1">_xludf.IFNA(INDEX(รายชื่ออาจารย์ตามสาขา!$F:$F,MATCH('เอกสารหมายเลข 1 ส่งเสิรม (2)'!$T622,รายชื่ออาจารย์ตามสาขา!$B:$B,0)),"บุคคลภายนอก")</f>
        <v>#NAME?</v>
      </c>
      <c r="J622" s="100" t="e">
        <f t="shared" ca="1" si="626"/>
        <v>#NAME?</v>
      </c>
      <c r="K622" s="100" t="e">
        <f t="shared" ca="1" si="627"/>
        <v>#NAME?</v>
      </c>
      <c r="L622" s="100"/>
      <c r="M622" s="100" t="e">
        <f t="shared" ca="1" si="628"/>
        <v>#NAME?</v>
      </c>
      <c r="N622" s="100" t="e">
        <f t="shared" ca="1" si="629"/>
        <v>#NAME?</v>
      </c>
      <c r="O622" s="100" t="e">
        <f t="shared" ca="1" si="630"/>
        <v>#NAME?</v>
      </c>
      <c r="P622" s="100" t="e">
        <f t="shared" ca="1" si="428"/>
        <v>#NAME?</v>
      </c>
      <c r="Q622" s="97"/>
      <c r="R622" s="97"/>
      <c r="S622" s="99"/>
      <c r="T622" s="8">
        <v>5200199018706</v>
      </c>
      <c r="U622" s="8">
        <v>5200199018706</v>
      </c>
      <c r="V622" s="68">
        <f t="shared" si="429"/>
        <v>1</v>
      </c>
      <c r="W622" s="68" t="e">
        <f t="shared" ca="1" si="430"/>
        <v>#NAME?</v>
      </c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</row>
    <row r="623" spans="1:43" ht="21.75" customHeight="1">
      <c r="A623" s="97"/>
      <c r="B623" s="98" t="s">
        <v>694</v>
      </c>
      <c r="C623" s="98" t="s">
        <v>496</v>
      </c>
      <c r="D623" s="99" t="s">
        <v>691</v>
      </c>
      <c r="E623" s="99" t="s">
        <v>46</v>
      </c>
      <c r="F623" s="99" t="s">
        <v>198</v>
      </c>
      <c r="G623" s="99" t="s">
        <v>45</v>
      </c>
      <c r="H623" s="99" t="str">
        <f t="shared" si="625"/>
        <v>วิทยาศาสตรบัณฑิต สาขาสาธารณสุขศาสตร์ ปรับปรุง ปี 2559</v>
      </c>
      <c r="I623" s="99" t="e">
        <f t="array" aca="1" ref="I623" ca="1">_xludf.IFNA(INDEX(รายชื่ออาจารย์ตามสาขา!$F:$F,MATCH('เอกสารหมายเลข 1 ส่งเสิรม (2)'!$T623,รายชื่ออาจารย์ตามสาขา!$B:$B,0)),"บุคคลภายนอก")</f>
        <v>#NAME?</v>
      </c>
      <c r="J623" s="100" t="e">
        <f t="shared" ca="1" si="626"/>
        <v>#NAME?</v>
      </c>
      <c r="K623" s="100" t="e">
        <f t="shared" ca="1" si="627"/>
        <v>#NAME?</v>
      </c>
      <c r="L623" s="100"/>
      <c r="M623" s="100" t="e">
        <f t="shared" ca="1" si="628"/>
        <v>#NAME?</v>
      </c>
      <c r="N623" s="100" t="e">
        <f t="shared" ca="1" si="629"/>
        <v>#NAME?</v>
      </c>
      <c r="O623" s="100" t="e">
        <f t="shared" ca="1" si="630"/>
        <v>#NAME?</v>
      </c>
      <c r="P623" s="100" t="e">
        <f t="shared" ca="1" si="428"/>
        <v>#NAME?</v>
      </c>
      <c r="Q623" s="97"/>
      <c r="R623" s="97"/>
      <c r="S623" s="99"/>
      <c r="T623" s="8">
        <v>3450400043611</v>
      </c>
      <c r="U623" s="8">
        <v>3450400043611</v>
      </c>
      <c r="V623" s="68">
        <f t="shared" si="429"/>
        <v>1</v>
      </c>
      <c r="W623" s="68" t="e">
        <f t="shared" ca="1" si="430"/>
        <v>#NAME?</v>
      </c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</row>
    <row r="624" spans="1:43" ht="21.75" customHeight="1">
      <c r="A624" s="119"/>
      <c r="B624" s="120" t="s">
        <v>721</v>
      </c>
      <c r="C624" s="120"/>
      <c r="D624" s="121"/>
      <c r="E624" s="121"/>
      <c r="F624" s="121"/>
      <c r="G624" s="121"/>
      <c r="H624" s="121"/>
      <c r="I624" s="121"/>
      <c r="J624" s="122" t="e">
        <f t="shared" ref="J624:O624" ca="1" si="631">J625+J629+J639+J641+J647+J649+J652</f>
        <v>#NAME?</v>
      </c>
      <c r="K624" s="122" t="e">
        <f t="shared" ca="1" si="631"/>
        <v>#NAME?</v>
      </c>
      <c r="L624" s="122">
        <f t="shared" si="631"/>
        <v>0</v>
      </c>
      <c r="M624" s="122" t="e">
        <f t="shared" ca="1" si="631"/>
        <v>#NAME?</v>
      </c>
      <c r="N624" s="122" t="e">
        <f t="shared" ca="1" si="631"/>
        <v>#NAME?</v>
      </c>
      <c r="O624" s="122" t="e">
        <f t="shared" ca="1" si="631"/>
        <v>#NAME?</v>
      </c>
      <c r="P624" s="122" t="e">
        <f t="shared" ca="1" si="428"/>
        <v>#NAME?</v>
      </c>
      <c r="Q624" s="119"/>
      <c r="R624" s="119"/>
      <c r="S624" s="121" t="e">
        <f t="array" aca="1" ref="S624" ca="1">_xludf.IFNA(INDEX(รายชื่ออาจารย์ตามสาขา!$D:$D,MATCH('เอกสารหมายเลข 1 ส่งเสิรม (2)'!$T624,รายชื่ออาจารย์ตามสาขา!$B:$B,0)),"")</f>
        <v>#NAME?</v>
      </c>
      <c r="T624" s="123"/>
      <c r="U624" s="123"/>
      <c r="V624" s="124">
        <f t="shared" si="429"/>
        <v>0</v>
      </c>
      <c r="W624" s="68" t="e">
        <f t="shared" ca="1" si="430"/>
        <v>#NAME?</v>
      </c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</row>
    <row r="625" spans="1:43" ht="21.75" customHeight="1">
      <c r="A625" s="126">
        <v>1</v>
      </c>
      <c r="B625" s="127" t="str">
        <f>D626</f>
        <v>สาขาวิชาคณิตศาสตร์และสถิติ</v>
      </c>
      <c r="C625" s="127"/>
      <c r="D625" s="128"/>
      <c r="E625" s="128"/>
      <c r="F625" s="128"/>
      <c r="G625" s="128"/>
      <c r="H625" s="128"/>
      <c r="I625" s="128"/>
      <c r="J625" s="129" t="e">
        <f t="shared" ref="J625:O625" ca="1" si="632">SUMIF($D:$D,$B625,J:J)</f>
        <v>#NAME?</v>
      </c>
      <c r="K625" s="129" t="e">
        <f t="shared" ca="1" si="632"/>
        <v>#NAME?</v>
      </c>
      <c r="L625" s="129">
        <f t="shared" si="632"/>
        <v>0</v>
      </c>
      <c r="M625" s="129" t="e">
        <f t="shared" ca="1" si="632"/>
        <v>#NAME?</v>
      </c>
      <c r="N625" s="129" t="e">
        <f t="shared" ca="1" si="632"/>
        <v>#NAME?</v>
      </c>
      <c r="O625" s="129" t="e">
        <f t="shared" ca="1" si="632"/>
        <v>#NAME?</v>
      </c>
      <c r="P625" s="129" t="e">
        <f t="shared" ca="1" si="428"/>
        <v>#NAME?</v>
      </c>
      <c r="Q625" s="126"/>
      <c r="R625" s="126"/>
      <c r="S625" s="128"/>
      <c r="T625" s="130"/>
      <c r="U625" s="130"/>
      <c r="V625" s="131">
        <f t="shared" si="429"/>
        <v>0</v>
      </c>
      <c r="W625" s="68" t="e">
        <f t="shared" ca="1" si="430"/>
        <v>#NAME?</v>
      </c>
      <c r="X625" s="132"/>
      <c r="Y625" s="132"/>
      <c r="Z625" s="132"/>
      <c r="AA625" s="132"/>
      <c r="AB625" s="132"/>
      <c r="AC625" s="132"/>
      <c r="AD625" s="132"/>
      <c r="AE625" s="132"/>
      <c r="AF625" s="132"/>
      <c r="AG625" s="132"/>
      <c r="AH625" s="132"/>
      <c r="AI625" s="132"/>
      <c r="AJ625" s="132"/>
      <c r="AK625" s="132"/>
      <c r="AL625" s="132"/>
      <c r="AM625" s="132"/>
      <c r="AN625" s="132"/>
      <c r="AO625" s="132"/>
      <c r="AP625" s="132"/>
      <c r="AQ625" s="132"/>
    </row>
    <row r="626" spans="1:43" ht="21.75" customHeight="1">
      <c r="A626" s="138"/>
      <c r="B626" s="133" t="str">
        <f t="array" ref="B626">INDEX(รายชื่ออาจารย์ตามสาขา!$C:$C,MATCH('เอกสารหมายเลข 1 ส่งเสิรม (2)'!$T626,รายชื่ออาจารย์ตามสาขา!$B:$B,0))</f>
        <v>นายชัยณรงค์  เพียรภายลุน</v>
      </c>
      <c r="C626" s="133" t="str">
        <f t="array" ref="C626">INDEX(รายชื่ออาจารย์ตามสาขา!$D:$D,MATCH('เอกสารหมายเลข 1 ส่งเสิรม (2)'!$T626,รายชื่ออาจารย์ตามสาขา!$B:$B,0))</f>
        <v>คณะวิทยาศาสตร์และเทคโนโลยี</v>
      </c>
      <c r="D626" s="134" t="str">
        <f t="array" ref="D626">INDEX(รายชื่ออาจารย์ตามสาขา!$E:$E,MATCH('เอกสารหมายเลข 1 ส่งเสิรม (2)'!$T626,รายชื่ออาจารย์ตามสาขา!$B:$B,0))</f>
        <v>สาขาวิชาคณิตศาสตร์และสถิติ</v>
      </c>
      <c r="E626" s="134"/>
      <c r="F626" s="134"/>
      <c r="G626" s="134"/>
      <c r="H626" s="134"/>
      <c r="I626" s="134" t="e">
        <f t="array" aca="1" ref="I626" ca="1">_xludf.IFNA(INDEX(รายชื่ออาจารย์ตามสาขา!$F:$F,MATCH('เอกสารหมายเลข 1 ส่งเสิรม (2)'!$T626,รายชื่ออาจารย์ตามสาขา!$B:$B,0)),"บุคคลภายนอก")</f>
        <v>#NAME?</v>
      </c>
      <c r="J626" s="135" t="e">
        <f t="shared" ref="J626:J628" ca="1" si="633">IF(I626="ข้าราชการพลเรือนในสถาบันอุดมศึกษา",1,0)</f>
        <v>#NAME?</v>
      </c>
      <c r="K626" s="135" t="e">
        <f t="shared" ref="K626:K628" ca="1" si="634">IF(I626="พนักงานมหาวิทยาลัย",1,0)</f>
        <v>#NAME?</v>
      </c>
      <c r="L626" s="135"/>
      <c r="M626" s="135" t="e">
        <f t="shared" ref="M626:M628" ca="1" si="635">IF(I626="ลูกจ้างชั่วคราวรายเดือน",1,0)</f>
        <v>#NAME?</v>
      </c>
      <c r="N626" s="135" t="e">
        <f t="shared" ref="N626:N628" ca="1" si="636">IF(I626="อาจารย์พิเศษรายชั่วโมง",1,0)</f>
        <v>#NAME?</v>
      </c>
      <c r="O626" s="135" t="e">
        <f t="shared" ref="O626:O628" ca="1" si="637">IF(I626="บุคคลภายนอก",1,0)</f>
        <v>#NAME?</v>
      </c>
      <c r="P626" s="135" t="e">
        <f t="shared" ca="1" si="428"/>
        <v>#NAME?</v>
      </c>
      <c r="Q626" s="138"/>
      <c r="R626" s="138"/>
      <c r="S626" s="134"/>
      <c r="T626" s="140">
        <v>1341800041956</v>
      </c>
      <c r="U626" s="140">
        <v>1341800041956</v>
      </c>
      <c r="V626" s="131">
        <f t="shared" si="429"/>
        <v>1</v>
      </c>
      <c r="W626" s="68" t="e">
        <f t="shared" ca="1" si="430"/>
        <v>#NAME?</v>
      </c>
      <c r="X626" s="139"/>
      <c r="Y626" s="139"/>
      <c r="Z626" s="139"/>
      <c r="AA626" s="139"/>
      <c r="AB626" s="139"/>
      <c r="AC626" s="139"/>
      <c r="AD626" s="139"/>
      <c r="AE626" s="139"/>
      <c r="AF626" s="139"/>
      <c r="AG626" s="139"/>
      <c r="AH626" s="139"/>
      <c r="AI626" s="139"/>
      <c r="AJ626" s="139"/>
      <c r="AK626" s="139"/>
      <c r="AL626" s="139"/>
      <c r="AM626" s="139"/>
      <c r="AN626" s="139"/>
      <c r="AO626" s="139"/>
      <c r="AP626" s="139"/>
      <c r="AQ626" s="139"/>
    </row>
    <row r="627" spans="1:43" ht="21.75" customHeight="1">
      <c r="A627" s="138"/>
      <c r="B627" s="133" t="str">
        <f t="array" ref="B627">INDEX(รายชื่ออาจารย์ตามสาขา!$C:$C,MATCH('เอกสารหมายเลข 1 ส่งเสิรม (2)'!$T627,รายชื่ออาจารย์ตามสาขา!$B:$B,0))</f>
        <v>นายมงคล  แสนสุข</v>
      </c>
      <c r="C627" s="133" t="str">
        <f t="array" ref="C627">INDEX(รายชื่ออาจารย์ตามสาขา!$D:$D,MATCH('เอกสารหมายเลข 1 ส่งเสิรม (2)'!$T627,รายชื่ออาจารย์ตามสาขา!$B:$B,0))</f>
        <v>คณะวิทยาศาสตร์และเทคโนโลยี</v>
      </c>
      <c r="D627" s="134" t="str">
        <f t="array" ref="D627">INDEX(รายชื่ออาจารย์ตามสาขา!$E:$E,MATCH('เอกสารหมายเลข 1 ส่งเสิรม (2)'!$T627,รายชื่ออาจารย์ตามสาขา!$B:$B,0))</f>
        <v>สาขาวิชาคณิตศาสตร์และสถิติ</v>
      </c>
      <c r="E627" s="134"/>
      <c r="F627" s="134"/>
      <c r="G627" s="134"/>
      <c r="H627" s="134"/>
      <c r="I627" s="134" t="e">
        <f t="array" aca="1" ref="I627" ca="1">_xludf.IFNA(INDEX(รายชื่ออาจารย์ตามสาขา!$F:$F,MATCH('เอกสารหมายเลข 1 ส่งเสิรม (2)'!$T627,รายชื่ออาจารย์ตามสาขา!$B:$B,0)),"บุคคลภายนอก")</f>
        <v>#NAME?</v>
      </c>
      <c r="J627" s="135" t="e">
        <f t="shared" ca="1" si="633"/>
        <v>#NAME?</v>
      </c>
      <c r="K627" s="135" t="e">
        <f t="shared" ca="1" si="634"/>
        <v>#NAME?</v>
      </c>
      <c r="L627" s="135"/>
      <c r="M627" s="135" t="e">
        <f t="shared" ca="1" si="635"/>
        <v>#NAME?</v>
      </c>
      <c r="N627" s="135" t="e">
        <f t="shared" ca="1" si="636"/>
        <v>#NAME?</v>
      </c>
      <c r="O627" s="135" t="e">
        <f t="shared" ca="1" si="637"/>
        <v>#NAME?</v>
      </c>
      <c r="P627" s="135" t="e">
        <f t="shared" ca="1" si="428"/>
        <v>#NAME?</v>
      </c>
      <c r="Q627" s="138"/>
      <c r="R627" s="138"/>
      <c r="S627" s="134"/>
      <c r="T627" s="140">
        <v>1350100225158</v>
      </c>
      <c r="U627" s="140">
        <v>1350100225158</v>
      </c>
      <c r="V627" s="131">
        <f t="shared" si="429"/>
        <v>1</v>
      </c>
      <c r="W627" s="68" t="e">
        <f t="shared" ca="1" si="430"/>
        <v>#NAME?</v>
      </c>
      <c r="X627" s="139"/>
      <c r="Y627" s="139"/>
      <c r="Z627" s="139"/>
      <c r="AA627" s="139"/>
      <c r="AB627" s="139"/>
      <c r="AC627" s="139"/>
      <c r="AD627" s="139"/>
      <c r="AE627" s="139"/>
      <c r="AF627" s="139"/>
      <c r="AG627" s="139"/>
      <c r="AH627" s="139"/>
      <c r="AI627" s="139"/>
      <c r="AJ627" s="139"/>
      <c r="AK627" s="139"/>
      <c r="AL627" s="139"/>
      <c r="AM627" s="139"/>
      <c r="AN627" s="139"/>
      <c r="AO627" s="139"/>
      <c r="AP627" s="139"/>
      <c r="AQ627" s="139"/>
    </row>
    <row r="628" spans="1:43" ht="21.75" customHeight="1">
      <c r="A628" s="138"/>
      <c r="B628" s="133" t="str">
        <f t="array" ref="B628">INDEX(รายชื่ออาจารย์ตามสาขา!$C:$C,MATCH('เอกสารหมายเลข 1 ส่งเสิรม (2)'!$T628,รายชื่ออาจารย์ตามสาขา!$B:$B,0))</f>
        <v>นายจิรวัฒน์  กันทะโล</v>
      </c>
      <c r="C628" s="133" t="str">
        <f t="array" ref="C628">INDEX(รายชื่ออาจารย์ตามสาขา!$D:$D,MATCH('เอกสารหมายเลข 1 ส่งเสิรม (2)'!$T628,รายชื่ออาจารย์ตามสาขา!$B:$B,0))</f>
        <v>คณะวิทยาศาสตร์และเทคโนโลยี</v>
      </c>
      <c r="D628" s="134" t="str">
        <f t="array" ref="D628">INDEX(รายชื่ออาจารย์ตามสาขา!$E:$E,MATCH('เอกสารหมายเลข 1 ส่งเสิรม (2)'!$T628,รายชื่ออาจารย์ตามสาขา!$B:$B,0))</f>
        <v>สาขาวิชาคณิตศาสตร์และสถิติ</v>
      </c>
      <c r="E628" s="134"/>
      <c r="F628" s="134"/>
      <c r="G628" s="134"/>
      <c r="H628" s="134"/>
      <c r="I628" s="134" t="e">
        <f t="array" aca="1" ref="I628" ca="1">_xludf.IFNA(INDEX(รายชื่ออาจารย์ตามสาขา!$F:$F,MATCH('เอกสารหมายเลข 1 ส่งเสิรม (2)'!$T628,รายชื่ออาจารย์ตามสาขา!$B:$B,0)),"บุคคลภายนอก")</f>
        <v>#NAME?</v>
      </c>
      <c r="J628" s="135" t="e">
        <f t="shared" ca="1" si="633"/>
        <v>#NAME?</v>
      </c>
      <c r="K628" s="135" t="e">
        <f t="shared" ca="1" si="634"/>
        <v>#NAME?</v>
      </c>
      <c r="L628" s="135"/>
      <c r="M628" s="135" t="e">
        <f t="shared" ca="1" si="635"/>
        <v>#NAME?</v>
      </c>
      <c r="N628" s="135" t="e">
        <f t="shared" ca="1" si="636"/>
        <v>#NAME?</v>
      </c>
      <c r="O628" s="135" t="e">
        <f t="shared" ca="1" si="637"/>
        <v>#NAME?</v>
      </c>
      <c r="P628" s="135" t="e">
        <f t="shared" ca="1" si="428"/>
        <v>#NAME?</v>
      </c>
      <c r="Q628" s="138"/>
      <c r="R628" s="138"/>
      <c r="S628" s="134"/>
      <c r="T628" s="140">
        <v>1459900363374</v>
      </c>
      <c r="U628" s="140">
        <v>1459900363374</v>
      </c>
      <c r="V628" s="131">
        <f t="shared" si="429"/>
        <v>1</v>
      </c>
      <c r="W628" s="68" t="e">
        <f t="shared" ca="1" si="430"/>
        <v>#NAME?</v>
      </c>
      <c r="X628" s="139"/>
      <c r="Y628" s="139"/>
      <c r="Z628" s="139"/>
      <c r="AA628" s="139"/>
      <c r="AB628" s="139"/>
      <c r="AC628" s="139"/>
      <c r="AD628" s="139"/>
      <c r="AE628" s="139"/>
      <c r="AF628" s="139"/>
      <c r="AG628" s="139"/>
      <c r="AH628" s="139"/>
      <c r="AI628" s="139"/>
      <c r="AJ628" s="139"/>
      <c r="AK628" s="139"/>
      <c r="AL628" s="139"/>
      <c r="AM628" s="139"/>
      <c r="AN628" s="139"/>
      <c r="AO628" s="139"/>
      <c r="AP628" s="139"/>
      <c r="AQ628" s="139"/>
    </row>
    <row r="629" spans="1:43" ht="21.75" customHeight="1">
      <c r="A629" s="126">
        <v>2</v>
      </c>
      <c r="B629" s="127" t="str">
        <f>D630</f>
        <v>สาขาวิชาคอมพิวเตอร์</v>
      </c>
      <c r="C629" s="127"/>
      <c r="D629" s="128"/>
      <c r="E629" s="128"/>
      <c r="F629" s="128"/>
      <c r="G629" s="128"/>
      <c r="H629" s="128"/>
      <c r="I629" s="128"/>
      <c r="J629" s="129" t="e">
        <f t="shared" ref="J629:O629" ca="1" si="638">SUMIF($D:$D,$B629,J:J)</f>
        <v>#NAME?</v>
      </c>
      <c r="K629" s="129" t="e">
        <f t="shared" ca="1" si="638"/>
        <v>#NAME?</v>
      </c>
      <c r="L629" s="129">
        <f t="shared" si="638"/>
        <v>0</v>
      </c>
      <c r="M629" s="129" t="e">
        <f t="shared" ca="1" si="638"/>
        <v>#NAME?</v>
      </c>
      <c r="N629" s="129" t="e">
        <f t="shared" ca="1" si="638"/>
        <v>#NAME?</v>
      </c>
      <c r="O629" s="129" t="e">
        <f t="shared" ca="1" si="638"/>
        <v>#NAME?</v>
      </c>
      <c r="P629" s="129" t="e">
        <f t="shared" ca="1" si="428"/>
        <v>#NAME?</v>
      </c>
      <c r="Q629" s="126"/>
      <c r="R629" s="126"/>
      <c r="S629" s="128"/>
      <c r="T629" s="130"/>
      <c r="U629" s="130"/>
      <c r="V629" s="131">
        <f t="shared" si="429"/>
        <v>0</v>
      </c>
      <c r="W629" s="68" t="e">
        <f t="shared" ca="1" si="430"/>
        <v>#NAME?</v>
      </c>
      <c r="X629" s="132"/>
      <c r="Y629" s="132"/>
      <c r="Z629" s="132"/>
      <c r="AA629" s="132"/>
      <c r="AB629" s="132"/>
      <c r="AC629" s="132"/>
      <c r="AD629" s="132"/>
      <c r="AE629" s="132"/>
      <c r="AF629" s="132"/>
      <c r="AG629" s="132"/>
      <c r="AH629" s="132"/>
      <c r="AI629" s="132"/>
      <c r="AJ629" s="132"/>
      <c r="AK629" s="132"/>
      <c r="AL629" s="132"/>
      <c r="AM629" s="132"/>
      <c r="AN629" s="132"/>
      <c r="AO629" s="132"/>
      <c r="AP629" s="132"/>
      <c r="AQ629" s="132"/>
    </row>
    <row r="630" spans="1:43" ht="21.75" customHeight="1">
      <c r="A630" s="138"/>
      <c r="B630" s="133" t="str">
        <f t="array" ref="B630">INDEX(รายชื่ออาจารย์ตามสาขา!$C:$C,MATCH('เอกสารหมายเลข 1 ส่งเสิรม (2)'!$T630,รายชื่ออาจารย์ตามสาขา!$B:$B,0))</f>
        <v>นายนิติธาร  ชูทรัพย์</v>
      </c>
      <c r="C630" s="133" t="str">
        <f t="array" ref="C630">INDEX(รายชื่ออาจารย์ตามสาขา!$D:$D,MATCH('เอกสารหมายเลข 1 ส่งเสิรม (2)'!$T630,รายชื่ออาจารย์ตามสาขา!$B:$B,0))</f>
        <v>คณะวิทยาศาสตร์และเทคโนโลยี</v>
      </c>
      <c r="D630" s="134" t="str">
        <f t="array" ref="D630">INDEX(รายชื่ออาจารย์ตามสาขา!$E:$E,MATCH('เอกสารหมายเลข 1 ส่งเสิรม (2)'!$T630,รายชื่ออาจารย์ตามสาขา!$B:$B,0))</f>
        <v>สาขาวิชาคอมพิวเตอร์</v>
      </c>
      <c r="E630" s="134"/>
      <c r="F630" s="134"/>
      <c r="G630" s="134"/>
      <c r="H630" s="134"/>
      <c r="I630" s="134" t="e">
        <f t="array" aca="1" ref="I630" ca="1">_xludf.IFNA(INDEX(รายชื่ออาจารย์ตามสาขา!$F:$F,MATCH('เอกสารหมายเลข 1 ส่งเสิรม (2)'!$T630,รายชื่ออาจารย์ตามสาขา!$B:$B,0)),"บุคคลภายนอก")</f>
        <v>#NAME?</v>
      </c>
      <c r="J630" s="135" t="e">
        <f t="shared" ref="J630:J638" ca="1" si="639">IF(I630="ข้าราชการพลเรือนในสถาบันอุดมศึกษา",1,0)</f>
        <v>#NAME?</v>
      </c>
      <c r="K630" s="135" t="e">
        <f t="shared" ref="K630:K638" ca="1" si="640">IF(I630="พนักงานมหาวิทยาลัย",1,0)</f>
        <v>#NAME?</v>
      </c>
      <c r="L630" s="135"/>
      <c r="M630" s="135" t="e">
        <f t="shared" ref="M630:M638" ca="1" si="641">IF(I630="ลูกจ้างชั่วคราวรายเดือน",1,0)</f>
        <v>#NAME?</v>
      </c>
      <c r="N630" s="135" t="e">
        <f t="shared" ref="N630:N638" ca="1" si="642">IF(I630="อาจารย์พิเศษรายชั่วโมง",1,0)</f>
        <v>#NAME?</v>
      </c>
      <c r="O630" s="135" t="e">
        <f t="shared" ref="O630:O638" ca="1" si="643">IF(I630="บุคคลภายนอก",1,0)</f>
        <v>#NAME?</v>
      </c>
      <c r="P630" s="135" t="e">
        <f t="shared" ca="1" si="428"/>
        <v>#NAME?</v>
      </c>
      <c r="Q630" s="153">
        <v>2562</v>
      </c>
      <c r="R630" s="138"/>
      <c r="S630" s="134"/>
      <c r="T630" s="140">
        <v>3100500571540</v>
      </c>
      <c r="U630" s="140">
        <v>3100500571540</v>
      </c>
      <c r="V630" s="131">
        <f t="shared" si="429"/>
        <v>1</v>
      </c>
      <c r="W630" s="68" t="e">
        <f t="shared" ca="1" si="430"/>
        <v>#NAME?</v>
      </c>
      <c r="X630" s="139"/>
      <c r="Y630" s="139"/>
      <c r="Z630" s="139"/>
      <c r="AA630" s="139"/>
      <c r="AB630" s="139"/>
      <c r="AC630" s="139"/>
      <c r="AD630" s="139"/>
      <c r="AE630" s="139"/>
      <c r="AF630" s="139"/>
      <c r="AG630" s="139"/>
      <c r="AH630" s="139"/>
      <c r="AI630" s="139"/>
      <c r="AJ630" s="139"/>
      <c r="AK630" s="139"/>
      <c r="AL630" s="139"/>
      <c r="AM630" s="139"/>
      <c r="AN630" s="139"/>
      <c r="AO630" s="139"/>
      <c r="AP630" s="139"/>
      <c r="AQ630" s="139"/>
    </row>
    <row r="631" spans="1:43" ht="21.75" customHeight="1">
      <c r="A631" s="138"/>
      <c r="B631" s="133" t="str">
        <f t="array" ref="B631">INDEX(รายชื่ออาจารย์ตามสาขา!$C:$C,MATCH('เอกสารหมายเลข 1 ส่งเสิรม (2)'!$T631,รายชื่ออาจารย์ตามสาขา!$B:$B,0))</f>
        <v>ผศ.สุระพงษ์  อุสายพันธ์</v>
      </c>
      <c r="C631" s="133" t="str">
        <f t="array" ref="C631">INDEX(รายชื่ออาจารย์ตามสาขา!$D:$D,MATCH('เอกสารหมายเลข 1 ส่งเสิรม (2)'!$T631,รายชื่ออาจารย์ตามสาขา!$B:$B,0))</f>
        <v>คณะวิทยาศาสตร์และเทคโนโลยี</v>
      </c>
      <c r="D631" s="134" t="str">
        <f t="array" ref="D631">INDEX(รายชื่ออาจารย์ตามสาขา!$E:$E,MATCH('เอกสารหมายเลข 1 ส่งเสิรม (2)'!$T631,รายชื่ออาจารย์ตามสาขา!$B:$B,0))</f>
        <v>สาขาวิชาคอมพิวเตอร์</v>
      </c>
      <c r="E631" s="134"/>
      <c r="F631" s="134"/>
      <c r="G631" s="134"/>
      <c r="H631" s="134"/>
      <c r="I631" s="134" t="e">
        <f t="array" aca="1" ref="I631" ca="1">_xludf.IFNA(INDEX(รายชื่ออาจารย์ตามสาขา!$F:$F,MATCH('เอกสารหมายเลข 1 ส่งเสิรม (2)'!$T631,รายชื่ออาจารย์ตามสาขา!$B:$B,0)),"บุคคลภายนอก")</f>
        <v>#NAME?</v>
      </c>
      <c r="J631" s="135" t="e">
        <f t="shared" ca="1" si="639"/>
        <v>#NAME?</v>
      </c>
      <c r="K631" s="135" t="e">
        <f t="shared" ca="1" si="640"/>
        <v>#NAME?</v>
      </c>
      <c r="L631" s="135"/>
      <c r="M631" s="135" t="e">
        <f t="shared" ca="1" si="641"/>
        <v>#NAME?</v>
      </c>
      <c r="N631" s="135" t="e">
        <f t="shared" ca="1" si="642"/>
        <v>#NAME?</v>
      </c>
      <c r="O631" s="135" t="e">
        <f t="shared" ca="1" si="643"/>
        <v>#NAME?</v>
      </c>
      <c r="P631" s="135" t="e">
        <f t="shared" ca="1" si="428"/>
        <v>#NAME?</v>
      </c>
      <c r="Q631" s="153">
        <v>2565</v>
      </c>
      <c r="R631" s="138"/>
      <c r="S631" s="134"/>
      <c r="T631" s="140">
        <v>3101403181245</v>
      </c>
      <c r="U631" s="140">
        <v>3101403181245</v>
      </c>
      <c r="V631" s="131">
        <f t="shared" si="429"/>
        <v>1</v>
      </c>
      <c r="W631" s="68" t="e">
        <f t="shared" ca="1" si="430"/>
        <v>#NAME?</v>
      </c>
      <c r="X631" s="139"/>
      <c r="Y631" s="139"/>
      <c r="Z631" s="139"/>
      <c r="AA631" s="139"/>
      <c r="AB631" s="139"/>
      <c r="AC631" s="139"/>
      <c r="AD631" s="139"/>
      <c r="AE631" s="139"/>
      <c r="AF631" s="139"/>
      <c r="AG631" s="139"/>
      <c r="AH631" s="139"/>
      <c r="AI631" s="139"/>
      <c r="AJ631" s="139"/>
      <c r="AK631" s="139"/>
      <c r="AL631" s="139"/>
      <c r="AM631" s="139"/>
      <c r="AN631" s="139"/>
      <c r="AO631" s="139"/>
      <c r="AP631" s="139"/>
      <c r="AQ631" s="139"/>
    </row>
    <row r="632" spans="1:43" ht="21.75" customHeight="1">
      <c r="A632" s="138"/>
      <c r="B632" s="133" t="str">
        <f t="array" ref="B632">INDEX(รายชื่ออาจารย์ตามสาขา!$C:$C,MATCH('เอกสารหมายเลข 1 ส่งเสิรม (2)'!$T632,รายชื่ออาจารย์ตามสาขา!$B:$B,0))</f>
        <v>นางสาวสุขสถิต  มีสถิตย์</v>
      </c>
      <c r="C632" s="133" t="str">
        <f t="array" ref="C632">INDEX(รายชื่ออาจารย์ตามสาขา!$D:$D,MATCH('เอกสารหมายเลข 1 ส่งเสิรม (2)'!$T632,รายชื่ออาจารย์ตามสาขา!$B:$B,0))</f>
        <v>คณะวิทยาศาสตร์และเทคโนโลยี</v>
      </c>
      <c r="D632" s="134" t="str">
        <f t="array" ref="D632">INDEX(รายชื่ออาจารย์ตามสาขา!$E:$E,MATCH('เอกสารหมายเลข 1 ส่งเสิรม (2)'!$T632,รายชื่ออาจารย์ตามสาขา!$B:$B,0))</f>
        <v>สาขาวิชาคอมพิวเตอร์</v>
      </c>
      <c r="E632" s="134"/>
      <c r="F632" s="134"/>
      <c r="G632" s="134"/>
      <c r="H632" s="134"/>
      <c r="I632" s="134" t="e">
        <f t="array" aca="1" ref="I632" ca="1">_xludf.IFNA(INDEX(รายชื่ออาจารย์ตามสาขา!$F:$F,MATCH('เอกสารหมายเลข 1 ส่งเสิรม (2)'!$T632,รายชื่ออาจารย์ตามสาขา!$B:$B,0)),"บุคคลภายนอก")</f>
        <v>#NAME?</v>
      </c>
      <c r="J632" s="135" t="e">
        <f t="shared" ca="1" si="639"/>
        <v>#NAME?</v>
      </c>
      <c r="K632" s="135" t="e">
        <f t="shared" ca="1" si="640"/>
        <v>#NAME?</v>
      </c>
      <c r="L632" s="135"/>
      <c r="M632" s="135" t="e">
        <f t="shared" ca="1" si="641"/>
        <v>#NAME?</v>
      </c>
      <c r="N632" s="135" t="e">
        <f t="shared" ca="1" si="642"/>
        <v>#NAME?</v>
      </c>
      <c r="O632" s="135" t="e">
        <f t="shared" ca="1" si="643"/>
        <v>#NAME?</v>
      </c>
      <c r="P632" s="135" t="e">
        <f t="shared" ca="1" si="428"/>
        <v>#NAME?</v>
      </c>
      <c r="Q632" s="138"/>
      <c r="R632" s="138"/>
      <c r="S632" s="134"/>
      <c r="T632" s="140">
        <v>3309901823112</v>
      </c>
      <c r="U632" s="140">
        <v>3309901823112</v>
      </c>
      <c r="V632" s="131">
        <f t="shared" si="429"/>
        <v>1</v>
      </c>
      <c r="W632" s="68" t="e">
        <f t="shared" ca="1" si="430"/>
        <v>#NAME?</v>
      </c>
      <c r="X632" s="139"/>
      <c r="Y632" s="139"/>
      <c r="Z632" s="139"/>
      <c r="AA632" s="139"/>
      <c r="AB632" s="139"/>
      <c r="AC632" s="139"/>
      <c r="AD632" s="139"/>
      <c r="AE632" s="139"/>
      <c r="AF632" s="139"/>
      <c r="AG632" s="139"/>
      <c r="AH632" s="139"/>
      <c r="AI632" s="139"/>
      <c r="AJ632" s="139"/>
      <c r="AK632" s="139"/>
      <c r="AL632" s="139"/>
      <c r="AM632" s="139"/>
      <c r="AN632" s="139"/>
      <c r="AO632" s="139"/>
      <c r="AP632" s="139"/>
      <c r="AQ632" s="139"/>
    </row>
    <row r="633" spans="1:43" ht="21.75" customHeight="1">
      <c r="A633" s="138"/>
      <c r="B633" s="133" t="str">
        <f t="array" ref="B633">INDEX(รายชื่ออาจารย์ตามสาขา!$C:$C,MATCH('เอกสารหมายเลข 1 ส่งเสิรม (2)'!$T633,รายชื่ออาจารย์ตามสาขา!$B:$B,0))</f>
        <v>นางอุบลศิลป์  โพธิ์พรม</v>
      </c>
      <c r="C633" s="133" t="str">
        <f t="array" ref="C633">INDEX(รายชื่ออาจารย์ตามสาขา!$D:$D,MATCH('เอกสารหมายเลข 1 ส่งเสิรม (2)'!$T633,รายชื่ออาจารย์ตามสาขา!$B:$B,0))</f>
        <v>คณะวิทยาศาสตร์และเทคโนโลยี</v>
      </c>
      <c r="D633" s="134" t="str">
        <f t="array" ref="D633">INDEX(รายชื่ออาจารย์ตามสาขา!$E:$E,MATCH('เอกสารหมายเลข 1 ส่งเสิรม (2)'!$T633,รายชื่ออาจารย์ตามสาขา!$B:$B,0))</f>
        <v>สาขาวิชาคอมพิวเตอร์</v>
      </c>
      <c r="E633" s="134"/>
      <c r="F633" s="134"/>
      <c r="G633" s="134"/>
      <c r="H633" s="134"/>
      <c r="I633" s="134" t="e">
        <f t="array" aca="1" ref="I633" ca="1">_xludf.IFNA(INDEX(รายชื่ออาจารย์ตามสาขา!$F:$F,MATCH('เอกสารหมายเลข 1 ส่งเสิรม (2)'!$T633,รายชื่ออาจารย์ตามสาขา!$B:$B,0)),"บุคคลภายนอก")</f>
        <v>#NAME?</v>
      </c>
      <c r="J633" s="135" t="e">
        <f t="shared" ca="1" si="639"/>
        <v>#NAME?</v>
      </c>
      <c r="K633" s="135" t="e">
        <f t="shared" ca="1" si="640"/>
        <v>#NAME?</v>
      </c>
      <c r="L633" s="135"/>
      <c r="M633" s="135" t="e">
        <f t="shared" ca="1" si="641"/>
        <v>#NAME?</v>
      </c>
      <c r="N633" s="135" t="e">
        <f t="shared" ca="1" si="642"/>
        <v>#NAME?</v>
      </c>
      <c r="O633" s="135" t="e">
        <f t="shared" ca="1" si="643"/>
        <v>#NAME?</v>
      </c>
      <c r="P633" s="135" t="e">
        <f t="shared" ca="1" si="428"/>
        <v>#NAME?</v>
      </c>
      <c r="Q633" s="138"/>
      <c r="R633" s="138"/>
      <c r="S633" s="134"/>
      <c r="T633" s="140">
        <v>3460600091342</v>
      </c>
      <c r="U633" s="140">
        <v>3460600091342</v>
      </c>
      <c r="V633" s="131">
        <f t="shared" si="429"/>
        <v>1</v>
      </c>
      <c r="W633" s="68" t="e">
        <f t="shared" ca="1" si="430"/>
        <v>#NAME?</v>
      </c>
      <c r="X633" s="139"/>
      <c r="Y633" s="139"/>
      <c r="Z633" s="139"/>
      <c r="AA633" s="139"/>
      <c r="AB633" s="139"/>
      <c r="AC633" s="139"/>
      <c r="AD633" s="139"/>
      <c r="AE633" s="139"/>
      <c r="AF633" s="139"/>
      <c r="AG633" s="139"/>
      <c r="AH633" s="139"/>
      <c r="AI633" s="139"/>
      <c r="AJ633" s="139"/>
      <c r="AK633" s="139"/>
      <c r="AL633" s="139"/>
      <c r="AM633" s="139"/>
      <c r="AN633" s="139"/>
      <c r="AO633" s="139"/>
      <c r="AP633" s="139"/>
      <c r="AQ633" s="139"/>
    </row>
    <row r="634" spans="1:43" ht="21.75" customHeight="1">
      <c r="A634" s="138"/>
      <c r="B634" s="133" t="str">
        <f t="array" ref="B634">INDEX(รายชื่ออาจารย์ตามสาขา!$C:$C,MATCH('เอกสารหมายเลข 1 ส่งเสิรม (2)'!$T634,รายชื่ออาจารย์ตามสาขา!$B:$B,0))</f>
        <v>นายณปพน  บาทชารี</v>
      </c>
      <c r="C634" s="133" t="str">
        <f t="array" ref="C634">INDEX(รายชื่ออาจารย์ตามสาขา!$D:$D,MATCH('เอกสารหมายเลข 1 ส่งเสิรม (2)'!$T634,รายชื่ออาจารย์ตามสาขา!$B:$B,0))</f>
        <v>คณะวิทยาศาสตร์และเทคโนโลยี</v>
      </c>
      <c r="D634" s="134" t="str">
        <f t="array" ref="D634">INDEX(รายชื่ออาจารย์ตามสาขา!$E:$E,MATCH('เอกสารหมายเลข 1 ส่งเสิรม (2)'!$T634,รายชื่ออาจารย์ตามสาขา!$B:$B,0))</f>
        <v>สาขาวิชาคอมพิวเตอร์</v>
      </c>
      <c r="E634" s="134"/>
      <c r="F634" s="134"/>
      <c r="G634" s="134"/>
      <c r="H634" s="134"/>
      <c r="I634" s="134" t="e">
        <f t="array" aca="1" ref="I634" ca="1">_xludf.IFNA(INDEX(รายชื่ออาจารย์ตามสาขา!$F:$F,MATCH('เอกสารหมายเลข 1 ส่งเสิรม (2)'!$T634,รายชื่ออาจารย์ตามสาขา!$B:$B,0)),"บุคคลภายนอก")</f>
        <v>#NAME?</v>
      </c>
      <c r="J634" s="135" t="e">
        <f t="shared" ca="1" si="639"/>
        <v>#NAME?</v>
      </c>
      <c r="K634" s="135" t="e">
        <f t="shared" ca="1" si="640"/>
        <v>#NAME?</v>
      </c>
      <c r="L634" s="135"/>
      <c r="M634" s="135" t="e">
        <f t="shared" ca="1" si="641"/>
        <v>#NAME?</v>
      </c>
      <c r="N634" s="135" t="e">
        <f t="shared" ca="1" si="642"/>
        <v>#NAME?</v>
      </c>
      <c r="O634" s="135" t="e">
        <f t="shared" ca="1" si="643"/>
        <v>#NAME?</v>
      </c>
      <c r="P634" s="135" t="e">
        <f t="shared" ca="1" si="428"/>
        <v>#NAME?</v>
      </c>
      <c r="Q634" s="138"/>
      <c r="R634" s="138"/>
      <c r="S634" s="134"/>
      <c r="T634" s="140">
        <v>3470100356932</v>
      </c>
      <c r="U634" s="140">
        <v>3470100356932</v>
      </c>
      <c r="V634" s="131">
        <f t="shared" si="429"/>
        <v>1</v>
      </c>
      <c r="W634" s="68" t="e">
        <f t="shared" ca="1" si="430"/>
        <v>#NAME?</v>
      </c>
      <c r="X634" s="139"/>
      <c r="Y634" s="139"/>
      <c r="Z634" s="139"/>
      <c r="AA634" s="139"/>
      <c r="AB634" s="139"/>
      <c r="AC634" s="139"/>
      <c r="AD634" s="139"/>
      <c r="AE634" s="139"/>
      <c r="AF634" s="139"/>
      <c r="AG634" s="139"/>
      <c r="AH634" s="139"/>
      <c r="AI634" s="139"/>
      <c r="AJ634" s="139"/>
      <c r="AK634" s="139"/>
      <c r="AL634" s="139"/>
      <c r="AM634" s="139"/>
      <c r="AN634" s="139"/>
      <c r="AO634" s="139"/>
      <c r="AP634" s="139"/>
      <c r="AQ634" s="139"/>
    </row>
    <row r="635" spans="1:43" ht="21.75" customHeight="1">
      <c r="A635" s="138"/>
      <c r="B635" s="133" t="str">
        <f t="array" ref="B635">INDEX(รายชื่ออาจารย์ตามสาขา!$C:$C,MATCH('เอกสารหมายเลข 1 ส่งเสิรม (2)'!$T635,รายชื่ออาจารย์ตามสาขา!$B:$B,0))</f>
        <v>นายวุฒิพงษ์  พันธุมนันท์</v>
      </c>
      <c r="C635" s="133" t="str">
        <f t="array" ref="C635">INDEX(รายชื่ออาจารย์ตามสาขา!$D:$D,MATCH('เอกสารหมายเลข 1 ส่งเสิรม (2)'!$T635,รายชื่ออาจารย์ตามสาขา!$B:$B,0))</f>
        <v>คณะวิทยาศาสตร์และเทคโนโลยี</v>
      </c>
      <c r="D635" s="134" t="str">
        <f t="array" ref="D635">INDEX(รายชื่ออาจารย์ตามสาขา!$E:$E,MATCH('เอกสารหมายเลข 1 ส่งเสิรม (2)'!$T635,รายชื่ออาจารย์ตามสาขา!$B:$B,0))</f>
        <v>สาขาวิชาคอมพิวเตอร์</v>
      </c>
      <c r="E635" s="134"/>
      <c r="F635" s="134"/>
      <c r="G635" s="134"/>
      <c r="H635" s="134"/>
      <c r="I635" s="134" t="e">
        <f t="array" aca="1" ref="I635" ca="1">_xludf.IFNA(INDEX(รายชื่ออาจารย์ตามสาขา!$F:$F,MATCH('เอกสารหมายเลข 1 ส่งเสิรม (2)'!$T635,รายชื่ออาจารย์ตามสาขา!$B:$B,0)),"บุคคลภายนอก")</f>
        <v>#NAME?</v>
      </c>
      <c r="J635" s="135" t="e">
        <f t="shared" ca="1" si="639"/>
        <v>#NAME?</v>
      </c>
      <c r="K635" s="135" t="e">
        <f t="shared" ca="1" si="640"/>
        <v>#NAME?</v>
      </c>
      <c r="L635" s="135"/>
      <c r="M635" s="135" t="e">
        <f t="shared" ca="1" si="641"/>
        <v>#NAME?</v>
      </c>
      <c r="N635" s="135" t="e">
        <f t="shared" ca="1" si="642"/>
        <v>#NAME?</v>
      </c>
      <c r="O635" s="135" t="e">
        <f t="shared" ca="1" si="643"/>
        <v>#NAME?</v>
      </c>
      <c r="P635" s="135" t="e">
        <f t="shared" ca="1" si="428"/>
        <v>#NAME?</v>
      </c>
      <c r="Q635" s="138"/>
      <c r="R635" s="138"/>
      <c r="S635" s="134"/>
      <c r="T635" s="140">
        <v>3480500371084</v>
      </c>
      <c r="U635" s="140">
        <v>3480500371084</v>
      </c>
      <c r="V635" s="131">
        <f t="shared" si="429"/>
        <v>1</v>
      </c>
      <c r="W635" s="68" t="e">
        <f t="shared" ca="1" si="430"/>
        <v>#NAME?</v>
      </c>
      <c r="X635" s="139"/>
      <c r="Y635" s="139"/>
      <c r="Z635" s="139"/>
      <c r="AA635" s="139"/>
      <c r="AB635" s="139"/>
      <c r="AC635" s="139"/>
      <c r="AD635" s="139"/>
      <c r="AE635" s="139"/>
      <c r="AF635" s="139"/>
      <c r="AG635" s="139"/>
      <c r="AH635" s="139"/>
      <c r="AI635" s="139"/>
      <c r="AJ635" s="139"/>
      <c r="AK635" s="139"/>
      <c r="AL635" s="139"/>
      <c r="AM635" s="139"/>
      <c r="AN635" s="139"/>
      <c r="AO635" s="139"/>
      <c r="AP635" s="139"/>
      <c r="AQ635" s="139"/>
    </row>
    <row r="636" spans="1:43" ht="21.75" customHeight="1">
      <c r="A636" s="138"/>
      <c r="B636" s="133" t="str">
        <f t="array" ref="B636">INDEX(รายชื่ออาจารย์ตามสาขา!$C:$C,MATCH('เอกสารหมายเลข 1 ส่งเสิรม (2)'!$T636,รายชื่ออาจารย์ตามสาขา!$B:$B,0))</f>
        <v>นางสาวสุรีย์พัชร  มุสิกะภวัต</v>
      </c>
      <c r="C636" s="133" t="str">
        <f t="array" ref="C636">INDEX(รายชื่ออาจารย์ตามสาขา!$D:$D,MATCH('เอกสารหมายเลข 1 ส่งเสิรม (2)'!$T636,รายชื่ออาจารย์ตามสาขา!$B:$B,0))</f>
        <v>คณะวิทยาศาสตร์และเทคโนโลยี</v>
      </c>
      <c r="D636" s="134" t="str">
        <f t="array" ref="D636">INDEX(รายชื่ออาจารย์ตามสาขา!$E:$E,MATCH('เอกสารหมายเลข 1 ส่งเสิรม (2)'!$T636,รายชื่ออาจารย์ตามสาขา!$B:$B,0))</f>
        <v>สาขาวิชาคอมพิวเตอร์</v>
      </c>
      <c r="E636" s="134"/>
      <c r="F636" s="134"/>
      <c r="G636" s="134"/>
      <c r="H636" s="134"/>
      <c r="I636" s="134" t="e">
        <f t="array" aca="1" ref="I636" ca="1">_xludf.IFNA(INDEX(รายชื่ออาจารย์ตามสาขา!$F:$F,MATCH('เอกสารหมายเลข 1 ส่งเสิรม (2)'!$T636,รายชื่ออาจารย์ตามสาขา!$B:$B,0)),"บุคคลภายนอก")</f>
        <v>#NAME?</v>
      </c>
      <c r="J636" s="135" t="e">
        <f t="shared" ca="1" si="639"/>
        <v>#NAME?</v>
      </c>
      <c r="K636" s="135" t="e">
        <f t="shared" ca="1" si="640"/>
        <v>#NAME?</v>
      </c>
      <c r="L636" s="135"/>
      <c r="M636" s="135" t="e">
        <f t="shared" ca="1" si="641"/>
        <v>#NAME?</v>
      </c>
      <c r="N636" s="135" t="e">
        <f t="shared" ca="1" si="642"/>
        <v>#NAME?</v>
      </c>
      <c r="O636" s="135" t="e">
        <f t="shared" ca="1" si="643"/>
        <v>#NAME?</v>
      </c>
      <c r="P636" s="135" t="e">
        <f t="shared" ca="1" si="428"/>
        <v>#NAME?</v>
      </c>
      <c r="Q636" s="138"/>
      <c r="R636" s="138"/>
      <c r="S636" s="134"/>
      <c r="T636" s="140">
        <v>3199900380740</v>
      </c>
      <c r="U636" s="140">
        <v>3199900380740</v>
      </c>
      <c r="V636" s="131">
        <f t="shared" si="429"/>
        <v>1</v>
      </c>
      <c r="W636" s="68" t="e">
        <f t="shared" ca="1" si="430"/>
        <v>#NAME?</v>
      </c>
      <c r="X636" s="139"/>
      <c r="Y636" s="139"/>
      <c r="Z636" s="139"/>
      <c r="AA636" s="139"/>
      <c r="AB636" s="139"/>
      <c r="AC636" s="139"/>
      <c r="AD636" s="139"/>
      <c r="AE636" s="139"/>
      <c r="AF636" s="139"/>
      <c r="AG636" s="139"/>
      <c r="AH636" s="139"/>
      <c r="AI636" s="139"/>
      <c r="AJ636" s="139"/>
      <c r="AK636" s="139"/>
      <c r="AL636" s="139"/>
      <c r="AM636" s="139"/>
      <c r="AN636" s="139"/>
      <c r="AO636" s="139"/>
      <c r="AP636" s="139"/>
      <c r="AQ636" s="139"/>
    </row>
    <row r="637" spans="1:43" ht="21.75" customHeight="1">
      <c r="A637" s="138"/>
      <c r="B637" s="133" t="str">
        <f t="array" ref="B637">INDEX(รายชื่ออาจารย์ตามสาขา!$C:$C,MATCH('เอกสารหมายเลข 1 ส่งเสิรม (2)'!$T637,รายชื่ออาจารย์ตามสาขา!$B:$B,0))</f>
        <v>นางสาวธิดารัตน์  เหลืองรุ่งเรือง</v>
      </c>
      <c r="C637" s="133" t="str">
        <f t="array" ref="C637">INDEX(รายชื่ออาจารย์ตามสาขา!$D:$D,MATCH('เอกสารหมายเลข 1 ส่งเสิรม (2)'!$T637,รายชื่ออาจารย์ตามสาขา!$B:$B,0))</f>
        <v>คณะวิทยาศาสตร์และเทคโนโลยี</v>
      </c>
      <c r="D637" s="134" t="str">
        <f t="array" ref="D637">INDEX(รายชื่ออาจารย์ตามสาขา!$E:$E,MATCH('เอกสารหมายเลข 1 ส่งเสิรม (2)'!$T637,รายชื่ออาจารย์ตามสาขา!$B:$B,0))</f>
        <v>สาขาวิชาคอมพิวเตอร์</v>
      </c>
      <c r="E637" s="134"/>
      <c r="F637" s="134"/>
      <c r="G637" s="134"/>
      <c r="H637" s="134"/>
      <c r="I637" s="134" t="e">
        <f t="array" aca="1" ref="I637" ca="1">_xludf.IFNA(INDEX(รายชื่ออาจารย์ตามสาขา!$F:$F,MATCH('เอกสารหมายเลข 1 ส่งเสิรม (2)'!$T637,รายชื่ออาจารย์ตามสาขา!$B:$B,0)),"บุคคลภายนอก")</f>
        <v>#NAME?</v>
      </c>
      <c r="J637" s="135" t="e">
        <f t="shared" ca="1" si="639"/>
        <v>#NAME?</v>
      </c>
      <c r="K637" s="135" t="e">
        <f t="shared" ca="1" si="640"/>
        <v>#NAME?</v>
      </c>
      <c r="L637" s="135"/>
      <c r="M637" s="135" t="e">
        <f t="shared" ca="1" si="641"/>
        <v>#NAME?</v>
      </c>
      <c r="N637" s="135" t="e">
        <f t="shared" ca="1" si="642"/>
        <v>#NAME?</v>
      </c>
      <c r="O637" s="135" t="e">
        <f t="shared" ca="1" si="643"/>
        <v>#NAME?</v>
      </c>
      <c r="P637" s="135" t="e">
        <f t="shared" ca="1" si="428"/>
        <v>#NAME?</v>
      </c>
      <c r="Q637" s="138"/>
      <c r="R637" s="153">
        <v>1</v>
      </c>
      <c r="S637" s="134"/>
      <c r="T637" s="140">
        <v>3470100441107</v>
      </c>
      <c r="U637" s="140">
        <v>3470100441107</v>
      </c>
      <c r="V637" s="131">
        <f t="shared" si="429"/>
        <v>1</v>
      </c>
      <c r="W637" s="68" t="e">
        <f t="shared" ca="1" si="430"/>
        <v>#NAME?</v>
      </c>
      <c r="X637" s="139"/>
      <c r="Y637" s="139"/>
      <c r="Z637" s="139"/>
      <c r="AA637" s="139"/>
      <c r="AB637" s="139"/>
      <c r="AC637" s="139"/>
      <c r="AD637" s="139"/>
      <c r="AE637" s="139"/>
      <c r="AF637" s="139"/>
      <c r="AG637" s="139"/>
      <c r="AH637" s="139"/>
      <c r="AI637" s="139"/>
      <c r="AJ637" s="139"/>
      <c r="AK637" s="139"/>
      <c r="AL637" s="139"/>
      <c r="AM637" s="139"/>
      <c r="AN637" s="139"/>
      <c r="AO637" s="139"/>
      <c r="AP637" s="139"/>
      <c r="AQ637" s="139"/>
    </row>
    <row r="638" spans="1:43" ht="21.75" customHeight="1">
      <c r="A638" s="138"/>
      <c r="B638" s="133" t="str">
        <f t="array" ref="B638">INDEX(รายชื่ออาจารย์ตามสาขา!$C:$C,MATCH('เอกสารหมายเลข 1 ส่งเสิรม (2)'!$T638,รายชื่ออาจารย์ตามสาขา!$B:$B,0))</f>
        <v>นายกรกช  มาตะรัตน์</v>
      </c>
      <c r="C638" s="133" t="str">
        <f t="array" ref="C638">INDEX(รายชื่ออาจารย์ตามสาขา!$D:$D,MATCH('เอกสารหมายเลข 1 ส่งเสิรม (2)'!$T638,รายชื่ออาจารย์ตามสาขา!$B:$B,0))</f>
        <v>คณะวิทยาศาสตร์และเทคโนโลยี</v>
      </c>
      <c r="D638" s="134" t="str">
        <f t="array" ref="D638">INDEX(รายชื่ออาจารย์ตามสาขา!$E:$E,MATCH('เอกสารหมายเลข 1 ส่งเสิรม (2)'!$T638,รายชื่ออาจารย์ตามสาขา!$B:$B,0))</f>
        <v>สาขาวิชาคอมพิวเตอร์</v>
      </c>
      <c r="E638" s="134"/>
      <c r="F638" s="134"/>
      <c r="G638" s="134"/>
      <c r="H638" s="134"/>
      <c r="I638" s="134" t="e">
        <f t="array" aca="1" ref="I638" ca="1">_xludf.IFNA(INDEX(รายชื่ออาจารย์ตามสาขา!$F:$F,MATCH('เอกสารหมายเลข 1 ส่งเสิรม (2)'!$T638,รายชื่ออาจารย์ตามสาขา!$B:$B,0)),"บุคคลภายนอก")</f>
        <v>#NAME?</v>
      </c>
      <c r="J638" s="135" t="e">
        <f t="shared" ca="1" si="639"/>
        <v>#NAME?</v>
      </c>
      <c r="K638" s="135" t="e">
        <f t="shared" ca="1" si="640"/>
        <v>#NAME?</v>
      </c>
      <c r="L638" s="135"/>
      <c r="M638" s="135" t="e">
        <f t="shared" ca="1" si="641"/>
        <v>#NAME?</v>
      </c>
      <c r="N638" s="135" t="e">
        <f t="shared" ca="1" si="642"/>
        <v>#NAME?</v>
      </c>
      <c r="O638" s="135" t="e">
        <f t="shared" ca="1" si="643"/>
        <v>#NAME?</v>
      </c>
      <c r="P638" s="135" t="e">
        <f t="shared" ca="1" si="428"/>
        <v>#NAME?</v>
      </c>
      <c r="Q638" s="138"/>
      <c r="R638" s="153">
        <v>1</v>
      </c>
      <c r="S638" s="134"/>
      <c r="T638" s="140">
        <v>5410100140413</v>
      </c>
      <c r="U638" s="140">
        <v>5410100140413</v>
      </c>
      <c r="V638" s="131">
        <f t="shared" si="429"/>
        <v>1</v>
      </c>
      <c r="W638" s="68" t="e">
        <f t="shared" ca="1" si="430"/>
        <v>#NAME?</v>
      </c>
      <c r="X638" s="139"/>
      <c r="Y638" s="139"/>
      <c r="Z638" s="139"/>
      <c r="AA638" s="139"/>
      <c r="AB638" s="139"/>
      <c r="AC638" s="139"/>
      <c r="AD638" s="139"/>
      <c r="AE638" s="139"/>
      <c r="AF638" s="139"/>
      <c r="AG638" s="139"/>
      <c r="AH638" s="139"/>
      <c r="AI638" s="139"/>
      <c r="AJ638" s="139"/>
      <c r="AK638" s="139"/>
      <c r="AL638" s="139"/>
      <c r="AM638" s="139"/>
      <c r="AN638" s="139"/>
      <c r="AO638" s="139"/>
      <c r="AP638" s="139"/>
      <c r="AQ638" s="139"/>
    </row>
    <row r="639" spans="1:43" ht="21.75" customHeight="1">
      <c r="A639" s="126">
        <v>3</v>
      </c>
      <c r="B639" s="127" t="str">
        <f>D640</f>
        <v>สาขาวิชาเคมี</v>
      </c>
      <c r="C639" s="127"/>
      <c r="D639" s="128"/>
      <c r="E639" s="128"/>
      <c r="F639" s="128"/>
      <c r="G639" s="128"/>
      <c r="H639" s="128"/>
      <c r="I639" s="128"/>
      <c r="J639" s="129" t="e">
        <f t="shared" ref="J639:O639" ca="1" si="644">SUMIF($D:$D,$B639,J:J)</f>
        <v>#NAME?</v>
      </c>
      <c r="K639" s="129" t="e">
        <f t="shared" ca="1" si="644"/>
        <v>#NAME?</v>
      </c>
      <c r="L639" s="129">
        <f t="shared" si="644"/>
        <v>0</v>
      </c>
      <c r="M639" s="129" t="e">
        <f t="shared" ca="1" si="644"/>
        <v>#NAME?</v>
      </c>
      <c r="N639" s="129" t="e">
        <f t="shared" ca="1" si="644"/>
        <v>#NAME?</v>
      </c>
      <c r="O639" s="129" t="e">
        <f t="shared" ca="1" si="644"/>
        <v>#NAME?</v>
      </c>
      <c r="P639" s="129" t="e">
        <f t="shared" ca="1" si="428"/>
        <v>#NAME?</v>
      </c>
      <c r="Q639" s="126"/>
      <c r="R639" s="126"/>
      <c r="S639" s="128"/>
      <c r="T639" s="130"/>
      <c r="U639" s="130"/>
      <c r="V639" s="131">
        <f t="shared" si="429"/>
        <v>0</v>
      </c>
      <c r="W639" s="68" t="e">
        <f t="shared" ca="1" si="430"/>
        <v>#NAME?</v>
      </c>
      <c r="X639" s="132"/>
      <c r="Y639" s="132"/>
      <c r="Z639" s="132"/>
      <c r="AA639" s="132"/>
      <c r="AB639" s="132"/>
      <c r="AC639" s="132"/>
      <c r="AD639" s="132"/>
      <c r="AE639" s="132"/>
      <c r="AF639" s="132"/>
      <c r="AG639" s="132"/>
      <c r="AH639" s="132"/>
      <c r="AI639" s="132"/>
      <c r="AJ639" s="132"/>
      <c r="AK639" s="132"/>
      <c r="AL639" s="132"/>
      <c r="AM639" s="132"/>
      <c r="AN639" s="132"/>
      <c r="AO639" s="132"/>
      <c r="AP639" s="132"/>
      <c r="AQ639" s="132"/>
    </row>
    <row r="640" spans="1:43" ht="21.75" customHeight="1">
      <c r="A640" s="138"/>
      <c r="B640" s="133" t="str">
        <f t="array" ref="B640">INDEX(รายชื่ออาจารย์ตามสาขา!$C:$C,MATCH('เอกสารหมายเลข 1 ส่งเสิรม (2)'!$T640,รายชื่ออาจารย์ตามสาขา!$B:$B,0))</f>
        <v>นางสาวอรุณฉาย  อุนาศรี</v>
      </c>
      <c r="C640" s="133" t="str">
        <f t="array" ref="C640">INDEX(รายชื่ออาจารย์ตามสาขา!$D:$D,MATCH('เอกสารหมายเลข 1 ส่งเสิรม (2)'!$T640,รายชื่ออาจารย์ตามสาขา!$B:$B,0))</f>
        <v>คณะวิทยาศาสตร์และเทคโนโลยี</v>
      </c>
      <c r="D640" s="134" t="str">
        <f t="array" ref="D640">INDEX(รายชื่ออาจารย์ตามสาขา!$E:$E,MATCH('เอกสารหมายเลข 1 ส่งเสิรม (2)'!$T640,รายชื่ออาจารย์ตามสาขา!$B:$B,0))</f>
        <v>สาขาวิชาเคมี</v>
      </c>
      <c r="E640" s="134"/>
      <c r="F640" s="134"/>
      <c r="G640" s="134"/>
      <c r="H640" s="134"/>
      <c r="I640" s="134" t="e">
        <f t="array" aca="1" ref="I640" ca="1">_xludf.IFNA(INDEX(รายชื่ออาจารย์ตามสาขา!$F:$F,MATCH('เอกสารหมายเลข 1 ส่งเสิรม (2)'!$T640,รายชื่ออาจารย์ตามสาขา!$B:$B,0)),"บุคคลภายนอก")</f>
        <v>#NAME?</v>
      </c>
      <c r="J640" s="135" t="e">
        <f ca="1">IF(I640="ข้าราชการพลเรือนในสถาบันอุดมศึกษา",1,0)</f>
        <v>#NAME?</v>
      </c>
      <c r="K640" s="135" t="e">
        <f ca="1">IF(I640="พนักงานมหาวิทยาลัย",1,0)</f>
        <v>#NAME?</v>
      </c>
      <c r="L640" s="135"/>
      <c r="M640" s="135" t="e">
        <f ca="1">IF(I640="ลูกจ้างชั่วคราวรายเดือน",1,0)</f>
        <v>#NAME?</v>
      </c>
      <c r="N640" s="135" t="e">
        <f ca="1">IF(I640="อาจารย์พิเศษรายชั่วโมง",1,0)</f>
        <v>#NAME?</v>
      </c>
      <c r="O640" s="135" t="e">
        <f ca="1">IF(I640="บุคคลภายนอก",1,0)</f>
        <v>#NAME?</v>
      </c>
      <c r="P640" s="135" t="e">
        <f t="shared" ca="1" si="428"/>
        <v>#NAME?</v>
      </c>
      <c r="Q640" s="138"/>
      <c r="R640" s="153">
        <v>1</v>
      </c>
      <c r="S640" s="134"/>
      <c r="T640" s="140">
        <v>3450900055007</v>
      </c>
      <c r="U640" s="140">
        <v>3450900055007</v>
      </c>
      <c r="V640" s="131">
        <f t="shared" si="429"/>
        <v>1</v>
      </c>
      <c r="W640" s="68" t="e">
        <f t="shared" ca="1" si="430"/>
        <v>#NAME?</v>
      </c>
      <c r="X640" s="139"/>
      <c r="Y640" s="139"/>
      <c r="Z640" s="139"/>
      <c r="AA640" s="139"/>
      <c r="AB640" s="139"/>
      <c r="AC640" s="139"/>
      <c r="AD640" s="139"/>
      <c r="AE640" s="139"/>
      <c r="AF640" s="139"/>
      <c r="AG640" s="139"/>
      <c r="AH640" s="139"/>
      <c r="AI640" s="139"/>
      <c r="AJ640" s="139"/>
      <c r="AK640" s="139"/>
      <c r="AL640" s="139"/>
      <c r="AM640" s="139"/>
      <c r="AN640" s="139"/>
      <c r="AO640" s="139"/>
      <c r="AP640" s="139"/>
      <c r="AQ640" s="139"/>
    </row>
    <row r="641" spans="1:43" ht="21.75" customHeight="1">
      <c r="A641" s="126">
        <v>4</v>
      </c>
      <c r="B641" s="127" t="str">
        <f>D642</f>
        <v>สาขาวิชาชีววิทยา</v>
      </c>
      <c r="C641" s="127"/>
      <c r="D641" s="128"/>
      <c r="E641" s="128"/>
      <c r="F641" s="128"/>
      <c r="G641" s="128"/>
      <c r="H641" s="128"/>
      <c r="I641" s="128"/>
      <c r="J641" s="129" t="e">
        <f t="shared" ref="J641:O641" ca="1" si="645">SUMIF($D:$D,$B641,J:J)</f>
        <v>#NAME?</v>
      </c>
      <c r="K641" s="129" t="e">
        <f t="shared" ca="1" si="645"/>
        <v>#NAME?</v>
      </c>
      <c r="L641" s="129">
        <f t="shared" si="645"/>
        <v>0</v>
      </c>
      <c r="M641" s="129" t="e">
        <f t="shared" ca="1" si="645"/>
        <v>#NAME?</v>
      </c>
      <c r="N641" s="129" t="e">
        <f t="shared" ca="1" si="645"/>
        <v>#NAME?</v>
      </c>
      <c r="O641" s="129" t="e">
        <f t="shared" ca="1" si="645"/>
        <v>#NAME?</v>
      </c>
      <c r="P641" s="129" t="e">
        <f t="shared" ca="1" si="428"/>
        <v>#NAME?</v>
      </c>
      <c r="Q641" s="126"/>
      <c r="R641" s="126"/>
      <c r="S641" s="128"/>
      <c r="T641" s="130"/>
      <c r="U641" s="130"/>
      <c r="V641" s="131">
        <f t="shared" si="429"/>
        <v>0</v>
      </c>
      <c r="W641" s="68" t="e">
        <f t="shared" ca="1" si="430"/>
        <v>#NAME?</v>
      </c>
      <c r="X641" s="132"/>
      <c r="Y641" s="132"/>
      <c r="Z641" s="132"/>
      <c r="AA641" s="132"/>
      <c r="AB641" s="132"/>
      <c r="AC641" s="132"/>
      <c r="AD641" s="132"/>
      <c r="AE641" s="132"/>
      <c r="AF641" s="132"/>
      <c r="AG641" s="132"/>
      <c r="AH641" s="132"/>
      <c r="AI641" s="132"/>
      <c r="AJ641" s="132"/>
      <c r="AK641" s="132"/>
      <c r="AL641" s="132"/>
      <c r="AM641" s="132"/>
      <c r="AN641" s="132"/>
      <c r="AO641" s="132"/>
      <c r="AP641" s="132"/>
      <c r="AQ641" s="132"/>
    </row>
    <row r="642" spans="1:43" ht="21.75" customHeight="1">
      <c r="A642" s="138"/>
      <c r="B642" s="133" t="str">
        <f t="array" ref="B642">INDEX(รายชื่ออาจารย์ตามสาขา!$C:$C,MATCH('เอกสารหมายเลข 1 ส่งเสิรม (2)'!$T642,รายชื่ออาจารย์ตามสาขา!$B:$B,0))</f>
        <v>นางสาวจิราภรณ์  สุมังคะ</v>
      </c>
      <c r="C642" s="133" t="str">
        <f t="array" ref="C642">INDEX(รายชื่ออาจารย์ตามสาขา!$D:$D,MATCH('เอกสารหมายเลข 1 ส่งเสิรม (2)'!$T642,รายชื่ออาจารย์ตามสาขา!$B:$B,0))</f>
        <v>คณะวิทยาศาสตร์และเทคโนโลยี</v>
      </c>
      <c r="D642" s="134" t="str">
        <f t="array" ref="D642">INDEX(รายชื่ออาจารย์ตามสาขา!$E:$E,MATCH('เอกสารหมายเลข 1 ส่งเสิรม (2)'!$T642,รายชื่ออาจารย์ตามสาขา!$B:$B,0))</f>
        <v>สาขาวิชาชีววิทยา</v>
      </c>
      <c r="E642" s="134"/>
      <c r="F642" s="134"/>
      <c r="G642" s="134"/>
      <c r="H642" s="134"/>
      <c r="I642" s="134" t="e">
        <f t="array" aca="1" ref="I642" ca="1">_xludf.IFNA(INDEX(รายชื่ออาจารย์ตามสาขา!$F:$F,MATCH('เอกสารหมายเลข 1 ส่งเสิรม (2)'!$T642,รายชื่ออาจารย์ตามสาขา!$B:$B,0)),"บุคคลภายนอก")</f>
        <v>#NAME?</v>
      </c>
      <c r="J642" s="135" t="e">
        <f t="shared" ref="J642:J646" ca="1" si="646">IF(I642="ข้าราชการพลเรือนในสถาบันอุดมศึกษา",1,0)</f>
        <v>#NAME?</v>
      </c>
      <c r="K642" s="135" t="e">
        <f t="shared" ref="K642:K646" ca="1" si="647">IF(I642="พนักงานมหาวิทยาลัย",1,0)</f>
        <v>#NAME?</v>
      </c>
      <c r="L642" s="135"/>
      <c r="M642" s="135" t="e">
        <f t="shared" ref="M642:M646" ca="1" si="648">IF(I642="ลูกจ้างชั่วคราวรายเดือน",1,0)</f>
        <v>#NAME?</v>
      </c>
      <c r="N642" s="135" t="e">
        <f t="shared" ref="N642:N646" ca="1" si="649">IF(I642="อาจารย์พิเศษรายชั่วโมง",1,0)</f>
        <v>#NAME?</v>
      </c>
      <c r="O642" s="135" t="e">
        <f t="shared" ref="O642:O646" ca="1" si="650">IF(I642="บุคคลภายนอก",1,0)</f>
        <v>#NAME?</v>
      </c>
      <c r="P642" s="135" t="e">
        <f t="shared" ca="1" si="428"/>
        <v>#NAME?</v>
      </c>
      <c r="Q642" s="138"/>
      <c r="R642" s="138"/>
      <c r="S642" s="134"/>
      <c r="T642" s="140">
        <v>3470100250913</v>
      </c>
      <c r="U642" s="140">
        <v>3470100250913</v>
      </c>
      <c r="V642" s="131">
        <f t="shared" si="429"/>
        <v>1</v>
      </c>
      <c r="W642" s="68" t="e">
        <f t="shared" ca="1" si="430"/>
        <v>#NAME?</v>
      </c>
      <c r="X642" s="139"/>
      <c r="Y642" s="139"/>
      <c r="Z642" s="139"/>
      <c r="AA642" s="139"/>
      <c r="AB642" s="139"/>
      <c r="AC642" s="139"/>
      <c r="AD642" s="139"/>
      <c r="AE642" s="139"/>
      <c r="AF642" s="139"/>
      <c r="AG642" s="139"/>
      <c r="AH642" s="139"/>
      <c r="AI642" s="139"/>
      <c r="AJ642" s="139"/>
      <c r="AK642" s="139"/>
      <c r="AL642" s="139"/>
      <c r="AM642" s="139"/>
      <c r="AN642" s="139"/>
      <c r="AO642" s="139"/>
      <c r="AP642" s="139"/>
      <c r="AQ642" s="139"/>
    </row>
    <row r="643" spans="1:43" ht="21.75" customHeight="1">
      <c r="A643" s="138"/>
      <c r="B643" s="133" t="str">
        <f t="array" ref="B643">INDEX(รายชื่ออาจารย์ตามสาขา!$C:$C,MATCH('เอกสารหมายเลข 1 ส่งเสิรม (2)'!$T643,รายชื่ออาจารย์ตามสาขา!$B:$B,0))</f>
        <v>นางสาวนวรัตน์  เมืองเล็น</v>
      </c>
      <c r="C643" s="133" t="str">
        <f t="array" ref="C643">INDEX(รายชื่ออาจารย์ตามสาขา!$D:$D,MATCH('เอกสารหมายเลข 1 ส่งเสิรม (2)'!$T643,รายชื่ออาจารย์ตามสาขา!$B:$B,0))</f>
        <v>คณะวิทยาศาสตร์และเทคโนโลยี</v>
      </c>
      <c r="D643" s="134" t="str">
        <f t="array" ref="D643">INDEX(รายชื่ออาจารย์ตามสาขา!$E:$E,MATCH('เอกสารหมายเลข 1 ส่งเสิรม (2)'!$T643,รายชื่ออาจารย์ตามสาขา!$B:$B,0))</f>
        <v>สาขาวิชาชีววิทยา</v>
      </c>
      <c r="E643" s="134"/>
      <c r="F643" s="134"/>
      <c r="G643" s="134"/>
      <c r="H643" s="134"/>
      <c r="I643" s="134" t="e">
        <f t="array" aca="1" ref="I643" ca="1">_xludf.IFNA(INDEX(รายชื่ออาจารย์ตามสาขา!$F:$F,MATCH('เอกสารหมายเลข 1 ส่งเสิรม (2)'!$T643,รายชื่ออาจารย์ตามสาขา!$B:$B,0)),"บุคคลภายนอก")</f>
        <v>#NAME?</v>
      </c>
      <c r="J643" s="135" t="e">
        <f t="shared" ca="1" si="646"/>
        <v>#NAME?</v>
      </c>
      <c r="K643" s="135" t="e">
        <f t="shared" ca="1" si="647"/>
        <v>#NAME?</v>
      </c>
      <c r="L643" s="135"/>
      <c r="M643" s="135" t="e">
        <f t="shared" ca="1" si="648"/>
        <v>#NAME?</v>
      </c>
      <c r="N643" s="135" t="e">
        <f t="shared" ca="1" si="649"/>
        <v>#NAME?</v>
      </c>
      <c r="O643" s="135" t="e">
        <f t="shared" ca="1" si="650"/>
        <v>#NAME?</v>
      </c>
      <c r="P643" s="135" t="e">
        <f t="shared" ca="1" si="428"/>
        <v>#NAME?</v>
      </c>
      <c r="Q643" s="138"/>
      <c r="R643" s="138"/>
      <c r="S643" s="134"/>
      <c r="T643" s="140">
        <v>3480700213768</v>
      </c>
      <c r="U643" s="140">
        <v>3480700213768</v>
      </c>
      <c r="V643" s="131">
        <f t="shared" si="429"/>
        <v>1</v>
      </c>
      <c r="W643" s="68" t="e">
        <f t="shared" ca="1" si="430"/>
        <v>#NAME?</v>
      </c>
      <c r="X643" s="139"/>
      <c r="Y643" s="139"/>
      <c r="Z643" s="139"/>
      <c r="AA643" s="139"/>
      <c r="AB643" s="139"/>
      <c r="AC643" s="139"/>
      <c r="AD643" s="139"/>
      <c r="AE643" s="139"/>
      <c r="AF643" s="139"/>
      <c r="AG643" s="139"/>
      <c r="AH643" s="139"/>
      <c r="AI643" s="139"/>
      <c r="AJ643" s="139"/>
      <c r="AK643" s="139"/>
      <c r="AL643" s="139"/>
      <c r="AM643" s="139"/>
      <c r="AN643" s="139"/>
      <c r="AO643" s="139"/>
      <c r="AP643" s="139"/>
      <c r="AQ643" s="139"/>
    </row>
    <row r="644" spans="1:43" ht="21.75" customHeight="1">
      <c r="A644" s="138"/>
      <c r="B644" s="133" t="str">
        <f t="array" ref="B644">INDEX(รายชื่ออาจารย์ตามสาขา!$C:$C,MATCH('เอกสารหมายเลข 1 ส่งเสิรม (2)'!$T644,รายชื่ออาจารย์ตามสาขา!$B:$B,0))</f>
        <v>Mr.Dennis Regodan Cas  -</v>
      </c>
      <c r="C644" s="133" t="str">
        <f t="array" ref="C644">INDEX(รายชื่ออาจารย์ตามสาขา!$D:$D,MATCH('เอกสารหมายเลข 1 ส่งเสิรม (2)'!$T644,รายชื่ออาจารย์ตามสาขา!$B:$B,0))</f>
        <v>คณะวิทยาศาสตร์และเทคโนโลยี</v>
      </c>
      <c r="D644" s="134" t="str">
        <f t="array" ref="D644">INDEX(รายชื่ออาจารย์ตามสาขา!$E:$E,MATCH('เอกสารหมายเลข 1 ส่งเสิรม (2)'!$T644,รายชื่ออาจารย์ตามสาขา!$B:$B,0))</f>
        <v>สาขาวิชาชีววิทยา</v>
      </c>
      <c r="E644" s="134"/>
      <c r="F644" s="134"/>
      <c r="G644" s="134"/>
      <c r="H644" s="134"/>
      <c r="I644" s="134" t="e">
        <f t="array" aca="1" ref="I644" ca="1">_xludf.IFNA(INDEX(รายชื่ออาจารย์ตามสาขา!$F:$F,MATCH('เอกสารหมายเลข 1 ส่งเสิรม (2)'!$T644,รายชื่ออาจารย์ตามสาขา!$B:$B,0)),"บุคคลภายนอก")</f>
        <v>#NAME?</v>
      </c>
      <c r="J644" s="135" t="e">
        <f t="shared" ca="1" si="646"/>
        <v>#NAME?</v>
      </c>
      <c r="K644" s="135" t="e">
        <f t="shared" ca="1" si="647"/>
        <v>#NAME?</v>
      </c>
      <c r="L644" s="135"/>
      <c r="M644" s="135" t="e">
        <f t="shared" ca="1" si="648"/>
        <v>#NAME?</v>
      </c>
      <c r="N644" s="135" t="e">
        <f t="shared" ca="1" si="649"/>
        <v>#NAME?</v>
      </c>
      <c r="O644" s="135" t="e">
        <f t="shared" ca="1" si="650"/>
        <v>#NAME?</v>
      </c>
      <c r="P644" s="135" t="e">
        <f t="shared" ca="1" si="428"/>
        <v>#NAME?</v>
      </c>
      <c r="Q644" s="138"/>
      <c r="R644" s="138"/>
      <c r="S644" s="134"/>
      <c r="T644" s="140" t="s">
        <v>658</v>
      </c>
      <c r="U644" s="140" t="s">
        <v>658</v>
      </c>
      <c r="V644" s="131">
        <f t="shared" si="429"/>
        <v>1</v>
      </c>
      <c r="W644" s="68" t="e">
        <f t="shared" ca="1" si="430"/>
        <v>#NAME?</v>
      </c>
      <c r="X644" s="139"/>
      <c r="Y644" s="139"/>
      <c r="Z644" s="139"/>
      <c r="AA644" s="139"/>
      <c r="AB644" s="139"/>
      <c r="AC644" s="139"/>
      <c r="AD644" s="139"/>
      <c r="AE644" s="139"/>
      <c r="AF644" s="139"/>
      <c r="AG644" s="139"/>
      <c r="AH644" s="139"/>
      <c r="AI644" s="139"/>
      <c r="AJ644" s="139"/>
      <c r="AK644" s="139"/>
      <c r="AL644" s="139"/>
      <c r="AM644" s="139"/>
      <c r="AN644" s="139"/>
      <c r="AO644" s="139"/>
      <c r="AP644" s="139"/>
      <c r="AQ644" s="139"/>
    </row>
    <row r="645" spans="1:43" ht="21.75" customHeight="1">
      <c r="A645" s="138"/>
      <c r="B645" s="133" t="str">
        <f t="array" ref="B645">INDEX(รายชื่ออาจารย์ตามสาขา!$C:$C,MATCH('เอกสารหมายเลข 1 ส่งเสิรม (2)'!$T645,รายชื่ออาจารย์ตามสาขา!$B:$B,0))</f>
        <v>นางสาวมณีรัตน์  ศรีสวัสดิ์</v>
      </c>
      <c r="C645" s="133" t="str">
        <f t="array" ref="C645">INDEX(รายชื่ออาจารย์ตามสาขา!$D:$D,MATCH('เอกสารหมายเลข 1 ส่งเสิรม (2)'!$T645,รายชื่ออาจารย์ตามสาขา!$B:$B,0))</f>
        <v>คณะวิทยาศาสตร์และเทคโนโลยี</v>
      </c>
      <c r="D645" s="134" t="str">
        <f t="array" ref="D645">INDEX(รายชื่ออาจารย์ตามสาขา!$E:$E,MATCH('เอกสารหมายเลข 1 ส่งเสิรม (2)'!$T645,รายชื่ออาจารย์ตามสาขา!$B:$B,0))</f>
        <v>สาขาวิชาชีววิทยา</v>
      </c>
      <c r="E645" s="134"/>
      <c r="F645" s="134"/>
      <c r="G645" s="134"/>
      <c r="H645" s="134"/>
      <c r="I645" s="134" t="e">
        <f t="array" aca="1" ref="I645" ca="1">_xludf.IFNA(INDEX(รายชื่ออาจารย์ตามสาขา!$F:$F,MATCH('เอกสารหมายเลข 1 ส่งเสิรม (2)'!$T645,รายชื่ออาจารย์ตามสาขา!$B:$B,0)),"บุคคลภายนอก")</f>
        <v>#NAME?</v>
      </c>
      <c r="J645" s="135" t="e">
        <f t="shared" ca="1" si="646"/>
        <v>#NAME?</v>
      </c>
      <c r="K645" s="135" t="e">
        <f t="shared" ca="1" si="647"/>
        <v>#NAME?</v>
      </c>
      <c r="L645" s="135"/>
      <c r="M645" s="135" t="e">
        <f t="shared" ca="1" si="648"/>
        <v>#NAME?</v>
      </c>
      <c r="N645" s="135" t="e">
        <f t="shared" ca="1" si="649"/>
        <v>#NAME?</v>
      </c>
      <c r="O645" s="135" t="e">
        <f t="shared" ca="1" si="650"/>
        <v>#NAME?</v>
      </c>
      <c r="P645" s="135" t="e">
        <f t="shared" ca="1" si="428"/>
        <v>#NAME?</v>
      </c>
      <c r="Q645" s="138"/>
      <c r="R645" s="138"/>
      <c r="S645" s="134"/>
      <c r="T645" s="140">
        <v>1480700073773</v>
      </c>
      <c r="U645" s="140">
        <v>1480700073773</v>
      </c>
      <c r="V645" s="131">
        <f t="shared" si="429"/>
        <v>1</v>
      </c>
      <c r="W645" s="68" t="e">
        <f t="shared" ca="1" si="430"/>
        <v>#NAME?</v>
      </c>
      <c r="X645" s="139"/>
      <c r="Y645" s="139"/>
      <c r="Z645" s="139"/>
      <c r="AA645" s="139"/>
      <c r="AB645" s="139"/>
      <c r="AC645" s="139"/>
      <c r="AD645" s="139"/>
      <c r="AE645" s="139"/>
      <c r="AF645" s="139"/>
      <c r="AG645" s="139"/>
      <c r="AH645" s="139"/>
      <c r="AI645" s="139"/>
      <c r="AJ645" s="139"/>
      <c r="AK645" s="139"/>
      <c r="AL645" s="139"/>
      <c r="AM645" s="139"/>
      <c r="AN645" s="139"/>
      <c r="AO645" s="139"/>
      <c r="AP645" s="139"/>
      <c r="AQ645" s="139"/>
    </row>
    <row r="646" spans="1:43" ht="21.75" customHeight="1">
      <c r="A646" s="138"/>
      <c r="B646" s="133" t="str">
        <f t="array" ref="B646">INDEX(รายชื่ออาจารย์ตามสาขา!$C:$C,MATCH('เอกสารหมายเลข 1 ส่งเสิรม (2)'!$T646,รายชื่ออาจารย์ตามสาขา!$B:$B,0))</f>
        <v>นางสาวณัฐธิดา  อบภิรมย์</v>
      </c>
      <c r="C646" s="133" t="str">
        <f t="array" ref="C646">INDEX(รายชื่ออาจารย์ตามสาขา!$D:$D,MATCH('เอกสารหมายเลข 1 ส่งเสิรม (2)'!$T646,รายชื่ออาจารย์ตามสาขา!$B:$B,0))</f>
        <v>คณะวิทยาศาสตร์และเทคโนโลยี</v>
      </c>
      <c r="D646" s="134" t="str">
        <f t="array" ref="D646">INDEX(รายชื่ออาจารย์ตามสาขา!$E:$E,MATCH('เอกสารหมายเลข 1 ส่งเสิรม (2)'!$T646,รายชื่ออาจารย์ตามสาขา!$B:$B,0))</f>
        <v>สาขาวิชาชีววิทยา</v>
      </c>
      <c r="E646" s="134"/>
      <c r="F646" s="134"/>
      <c r="G646" s="134"/>
      <c r="H646" s="134"/>
      <c r="I646" s="134" t="e">
        <f t="array" aca="1" ref="I646" ca="1">_xludf.IFNA(INDEX(รายชื่ออาจารย์ตามสาขา!$F:$F,MATCH('เอกสารหมายเลข 1 ส่งเสิรม (2)'!$T646,รายชื่ออาจารย์ตามสาขา!$B:$B,0)),"บุคคลภายนอก")</f>
        <v>#NAME?</v>
      </c>
      <c r="J646" s="135" t="e">
        <f t="shared" ca="1" si="646"/>
        <v>#NAME?</v>
      </c>
      <c r="K646" s="135" t="e">
        <f t="shared" ca="1" si="647"/>
        <v>#NAME?</v>
      </c>
      <c r="L646" s="135"/>
      <c r="M646" s="135" t="e">
        <f t="shared" ca="1" si="648"/>
        <v>#NAME?</v>
      </c>
      <c r="N646" s="135" t="e">
        <f t="shared" ca="1" si="649"/>
        <v>#NAME?</v>
      </c>
      <c r="O646" s="135" t="e">
        <f t="shared" ca="1" si="650"/>
        <v>#NAME?</v>
      </c>
      <c r="P646" s="135" t="e">
        <f t="shared" ca="1" si="428"/>
        <v>#NAME?</v>
      </c>
      <c r="Q646" s="138"/>
      <c r="R646" s="138"/>
      <c r="S646" s="134"/>
      <c r="T646" s="140">
        <v>2565450000000</v>
      </c>
      <c r="U646" s="140">
        <v>2565450000000</v>
      </c>
      <c r="V646" s="131">
        <f t="shared" si="429"/>
        <v>1</v>
      </c>
      <c r="W646" s="68" t="e">
        <f t="shared" ca="1" si="430"/>
        <v>#NAME?</v>
      </c>
      <c r="X646" s="139"/>
      <c r="Y646" s="139"/>
      <c r="Z646" s="139"/>
      <c r="AA646" s="139"/>
      <c r="AB646" s="139"/>
      <c r="AC646" s="139"/>
      <c r="AD646" s="139"/>
      <c r="AE646" s="139"/>
      <c r="AF646" s="139"/>
      <c r="AG646" s="139"/>
      <c r="AH646" s="139"/>
      <c r="AI646" s="139"/>
      <c r="AJ646" s="139"/>
      <c r="AK646" s="139"/>
      <c r="AL646" s="139"/>
      <c r="AM646" s="139"/>
      <c r="AN646" s="139"/>
      <c r="AO646" s="139"/>
      <c r="AP646" s="139"/>
      <c r="AQ646" s="139"/>
    </row>
    <row r="647" spans="1:43" ht="21.75" customHeight="1">
      <c r="A647" s="126">
        <v>5</v>
      </c>
      <c r="B647" s="127" t="str">
        <f>D648</f>
        <v>สาขาวิชาชีววิทยาและวิทยาศาสตร์สิ่งแวดล้อม</v>
      </c>
      <c r="C647" s="127"/>
      <c r="D647" s="128"/>
      <c r="E647" s="128"/>
      <c r="F647" s="128"/>
      <c r="G647" s="128"/>
      <c r="H647" s="128"/>
      <c r="I647" s="128"/>
      <c r="J647" s="129" t="e">
        <f t="shared" ref="J647:O647" ca="1" si="651">SUMIF($D:$D,$B647,J:J)</f>
        <v>#NAME?</v>
      </c>
      <c r="K647" s="129" t="e">
        <f t="shared" ca="1" si="651"/>
        <v>#NAME?</v>
      </c>
      <c r="L647" s="129">
        <f t="shared" si="651"/>
        <v>0</v>
      </c>
      <c r="M647" s="129" t="e">
        <f t="shared" ca="1" si="651"/>
        <v>#NAME?</v>
      </c>
      <c r="N647" s="129" t="e">
        <f t="shared" ca="1" si="651"/>
        <v>#NAME?</v>
      </c>
      <c r="O647" s="129" t="e">
        <f t="shared" ca="1" si="651"/>
        <v>#NAME?</v>
      </c>
      <c r="P647" s="129" t="e">
        <f t="shared" ca="1" si="428"/>
        <v>#NAME?</v>
      </c>
      <c r="Q647" s="126"/>
      <c r="R647" s="126"/>
      <c r="S647" s="128"/>
      <c r="T647" s="130"/>
      <c r="U647" s="130"/>
      <c r="V647" s="131">
        <f t="shared" si="429"/>
        <v>0</v>
      </c>
      <c r="W647" s="68" t="e">
        <f t="shared" ca="1" si="430"/>
        <v>#NAME?</v>
      </c>
      <c r="X647" s="132"/>
      <c r="Y647" s="132"/>
      <c r="Z647" s="132"/>
      <c r="AA647" s="132"/>
      <c r="AB647" s="132"/>
      <c r="AC647" s="132"/>
      <c r="AD647" s="132"/>
      <c r="AE647" s="132"/>
      <c r="AF647" s="132"/>
      <c r="AG647" s="132"/>
      <c r="AH647" s="132"/>
      <c r="AI647" s="132"/>
      <c r="AJ647" s="132"/>
      <c r="AK647" s="132"/>
      <c r="AL647" s="132"/>
      <c r="AM647" s="132"/>
      <c r="AN647" s="132"/>
      <c r="AO647" s="132"/>
      <c r="AP647" s="132"/>
      <c r="AQ647" s="132"/>
    </row>
    <row r="648" spans="1:43" ht="21.75" customHeight="1">
      <c r="A648" s="138"/>
      <c r="B648" s="133" t="str">
        <f t="array" ref="B648">INDEX(รายชื่ออาจารย์ตามสาขา!$C:$C,MATCH('เอกสารหมายเลข 1 ส่งเสิรม (2)'!$T648,รายชื่ออาจารย์ตามสาขา!$B:$B,0))</f>
        <v>นายพิชัย  ศรีมันตะ</v>
      </c>
      <c r="C648" s="133" t="str">
        <f t="array" ref="C648">INDEX(รายชื่ออาจารย์ตามสาขา!$D:$D,MATCH('เอกสารหมายเลข 1 ส่งเสิรม (2)'!$T648,รายชื่ออาจารย์ตามสาขา!$B:$B,0))</f>
        <v>คณะวิทยาศาสตร์และเทคโนโลยี</v>
      </c>
      <c r="D648" s="134" t="str">
        <f t="array" ref="D648">INDEX(รายชื่ออาจารย์ตามสาขา!$E:$E,MATCH('เอกสารหมายเลข 1 ส่งเสิรม (2)'!$T648,รายชื่ออาจารย์ตามสาขา!$B:$B,0))</f>
        <v>สาขาวิชาชีววิทยาและวิทยาศาสตร์สิ่งแวดล้อม</v>
      </c>
      <c r="E648" s="134"/>
      <c r="F648" s="134"/>
      <c r="G648" s="134"/>
      <c r="H648" s="134"/>
      <c r="I648" s="134" t="e">
        <f t="array" aca="1" ref="I648" ca="1">_xludf.IFNA(INDEX(รายชื่ออาจารย์ตามสาขา!$F:$F,MATCH('เอกสารหมายเลข 1 ส่งเสิรม (2)'!$T648,รายชื่ออาจารย์ตามสาขา!$B:$B,0)),"บุคคลภายนอก")</f>
        <v>#NAME?</v>
      </c>
      <c r="J648" s="135" t="e">
        <f ca="1">IF(I648="ข้าราชการพลเรือนในสถาบันอุดมศึกษา",1,0)</f>
        <v>#NAME?</v>
      </c>
      <c r="K648" s="135" t="e">
        <f ca="1">IF(I648="พนักงานมหาวิทยาลัย",1,0)</f>
        <v>#NAME?</v>
      </c>
      <c r="L648" s="135"/>
      <c r="M648" s="135" t="e">
        <f ca="1">IF(I648="ลูกจ้างชั่วคราวรายเดือน",1,0)</f>
        <v>#NAME?</v>
      </c>
      <c r="N648" s="135" t="e">
        <f ca="1">IF(I648="อาจารย์พิเศษรายชั่วโมง",1,0)</f>
        <v>#NAME?</v>
      </c>
      <c r="O648" s="135" t="e">
        <f ca="1">IF(I648="บุคคลภายนอก",1,0)</f>
        <v>#NAME?</v>
      </c>
      <c r="P648" s="135" t="e">
        <f t="shared" ca="1" si="428"/>
        <v>#NAME?</v>
      </c>
      <c r="Q648" s="138"/>
      <c r="R648" s="138"/>
      <c r="S648" s="134"/>
      <c r="T648" s="140">
        <v>3499900135513</v>
      </c>
      <c r="U648" s="140">
        <v>3499900135513</v>
      </c>
      <c r="V648" s="131">
        <f t="shared" si="429"/>
        <v>1</v>
      </c>
      <c r="W648" s="68" t="e">
        <f t="shared" ca="1" si="430"/>
        <v>#NAME?</v>
      </c>
      <c r="X648" s="139"/>
      <c r="Y648" s="139"/>
      <c r="Z648" s="139"/>
      <c r="AA648" s="139"/>
      <c r="AB648" s="139"/>
      <c r="AC648" s="139"/>
      <c r="AD648" s="139"/>
      <c r="AE648" s="139"/>
      <c r="AF648" s="139"/>
      <c r="AG648" s="139"/>
      <c r="AH648" s="139"/>
      <c r="AI648" s="139"/>
      <c r="AJ648" s="139"/>
      <c r="AK648" s="139"/>
      <c r="AL648" s="139"/>
      <c r="AM648" s="139"/>
      <c r="AN648" s="139"/>
      <c r="AO648" s="139"/>
      <c r="AP648" s="139"/>
      <c r="AQ648" s="139"/>
    </row>
    <row r="649" spans="1:43" ht="21.75" customHeight="1">
      <c r="A649" s="126">
        <v>6</v>
      </c>
      <c r="B649" s="127" t="str">
        <f>D650</f>
        <v>สาขาวิชาวิทยาศาสตร์สิ่งแวดล้อม</v>
      </c>
      <c r="C649" s="127"/>
      <c r="D649" s="128"/>
      <c r="E649" s="128"/>
      <c r="F649" s="128"/>
      <c r="G649" s="128"/>
      <c r="H649" s="128"/>
      <c r="I649" s="128"/>
      <c r="J649" s="129" t="e">
        <f t="shared" ref="J649:O649" ca="1" si="652">SUMIF($D:$D,$B649,J:J)</f>
        <v>#NAME?</v>
      </c>
      <c r="K649" s="129" t="e">
        <f t="shared" ca="1" si="652"/>
        <v>#NAME?</v>
      </c>
      <c r="L649" s="129">
        <f t="shared" si="652"/>
        <v>0</v>
      </c>
      <c r="M649" s="129" t="e">
        <f t="shared" ca="1" si="652"/>
        <v>#NAME?</v>
      </c>
      <c r="N649" s="129" t="e">
        <f t="shared" ca="1" si="652"/>
        <v>#NAME?</v>
      </c>
      <c r="O649" s="129" t="e">
        <f t="shared" ca="1" si="652"/>
        <v>#NAME?</v>
      </c>
      <c r="P649" s="129" t="e">
        <f t="shared" ca="1" si="428"/>
        <v>#NAME?</v>
      </c>
      <c r="Q649" s="126"/>
      <c r="R649" s="126"/>
      <c r="S649" s="128"/>
      <c r="T649" s="130"/>
      <c r="U649" s="130"/>
      <c r="V649" s="131">
        <f t="shared" si="429"/>
        <v>0</v>
      </c>
      <c r="W649" s="68" t="e">
        <f t="shared" ca="1" si="430"/>
        <v>#NAME?</v>
      </c>
      <c r="X649" s="132"/>
      <c r="Y649" s="132"/>
      <c r="Z649" s="132"/>
      <c r="AA649" s="132"/>
      <c r="AB649" s="132"/>
      <c r="AC649" s="132"/>
      <c r="AD649" s="132"/>
      <c r="AE649" s="132"/>
      <c r="AF649" s="132"/>
      <c r="AG649" s="132"/>
      <c r="AH649" s="132"/>
      <c r="AI649" s="132"/>
      <c r="AJ649" s="132"/>
      <c r="AK649" s="132"/>
      <c r="AL649" s="132"/>
      <c r="AM649" s="132"/>
      <c r="AN649" s="132"/>
      <c r="AO649" s="132"/>
      <c r="AP649" s="132"/>
      <c r="AQ649" s="132"/>
    </row>
    <row r="650" spans="1:43" ht="21.75" customHeight="1">
      <c r="A650" s="138"/>
      <c r="B650" s="133" t="str">
        <f t="array" ref="B650">INDEX(รายชื่ออาจารย์ตามสาขา!$C:$C,MATCH('เอกสารหมายเลข 1 ส่งเสิรม (2)'!$T650,รายชื่ออาจารย์ตามสาขา!$B:$B,0))</f>
        <v>นายฐากร  เจริญรัมย์</v>
      </c>
      <c r="C650" s="133" t="str">
        <f t="array" ref="C650">INDEX(รายชื่ออาจารย์ตามสาขา!$D:$D,MATCH('เอกสารหมายเลข 1 ส่งเสิรม (2)'!$T650,รายชื่ออาจารย์ตามสาขา!$B:$B,0))</f>
        <v>คณะวิทยาศาสตร์และเทคโนโลยี</v>
      </c>
      <c r="D650" s="134" t="str">
        <f t="array" ref="D650">INDEX(รายชื่ออาจารย์ตามสาขา!$E:$E,MATCH('เอกสารหมายเลข 1 ส่งเสิรม (2)'!$T650,รายชื่ออาจารย์ตามสาขา!$B:$B,0))</f>
        <v>สาขาวิชาวิทยาศาสตร์สิ่งแวดล้อม</v>
      </c>
      <c r="E650" s="134"/>
      <c r="F650" s="134"/>
      <c r="G650" s="134"/>
      <c r="H650" s="134"/>
      <c r="I650" s="134" t="e">
        <f t="array" aca="1" ref="I650" ca="1">_xludf.IFNA(INDEX(รายชื่ออาจารย์ตามสาขา!$F:$F,MATCH('เอกสารหมายเลข 1 ส่งเสิรม (2)'!$T650,รายชื่ออาจารย์ตามสาขา!$B:$B,0)),"บุคคลภายนอก")</f>
        <v>#NAME?</v>
      </c>
      <c r="J650" s="135" t="e">
        <f t="shared" ref="J650:J651" ca="1" si="653">IF(I650="ข้าราชการพลเรือนในสถาบันอุดมศึกษา",1,0)</f>
        <v>#NAME?</v>
      </c>
      <c r="K650" s="135" t="e">
        <f t="shared" ref="K650:K651" ca="1" si="654">IF(I650="พนักงานมหาวิทยาลัย",1,0)</f>
        <v>#NAME?</v>
      </c>
      <c r="L650" s="135"/>
      <c r="M650" s="135" t="e">
        <f t="shared" ref="M650:M651" ca="1" si="655">IF(I650="ลูกจ้างชั่วคราวรายเดือน",1,0)</f>
        <v>#NAME?</v>
      </c>
      <c r="N650" s="135" t="e">
        <f t="shared" ref="N650:N651" ca="1" si="656">IF(I650="อาจารย์พิเศษรายชั่วโมง",1,0)</f>
        <v>#NAME?</v>
      </c>
      <c r="O650" s="135" t="e">
        <f t="shared" ref="O650:O651" ca="1" si="657">IF(I650="บุคคลภายนอก",1,0)</f>
        <v>#NAME?</v>
      </c>
      <c r="P650" s="135" t="e">
        <f t="shared" ca="1" si="428"/>
        <v>#NAME?</v>
      </c>
      <c r="Q650" s="153">
        <v>2562</v>
      </c>
      <c r="R650" s="138"/>
      <c r="S650" s="134"/>
      <c r="T650" s="140">
        <v>3310300690985</v>
      </c>
      <c r="U650" s="140">
        <v>3310300690985</v>
      </c>
      <c r="V650" s="131">
        <f t="shared" si="429"/>
        <v>1</v>
      </c>
      <c r="W650" s="68" t="e">
        <f t="shared" ca="1" si="430"/>
        <v>#NAME?</v>
      </c>
      <c r="X650" s="139"/>
      <c r="Y650" s="139"/>
      <c r="Z650" s="139"/>
      <c r="AA650" s="139"/>
      <c r="AB650" s="139"/>
      <c r="AC650" s="139"/>
      <c r="AD650" s="139"/>
      <c r="AE650" s="139"/>
      <c r="AF650" s="139"/>
      <c r="AG650" s="139"/>
      <c r="AH650" s="139"/>
      <c r="AI650" s="139"/>
      <c r="AJ650" s="139"/>
      <c r="AK650" s="139"/>
      <c r="AL650" s="139"/>
      <c r="AM650" s="139"/>
      <c r="AN650" s="139"/>
      <c r="AO650" s="139"/>
      <c r="AP650" s="139"/>
      <c r="AQ650" s="139"/>
    </row>
    <row r="651" spans="1:43" ht="21.75" customHeight="1">
      <c r="A651" s="138"/>
      <c r="B651" s="133" t="str">
        <f t="array" ref="B651">INDEX(รายชื่ออาจารย์ตามสาขา!$C:$C,MATCH('เอกสารหมายเลข 1 ส่งเสิรม (2)'!$T651,รายชื่ออาจารย์ตามสาขา!$B:$B,0))</f>
        <v>นายทรงพล  ประโยชน์มี</v>
      </c>
      <c r="C651" s="133" t="str">
        <f t="array" ref="C651">INDEX(รายชื่ออาจารย์ตามสาขา!$D:$D,MATCH('เอกสารหมายเลข 1 ส่งเสิรม (2)'!$T651,รายชื่ออาจารย์ตามสาขา!$B:$B,0))</f>
        <v>คณะวิทยาศาสตร์และเทคโนโลยี</v>
      </c>
      <c r="D651" s="134" t="str">
        <f t="array" ref="D651">INDEX(รายชื่ออาจารย์ตามสาขา!$E:$E,MATCH('เอกสารหมายเลข 1 ส่งเสิรม (2)'!$T651,รายชื่ออาจารย์ตามสาขา!$B:$B,0))</f>
        <v>สาขาวิชาวิทยาศาสตร์สิ่งแวดล้อม</v>
      </c>
      <c r="E651" s="134"/>
      <c r="F651" s="134"/>
      <c r="G651" s="134"/>
      <c r="H651" s="134"/>
      <c r="I651" s="134" t="e">
        <f t="array" aca="1" ref="I651" ca="1">_xludf.IFNA(INDEX(รายชื่ออาจารย์ตามสาขา!$F:$F,MATCH('เอกสารหมายเลข 1 ส่งเสิรม (2)'!$T651,รายชื่ออาจารย์ตามสาขา!$B:$B,0)),"บุคคลภายนอก")</f>
        <v>#NAME?</v>
      </c>
      <c r="J651" s="135" t="e">
        <f t="shared" ca="1" si="653"/>
        <v>#NAME?</v>
      </c>
      <c r="K651" s="135" t="e">
        <f t="shared" ca="1" si="654"/>
        <v>#NAME?</v>
      </c>
      <c r="L651" s="135"/>
      <c r="M651" s="135" t="e">
        <f t="shared" ca="1" si="655"/>
        <v>#NAME?</v>
      </c>
      <c r="N651" s="135" t="e">
        <f t="shared" ca="1" si="656"/>
        <v>#NAME?</v>
      </c>
      <c r="O651" s="135" t="e">
        <f t="shared" ca="1" si="657"/>
        <v>#NAME?</v>
      </c>
      <c r="P651" s="135" t="e">
        <f t="shared" ca="1" si="428"/>
        <v>#NAME?</v>
      </c>
      <c r="Q651" s="138"/>
      <c r="R651" s="153">
        <v>1</v>
      </c>
      <c r="S651" s="134"/>
      <c r="T651" s="140">
        <v>1400600035918</v>
      </c>
      <c r="U651" s="140">
        <v>1400600035918</v>
      </c>
      <c r="V651" s="131">
        <f t="shared" si="429"/>
        <v>1</v>
      </c>
      <c r="W651" s="68" t="e">
        <f t="shared" ca="1" si="430"/>
        <v>#NAME?</v>
      </c>
      <c r="X651" s="139"/>
      <c r="Y651" s="139"/>
      <c r="Z651" s="139"/>
      <c r="AA651" s="139"/>
      <c r="AB651" s="139"/>
      <c r="AC651" s="139"/>
      <c r="AD651" s="139"/>
      <c r="AE651" s="139"/>
      <c r="AF651" s="139"/>
      <c r="AG651" s="139"/>
      <c r="AH651" s="139"/>
      <c r="AI651" s="139"/>
      <c r="AJ651" s="139"/>
      <c r="AK651" s="139"/>
      <c r="AL651" s="139"/>
      <c r="AM651" s="139"/>
      <c r="AN651" s="139"/>
      <c r="AO651" s="139"/>
      <c r="AP651" s="139"/>
      <c r="AQ651" s="139"/>
    </row>
    <row r="652" spans="1:43" ht="21.75" customHeight="1">
      <c r="A652" s="126">
        <v>7</v>
      </c>
      <c r="B652" s="127" t="str">
        <f>D653</f>
        <v>สาขาวิชาวิทยาศาสตร์สุขภาพ</v>
      </c>
      <c r="C652" s="127"/>
      <c r="D652" s="128"/>
      <c r="E652" s="128"/>
      <c r="F652" s="128"/>
      <c r="G652" s="128"/>
      <c r="H652" s="128"/>
      <c r="I652" s="128"/>
      <c r="J652" s="129" t="e">
        <f t="shared" ref="J652:O652" ca="1" si="658">SUMIF($D:$D,$B652,J:J)</f>
        <v>#NAME?</v>
      </c>
      <c r="K652" s="129" t="e">
        <f t="shared" ca="1" si="658"/>
        <v>#NAME?</v>
      </c>
      <c r="L652" s="129">
        <f t="shared" si="658"/>
        <v>0</v>
      </c>
      <c r="M652" s="129" t="e">
        <f t="shared" ca="1" si="658"/>
        <v>#NAME?</v>
      </c>
      <c r="N652" s="129" t="e">
        <f t="shared" ca="1" si="658"/>
        <v>#NAME?</v>
      </c>
      <c r="O652" s="129" t="e">
        <f t="shared" ca="1" si="658"/>
        <v>#NAME?</v>
      </c>
      <c r="P652" s="129" t="e">
        <f t="shared" ca="1" si="428"/>
        <v>#NAME?</v>
      </c>
      <c r="Q652" s="126"/>
      <c r="R652" s="126"/>
      <c r="S652" s="128"/>
      <c r="T652" s="130"/>
      <c r="U652" s="130"/>
      <c r="V652" s="131">
        <f t="shared" si="429"/>
        <v>0</v>
      </c>
      <c r="W652" s="68" t="e">
        <f t="shared" ca="1" si="430"/>
        <v>#NAME?</v>
      </c>
      <c r="X652" s="132"/>
      <c r="Y652" s="132"/>
      <c r="Z652" s="132"/>
      <c r="AA652" s="132"/>
      <c r="AB652" s="132"/>
      <c r="AC652" s="132"/>
      <c r="AD652" s="132"/>
      <c r="AE652" s="132"/>
      <c r="AF652" s="132"/>
      <c r="AG652" s="132"/>
      <c r="AH652" s="132"/>
      <c r="AI652" s="132"/>
      <c r="AJ652" s="132"/>
      <c r="AK652" s="132"/>
      <c r="AL652" s="132"/>
      <c r="AM652" s="132"/>
      <c r="AN652" s="132"/>
      <c r="AO652" s="132"/>
      <c r="AP652" s="132"/>
      <c r="AQ652" s="132"/>
    </row>
    <row r="653" spans="1:43" ht="21.75" customHeight="1">
      <c r="A653" s="138"/>
      <c r="B653" s="133" t="str">
        <f t="array" ref="B653">INDEX(รายชื่ออาจารย์ตามสาขา!$C:$C,MATCH('เอกสารหมายเลข 1 ส่งเสิรม (2)'!$T653,รายชื่ออาจารย์ตามสาขา!$B:$B,0))</f>
        <v>ผศ.ณีรนุช  วรไธสง</v>
      </c>
      <c r="C653" s="133" t="str">
        <f t="array" ref="C653">INDEX(รายชื่ออาจารย์ตามสาขา!$D:$D,MATCH('เอกสารหมายเลข 1 ส่งเสิรม (2)'!$T653,รายชื่ออาจารย์ตามสาขา!$B:$B,0))</f>
        <v>คณะวิทยาศาสตร์และเทคโนโลยี</v>
      </c>
      <c r="D653" s="134" t="str">
        <f t="array" ref="D653">INDEX(รายชื่ออาจารย์ตามสาขา!$E:$E,MATCH('เอกสารหมายเลข 1 ส่งเสิรม (2)'!$T653,รายชื่ออาจารย์ตามสาขา!$B:$B,0))</f>
        <v>สาขาวิชาวิทยาศาสตร์สุขภาพ</v>
      </c>
      <c r="E653" s="134"/>
      <c r="F653" s="134"/>
      <c r="G653" s="134"/>
      <c r="H653" s="134"/>
      <c r="I653" s="134" t="e">
        <f t="array" aca="1" ref="I653" ca="1">_xludf.IFNA(INDEX(รายชื่ออาจารย์ตามสาขา!$F:$F,MATCH('เอกสารหมายเลข 1 ส่งเสิรม (2)'!$T653,รายชื่ออาจารย์ตามสาขา!$B:$B,0)),"บุคคลภายนอก")</f>
        <v>#NAME?</v>
      </c>
      <c r="J653" s="135" t="e">
        <f t="shared" ref="J653:J657" ca="1" si="659">IF(I653="ข้าราชการพลเรือนในสถาบันอุดมศึกษา",1,0)</f>
        <v>#NAME?</v>
      </c>
      <c r="K653" s="135" t="e">
        <f t="shared" ref="K653:K657" ca="1" si="660">IF(I653="พนักงานมหาวิทยาลัย",1,0)</f>
        <v>#NAME?</v>
      </c>
      <c r="L653" s="135"/>
      <c r="M653" s="135" t="e">
        <f t="shared" ref="M653:M657" ca="1" si="661">IF(I653="ลูกจ้างชั่วคราวรายเดือน",1,0)</f>
        <v>#NAME?</v>
      </c>
      <c r="N653" s="135" t="e">
        <f t="shared" ref="N653:N657" ca="1" si="662">IF(I653="อาจารย์พิเศษรายชั่วโมง",1,0)</f>
        <v>#NAME?</v>
      </c>
      <c r="O653" s="135" t="e">
        <f t="shared" ref="O653:O657" ca="1" si="663">IF(I653="บุคคลภายนอก",1,0)</f>
        <v>#NAME?</v>
      </c>
      <c r="P653" s="135" t="e">
        <f t="shared" ca="1" si="428"/>
        <v>#NAME?</v>
      </c>
      <c r="Q653" s="138"/>
      <c r="R653" s="138"/>
      <c r="S653" s="134"/>
      <c r="T653" s="140">
        <v>3470101524715</v>
      </c>
      <c r="U653" s="140">
        <v>3470101524715</v>
      </c>
      <c r="V653" s="131">
        <f t="shared" si="429"/>
        <v>1</v>
      </c>
      <c r="W653" s="68" t="e">
        <f t="shared" ca="1" si="430"/>
        <v>#NAME?</v>
      </c>
      <c r="X653" s="139"/>
      <c r="Y653" s="139"/>
      <c r="Z653" s="139"/>
      <c r="AA653" s="139"/>
      <c r="AB653" s="139"/>
      <c r="AC653" s="139"/>
      <c r="AD653" s="139"/>
      <c r="AE653" s="139"/>
      <c r="AF653" s="139"/>
      <c r="AG653" s="139"/>
      <c r="AH653" s="139"/>
      <c r="AI653" s="139"/>
      <c r="AJ653" s="139"/>
      <c r="AK653" s="139"/>
      <c r="AL653" s="139"/>
      <c r="AM653" s="139"/>
      <c r="AN653" s="139"/>
      <c r="AO653" s="139"/>
      <c r="AP653" s="139"/>
      <c r="AQ653" s="139"/>
    </row>
    <row r="654" spans="1:43" ht="21.75" customHeight="1">
      <c r="A654" s="138"/>
      <c r="B654" s="133" t="str">
        <f t="array" ref="B654">INDEX(รายชื่ออาจารย์ตามสาขา!$C:$C,MATCH('เอกสารหมายเลข 1 ส่งเสิรม (2)'!$T654,รายชื่ออาจารย์ตามสาขา!$B:$B,0))</f>
        <v>นายภูวสิทธิ์  ภูลวรรณ</v>
      </c>
      <c r="C654" s="133" t="str">
        <f t="array" ref="C654">INDEX(รายชื่ออาจารย์ตามสาขา!$D:$D,MATCH('เอกสารหมายเลข 1 ส่งเสิรม (2)'!$T654,รายชื่ออาจารย์ตามสาขา!$B:$B,0))</f>
        <v>คณะวิทยาศาสตร์และเทคโนโลยี</v>
      </c>
      <c r="D654" s="134" t="str">
        <f t="array" ref="D654">INDEX(รายชื่ออาจารย์ตามสาขา!$E:$E,MATCH('เอกสารหมายเลข 1 ส่งเสิรม (2)'!$T654,รายชื่ออาจารย์ตามสาขา!$B:$B,0))</f>
        <v>สาขาวิชาวิทยาศาสตร์สุขภาพ</v>
      </c>
      <c r="E654" s="134"/>
      <c r="F654" s="134"/>
      <c r="G654" s="134"/>
      <c r="H654" s="134"/>
      <c r="I654" s="134" t="e">
        <f t="array" aca="1" ref="I654" ca="1">_xludf.IFNA(INDEX(รายชื่ออาจารย์ตามสาขา!$F:$F,MATCH('เอกสารหมายเลข 1 ส่งเสิรม (2)'!$T654,รายชื่ออาจารย์ตามสาขา!$B:$B,0)),"บุคคลภายนอก")</f>
        <v>#NAME?</v>
      </c>
      <c r="J654" s="135" t="e">
        <f t="shared" ca="1" si="659"/>
        <v>#NAME?</v>
      </c>
      <c r="K654" s="135" t="e">
        <f t="shared" ca="1" si="660"/>
        <v>#NAME?</v>
      </c>
      <c r="L654" s="135"/>
      <c r="M654" s="135" t="e">
        <f t="shared" ca="1" si="661"/>
        <v>#NAME?</v>
      </c>
      <c r="N654" s="135" t="e">
        <f t="shared" ca="1" si="662"/>
        <v>#NAME?</v>
      </c>
      <c r="O654" s="135" t="e">
        <f t="shared" ca="1" si="663"/>
        <v>#NAME?</v>
      </c>
      <c r="P654" s="135" t="e">
        <f t="shared" ca="1" si="428"/>
        <v>#NAME?</v>
      </c>
      <c r="Q654" s="138"/>
      <c r="R654" s="138"/>
      <c r="S654" s="134"/>
      <c r="T654" s="140">
        <v>1479900133727</v>
      </c>
      <c r="U654" s="140">
        <v>1479900133727</v>
      </c>
      <c r="V654" s="131">
        <f t="shared" si="429"/>
        <v>1</v>
      </c>
      <c r="W654" s="68" t="e">
        <f t="shared" ca="1" si="430"/>
        <v>#NAME?</v>
      </c>
      <c r="X654" s="139"/>
      <c r="Y654" s="139"/>
      <c r="Z654" s="139"/>
      <c r="AA654" s="139"/>
      <c r="AB654" s="139"/>
      <c r="AC654" s="139"/>
      <c r="AD654" s="139"/>
      <c r="AE654" s="139"/>
      <c r="AF654" s="139"/>
      <c r="AG654" s="139"/>
      <c r="AH654" s="139"/>
      <c r="AI654" s="139"/>
      <c r="AJ654" s="139"/>
      <c r="AK654" s="139"/>
      <c r="AL654" s="139"/>
      <c r="AM654" s="139"/>
      <c r="AN654" s="139"/>
      <c r="AO654" s="139"/>
      <c r="AP654" s="139"/>
      <c r="AQ654" s="139"/>
    </row>
    <row r="655" spans="1:43" ht="21.75" customHeight="1">
      <c r="A655" s="138"/>
      <c r="B655" s="133" t="str">
        <f t="array" ref="B655">INDEX(รายชื่ออาจารย์ตามสาขา!$C:$C,MATCH('เอกสารหมายเลข 1 ส่งเสิรม (2)'!$T655,รายชื่ออาจารย์ตามสาขา!$B:$B,0))</f>
        <v>นางสาววิบูลย์สุข  ตาลกุล</v>
      </c>
      <c r="C655" s="133" t="str">
        <f t="array" ref="C655">INDEX(รายชื่ออาจารย์ตามสาขา!$D:$D,MATCH('เอกสารหมายเลข 1 ส่งเสิรม (2)'!$T655,รายชื่ออาจารย์ตามสาขา!$B:$B,0))</f>
        <v>คณะวิทยาศาสตร์และเทคโนโลยี</v>
      </c>
      <c r="D655" s="134" t="str">
        <f t="array" ref="D655">INDEX(รายชื่ออาจารย์ตามสาขา!$E:$E,MATCH('เอกสารหมายเลข 1 ส่งเสิรม (2)'!$T655,รายชื่ออาจารย์ตามสาขา!$B:$B,0))</f>
        <v>สาขาวิชาวิทยาศาสตร์สุขภาพ</v>
      </c>
      <c r="E655" s="134"/>
      <c r="F655" s="134"/>
      <c r="G655" s="134"/>
      <c r="H655" s="134"/>
      <c r="I655" s="134" t="e">
        <f t="array" aca="1" ref="I655" ca="1">_xludf.IFNA(INDEX(รายชื่ออาจารย์ตามสาขา!$F:$F,MATCH('เอกสารหมายเลข 1 ส่งเสิรม (2)'!$T655,รายชื่ออาจารย์ตามสาขา!$B:$B,0)),"บุคคลภายนอก")</f>
        <v>#NAME?</v>
      </c>
      <c r="J655" s="135" t="e">
        <f t="shared" ca="1" si="659"/>
        <v>#NAME?</v>
      </c>
      <c r="K655" s="135" t="e">
        <f t="shared" ca="1" si="660"/>
        <v>#NAME?</v>
      </c>
      <c r="L655" s="135"/>
      <c r="M655" s="135" t="e">
        <f t="shared" ca="1" si="661"/>
        <v>#NAME?</v>
      </c>
      <c r="N655" s="135" t="e">
        <f t="shared" ca="1" si="662"/>
        <v>#NAME?</v>
      </c>
      <c r="O655" s="135" t="e">
        <f t="shared" ca="1" si="663"/>
        <v>#NAME?</v>
      </c>
      <c r="P655" s="135" t="e">
        <f t="shared" ca="1" si="428"/>
        <v>#NAME?</v>
      </c>
      <c r="Q655" s="138"/>
      <c r="R655" s="138"/>
      <c r="S655" s="134"/>
      <c r="T655" s="140">
        <v>3470100838295</v>
      </c>
      <c r="U655" s="140">
        <v>3470100838295</v>
      </c>
      <c r="V655" s="131">
        <f t="shared" si="429"/>
        <v>1</v>
      </c>
      <c r="W655" s="68" t="e">
        <f t="shared" ca="1" si="430"/>
        <v>#NAME?</v>
      </c>
      <c r="X655" s="139"/>
      <c r="Y655" s="139"/>
      <c r="Z655" s="139"/>
      <c r="AA655" s="139"/>
      <c r="AB655" s="139"/>
      <c r="AC655" s="139"/>
      <c r="AD655" s="139"/>
      <c r="AE655" s="139"/>
      <c r="AF655" s="139"/>
      <c r="AG655" s="139"/>
      <c r="AH655" s="139"/>
      <c r="AI655" s="139"/>
      <c r="AJ655" s="139"/>
      <c r="AK655" s="139"/>
      <c r="AL655" s="139"/>
      <c r="AM655" s="139"/>
      <c r="AN655" s="139"/>
      <c r="AO655" s="139"/>
      <c r="AP655" s="139"/>
      <c r="AQ655" s="139"/>
    </row>
    <row r="656" spans="1:43" ht="21.75" customHeight="1">
      <c r="A656" s="138"/>
      <c r="B656" s="133" t="str">
        <f t="array" ref="B656">INDEX(รายชื่ออาจารย์ตามสาขา!$C:$C,MATCH('เอกสารหมายเลข 1 ส่งเสิรม (2)'!$T656,รายชื่ออาจารย์ตามสาขา!$B:$B,0))</f>
        <v>นางสาวศศิวรรณ  ทัศนเอี่ยม</v>
      </c>
      <c r="C656" s="133" t="str">
        <f t="array" ref="C656">INDEX(รายชื่ออาจารย์ตามสาขา!$D:$D,MATCH('เอกสารหมายเลข 1 ส่งเสิรม (2)'!$T656,รายชื่ออาจารย์ตามสาขา!$B:$B,0))</f>
        <v>คณะวิทยาศาสตร์และเทคโนโลยี</v>
      </c>
      <c r="D656" s="134" t="str">
        <f t="array" ref="D656">INDEX(รายชื่ออาจารย์ตามสาขา!$E:$E,MATCH('เอกสารหมายเลข 1 ส่งเสิรม (2)'!$T656,รายชื่ออาจารย์ตามสาขา!$B:$B,0))</f>
        <v>สาขาวิชาวิทยาศาสตร์สุขภาพ</v>
      </c>
      <c r="E656" s="134"/>
      <c r="F656" s="134"/>
      <c r="G656" s="134"/>
      <c r="H656" s="134"/>
      <c r="I656" s="134" t="e">
        <f t="array" aca="1" ref="I656" ca="1">_xludf.IFNA(INDEX(รายชื่ออาจารย์ตามสาขา!$F:$F,MATCH('เอกสารหมายเลข 1 ส่งเสิรม (2)'!$T656,รายชื่ออาจารย์ตามสาขา!$B:$B,0)),"บุคคลภายนอก")</f>
        <v>#NAME?</v>
      </c>
      <c r="J656" s="135" t="e">
        <f t="shared" ca="1" si="659"/>
        <v>#NAME?</v>
      </c>
      <c r="K656" s="135" t="e">
        <f t="shared" ca="1" si="660"/>
        <v>#NAME?</v>
      </c>
      <c r="L656" s="135"/>
      <c r="M656" s="135" t="e">
        <f t="shared" ca="1" si="661"/>
        <v>#NAME?</v>
      </c>
      <c r="N656" s="135" t="e">
        <f t="shared" ca="1" si="662"/>
        <v>#NAME?</v>
      </c>
      <c r="O656" s="135" t="e">
        <f t="shared" ca="1" si="663"/>
        <v>#NAME?</v>
      </c>
      <c r="P656" s="135" t="e">
        <f t="shared" ca="1" si="428"/>
        <v>#NAME?</v>
      </c>
      <c r="Q656" s="138"/>
      <c r="R656" s="153">
        <v>1</v>
      </c>
      <c r="S656" s="134"/>
      <c r="T656" s="140">
        <v>3479900007213</v>
      </c>
      <c r="U656" s="140">
        <v>3479900007213</v>
      </c>
      <c r="V656" s="131">
        <f t="shared" si="429"/>
        <v>1</v>
      </c>
      <c r="W656" s="68" t="e">
        <f t="shared" ca="1" si="430"/>
        <v>#NAME?</v>
      </c>
      <c r="X656" s="139"/>
      <c r="Y656" s="139"/>
      <c r="Z656" s="139"/>
      <c r="AA656" s="139"/>
      <c r="AB656" s="139"/>
      <c r="AC656" s="139"/>
      <c r="AD656" s="139"/>
      <c r="AE656" s="139"/>
      <c r="AF656" s="139"/>
      <c r="AG656" s="139"/>
      <c r="AH656" s="139"/>
      <c r="AI656" s="139"/>
      <c r="AJ656" s="139"/>
      <c r="AK656" s="139"/>
      <c r="AL656" s="139"/>
      <c r="AM656" s="139"/>
      <c r="AN656" s="139"/>
      <c r="AO656" s="139"/>
      <c r="AP656" s="139"/>
      <c r="AQ656" s="139"/>
    </row>
    <row r="657" spans="1:43" ht="21.75" customHeight="1">
      <c r="A657" s="138"/>
      <c r="B657" s="133" t="str">
        <f t="array" ref="B657">INDEX(รายชื่ออาจารย์ตามสาขา!$C:$C,MATCH('เอกสารหมายเลข 1 ส่งเสิรม (2)'!$T657,รายชื่ออาจารย์ตามสาขา!$B:$B,0))</f>
        <v>นายศศิพงศ์  ทิพย์รัชดาพร</v>
      </c>
      <c r="C657" s="133" t="str">
        <f t="array" ref="C657">INDEX(รายชื่ออาจารย์ตามสาขา!$D:$D,MATCH('เอกสารหมายเลข 1 ส่งเสิรม (2)'!$T657,รายชื่ออาจารย์ตามสาขา!$B:$B,0))</f>
        <v>คณะวิทยาศาสตร์และเทคโนโลยี</v>
      </c>
      <c r="D657" s="134" t="str">
        <f t="array" ref="D657">INDEX(รายชื่ออาจารย์ตามสาขา!$E:$E,MATCH('เอกสารหมายเลข 1 ส่งเสิรม (2)'!$T657,รายชื่ออาจารย์ตามสาขา!$B:$B,0))</f>
        <v>สาขาวิชาวิทยาศาสตร์สุขภาพ</v>
      </c>
      <c r="E657" s="134"/>
      <c r="F657" s="134"/>
      <c r="G657" s="134"/>
      <c r="H657" s="134"/>
      <c r="I657" s="134" t="e">
        <f t="array" aca="1" ref="I657" ca="1">_xludf.IFNA(INDEX(รายชื่ออาจารย์ตามสาขา!$F:$F,MATCH('เอกสารหมายเลข 1 ส่งเสิรม (2)'!$T657,รายชื่ออาจารย์ตามสาขา!$B:$B,0)),"บุคคลภายนอก")</f>
        <v>#NAME?</v>
      </c>
      <c r="J657" s="135" t="e">
        <f t="shared" ca="1" si="659"/>
        <v>#NAME?</v>
      </c>
      <c r="K657" s="135" t="e">
        <f t="shared" ca="1" si="660"/>
        <v>#NAME?</v>
      </c>
      <c r="L657" s="135"/>
      <c r="M657" s="135" t="e">
        <f t="shared" ca="1" si="661"/>
        <v>#NAME?</v>
      </c>
      <c r="N657" s="135" t="e">
        <f t="shared" ca="1" si="662"/>
        <v>#NAME?</v>
      </c>
      <c r="O657" s="135" t="e">
        <f t="shared" ca="1" si="663"/>
        <v>#NAME?</v>
      </c>
      <c r="P657" s="135" t="e">
        <f t="shared" ca="1" si="428"/>
        <v>#NAME?</v>
      </c>
      <c r="Q657" s="138"/>
      <c r="R657" s="138"/>
      <c r="S657" s="134"/>
      <c r="T657" s="140">
        <v>2479900001641</v>
      </c>
      <c r="U657" s="140">
        <v>2479900001641</v>
      </c>
      <c r="V657" s="131">
        <f t="shared" si="429"/>
        <v>1</v>
      </c>
      <c r="W657" s="68" t="e">
        <f t="shared" ca="1" si="430"/>
        <v>#NAME?</v>
      </c>
      <c r="X657" s="139"/>
      <c r="Y657" s="139"/>
      <c r="Z657" s="139"/>
      <c r="AA657" s="139"/>
      <c r="AB657" s="139"/>
      <c r="AC657" s="139"/>
      <c r="AD657" s="139"/>
      <c r="AE657" s="139"/>
      <c r="AF657" s="139"/>
      <c r="AG657" s="139"/>
      <c r="AH657" s="139"/>
      <c r="AI657" s="139"/>
      <c r="AJ657" s="139"/>
      <c r="AK657" s="139"/>
      <c r="AL657" s="139"/>
      <c r="AM657" s="139"/>
      <c r="AN657" s="139"/>
      <c r="AO657" s="139"/>
      <c r="AP657" s="139"/>
      <c r="AQ657" s="139"/>
    </row>
    <row r="658" spans="1:43" ht="21.75" customHeight="1">
      <c r="A658" s="138"/>
      <c r="B658" s="133" t="s">
        <v>899</v>
      </c>
      <c r="C658" s="133" t="s">
        <v>496</v>
      </c>
      <c r="D658" s="134" t="s">
        <v>688</v>
      </c>
      <c r="E658" s="134"/>
      <c r="F658" s="134"/>
      <c r="G658" s="134"/>
      <c r="H658" s="134"/>
      <c r="I658" s="134" t="s">
        <v>62</v>
      </c>
      <c r="J658" s="135"/>
      <c r="K658" s="135"/>
      <c r="L658" s="135"/>
      <c r="M658" s="135"/>
      <c r="N658" s="135"/>
      <c r="O658" s="135"/>
      <c r="P658" s="160"/>
      <c r="Q658" s="138"/>
      <c r="R658" s="153">
        <v>1</v>
      </c>
      <c r="S658" s="134"/>
      <c r="T658" s="140"/>
      <c r="U658" s="140"/>
      <c r="V658" s="131"/>
      <c r="W658" s="68"/>
      <c r="X658" s="139"/>
      <c r="Y658" s="139"/>
      <c r="Z658" s="139"/>
      <c r="AA658" s="139"/>
      <c r="AB658" s="139"/>
      <c r="AC658" s="139"/>
      <c r="AD658" s="139"/>
      <c r="AE658" s="139"/>
      <c r="AF658" s="139"/>
      <c r="AG658" s="139"/>
      <c r="AH658" s="139"/>
      <c r="AI658" s="139"/>
      <c r="AJ658" s="139"/>
      <c r="AK658" s="139"/>
      <c r="AL658" s="139"/>
      <c r="AM658" s="139"/>
      <c r="AN658" s="139"/>
      <c r="AO658" s="139"/>
      <c r="AP658" s="139"/>
      <c r="AQ658" s="139"/>
    </row>
    <row r="659" spans="1:43" ht="21.75" customHeight="1">
      <c r="A659" s="138"/>
      <c r="B659" s="133"/>
      <c r="C659" s="133"/>
      <c r="D659" s="134"/>
      <c r="E659" s="134"/>
      <c r="F659" s="134"/>
      <c r="G659" s="134"/>
      <c r="H659" s="134"/>
      <c r="I659" s="134"/>
      <c r="J659" s="135"/>
      <c r="K659" s="135"/>
      <c r="L659" s="135"/>
      <c r="M659" s="135"/>
      <c r="N659" s="135"/>
      <c r="O659" s="135"/>
      <c r="P659" s="160"/>
      <c r="Q659" s="138"/>
      <c r="R659" s="138"/>
      <c r="S659" s="134" t="e">
        <f t="array" aca="1" ref="S659" ca="1">_xludf.IFNA(INDEX(รายชื่ออาจารย์ตามสาขา!$D:$D,MATCH('เอกสารหมายเลข 1 ส่งเสิรม (2)'!$T659,รายชื่ออาจารย์ตามสาขา!$B:$B,0)),"")</f>
        <v>#NAME?</v>
      </c>
      <c r="T659" s="140"/>
      <c r="U659" s="140"/>
      <c r="V659" s="131">
        <f t="shared" ref="V659:V688" si="664">COUNTIF($U:$U,U659)</f>
        <v>0</v>
      </c>
      <c r="W659" s="68">
        <f t="shared" ref="W659:W661" si="665">P659-V659</f>
        <v>0</v>
      </c>
      <c r="X659" s="139"/>
      <c r="Y659" s="139"/>
      <c r="Z659" s="139"/>
      <c r="AA659" s="139"/>
      <c r="AB659" s="139"/>
      <c r="AC659" s="139"/>
      <c r="AD659" s="139"/>
      <c r="AE659" s="139"/>
      <c r="AF659" s="139"/>
      <c r="AG659" s="139"/>
      <c r="AH659" s="139"/>
      <c r="AI659" s="139"/>
      <c r="AJ659" s="139"/>
      <c r="AK659" s="139"/>
      <c r="AL659" s="139"/>
      <c r="AM659" s="139"/>
      <c r="AN659" s="139"/>
      <c r="AO659" s="139"/>
      <c r="AP659" s="139"/>
      <c r="AQ659" s="139"/>
    </row>
    <row r="660" spans="1:43" ht="21.75" customHeight="1">
      <c r="A660" s="141" t="str">
        <f>C662</f>
        <v>สำนักงานอธิการบดี กองกลาง</v>
      </c>
      <c r="B660" s="141"/>
      <c r="C660" s="141"/>
      <c r="D660" s="142"/>
      <c r="E660" s="142"/>
      <c r="F660" s="142"/>
      <c r="G660" s="142"/>
      <c r="H660" s="142" t="str">
        <f>F660&amp; " สาขา"&amp;D660&amp;" "&amp;E660&amp;" ปี "&amp;G660</f>
        <v xml:space="preserve"> สาขา  ปี </v>
      </c>
      <c r="I660" s="142"/>
      <c r="J660" s="143" t="e">
        <f t="shared" ref="J660:N660" ca="1" si="666">SUMIF($C:$C,$A660,J:J)</f>
        <v>#NAME?</v>
      </c>
      <c r="K660" s="143" t="e">
        <f t="shared" ca="1" si="666"/>
        <v>#NAME?</v>
      </c>
      <c r="L660" s="143">
        <f t="shared" si="666"/>
        <v>0</v>
      </c>
      <c r="M660" s="143" t="e">
        <f t="shared" ca="1" si="666"/>
        <v>#NAME?</v>
      </c>
      <c r="N660" s="169" t="e">
        <f t="shared" ca="1" si="666"/>
        <v>#NAME?</v>
      </c>
      <c r="O660" s="169">
        <f>IF(I660="บุคคลภายนอก",1,0)</f>
        <v>0</v>
      </c>
      <c r="P660" s="169" t="e">
        <f ca="1">SUM(J660:O660)</f>
        <v>#NAME?</v>
      </c>
      <c r="Q660" s="146"/>
      <c r="R660" s="146"/>
      <c r="S660" s="170" t="e">
        <f t="array" aca="1" ref="S660" ca="1">_xludf.IFNA(INDEX(รายชื่ออาจารย์ตามสาขา!$D:$D,MATCH('เอกสารหมายเลข 1 ส่งเสิรม (2)'!$T660,รายชื่ออาจารย์ตามสาขา!$B:$B,0)),"")</f>
        <v>#NAME?</v>
      </c>
      <c r="T660" s="56"/>
      <c r="U660" s="56"/>
      <c r="V660" s="68">
        <f t="shared" si="664"/>
        <v>0</v>
      </c>
      <c r="W660" s="68" t="e">
        <f t="shared" ca="1" si="665"/>
        <v>#NAME?</v>
      </c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</row>
    <row r="661" spans="1:43" ht="21.75" customHeight="1">
      <c r="A661" s="204" t="s">
        <v>38</v>
      </c>
      <c r="B661" s="205"/>
      <c r="C661" s="209"/>
      <c r="D661" s="208"/>
      <c r="E661" s="208"/>
      <c r="F661" s="208"/>
      <c r="G661" s="208"/>
      <c r="H661" s="208"/>
      <c r="I661" s="208"/>
      <c r="J661" s="211"/>
      <c r="K661" s="211"/>
      <c r="L661" s="211"/>
      <c r="M661" s="211"/>
      <c r="N661" s="211"/>
      <c r="O661" s="211"/>
      <c r="P661" s="212"/>
      <c r="Q661" s="207"/>
      <c r="R661" s="207"/>
      <c r="S661" s="208" t="e">
        <f t="array" aca="1" ref="S661" ca="1">_xludf.IFNA(INDEX(รายชื่ออาจารย์ตามสาขา!$D:$D,MATCH('เอกสารหมายเลข 1 ส่งเสิรม (2)'!$T661,รายชื่ออาจารย์ตามสาขา!$B:$B,0)),"")</f>
        <v>#NAME?</v>
      </c>
      <c r="T661" s="112"/>
      <c r="U661" s="112"/>
      <c r="V661" s="95">
        <f t="shared" si="664"/>
        <v>0</v>
      </c>
      <c r="W661" s="95">
        <f t="shared" si="665"/>
        <v>0</v>
      </c>
      <c r="X661" s="96"/>
      <c r="Y661" s="96"/>
      <c r="Z661" s="96"/>
      <c r="AA661" s="96"/>
      <c r="AB661" s="96"/>
      <c r="AC661" s="96"/>
      <c r="AD661" s="96"/>
      <c r="AE661" s="96"/>
      <c r="AF661" s="96"/>
      <c r="AG661" s="96"/>
      <c r="AH661" s="96"/>
      <c r="AI661" s="96"/>
      <c r="AJ661" s="96"/>
      <c r="AK661" s="96"/>
      <c r="AL661" s="96"/>
      <c r="AM661" s="96"/>
      <c r="AN661" s="96"/>
      <c r="AO661" s="96"/>
      <c r="AP661" s="96"/>
      <c r="AQ661" s="96"/>
    </row>
    <row r="662" spans="1:43" ht="21.75" customHeight="1">
      <c r="A662" s="207"/>
      <c r="B662" s="209" t="str">
        <f t="array" ref="B662">INDEX(รายชื่ออาจารย์ตามสาขา!$C:$C,MATCH('เอกสารหมายเลข 1 ส่งเสิรม (2)'!$T662,รายชื่ออาจารย์ตามสาขา!$B:$B,0))</f>
        <v>นายดิสพงษ์  อัมภาผล</v>
      </c>
      <c r="C662" s="209" t="str">
        <f t="array" ref="C662">INDEX(รายชื่ออาจารย์ตามสาขา!$D:$D,MATCH('เอกสารหมายเลข 1 ส่งเสิรม (2)'!$T662,รายชื่ออาจารย์ตามสาขา!$B:$B,0))</f>
        <v>สำนักงานอธิการบดี กองกลาง</v>
      </c>
      <c r="D662" s="208" t="str">
        <f t="array" ref="D662">INDEX(รายชื่ออาจารย์ตามสาขา!$E:$E,MATCH('เอกสารหมายเลข 1 ส่งเสิรม (2)'!$T662,รายชื่ออาจารย์ตามสาขา!$B:$B,0))</f>
        <v>สำนักงานอธิการบดี กองกลาง โรงเรียนวิถีธรรมแห่งมหาวิทยาลัยราชภัฏสกลนคร</v>
      </c>
      <c r="E662" s="208"/>
      <c r="F662" s="208"/>
      <c r="G662" s="208"/>
      <c r="H662" s="208"/>
      <c r="I662" s="208" t="e">
        <f t="array" aca="1" ref="I662" ca="1">_xludf.IFNA(INDEX(รายชื่ออาจารย์ตามสาขา!$F:$F,MATCH('เอกสารหมายเลข 1 ส่งเสิรม (2)'!$T662,รายชื่ออาจารย์ตามสาขา!$B:$B,0)),"บุคคลภายนอก")</f>
        <v>#NAME?</v>
      </c>
      <c r="J662" s="211" t="e">
        <f t="shared" ref="J662:J688" ca="1" si="667">IF(I662="ข้าราชการพลเรือนในสถาบันอุดมศึกษา",1,0)</f>
        <v>#NAME?</v>
      </c>
      <c r="K662" s="211" t="e">
        <f t="shared" ref="K662:K688" ca="1" si="668">IF(I662="พนักงานมหาวิทยาลัย",1,0)</f>
        <v>#NAME?</v>
      </c>
      <c r="L662" s="211"/>
      <c r="M662" s="211" t="e">
        <f t="shared" ref="M662:M688" ca="1" si="669">IF(I662="ลูกจ้างชั่วคราวรายเดือน",1,0)</f>
        <v>#NAME?</v>
      </c>
      <c r="N662" s="211" t="e">
        <f t="shared" ref="N662:N688" ca="1" si="670">IF(I662="อาจารย์พิเศษรายชั่วโมง",1,0)</f>
        <v>#NAME?</v>
      </c>
      <c r="O662" s="211" t="e">
        <f t="shared" ref="O662:O688" ca="1" si="671">IF(I662="บุคคลภายนอก",1,0)</f>
        <v>#NAME?</v>
      </c>
      <c r="P662" s="211" t="e">
        <f t="shared" ref="P662:P688" ca="1" si="672">SUM(J662:O662)</f>
        <v>#NAME?</v>
      </c>
      <c r="Q662" s="207"/>
      <c r="R662" s="207"/>
      <c r="S662" s="208"/>
      <c r="T662" s="112">
        <v>1419900227713</v>
      </c>
      <c r="U662" s="112"/>
      <c r="V662" s="95">
        <f t="shared" si="664"/>
        <v>0</v>
      </c>
      <c r="W662" s="95"/>
      <c r="X662" s="96"/>
      <c r="Y662" s="96"/>
      <c r="Z662" s="96"/>
      <c r="AA662" s="96"/>
      <c r="AB662" s="96"/>
      <c r="AC662" s="96"/>
      <c r="AD662" s="96"/>
      <c r="AE662" s="96"/>
      <c r="AF662" s="96"/>
      <c r="AG662" s="96"/>
      <c r="AH662" s="96"/>
      <c r="AI662" s="96"/>
      <c r="AJ662" s="96"/>
      <c r="AK662" s="96"/>
      <c r="AL662" s="96"/>
      <c r="AM662" s="96"/>
      <c r="AN662" s="96"/>
      <c r="AO662" s="96"/>
      <c r="AP662" s="96"/>
      <c r="AQ662" s="96"/>
    </row>
    <row r="663" spans="1:43" ht="21.75" customHeight="1">
      <c r="A663" s="207"/>
      <c r="B663" s="209" t="str">
        <f t="array" ref="B663">INDEX(รายชื่ออาจารย์ตามสาขา!$C:$C,MATCH('เอกสารหมายเลข 1 ส่งเสิรม (2)'!$T663,รายชื่ออาจารย์ตามสาขา!$B:$B,0))</f>
        <v>นายวัชรกรณ์  ฉายพล</v>
      </c>
      <c r="C663" s="209" t="str">
        <f t="array" ref="C663">INDEX(รายชื่ออาจารย์ตามสาขา!$D:$D,MATCH('เอกสารหมายเลข 1 ส่งเสิรม (2)'!$T663,รายชื่ออาจารย์ตามสาขา!$B:$B,0))</f>
        <v>สำนักงานอธิการบดี กองกลาง</v>
      </c>
      <c r="D663" s="208" t="str">
        <f t="array" ref="D663">INDEX(รายชื่ออาจารย์ตามสาขา!$E:$E,MATCH('เอกสารหมายเลข 1 ส่งเสิรม (2)'!$T663,รายชื่ออาจารย์ตามสาขา!$B:$B,0))</f>
        <v>สำนักงานอธิการบดี กองกลาง โรงเรียนวิถีธรรมแห่งมหาวิทยาลัยราชภัฏสกลนคร</v>
      </c>
      <c r="E663" s="208"/>
      <c r="F663" s="208"/>
      <c r="G663" s="208"/>
      <c r="H663" s="208"/>
      <c r="I663" s="208" t="e">
        <f t="array" aca="1" ref="I663" ca="1">_xludf.IFNA(INDEX(รายชื่ออาจารย์ตามสาขา!$F:$F,MATCH('เอกสารหมายเลข 1 ส่งเสิรม (2)'!$T663,รายชื่ออาจารย์ตามสาขา!$B:$B,0)),"บุคคลภายนอก")</f>
        <v>#NAME?</v>
      </c>
      <c r="J663" s="211" t="e">
        <f t="shared" ca="1" si="667"/>
        <v>#NAME?</v>
      </c>
      <c r="K663" s="211" t="e">
        <f t="shared" ca="1" si="668"/>
        <v>#NAME?</v>
      </c>
      <c r="L663" s="211"/>
      <c r="M663" s="211" t="e">
        <f t="shared" ca="1" si="669"/>
        <v>#NAME?</v>
      </c>
      <c r="N663" s="211" t="e">
        <f t="shared" ca="1" si="670"/>
        <v>#NAME?</v>
      </c>
      <c r="O663" s="211" t="e">
        <f t="shared" ca="1" si="671"/>
        <v>#NAME?</v>
      </c>
      <c r="P663" s="211" t="e">
        <f t="shared" ca="1" si="672"/>
        <v>#NAME?</v>
      </c>
      <c r="Q663" s="207"/>
      <c r="R663" s="207"/>
      <c r="S663" s="208"/>
      <c r="T663" s="112">
        <v>1460100164158</v>
      </c>
      <c r="U663" s="112"/>
      <c r="V663" s="95">
        <f t="shared" si="664"/>
        <v>0</v>
      </c>
      <c r="W663" s="95"/>
      <c r="X663" s="96"/>
      <c r="Y663" s="96"/>
      <c r="Z663" s="96"/>
      <c r="AA663" s="96"/>
      <c r="AB663" s="96"/>
      <c r="AC663" s="96"/>
      <c r="AD663" s="96"/>
      <c r="AE663" s="96"/>
      <c r="AF663" s="96"/>
      <c r="AG663" s="96"/>
      <c r="AH663" s="96"/>
      <c r="AI663" s="96"/>
      <c r="AJ663" s="96"/>
      <c r="AK663" s="96"/>
      <c r="AL663" s="96"/>
      <c r="AM663" s="96"/>
      <c r="AN663" s="96"/>
      <c r="AO663" s="96"/>
      <c r="AP663" s="96"/>
      <c r="AQ663" s="96"/>
    </row>
    <row r="664" spans="1:43" ht="21.75" customHeight="1">
      <c r="A664" s="207"/>
      <c r="B664" s="209" t="str">
        <f t="array" ref="B664">INDEX(รายชื่ออาจารย์ตามสาขา!$C:$C,MATCH('เอกสารหมายเลข 1 ส่งเสิรม (2)'!$T664,รายชื่ออาจารย์ตามสาขา!$B:$B,0))</f>
        <v>นางสาวนิภาพร  เขจรโมทย์</v>
      </c>
      <c r="C664" s="209" t="str">
        <f t="array" ref="C664">INDEX(รายชื่ออาจารย์ตามสาขา!$D:$D,MATCH('เอกสารหมายเลข 1 ส่งเสิรม (2)'!$T664,รายชื่ออาจารย์ตามสาขา!$B:$B,0))</f>
        <v>สำนักงานอธิการบดี กองกลาง</v>
      </c>
      <c r="D664" s="208" t="str">
        <f t="array" ref="D664">INDEX(รายชื่ออาจารย์ตามสาขา!$E:$E,MATCH('เอกสารหมายเลข 1 ส่งเสิรม (2)'!$T664,รายชื่ออาจารย์ตามสาขา!$B:$B,0))</f>
        <v>สำนักงานอธิการบดี กองกลาง โรงเรียนวิถีธรรมแห่งมหาวิทยาลัยราชภัฏสกลนคร</v>
      </c>
      <c r="E664" s="208"/>
      <c r="F664" s="208"/>
      <c r="G664" s="208"/>
      <c r="H664" s="208"/>
      <c r="I664" s="208" t="e">
        <f t="array" aca="1" ref="I664" ca="1">_xludf.IFNA(INDEX(รายชื่ออาจารย์ตามสาขา!$F:$F,MATCH('เอกสารหมายเลข 1 ส่งเสิรม (2)'!$T664,รายชื่ออาจารย์ตามสาขา!$B:$B,0)),"บุคคลภายนอก")</f>
        <v>#NAME?</v>
      </c>
      <c r="J664" s="211" t="e">
        <f t="shared" ca="1" si="667"/>
        <v>#NAME?</v>
      </c>
      <c r="K664" s="211" t="e">
        <f t="shared" ca="1" si="668"/>
        <v>#NAME?</v>
      </c>
      <c r="L664" s="211"/>
      <c r="M664" s="211" t="e">
        <f t="shared" ca="1" si="669"/>
        <v>#NAME?</v>
      </c>
      <c r="N664" s="211" t="e">
        <f t="shared" ca="1" si="670"/>
        <v>#NAME?</v>
      </c>
      <c r="O664" s="211" t="e">
        <f t="shared" ca="1" si="671"/>
        <v>#NAME?</v>
      </c>
      <c r="P664" s="211" t="e">
        <f t="shared" ca="1" si="672"/>
        <v>#NAME?</v>
      </c>
      <c r="Q664" s="207"/>
      <c r="R664" s="207"/>
      <c r="S664" s="208"/>
      <c r="T664" s="112">
        <v>1460200032580</v>
      </c>
      <c r="U664" s="112"/>
      <c r="V664" s="95">
        <f t="shared" si="664"/>
        <v>0</v>
      </c>
      <c r="W664" s="95"/>
      <c r="X664" s="96"/>
      <c r="Y664" s="96"/>
      <c r="Z664" s="96"/>
      <c r="AA664" s="96"/>
      <c r="AB664" s="96"/>
      <c r="AC664" s="96"/>
      <c r="AD664" s="96"/>
      <c r="AE664" s="96"/>
      <c r="AF664" s="96"/>
      <c r="AG664" s="96"/>
      <c r="AH664" s="96"/>
      <c r="AI664" s="96"/>
      <c r="AJ664" s="96"/>
      <c r="AK664" s="96"/>
      <c r="AL664" s="96"/>
      <c r="AM664" s="96"/>
      <c r="AN664" s="96"/>
      <c r="AO664" s="96"/>
      <c r="AP664" s="96"/>
      <c r="AQ664" s="96"/>
    </row>
    <row r="665" spans="1:43" ht="21.75" customHeight="1">
      <c r="A665" s="207"/>
      <c r="B665" s="209" t="str">
        <f t="array" ref="B665">INDEX(รายชื่ออาจารย์ตามสาขา!$C:$C,MATCH('เอกสารหมายเลข 1 ส่งเสิรม (2)'!$T665,รายชื่ออาจารย์ตามสาขา!$B:$B,0))</f>
        <v>นางสาวเพชรรัตน์  บุญเสนอ</v>
      </c>
      <c r="C665" s="209" t="str">
        <f t="array" ref="C665">INDEX(รายชื่ออาจารย์ตามสาขา!$D:$D,MATCH('เอกสารหมายเลข 1 ส่งเสิรม (2)'!$T665,รายชื่ออาจารย์ตามสาขา!$B:$B,0))</f>
        <v>สำนักงานอธิการบดี กองกลาง</v>
      </c>
      <c r="D665" s="208" t="str">
        <f t="array" ref="D665">INDEX(รายชื่ออาจารย์ตามสาขา!$E:$E,MATCH('เอกสารหมายเลข 1 ส่งเสิรม (2)'!$T665,รายชื่ออาจารย์ตามสาขา!$B:$B,0))</f>
        <v>สำนักงานอธิการบดี กองกลาง โรงเรียนวิถีธรรมแห่งมหาวิทยาลัยราชภัฏสกลนคร</v>
      </c>
      <c r="E665" s="208"/>
      <c r="F665" s="208"/>
      <c r="G665" s="208"/>
      <c r="H665" s="208"/>
      <c r="I665" s="208" t="e">
        <f t="array" aca="1" ref="I665" ca="1">_xludf.IFNA(INDEX(รายชื่ออาจารย์ตามสาขา!$F:$F,MATCH('เอกสารหมายเลข 1 ส่งเสิรม (2)'!$T665,รายชื่ออาจารย์ตามสาขา!$B:$B,0)),"บุคคลภายนอก")</f>
        <v>#NAME?</v>
      </c>
      <c r="J665" s="211" t="e">
        <f t="shared" ca="1" si="667"/>
        <v>#NAME?</v>
      </c>
      <c r="K665" s="211" t="e">
        <f t="shared" ca="1" si="668"/>
        <v>#NAME?</v>
      </c>
      <c r="L665" s="211"/>
      <c r="M665" s="211" t="e">
        <f t="shared" ca="1" si="669"/>
        <v>#NAME?</v>
      </c>
      <c r="N665" s="211" t="e">
        <f t="shared" ca="1" si="670"/>
        <v>#NAME?</v>
      </c>
      <c r="O665" s="211" t="e">
        <f t="shared" ca="1" si="671"/>
        <v>#NAME?</v>
      </c>
      <c r="P665" s="211" t="e">
        <f t="shared" ca="1" si="672"/>
        <v>#NAME?</v>
      </c>
      <c r="Q665" s="207"/>
      <c r="R665" s="207"/>
      <c r="S665" s="208"/>
      <c r="T665" s="112">
        <v>1461300053458</v>
      </c>
      <c r="U665" s="112"/>
      <c r="V665" s="95">
        <f t="shared" si="664"/>
        <v>0</v>
      </c>
      <c r="W665" s="95"/>
      <c r="X665" s="96"/>
      <c r="Y665" s="96"/>
      <c r="Z665" s="96"/>
      <c r="AA665" s="96"/>
      <c r="AB665" s="96"/>
      <c r="AC665" s="96"/>
      <c r="AD665" s="96"/>
      <c r="AE665" s="96"/>
      <c r="AF665" s="96"/>
      <c r="AG665" s="96"/>
      <c r="AH665" s="96"/>
      <c r="AI665" s="96"/>
      <c r="AJ665" s="96"/>
      <c r="AK665" s="96"/>
      <c r="AL665" s="96"/>
      <c r="AM665" s="96"/>
      <c r="AN665" s="96"/>
      <c r="AO665" s="96"/>
      <c r="AP665" s="96"/>
      <c r="AQ665" s="96"/>
    </row>
    <row r="666" spans="1:43" ht="21.75" customHeight="1">
      <c r="A666" s="207"/>
      <c r="B666" s="209" t="str">
        <f t="array" ref="B666">INDEX(รายชื่ออาจารย์ตามสาขา!$C:$C,MATCH('เอกสารหมายเลข 1 ส่งเสิรม (2)'!$T666,รายชื่ออาจารย์ตามสาขา!$B:$B,0))</f>
        <v>นางสาวภัทรปภา  เหมะธุลิน</v>
      </c>
      <c r="C666" s="209" t="str">
        <f t="array" ref="C666">INDEX(รายชื่ออาจารย์ตามสาขา!$D:$D,MATCH('เอกสารหมายเลข 1 ส่งเสิรม (2)'!$T666,รายชื่ออาจารย์ตามสาขา!$B:$B,0))</f>
        <v>สำนักงานอธิการบดี กองกลาง</v>
      </c>
      <c r="D666" s="208" t="str">
        <f t="array" ref="D666">INDEX(รายชื่ออาจารย์ตามสาขา!$E:$E,MATCH('เอกสารหมายเลข 1 ส่งเสิรม (2)'!$T666,รายชื่ออาจารย์ตามสาขา!$B:$B,0))</f>
        <v>สำนักงานอธิการบดี กองกลาง โรงเรียนวิถีธรรมแห่งมหาวิทยาลัยราชภัฏสกลนคร</v>
      </c>
      <c r="E666" s="208"/>
      <c r="F666" s="208"/>
      <c r="G666" s="208"/>
      <c r="H666" s="208"/>
      <c r="I666" s="208" t="e">
        <f t="array" aca="1" ref="I666" ca="1">_xludf.IFNA(INDEX(รายชื่ออาจารย์ตามสาขา!$F:$F,MATCH('เอกสารหมายเลข 1 ส่งเสิรม (2)'!$T666,รายชื่ออาจารย์ตามสาขา!$B:$B,0)),"บุคคลภายนอก")</f>
        <v>#NAME?</v>
      </c>
      <c r="J666" s="211" t="e">
        <f t="shared" ca="1" si="667"/>
        <v>#NAME?</v>
      </c>
      <c r="K666" s="211" t="e">
        <f t="shared" ca="1" si="668"/>
        <v>#NAME?</v>
      </c>
      <c r="L666" s="211"/>
      <c r="M666" s="211" t="e">
        <f t="shared" ca="1" si="669"/>
        <v>#NAME?</v>
      </c>
      <c r="N666" s="211" t="e">
        <f t="shared" ca="1" si="670"/>
        <v>#NAME?</v>
      </c>
      <c r="O666" s="211" t="e">
        <f t="shared" ca="1" si="671"/>
        <v>#NAME?</v>
      </c>
      <c r="P666" s="211" t="e">
        <f t="shared" ca="1" si="672"/>
        <v>#NAME?</v>
      </c>
      <c r="Q666" s="207"/>
      <c r="R666" s="207"/>
      <c r="S666" s="208"/>
      <c r="T666" s="112">
        <v>1470600041641</v>
      </c>
      <c r="U666" s="112"/>
      <c r="V666" s="95">
        <f t="shared" si="664"/>
        <v>0</v>
      </c>
      <c r="W666" s="95"/>
      <c r="X666" s="96"/>
      <c r="Y666" s="96"/>
      <c r="Z666" s="96"/>
      <c r="AA666" s="96"/>
      <c r="AB666" s="96"/>
      <c r="AC666" s="96"/>
      <c r="AD666" s="96"/>
      <c r="AE666" s="96"/>
      <c r="AF666" s="96"/>
      <c r="AG666" s="96"/>
      <c r="AH666" s="96"/>
      <c r="AI666" s="96"/>
      <c r="AJ666" s="96"/>
      <c r="AK666" s="96"/>
      <c r="AL666" s="96"/>
      <c r="AM666" s="96"/>
      <c r="AN666" s="96"/>
      <c r="AO666" s="96"/>
      <c r="AP666" s="96"/>
      <c r="AQ666" s="96"/>
    </row>
    <row r="667" spans="1:43" ht="21.75" customHeight="1">
      <c r="A667" s="207"/>
      <c r="B667" s="209" t="str">
        <f t="array" ref="B667">INDEX(รายชื่ออาจารย์ตามสาขา!$C:$C,MATCH('เอกสารหมายเลข 1 ส่งเสิรม (2)'!$T667,รายชื่ออาจารย์ตามสาขา!$B:$B,0))</f>
        <v>นางสาวอรวรรณ  โล่ห์คำ</v>
      </c>
      <c r="C667" s="209" t="str">
        <f t="array" ref="C667">INDEX(รายชื่ออาจารย์ตามสาขา!$D:$D,MATCH('เอกสารหมายเลข 1 ส่งเสิรม (2)'!$T667,รายชื่ออาจารย์ตามสาขา!$B:$B,0))</f>
        <v>สำนักงานอธิการบดี กองกลาง</v>
      </c>
      <c r="D667" s="208" t="str">
        <f t="array" ref="D667">INDEX(รายชื่ออาจารย์ตามสาขา!$E:$E,MATCH('เอกสารหมายเลข 1 ส่งเสิรม (2)'!$T667,รายชื่ออาจารย์ตามสาขา!$B:$B,0))</f>
        <v>สำนักงานอธิการบดี กองกลาง โรงเรียนวิถีธรรมแห่งมหาวิทยาลัยราชภัฏสกลนคร</v>
      </c>
      <c r="E667" s="208"/>
      <c r="F667" s="208"/>
      <c r="G667" s="208"/>
      <c r="H667" s="208"/>
      <c r="I667" s="208" t="e">
        <f t="array" aca="1" ref="I667" ca="1">_xludf.IFNA(INDEX(รายชื่ออาจารย์ตามสาขา!$F:$F,MATCH('เอกสารหมายเลข 1 ส่งเสิรม (2)'!$T667,รายชื่ออาจารย์ตามสาขา!$B:$B,0)),"บุคคลภายนอก")</f>
        <v>#NAME?</v>
      </c>
      <c r="J667" s="211" t="e">
        <f t="shared" ca="1" si="667"/>
        <v>#NAME?</v>
      </c>
      <c r="K667" s="211" t="e">
        <f t="shared" ca="1" si="668"/>
        <v>#NAME?</v>
      </c>
      <c r="L667" s="211"/>
      <c r="M667" s="211" t="e">
        <f t="shared" ca="1" si="669"/>
        <v>#NAME?</v>
      </c>
      <c r="N667" s="211" t="e">
        <f t="shared" ca="1" si="670"/>
        <v>#NAME?</v>
      </c>
      <c r="O667" s="211" t="e">
        <f t="shared" ca="1" si="671"/>
        <v>#NAME?</v>
      </c>
      <c r="P667" s="211" t="e">
        <f t="shared" ca="1" si="672"/>
        <v>#NAME?</v>
      </c>
      <c r="Q667" s="207"/>
      <c r="R667" s="207"/>
      <c r="S667" s="208"/>
      <c r="T667" s="112">
        <v>1470800102805</v>
      </c>
      <c r="U667" s="112"/>
      <c r="V667" s="95">
        <f t="shared" si="664"/>
        <v>0</v>
      </c>
      <c r="W667" s="95"/>
      <c r="X667" s="96"/>
      <c r="Y667" s="96"/>
      <c r="Z667" s="96"/>
      <c r="AA667" s="96"/>
      <c r="AB667" s="96"/>
      <c r="AC667" s="96"/>
      <c r="AD667" s="96"/>
      <c r="AE667" s="96"/>
      <c r="AF667" s="96"/>
      <c r="AG667" s="96"/>
      <c r="AH667" s="96"/>
      <c r="AI667" s="96"/>
      <c r="AJ667" s="96"/>
      <c r="AK667" s="96"/>
      <c r="AL667" s="96"/>
      <c r="AM667" s="96"/>
      <c r="AN667" s="96"/>
      <c r="AO667" s="96"/>
      <c r="AP667" s="96"/>
      <c r="AQ667" s="96"/>
    </row>
    <row r="668" spans="1:43" ht="21.75" customHeight="1">
      <c r="A668" s="207"/>
      <c r="B668" s="209" t="str">
        <f t="array" ref="B668">INDEX(รายชื่ออาจารย์ตามสาขา!$C:$C,MATCH('เอกสารหมายเลข 1 ส่งเสิรม (2)'!$T668,รายชื่ออาจารย์ตามสาขา!$B:$B,0))</f>
        <v>นายสัญญา  สุวรรณสาร</v>
      </c>
      <c r="C668" s="209" t="str">
        <f t="array" ref="C668">INDEX(รายชื่ออาจารย์ตามสาขา!$D:$D,MATCH('เอกสารหมายเลข 1 ส่งเสิรม (2)'!$T668,รายชื่ออาจารย์ตามสาขา!$B:$B,0))</f>
        <v>สำนักงานอธิการบดี กองกลาง</v>
      </c>
      <c r="D668" s="208" t="str">
        <f t="array" ref="D668">INDEX(รายชื่ออาจารย์ตามสาขา!$E:$E,MATCH('เอกสารหมายเลข 1 ส่งเสิรม (2)'!$T668,รายชื่ออาจารย์ตามสาขา!$B:$B,0))</f>
        <v>สำนักงานอธิการบดี กองกลาง โรงเรียนวิถีธรรมแห่งมหาวิทยาลัยราชภัฏสกลนคร</v>
      </c>
      <c r="E668" s="208"/>
      <c r="F668" s="208"/>
      <c r="G668" s="208"/>
      <c r="H668" s="208"/>
      <c r="I668" s="208" t="e">
        <f t="array" aca="1" ref="I668" ca="1">_xludf.IFNA(INDEX(รายชื่ออาจารย์ตามสาขา!$F:$F,MATCH('เอกสารหมายเลข 1 ส่งเสิรม (2)'!$T668,รายชื่ออาจารย์ตามสาขา!$B:$B,0)),"บุคคลภายนอก")</f>
        <v>#NAME?</v>
      </c>
      <c r="J668" s="211" t="e">
        <f t="shared" ca="1" si="667"/>
        <v>#NAME?</v>
      </c>
      <c r="K668" s="211" t="e">
        <f t="shared" ca="1" si="668"/>
        <v>#NAME?</v>
      </c>
      <c r="L668" s="211"/>
      <c r="M668" s="211" t="e">
        <f t="shared" ca="1" si="669"/>
        <v>#NAME?</v>
      </c>
      <c r="N668" s="211" t="e">
        <f t="shared" ca="1" si="670"/>
        <v>#NAME?</v>
      </c>
      <c r="O668" s="211" t="e">
        <f t="shared" ca="1" si="671"/>
        <v>#NAME?</v>
      </c>
      <c r="P668" s="211" t="e">
        <f t="shared" ca="1" si="672"/>
        <v>#NAME?</v>
      </c>
      <c r="Q668" s="207"/>
      <c r="R668" s="207"/>
      <c r="S668" s="208"/>
      <c r="T668" s="112">
        <v>1470800115320</v>
      </c>
      <c r="U668" s="112"/>
      <c r="V668" s="95">
        <f t="shared" si="664"/>
        <v>0</v>
      </c>
      <c r="W668" s="95"/>
      <c r="X668" s="96"/>
      <c r="Y668" s="96"/>
      <c r="Z668" s="96"/>
      <c r="AA668" s="96"/>
      <c r="AB668" s="96"/>
      <c r="AC668" s="96"/>
      <c r="AD668" s="96"/>
      <c r="AE668" s="96"/>
      <c r="AF668" s="96"/>
      <c r="AG668" s="96"/>
      <c r="AH668" s="96"/>
      <c r="AI668" s="96"/>
      <c r="AJ668" s="96"/>
      <c r="AK668" s="96"/>
      <c r="AL668" s="96"/>
      <c r="AM668" s="96"/>
      <c r="AN668" s="96"/>
      <c r="AO668" s="96"/>
      <c r="AP668" s="96"/>
      <c r="AQ668" s="96"/>
    </row>
    <row r="669" spans="1:43" ht="21.75" customHeight="1">
      <c r="A669" s="207"/>
      <c r="B669" s="209" t="str">
        <f t="array" ref="B669">INDEX(รายชื่ออาจารย์ตามสาขา!$C:$C,MATCH('เอกสารหมายเลข 1 ส่งเสิรม (2)'!$T669,รายชื่ออาจารย์ตามสาขา!$B:$B,0))</f>
        <v>นางสาวจริญา  เชื้อคำเพ็ง</v>
      </c>
      <c r="C669" s="209" t="str">
        <f t="array" ref="C669">INDEX(รายชื่ออาจารย์ตามสาขา!$D:$D,MATCH('เอกสารหมายเลข 1 ส่งเสิรม (2)'!$T669,รายชื่ออาจารย์ตามสาขา!$B:$B,0))</f>
        <v>สำนักงานอธิการบดี กองกลาง</v>
      </c>
      <c r="D669" s="208" t="str">
        <f t="array" ref="D669">INDEX(รายชื่ออาจารย์ตามสาขา!$E:$E,MATCH('เอกสารหมายเลข 1 ส่งเสิรม (2)'!$T669,รายชื่ออาจารย์ตามสาขา!$B:$B,0))</f>
        <v>สำนักงานอธิการบดี กองกลาง โรงเรียนวิถีธรรมแห่งมหาวิทยาลัยราชภัฏสกลนคร</v>
      </c>
      <c r="E669" s="208"/>
      <c r="F669" s="208"/>
      <c r="G669" s="208"/>
      <c r="H669" s="208"/>
      <c r="I669" s="208" t="e">
        <f t="array" aca="1" ref="I669" ca="1">_xludf.IFNA(INDEX(รายชื่ออาจารย์ตามสาขา!$F:$F,MATCH('เอกสารหมายเลข 1 ส่งเสิรม (2)'!$T669,รายชื่ออาจารย์ตามสาขา!$B:$B,0)),"บุคคลภายนอก")</f>
        <v>#NAME?</v>
      </c>
      <c r="J669" s="211" t="e">
        <f t="shared" ca="1" si="667"/>
        <v>#NAME?</v>
      </c>
      <c r="K669" s="211" t="e">
        <f t="shared" ca="1" si="668"/>
        <v>#NAME?</v>
      </c>
      <c r="L669" s="211"/>
      <c r="M669" s="211" t="e">
        <f t="shared" ca="1" si="669"/>
        <v>#NAME?</v>
      </c>
      <c r="N669" s="211" t="e">
        <f t="shared" ca="1" si="670"/>
        <v>#NAME?</v>
      </c>
      <c r="O669" s="211" t="e">
        <f t="shared" ca="1" si="671"/>
        <v>#NAME?</v>
      </c>
      <c r="P669" s="211" t="e">
        <f t="shared" ca="1" si="672"/>
        <v>#NAME?</v>
      </c>
      <c r="Q669" s="207"/>
      <c r="R669" s="207"/>
      <c r="S669" s="208"/>
      <c r="T669" s="112">
        <v>1470900060306</v>
      </c>
      <c r="U669" s="112"/>
      <c r="V669" s="95">
        <f t="shared" si="664"/>
        <v>0</v>
      </c>
      <c r="W669" s="95"/>
      <c r="X669" s="96"/>
      <c r="Y669" s="96"/>
      <c r="Z669" s="96"/>
      <c r="AA669" s="96"/>
      <c r="AB669" s="96"/>
      <c r="AC669" s="96"/>
      <c r="AD669" s="96"/>
      <c r="AE669" s="96"/>
      <c r="AF669" s="96"/>
      <c r="AG669" s="96"/>
      <c r="AH669" s="96"/>
      <c r="AI669" s="96"/>
      <c r="AJ669" s="96"/>
      <c r="AK669" s="96"/>
      <c r="AL669" s="96"/>
      <c r="AM669" s="96"/>
      <c r="AN669" s="96"/>
      <c r="AO669" s="96"/>
      <c r="AP669" s="96"/>
      <c r="AQ669" s="96"/>
    </row>
    <row r="670" spans="1:43" ht="21.75" customHeight="1">
      <c r="A670" s="207"/>
      <c r="B670" s="209" t="str">
        <f t="array" ref="B670">INDEX(รายชื่ออาจารย์ตามสาขา!$C:$C,MATCH('เอกสารหมายเลข 1 ส่งเสิรม (2)'!$T670,รายชื่ออาจารย์ตามสาขา!$B:$B,0))</f>
        <v>นายพิมุข  อินทรสูต</v>
      </c>
      <c r="C670" s="209" t="str">
        <f t="array" ref="C670">INDEX(รายชื่ออาจารย์ตามสาขา!$D:$D,MATCH('เอกสารหมายเลข 1 ส่งเสิรม (2)'!$T670,รายชื่ออาจารย์ตามสาขา!$B:$B,0))</f>
        <v>สำนักงานอธิการบดี กองกลาง</v>
      </c>
      <c r="D670" s="208" t="str">
        <f t="array" ref="D670">INDEX(รายชื่ออาจารย์ตามสาขา!$E:$E,MATCH('เอกสารหมายเลข 1 ส่งเสิรม (2)'!$T670,รายชื่ออาจารย์ตามสาขา!$B:$B,0))</f>
        <v>สำนักงานอธิการบดี กองกลาง โรงเรียนวิถีธรรมแห่งมหาวิทยาลัยราชภัฏสกลนคร</v>
      </c>
      <c r="E670" s="208"/>
      <c r="F670" s="208"/>
      <c r="G670" s="208"/>
      <c r="H670" s="208"/>
      <c r="I670" s="208" t="e">
        <f t="array" aca="1" ref="I670" ca="1">_xludf.IFNA(INDEX(รายชื่ออาจารย์ตามสาขา!$F:$F,MATCH('เอกสารหมายเลข 1 ส่งเสิรม (2)'!$T670,รายชื่ออาจารย์ตามสาขา!$B:$B,0)),"บุคคลภายนอก")</f>
        <v>#NAME?</v>
      </c>
      <c r="J670" s="211" t="e">
        <f t="shared" ca="1" si="667"/>
        <v>#NAME?</v>
      </c>
      <c r="K670" s="211" t="e">
        <f t="shared" ca="1" si="668"/>
        <v>#NAME?</v>
      </c>
      <c r="L670" s="211"/>
      <c r="M670" s="211" t="e">
        <f t="shared" ca="1" si="669"/>
        <v>#NAME?</v>
      </c>
      <c r="N670" s="211" t="e">
        <f t="shared" ca="1" si="670"/>
        <v>#NAME?</v>
      </c>
      <c r="O670" s="211" t="e">
        <f t="shared" ca="1" si="671"/>
        <v>#NAME?</v>
      </c>
      <c r="P670" s="211" t="e">
        <f t="shared" ca="1" si="672"/>
        <v>#NAME?</v>
      </c>
      <c r="Q670" s="207"/>
      <c r="R670" s="207"/>
      <c r="S670" s="208"/>
      <c r="T670" s="112">
        <v>1479900076120</v>
      </c>
      <c r="U670" s="112"/>
      <c r="V670" s="95">
        <f t="shared" si="664"/>
        <v>0</v>
      </c>
      <c r="W670" s="95"/>
      <c r="X670" s="96"/>
      <c r="Y670" s="96"/>
      <c r="Z670" s="96"/>
      <c r="AA670" s="96"/>
      <c r="AB670" s="96"/>
      <c r="AC670" s="96"/>
      <c r="AD670" s="96"/>
      <c r="AE670" s="96"/>
      <c r="AF670" s="96"/>
      <c r="AG670" s="96"/>
      <c r="AH670" s="96"/>
      <c r="AI670" s="96"/>
      <c r="AJ670" s="96"/>
      <c r="AK670" s="96"/>
      <c r="AL670" s="96"/>
      <c r="AM670" s="96"/>
      <c r="AN670" s="96"/>
      <c r="AO670" s="96"/>
      <c r="AP670" s="96"/>
      <c r="AQ670" s="96"/>
    </row>
    <row r="671" spans="1:43" ht="21.75" customHeight="1">
      <c r="A671" s="207"/>
      <c r="B671" s="209" t="str">
        <f t="array" ref="B671">INDEX(รายชื่ออาจารย์ตามสาขา!$C:$C,MATCH('เอกสารหมายเลข 1 ส่งเสิรม (2)'!$T671,รายชื่ออาจารย์ตามสาขา!$B:$B,0))</f>
        <v>นายปัณฐวิชญ์  รุจนันท์สกุล</v>
      </c>
      <c r="C671" s="209" t="str">
        <f t="array" ref="C671">INDEX(รายชื่ออาจารย์ตามสาขา!$D:$D,MATCH('เอกสารหมายเลข 1 ส่งเสิรม (2)'!$T671,รายชื่ออาจารย์ตามสาขา!$B:$B,0))</f>
        <v>สำนักงานอธิการบดี กองกลาง</v>
      </c>
      <c r="D671" s="208" t="str">
        <f t="array" ref="D671">INDEX(รายชื่ออาจารย์ตามสาขา!$E:$E,MATCH('เอกสารหมายเลข 1 ส่งเสิรม (2)'!$T671,รายชื่ออาจารย์ตามสาขา!$B:$B,0))</f>
        <v>สำนักงานอธิการบดี กองกลาง โรงเรียนวิถีธรรมแห่งมหาวิทยาลัยราชภัฏสกลนคร</v>
      </c>
      <c r="E671" s="208"/>
      <c r="F671" s="208"/>
      <c r="G671" s="208"/>
      <c r="H671" s="208"/>
      <c r="I671" s="208" t="e">
        <f t="array" aca="1" ref="I671" ca="1">_xludf.IFNA(INDEX(รายชื่ออาจารย์ตามสาขา!$F:$F,MATCH('เอกสารหมายเลข 1 ส่งเสิรม (2)'!$T671,รายชื่ออาจารย์ตามสาขา!$B:$B,0)),"บุคคลภายนอก")</f>
        <v>#NAME?</v>
      </c>
      <c r="J671" s="211" t="e">
        <f t="shared" ca="1" si="667"/>
        <v>#NAME?</v>
      </c>
      <c r="K671" s="211" t="e">
        <f t="shared" ca="1" si="668"/>
        <v>#NAME?</v>
      </c>
      <c r="L671" s="211"/>
      <c r="M671" s="211" t="e">
        <f t="shared" ca="1" si="669"/>
        <v>#NAME?</v>
      </c>
      <c r="N671" s="211" t="e">
        <f t="shared" ca="1" si="670"/>
        <v>#NAME?</v>
      </c>
      <c r="O671" s="211" t="e">
        <f t="shared" ca="1" si="671"/>
        <v>#NAME?</v>
      </c>
      <c r="P671" s="211" t="e">
        <f t="shared" ca="1" si="672"/>
        <v>#NAME?</v>
      </c>
      <c r="Q671" s="207"/>
      <c r="R671" s="207"/>
      <c r="S671" s="208"/>
      <c r="T671" s="112">
        <v>1479900088012</v>
      </c>
      <c r="U671" s="112"/>
      <c r="V671" s="95">
        <f t="shared" si="664"/>
        <v>0</v>
      </c>
      <c r="W671" s="95"/>
      <c r="X671" s="96"/>
      <c r="Y671" s="96"/>
      <c r="Z671" s="96"/>
      <c r="AA671" s="96"/>
      <c r="AB671" s="96"/>
      <c r="AC671" s="96"/>
      <c r="AD671" s="96"/>
      <c r="AE671" s="96"/>
      <c r="AF671" s="96"/>
      <c r="AG671" s="96"/>
      <c r="AH671" s="96"/>
      <c r="AI671" s="96"/>
      <c r="AJ671" s="96"/>
      <c r="AK671" s="96"/>
      <c r="AL671" s="96"/>
      <c r="AM671" s="96"/>
      <c r="AN671" s="96"/>
      <c r="AO671" s="96"/>
      <c r="AP671" s="96"/>
      <c r="AQ671" s="96"/>
    </row>
    <row r="672" spans="1:43" ht="21.75" customHeight="1">
      <c r="A672" s="207"/>
      <c r="B672" s="209" t="str">
        <f t="array" ref="B672">INDEX(รายชื่ออาจารย์ตามสาขา!$C:$C,MATCH('เอกสารหมายเลข 1 ส่งเสิรม (2)'!$T672,รายชื่ออาจารย์ตามสาขา!$B:$B,0))</f>
        <v>นางสาวนฤมล  พ่อพิลา</v>
      </c>
      <c r="C672" s="209" t="str">
        <f t="array" ref="C672">INDEX(รายชื่ออาจารย์ตามสาขา!$D:$D,MATCH('เอกสารหมายเลข 1 ส่งเสิรม (2)'!$T672,รายชื่ออาจารย์ตามสาขา!$B:$B,0))</f>
        <v>สำนักงานอธิการบดี กองกลาง</v>
      </c>
      <c r="D672" s="208" t="str">
        <f t="array" ref="D672">INDEX(รายชื่ออาจารย์ตามสาขา!$E:$E,MATCH('เอกสารหมายเลข 1 ส่งเสิรม (2)'!$T672,รายชื่ออาจารย์ตามสาขา!$B:$B,0))</f>
        <v>สำนักงานอธิการบดี กองกลาง โรงเรียนวิถีธรรมแห่งมหาวิทยาลัยราชภัฏสกลนคร</v>
      </c>
      <c r="E672" s="208"/>
      <c r="F672" s="208"/>
      <c r="G672" s="208"/>
      <c r="H672" s="208"/>
      <c r="I672" s="208" t="e">
        <f t="array" aca="1" ref="I672" ca="1">_xludf.IFNA(INDEX(รายชื่ออาจารย์ตามสาขา!$F:$F,MATCH('เอกสารหมายเลข 1 ส่งเสิรม (2)'!$T672,รายชื่ออาจารย์ตามสาขา!$B:$B,0)),"บุคคลภายนอก")</f>
        <v>#NAME?</v>
      </c>
      <c r="J672" s="211" t="e">
        <f t="shared" ca="1" si="667"/>
        <v>#NAME?</v>
      </c>
      <c r="K672" s="211" t="e">
        <f t="shared" ca="1" si="668"/>
        <v>#NAME?</v>
      </c>
      <c r="L672" s="211"/>
      <c r="M672" s="211" t="e">
        <f t="shared" ca="1" si="669"/>
        <v>#NAME?</v>
      </c>
      <c r="N672" s="211" t="e">
        <f t="shared" ca="1" si="670"/>
        <v>#NAME?</v>
      </c>
      <c r="O672" s="211" t="e">
        <f t="shared" ca="1" si="671"/>
        <v>#NAME?</v>
      </c>
      <c r="P672" s="211" t="e">
        <f t="shared" ca="1" si="672"/>
        <v>#NAME?</v>
      </c>
      <c r="Q672" s="207"/>
      <c r="R672" s="207"/>
      <c r="S672" s="208"/>
      <c r="T672" s="112">
        <v>1479900100594</v>
      </c>
      <c r="U672" s="112"/>
      <c r="V672" s="95">
        <f t="shared" si="664"/>
        <v>0</v>
      </c>
      <c r="W672" s="95"/>
      <c r="X672" s="96"/>
      <c r="Y672" s="96"/>
      <c r="Z672" s="96"/>
      <c r="AA672" s="96"/>
      <c r="AB672" s="96"/>
      <c r="AC672" s="96"/>
      <c r="AD672" s="96"/>
      <c r="AE672" s="96"/>
      <c r="AF672" s="96"/>
      <c r="AG672" s="96"/>
      <c r="AH672" s="96"/>
      <c r="AI672" s="96"/>
      <c r="AJ672" s="96"/>
      <c r="AK672" s="96"/>
      <c r="AL672" s="96"/>
      <c r="AM672" s="96"/>
      <c r="AN672" s="96"/>
      <c r="AO672" s="96"/>
      <c r="AP672" s="96"/>
      <c r="AQ672" s="96"/>
    </row>
    <row r="673" spans="1:43" ht="21.75" customHeight="1">
      <c r="A673" s="207"/>
      <c r="B673" s="209" t="str">
        <f t="array" ref="B673">INDEX(รายชื่ออาจารย์ตามสาขา!$C:$C,MATCH('เอกสารหมายเลข 1 ส่งเสิรม (2)'!$T673,รายชื่ออาจารย์ตามสาขา!$B:$B,0))</f>
        <v>นางสาวสัญพิชา  โพธิดอกไม้</v>
      </c>
      <c r="C673" s="209" t="str">
        <f t="array" ref="C673">INDEX(รายชื่ออาจารย์ตามสาขา!$D:$D,MATCH('เอกสารหมายเลข 1 ส่งเสิรม (2)'!$T673,รายชื่ออาจารย์ตามสาขา!$B:$B,0))</f>
        <v>สำนักงานอธิการบดี กองกลาง</v>
      </c>
      <c r="D673" s="208" t="str">
        <f t="array" ref="D673">INDEX(รายชื่ออาจารย์ตามสาขา!$E:$E,MATCH('เอกสารหมายเลข 1 ส่งเสิรม (2)'!$T673,รายชื่ออาจารย์ตามสาขา!$B:$B,0))</f>
        <v>สำนักงานอธิการบดี กองกลาง โรงเรียนวิถีธรรมแห่งมหาวิทยาลัยราชภัฏสกลนคร</v>
      </c>
      <c r="E673" s="208"/>
      <c r="F673" s="208"/>
      <c r="G673" s="208"/>
      <c r="H673" s="208"/>
      <c r="I673" s="208" t="e">
        <f t="array" aca="1" ref="I673" ca="1">_xludf.IFNA(INDEX(รายชื่ออาจารย์ตามสาขา!$F:$F,MATCH('เอกสารหมายเลข 1 ส่งเสิรม (2)'!$T673,รายชื่ออาจารย์ตามสาขา!$B:$B,0)),"บุคคลภายนอก")</f>
        <v>#NAME?</v>
      </c>
      <c r="J673" s="211" t="e">
        <f t="shared" ca="1" si="667"/>
        <v>#NAME?</v>
      </c>
      <c r="K673" s="211" t="e">
        <f t="shared" ca="1" si="668"/>
        <v>#NAME?</v>
      </c>
      <c r="L673" s="211"/>
      <c r="M673" s="211" t="e">
        <f t="shared" ca="1" si="669"/>
        <v>#NAME?</v>
      </c>
      <c r="N673" s="211" t="e">
        <f t="shared" ca="1" si="670"/>
        <v>#NAME?</v>
      </c>
      <c r="O673" s="211" t="e">
        <f t="shared" ca="1" si="671"/>
        <v>#NAME?</v>
      </c>
      <c r="P673" s="211" t="e">
        <f t="shared" ca="1" si="672"/>
        <v>#NAME?</v>
      </c>
      <c r="Q673" s="207"/>
      <c r="R673" s="207"/>
      <c r="S673" s="208"/>
      <c r="T673" s="112">
        <v>1479900130132</v>
      </c>
      <c r="U673" s="112"/>
      <c r="V673" s="95">
        <f t="shared" si="664"/>
        <v>0</v>
      </c>
      <c r="W673" s="95"/>
      <c r="X673" s="96"/>
      <c r="Y673" s="96"/>
      <c r="Z673" s="96"/>
      <c r="AA673" s="96"/>
      <c r="AB673" s="96"/>
      <c r="AC673" s="96"/>
      <c r="AD673" s="96"/>
      <c r="AE673" s="96"/>
      <c r="AF673" s="96"/>
      <c r="AG673" s="96"/>
      <c r="AH673" s="96"/>
      <c r="AI673" s="96"/>
      <c r="AJ673" s="96"/>
      <c r="AK673" s="96"/>
      <c r="AL673" s="96"/>
      <c r="AM673" s="96"/>
      <c r="AN673" s="96"/>
      <c r="AO673" s="96"/>
      <c r="AP673" s="96"/>
      <c r="AQ673" s="96"/>
    </row>
    <row r="674" spans="1:43" ht="21.75" customHeight="1">
      <c r="A674" s="207"/>
      <c r="B674" s="209" t="str">
        <f t="array" ref="B674">INDEX(รายชื่ออาจารย์ตามสาขา!$C:$C,MATCH('เอกสารหมายเลข 1 ส่งเสิรม (2)'!$T674,รายชื่ออาจารย์ตามสาขา!$B:$B,0))</f>
        <v>นางสาวอนัญพร  แสงสิริวิชโย</v>
      </c>
      <c r="C674" s="209" t="str">
        <f t="array" ref="C674">INDEX(รายชื่ออาจารย์ตามสาขา!$D:$D,MATCH('เอกสารหมายเลข 1 ส่งเสิรม (2)'!$T674,รายชื่ออาจารย์ตามสาขา!$B:$B,0))</f>
        <v>สำนักงานอธิการบดี กองกลาง</v>
      </c>
      <c r="D674" s="208" t="str">
        <f t="array" ref="D674">INDEX(รายชื่ออาจารย์ตามสาขา!$E:$E,MATCH('เอกสารหมายเลข 1 ส่งเสิรม (2)'!$T674,รายชื่ออาจารย์ตามสาขา!$B:$B,0))</f>
        <v>สำนักงานอธิการบดี กองกลาง โรงเรียนวิถีธรรมแห่งมหาวิทยาลัยราชภัฏสกลนคร</v>
      </c>
      <c r="E674" s="208"/>
      <c r="F674" s="208"/>
      <c r="G674" s="208"/>
      <c r="H674" s="208"/>
      <c r="I674" s="208" t="e">
        <f t="array" aca="1" ref="I674" ca="1">_xludf.IFNA(INDEX(รายชื่ออาจารย์ตามสาขา!$F:$F,MATCH('เอกสารหมายเลข 1 ส่งเสิรม (2)'!$T674,รายชื่ออาจารย์ตามสาขา!$B:$B,0)),"บุคคลภายนอก")</f>
        <v>#NAME?</v>
      </c>
      <c r="J674" s="211" t="e">
        <f t="shared" ca="1" si="667"/>
        <v>#NAME?</v>
      </c>
      <c r="K674" s="211" t="e">
        <f t="shared" ca="1" si="668"/>
        <v>#NAME?</v>
      </c>
      <c r="L674" s="211"/>
      <c r="M674" s="211" t="e">
        <f t="shared" ca="1" si="669"/>
        <v>#NAME?</v>
      </c>
      <c r="N674" s="211" t="e">
        <f t="shared" ca="1" si="670"/>
        <v>#NAME?</v>
      </c>
      <c r="O674" s="211" t="e">
        <f t="shared" ca="1" si="671"/>
        <v>#NAME?</v>
      </c>
      <c r="P674" s="211" t="e">
        <f t="shared" ca="1" si="672"/>
        <v>#NAME?</v>
      </c>
      <c r="Q674" s="207"/>
      <c r="R674" s="207"/>
      <c r="S674" s="208"/>
      <c r="T674" s="112">
        <v>1479900212431</v>
      </c>
      <c r="U674" s="112"/>
      <c r="V674" s="95">
        <f t="shared" si="664"/>
        <v>0</v>
      </c>
      <c r="W674" s="95"/>
      <c r="X674" s="96"/>
      <c r="Y674" s="96"/>
      <c r="Z674" s="96"/>
      <c r="AA674" s="96"/>
      <c r="AB674" s="96"/>
      <c r="AC674" s="96"/>
      <c r="AD674" s="96"/>
      <c r="AE674" s="96"/>
      <c r="AF674" s="96"/>
      <c r="AG674" s="96"/>
      <c r="AH674" s="96"/>
      <c r="AI674" s="96"/>
      <c r="AJ674" s="96"/>
      <c r="AK674" s="96"/>
      <c r="AL674" s="96"/>
      <c r="AM674" s="96"/>
      <c r="AN674" s="96"/>
      <c r="AO674" s="96"/>
      <c r="AP674" s="96"/>
      <c r="AQ674" s="96"/>
    </row>
    <row r="675" spans="1:43" ht="21.75" customHeight="1">
      <c r="A675" s="207"/>
      <c r="B675" s="209" t="str">
        <f t="array" ref="B675">INDEX(รายชื่ออาจารย์ตามสาขา!$C:$C,MATCH('เอกสารหมายเลข 1 ส่งเสิรม (2)'!$T675,รายชื่ออาจารย์ตามสาขา!$B:$B,0))</f>
        <v>นางสาวสุดารัตน์  สมบัติ</v>
      </c>
      <c r="C675" s="209" t="str">
        <f t="array" ref="C675">INDEX(รายชื่ออาจารย์ตามสาขา!$D:$D,MATCH('เอกสารหมายเลข 1 ส่งเสิรม (2)'!$T675,รายชื่ออาจารย์ตามสาขา!$B:$B,0))</f>
        <v>สำนักงานอธิการบดี กองกลาง</v>
      </c>
      <c r="D675" s="208" t="str">
        <f t="array" ref="D675">INDEX(รายชื่ออาจารย์ตามสาขา!$E:$E,MATCH('เอกสารหมายเลข 1 ส่งเสิรม (2)'!$T675,รายชื่ออาจารย์ตามสาขา!$B:$B,0))</f>
        <v>สำนักงานอธิการบดี กองกลาง โรงเรียนวิถีธรรมแห่งมหาวิทยาลัยราชภัฏสกลนคร</v>
      </c>
      <c r="E675" s="208"/>
      <c r="F675" s="208"/>
      <c r="G675" s="208"/>
      <c r="H675" s="208"/>
      <c r="I675" s="208" t="e">
        <f t="array" aca="1" ref="I675" ca="1">_xludf.IFNA(INDEX(รายชื่ออาจารย์ตามสาขา!$F:$F,MATCH('เอกสารหมายเลข 1 ส่งเสิรม (2)'!$T675,รายชื่ออาจารย์ตามสาขา!$B:$B,0)),"บุคคลภายนอก")</f>
        <v>#NAME?</v>
      </c>
      <c r="J675" s="211" t="e">
        <f t="shared" ca="1" si="667"/>
        <v>#NAME?</v>
      </c>
      <c r="K675" s="211" t="e">
        <f t="shared" ca="1" si="668"/>
        <v>#NAME?</v>
      </c>
      <c r="L675" s="211"/>
      <c r="M675" s="211" t="e">
        <f t="shared" ca="1" si="669"/>
        <v>#NAME?</v>
      </c>
      <c r="N675" s="211" t="e">
        <f t="shared" ca="1" si="670"/>
        <v>#NAME?</v>
      </c>
      <c r="O675" s="211" t="e">
        <f t="shared" ca="1" si="671"/>
        <v>#NAME?</v>
      </c>
      <c r="P675" s="211" t="e">
        <f t="shared" ca="1" si="672"/>
        <v>#NAME?</v>
      </c>
      <c r="Q675" s="207"/>
      <c r="R675" s="207"/>
      <c r="S675" s="208"/>
      <c r="T675" s="112">
        <v>1480100131497</v>
      </c>
      <c r="U675" s="112"/>
      <c r="V675" s="95">
        <f t="shared" si="664"/>
        <v>0</v>
      </c>
      <c r="W675" s="95"/>
      <c r="X675" s="96"/>
      <c r="Y675" s="96"/>
      <c r="Z675" s="96"/>
      <c r="AA675" s="96"/>
      <c r="AB675" s="96"/>
      <c r="AC675" s="96"/>
      <c r="AD675" s="96"/>
      <c r="AE675" s="96"/>
      <c r="AF675" s="96"/>
      <c r="AG675" s="96"/>
      <c r="AH675" s="96"/>
      <c r="AI675" s="96"/>
      <c r="AJ675" s="96"/>
      <c r="AK675" s="96"/>
      <c r="AL675" s="96"/>
      <c r="AM675" s="96"/>
      <c r="AN675" s="96"/>
      <c r="AO675" s="96"/>
      <c r="AP675" s="96"/>
      <c r="AQ675" s="96"/>
    </row>
    <row r="676" spans="1:43" ht="21.75" customHeight="1">
      <c r="A676" s="207"/>
      <c r="B676" s="209" t="str">
        <f t="array" ref="B676">INDEX(รายชื่ออาจารย์ตามสาขา!$C:$C,MATCH('เอกสารหมายเลข 1 ส่งเสิรม (2)'!$T676,รายชื่ออาจารย์ตามสาขา!$B:$B,0))</f>
        <v>นายนิวัฒน์  สิงห์โต</v>
      </c>
      <c r="C676" s="209" t="str">
        <f t="array" ref="C676">INDEX(รายชื่ออาจารย์ตามสาขา!$D:$D,MATCH('เอกสารหมายเลข 1 ส่งเสิรม (2)'!$T676,รายชื่ออาจารย์ตามสาขา!$B:$B,0))</f>
        <v>สำนักงานอธิการบดี กองกลาง</v>
      </c>
      <c r="D676" s="208" t="str">
        <f t="array" ref="D676">INDEX(รายชื่ออาจารย์ตามสาขา!$E:$E,MATCH('เอกสารหมายเลข 1 ส่งเสิรม (2)'!$T676,รายชื่ออาจารย์ตามสาขา!$B:$B,0))</f>
        <v>สำนักงานอธิการบดี กองกลาง โรงเรียนวิถีธรรมแห่งมหาวิทยาลัยราชภัฏสกลนคร</v>
      </c>
      <c r="E676" s="208"/>
      <c r="F676" s="208"/>
      <c r="G676" s="208"/>
      <c r="H676" s="208"/>
      <c r="I676" s="208" t="e">
        <f t="array" aca="1" ref="I676" ca="1">_xludf.IFNA(INDEX(รายชื่ออาจารย์ตามสาขา!$F:$F,MATCH('เอกสารหมายเลข 1 ส่งเสิรม (2)'!$T676,รายชื่ออาจารย์ตามสาขา!$B:$B,0)),"บุคคลภายนอก")</f>
        <v>#NAME?</v>
      </c>
      <c r="J676" s="211" t="e">
        <f t="shared" ca="1" si="667"/>
        <v>#NAME?</v>
      </c>
      <c r="K676" s="211" t="e">
        <f t="shared" ca="1" si="668"/>
        <v>#NAME?</v>
      </c>
      <c r="L676" s="211"/>
      <c r="M676" s="211" t="e">
        <f t="shared" ca="1" si="669"/>
        <v>#NAME?</v>
      </c>
      <c r="N676" s="211" t="e">
        <f t="shared" ca="1" si="670"/>
        <v>#NAME?</v>
      </c>
      <c r="O676" s="211" t="e">
        <f t="shared" ca="1" si="671"/>
        <v>#NAME?</v>
      </c>
      <c r="P676" s="211" t="e">
        <f t="shared" ca="1" si="672"/>
        <v>#NAME?</v>
      </c>
      <c r="Q676" s="207"/>
      <c r="R676" s="207"/>
      <c r="S676" s="208"/>
      <c r="T676" s="112">
        <v>1480200088658</v>
      </c>
      <c r="U676" s="112"/>
      <c r="V676" s="95">
        <f t="shared" si="664"/>
        <v>0</v>
      </c>
      <c r="W676" s="95"/>
      <c r="X676" s="96"/>
      <c r="Y676" s="96"/>
      <c r="Z676" s="96"/>
      <c r="AA676" s="96"/>
      <c r="AB676" s="96"/>
      <c r="AC676" s="96"/>
      <c r="AD676" s="96"/>
      <c r="AE676" s="96"/>
      <c r="AF676" s="96"/>
      <c r="AG676" s="96"/>
      <c r="AH676" s="96"/>
      <c r="AI676" s="96"/>
      <c r="AJ676" s="96"/>
      <c r="AK676" s="96"/>
      <c r="AL676" s="96"/>
      <c r="AM676" s="96"/>
      <c r="AN676" s="96"/>
      <c r="AO676" s="96"/>
      <c r="AP676" s="96"/>
      <c r="AQ676" s="96"/>
    </row>
    <row r="677" spans="1:43" ht="21.75" customHeight="1">
      <c r="A677" s="207"/>
      <c r="B677" s="209" t="str">
        <f t="array" ref="B677">INDEX(รายชื่ออาจารย์ตามสาขา!$C:$C,MATCH('เอกสารหมายเลข 1 ส่งเสิรม (2)'!$T677,รายชื่ออาจารย์ตามสาขา!$B:$B,0))</f>
        <v>นางสาวทิราทิพย์  เดชบรรทม</v>
      </c>
      <c r="C677" s="209" t="str">
        <f t="array" ref="C677">INDEX(รายชื่ออาจารย์ตามสาขา!$D:$D,MATCH('เอกสารหมายเลข 1 ส่งเสิรม (2)'!$T677,รายชื่ออาจารย์ตามสาขา!$B:$B,0))</f>
        <v>สำนักงานอธิการบดี กองกลาง</v>
      </c>
      <c r="D677" s="208" t="str">
        <f t="array" ref="D677">INDEX(รายชื่ออาจารย์ตามสาขา!$E:$E,MATCH('เอกสารหมายเลข 1 ส่งเสิรม (2)'!$T677,รายชื่ออาจารย์ตามสาขา!$B:$B,0))</f>
        <v>สำนักงานอธิการบดี กองกลาง โรงเรียนวิถีธรรมแห่งมหาวิทยาลัยราชภัฏสกลนคร</v>
      </c>
      <c r="E677" s="208"/>
      <c r="F677" s="208"/>
      <c r="G677" s="208"/>
      <c r="H677" s="208"/>
      <c r="I677" s="208" t="e">
        <f t="array" aca="1" ref="I677" ca="1">_xludf.IFNA(INDEX(รายชื่ออาจารย์ตามสาขา!$F:$F,MATCH('เอกสารหมายเลข 1 ส่งเสิรม (2)'!$T677,รายชื่ออาจารย์ตามสาขา!$B:$B,0)),"บุคคลภายนอก")</f>
        <v>#NAME?</v>
      </c>
      <c r="J677" s="211" t="e">
        <f t="shared" ca="1" si="667"/>
        <v>#NAME?</v>
      </c>
      <c r="K677" s="211" t="e">
        <f t="shared" ca="1" si="668"/>
        <v>#NAME?</v>
      </c>
      <c r="L677" s="211"/>
      <c r="M677" s="211" t="e">
        <f t="shared" ca="1" si="669"/>
        <v>#NAME?</v>
      </c>
      <c r="N677" s="211" t="e">
        <f t="shared" ca="1" si="670"/>
        <v>#NAME?</v>
      </c>
      <c r="O677" s="211" t="e">
        <f t="shared" ca="1" si="671"/>
        <v>#NAME?</v>
      </c>
      <c r="P677" s="211" t="e">
        <f t="shared" ca="1" si="672"/>
        <v>#NAME?</v>
      </c>
      <c r="Q677" s="207"/>
      <c r="R677" s="207"/>
      <c r="S677" s="208"/>
      <c r="T677" s="112">
        <v>1480400042139</v>
      </c>
      <c r="U677" s="112"/>
      <c r="V677" s="95">
        <f t="shared" si="664"/>
        <v>0</v>
      </c>
      <c r="W677" s="95"/>
      <c r="X677" s="96"/>
      <c r="Y677" s="96"/>
      <c r="Z677" s="96"/>
      <c r="AA677" s="96"/>
      <c r="AB677" s="96"/>
      <c r="AC677" s="96"/>
      <c r="AD677" s="96"/>
      <c r="AE677" s="96"/>
      <c r="AF677" s="96"/>
      <c r="AG677" s="96"/>
      <c r="AH677" s="96"/>
      <c r="AI677" s="96"/>
      <c r="AJ677" s="96"/>
      <c r="AK677" s="96"/>
      <c r="AL677" s="96"/>
      <c r="AM677" s="96"/>
      <c r="AN677" s="96"/>
      <c r="AO677" s="96"/>
      <c r="AP677" s="96"/>
      <c r="AQ677" s="96"/>
    </row>
    <row r="678" spans="1:43" ht="21.75" customHeight="1">
      <c r="A678" s="207"/>
      <c r="B678" s="209" t="str">
        <f t="array" ref="B678">INDEX(รายชื่ออาจารย์ตามสาขา!$C:$C,MATCH('เอกสารหมายเลข 1 ส่งเสิรม (2)'!$T678,รายชื่ออาจารย์ตามสาขา!$B:$B,0))</f>
        <v>นางสาวรฐานิษฐ์  แก้วสนิทรฐากุล</v>
      </c>
      <c r="C678" s="209" t="str">
        <f t="array" ref="C678">INDEX(รายชื่ออาจารย์ตามสาขา!$D:$D,MATCH('เอกสารหมายเลข 1 ส่งเสิรม (2)'!$T678,รายชื่ออาจารย์ตามสาขา!$B:$B,0))</f>
        <v>สำนักงานอธิการบดี กองกลาง</v>
      </c>
      <c r="D678" s="208" t="str">
        <f t="array" ref="D678">INDEX(รายชื่ออาจารย์ตามสาขา!$E:$E,MATCH('เอกสารหมายเลข 1 ส่งเสิรม (2)'!$T678,รายชื่ออาจารย์ตามสาขา!$B:$B,0))</f>
        <v>สำนักงานอธิการบดี กองกลาง โรงเรียนวิถีธรรมแห่งมหาวิทยาลัยราชภัฏสกลนคร</v>
      </c>
      <c r="E678" s="208"/>
      <c r="F678" s="208"/>
      <c r="G678" s="208"/>
      <c r="H678" s="208"/>
      <c r="I678" s="208" t="e">
        <f t="array" aca="1" ref="I678" ca="1">_xludf.IFNA(INDEX(รายชื่ออาจารย์ตามสาขา!$F:$F,MATCH('เอกสารหมายเลข 1 ส่งเสิรม (2)'!$T678,รายชื่ออาจารย์ตามสาขา!$B:$B,0)),"บุคคลภายนอก")</f>
        <v>#NAME?</v>
      </c>
      <c r="J678" s="211" t="e">
        <f t="shared" ca="1" si="667"/>
        <v>#NAME?</v>
      </c>
      <c r="K678" s="211" t="e">
        <f t="shared" ca="1" si="668"/>
        <v>#NAME?</v>
      </c>
      <c r="L678" s="211"/>
      <c r="M678" s="211" t="e">
        <f t="shared" ca="1" si="669"/>
        <v>#NAME?</v>
      </c>
      <c r="N678" s="211" t="e">
        <f t="shared" ca="1" si="670"/>
        <v>#NAME?</v>
      </c>
      <c r="O678" s="211" t="e">
        <f t="shared" ca="1" si="671"/>
        <v>#NAME?</v>
      </c>
      <c r="P678" s="211" t="e">
        <f t="shared" ca="1" si="672"/>
        <v>#NAME?</v>
      </c>
      <c r="Q678" s="207"/>
      <c r="R678" s="207"/>
      <c r="S678" s="208"/>
      <c r="T678" s="112">
        <v>1480700083086</v>
      </c>
      <c r="U678" s="112"/>
      <c r="V678" s="95">
        <f t="shared" si="664"/>
        <v>0</v>
      </c>
      <c r="W678" s="95"/>
      <c r="X678" s="96"/>
      <c r="Y678" s="96"/>
      <c r="Z678" s="96"/>
      <c r="AA678" s="96"/>
      <c r="AB678" s="96"/>
      <c r="AC678" s="96"/>
      <c r="AD678" s="96"/>
      <c r="AE678" s="96"/>
      <c r="AF678" s="96"/>
      <c r="AG678" s="96"/>
      <c r="AH678" s="96"/>
      <c r="AI678" s="96"/>
      <c r="AJ678" s="96"/>
      <c r="AK678" s="96"/>
      <c r="AL678" s="96"/>
      <c r="AM678" s="96"/>
      <c r="AN678" s="96"/>
      <c r="AO678" s="96"/>
      <c r="AP678" s="96"/>
      <c r="AQ678" s="96"/>
    </row>
    <row r="679" spans="1:43" ht="21.75" customHeight="1">
      <c r="A679" s="207"/>
      <c r="B679" s="209" t="str">
        <f t="array" ref="B679">INDEX(รายชื่ออาจารย์ตามสาขา!$C:$C,MATCH('เอกสารหมายเลข 1 ส่งเสิรม (2)'!$T679,รายชื่ออาจารย์ตามสาขา!$B:$B,0))</f>
        <v>นางสาวก้องนภา  พิชัย</v>
      </c>
      <c r="C679" s="209" t="str">
        <f t="array" ref="C679">INDEX(รายชื่ออาจารย์ตามสาขา!$D:$D,MATCH('เอกสารหมายเลข 1 ส่งเสิรม (2)'!$T679,รายชื่ออาจารย์ตามสาขา!$B:$B,0))</f>
        <v>สำนักงานอธิการบดี กองกลาง</v>
      </c>
      <c r="D679" s="208" t="str">
        <f t="array" ref="D679">INDEX(รายชื่ออาจารย์ตามสาขา!$E:$E,MATCH('เอกสารหมายเลข 1 ส่งเสิรม (2)'!$T679,รายชื่ออาจารย์ตามสาขา!$B:$B,0))</f>
        <v>สำนักงานอธิการบดี กองกลาง โรงเรียนวิถีธรรมแห่งมหาวิทยาลัยราชภัฏสกลนคร</v>
      </c>
      <c r="E679" s="208"/>
      <c r="F679" s="208"/>
      <c r="G679" s="208"/>
      <c r="H679" s="208"/>
      <c r="I679" s="208" t="e">
        <f t="array" aca="1" ref="I679" ca="1">_xludf.IFNA(INDEX(รายชื่ออาจารย์ตามสาขา!$F:$F,MATCH('เอกสารหมายเลข 1 ส่งเสิรม (2)'!$T679,รายชื่ออาจารย์ตามสาขา!$B:$B,0)),"บุคคลภายนอก")</f>
        <v>#NAME?</v>
      </c>
      <c r="J679" s="211" t="e">
        <f t="shared" ca="1" si="667"/>
        <v>#NAME?</v>
      </c>
      <c r="K679" s="211" t="e">
        <f t="shared" ca="1" si="668"/>
        <v>#NAME?</v>
      </c>
      <c r="L679" s="211"/>
      <c r="M679" s="211" t="e">
        <f t="shared" ca="1" si="669"/>
        <v>#NAME?</v>
      </c>
      <c r="N679" s="211" t="e">
        <f t="shared" ca="1" si="670"/>
        <v>#NAME?</v>
      </c>
      <c r="O679" s="211" t="e">
        <f t="shared" ca="1" si="671"/>
        <v>#NAME?</v>
      </c>
      <c r="P679" s="211" t="e">
        <f t="shared" ca="1" si="672"/>
        <v>#NAME?</v>
      </c>
      <c r="Q679" s="207"/>
      <c r="R679" s="207"/>
      <c r="S679" s="208"/>
      <c r="T679" s="112">
        <v>1480800060754</v>
      </c>
      <c r="U679" s="112"/>
      <c r="V679" s="95">
        <f t="shared" si="664"/>
        <v>0</v>
      </c>
      <c r="W679" s="95"/>
      <c r="X679" s="96"/>
      <c r="Y679" s="96"/>
      <c r="Z679" s="96"/>
      <c r="AA679" s="96"/>
      <c r="AB679" s="96"/>
      <c r="AC679" s="96"/>
      <c r="AD679" s="96"/>
      <c r="AE679" s="96"/>
      <c r="AF679" s="96"/>
      <c r="AG679" s="96"/>
      <c r="AH679" s="96"/>
      <c r="AI679" s="96"/>
      <c r="AJ679" s="96"/>
      <c r="AK679" s="96"/>
      <c r="AL679" s="96"/>
      <c r="AM679" s="96"/>
      <c r="AN679" s="96"/>
      <c r="AO679" s="96"/>
      <c r="AP679" s="96"/>
      <c r="AQ679" s="96"/>
    </row>
    <row r="680" spans="1:43" ht="21.75" customHeight="1">
      <c r="A680" s="207"/>
      <c r="B680" s="209" t="str">
        <f t="array" ref="B680">INDEX(รายชื่ออาจารย์ตามสาขา!$C:$C,MATCH('เอกสารหมายเลข 1 ส่งเสิรม (2)'!$T680,รายชื่ออาจารย์ตามสาขา!$B:$B,0))</f>
        <v>นายธเนษฐ  ก้อนกั้น</v>
      </c>
      <c r="C680" s="209" t="str">
        <f t="array" ref="C680">INDEX(รายชื่ออาจารย์ตามสาขา!$D:$D,MATCH('เอกสารหมายเลข 1 ส่งเสิรม (2)'!$T680,รายชื่ออาจารย์ตามสาขา!$B:$B,0))</f>
        <v>สำนักงานอธิการบดี กองกลาง</v>
      </c>
      <c r="D680" s="208" t="str">
        <f t="array" ref="D680">INDEX(รายชื่ออาจารย์ตามสาขา!$E:$E,MATCH('เอกสารหมายเลข 1 ส่งเสิรม (2)'!$T680,รายชื่ออาจารย์ตามสาขา!$B:$B,0))</f>
        <v>สำนักงานอธิการบดี กองกลาง โรงเรียนวิถีธรรมแห่งมหาวิทยาลัยราชภัฏสกลนคร</v>
      </c>
      <c r="E680" s="208"/>
      <c r="F680" s="208"/>
      <c r="G680" s="208"/>
      <c r="H680" s="208"/>
      <c r="I680" s="208" t="e">
        <f t="array" aca="1" ref="I680" ca="1">_xludf.IFNA(INDEX(รายชื่ออาจารย์ตามสาขา!$F:$F,MATCH('เอกสารหมายเลข 1 ส่งเสิรม (2)'!$T680,รายชื่ออาจารย์ตามสาขา!$B:$B,0)),"บุคคลภายนอก")</f>
        <v>#NAME?</v>
      </c>
      <c r="J680" s="211" t="e">
        <f t="shared" ca="1" si="667"/>
        <v>#NAME?</v>
      </c>
      <c r="K680" s="211" t="e">
        <f t="shared" ca="1" si="668"/>
        <v>#NAME?</v>
      </c>
      <c r="L680" s="211"/>
      <c r="M680" s="211" t="e">
        <f t="shared" ca="1" si="669"/>
        <v>#NAME?</v>
      </c>
      <c r="N680" s="211" t="e">
        <f t="shared" ca="1" si="670"/>
        <v>#NAME?</v>
      </c>
      <c r="O680" s="211" t="e">
        <f t="shared" ca="1" si="671"/>
        <v>#NAME?</v>
      </c>
      <c r="P680" s="211" t="e">
        <f t="shared" ca="1" si="672"/>
        <v>#NAME?</v>
      </c>
      <c r="Q680" s="207"/>
      <c r="R680" s="207"/>
      <c r="S680" s="208"/>
      <c r="T680" s="112">
        <v>1480800061483</v>
      </c>
      <c r="U680" s="112"/>
      <c r="V680" s="95">
        <f t="shared" si="664"/>
        <v>0</v>
      </c>
      <c r="W680" s="95"/>
      <c r="X680" s="96"/>
      <c r="Y680" s="96"/>
      <c r="Z680" s="96"/>
      <c r="AA680" s="96"/>
      <c r="AB680" s="96"/>
      <c r="AC680" s="96"/>
      <c r="AD680" s="96"/>
      <c r="AE680" s="96"/>
      <c r="AF680" s="96"/>
      <c r="AG680" s="96"/>
      <c r="AH680" s="96"/>
      <c r="AI680" s="96"/>
      <c r="AJ680" s="96"/>
      <c r="AK680" s="96"/>
      <c r="AL680" s="96"/>
      <c r="AM680" s="96"/>
      <c r="AN680" s="96"/>
      <c r="AO680" s="96"/>
      <c r="AP680" s="96"/>
      <c r="AQ680" s="96"/>
    </row>
    <row r="681" spans="1:43" ht="21.75" customHeight="1">
      <c r="A681" s="207"/>
      <c r="B681" s="209" t="str">
        <f t="array" ref="B681">INDEX(รายชื่ออาจารย์ตามสาขา!$C:$C,MATCH('เอกสารหมายเลข 1 ส่งเสิรม (2)'!$T681,รายชื่ออาจารย์ตามสาขา!$B:$B,0))</f>
        <v>นางสาวมนันยา  ภาคี</v>
      </c>
      <c r="C681" s="209" t="str">
        <f t="array" ref="C681">INDEX(รายชื่ออาจารย์ตามสาขา!$D:$D,MATCH('เอกสารหมายเลข 1 ส่งเสิรม (2)'!$T681,รายชื่ออาจารย์ตามสาขา!$B:$B,0))</f>
        <v>สำนักงานอธิการบดี กองกลาง</v>
      </c>
      <c r="D681" s="208" t="str">
        <f t="array" ref="D681">INDEX(รายชื่ออาจารย์ตามสาขา!$E:$E,MATCH('เอกสารหมายเลข 1 ส่งเสิรม (2)'!$T681,รายชื่ออาจารย์ตามสาขา!$B:$B,0))</f>
        <v>สำนักงานอธิการบดี กองกลาง โรงเรียนวิถีธรรมแห่งมหาวิทยาลัยราชภัฏสกลนคร</v>
      </c>
      <c r="E681" s="208"/>
      <c r="F681" s="208"/>
      <c r="G681" s="208"/>
      <c r="H681" s="208"/>
      <c r="I681" s="208" t="e">
        <f t="array" aca="1" ref="I681" ca="1">_xludf.IFNA(INDEX(รายชื่ออาจารย์ตามสาขา!$F:$F,MATCH('เอกสารหมายเลข 1 ส่งเสิรม (2)'!$T681,รายชื่ออาจารย์ตามสาขา!$B:$B,0)),"บุคคลภายนอก")</f>
        <v>#NAME?</v>
      </c>
      <c r="J681" s="211" t="e">
        <f t="shared" ca="1" si="667"/>
        <v>#NAME?</v>
      </c>
      <c r="K681" s="211" t="e">
        <f t="shared" ca="1" si="668"/>
        <v>#NAME?</v>
      </c>
      <c r="L681" s="211"/>
      <c r="M681" s="211" t="e">
        <f t="shared" ca="1" si="669"/>
        <v>#NAME?</v>
      </c>
      <c r="N681" s="211" t="e">
        <f t="shared" ca="1" si="670"/>
        <v>#NAME?</v>
      </c>
      <c r="O681" s="211" t="e">
        <f t="shared" ca="1" si="671"/>
        <v>#NAME?</v>
      </c>
      <c r="P681" s="211" t="e">
        <f t="shared" ca="1" si="672"/>
        <v>#NAME?</v>
      </c>
      <c r="Q681" s="207"/>
      <c r="R681" s="207"/>
      <c r="S681" s="208"/>
      <c r="T681" s="112">
        <v>1489900023328</v>
      </c>
      <c r="U681" s="112"/>
      <c r="V681" s="95">
        <f t="shared" si="664"/>
        <v>0</v>
      </c>
      <c r="W681" s="95"/>
      <c r="X681" s="96"/>
      <c r="Y681" s="96"/>
      <c r="Z681" s="96"/>
      <c r="AA681" s="96"/>
      <c r="AB681" s="96"/>
      <c r="AC681" s="96"/>
      <c r="AD681" s="96"/>
      <c r="AE681" s="96"/>
      <c r="AF681" s="96"/>
      <c r="AG681" s="96"/>
      <c r="AH681" s="96"/>
      <c r="AI681" s="96"/>
      <c r="AJ681" s="96"/>
      <c r="AK681" s="96"/>
      <c r="AL681" s="96"/>
      <c r="AM681" s="96"/>
      <c r="AN681" s="96"/>
      <c r="AO681" s="96"/>
      <c r="AP681" s="96"/>
      <c r="AQ681" s="96"/>
    </row>
    <row r="682" spans="1:43" ht="21.75" customHeight="1">
      <c r="A682" s="207"/>
      <c r="B682" s="209" t="str">
        <f t="array" ref="B682">INDEX(รายชื่ออาจารย์ตามสาขา!$C:$C,MATCH('เอกสารหมายเลข 1 ส่งเสิรม (2)'!$T682,รายชื่ออาจารย์ตามสาขา!$B:$B,0))</f>
        <v>นางสาวพิมพ์พร  ภิญโญ</v>
      </c>
      <c r="C682" s="209" t="str">
        <f t="array" ref="C682">INDEX(รายชื่ออาจารย์ตามสาขา!$D:$D,MATCH('เอกสารหมายเลข 1 ส่งเสิรม (2)'!$T682,รายชื่ออาจารย์ตามสาขา!$B:$B,0))</f>
        <v>สำนักงานอธิการบดี กองกลาง</v>
      </c>
      <c r="D682" s="208" t="str">
        <f t="array" ref="D682">INDEX(รายชื่ออาจารย์ตามสาขา!$E:$E,MATCH('เอกสารหมายเลข 1 ส่งเสิรม (2)'!$T682,รายชื่ออาจารย์ตามสาขา!$B:$B,0))</f>
        <v>สำนักงานอธิการบดี กองกลาง โรงเรียนวิถีธรรมแห่งมหาวิทยาลัยราชภัฏสกลนคร</v>
      </c>
      <c r="E682" s="208"/>
      <c r="F682" s="208"/>
      <c r="G682" s="208"/>
      <c r="H682" s="208"/>
      <c r="I682" s="208" t="e">
        <f t="array" aca="1" ref="I682" ca="1">_xludf.IFNA(INDEX(รายชื่ออาจารย์ตามสาขา!$F:$F,MATCH('เอกสารหมายเลข 1 ส่งเสิรม (2)'!$T682,รายชื่ออาจารย์ตามสาขา!$B:$B,0)),"บุคคลภายนอก")</f>
        <v>#NAME?</v>
      </c>
      <c r="J682" s="211" t="e">
        <f t="shared" ca="1" si="667"/>
        <v>#NAME?</v>
      </c>
      <c r="K682" s="211" t="e">
        <f t="shared" ca="1" si="668"/>
        <v>#NAME?</v>
      </c>
      <c r="L682" s="211"/>
      <c r="M682" s="211" t="e">
        <f t="shared" ca="1" si="669"/>
        <v>#NAME?</v>
      </c>
      <c r="N682" s="211" t="e">
        <f t="shared" ca="1" si="670"/>
        <v>#NAME?</v>
      </c>
      <c r="O682" s="211" t="e">
        <f t="shared" ca="1" si="671"/>
        <v>#NAME?</v>
      </c>
      <c r="P682" s="211" t="e">
        <f t="shared" ca="1" si="672"/>
        <v>#NAME?</v>
      </c>
      <c r="Q682" s="207"/>
      <c r="R682" s="207"/>
      <c r="S682" s="208"/>
      <c r="T682" s="112">
        <v>1489900123861</v>
      </c>
      <c r="U682" s="112"/>
      <c r="V682" s="95">
        <f t="shared" si="664"/>
        <v>0</v>
      </c>
      <c r="W682" s="95"/>
      <c r="X682" s="96"/>
      <c r="Y682" s="96"/>
      <c r="Z682" s="96"/>
      <c r="AA682" s="96"/>
      <c r="AB682" s="96"/>
      <c r="AC682" s="96"/>
      <c r="AD682" s="96"/>
      <c r="AE682" s="96"/>
      <c r="AF682" s="96"/>
      <c r="AG682" s="96"/>
      <c r="AH682" s="96"/>
      <c r="AI682" s="96"/>
      <c r="AJ682" s="96"/>
      <c r="AK682" s="96"/>
      <c r="AL682" s="96"/>
      <c r="AM682" s="96"/>
      <c r="AN682" s="96"/>
      <c r="AO682" s="96"/>
      <c r="AP682" s="96"/>
      <c r="AQ682" s="96"/>
    </row>
    <row r="683" spans="1:43" ht="21.75" customHeight="1">
      <c r="A683" s="207"/>
      <c r="B683" s="209" t="str">
        <f t="array" ref="B683">INDEX(รายชื่ออาจารย์ตามสาขา!$C:$C,MATCH('เอกสารหมายเลข 1 ส่งเสิรม (2)'!$T683,รายชื่ออาจารย์ตามสาขา!$B:$B,0))</f>
        <v>นางสาวนิสา  วงศ์ใหญ่</v>
      </c>
      <c r="C683" s="209" t="str">
        <f t="array" ref="C683">INDEX(รายชื่ออาจารย์ตามสาขา!$D:$D,MATCH('เอกสารหมายเลข 1 ส่งเสิรม (2)'!$T683,รายชื่ออาจารย์ตามสาขา!$B:$B,0))</f>
        <v>สำนักงานอธิการบดี กองกลาง</v>
      </c>
      <c r="D683" s="208" t="str">
        <f t="array" ref="D683">INDEX(รายชื่ออาจารย์ตามสาขา!$E:$E,MATCH('เอกสารหมายเลข 1 ส่งเสิรม (2)'!$T683,รายชื่ออาจารย์ตามสาขา!$B:$B,0))</f>
        <v>สำนักงานอธิการบดี กองกลาง โรงเรียนวิถีธรรมแห่งมหาวิทยาลัยราชภัฏสกลนคร</v>
      </c>
      <c r="E683" s="208"/>
      <c r="F683" s="208"/>
      <c r="G683" s="208"/>
      <c r="H683" s="208"/>
      <c r="I683" s="208" t="e">
        <f t="array" aca="1" ref="I683" ca="1">_xludf.IFNA(INDEX(รายชื่ออาจารย์ตามสาขา!$F:$F,MATCH('เอกสารหมายเลข 1 ส่งเสิรม (2)'!$T683,รายชื่ออาจารย์ตามสาขา!$B:$B,0)),"บุคคลภายนอก")</f>
        <v>#NAME?</v>
      </c>
      <c r="J683" s="211" t="e">
        <f t="shared" ca="1" si="667"/>
        <v>#NAME?</v>
      </c>
      <c r="K683" s="211" t="e">
        <f t="shared" ca="1" si="668"/>
        <v>#NAME?</v>
      </c>
      <c r="L683" s="211"/>
      <c r="M683" s="211" t="e">
        <f t="shared" ca="1" si="669"/>
        <v>#NAME?</v>
      </c>
      <c r="N683" s="211" t="e">
        <f t="shared" ca="1" si="670"/>
        <v>#NAME?</v>
      </c>
      <c r="O683" s="211" t="e">
        <f t="shared" ca="1" si="671"/>
        <v>#NAME?</v>
      </c>
      <c r="P683" s="211" t="e">
        <f t="shared" ca="1" si="672"/>
        <v>#NAME?</v>
      </c>
      <c r="Q683" s="207"/>
      <c r="R683" s="207"/>
      <c r="S683" s="208"/>
      <c r="T683" s="112">
        <v>1489900127468</v>
      </c>
      <c r="U683" s="112"/>
      <c r="V683" s="95">
        <f t="shared" si="664"/>
        <v>0</v>
      </c>
      <c r="W683" s="95"/>
      <c r="X683" s="96"/>
      <c r="Y683" s="96"/>
      <c r="Z683" s="96"/>
      <c r="AA683" s="96"/>
      <c r="AB683" s="96"/>
      <c r="AC683" s="96"/>
      <c r="AD683" s="96"/>
      <c r="AE683" s="96"/>
      <c r="AF683" s="96"/>
      <c r="AG683" s="96"/>
      <c r="AH683" s="96"/>
      <c r="AI683" s="96"/>
      <c r="AJ683" s="96"/>
      <c r="AK683" s="96"/>
      <c r="AL683" s="96"/>
      <c r="AM683" s="96"/>
      <c r="AN683" s="96"/>
      <c r="AO683" s="96"/>
      <c r="AP683" s="96"/>
      <c r="AQ683" s="96"/>
    </row>
    <row r="684" spans="1:43" ht="21.75" customHeight="1">
      <c r="A684" s="207"/>
      <c r="B684" s="209" t="str">
        <f t="array" ref="B684">INDEX(รายชื่ออาจารย์ตามสาขา!$C:$C,MATCH('เอกสารหมายเลข 1 ส่งเสิรม (2)'!$T684,รายชื่ออาจารย์ตามสาขา!$B:$B,0))</f>
        <v>นางสาวอสอฤดี  ผดุงกิจ</v>
      </c>
      <c r="C684" s="209" t="str">
        <f t="array" ref="C684">INDEX(รายชื่ออาจารย์ตามสาขา!$D:$D,MATCH('เอกสารหมายเลข 1 ส่งเสิรม (2)'!$T684,รายชื่ออาจารย์ตามสาขา!$B:$B,0))</f>
        <v>สำนักงานอธิการบดี กองกลาง</v>
      </c>
      <c r="D684" s="208" t="str">
        <f t="array" ref="D684">INDEX(รายชื่ออาจารย์ตามสาขา!$E:$E,MATCH('เอกสารหมายเลข 1 ส่งเสิรม (2)'!$T684,รายชื่ออาจารย์ตามสาขา!$B:$B,0))</f>
        <v>สำนักงานอธิการบดี กองกลาง โรงเรียนวิถีธรรมแห่งมหาวิทยาลัยราชภัฏสกลนคร</v>
      </c>
      <c r="E684" s="208"/>
      <c r="F684" s="208"/>
      <c r="G684" s="208"/>
      <c r="H684" s="208"/>
      <c r="I684" s="208" t="e">
        <f t="array" aca="1" ref="I684" ca="1">_xludf.IFNA(INDEX(รายชื่ออาจารย์ตามสาขา!$F:$F,MATCH('เอกสารหมายเลข 1 ส่งเสิรม (2)'!$T684,รายชื่ออาจารย์ตามสาขา!$B:$B,0)),"บุคคลภายนอก")</f>
        <v>#NAME?</v>
      </c>
      <c r="J684" s="211" t="e">
        <f t="shared" ca="1" si="667"/>
        <v>#NAME?</v>
      </c>
      <c r="K684" s="211" t="e">
        <f t="shared" ca="1" si="668"/>
        <v>#NAME?</v>
      </c>
      <c r="L684" s="211"/>
      <c r="M684" s="211" t="e">
        <f t="shared" ca="1" si="669"/>
        <v>#NAME?</v>
      </c>
      <c r="N684" s="211" t="e">
        <f t="shared" ca="1" si="670"/>
        <v>#NAME?</v>
      </c>
      <c r="O684" s="211" t="e">
        <f t="shared" ca="1" si="671"/>
        <v>#NAME?</v>
      </c>
      <c r="P684" s="211" t="e">
        <f t="shared" ca="1" si="672"/>
        <v>#NAME?</v>
      </c>
      <c r="Q684" s="207"/>
      <c r="R684" s="207"/>
      <c r="S684" s="208"/>
      <c r="T684" s="112">
        <v>1739900368497</v>
      </c>
      <c r="U684" s="112"/>
      <c r="V684" s="95">
        <f t="shared" si="664"/>
        <v>0</v>
      </c>
      <c r="W684" s="95"/>
      <c r="X684" s="96"/>
      <c r="Y684" s="96"/>
      <c r="Z684" s="96"/>
      <c r="AA684" s="96"/>
      <c r="AB684" s="96"/>
      <c r="AC684" s="96"/>
      <c r="AD684" s="96"/>
      <c r="AE684" s="96"/>
      <c r="AF684" s="96"/>
      <c r="AG684" s="96"/>
      <c r="AH684" s="96"/>
      <c r="AI684" s="96"/>
      <c r="AJ684" s="96"/>
      <c r="AK684" s="96"/>
      <c r="AL684" s="96"/>
      <c r="AM684" s="96"/>
      <c r="AN684" s="96"/>
      <c r="AO684" s="96"/>
      <c r="AP684" s="96"/>
      <c r="AQ684" s="96"/>
    </row>
    <row r="685" spans="1:43" ht="21.75" customHeight="1">
      <c r="A685" s="207"/>
      <c r="B685" s="209" t="str">
        <f t="array" ref="B685">INDEX(รายชื่ออาจารย์ตามสาขา!$C:$C,MATCH('เอกสารหมายเลข 1 ส่งเสิรม (2)'!$T685,รายชื่ออาจารย์ตามสาขา!$B:$B,0))</f>
        <v>นางสาววิไลรักษ์  ไชยจักร์</v>
      </c>
      <c r="C685" s="209" t="str">
        <f t="array" ref="C685">INDEX(รายชื่ออาจารย์ตามสาขา!$D:$D,MATCH('เอกสารหมายเลข 1 ส่งเสิรม (2)'!$T685,รายชื่ออาจารย์ตามสาขา!$B:$B,0))</f>
        <v>สำนักงานอธิการบดี กองกลาง</v>
      </c>
      <c r="D685" s="208" t="str">
        <f t="array" ref="D685">INDEX(รายชื่ออาจารย์ตามสาขา!$E:$E,MATCH('เอกสารหมายเลข 1 ส่งเสิรม (2)'!$T685,รายชื่ออาจารย์ตามสาขา!$B:$B,0))</f>
        <v>สำนักงานอธิการบดี กองกลาง โรงเรียนวิถีธรรมแห่งมหาวิทยาลัยราชภัฏสกลนคร</v>
      </c>
      <c r="E685" s="208"/>
      <c r="F685" s="208"/>
      <c r="G685" s="208"/>
      <c r="H685" s="208"/>
      <c r="I685" s="208" t="e">
        <f t="array" aca="1" ref="I685" ca="1">_xludf.IFNA(INDEX(รายชื่ออาจารย์ตามสาขา!$F:$F,MATCH('เอกสารหมายเลข 1 ส่งเสิรม (2)'!$T685,รายชื่ออาจารย์ตามสาขา!$B:$B,0)),"บุคคลภายนอก")</f>
        <v>#NAME?</v>
      </c>
      <c r="J685" s="211" t="e">
        <f t="shared" ca="1" si="667"/>
        <v>#NAME?</v>
      </c>
      <c r="K685" s="211" t="e">
        <f t="shared" ca="1" si="668"/>
        <v>#NAME?</v>
      </c>
      <c r="L685" s="211"/>
      <c r="M685" s="211" t="e">
        <f t="shared" ca="1" si="669"/>
        <v>#NAME?</v>
      </c>
      <c r="N685" s="211" t="e">
        <f t="shared" ca="1" si="670"/>
        <v>#NAME?</v>
      </c>
      <c r="O685" s="211" t="e">
        <f t="shared" ca="1" si="671"/>
        <v>#NAME?</v>
      </c>
      <c r="P685" s="211" t="e">
        <f t="shared" ca="1" si="672"/>
        <v>#NAME?</v>
      </c>
      <c r="Q685" s="207"/>
      <c r="R685" s="207"/>
      <c r="S685" s="208"/>
      <c r="T685" s="112">
        <v>3460500941000</v>
      </c>
      <c r="U685" s="112"/>
      <c r="V685" s="95">
        <f t="shared" si="664"/>
        <v>0</v>
      </c>
      <c r="W685" s="95"/>
      <c r="X685" s="96"/>
      <c r="Y685" s="96"/>
      <c r="Z685" s="96"/>
      <c r="AA685" s="96"/>
      <c r="AB685" s="96"/>
      <c r="AC685" s="96"/>
      <c r="AD685" s="96"/>
      <c r="AE685" s="96"/>
      <c r="AF685" s="96"/>
      <c r="AG685" s="96"/>
      <c r="AH685" s="96"/>
      <c r="AI685" s="96"/>
      <c r="AJ685" s="96"/>
      <c r="AK685" s="96"/>
      <c r="AL685" s="96"/>
      <c r="AM685" s="96"/>
      <c r="AN685" s="96"/>
      <c r="AO685" s="96"/>
      <c r="AP685" s="96"/>
      <c r="AQ685" s="96"/>
    </row>
    <row r="686" spans="1:43" ht="21.75" customHeight="1">
      <c r="A686" s="207"/>
      <c r="B686" s="209" t="str">
        <f t="array" ref="B686">INDEX(รายชื่ออาจารย์ตามสาขา!$C:$C,MATCH('เอกสารหมายเลข 1 ส่งเสิรม (2)'!$T686,รายชื่ออาจารย์ตามสาขา!$B:$B,0))</f>
        <v>นางช่อลดา  สัพโส</v>
      </c>
      <c r="C686" s="209" t="str">
        <f t="array" ref="C686">INDEX(รายชื่ออาจารย์ตามสาขา!$D:$D,MATCH('เอกสารหมายเลข 1 ส่งเสิรม (2)'!$T686,รายชื่ออาจารย์ตามสาขา!$B:$B,0))</f>
        <v>สำนักงานอธิการบดี กองกลาง</v>
      </c>
      <c r="D686" s="208" t="str">
        <f t="array" ref="D686">INDEX(รายชื่ออาจารย์ตามสาขา!$E:$E,MATCH('เอกสารหมายเลข 1 ส่งเสิรม (2)'!$T686,รายชื่ออาจารย์ตามสาขา!$B:$B,0))</f>
        <v>สำนักงานอธิการบดี กองกลาง โรงเรียนวิถีธรรมแห่งมหาวิทยาลัยราชภัฏสกลนคร</v>
      </c>
      <c r="E686" s="208"/>
      <c r="F686" s="208"/>
      <c r="G686" s="208"/>
      <c r="H686" s="208"/>
      <c r="I686" s="208" t="e">
        <f t="array" aca="1" ref="I686" ca="1">_xludf.IFNA(INDEX(รายชื่ออาจารย์ตามสาขา!$F:$F,MATCH('เอกสารหมายเลข 1 ส่งเสิรม (2)'!$T686,รายชื่ออาจารย์ตามสาขา!$B:$B,0)),"บุคคลภายนอก")</f>
        <v>#NAME?</v>
      </c>
      <c r="J686" s="211" t="e">
        <f t="shared" ca="1" si="667"/>
        <v>#NAME?</v>
      </c>
      <c r="K686" s="211" t="e">
        <f t="shared" ca="1" si="668"/>
        <v>#NAME?</v>
      </c>
      <c r="L686" s="211"/>
      <c r="M686" s="211" t="e">
        <f t="shared" ca="1" si="669"/>
        <v>#NAME?</v>
      </c>
      <c r="N686" s="211" t="e">
        <f t="shared" ca="1" si="670"/>
        <v>#NAME?</v>
      </c>
      <c r="O686" s="211" t="e">
        <f t="shared" ca="1" si="671"/>
        <v>#NAME?</v>
      </c>
      <c r="P686" s="211" t="e">
        <f t="shared" ca="1" si="672"/>
        <v>#NAME?</v>
      </c>
      <c r="Q686" s="207"/>
      <c r="R686" s="207"/>
      <c r="S686" s="208"/>
      <c r="T686" s="112">
        <v>3470101446714</v>
      </c>
      <c r="U686" s="112"/>
      <c r="V686" s="95">
        <f t="shared" si="664"/>
        <v>0</v>
      </c>
      <c r="W686" s="95"/>
      <c r="X686" s="96"/>
      <c r="Y686" s="96"/>
      <c r="Z686" s="96"/>
      <c r="AA686" s="96"/>
      <c r="AB686" s="96"/>
      <c r="AC686" s="96"/>
      <c r="AD686" s="96"/>
      <c r="AE686" s="96"/>
      <c r="AF686" s="96"/>
      <c r="AG686" s="96"/>
      <c r="AH686" s="96"/>
      <c r="AI686" s="96"/>
      <c r="AJ686" s="96"/>
      <c r="AK686" s="96"/>
      <c r="AL686" s="96"/>
      <c r="AM686" s="96"/>
      <c r="AN686" s="96"/>
      <c r="AO686" s="96"/>
      <c r="AP686" s="96"/>
      <c r="AQ686" s="96"/>
    </row>
    <row r="687" spans="1:43" ht="21.75" customHeight="1">
      <c r="A687" s="207"/>
      <c r="B687" s="209" t="str">
        <f t="array" ref="B687">INDEX(รายชื่ออาจารย์ตามสาขา!$C:$C,MATCH('เอกสารหมายเลข 1 ส่งเสิรม (2)'!$T687,รายชื่ออาจารย์ตามสาขา!$B:$B,0))</f>
        <v>นางสาวปัญญธารา  ปุญญาอุปถัมภ์</v>
      </c>
      <c r="C687" s="209" t="str">
        <f t="array" ref="C687">INDEX(รายชื่ออาจารย์ตามสาขา!$D:$D,MATCH('เอกสารหมายเลข 1 ส่งเสิรม (2)'!$T687,รายชื่ออาจารย์ตามสาขา!$B:$B,0))</f>
        <v>สำนักงานอธิการบดี กองกลาง</v>
      </c>
      <c r="D687" s="208" t="str">
        <f t="array" ref="D687">INDEX(รายชื่ออาจารย์ตามสาขา!$E:$E,MATCH('เอกสารหมายเลข 1 ส่งเสิรม (2)'!$T687,รายชื่ออาจารย์ตามสาขา!$B:$B,0))</f>
        <v>สำนักงานอธิการบดี กองกลาง โรงเรียนวิถีธรรมแห่งมหาวิทยาลัยราชภัฏสกลนคร</v>
      </c>
      <c r="E687" s="208"/>
      <c r="F687" s="208"/>
      <c r="G687" s="208"/>
      <c r="H687" s="208"/>
      <c r="I687" s="208" t="e">
        <f t="array" aca="1" ref="I687" ca="1">_xludf.IFNA(INDEX(รายชื่ออาจารย์ตามสาขา!$F:$F,MATCH('เอกสารหมายเลข 1 ส่งเสิรม (2)'!$T687,รายชื่ออาจารย์ตามสาขา!$B:$B,0)),"บุคคลภายนอก")</f>
        <v>#NAME?</v>
      </c>
      <c r="J687" s="211" t="e">
        <f t="shared" ca="1" si="667"/>
        <v>#NAME?</v>
      </c>
      <c r="K687" s="211" t="e">
        <f t="shared" ca="1" si="668"/>
        <v>#NAME?</v>
      </c>
      <c r="L687" s="211"/>
      <c r="M687" s="211" t="e">
        <f t="shared" ca="1" si="669"/>
        <v>#NAME?</v>
      </c>
      <c r="N687" s="211" t="e">
        <f t="shared" ca="1" si="670"/>
        <v>#NAME?</v>
      </c>
      <c r="O687" s="211" t="e">
        <f t="shared" ca="1" si="671"/>
        <v>#NAME?</v>
      </c>
      <c r="P687" s="211" t="e">
        <f t="shared" ca="1" si="672"/>
        <v>#NAME?</v>
      </c>
      <c r="Q687" s="207"/>
      <c r="R687" s="207"/>
      <c r="S687" s="208"/>
      <c r="T687" s="112">
        <v>3470900196727</v>
      </c>
      <c r="U687" s="112"/>
      <c r="V687" s="95">
        <f t="shared" si="664"/>
        <v>0</v>
      </c>
      <c r="W687" s="95"/>
      <c r="X687" s="96"/>
      <c r="Y687" s="96"/>
      <c r="Z687" s="96"/>
      <c r="AA687" s="96"/>
      <c r="AB687" s="96"/>
      <c r="AC687" s="96"/>
      <c r="AD687" s="96"/>
      <c r="AE687" s="96"/>
      <c r="AF687" s="96"/>
      <c r="AG687" s="96"/>
      <c r="AH687" s="96"/>
      <c r="AI687" s="96"/>
      <c r="AJ687" s="96"/>
      <c r="AK687" s="96"/>
      <c r="AL687" s="96"/>
      <c r="AM687" s="96"/>
      <c r="AN687" s="96"/>
      <c r="AO687" s="96"/>
      <c r="AP687" s="96"/>
      <c r="AQ687" s="96"/>
    </row>
    <row r="688" spans="1:43" ht="21.75" customHeight="1">
      <c r="A688" s="207"/>
      <c r="B688" s="209" t="str">
        <f t="array" ref="B688">INDEX(รายชื่ออาจารย์ตามสาขา!$C:$C,MATCH('เอกสารหมายเลข 1 ส่งเสิรม (2)'!$T688,รายชื่ออาจารย์ตามสาขา!$B:$B,0))</f>
        <v>Ms.Celsie Taroja Avila  -</v>
      </c>
      <c r="C688" s="209" t="str">
        <f t="array" ref="C688">INDEX(รายชื่ออาจารย์ตามสาขา!$D:$D,MATCH('เอกสารหมายเลข 1 ส่งเสิรม (2)'!$T688,รายชื่ออาจารย์ตามสาขา!$B:$B,0))</f>
        <v>สำนักงานอธิการบดี กองกลาง</v>
      </c>
      <c r="D688" s="208" t="str">
        <f t="array" ref="D688">INDEX(รายชื่ออาจารย์ตามสาขา!$E:$E,MATCH('เอกสารหมายเลข 1 ส่งเสิรม (2)'!$T688,รายชื่ออาจารย์ตามสาขา!$B:$B,0))</f>
        <v>สำนักงานอธิการบดี กองกลาง โรงเรียนวิถีธรรมแห่งมหาวิทยาลัยราชภัฏสกลนคร</v>
      </c>
      <c r="E688" s="208"/>
      <c r="F688" s="208"/>
      <c r="G688" s="208"/>
      <c r="H688" s="208"/>
      <c r="I688" s="208" t="e">
        <f t="array" aca="1" ref="I688" ca="1">_xludf.IFNA(INDEX(รายชื่ออาจารย์ตามสาขา!$F:$F,MATCH('เอกสารหมายเลข 1 ส่งเสิรม (2)'!$T688,รายชื่ออาจารย์ตามสาขา!$B:$B,0)),"บุคคลภายนอก")</f>
        <v>#NAME?</v>
      </c>
      <c r="J688" s="211" t="e">
        <f t="shared" ca="1" si="667"/>
        <v>#NAME?</v>
      </c>
      <c r="K688" s="211" t="e">
        <f t="shared" ca="1" si="668"/>
        <v>#NAME?</v>
      </c>
      <c r="L688" s="211"/>
      <c r="M688" s="211" t="e">
        <f t="shared" ca="1" si="669"/>
        <v>#NAME?</v>
      </c>
      <c r="N688" s="211" t="e">
        <f t="shared" ca="1" si="670"/>
        <v>#NAME?</v>
      </c>
      <c r="O688" s="211" t="e">
        <f t="shared" ca="1" si="671"/>
        <v>#NAME?</v>
      </c>
      <c r="P688" s="211" t="e">
        <f t="shared" ca="1" si="672"/>
        <v>#NAME?</v>
      </c>
      <c r="Q688" s="207"/>
      <c r="R688" s="207"/>
      <c r="S688" s="208"/>
      <c r="T688" s="112" t="s">
        <v>903</v>
      </c>
      <c r="U688" s="112"/>
      <c r="V688" s="95">
        <f t="shared" si="664"/>
        <v>0</v>
      </c>
      <c r="W688" s="95"/>
      <c r="X688" s="96"/>
      <c r="Y688" s="96"/>
      <c r="Z688" s="96"/>
      <c r="AA688" s="96"/>
      <c r="AB688" s="96"/>
      <c r="AC688" s="96"/>
      <c r="AD688" s="96"/>
      <c r="AE688" s="96"/>
      <c r="AF688" s="96"/>
      <c r="AG688" s="96"/>
      <c r="AH688" s="96"/>
      <c r="AI688" s="96"/>
      <c r="AJ688" s="96"/>
      <c r="AK688" s="96"/>
      <c r="AL688" s="96"/>
      <c r="AM688" s="96"/>
      <c r="AN688" s="96"/>
      <c r="AO688" s="96"/>
      <c r="AP688" s="96"/>
      <c r="AQ688" s="96"/>
    </row>
    <row r="689" spans="1:43" ht="21.75" customHeight="1">
      <c r="A689" s="107"/>
      <c r="B689" s="108"/>
      <c r="C689" s="108"/>
      <c r="D689" s="96"/>
      <c r="E689" s="96"/>
      <c r="F689" s="96"/>
      <c r="G689" s="96"/>
      <c r="H689" s="96"/>
      <c r="I689" s="96"/>
      <c r="J689" s="95"/>
      <c r="K689" s="95"/>
      <c r="L689" s="95"/>
      <c r="M689" s="95"/>
      <c r="N689" s="95"/>
      <c r="O689" s="95"/>
      <c r="P689" s="213"/>
      <c r="Q689" s="107"/>
      <c r="R689" s="107"/>
      <c r="S689" s="96"/>
      <c r="T689" s="112"/>
      <c r="U689" s="112"/>
      <c r="V689" s="95"/>
      <c r="W689" s="95"/>
      <c r="X689" s="96"/>
      <c r="Y689" s="96"/>
      <c r="Z689" s="96"/>
      <c r="AA689" s="96"/>
      <c r="AB689" s="96"/>
      <c r="AC689" s="96"/>
      <c r="AD689" s="96"/>
      <c r="AE689" s="96"/>
      <c r="AF689" s="96"/>
      <c r="AG689" s="96"/>
      <c r="AH689" s="96"/>
      <c r="AI689" s="96"/>
      <c r="AJ689" s="96"/>
      <c r="AK689" s="96"/>
      <c r="AL689" s="96"/>
      <c r="AM689" s="96"/>
      <c r="AN689" s="96"/>
      <c r="AO689" s="96"/>
      <c r="AP689" s="96"/>
      <c r="AQ689" s="96"/>
    </row>
  </sheetData>
  <mergeCells count="18">
    <mergeCell ref="A7:D7"/>
    <mergeCell ref="A8:D8"/>
    <mergeCell ref="A5:A6"/>
    <mergeCell ref="D5:D6"/>
    <mergeCell ref="F5:F6"/>
    <mergeCell ref="B5:B6"/>
    <mergeCell ref="E5:E6"/>
    <mergeCell ref="P5:P6"/>
    <mergeCell ref="S5:S6"/>
    <mergeCell ref="C1:T1"/>
    <mergeCell ref="C2:T2"/>
    <mergeCell ref="C3:T3"/>
    <mergeCell ref="C4:Q4"/>
    <mergeCell ref="C5:C6"/>
    <mergeCell ref="G5:G6"/>
    <mergeCell ref="I5:I6"/>
    <mergeCell ref="O5:O6"/>
    <mergeCell ref="J5:J6"/>
  </mergeCells>
  <printOptions horizontalCentered="1"/>
  <pageMargins left="0.19685039370078741" right="0.19685039370078741" top="0.78740157480314965" bottom="0.55118110236220474" header="0" footer="0"/>
  <pageSetup paperSize="9" scale="3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I1000"/>
  <sheetViews>
    <sheetView workbookViewId="0">
      <pane ySplit="6" topLeftCell="A7" activePane="bottomLeft" state="frozen"/>
      <selection pane="bottomLeft"/>
    </sheetView>
  </sheetViews>
  <sheetFormatPr defaultColWidth="14.42578125" defaultRowHeight="15" customHeight="1"/>
  <cols>
    <col min="1" max="1" width="3.85546875" customWidth="1"/>
    <col min="2" max="2" width="62.28515625" customWidth="1"/>
    <col min="3" max="3" width="8.85546875" customWidth="1"/>
    <col min="4" max="4" width="12" customWidth="1"/>
    <col min="5" max="5" width="18.140625" customWidth="1"/>
    <col min="6" max="6" width="16.85546875" customWidth="1"/>
    <col min="7" max="7" width="14" customWidth="1"/>
    <col min="8" max="8" width="8.85546875" customWidth="1"/>
    <col min="9" max="9" width="12" customWidth="1"/>
    <col min="10" max="10" width="16.85546875" customWidth="1"/>
    <col min="11" max="11" width="25.85546875" customWidth="1"/>
    <col min="12" max="13" width="14.5703125" customWidth="1"/>
    <col min="14" max="35" width="9.140625" customWidth="1"/>
  </cols>
  <sheetData>
    <row r="1" spans="1:35" ht="21.75" customHeight="1">
      <c r="A1" s="1"/>
      <c r="B1" s="64"/>
      <c r="C1" s="645"/>
      <c r="D1" s="635"/>
      <c r="E1" s="635"/>
      <c r="F1" s="635"/>
      <c r="G1" s="635"/>
      <c r="H1" s="635"/>
      <c r="I1" s="635"/>
      <c r="J1" s="635"/>
      <c r="K1" s="635"/>
      <c r="L1" s="635"/>
      <c r="M1" s="5"/>
      <c r="N1" s="68"/>
      <c r="O1" s="68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5" ht="21.75" customHeight="1">
      <c r="A2" s="1"/>
      <c r="B2" s="64"/>
      <c r="C2" s="645"/>
      <c r="D2" s="635"/>
      <c r="E2" s="635"/>
      <c r="F2" s="635"/>
      <c r="G2" s="635"/>
      <c r="H2" s="635"/>
      <c r="I2" s="635"/>
      <c r="J2" s="635"/>
      <c r="K2" s="635"/>
      <c r="L2" s="635"/>
      <c r="M2" s="5"/>
      <c r="N2" s="68"/>
      <c r="O2" s="68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5" ht="21.75" customHeight="1">
      <c r="A3" s="1"/>
      <c r="B3" s="64"/>
      <c r="C3" s="646"/>
      <c r="D3" s="635"/>
      <c r="E3" s="635"/>
      <c r="F3" s="635"/>
      <c r="G3" s="635"/>
      <c r="H3" s="635"/>
      <c r="I3" s="635"/>
      <c r="J3" s="635"/>
      <c r="K3" s="635"/>
      <c r="L3" s="635"/>
      <c r="M3" s="5"/>
      <c r="N3" s="68">
        <f>294-D8</f>
        <v>0</v>
      </c>
      <c r="O3" s="68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5" ht="21.75" customHeight="1">
      <c r="A4" s="1"/>
      <c r="B4" s="64"/>
      <c r="C4" s="647"/>
      <c r="D4" s="640"/>
      <c r="E4" s="640"/>
      <c r="F4" s="640"/>
      <c r="G4" s="640"/>
      <c r="H4" s="640"/>
      <c r="I4" s="640"/>
      <c r="J4" s="4"/>
      <c r="K4" s="1"/>
      <c r="L4" s="8"/>
      <c r="M4" s="8"/>
      <c r="N4" s="68"/>
      <c r="O4" s="68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5" ht="21.75" customHeight="1">
      <c r="A5" s="644" t="s">
        <v>3</v>
      </c>
      <c r="B5" s="644" t="s">
        <v>4</v>
      </c>
      <c r="C5" s="649" t="s">
        <v>5</v>
      </c>
      <c r="D5" s="144" t="s">
        <v>6</v>
      </c>
      <c r="E5" s="175" t="s">
        <v>7</v>
      </c>
      <c r="F5" s="176" t="s">
        <v>7</v>
      </c>
      <c r="G5" s="656" t="s">
        <v>128</v>
      </c>
      <c r="H5" s="649" t="s">
        <v>10</v>
      </c>
      <c r="I5" s="72" t="s">
        <v>13</v>
      </c>
      <c r="J5" s="72" t="s">
        <v>14</v>
      </c>
      <c r="K5" s="644" t="s">
        <v>838</v>
      </c>
      <c r="L5" s="8"/>
      <c r="M5" s="8"/>
      <c r="N5" s="68"/>
      <c r="O5" s="68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</row>
    <row r="6" spans="1:35" ht="21.75" customHeight="1">
      <c r="A6" s="643"/>
      <c r="B6" s="643"/>
      <c r="C6" s="643"/>
      <c r="D6" s="144" t="s">
        <v>21</v>
      </c>
      <c r="E6" s="175" t="s">
        <v>24</v>
      </c>
      <c r="F6" s="176" t="s">
        <v>25</v>
      </c>
      <c r="G6" s="643"/>
      <c r="H6" s="643"/>
      <c r="I6" s="72" t="s">
        <v>27</v>
      </c>
      <c r="J6" s="72" t="s">
        <v>27</v>
      </c>
      <c r="K6" s="643"/>
      <c r="L6" s="8"/>
      <c r="M6" s="8"/>
      <c r="N6" s="68"/>
      <c r="O6" s="68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</row>
    <row r="7" spans="1:35" ht="21.75" customHeight="1">
      <c r="A7" s="652" t="s">
        <v>136</v>
      </c>
      <c r="B7" s="637"/>
      <c r="C7" s="39">
        <v>20</v>
      </c>
      <c r="D7" s="39">
        <v>75</v>
      </c>
      <c r="E7" s="39">
        <v>19</v>
      </c>
      <c r="F7" s="39">
        <v>24</v>
      </c>
      <c r="G7" s="39">
        <v>0</v>
      </c>
      <c r="H7" s="39">
        <v>315</v>
      </c>
      <c r="I7" s="39"/>
      <c r="J7" s="39"/>
      <c r="K7" s="44"/>
      <c r="L7" s="45"/>
      <c r="M7" s="45"/>
      <c r="N7" s="68"/>
      <c r="O7" s="68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</row>
    <row r="8" spans="1:35" ht="21.75" customHeight="1">
      <c r="A8" s="652" t="s">
        <v>143</v>
      </c>
      <c r="B8" s="637"/>
      <c r="C8" s="177">
        <v>113</v>
      </c>
      <c r="D8" s="39">
        <v>294</v>
      </c>
      <c r="E8" s="39">
        <v>41</v>
      </c>
      <c r="F8" s="39">
        <v>24</v>
      </c>
      <c r="G8" s="39">
        <v>8</v>
      </c>
      <c r="H8" s="39">
        <v>453</v>
      </c>
      <c r="I8" s="39"/>
      <c r="J8" s="39"/>
      <c r="K8" s="44"/>
      <c r="L8" s="45"/>
      <c r="M8" s="45"/>
      <c r="N8" s="68"/>
      <c r="O8" s="68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</row>
    <row r="9" spans="1:35" ht="21.75" customHeight="1">
      <c r="A9" s="77" t="s">
        <v>28</v>
      </c>
      <c r="B9" s="75"/>
      <c r="C9" s="178">
        <v>28</v>
      </c>
      <c r="D9" s="178">
        <v>70</v>
      </c>
      <c r="E9" s="178">
        <v>15</v>
      </c>
      <c r="F9" s="178">
        <v>4</v>
      </c>
      <c r="G9" s="178">
        <v>8</v>
      </c>
      <c r="H9" s="178">
        <v>125</v>
      </c>
      <c r="I9" s="77"/>
      <c r="J9" s="76">
        <v>1</v>
      </c>
      <c r="K9" s="77"/>
      <c r="L9" s="78"/>
      <c r="M9" s="78"/>
      <c r="N9" s="79">
        <f>SUM(N12:N659)</f>
        <v>460</v>
      </c>
      <c r="O9" s="79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</row>
    <row r="10" spans="1:35" ht="21.75" customHeight="1">
      <c r="A10" s="74" t="s">
        <v>146</v>
      </c>
      <c r="B10" s="75"/>
      <c r="C10" s="178">
        <v>28</v>
      </c>
      <c r="D10" s="178">
        <v>56</v>
      </c>
      <c r="E10" s="178">
        <v>14</v>
      </c>
      <c r="F10" s="178">
        <v>0</v>
      </c>
      <c r="G10" s="178">
        <v>8</v>
      </c>
      <c r="H10" s="178">
        <v>106</v>
      </c>
      <c r="I10" s="77"/>
      <c r="J10" s="77"/>
      <c r="K10" s="77"/>
      <c r="L10" s="78"/>
      <c r="M10" s="78"/>
      <c r="N10" s="79"/>
      <c r="O10" s="79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</row>
    <row r="11" spans="1:35" ht="21.75" customHeight="1">
      <c r="A11" s="82">
        <v>1</v>
      </c>
      <c r="B11" s="86" t="s">
        <v>731</v>
      </c>
      <c r="C11" s="179">
        <v>5</v>
      </c>
      <c r="D11" s="179">
        <v>0</v>
      </c>
      <c r="E11" s="179">
        <v>5</v>
      </c>
      <c r="F11" s="179">
        <v>0</v>
      </c>
      <c r="G11" s="179">
        <v>0</v>
      </c>
      <c r="H11" s="180">
        <v>10</v>
      </c>
      <c r="I11" s="91"/>
      <c r="J11" s="91"/>
      <c r="K11" s="93"/>
      <c r="L11" s="94"/>
      <c r="M11" s="94"/>
      <c r="N11" s="95"/>
      <c r="O11" s="95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</row>
    <row r="12" spans="1:35" ht="21.75" customHeight="1">
      <c r="A12" s="97"/>
      <c r="B12" s="98" t="s">
        <v>171</v>
      </c>
      <c r="C12" s="181">
        <v>1</v>
      </c>
      <c r="D12" s="181">
        <v>0</v>
      </c>
      <c r="E12" s="181">
        <v>0</v>
      </c>
      <c r="F12" s="181">
        <v>0</v>
      </c>
      <c r="G12" s="181">
        <v>0</v>
      </c>
      <c r="H12" s="181">
        <v>1</v>
      </c>
      <c r="I12" s="97"/>
      <c r="J12" s="97"/>
      <c r="K12" s="99"/>
      <c r="L12" s="8">
        <v>3349900633972</v>
      </c>
      <c r="M12" s="8">
        <v>3349900633972</v>
      </c>
      <c r="N12" s="68">
        <f t="shared" ref="N12:N295" si="0">COUNTIF($M:$M,M12)</f>
        <v>1</v>
      </c>
      <c r="O12" s="68">
        <f t="shared" ref="O12:O295" si="1">H12-N12</f>
        <v>0</v>
      </c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</row>
    <row r="13" spans="1:35" ht="21.75" customHeight="1">
      <c r="A13" s="97"/>
      <c r="B13" s="98" t="s">
        <v>55</v>
      </c>
      <c r="C13" s="181">
        <v>0</v>
      </c>
      <c r="D13" s="181">
        <v>0</v>
      </c>
      <c r="E13" s="181">
        <v>1</v>
      </c>
      <c r="F13" s="181">
        <v>0</v>
      </c>
      <c r="G13" s="181">
        <v>0</v>
      </c>
      <c r="H13" s="181">
        <v>1</v>
      </c>
      <c r="I13" s="97"/>
      <c r="J13" s="97"/>
      <c r="K13" s="99"/>
      <c r="L13" s="8">
        <v>3440600179452</v>
      </c>
      <c r="M13" s="8">
        <v>3440600179452</v>
      </c>
      <c r="N13" s="68">
        <f t="shared" si="0"/>
        <v>1</v>
      </c>
      <c r="O13" s="68">
        <f t="shared" si="1"/>
        <v>0</v>
      </c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</row>
    <row r="14" spans="1:35" ht="21.75" customHeight="1">
      <c r="A14" s="97"/>
      <c r="B14" s="98" t="s">
        <v>43</v>
      </c>
      <c r="C14" s="181">
        <v>0</v>
      </c>
      <c r="D14" s="181">
        <v>0</v>
      </c>
      <c r="E14" s="181">
        <v>1</v>
      </c>
      <c r="F14" s="181">
        <v>0</v>
      </c>
      <c r="G14" s="181">
        <v>0</v>
      </c>
      <c r="H14" s="181">
        <v>1</v>
      </c>
      <c r="I14" s="97"/>
      <c r="J14" s="97"/>
      <c r="K14" s="99"/>
      <c r="L14" s="8">
        <v>3320100021982</v>
      </c>
      <c r="M14" s="8">
        <v>3320100021982</v>
      </c>
      <c r="N14" s="68">
        <f t="shared" si="0"/>
        <v>1</v>
      </c>
      <c r="O14" s="68">
        <f t="shared" si="1"/>
        <v>0</v>
      </c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</row>
    <row r="15" spans="1:35" ht="21.75" customHeight="1">
      <c r="A15" s="148"/>
      <c r="B15" s="149" t="s">
        <v>192</v>
      </c>
      <c r="C15" s="182">
        <v>1</v>
      </c>
      <c r="D15" s="182">
        <v>0</v>
      </c>
      <c r="E15" s="182">
        <v>0</v>
      </c>
      <c r="F15" s="182">
        <v>0</v>
      </c>
      <c r="G15" s="182">
        <v>0</v>
      </c>
      <c r="H15" s="182">
        <v>1</v>
      </c>
      <c r="I15" s="148"/>
      <c r="J15" s="148"/>
      <c r="K15" s="150" t="s">
        <v>331</v>
      </c>
      <c r="L15" s="92">
        <v>3450100748709</v>
      </c>
      <c r="M15" s="92">
        <v>3450100748709</v>
      </c>
      <c r="N15" s="152">
        <f t="shared" si="0"/>
        <v>1</v>
      </c>
      <c r="O15" s="152">
        <f t="shared" si="1"/>
        <v>0</v>
      </c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</row>
    <row r="16" spans="1:35" ht="21.75" customHeight="1">
      <c r="A16" s="148"/>
      <c r="B16" s="149" t="s">
        <v>193</v>
      </c>
      <c r="C16" s="182">
        <v>1</v>
      </c>
      <c r="D16" s="182">
        <v>0</v>
      </c>
      <c r="E16" s="182">
        <v>0</v>
      </c>
      <c r="F16" s="182">
        <v>0</v>
      </c>
      <c r="G16" s="182">
        <v>0</v>
      </c>
      <c r="H16" s="182">
        <v>1</v>
      </c>
      <c r="I16" s="148"/>
      <c r="J16" s="148"/>
      <c r="K16" s="150" t="s">
        <v>331</v>
      </c>
      <c r="L16" s="92">
        <v>3470100629203</v>
      </c>
      <c r="M16" s="92">
        <v>3470100629203</v>
      </c>
      <c r="N16" s="152">
        <f t="shared" si="0"/>
        <v>1</v>
      </c>
      <c r="O16" s="152">
        <f t="shared" si="1"/>
        <v>0</v>
      </c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</row>
    <row r="17" spans="1:35" ht="21.75" customHeight="1">
      <c r="A17" s="97"/>
      <c r="B17" s="98" t="s">
        <v>194</v>
      </c>
      <c r="C17" s="181">
        <v>1</v>
      </c>
      <c r="D17" s="181">
        <v>0</v>
      </c>
      <c r="E17" s="181">
        <v>0</v>
      </c>
      <c r="F17" s="181">
        <v>0</v>
      </c>
      <c r="G17" s="181">
        <v>0</v>
      </c>
      <c r="H17" s="181">
        <v>1</v>
      </c>
      <c r="I17" s="153">
        <v>2565</v>
      </c>
      <c r="J17" s="97"/>
      <c r="K17" s="99"/>
      <c r="L17" s="8">
        <v>3409900356692</v>
      </c>
      <c r="M17" s="8">
        <v>3409900356692</v>
      </c>
      <c r="N17" s="68">
        <f t="shared" si="0"/>
        <v>1</v>
      </c>
      <c r="O17" s="68">
        <f t="shared" si="1"/>
        <v>0</v>
      </c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ht="21.75" customHeight="1">
      <c r="A18" s="97"/>
      <c r="B18" s="98" t="s">
        <v>196</v>
      </c>
      <c r="C18" s="181">
        <v>1</v>
      </c>
      <c r="D18" s="181">
        <v>0</v>
      </c>
      <c r="E18" s="181">
        <v>0</v>
      </c>
      <c r="F18" s="181">
        <v>0</v>
      </c>
      <c r="G18" s="181">
        <v>0</v>
      </c>
      <c r="H18" s="181">
        <v>1</v>
      </c>
      <c r="I18" s="97"/>
      <c r="J18" s="97"/>
      <c r="K18" s="99"/>
      <c r="L18" s="8">
        <v>3349900596074</v>
      </c>
      <c r="M18" s="8">
        <v>3349900596074</v>
      </c>
      <c r="N18" s="68">
        <f t="shared" si="0"/>
        <v>1</v>
      </c>
      <c r="O18" s="68">
        <f t="shared" si="1"/>
        <v>0</v>
      </c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ht="21.75" customHeight="1">
      <c r="A19" s="97"/>
      <c r="B19" s="98" t="s">
        <v>200</v>
      </c>
      <c r="C19" s="181">
        <v>0</v>
      </c>
      <c r="D19" s="181">
        <v>0</v>
      </c>
      <c r="E19" s="181">
        <v>1</v>
      </c>
      <c r="F19" s="181">
        <v>0</v>
      </c>
      <c r="G19" s="181">
        <v>0</v>
      </c>
      <c r="H19" s="181">
        <v>1</v>
      </c>
      <c r="I19" s="97"/>
      <c r="J19" s="97"/>
      <c r="K19" s="99"/>
      <c r="L19" s="8">
        <v>3479900169752</v>
      </c>
      <c r="M19" s="8">
        <v>3479900169752</v>
      </c>
      <c r="N19" s="68">
        <f t="shared" si="0"/>
        <v>1</v>
      </c>
      <c r="O19" s="68">
        <f t="shared" si="1"/>
        <v>0</v>
      </c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ht="21.75" customHeight="1">
      <c r="A20" s="97"/>
      <c r="B20" s="98" t="s">
        <v>59</v>
      </c>
      <c r="C20" s="181">
        <v>0</v>
      </c>
      <c r="D20" s="181">
        <v>0</v>
      </c>
      <c r="E20" s="181">
        <v>1</v>
      </c>
      <c r="F20" s="181">
        <v>0</v>
      </c>
      <c r="G20" s="181">
        <v>0</v>
      </c>
      <c r="H20" s="181">
        <v>1</v>
      </c>
      <c r="I20" s="97"/>
      <c r="J20" s="97"/>
      <c r="K20" s="99"/>
      <c r="L20" s="8">
        <v>3490200026799</v>
      </c>
      <c r="M20" s="8">
        <v>3490200026799</v>
      </c>
      <c r="N20" s="68">
        <f t="shared" si="0"/>
        <v>1</v>
      </c>
      <c r="O20" s="68">
        <f t="shared" si="1"/>
        <v>0</v>
      </c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ht="21.75" customHeight="1">
      <c r="A21" s="97"/>
      <c r="B21" s="98" t="s">
        <v>56</v>
      </c>
      <c r="C21" s="181">
        <v>0</v>
      </c>
      <c r="D21" s="181">
        <v>0</v>
      </c>
      <c r="E21" s="181">
        <v>1</v>
      </c>
      <c r="F21" s="181">
        <v>0</v>
      </c>
      <c r="G21" s="181">
        <v>0</v>
      </c>
      <c r="H21" s="181">
        <v>1</v>
      </c>
      <c r="I21" s="97"/>
      <c r="J21" s="97"/>
      <c r="K21" s="99"/>
      <c r="L21" s="8">
        <v>3100202631099</v>
      </c>
      <c r="M21" s="8">
        <v>3100202631099</v>
      </c>
      <c r="N21" s="68">
        <f t="shared" si="0"/>
        <v>1</v>
      </c>
      <c r="O21" s="68">
        <f t="shared" si="1"/>
        <v>0</v>
      </c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ht="21.75" customHeight="1">
      <c r="A22" s="103">
        <v>2</v>
      </c>
      <c r="B22" s="104" t="s">
        <v>736</v>
      </c>
      <c r="C22" s="183">
        <v>0</v>
      </c>
      <c r="D22" s="183">
        <v>0</v>
      </c>
      <c r="E22" s="183">
        <v>0</v>
      </c>
      <c r="F22" s="183">
        <v>0</v>
      </c>
      <c r="G22" s="183">
        <v>0</v>
      </c>
      <c r="H22" s="183">
        <v>0</v>
      </c>
      <c r="I22" s="103"/>
      <c r="J22" s="103"/>
      <c r="K22" s="105"/>
      <c r="L22" s="58"/>
      <c r="M22" s="58"/>
      <c r="N22" s="68">
        <f t="shared" si="0"/>
        <v>0</v>
      </c>
      <c r="O22" s="68">
        <f t="shared" si="1"/>
        <v>0</v>
      </c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</row>
    <row r="23" spans="1:35" ht="21.75" customHeight="1">
      <c r="A23" s="97"/>
      <c r="B23" s="98" t="s">
        <v>171</v>
      </c>
      <c r="C23" s="181"/>
      <c r="D23" s="181"/>
      <c r="E23" s="181"/>
      <c r="F23" s="181"/>
      <c r="G23" s="181"/>
      <c r="H23" s="181">
        <v>0</v>
      </c>
      <c r="I23" s="97"/>
      <c r="J23" s="97"/>
      <c r="K23" s="99"/>
      <c r="L23" s="8">
        <v>3349900633972</v>
      </c>
      <c r="M23" s="8"/>
      <c r="N23" s="68">
        <f t="shared" si="0"/>
        <v>0</v>
      </c>
      <c r="O23" s="68">
        <f t="shared" si="1"/>
        <v>0</v>
      </c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ht="21.75" customHeight="1">
      <c r="A24" s="97"/>
      <c r="B24" s="98" t="s">
        <v>55</v>
      </c>
      <c r="C24" s="181"/>
      <c r="D24" s="181"/>
      <c r="E24" s="181"/>
      <c r="F24" s="181"/>
      <c r="G24" s="181"/>
      <c r="H24" s="181">
        <v>0</v>
      </c>
      <c r="I24" s="97"/>
      <c r="J24" s="97"/>
      <c r="K24" s="99"/>
      <c r="L24" s="8">
        <v>3440600179452</v>
      </c>
      <c r="M24" s="8"/>
      <c r="N24" s="68">
        <f t="shared" si="0"/>
        <v>0</v>
      </c>
      <c r="O24" s="68">
        <f t="shared" si="1"/>
        <v>0</v>
      </c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ht="21.75" customHeight="1">
      <c r="A25" s="97"/>
      <c r="B25" s="98" t="s">
        <v>43</v>
      </c>
      <c r="C25" s="181"/>
      <c r="D25" s="181"/>
      <c r="E25" s="181"/>
      <c r="F25" s="181"/>
      <c r="G25" s="181"/>
      <c r="H25" s="181">
        <v>0</v>
      </c>
      <c r="I25" s="97"/>
      <c r="J25" s="97"/>
      <c r="K25" s="99"/>
      <c r="L25" s="8">
        <v>3320100021982</v>
      </c>
      <c r="M25" s="8"/>
      <c r="N25" s="68">
        <f t="shared" si="0"/>
        <v>0</v>
      </c>
      <c r="O25" s="68">
        <f t="shared" si="1"/>
        <v>0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ht="21.75" customHeight="1">
      <c r="A26" s="97"/>
      <c r="B26" s="98" t="s">
        <v>56</v>
      </c>
      <c r="C26" s="181"/>
      <c r="D26" s="181"/>
      <c r="E26" s="181"/>
      <c r="F26" s="181"/>
      <c r="G26" s="181"/>
      <c r="H26" s="181">
        <v>0</v>
      </c>
      <c r="I26" s="97"/>
      <c r="J26" s="97"/>
      <c r="K26" s="99"/>
      <c r="L26" s="8">
        <v>3100202631099</v>
      </c>
      <c r="M26" s="8"/>
      <c r="N26" s="68">
        <f t="shared" si="0"/>
        <v>0</v>
      </c>
      <c r="O26" s="68">
        <f t="shared" si="1"/>
        <v>0</v>
      </c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ht="21.75" customHeight="1">
      <c r="A27" s="148"/>
      <c r="B27" s="149" t="s">
        <v>192</v>
      </c>
      <c r="C27" s="182"/>
      <c r="D27" s="182"/>
      <c r="E27" s="182"/>
      <c r="F27" s="182"/>
      <c r="G27" s="182"/>
      <c r="H27" s="182">
        <v>0</v>
      </c>
      <c r="I27" s="148"/>
      <c r="J27" s="148"/>
      <c r="K27" s="150" t="s">
        <v>331</v>
      </c>
      <c r="L27" s="92">
        <v>3450100748709</v>
      </c>
      <c r="M27" s="92"/>
      <c r="N27" s="152">
        <f t="shared" si="0"/>
        <v>0</v>
      </c>
      <c r="O27" s="152">
        <f t="shared" si="1"/>
        <v>0</v>
      </c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</row>
    <row r="28" spans="1:35" ht="21.75" customHeight="1">
      <c r="A28" s="148"/>
      <c r="B28" s="149" t="s">
        <v>193</v>
      </c>
      <c r="C28" s="182"/>
      <c r="D28" s="182"/>
      <c r="E28" s="182"/>
      <c r="F28" s="182"/>
      <c r="G28" s="182"/>
      <c r="H28" s="182">
        <v>0</v>
      </c>
      <c r="I28" s="148"/>
      <c r="J28" s="148"/>
      <c r="K28" s="150" t="s">
        <v>331</v>
      </c>
      <c r="L28" s="92">
        <v>3470100629203</v>
      </c>
      <c r="M28" s="92"/>
      <c r="N28" s="152">
        <f t="shared" si="0"/>
        <v>0</v>
      </c>
      <c r="O28" s="152">
        <f t="shared" si="1"/>
        <v>0</v>
      </c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</row>
    <row r="29" spans="1:35" ht="21.75" customHeight="1">
      <c r="A29" s="97"/>
      <c r="B29" s="98" t="s">
        <v>194</v>
      </c>
      <c r="C29" s="181"/>
      <c r="D29" s="181"/>
      <c r="E29" s="181"/>
      <c r="F29" s="181"/>
      <c r="G29" s="181"/>
      <c r="H29" s="181">
        <v>0</v>
      </c>
      <c r="I29" s="97"/>
      <c r="J29" s="97"/>
      <c r="K29" s="99"/>
      <c r="L29" s="8">
        <v>3409900356692</v>
      </c>
      <c r="M29" s="8"/>
      <c r="N29" s="68">
        <f t="shared" si="0"/>
        <v>0</v>
      </c>
      <c r="O29" s="68">
        <f t="shared" si="1"/>
        <v>0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ht="21.75" customHeight="1">
      <c r="A30" s="97"/>
      <c r="B30" s="98" t="s">
        <v>196</v>
      </c>
      <c r="C30" s="181"/>
      <c r="D30" s="181"/>
      <c r="E30" s="181"/>
      <c r="F30" s="181"/>
      <c r="G30" s="181"/>
      <c r="H30" s="181">
        <v>0</v>
      </c>
      <c r="I30" s="97"/>
      <c r="J30" s="97"/>
      <c r="K30" s="99"/>
      <c r="L30" s="8">
        <v>3349900596074</v>
      </c>
      <c r="M30" s="8"/>
      <c r="N30" s="68">
        <f t="shared" si="0"/>
        <v>0</v>
      </c>
      <c r="O30" s="68">
        <f t="shared" si="1"/>
        <v>0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ht="21.75" customHeight="1">
      <c r="A31" s="97"/>
      <c r="B31" s="98" t="s">
        <v>200</v>
      </c>
      <c r="C31" s="181"/>
      <c r="D31" s="181"/>
      <c r="E31" s="181"/>
      <c r="F31" s="181"/>
      <c r="G31" s="181"/>
      <c r="H31" s="181">
        <v>0</v>
      </c>
      <c r="I31" s="97"/>
      <c r="J31" s="97"/>
      <c r="K31" s="99"/>
      <c r="L31" s="8">
        <v>3479900169752</v>
      </c>
      <c r="M31" s="8"/>
      <c r="N31" s="68">
        <f t="shared" si="0"/>
        <v>0</v>
      </c>
      <c r="O31" s="68">
        <f t="shared" si="1"/>
        <v>0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ht="21.75" customHeight="1">
      <c r="A32" s="97"/>
      <c r="B32" s="98" t="s">
        <v>59</v>
      </c>
      <c r="C32" s="181"/>
      <c r="D32" s="181"/>
      <c r="E32" s="181"/>
      <c r="F32" s="181"/>
      <c r="G32" s="181"/>
      <c r="H32" s="181">
        <v>0</v>
      </c>
      <c r="I32" s="97"/>
      <c r="J32" s="97"/>
      <c r="K32" s="99"/>
      <c r="L32" s="8">
        <v>3490200026799</v>
      </c>
      <c r="M32" s="8"/>
      <c r="N32" s="68">
        <f t="shared" si="0"/>
        <v>0</v>
      </c>
      <c r="O32" s="68">
        <f t="shared" si="1"/>
        <v>0</v>
      </c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ht="21.75" customHeight="1">
      <c r="A33" s="103">
        <v>3</v>
      </c>
      <c r="B33" s="104" t="s">
        <v>740</v>
      </c>
      <c r="C33" s="183">
        <v>0</v>
      </c>
      <c r="D33" s="183">
        <v>0</v>
      </c>
      <c r="E33" s="183">
        <v>0</v>
      </c>
      <c r="F33" s="183">
        <v>0</v>
      </c>
      <c r="G33" s="183">
        <v>0</v>
      </c>
      <c r="H33" s="183">
        <v>0</v>
      </c>
      <c r="I33" s="103"/>
      <c r="J33" s="103"/>
      <c r="K33" s="105"/>
      <c r="L33" s="58"/>
      <c r="M33" s="58"/>
      <c r="N33" s="68">
        <f t="shared" si="0"/>
        <v>0</v>
      </c>
      <c r="O33" s="68">
        <f t="shared" si="1"/>
        <v>0</v>
      </c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</row>
    <row r="34" spans="1:35" ht="21.75" customHeight="1">
      <c r="A34" s="97"/>
      <c r="B34" s="98" t="s">
        <v>245</v>
      </c>
      <c r="C34" s="181"/>
      <c r="D34" s="181"/>
      <c r="E34" s="181"/>
      <c r="F34" s="181"/>
      <c r="G34" s="181"/>
      <c r="H34" s="181">
        <v>0</v>
      </c>
      <c r="I34" s="97"/>
      <c r="J34" s="97"/>
      <c r="K34" s="99"/>
      <c r="L34" s="8">
        <v>3209800070934</v>
      </c>
      <c r="M34" s="8"/>
      <c r="N34" s="68">
        <f t="shared" si="0"/>
        <v>0</v>
      </c>
      <c r="O34" s="68">
        <f t="shared" si="1"/>
        <v>0</v>
      </c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ht="21.75" customHeight="1">
      <c r="A35" s="97"/>
      <c r="B35" s="98" t="s">
        <v>115</v>
      </c>
      <c r="C35" s="181"/>
      <c r="D35" s="181"/>
      <c r="E35" s="181"/>
      <c r="F35" s="181"/>
      <c r="G35" s="181"/>
      <c r="H35" s="181">
        <v>0</v>
      </c>
      <c r="I35" s="97"/>
      <c r="J35" s="97"/>
      <c r="K35" s="99"/>
      <c r="L35" s="8">
        <v>3401500007855</v>
      </c>
      <c r="M35" s="8"/>
      <c r="N35" s="68">
        <f t="shared" si="0"/>
        <v>0</v>
      </c>
      <c r="O35" s="68">
        <f t="shared" si="1"/>
        <v>0</v>
      </c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ht="21.75" customHeight="1">
      <c r="A36" s="97"/>
      <c r="B36" s="98" t="s">
        <v>258</v>
      </c>
      <c r="C36" s="181"/>
      <c r="D36" s="181"/>
      <c r="E36" s="181"/>
      <c r="F36" s="181"/>
      <c r="G36" s="181"/>
      <c r="H36" s="181">
        <v>0</v>
      </c>
      <c r="I36" s="97"/>
      <c r="J36" s="97"/>
      <c r="K36" s="99"/>
      <c r="L36" s="8">
        <v>3770100308684</v>
      </c>
      <c r="M36" s="8"/>
      <c r="N36" s="68">
        <f t="shared" si="0"/>
        <v>0</v>
      </c>
      <c r="O36" s="68">
        <f t="shared" si="1"/>
        <v>0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ht="21.75" customHeight="1">
      <c r="A37" s="97"/>
      <c r="B37" s="98" t="s">
        <v>260</v>
      </c>
      <c r="C37" s="181"/>
      <c r="D37" s="181"/>
      <c r="E37" s="181"/>
      <c r="F37" s="181"/>
      <c r="G37" s="181"/>
      <c r="H37" s="181">
        <v>0</v>
      </c>
      <c r="I37" s="97"/>
      <c r="J37" s="97"/>
      <c r="K37" s="99"/>
      <c r="L37" s="8">
        <v>3100502924920</v>
      </c>
      <c r="M37" s="8"/>
      <c r="N37" s="68">
        <f t="shared" si="0"/>
        <v>0</v>
      </c>
      <c r="O37" s="68">
        <f t="shared" si="1"/>
        <v>0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ht="21.75" customHeight="1">
      <c r="A38" s="97"/>
      <c r="B38" s="98" t="s">
        <v>107</v>
      </c>
      <c r="C38" s="181"/>
      <c r="D38" s="181"/>
      <c r="E38" s="181"/>
      <c r="F38" s="181"/>
      <c r="G38" s="181"/>
      <c r="H38" s="181">
        <v>0</v>
      </c>
      <c r="I38" s="97"/>
      <c r="J38" s="97"/>
      <c r="K38" s="99"/>
      <c r="L38" s="8">
        <v>3101100285346</v>
      </c>
      <c r="M38" s="8"/>
      <c r="N38" s="68">
        <f t="shared" si="0"/>
        <v>0</v>
      </c>
      <c r="O38" s="68">
        <f t="shared" si="1"/>
        <v>0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ht="21.75" customHeight="1">
      <c r="A39" s="97"/>
      <c r="B39" s="98" t="s">
        <v>264</v>
      </c>
      <c r="C39" s="181"/>
      <c r="D39" s="181"/>
      <c r="E39" s="181"/>
      <c r="F39" s="181"/>
      <c r="G39" s="181"/>
      <c r="H39" s="181">
        <v>0</v>
      </c>
      <c r="I39" s="97"/>
      <c r="J39" s="97"/>
      <c r="K39" s="99"/>
      <c r="L39" s="8">
        <v>3470500423718</v>
      </c>
      <c r="M39" s="8"/>
      <c r="N39" s="68">
        <f t="shared" si="0"/>
        <v>0</v>
      </c>
      <c r="O39" s="68">
        <f t="shared" si="1"/>
        <v>0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ht="21.75" customHeight="1">
      <c r="A40" s="97"/>
      <c r="B40" s="98" t="s">
        <v>65</v>
      </c>
      <c r="C40" s="181"/>
      <c r="D40" s="181"/>
      <c r="E40" s="181"/>
      <c r="F40" s="181"/>
      <c r="G40" s="181"/>
      <c r="H40" s="181">
        <v>0</v>
      </c>
      <c r="I40" s="97"/>
      <c r="J40" s="97"/>
      <c r="K40" s="99"/>
      <c r="L40" s="8">
        <v>3461100099043</v>
      </c>
      <c r="M40" s="8"/>
      <c r="N40" s="68">
        <f t="shared" si="0"/>
        <v>0</v>
      </c>
      <c r="O40" s="68">
        <f t="shared" si="1"/>
        <v>0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ht="21.75" customHeight="1">
      <c r="A41" s="103">
        <v>4</v>
      </c>
      <c r="B41" s="104" t="s">
        <v>742</v>
      </c>
      <c r="C41" s="183">
        <v>2</v>
      </c>
      <c r="D41" s="183">
        <v>2</v>
      </c>
      <c r="E41" s="183">
        <v>3</v>
      </c>
      <c r="F41" s="183">
        <v>0</v>
      </c>
      <c r="G41" s="183">
        <v>0</v>
      </c>
      <c r="H41" s="183">
        <v>7</v>
      </c>
      <c r="I41" s="103"/>
      <c r="J41" s="103"/>
      <c r="K41" s="105"/>
      <c r="L41" s="58"/>
      <c r="M41" s="58"/>
      <c r="N41" s="68">
        <f t="shared" si="0"/>
        <v>0</v>
      </c>
      <c r="O41" s="68">
        <f t="shared" si="1"/>
        <v>7</v>
      </c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</row>
    <row r="42" spans="1:35" ht="21.75" customHeight="1">
      <c r="A42" s="97"/>
      <c r="B42" s="98" t="s">
        <v>245</v>
      </c>
      <c r="C42" s="181">
        <v>0</v>
      </c>
      <c r="D42" s="181">
        <v>0</v>
      </c>
      <c r="E42" s="181">
        <v>1</v>
      </c>
      <c r="F42" s="181">
        <v>0</v>
      </c>
      <c r="G42" s="181">
        <v>0</v>
      </c>
      <c r="H42" s="181">
        <v>1</v>
      </c>
      <c r="I42" s="97"/>
      <c r="J42" s="97"/>
      <c r="K42" s="99"/>
      <c r="L42" s="8">
        <v>3209800070934</v>
      </c>
      <c r="M42" s="8">
        <v>3209800070934</v>
      </c>
      <c r="N42" s="68">
        <f t="shared" si="0"/>
        <v>1</v>
      </c>
      <c r="O42" s="68">
        <f t="shared" si="1"/>
        <v>0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ht="21.75" customHeight="1">
      <c r="A43" s="97"/>
      <c r="B43" s="98" t="s">
        <v>264</v>
      </c>
      <c r="C43" s="181">
        <v>0</v>
      </c>
      <c r="D43" s="181">
        <v>1</v>
      </c>
      <c r="E43" s="181">
        <v>0</v>
      </c>
      <c r="F43" s="181">
        <v>0</v>
      </c>
      <c r="G43" s="181">
        <v>0</v>
      </c>
      <c r="H43" s="181">
        <v>1</v>
      </c>
      <c r="I43" s="97"/>
      <c r="J43" s="97"/>
      <c r="K43" s="99"/>
      <c r="L43" s="8">
        <v>3470500423718</v>
      </c>
      <c r="M43" s="8">
        <v>3470500423718</v>
      </c>
      <c r="N43" s="68">
        <f t="shared" si="0"/>
        <v>1</v>
      </c>
      <c r="O43" s="68">
        <f t="shared" si="1"/>
        <v>0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ht="21.75" customHeight="1">
      <c r="A44" s="97"/>
      <c r="B44" s="98" t="s">
        <v>65</v>
      </c>
      <c r="C44" s="181">
        <v>0</v>
      </c>
      <c r="D44" s="181">
        <v>1</v>
      </c>
      <c r="E44" s="181">
        <v>0</v>
      </c>
      <c r="F44" s="181">
        <v>0</v>
      </c>
      <c r="G44" s="181">
        <v>0</v>
      </c>
      <c r="H44" s="181">
        <v>1</v>
      </c>
      <c r="I44" s="97"/>
      <c r="J44" s="97"/>
      <c r="K44" s="99"/>
      <c r="L44" s="8">
        <v>3461100099043</v>
      </c>
      <c r="M44" s="8">
        <v>3461100099043</v>
      </c>
      <c r="N44" s="68">
        <f t="shared" si="0"/>
        <v>1</v>
      </c>
      <c r="O44" s="68">
        <f t="shared" si="1"/>
        <v>0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ht="21.75" customHeight="1">
      <c r="A45" s="97"/>
      <c r="B45" s="98" t="s">
        <v>260</v>
      </c>
      <c r="C45" s="181">
        <v>0</v>
      </c>
      <c r="D45" s="181">
        <v>0</v>
      </c>
      <c r="E45" s="181">
        <v>1</v>
      </c>
      <c r="F45" s="181">
        <v>0</v>
      </c>
      <c r="G45" s="181">
        <v>0</v>
      </c>
      <c r="H45" s="181">
        <v>1</v>
      </c>
      <c r="I45" s="97"/>
      <c r="J45" s="97"/>
      <c r="K45" s="99"/>
      <c r="L45" s="8">
        <v>3100502924920</v>
      </c>
      <c r="M45" s="8">
        <v>3100502924920</v>
      </c>
      <c r="N45" s="68">
        <f t="shared" si="0"/>
        <v>1</v>
      </c>
      <c r="O45" s="68">
        <f t="shared" si="1"/>
        <v>0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ht="21.75" customHeight="1">
      <c r="A46" s="97"/>
      <c r="B46" s="98" t="s">
        <v>107</v>
      </c>
      <c r="C46" s="181">
        <v>1</v>
      </c>
      <c r="D46" s="181">
        <v>0</v>
      </c>
      <c r="E46" s="181">
        <v>0</v>
      </c>
      <c r="F46" s="181">
        <v>0</v>
      </c>
      <c r="G46" s="181">
        <v>0</v>
      </c>
      <c r="H46" s="181">
        <v>1</v>
      </c>
      <c r="I46" s="97"/>
      <c r="J46" s="97"/>
      <c r="K46" s="99"/>
      <c r="L46" s="8">
        <v>3101100285346</v>
      </c>
      <c r="M46" s="8">
        <v>3101100285346</v>
      </c>
      <c r="N46" s="68">
        <f t="shared" si="0"/>
        <v>1</v>
      </c>
      <c r="O46" s="68">
        <f t="shared" si="1"/>
        <v>0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ht="21.75" customHeight="1">
      <c r="A47" s="97"/>
      <c r="B47" s="98" t="s">
        <v>258</v>
      </c>
      <c r="C47" s="181">
        <v>1</v>
      </c>
      <c r="D47" s="181">
        <v>0</v>
      </c>
      <c r="E47" s="181">
        <v>0</v>
      </c>
      <c r="F47" s="181">
        <v>0</v>
      </c>
      <c r="G47" s="181">
        <v>0</v>
      </c>
      <c r="H47" s="181">
        <v>1</v>
      </c>
      <c r="I47" s="97"/>
      <c r="J47" s="97"/>
      <c r="K47" s="99"/>
      <c r="L47" s="8">
        <v>3770100308684</v>
      </c>
      <c r="M47" s="8">
        <v>3770100308684</v>
      </c>
      <c r="N47" s="68">
        <f t="shared" si="0"/>
        <v>1</v>
      </c>
      <c r="O47" s="68">
        <f t="shared" si="1"/>
        <v>0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ht="21.75" customHeight="1">
      <c r="A48" s="97"/>
      <c r="B48" s="98" t="s">
        <v>115</v>
      </c>
      <c r="C48" s="181">
        <v>0</v>
      </c>
      <c r="D48" s="181">
        <v>0</v>
      </c>
      <c r="E48" s="181">
        <v>1</v>
      </c>
      <c r="F48" s="181">
        <v>0</v>
      </c>
      <c r="G48" s="181">
        <v>0</v>
      </c>
      <c r="H48" s="181">
        <v>1</v>
      </c>
      <c r="I48" s="97"/>
      <c r="J48" s="97"/>
      <c r="K48" s="99"/>
      <c r="L48" s="8">
        <v>3401500007855</v>
      </c>
      <c r="M48" s="8">
        <v>3401500007855</v>
      </c>
      <c r="N48" s="68">
        <f t="shared" si="0"/>
        <v>1</v>
      </c>
      <c r="O48" s="68">
        <f t="shared" si="1"/>
        <v>0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ht="21.75" customHeight="1">
      <c r="A49" s="103">
        <v>5</v>
      </c>
      <c r="B49" s="104" t="s">
        <v>745</v>
      </c>
      <c r="C49" s="183">
        <v>1</v>
      </c>
      <c r="D49" s="183">
        <v>0</v>
      </c>
      <c r="E49" s="183">
        <v>0</v>
      </c>
      <c r="F49" s="183">
        <v>0</v>
      </c>
      <c r="G49" s="183">
        <v>4</v>
      </c>
      <c r="H49" s="183">
        <v>5</v>
      </c>
      <c r="I49" s="103"/>
      <c r="J49" s="103"/>
      <c r="K49" s="105"/>
      <c r="L49" s="58"/>
      <c r="M49" s="58"/>
      <c r="N49" s="68">
        <f t="shared" si="0"/>
        <v>0</v>
      </c>
      <c r="O49" s="68">
        <f t="shared" si="1"/>
        <v>5</v>
      </c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</row>
    <row r="50" spans="1:35" ht="21.75" customHeight="1">
      <c r="A50" s="97"/>
      <c r="B50" s="98" t="s">
        <v>303</v>
      </c>
      <c r="C50" s="181">
        <v>1</v>
      </c>
      <c r="D50" s="181">
        <v>0</v>
      </c>
      <c r="E50" s="181">
        <v>0</v>
      </c>
      <c r="F50" s="181">
        <v>0</v>
      </c>
      <c r="G50" s="181">
        <v>0</v>
      </c>
      <c r="H50" s="181">
        <v>1</v>
      </c>
      <c r="I50" s="153">
        <v>2565</v>
      </c>
      <c r="J50" s="97"/>
      <c r="K50" s="99"/>
      <c r="L50" s="8">
        <v>3490500172804</v>
      </c>
      <c r="M50" s="8">
        <v>3490500172804</v>
      </c>
      <c r="N50" s="68">
        <f t="shared" si="0"/>
        <v>1</v>
      </c>
      <c r="O50" s="68">
        <f t="shared" si="1"/>
        <v>0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ht="21.75" customHeight="1">
      <c r="A51" s="97"/>
      <c r="B51" s="98" t="s">
        <v>308</v>
      </c>
      <c r="C51" s="181">
        <v>0</v>
      </c>
      <c r="D51" s="181">
        <v>0</v>
      </c>
      <c r="E51" s="181">
        <v>0</v>
      </c>
      <c r="F51" s="181">
        <v>0</v>
      </c>
      <c r="G51" s="181">
        <v>1</v>
      </c>
      <c r="H51" s="181">
        <v>1</v>
      </c>
      <c r="I51" s="97"/>
      <c r="J51" s="97"/>
      <c r="K51" s="99"/>
      <c r="L51" s="8">
        <v>3100502911453</v>
      </c>
      <c r="M51" s="8">
        <v>3100502911453</v>
      </c>
      <c r="N51" s="68">
        <f t="shared" si="0"/>
        <v>1</v>
      </c>
      <c r="O51" s="68">
        <f t="shared" si="1"/>
        <v>0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ht="21.75" customHeight="1">
      <c r="A52" s="97"/>
      <c r="B52" s="98" t="s">
        <v>312</v>
      </c>
      <c r="C52" s="181">
        <v>0</v>
      </c>
      <c r="D52" s="181">
        <v>0</v>
      </c>
      <c r="E52" s="181">
        <v>0</v>
      </c>
      <c r="F52" s="181">
        <v>0</v>
      </c>
      <c r="G52" s="181">
        <v>1</v>
      </c>
      <c r="H52" s="181">
        <v>1</v>
      </c>
      <c r="I52" s="97"/>
      <c r="J52" s="97"/>
      <c r="K52" s="99"/>
      <c r="L52" s="8">
        <v>3480500371092</v>
      </c>
      <c r="M52" s="8">
        <v>3480500371092</v>
      </c>
      <c r="N52" s="68">
        <f t="shared" si="0"/>
        <v>1</v>
      </c>
      <c r="O52" s="68">
        <f t="shared" si="1"/>
        <v>0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ht="21.75" customHeight="1">
      <c r="A53" s="97"/>
      <c r="B53" s="98" t="s">
        <v>316</v>
      </c>
      <c r="C53" s="181">
        <v>0</v>
      </c>
      <c r="D53" s="181">
        <v>0</v>
      </c>
      <c r="E53" s="181">
        <v>0</v>
      </c>
      <c r="F53" s="181">
        <v>0</v>
      </c>
      <c r="G53" s="181">
        <v>1</v>
      </c>
      <c r="H53" s="181">
        <v>1</v>
      </c>
      <c r="I53" s="97"/>
      <c r="J53" s="97"/>
      <c r="K53" s="99"/>
      <c r="L53" s="8">
        <v>3480600062865</v>
      </c>
      <c r="M53" s="8">
        <v>3480600062865</v>
      </c>
      <c r="N53" s="68">
        <f t="shared" si="0"/>
        <v>1</v>
      </c>
      <c r="O53" s="68">
        <f t="shared" si="1"/>
        <v>0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ht="21.75" customHeight="1">
      <c r="A54" s="97"/>
      <c r="B54" s="98" t="s">
        <v>321</v>
      </c>
      <c r="C54" s="181">
        <v>0</v>
      </c>
      <c r="D54" s="181">
        <v>0</v>
      </c>
      <c r="E54" s="181">
        <v>0</v>
      </c>
      <c r="F54" s="181">
        <v>0</v>
      </c>
      <c r="G54" s="181">
        <v>1</v>
      </c>
      <c r="H54" s="181">
        <v>1</v>
      </c>
      <c r="I54" s="97"/>
      <c r="J54" s="97"/>
      <c r="K54" s="99"/>
      <c r="L54" s="8">
        <v>5470190039890</v>
      </c>
      <c r="M54" s="8">
        <v>5470190039890</v>
      </c>
      <c r="N54" s="68">
        <f t="shared" si="0"/>
        <v>1</v>
      </c>
      <c r="O54" s="68">
        <f t="shared" si="1"/>
        <v>0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ht="21.75" customHeight="1">
      <c r="A55" s="103">
        <v>6</v>
      </c>
      <c r="B55" s="104" t="s">
        <v>750</v>
      </c>
      <c r="C55" s="183">
        <v>3</v>
      </c>
      <c r="D55" s="183">
        <v>2</v>
      </c>
      <c r="E55" s="183">
        <v>0</v>
      </c>
      <c r="F55" s="183">
        <v>0</v>
      </c>
      <c r="G55" s="183">
        <v>0</v>
      </c>
      <c r="H55" s="183">
        <v>5</v>
      </c>
      <c r="I55" s="103"/>
      <c r="J55" s="103"/>
      <c r="K55" s="105"/>
      <c r="L55" s="58"/>
      <c r="M55" s="58"/>
      <c r="N55" s="68">
        <f t="shared" si="0"/>
        <v>0</v>
      </c>
      <c r="O55" s="68">
        <f t="shared" si="1"/>
        <v>5</v>
      </c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</row>
    <row r="56" spans="1:35" ht="21.75" customHeight="1">
      <c r="A56" s="97"/>
      <c r="B56" s="98" t="s">
        <v>328</v>
      </c>
      <c r="C56" s="181">
        <v>1</v>
      </c>
      <c r="D56" s="181">
        <v>0</v>
      </c>
      <c r="E56" s="181">
        <v>0</v>
      </c>
      <c r="F56" s="181">
        <v>0</v>
      </c>
      <c r="G56" s="181">
        <v>0</v>
      </c>
      <c r="H56" s="181">
        <v>1</v>
      </c>
      <c r="I56" s="97"/>
      <c r="J56" s="97"/>
      <c r="K56" s="99"/>
      <c r="L56" s="8">
        <v>3471000149987</v>
      </c>
      <c r="M56" s="8">
        <v>3471000149987</v>
      </c>
      <c r="N56" s="68">
        <f t="shared" si="0"/>
        <v>1</v>
      </c>
      <c r="O56" s="68">
        <f t="shared" si="1"/>
        <v>0</v>
      </c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ht="21.75" customHeight="1">
      <c r="A57" s="97"/>
      <c r="B57" s="98" t="s">
        <v>74</v>
      </c>
      <c r="C57" s="181">
        <v>1</v>
      </c>
      <c r="D57" s="181">
        <v>0</v>
      </c>
      <c r="E57" s="181">
        <v>0</v>
      </c>
      <c r="F57" s="181">
        <v>0</v>
      </c>
      <c r="G57" s="181">
        <v>0</v>
      </c>
      <c r="H57" s="181">
        <v>1</v>
      </c>
      <c r="I57" s="97"/>
      <c r="J57" s="97"/>
      <c r="K57" s="99"/>
      <c r="L57" s="8">
        <v>3102100020521</v>
      </c>
      <c r="M57" s="8">
        <v>3102100020521</v>
      </c>
      <c r="N57" s="68">
        <f t="shared" si="0"/>
        <v>1</v>
      </c>
      <c r="O57" s="68">
        <f t="shared" si="1"/>
        <v>0</v>
      </c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ht="21.75" customHeight="1">
      <c r="A58" s="97"/>
      <c r="B58" s="98" t="s">
        <v>83</v>
      </c>
      <c r="C58" s="181">
        <v>0</v>
      </c>
      <c r="D58" s="181">
        <v>1</v>
      </c>
      <c r="E58" s="181">
        <v>0</v>
      </c>
      <c r="F58" s="181">
        <v>0</v>
      </c>
      <c r="G58" s="181">
        <v>0</v>
      </c>
      <c r="H58" s="181">
        <v>1</v>
      </c>
      <c r="I58" s="97"/>
      <c r="J58" s="97"/>
      <c r="K58" s="99"/>
      <c r="L58" s="8">
        <v>1101400731591</v>
      </c>
      <c r="M58" s="8">
        <v>1101400731591</v>
      </c>
      <c r="N58" s="68">
        <f t="shared" si="0"/>
        <v>1</v>
      </c>
      <c r="O58" s="68">
        <f t="shared" si="1"/>
        <v>0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ht="21.75" customHeight="1">
      <c r="A59" s="97"/>
      <c r="B59" s="98" t="s">
        <v>82</v>
      </c>
      <c r="C59" s="181">
        <v>1</v>
      </c>
      <c r="D59" s="181">
        <v>0</v>
      </c>
      <c r="E59" s="181">
        <v>0</v>
      </c>
      <c r="F59" s="181">
        <v>0</v>
      </c>
      <c r="G59" s="181">
        <v>0</v>
      </c>
      <c r="H59" s="181">
        <v>1</v>
      </c>
      <c r="I59" s="97"/>
      <c r="J59" s="97"/>
      <c r="K59" s="99"/>
      <c r="L59" s="8">
        <v>3480600151213</v>
      </c>
      <c r="M59" s="8">
        <v>3480600151213</v>
      </c>
      <c r="N59" s="68">
        <f t="shared" si="0"/>
        <v>1</v>
      </c>
      <c r="O59" s="68">
        <f t="shared" si="1"/>
        <v>0</v>
      </c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ht="21.75" customHeight="1">
      <c r="A60" s="97"/>
      <c r="B60" s="98" t="s">
        <v>84</v>
      </c>
      <c r="C60" s="181">
        <v>0</v>
      </c>
      <c r="D60" s="181">
        <v>1</v>
      </c>
      <c r="E60" s="181">
        <v>0</v>
      </c>
      <c r="F60" s="181">
        <v>0</v>
      </c>
      <c r="G60" s="181">
        <v>0</v>
      </c>
      <c r="H60" s="181">
        <v>1</v>
      </c>
      <c r="I60" s="97"/>
      <c r="J60" s="97"/>
      <c r="K60" s="99"/>
      <c r="L60" s="8">
        <v>1409800071665</v>
      </c>
      <c r="M60" s="8">
        <v>1409800071665</v>
      </c>
      <c r="N60" s="68">
        <f t="shared" si="0"/>
        <v>1</v>
      </c>
      <c r="O60" s="68">
        <f t="shared" si="1"/>
        <v>0</v>
      </c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ht="21.75" customHeight="1">
      <c r="A61" s="103">
        <v>7</v>
      </c>
      <c r="B61" s="104" t="s">
        <v>751</v>
      </c>
      <c r="C61" s="183">
        <v>1</v>
      </c>
      <c r="D61" s="183">
        <v>3</v>
      </c>
      <c r="E61" s="183">
        <v>0</v>
      </c>
      <c r="F61" s="183">
        <v>0</v>
      </c>
      <c r="G61" s="183">
        <v>1</v>
      </c>
      <c r="H61" s="183">
        <v>5</v>
      </c>
      <c r="I61" s="103"/>
      <c r="J61" s="103"/>
      <c r="K61" s="105"/>
      <c r="L61" s="58"/>
      <c r="M61" s="58"/>
      <c r="N61" s="68">
        <f t="shared" si="0"/>
        <v>0</v>
      </c>
      <c r="O61" s="68">
        <f t="shared" si="1"/>
        <v>5</v>
      </c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</row>
    <row r="62" spans="1:35" ht="21.75" customHeight="1">
      <c r="A62" s="97"/>
      <c r="B62" s="98" t="s">
        <v>348</v>
      </c>
      <c r="C62" s="181">
        <v>1</v>
      </c>
      <c r="D62" s="181">
        <v>0</v>
      </c>
      <c r="E62" s="181">
        <v>0</v>
      </c>
      <c r="F62" s="181">
        <v>0</v>
      </c>
      <c r="G62" s="181">
        <v>0</v>
      </c>
      <c r="H62" s="181">
        <v>1</v>
      </c>
      <c r="I62" s="97"/>
      <c r="J62" s="97"/>
      <c r="K62" s="99"/>
      <c r="L62" s="8">
        <v>3160100669283</v>
      </c>
      <c r="M62" s="8">
        <v>3160100669283</v>
      </c>
      <c r="N62" s="68">
        <f t="shared" si="0"/>
        <v>1</v>
      </c>
      <c r="O62" s="68">
        <f t="shared" si="1"/>
        <v>0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ht="21.75" customHeight="1">
      <c r="A63" s="97"/>
      <c r="B63" s="98" t="s">
        <v>355</v>
      </c>
      <c r="C63" s="181">
        <v>0</v>
      </c>
      <c r="D63" s="181">
        <v>0</v>
      </c>
      <c r="E63" s="181">
        <v>0</v>
      </c>
      <c r="F63" s="181">
        <v>0</v>
      </c>
      <c r="G63" s="181">
        <v>1</v>
      </c>
      <c r="H63" s="181">
        <v>1</v>
      </c>
      <c r="I63" s="97"/>
      <c r="J63" s="97"/>
      <c r="K63" s="99"/>
      <c r="L63" s="8">
        <v>3410400870607</v>
      </c>
      <c r="M63" s="8">
        <v>3410400870607</v>
      </c>
      <c r="N63" s="68">
        <f t="shared" si="0"/>
        <v>1</v>
      </c>
      <c r="O63" s="68">
        <f t="shared" si="1"/>
        <v>0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ht="21.75" customHeight="1">
      <c r="A64" s="97"/>
      <c r="B64" s="98" t="s">
        <v>90</v>
      </c>
      <c r="C64" s="181">
        <v>0</v>
      </c>
      <c r="D64" s="181">
        <v>1</v>
      </c>
      <c r="E64" s="181">
        <v>0</v>
      </c>
      <c r="F64" s="181">
        <v>0</v>
      </c>
      <c r="G64" s="181">
        <v>0</v>
      </c>
      <c r="H64" s="181">
        <v>1</v>
      </c>
      <c r="I64" s="97"/>
      <c r="J64" s="97"/>
      <c r="K64" s="99"/>
      <c r="L64" s="8">
        <v>3460800141289</v>
      </c>
      <c r="M64" s="8">
        <v>3460800141289</v>
      </c>
      <c r="N64" s="68">
        <f t="shared" si="0"/>
        <v>1</v>
      </c>
      <c r="O64" s="68">
        <f t="shared" si="1"/>
        <v>0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ht="21.75" customHeight="1">
      <c r="A65" s="97"/>
      <c r="B65" s="98" t="s">
        <v>91</v>
      </c>
      <c r="C65" s="181">
        <v>0</v>
      </c>
      <c r="D65" s="181">
        <v>1</v>
      </c>
      <c r="E65" s="181">
        <v>0</v>
      </c>
      <c r="F65" s="181">
        <v>0</v>
      </c>
      <c r="G65" s="181">
        <v>0</v>
      </c>
      <c r="H65" s="181">
        <v>1</v>
      </c>
      <c r="I65" s="97"/>
      <c r="J65" s="97"/>
      <c r="K65" s="99"/>
      <c r="L65" s="8">
        <v>3571200195400</v>
      </c>
      <c r="M65" s="8">
        <v>3571200195400</v>
      </c>
      <c r="N65" s="68">
        <f t="shared" si="0"/>
        <v>1</v>
      </c>
      <c r="O65" s="68">
        <f t="shared" si="1"/>
        <v>0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ht="21.75" customHeight="1">
      <c r="A66" s="97"/>
      <c r="B66" s="98" t="s">
        <v>102</v>
      </c>
      <c r="C66" s="181">
        <v>0</v>
      </c>
      <c r="D66" s="181">
        <v>1</v>
      </c>
      <c r="E66" s="181">
        <v>0</v>
      </c>
      <c r="F66" s="181">
        <v>0</v>
      </c>
      <c r="G66" s="181">
        <v>0</v>
      </c>
      <c r="H66" s="181">
        <v>1</v>
      </c>
      <c r="I66" s="97"/>
      <c r="J66" s="97"/>
      <c r="K66" s="99"/>
      <c r="L66" s="8">
        <v>3470101409312</v>
      </c>
      <c r="M66" s="8">
        <v>3470101409312</v>
      </c>
      <c r="N66" s="68">
        <f t="shared" si="0"/>
        <v>1</v>
      </c>
      <c r="O66" s="68">
        <f t="shared" si="1"/>
        <v>0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ht="21.75" customHeight="1">
      <c r="A67" s="103">
        <v>8</v>
      </c>
      <c r="B67" s="104" t="s">
        <v>753</v>
      </c>
      <c r="C67" s="183">
        <v>0</v>
      </c>
      <c r="D67" s="183">
        <v>3</v>
      </c>
      <c r="E67" s="183">
        <v>3</v>
      </c>
      <c r="F67" s="183">
        <v>0</v>
      </c>
      <c r="G67" s="183">
        <v>0</v>
      </c>
      <c r="H67" s="183">
        <v>6</v>
      </c>
      <c r="I67" s="103"/>
      <c r="J67" s="103"/>
      <c r="K67" s="105"/>
      <c r="L67" s="58"/>
      <c r="M67" s="58"/>
      <c r="N67" s="68">
        <f t="shared" si="0"/>
        <v>0</v>
      </c>
      <c r="O67" s="68">
        <f t="shared" si="1"/>
        <v>6</v>
      </c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</row>
    <row r="68" spans="1:35" ht="21.75" customHeight="1">
      <c r="A68" s="97"/>
      <c r="B68" s="98" t="s">
        <v>369</v>
      </c>
      <c r="C68" s="181">
        <v>0</v>
      </c>
      <c r="D68" s="181">
        <v>0</v>
      </c>
      <c r="E68" s="181">
        <v>1</v>
      </c>
      <c r="F68" s="181">
        <v>0</v>
      </c>
      <c r="G68" s="181">
        <v>0</v>
      </c>
      <c r="H68" s="181">
        <v>1</v>
      </c>
      <c r="I68" s="97"/>
      <c r="J68" s="97"/>
      <c r="K68" s="99"/>
      <c r="L68" s="8">
        <v>5470100064491</v>
      </c>
      <c r="M68" s="8">
        <v>5470100064491</v>
      </c>
      <c r="N68" s="68">
        <f t="shared" si="0"/>
        <v>1</v>
      </c>
      <c r="O68" s="68">
        <f t="shared" si="1"/>
        <v>0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ht="21.75" customHeight="1">
      <c r="A69" s="97"/>
      <c r="B69" s="98" t="s">
        <v>164</v>
      </c>
      <c r="C69" s="181">
        <v>0</v>
      </c>
      <c r="D69" s="181">
        <v>1</v>
      </c>
      <c r="E69" s="181">
        <v>0</v>
      </c>
      <c r="F69" s="181">
        <v>0</v>
      </c>
      <c r="G69" s="181">
        <v>0</v>
      </c>
      <c r="H69" s="181">
        <v>1</v>
      </c>
      <c r="I69" s="97"/>
      <c r="J69" s="97"/>
      <c r="K69" s="99"/>
      <c r="L69" s="8">
        <v>1411490000059</v>
      </c>
      <c r="M69" s="8">
        <v>1411490000059</v>
      </c>
      <c r="N69" s="68">
        <f t="shared" si="0"/>
        <v>1</v>
      </c>
      <c r="O69" s="68">
        <f t="shared" si="1"/>
        <v>0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ht="21.75" customHeight="1">
      <c r="A70" s="148"/>
      <c r="B70" s="149" t="s">
        <v>380</v>
      </c>
      <c r="C70" s="182">
        <v>0</v>
      </c>
      <c r="D70" s="184">
        <v>1</v>
      </c>
      <c r="E70" s="182">
        <v>0</v>
      </c>
      <c r="F70" s="182">
        <v>0</v>
      </c>
      <c r="G70" s="182">
        <v>0</v>
      </c>
      <c r="H70" s="182">
        <v>1</v>
      </c>
      <c r="I70" s="148"/>
      <c r="J70" s="148"/>
      <c r="K70" s="150" t="s">
        <v>496</v>
      </c>
      <c r="L70" s="92">
        <v>1490500090470</v>
      </c>
      <c r="M70" s="92">
        <v>1490500090470</v>
      </c>
      <c r="N70" s="152">
        <f t="shared" si="0"/>
        <v>1</v>
      </c>
      <c r="O70" s="152">
        <f t="shared" si="1"/>
        <v>0</v>
      </c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</row>
    <row r="71" spans="1:35" ht="21.75" customHeight="1">
      <c r="A71" s="148"/>
      <c r="B71" s="149" t="s">
        <v>383</v>
      </c>
      <c r="C71" s="182">
        <v>0</v>
      </c>
      <c r="D71" s="184">
        <v>1</v>
      </c>
      <c r="E71" s="182">
        <v>0</v>
      </c>
      <c r="F71" s="182">
        <v>0</v>
      </c>
      <c r="G71" s="182">
        <v>0</v>
      </c>
      <c r="H71" s="182">
        <v>1</v>
      </c>
      <c r="I71" s="148"/>
      <c r="J71" s="148"/>
      <c r="K71" s="150" t="s">
        <v>496</v>
      </c>
      <c r="L71" s="92">
        <v>3100601307031</v>
      </c>
      <c r="M71" s="92">
        <v>3100601307031</v>
      </c>
      <c r="N71" s="152">
        <f t="shared" si="0"/>
        <v>1</v>
      </c>
      <c r="O71" s="152">
        <f t="shared" si="1"/>
        <v>0</v>
      </c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</row>
    <row r="72" spans="1:35" ht="21.75" customHeight="1">
      <c r="A72" s="97"/>
      <c r="B72" s="98" t="s">
        <v>386</v>
      </c>
      <c r="C72" s="181">
        <v>0</v>
      </c>
      <c r="D72" s="181">
        <v>0</v>
      </c>
      <c r="E72" s="181">
        <v>1</v>
      </c>
      <c r="F72" s="181">
        <v>0</v>
      </c>
      <c r="G72" s="181">
        <v>0</v>
      </c>
      <c r="H72" s="181">
        <v>1</v>
      </c>
      <c r="I72" s="97"/>
      <c r="J72" s="97"/>
      <c r="K72" s="99"/>
      <c r="L72" s="8">
        <v>3410400511178</v>
      </c>
      <c r="M72" s="8">
        <v>3410400511178</v>
      </c>
      <c r="N72" s="68">
        <f t="shared" si="0"/>
        <v>1</v>
      </c>
      <c r="O72" s="68">
        <f t="shared" si="1"/>
        <v>0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ht="21.75" customHeight="1">
      <c r="A73" s="97"/>
      <c r="B73" s="98" t="s">
        <v>390</v>
      </c>
      <c r="C73" s="181">
        <v>0</v>
      </c>
      <c r="D73" s="181">
        <v>0</v>
      </c>
      <c r="E73" s="181">
        <v>1</v>
      </c>
      <c r="F73" s="181">
        <v>0</v>
      </c>
      <c r="G73" s="181">
        <v>0</v>
      </c>
      <c r="H73" s="181">
        <v>1</v>
      </c>
      <c r="I73" s="97"/>
      <c r="J73" s="97"/>
      <c r="K73" s="99"/>
      <c r="L73" s="8">
        <v>5470100064482</v>
      </c>
      <c r="M73" s="8">
        <v>5470100064482</v>
      </c>
      <c r="N73" s="68">
        <f t="shared" si="0"/>
        <v>1</v>
      </c>
      <c r="O73" s="68">
        <f t="shared" si="1"/>
        <v>0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ht="21.75" customHeight="1">
      <c r="A74" s="103">
        <v>9</v>
      </c>
      <c r="B74" s="104" t="s">
        <v>754</v>
      </c>
      <c r="C74" s="183">
        <v>1</v>
      </c>
      <c r="D74" s="183">
        <v>2</v>
      </c>
      <c r="E74" s="183">
        <v>1</v>
      </c>
      <c r="F74" s="183">
        <v>0</v>
      </c>
      <c r="G74" s="183">
        <v>1</v>
      </c>
      <c r="H74" s="183">
        <v>5</v>
      </c>
      <c r="I74" s="103"/>
      <c r="J74" s="103"/>
      <c r="K74" s="105" t="s">
        <v>51</v>
      </c>
      <c r="L74" s="58"/>
      <c r="M74" s="58"/>
      <c r="N74" s="68">
        <f t="shared" si="0"/>
        <v>0</v>
      </c>
      <c r="O74" s="68">
        <f t="shared" si="1"/>
        <v>5</v>
      </c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</row>
    <row r="75" spans="1:35" ht="21.75" customHeight="1">
      <c r="A75" s="148"/>
      <c r="B75" s="149" t="s">
        <v>398</v>
      </c>
      <c r="C75" s="182">
        <v>0</v>
      </c>
      <c r="D75" s="182">
        <v>0</v>
      </c>
      <c r="E75" s="182">
        <v>1</v>
      </c>
      <c r="F75" s="182">
        <v>0</v>
      </c>
      <c r="G75" s="182">
        <v>0</v>
      </c>
      <c r="H75" s="182">
        <v>1</v>
      </c>
      <c r="I75" s="148"/>
      <c r="J75" s="148"/>
      <c r="K75" s="150" t="s">
        <v>191</v>
      </c>
      <c r="L75" s="92">
        <v>3479900045051</v>
      </c>
      <c r="M75" s="92">
        <v>3479900045051</v>
      </c>
      <c r="N75" s="152">
        <f t="shared" si="0"/>
        <v>1</v>
      </c>
      <c r="O75" s="152">
        <f t="shared" si="1"/>
        <v>0</v>
      </c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</row>
    <row r="76" spans="1:35" ht="21.75" customHeight="1">
      <c r="A76" s="97"/>
      <c r="B76" s="98" t="s">
        <v>407</v>
      </c>
      <c r="C76" s="181">
        <v>1</v>
      </c>
      <c r="D76" s="181">
        <v>0</v>
      </c>
      <c r="E76" s="181">
        <v>0</v>
      </c>
      <c r="F76" s="181">
        <v>0</v>
      </c>
      <c r="G76" s="181">
        <v>0</v>
      </c>
      <c r="H76" s="181">
        <v>1</v>
      </c>
      <c r="I76" s="97"/>
      <c r="J76" s="97"/>
      <c r="K76" s="99"/>
      <c r="L76" s="8">
        <v>3460500754463</v>
      </c>
      <c r="M76" s="8">
        <v>3460500754463</v>
      </c>
      <c r="N76" s="68">
        <f t="shared" si="0"/>
        <v>1</v>
      </c>
      <c r="O76" s="68">
        <f t="shared" si="1"/>
        <v>0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ht="21.75" customHeight="1">
      <c r="A77" s="97"/>
      <c r="B77" s="98" t="s">
        <v>411</v>
      </c>
      <c r="C77" s="181">
        <v>0</v>
      </c>
      <c r="D77" s="181">
        <v>0</v>
      </c>
      <c r="E77" s="181">
        <v>0</v>
      </c>
      <c r="F77" s="181">
        <v>0</v>
      </c>
      <c r="G77" s="181">
        <v>1</v>
      </c>
      <c r="H77" s="181">
        <v>1</v>
      </c>
      <c r="I77" s="97"/>
      <c r="J77" s="97"/>
      <c r="K77" s="99" t="s">
        <v>51</v>
      </c>
      <c r="L77" s="8">
        <v>3100201223124</v>
      </c>
      <c r="M77" s="8">
        <v>3100201223124</v>
      </c>
      <c r="N77" s="68">
        <f t="shared" si="0"/>
        <v>1</v>
      </c>
      <c r="O77" s="68">
        <f t="shared" si="1"/>
        <v>0</v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ht="21.75" customHeight="1">
      <c r="A78" s="148"/>
      <c r="B78" s="149" t="s">
        <v>251</v>
      </c>
      <c r="C78" s="182">
        <v>0</v>
      </c>
      <c r="D78" s="184">
        <v>1</v>
      </c>
      <c r="E78" s="182">
        <v>0</v>
      </c>
      <c r="F78" s="182">
        <v>0</v>
      </c>
      <c r="G78" s="182">
        <v>0</v>
      </c>
      <c r="H78" s="182">
        <v>1</v>
      </c>
      <c r="I78" s="148"/>
      <c r="J78" s="148"/>
      <c r="K78" s="150" t="s">
        <v>191</v>
      </c>
      <c r="L78" s="92">
        <v>3470101321831</v>
      </c>
      <c r="M78" s="92">
        <v>3470101321831</v>
      </c>
      <c r="N78" s="152">
        <f t="shared" si="0"/>
        <v>1</v>
      </c>
      <c r="O78" s="152">
        <f t="shared" si="1"/>
        <v>0</v>
      </c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</row>
    <row r="79" spans="1:35" ht="21.75" customHeight="1">
      <c r="A79" s="148"/>
      <c r="B79" s="149" t="s">
        <v>248</v>
      </c>
      <c r="C79" s="182">
        <v>0</v>
      </c>
      <c r="D79" s="184">
        <v>1</v>
      </c>
      <c r="E79" s="182">
        <v>0</v>
      </c>
      <c r="F79" s="182">
        <v>0</v>
      </c>
      <c r="G79" s="182">
        <v>0</v>
      </c>
      <c r="H79" s="182">
        <v>1</v>
      </c>
      <c r="I79" s="148"/>
      <c r="J79" s="148"/>
      <c r="K79" s="150" t="s">
        <v>191</v>
      </c>
      <c r="L79" s="92">
        <v>1489900013942</v>
      </c>
      <c r="M79" s="92">
        <v>1489900013942</v>
      </c>
      <c r="N79" s="152">
        <f t="shared" si="0"/>
        <v>1</v>
      </c>
      <c r="O79" s="152">
        <f t="shared" si="1"/>
        <v>0</v>
      </c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</row>
    <row r="80" spans="1:35" ht="21.75" customHeight="1">
      <c r="A80" s="103">
        <v>10</v>
      </c>
      <c r="B80" s="104" t="s">
        <v>755</v>
      </c>
      <c r="C80" s="183">
        <v>2</v>
      </c>
      <c r="D80" s="183">
        <v>3</v>
      </c>
      <c r="E80" s="183">
        <v>0</v>
      </c>
      <c r="F80" s="183">
        <v>0</v>
      </c>
      <c r="G80" s="183">
        <v>0</v>
      </c>
      <c r="H80" s="183">
        <v>5</v>
      </c>
      <c r="I80" s="103"/>
      <c r="J80" s="103"/>
      <c r="K80" s="105" t="s">
        <v>51</v>
      </c>
      <c r="L80" s="58"/>
      <c r="M80" s="58"/>
      <c r="N80" s="68">
        <f t="shared" si="0"/>
        <v>0</v>
      </c>
      <c r="O80" s="68">
        <f t="shared" si="1"/>
        <v>5</v>
      </c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</row>
    <row r="81" spans="1:35" ht="21.75" customHeight="1">
      <c r="A81" s="97"/>
      <c r="B81" s="98" t="s">
        <v>430</v>
      </c>
      <c r="C81" s="181">
        <v>0</v>
      </c>
      <c r="D81" s="181">
        <v>1</v>
      </c>
      <c r="E81" s="181">
        <v>0</v>
      </c>
      <c r="F81" s="181">
        <v>0</v>
      </c>
      <c r="G81" s="181">
        <v>0</v>
      </c>
      <c r="H81" s="181">
        <v>1</v>
      </c>
      <c r="I81" s="97"/>
      <c r="J81" s="97"/>
      <c r="K81" s="99"/>
      <c r="L81" s="8">
        <v>3480900395231</v>
      </c>
      <c r="M81" s="8">
        <v>3480900395231</v>
      </c>
      <c r="N81" s="68">
        <f t="shared" si="0"/>
        <v>1</v>
      </c>
      <c r="O81" s="68">
        <f t="shared" si="1"/>
        <v>0</v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1:35" ht="21.75" customHeight="1">
      <c r="A82" s="97"/>
      <c r="B82" s="98" t="s">
        <v>180</v>
      </c>
      <c r="C82" s="181">
        <v>0</v>
      </c>
      <c r="D82" s="181">
        <v>1</v>
      </c>
      <c r="E82" s="181">
        <v>0</v>
      </c>
      <c r="F82" s="181">
        <v>0</v>
      </c>
      <c r="G82" s="181">
        <v>0</v>
      </c>
      <c r="H82" s="181">
        <v>1</v>
      </c>
      <c r="I82" s="97"/>
      <c r="J82" s="97"/>
      <c r="K82" s="99"/>
      <c r="L82" s="8">
        <v>3471500108678</v>
      </c>
      <c r="M82" s="8">
        <v>3471500108678</v>
      </c>
      <c r="N82" s="68">
        <f t="shared" si="0"/>
        <v>1</v>
      </c>
      <c r="O82" s="68">
        <f t="shared" si="1"/>
        <v>0</v>
      </c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1:35" ht="21.75" customHeight="1">
      <c r="A83" s="97"/>
      <c r="B83" s="98" t="s">
        <v>169</v>
      </c>
      <c r="C83" s="181">
        <v>0</v>
      </c>
      <c r="D83" s="181">
        <v>1</v>
      </c>
      <c r="E83" s="181">
        <v>0</v>
      </c>
      <c r="F83" s="181">
        <v>0</v>
      </c>
      <c r="G83" s="181">
        <v>0</v>
      </c>
      <c r="H83" s="181">
        <v>1</v>
      </c>
      <c r="I83" s="97"/>
      <c r="J83" s="97"/>
      <c r="K83" s="99"/>
      <c r="L83" s="8">
        <v>1470400031137</v>
      </c>
      <c r="M83" s="8">
        <v>1470400031137</v>
      </c>
      <c r="N83" s="68">
        <f t="shared" si="0"/>
        <v>1</v>
      </c>
      <c r="O83" s="68">
        <f t="shared" si="1"/>
        <v>0</v>
      </c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1:35" ht="21.75" customHeight="1">
      <c r="A84" s="148"/>
      <c r="B84" s="149" t="s">
        <v>442</v>
      </c>
      <c r="C84" s="184">
        <v>1</v>
      </c>
      <c r="D84" s="182">
        <v>0</v>
      </c>
      <c r="E84" s="182">
        <v>0</v>
      </c>
      <c r="F84" s="182">
        <v>0</v>
      </c>
      <c r="G84" s="182">
        <v>0</v>
      </c>
      <c r="H84" s="182">
        <v>1</v>
      </c>
      <c r="I84" s="148"/>
      <c r="J84" s="148"/>
      <c r="K84" s="150" t="s">
        <v>496</v>
      </c>
      <c r="L84" s="92">
        <v>3101700531933</v>
      </c>
      <c r="M84" s="92">
        <v>3101700531933</v>
      </c>
      <c r="N84" s="152">
        <f t="shared" si="0"/>
        <v>1</v>
      </c>
      <c r="O84" s="152">
        <f t="shared" si="1"/>
        <v>0</v>
      </c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</row>
    <row r="85" spans="1:35" ht="21.75" customHeight="1">
      <c r="A85" s="148"/>
      <c r="B85" s="149" t="s">
        <v>447</v>
      </c>
      <c r="C85" s="184">
        <v>1</v>
      </c>
      <c r="D85" s="182">
        <v>0</v>
      </c>
      <c r="E85" s="182">
        <v>0</v>
      </c>
      <c r="F85" s="182">
        <v>0</v>
      </c>
      <c r="G85" s="182">
        <v>0</v>
      </c>
      <c r="H85" s="182">
        <v>1</v>
      </c>
      <c r="I85" s="148"/>
      <c r="J85" s="148"/>
      <c r="K85" s="150" t="s">
        <v>496</v>
      </c>
      <c r="L85" s="92">
        <v>3349900809728</v>
      </c>
      <c r="M85" s="92">
        <v>3349900809728</v>
      </c>
      <c r="N85" s="152">
        <f t="shared" si="0"/>
        <v>1</v>
      </c>
      <c r="O85" s="152">
        <f t="shared" si="1"/>
        <v>0</v>
      </c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</row>
    <row r="86" spans="1:35" ht="21.75" customHeight="1">
      <c r="A86" s="103">
        <v>11</v>
      </c>
      <c r="B86" s="104" t="s">
        <v>757</v>
      </c>
      <c r="C86" s="183">
        <v>1</v>
      </c>
      <c r="D86" s="183">
        <v>3</v>
      </c>
      <c r="E86" s="183">
        <v>1</v>
      </c>
      <c r="F86" s="183">
        <v>0</v>
      </c>
      <c r="G86" s="183">
        <v>0</v>
      </c>
      <c r="H86" s="183">
        <v>5</v>
      </c>
      <c r="I86" s="103"/>
      <c r="J86" s="103"/>
      <c r="K86" s="105" t="s">
        <v>51</v>
      </c>
      <c r="L86" s="58"/>
      <c r="M86" s="58"/>
      <c r="N86" s="68">
        <f t="shared" si="0"/>
        <v>0</v>
      </c>
      <c r="O86" s="68">
        <f t="shared" si="1"/>
        <v>5</v>
      </c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</row>
    <row r="87" spans="1:35" ht="21.75" customHeight="1">
      <c r="A87" s="148"/>
      <c r="B87" s="149" t="s">
        <v>453</v>
      </c>
      <c r="C87" s="182">
        <v>0</v>
      </c>
      <c r="D87" s="182">
        <v>0</v>
      </c>
      <c r="E87" s="182">
        <v>1</v>
      </c>
      <c r="F87" s="182">
        <v>0</v>
      </c>
      <c r="G87" s="182">
        <v>0</v>
      </c>
      <c r="H87" s="182">
        <v>1</v>
      </c>
      <c r="I87" s="148"/>
      <c r="J87" s="148"/>
      <c r="K87" s="150" t="s">
        <v>191</v>
      </c>
      <c r="L87" s="92">
        <v>3239900103257</v>
      </c>
      <c r="M87" s="92">
        <v>3239900103257</v>
      </c>
      <c r="N87" s="152">
        <f t="shared" si="0"/>
        <v>1</v>
      </c>
      <c r="O87" s="152">
        <f t="shared" si="1"/>
        <v>0</v>
      </c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</row>
    <row r="88" spans="1:35" ht="21.75" customHeight="1">
      <c r="A88" s="148"/>
      <c r="B88" s="149" t="s">
        <v>460</v>
      </c>
      <c r="C88" s="184">
        <v>1</v>
      </c>
      <c r="D88" s="182">
        <v>0</v>
      </c>
      <c r="E88" s="182">
        <v>0</v>
      </c>
      <c r="F88" s="182">
        <v>0</v>
      </c>
      <c r="G88" s="182">
        <v>0</v>
      </c>
      <c r="H88" s="182">
        <v>1</v>
      </c>
      <c r="I88" s="148"/>
      <c r="J88" s="148"/>
      <c r="K88" s="150" t="s">
        <v>191</v>
      </c>
      <c r="L88" s="92">
        <v>3102001226512</v>
      </c>
      <c r="M88" s="92">
        <v>3102001226512</v>
      </c>
      <c r="N88" s="152">
        <f t="shared" si="0"/>
        <v>1</v>
      </c>
      <c r="O88" s="152">
        <f t="shared" si="1"/>
        <v>0</v>
      </c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</row>
    <row r="89" spans="1:35" ht="21.75" customHeight="1">
      <c r="A89" s="148"/>
      <c r="B89" s="149" t="s">
        <v>221</v>
      </c>
      <c r="C89" s="182">
        <v>0</v>
      </c>
      <c r="D89" s="184">
        <v>1</v>
      </c>
      <c r="E89" s="182">
        <v>0</v>
      </c>
      <c r="F89" s="182">
        <v>0</v>
      </c>
      <c r="G89" s="182">
        <v>0</v>
      </c>
      <c r="H89" s="182">
        <v>1</v>
      </c>
      <c r="I89" s="148"/>
      <c r="J89" s="148"/>
      <c r="K89" s="150" t="s">
        <v>191</v>
      </c>
      <c r="L89" s="92">
        <v>3470200033281</v>
      </c>
      <c r="M89" s="92">
        <v>3470200033281</v>
      </c>
      <c r="N89" s="152">
        <f t="shared" si="0"/>
        <v>1</v>
      </c>
      <c r="O89" s="152">
        <f t="shared" si="1"/>
        <v>0</v>
      </c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</row>
    <row r="90" spans="1:35" ht="21.75" customHeight="1">
      <c r="A90" s="148"/>
      <c r="B90" s="149" t="s">
        <v>224</v>
      </c>
      <c r="C90" s="182">
        <v>0</v>
      </c>
      <c r="D90" s="184">
        <v>1</v>
      </c>
      <c r="E90" s="182">
        <v>0</v>
      </c>
      <c r="F90" s="182">
        <v>0</v>
      </c>
      <c r="G90" s="182">
        <v>0</v>
      </c>
      <c r="H90" s="182">
        <v>1</v>
      </c>
      <c r="I90" s="148"/>
      <c r="J90" s="148"/>
      <c r="K90" s="150" t="s">
        <v>191</v>
      </c>
      <c r="L90" s="92">
        <v>5470100021082</v>
      </c>
      <c r="M90" s="92">
        <v>5470100021082</v>
      </c>
      <c r="N90" s="152">
        <f t="shared" si="0"/>
        <v>1</v>
      </c>
      <c r="O90" s="152">
        <f t="shared" si="1"/>
        <v>0</v>
      </c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</row>
    <row r="91" spans="1:35" ht="21.75" customHeight="1">
      <c r="A91" s="97"/>
      <c r="B91" s="98" t="s">
        <v>173</v>
      </c>
      <c r="C91" s="181">
        <v>0</v>
      </c>
      <c r="D91" s="181">
        <v>1</v>
      </c>
      <c r="E91" s="181">
        <v>0</v>
      </c>
      <c r="F91" s="181">
        <v>0</v>
      </c>
      <c r="G91" s="181">
        <v>0</v>
      </c>
      <c r="H91" s="181">
        <v>1</v>
      </c>
      <c r="I91" s="97"/>
      <c r="J91" s="97"/>
      <c r="K91" s="99"/>
      <c r="L91" s="8">
        <v>1479900138061</v>
      </c>
      <c r="M91" s="8">
        <v>1479900138061</v>
      </c>
      <c r="N91" s="68">
        <f t="shared" si="0"/>
        <v>1</v>
      </c>
      <c r="O91" s="68">
        <f t="shared" si="1"/>
        <v>0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1:35" ht="21.75" customHeight="1">
      <c r="A92" s="103">
        <v>12</v>
      </c>
      <c r="B92" s="104" t="s">
        <v>760</v>
      </c>
      <c r="C92" s="183">
        <v>1</v>
      </c>
      <c r="D92" s="183">
        <v>3</v>
      </c>
      <c r="E92" s="183">
        <v>0</v>
      </c>
      <c r="F92" s="183">
        <v>0</v>
      </c>
      <c r="G92" s="183">
        <v>1</v>
      </c>
      <c r="H92" s="183">
        <v>5</v>
      </c>
      <c r="I92" s="103"/>
      <c r="J92" s="103"/>
      <c r="K92" s="105" t="s">
        <v>51</v>
      </c>
      <c r="L92" s="58"/>
      <c r="M92" s="58"/>
      <c r="N92" s="68">
        <f t="shared" si="0"/>
        <v>0</v>
      </c>
      <c r="O92" s="68">
        <f t="shared" si="1"/>
        <v>5</v>
      </c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</row>
    <row r="93" spans="1:35" ht="21.75" customHeight="1">
      <c r="A93" s="97"/>
      <c r="B93" s="98" t="s">
        <v>475</v>
      </c>
      <c r="C93" s="181">
        <v>0</v>
      </c>
      <c r="D93" s="181">
        <v>0</v>
      </c>
      <c r="E93" s="181">
        <v>0</v>
      </c>
      <c r="F93" s="181">
        <v>0</v>
      </c>
      <c r="G93" s="181">
        <v>1</v>
      </c>
      <c r="H93" s="181">
        <v>1</v>
      </c>
      <c r="I93" s="97"/>
      <c r="J93" s="97"/>
      <c r="K93" s="99" t="s">
        <v>51</v>
      </c>
      <c r="L93" s="8">
        <v>3470400052289</v>
      </c>
      <c r="M93" s="8">
        <v>3470400052289</v>
      </c>
      <c r="N93" s="68">
        <f t="shared" si="0"/>
        <v>1</v>
      </c>
      <c r="O93" s="68">
        <f t="shared" si="1"/>
        <v>0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1:35" ht="21.75" customHeight="1">
      <c r="A94" s="148"/>
      <c r="B94" s="149" t="s">
        <v>488</v>
      </c>
      <c r="C94" s="182">
        <v>0</v>
      </c>
      <c r="D94" s="184">
        <v>1</v>
      </c>
      <c r="E94" s="182">
        <v>0</v>
      </c>
      <c r="F94" s="182">
        <v>0</v>
      </c>
      <c r="G94" s="182">
        <v>0</v>
      </c>
      <c r="H94" s="182">
        <v>1</v>
      </c>
      <c r="I94" s="148"/>
      <c r="J94" s="148"/>
      <c r="K94" s="150" t="s">
        <v>496</v>
      </c>
      <c r="L94" s="92">
        <v>1410300041491</v>
      </c>
      <c r="M94" s="92">
        <v>1410300041491</v>
      </c>
      <c r="N94" s="152">
        <f t="shared" si="0"/>
        <v>1</v>
      </c>
      <c r="O94" s="152">
        <f t="shared" si="1"/>
        <v>0</v>
      </c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</row>
    <row r="95" spans="1:35" ht="21.75" customHeight="1">
      <c r="A95" s="148"/>
      <c r="B95" s="149" t="s">
        <v>491</v>
      </c>
      <c r="C95" s="182">
        <v>0</v>
      </c>
      <c r="D95" s="184">
        <v>1</v>
      </c>
      <c r="E95" s="182">
        <v>0</v>
      </c>
      <c r="F95" s="182">
        <v>0</v>
      </c>
      <c r="G95" s="182">
        <v>0</v>
      </c>
      <c r="H95" s="182">
        <v>1</v>
      </c>
      <c r="I95" s="148"/>
      <c r="J95" s="148"/>
      <c r="K95" s="150" t="s">
        <v>496</v>
      </c>
      <c r="L95" s="92">
        <v>3459900159439</v>
      </c>
      <c r="M95" s="92">
        <v>3459900159439</v>
      </c>
      <c r="N95" s="152">
        <f t="shared" si="0"/>
        <v>1</v>
      </c>
      <c r="O95" s="152">
        <f t="shared" si="1"/>
        <v>0</v>
      </c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</row>
    <row r="96" spans="1:35" ht="21.75" customHeight="1">
      <c r="A96" s="148"/>
      <c r="B96" s="149" t="s">
        <v>498</v>
      </c>
      <c r="C96" s="182">
        <v>1</v>
      </c>
      <c r="D96" s="182">
        <v>0</v>
      </c>
      <c r="E96" s="182">
        <v>0</v>
      </c>
      <c r="F96" s="182">
        <v>0</v>
      </c>
      <c r="G96" s="182">
        <v>0</v>
      </c>
      <c r="H96" s="182">
        <v>1</v>
      </c>
      <c r="I96" s="153">
        <v>2563</v>
      </c>
      <c r="J96" s="148"/>
      <c r="K96" s="150" t="s">
        <v>496</v>
      </c>
      <c r="L96" s="92">
        <v>3361300180511</v>
      </c>
      <c r="M96" s="92">
        <v>3361300180511</v>
      </c>
      <c r="N96" s="152">
        <f t="shared" si="0"/>
        <v>1</v>
      </c>
      <c r="O96" s="152">
        <f t="shared" si="1"/>
        <v>0</v>
      </c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</row>
    <row r="97" spans="1:35" ht="21.75" customHeight="1">
      <c r="A97" s="148"/>
      <c r="B97" s="149" t="s">
        <v>501</v>
      </c>
      <c r="C97" s="182">
        <v>0</v>
      </c>
      <c r="D97" s="184">
        <v>1</v>
      </c>
      <c r="E97" s="182">
        <v>0</v>
      </c>
      <c r="F97" s="182">
        <v>0</v>
      </c>
      <c r="G97" s="182">
        <v>0</v>
      </c>
      <c r="H97" s="182">
        <v>1</v>
      </c>
      <c r="I97" s="148"/>
      <c r="J97" s="148"/>
      <c r="K97" s="150" t="s">
        <v>496</v>
      </c>
      <c r="L97" s="92">
        <v>3479900079591</v>
      </c>
      <c r="M97" s="92">
        <v>3479900079591</v>
      </c>
      <c r="N97" s="152">
        <f t="shared" si="0"/>
        <v>1</v>
      </c>
      <c r="O97" s="152">
        <f t="shared" si="1"/>
        <v>0</v>
      </c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</row>
    <row r="98" spans="1:35" ht="21.75" customHeight="1">
      <c r="A98" s="103">
        <v>13</v>
      </c>
      <c r="B98" s="104" t="s">
        <v>762</v>
      </c>
      <c r="C98" s="183">
        <v>0</v>
      </c>
      <c r="D98" s="183">
        <v>5</v>
      </c>
      <c r="E98" s="183">
        <v>0</v>
      </c>
      <c r="F98" s="183">
        <v>0</v>
      </c>
      <c r="G98" s="183">
        <v>0</v>
      </c>
      <c r="H98" s="183">
        <v>5</v>
      </c>
      <c r="I98" s="103"/>
      <c r="J98" s="103"/>
      <c r="K98" s="105" t="s">
        <v>51</v>
      </c>
      <c r="L98" s="58"/>
      <c r="M98" s="58"/>
      <c r="N98" s="68">
        <f t="shared" si="0"/>
        <v>0</v>
      </c>
      <c r="O98" s="68">
        <f t="shared" si="1"/>
        <v>5</v>
      </c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</row>
    <row r="99" spans="1:35" ht="21.75" customHeight="1">
      <c r="A99" s="97"/>
      <c r="B99" s="98" t="s">
        <v>503</v>
      </c>
      <c r="C99" s="181">
        <v>0</v>
      </c>
      <c r="D99" s="181">
        <v>1</v>
      </c>
      <c r="E99" s="181">
        <v>0</v>
      </c>
      <c r="F99" s="181">
        <v>0</v>
      </c>
      <c r="G99" s="181">
        <v>0</v>
      </c>
      <c r="H99" s="181">
        <v>1</v>
      </c>
      <c r="I99" s="97"/>
      <c r="J99" s="97"/>
      <c r="K99" s="99"/>
      <c r="L99" s="8">
        <v>5400900008307</v>
      </c>
      <c r="M99" s="8">
        <v>5400900008307</v>
      </c>
      <c r="N99" s="68">
        <f t="shared" si="0"/>
        <v>1</v>
      </c>
      <c r="O99" s="68">
        <f t="shared" si="1"/>
        <v>0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1:35" ht="21.75" customHeight="1">
      <c r="A100" s="97"/>
      <c r="B100" s="98" t="s">
        <v>510</v>
      </c>
      <c r="C100" s="181">
        <v>0</v>
      </c>
      <c r="D100" s="181">
        <v>1</v>
      </c>
      <c r="E100" s="181">
        <v>0</v>
      </c>
      <c r="F100" s="181">
        <v>0</v>
      </c>
      <c r="G100" s="181">
        <v>0</v>
      </c>
      <c r="H100" s="181">
        <v>1</v>
      </c>
      <c r="I100" s="97"/>
      <c r="J100" s="97"/>
      <c r="K100" s="99"/>
      <c r="L100" s="8">
        <v>3311300026032</v>
      </c>
      <c r="M100" s="8">
        <v>3311300026032</v>
      </c>
      <c r="N100" s="68">
        <f t="shared" si="0"/>
        <v>1</v>
      </c>
      <c r="O100" s="68">
        <f t="shared" si="1"/>
        <v>0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1:35" ht="21.75" customHeight="1">
      <c r="A101" s="97"/>
      <c r="B101" s="98" t="s">
        <v>122</v>
      </c>
      <c r="C101" s="181">
        <v>0</v>
      </c>
      <c r="D101" s="181">
        <v>1</v>
      </c>
      <c r="E101" s="181">
        <v>0</v>
      </c>
      <c r="F101" s="181">
        <v>0</v>
      </c>
      <c r="G101" s="181">
        <v>0</v>
      </c>
      <c r="H101" s="181">
        <v>1</v>
      </c>
      <c r="I101" s="97"/>
      <c r="J101" s="97"/>
      <c r="K101" s="99"/>
      <c r="L101" s="8">
        <v>1360100013690</v>
      </c>
      <c r="M101" s="8">
        <v>1360100013690</v>
      </c>
      <c r="N101" s="68">
        <f t="shared" si="0"/>
        <v>1</v>
      </c>
      <c r="O101" s="68">
        <f t="shared" si="1"/>
        <v>0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1:35" ht="21.75" customHeight="1">
      <c r="A102" s="148"/>
      <c r="B102" s="149" t="s">
        <v>517</v>
      </c>
      <c r="C102" s="182">
        <v>0</v>
      </c>
      <c r="D102" s="184">
        <v>1</v>
      </c>
      <c r="E102" s="182">
        <v>0</v>
      </c>
      <c r="F102" s="182">
        <v>0</v>
      </c>
      <c r="G102" s="182">
        <v>0</v>
      </c>
      <c r="H102" s="182">
        <v>1</v>
      </c>
      <c r="I102" s="148"/>
      <c r="J102" s="148"/>
      <c r="K102" s="150" t="s">
        <v>496</v>
      </c>
      <c r="L102" s="92">
        <v>3499900034547</v>
      </c>
      <c r="M102" s="92">
        <v>3499900034547</v>
      </c>
      <c r="N102" s="152">
        <f t="shared" si="0"/>
        <v>1</v>
      </c>
      <c r="O102" s="152">
        <f t="shared" si="1"/>
        <v>0</v>
      </c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</row>
    <row r="103" spans="1:35" ht="21.75" customHeight="1">
      <c r="A103" s="148"/>
      <c r="B103" s="149" t="s">
        <v>521</v>
      </c>
      <c r="C103" s="182">
        <v>0</v>
      </c>
      <c r="D103" s="184">
        <v>1</v>
      </c>
      <c r="E103" s="182">
        <v>0</v>
      </c>
      <c r="F103" s="182">
        <v>0</v>
      </c>
      <c r="G103" s="182">
        <v>0</v>
      </c>
      <c r="H103" s="182">
        <v>1</v>
      </c>
      <c r="I103" s="148"/>
      <c r="J103" s="148"/>
      <c r="K103" s="150" t="s">
        <v>496</v>
      </c>
      <c r="L103" s="92">
        <v>1479900014256</v>
      </c>
      <c r="M103" s="92">
        <v>1479900014256</v>
      </c>
      <c r="N103" s="152">
        <f t="shared" si="0"/>
        <v>1</v>
      </c>
      <c r="O103" s="152">
        <f t="shared" si="1"/>
        <v>0</v>
      </c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</row>
    <row r="104" spans="1:35" ht="21.75" customHeight="1">
      <c r="A104" s="103">
        <v>14</v>
      </c>
      <c r="B104" s="104" t="s">
        <v>766</v>
      </c>
      <c r="C104" s="183">
        <v>0</v>
      </c>
      <c r="D104" s="183">
        <v>5</v>
      </c>
      <c r="E104" s="183">
        <v>0</v>
      </c>
      <c r="F104" s="183">
        <v>0</v>
      </c>
      <c r="G104" s="183">
        <v>0</v>
      </c>
      <c r="H104" s="183">
        <v>5</v>
      </c>
      <c r="I104" s="103"/>
      <c r="J104" s="103"/>
      <c r="K104" s="105" t="s">
        <v>51</v>
      </c>
      <c r="L104" s="58"/>
      <c r="M104" s="58"/>
      <c r="N104" s="68">
        <f t="shared" si="0"/>
        <v>0</v>
      </c>
      <c r="O104" s="68">
        <f t="shared" si="1"/>
        <v>5</v>
      </c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</row>
    <row r="105" spans="1:35" ht="21.75" customHeight="1">
      <c r="A105" s="97"/>
      <c r="B105" s="98" t="s">
        <v>129</v>
      </c>
      <c r="C105" s="181">
        <v>0</v>
      </c>
      <c r="D105" s="181">
        <v>1</v>
      </c>
      <c r="E105" s="181">
        <v>0</v>
      </c>
      <c r="F105" s="181">
        <v>0</v>
      </c>
      <c r="G105" s="181">
        <v>0</v>
      </c>
      <c r="H105" s="181">
        <v>1</v>
      </c>
      <c r="I105" s="97"/>
      <c r="J105" s="97"/>
      <c r="K105" s="99"/>
      <c r="L105" s="8">
        <v>1100800135137</v>
      </c>
      <c r="M105" s="8">
        <v>1100800135137</v>
      </c>
      <c r="N105" s="68">
        <f t="shared" si="0"/>
        <v>1</v>
      </c>
      <c r="O105" s="68">
        <f t="shared" si="1"/>
        <v>0</v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spans="1:35" ht="21.75" customHeight="1">
      <c r="A106" s="97"/>
      <c r="B106" s="98" t="s">
        <v>138</v>
      </c>
      <c r="C106" s="181">
        <v>0</v>
      </c>
      <c r="D106" s="181">
        <v>1</v>
      </c>
      <c r="E106" s="181">
        <v>0</v>
      </c>
      <c r="F106" s="181">
        <v>0</v>
      </c>
      <c r="G106" s="181">
        <v>0</v>
      </c>
      <c r="H106" s="181">
        <v>1</v>
      </c>
      <c r="I106" s="97"/>
      <c r="J106" s="97"/>
      <c r="K106" s="99"/>
      <c r="L106" s="8">
        <v>5470190021788</v>
      </c>
      <c r="M106" s="8">
        <v>5470190021788</v>
      </c>
      <c r="N106" s="68">
        <f t="shared" si="0"/>
        <v>1</v>
      </c>
      <c r="O106" s="68">
        <f t="shared" si="1"/>
        <v>0</v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spans="1:35" ht="21.75" customHeight="1">
      <c r="A107" s="97"/>
      <c r="B107" s="98" t="s">
        <v>137</v>
      </c>
      <c r="C107" s="181">
        <v>0</v>
      </c>
      <c r="D107" s="181">
        <v>1</v>
      </c>
      <c r="E107" s="181">
        <v>0</v>
      </c>
      <c r="F107" s="181">
        <v>0</v>
      </c>
      <c r="G107" s="181">
        <v>0</v>
      </c>
      <c r="H107" s="181">
        <v>1</v>
      </c>
      <c r="I107" s="97"/>
      <c r="J107" s="97"/>
      <c r="K107" s="99"/>
      <c r="L107" s="8">
        <v>5411300001035</v>
      </c>
      <c r="M107" s="8">
        <v>5411300001035</v>
      </c>
      <c r="N107" s="68">
        <f t="shared" si="0"/>
        <v>1</v>
      </c>
      <c r="O107" s="68">
        <f t="shared" si="1"/>
        <v>0</v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spans="1:35" ht="21.75" customHeight="1">
      <c r="A108" s="97"/>
      <c r="B108" s="98" t="s">
        <v>134</v>
      </c>
      <c r="C108" s="181">
        <v>0</v>
      </c>
      <c r="D108" s="181">
        <v>1</v>
      </c>
      <c r="E108" s="181">
        <v>0</v>
      </c>
      <c r="F108" s="181">
        <v>0</v>
      </c>
      <c r="G108" s="181">
        <v>0</v>
      </c>
      <c r="H108" s="181">
        <v>1</v>
      </c>
      <c r="I108" s="97"/>
      <c r="J108" s="97"/>
      <c r="K108" s="99"/>
      <c r="L108" s="8">
        <v>1910200004051</v>
      </c>
      <c r="M108" s="8">
        <v>1910200004051</v>
      </c>
      <c r="N108" s="68">
        <f t="shared" si="0"/>
        <v>1</v>
      </c>
      <c r="O108" s="68">
        <f t="shared" si="1"/>
        <v>0</v>
      </c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spans="1:35" ht="21.75" customHeight="1">
      <c r="A109" s="97"/>
      <c r="B109" s="98" t="s">
        <v>135</v>
      </c>
      <c r="C109" s="181">
        <v>0</v>
      </c>
      <c r="D109" s="181">
        <v>1</v>
      </c>
      <c r="E109" s="181">
        <v>0</v>
      </c>
      <c r="F109" s="181">
        <v>0</v>
      </c>
      <c r="G109" s="181">
        <v>0</v>
      </c>
      <c r="H109" s="181">
        <v>1</v>
      </c>
      <c r="I109" s="97"/>
      <c r="J109" s="97"/>
      <c r="K109" s="99"/>
      <c r="L109" s="8">
        <v>3300300245604</v>
      </c>
      <c r="M109" s="8">
        <v>3300300245604</v>
      </c>
      <c r="N109" s="68">
        <f t="shared" si="0"/>
        <v>1</v>
      </c>
      <c r="O109" s="68">
        <f t="shared" si="1"/>
        <v>0</v>
      </c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spans="1:35" ht="21.75" customHeight="1">
      <c r="A110" s="103">
        <v>15</v>
      </c>
      <c r="B110" s="104" t="s">
        <v>767</v>
      </c>
      <c r="C110" s="183">
        <v>1</v>
      </c>
      <c r="D110" s="183">
        <v>4</v>
      </c>
      <c r="E110" s="183">
        <v>0</v>
      </c>
      <c r="F110" s="183">
        <v>0</v>
      </c>
      <c r="G110" s="183">
        <v>0</v>
      </c>
      <c r="H110" s="183">
        <v>5</v>
      </c>
      <c r="I110" s="103"/>
      <c r="J110" s="103"/>
      <c r="K110" s="105" t="s">
        <v>51</v>
      </c>
      <c r="L110" s="58"/>
      <c r="M110" s="58"/>
      <c r="N110" s="68">
        <f t="shared" si="0"/>
        <v>0</v>
      </c>
      <c r="O110" s="68">
        <f t="shared" si="1"/>
        <v>5</v>
      </c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</row>
    <row r="111" spans="1:35" ht="21.75" customHeight="1">
      <c r="A111" s="148"/>
      <c r="B111" s="149" t="s">
        <v>536</v>
      </c>
      <c r="C111" s="184">
        <v>1</v>
      </c>
      <c r="D111" s="182">
        <v>0</v>
      </c>
      <c r="E111" s="182">
        <v>0</v>
      </c>
      <c r="F111" s="182">
        <v>0</v>
      </c>
      <c r="G111" s="182">
        <v>0</v>
      </c>
      <c r="H111" s="182">
        <v>1</v>
      </c>
      <c r="I111" s="148"/>
      <c r="J111" s="148"/>
      <c r="K111" s="150" t="s">
        <v>496</v>
      </c>
      <c r="L111" s="92">
        <v>3470800494726</v>
      </c>
      <c r="M111" s="92">
        <v>3470800494726</v>
      </c>
      <c r="N111" s="152">
        <f t="shared" si="0"/>
        <v>1</v>
      </c>
      <c r="O111" s="152">
        <f t="shared" si="1"/>
        <v>0</v>
      </c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</row>
    <row r="112" spans="1:35" ht="21.75" customHeight="1">
      <c r="A112" s="97"/>
      <c r="B112" s="98" t="s">
        <v>183</v>
      </c>
      <c r="C112" s="181">
        <v>0</v>
      </c>
      <c r="D112" s="181">
        <v>1</v>
      </c>
      <c r="E112" s="181">
        <v>0</v>
      </c>
      <c r="F112" s="181">
        <v>0</v>
      </c>
      <c r="G112" s="181">
        <v>0</v>
      </c>
      <c r="H112" s="181">
        <v>1</v>
      </c>
      <c r="I112" s="97"/>
      <c r="J112" s="97"/>
      <c r="K112" s="99"/>
      <c r="L112" s="8">
        <v>3480500597058</v>
      </c>
      <c r="M112" s="8">
        <v>3480500597058</v>
      </c>
      <c r="N112" s="68">
        <f t="shared" si="0"/>
        <v>1</v>
      </c>
      <c r="O112" s="68">
        <f t="shared" si="1"/>
        <v>0</v>
      </c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spans="1:35" ht="21.75" customHeight="1">
      <c r="A113" s="97"/>
      <c r="B113" s="98" t="s">
        <v>162</v>
      </c>
      <c r="C113" s="181">
        <v>0</v>
      </c>
      <c r="D113" s="181">
        <v>1</v>
      </c>
      <c r="E113" s="181">
        <v>0</v>
      </c>
      <c r="F113" s="181">
        <v>0</v>
      </c>
      <c r="G113" s="181">
        <v>0</v>
      </c>
      <c r="H113" s="181">
        <v>1</v>
      </c>
      <c r="I113" s="97"/>
      <c r="J113" s="97"/>
      <c r="K113" s="99"/>
      <c r="L113" s="8">
        <v>1309900131474</v>
      </c>
      <c r="M113" s="8">
        <v>1309900131474</v>
      </c>
      <c r="N113" s="68">
        <f t="shared" si="0"/>
        <v>1</v>
      </c>
      <c r="O113" s="68">
        <f t="shared" si="1"/>
        <v>0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spans="1:35" ht="21.75" customHeight="1">
      <c r="A114" s="148"/>
      <c r="B114" s="149" t="s">
        <v>545</v>
      </c>
      <c r="C114" s="182">
        <v>0</v>
      </c>
      <c r="D114" s="184">
        <v>1</v>
      </c>
      <c r="E114" s="182">
        <v>0</v>
      </c>
      <c r="F114" s="182">
        <v>0</v>
      </c>
      <c r="G114" s="182">
        <v>0</v>
      </c>
      <c r="H114" s="182">
        <v>1</v>
      </c>
      <c r="I114" s="148"/>
      <c r="J114" s="148"/>
      <c r="K114" s="150" t="s">
        <v>496</v>
      </c>
      <c r="L114" s="92">
        <v>3490500307793</v>
      </c>
      <c r="M114" s="92">
        <v>3490500307793</v>
      </c>
      <c r="N114" s="152">
        <f t="shared" si="0"/>
        <v>1</v>
      </c>
      <c r="O114" s="152">
        <f t="shared" si="1"/>
        <v>0</v>
      </c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</row>
    <row r="115" spans="1:35" ht="21.75" customHeight="1">
      <c r="A115" s="148"/>
      <c r="B115" s="149" t="s">
        <v>550</v>
      </c>
      <c r="C115" s="182">
        <v>0</v>
      </c>
      <c r="D115" s="184">
        <v>1</v>
      </c>
      <c r="E115" s="182">
        <v>0</v>
      </c>
      <c r="F115" s="182">
        <v>0</v>
      </c>
      <c r="G115" s="182">
        <v>0</v>
      </c>
      <c r="H115" s="182">
        <v>1</v>
      </c>
      <c r="I115" s="148"/>
      <c r="J115" s="148"/>
      <c r="K115" s="150" t="s">
        <v>496</v>
      </c>
      <c r="L115" s="92">
        <v>3449900343426</v>
      </c>
      <c r="M115" s="92">
        <v>3449900343426</v>
      </c>
      <c r="N115" s="152">
        <f t="shared" si="0"/>
        <v>1</v>
      </c>
      <c r="O115" s="152">
        <f t="shared" si="1"/>
        <v>0</v>
      </c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</row>
    <row r="116" spans="1:35" ht="21.75" customHeight="1">
      <c r="A116" s="103">
        <v>16</v>
      </c>
      <c r="B116" s="104" t="s">
        <v>768</v>
      </c>
      <c r="C116" s="183">
        <v>0</v>
      </c>
      <c r="D116" s="183">
        <v>5</v>
      </c>
      <c r="E116" s="183">
        <v>0</v>
      </c>
      <c r="F116" s="183">
        <v>0</v>
      </c>
      <c r="G116" s="183">
        <v>0</v>
      </c>
      <c r="H116" s="183">
        <v>5</v>
      </c>
      <c r="I116" s="103"/>
      <c r="J116" s="103"/>
      <c r="K116" s="105" t="s">
        <v>51</v>
      </c>
      <c r="L116" s="58"/>
      <c r="M116" s="58"/>
      <c r="N116" s="68">
        <f t="shared" si="0"/>
        <v>0</v>
      </c>
      <c r="O116" s="68">
        <f t="shared" si="1"/>
        <v>5</v>
      </c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</row>
    <row r="117" spans="1:35" ht="21.75" customHeight="1">
      <c r="A117" s="97"/>
      <c r="B117" s="98" t="s">
        <v>172</v>
      </c>
      <c r="C117" s="181">
        <v>0</v>
      </c>
      <c r="D117" s="181">
        <v>1</v>
      </c>
      <c r="E117" s="181">
        <v>0</v>
      </c>
      <c r="F117" s="181">
        <v>0</v>
      </c>
      <c r="G117" s="181">
        <v>0</v>
      </c>
      <c r="H117" s="181">
        <v>1</v>
      </c>
      <c r="I117" s="97"/>
      <c r="J117" s="97"/>
      <c r="K117" s="99"/>
      <c r="L117" s="8">
        <v>1479900102104</v>
      </c>
      <c r="M117" s="8">
        <v>1479900102104</v>
      </c>
      <c r="N117" s="68">
        <f t="shared" si="0"/>
        <v>1</v>
      </c>
      <c r="O117" s="68">
        <f t="shared" si="1"/>
        <v>0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spans="1:35" ht="21.75" customHeight="1">
      <c r="A118" s="148"/>
      <c r="B118" s="149" t="s">
        <v>435</v>
      </c>
      <c r="C118" s="182">
        <v>0</v>
      </c>
      <c r="D118" s="184">
        <v>1</v>
      </c>
      <c r="E118" s="182">
        <v>0</v>
      </c>
      <c r="F118" s="182">
        <v>0</v>
      </c>
      <c r="G118" s="182">
        <v>0</v>
      </c>
      <c r="H118" s="182">
        <v>1</v>
      </c>
      <c r="I118" s="148"/>
      <c r="J118" s="148"/>
      <c r="K118" s="150" t="s">
        <v>331</v>
      </c>
      <c r="L118" s="92">
        <v>3101100370700</v>
      </c>
      <c r="M118" s="92">
        <v>3101100370700</v>
      </c>
      <c r="N118" s="152">
        <f t="shared" si="0"/>
        <v>1</v>
      </c>
      <c r="O118" s="152">
        <f t="shared" si="1"/>
        <v>0</v>
      </c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</row>
    <row r="119" spans="1:35" ht="21.75" customHeight="1">
      <c r="A119" s="97"/>
      <c r="B119" s="98" t="s">
        <v>177</v>
      </c>
      <c r="C119" s="181">
        <v>0</v>
      </c>
      <c r="D119" s="181">
        <v>1</v>
      </c>
      <c r="E119" s="181">
        <v>0</v>
      </c>
      <c r="F119" s="181">
        <v>0</v>
      </c>
      <c r="G119" s="181">
        <v>0</v>
      </c>
      <c r="H119" s="181">
        <v>1</v>
      </c>
      <c r="I119" s="97"/>
      <c r="J119" s="97"/>
      <c r="K119" s="99"/>
      <c r="L119" s="8">
        <v>3450100543449</v>
      </c>
      <c r="M119" s="8">
        <v>3450100543449</v>
      </c>
      <c r="N119" s="68">
        <f t="shared" si="0"/>
        <v>1</v>
      </c>
      <c r="O119" s="68">
        <f t="shared" si="1"/>
        <v>0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spans="1:35" ht="21.75" customHeight="1">
      <c r="A120" s="97"/>
      <c r="B120" s="98" t="s">
        <v>168</v>
      </c>
      <c r="C120" s="181">
        <v>0</v>
      </c>
      <c r="D120" s="181">
        <v>1</v>
      </c>
      <c r="E120" s="181">
        <v>0</v>
      </c>
      <c r="F120" s="181">
        <v>0</v>
      </c>
      <c r="G120" s="181">
        <v>0</v>
      </c>
      <c r="H120" s="181">
        <v>1</v>
      </c>
      <c r="I120" s="97"/>
      <c r="J120" s="97"/>
      <c r="K120" s="99"/>
      <c r="L120" s="8">
        <v>1470100028912</v>
      </c>
      <c r="M120" s="8">
        <v>1470100028912</v>
      </c>
      <c r="N120" s="68">
        <f t="shared" si="0"/>
        <v>1</v>
      </c>
      <c r="O120" s="68">
        <f t="shared" si="1"/>
        <v>0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spans="1:35" ht="21.75" customHeight="1">
      <c r="A121" s="97"/>
      <c r="B121" s="98" t="s">
        <v>159</v>
      </c>
      <c r="C121" s="181">
        <v>0</v>
      </c>
      <c r="D121" s="181">
        <v>1</v>
      </c>
      <c r="E121" s="181">
        <v>0</v>
      </c>
      <c r="F121" s="181">
        <v>0</v>
      </c>
      <c r="G121" s="181">
        <v>0</v>
      </c>
      <c r="H121" s="181">
        <v>1</v>
      </c>
      <c r="I121" s="97"/>
      <c r="J121" s="97"/>
      <c r="K121" s="99"/>
      <c r="L121" s="8">
        <v>1100200243907</v>
      </c>
      <c r="M121" s="8">
        <v>1100200243907</v>
      </c>
      <c r="N121" s="68">
        <f t="shared" si="0"/>
        <v>1</v>
      </c>
      <c r="O121" s="68">
        <f t="shared" si="1"/>
        <v>0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spans="1:35" ht="21.75" customHeight="1">
      <c r="A122" s="103">
        <v>17</v>
      </c>
      <c r="B122" s="104" t="s">
        <v>769</v>
      </c>
      <c r="C122" s="183">
        <v>0</v>
      </c>
      <c r="D122" s="183">
        <v>5</v>
      </c>
      <c r="E122" s="183">
        <v>0</v>
      </c>
      <c r="F122" s="183">
        <v>0</v>
      </c>
      <c r="G122" s="183">
        <v>0</v>
      </c>
      <c r="H122" s="183">
        <v>5</v>
      </c>
      <c r="I122" s="103"/>
      <c r="J122" s="103"/>
      <c r="K122" s="105"/>
      <c r="L122" s="58"/>
      <c r="M122" s="58"/>
      <c r="N122" s="68">
        <f t="shared" si="0"/>
        <v>0</v>
      </c>
      <c r="O122" s="68">
        <f t="shared" si="1"/>
        <v>5</v>
      </c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</row>
    <row r="123" spans="1:35" ht="21.75" customHeight="1">
      <c r="A123" s="97"/>
      <c r="B123" s="98" t="s">
        <v>178</v>
      </c>
      <c r="C123" s="181">
        <v>0</v>
      </c>
      <c r="D123" s="181">
        <v>1</v>
      </c>
      <c r="E123" s="181">
        <v>0</v>
      </c>
      <c r="F123" s="181">
        <v>0</v>
      </c>
      <c r="G123" s="181">
        <v>0</v>
      </c>
      <c r="H123" s="181">
        <v>1</v>
      </c>
      <c r="I123" s="97"/>
      <c r="J123" s="97"/>
      <c r="K123" s="99"/>
      <c r="L123" s="8">
        <v>3470101469765</v>
      </c>
      <c r="M123" s="8">
        <v>3470101469765</v>
      </c>
      <c r="N123" s="68">
        <f t="shared" si="0"/>
        <v>1</v>
      </c>
      <c r="O123" s="68">
        <f t="shared" si="1"/>
        <v>0</v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spans="1:35" ht="21.75" customHeight="1">
      <c r="A124" s="97"/>
      <c r="B124" s="98" t="s">
        <v>103</v>
      </c>
      <c r="C124" s="181">
        <v>0</v>
      </c>
      <c r="D124" s="181">
        <v>1</v>
      </c>
      <c r="E124" s="181">
        <v>0</v>
      </c>
      <c r="F124" s="181">
        <v>0</v>
      </c>
      <c r="G124" s="181">
        <v>0</v>
      </c>
      <c r="H124" s="181">
        <v>1</v>
      </c>
      <c r="I124" s="97"/>
      <c r="J124" s="97"/>
      <c r="K124" s="99"/>
      <c r="L124" s="8">
        <v>3480300707305</v>
      </c>
      <c r="M124" s="8">
        <v>3480300707305</v>
      </c>
      <c r="N124" s="68">
        <f t="shared" si="0"/>
        <v>1</v>
      </c>
      <c r="O124" s="68">
        <f t="shared" si="1"/>
        <v>0</v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spans="1:35" ht="21.75" customHeight="1">
      <c r="A125" s="97"/>
      <c r="B125" s="98" t="s">
        <v>99</v>
      </c>
      <c r="C125" s="181">
        <v>0</v>
      </c>
      <c r="D125" s="181">
        <v>1</v>
      </c>
      <c r="E125" s="181">
        <v>0</v>
      </c>
      <c r="F125" s="181">
        <v>0</v>
      </c>
      <c r="G125" s="181">
        <v>0</v>
      </c>
      <c r="H125" s="181">
        <v>1</v>
      </c>
      <c r="I125" s="97"/>
      <c r="J125" s="97"/>
      <c r="K125" s="99"/>
      <c r="L125" s="8">
        <v>1409900597707</v>
      </c>
      <c r="M125" s="8">
        <v>1409900597707</v>
      </c>
      <c r="N125" s="68">
        <f t="shared" si="0"/>
        <v>1</v>
      </c>
      <c r="O125" s="68">
        <f t="shared" si="1"/>
        <v>0</v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spans="1:35" ht="21.75" customHeight="1">
      <c r="A126" s="97"/>
      <c r="B126" s="98" t="s">
        <v>100</v>
      </c>
      <c r="C126" s="181">
        <v>0</v>
      </c>
      <c r="D126" s="181">
        <v>1</v>
      </c>
      <c r="E126" s="181">
        <v>0</v>
      </c>
      <c r="F126" s="181">
        <v>0</v>
      </c>
      <c r="G126" s="181">
        <v>0</v>
      </c>
      <c r="H126" s="181">
        <v>1</v>
      </c>
      <c r="I126" s="97"/>
      <c r="J126" s="97"/>
      <c r="K126" s="99"/>
      <c r="L126" s="8">
        <v>1409900634092</v>
      </c>
      <c r="M126" s="8">
        <v>1409900634092</v>
      </c>
      <c r="N126" s="68">
        <f t="shared" si="0"/>
        <v>1</v>
      </c>
      <c r="O126" s="68">
        <f t="shared" si="1"/>
        <v>0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spans="1:35" ht="21.75" customHeight="1">
      <c r="A127" s="97"/>
      <c r="B127" s="98" t="s">
        <v>97</v>
      </c>
      <c r="C127" s="181">
        <v>0</v>
      </c>
      <c r="D127" s="181">
        <v>1</v>
      </c>
      <c r="E127" s="181">
        <v>0</v>
      </c>
      <c r="F127" s="181">
        <v>0</v>
      </c>
      <c r="G127" s="181">
        <v>0</v>
      </c>
      <c r="H127" s="181">
        <v>1</v>
      </c>
      <c r="I127" s="97"/>
      <c r="J127" s="97"/>
      <c r="K127" s="99"/>
      <c r="L127" s="8">
        <v>1320700027837</v>
      </c>
      <c r="M127" s="8">
        <v>1320700027837</v>
      </c>
      <c r="N127" s="68">
        <f t="shared" si="0"/>
        <v>1</v>
      </c>
      <c r="O127" s="68">
        <f t="shared" si="1"/>
        <v>0</v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spans="1:35" ht="21.75" customHeight="1">
      <c r="A128" s="103">
        <v>18</v>
      </c>
      <c r="B128" s="104" t="s">
        <v>770</v>
      </c>
      <c r="C128" s="183">
        <v>5</v>
      </c>
      <c r="D128" s="183">
        <v>0</v>
      </c>
      <c r="E128" s="183">
        <v>0</v>
      </c>
      <c r="F128" s="183">
        <v>0</v>
      </c>
      <c r="G128" s="183">
        <v>0</v>
      </c>
      <c r="H128" s="183">
        <v>5</v>
      </c>
      <c r="I128" s="103"/>
      <c r="J128" s="103"/>
      <c r="K128" s="105"/>
      <c r="L128" s="58"/>
      <c r="M128" s="58"/>
      <c r="N128" s="68">
        <f t="shared" si="0"/>
        <v>0</v>
      </c>
      <c r="O128" s="68">
        <f t="shared" si="1"/>
        <v>5</v>
      </c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</row>
    <row r="129" spans="1:35" ht="21.75" customHeight="1">
      <c r="A129" s="97"/>
      <c r="B129" s="98" t="s">
        <v>592</v>
      </c>
      <c r="C129" s="181">
        <v>1</v>
      </c>
      <c r="D129" s="181">
        <v>0</v>
      </c>
      <c r="E129" s="181">
        <v>0</v>
      </c>
      <c r="F129" s="181">
        <v>0</v>
      </c>
      <c r="G129" s="181">
        <v>0</v>
      </c>
      <c r="H129" s="181">
        <v>1</v>
      </c>
      <c r="I129" s="97"/>
      <c r="J129" s="97"/>
      <c r="K129" s="99"/>
      <c r="L129" s="8">
        <v>3470101537205</v>
      </c>
      <c r="M129" s="8">
        <v>3470101537205</v>
      </c>
      <c r="N129" s="68">
        <f t="shared" si="0"/>
        <v>1</v>
      </c>
      <c r="O129" s="68">
        <f t="shared" si="1"/>
        <v>0</v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spans="1:35" ht="21.75" customHeight="1">
      <c r="A130" s="97"/>
      <c r="B130" s="98" t="s">
        <v>598</v>
      </c>
      <c r="C130" s="181">
        <v>1</v>
      </c>
      <c r="D130" s="181">
        <v>0</v>
      </c>
      <c r="E130" s="181">
        <v>0</v>
      </c>
      <c r="F130" s="181">
        <v>0</v>
      </c>
      <c r="G130" s="181">
        <v>0</v>
      </c>
      <c r="H130" s="181">
        <v>1</v>
      </c>
      <c r="I130" s="97"/>
      <c r="J130" s="97"/>
      <c r="K130" s="99"/>
      <c r="L130" s="8">
        <v>3411900493617</v>
      </c>
      <c r="M130" s="8">
        <v>3411900493617</v>
      </c>
      <c r="N130" s="68">
        <f t="shared" si="0"/>
        <v>1</v>
      </c>
      <c r="O130" s="68">
        <f t="shared" si="1"/>
        <v>0</v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spans="1:35" ht="21.75" customHeight="1">
      <c r="A131" s="148"/>
      <c r="B131" s="149" t="s">
        <v>602</v>
      </c>
      <c r="C131" s="184">
        <v>1</v>
      </c>
      <c r="D131" s="182">
        <v>0</v>
      </c>
      <c r="E131" s="182">
        <v>0</v>
      </c>
      <c r="F131" s="182">
        <v>0</v>
      </c>
      <c r="G131" s="182">
        <v>0</v>
      </c>
      <c r="H131" s="182">
        <v>1</v>
      </c>
      <c r="I131" s="148"/>
      <c r="J131" s="148"/>
      <c r="K131" s="150" t="s">
        <v>331</v>
      </c>
      <c r="L131" s="92">
        <v>3479900056010</v>
      </c>
      <c r="M131" s="92">
        <v>3479900056010</v>
      </c>
      <c r="N131" s="152">
        <f t="shared" si="0"/>
        <v>1</v>
      </c>
      <c r="O131" s="152">
        <f t="shared" si="1"/>
        <v>0</v>
      </c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</row>
    <row r="132" spans="1:35" ht="21.75" customHeight="1">
      <c r="A132" s="97"/>
      <c r="B132" s="98" t="s">
        <v>109</v>
      </c>
      <c r="C132" s="181">
        <v>1</v>
      </c>
      <c r="D132" s="181">
        <v>0</v>
      </c>
      <c r="E132" s="181">
        <v>0</v>
      </c>
      <c r="F132" s="181">
        <v>0</v>
      </c>
      <c r="G132" s="181">
        <v>0</v>
      </c>
      <c r="H132" s="181">
        <v>1</v>
      </c>
      <c r="I132" s="153">
        <v>2563</v>
      </c>
      <c r="J132" s="97"/>
      <c r="K132" s="99"/>
      <c r="L132" s="8">
        <v>3102101945111</v>
      </c>
      <c r="M132" s="8">
        <v>3102101945111</v>
      </c>
      <c r="N132" s="68">
        <f t="shared" si="0"/>
        <v>1</v>
      </c>
      <c r="O132" s="68">
        <f t="shared" si="1"/>
        <v>0</v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spans="1:35" ht="21.75" customHeight="1">
      <c r="A133" s="97"/>
      <c r="B133" s="98" t="s">
        <v>78</v>
      </c>
      <c r="C133" s="181">
        <v>1</v>
      </c>
      <c r="D133" s="181">
        <v>0</v>
      </c>
      <c r="E133" s="181">
        <v>0</v>
      </c>
      <c r="F133" s="181">
        <v>0</v>
      </c>
      <c r="G133" s="181">
        <v>0</v>
      </c>
      <c r="H133" s="181">
        <v>1</v>
      </c>
      <c r="I133" s="97"/>
      <c r="J133" s="97"/>
      <c r="K133" s="99"/>
      <c r="L133" s="8">
        <v>3410300241667</v>
      </c>
      <c r="M133" s="8">
        <v>3410300241667</v>
      </c>
      <c r="N133" s="68">
        <f t="shared" si="0"/>
        <v>1</v>
      </c>
      <c r="O133" s="68">
        <f t="shared" si="1"/>
        <v>0</v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spans="1:35" ht="21.75" customHeight="1">
      <c r="A134" s="103">
        <v>19</v>
      </c>
      <c r="B134" s="104" t="s">
        <v>771</v>
      </c>
      <c r="C134" s="183">
        <v>0</v>
      </c>
      <c r="D134" s="183">
        <v>0</v>
      </c>
      <c r="E134" s="183">
        <v>0</v>
      </c>
      <c r="F134" s="183">
        <v>0</v>
      </c>
      <c r="G134" s="183">
        <v>0</v>
      </c>
      <c r="H134" s="183">
        <v>0</v>
      </c>
      <c r="I134" s="103"/>
      <c r="J134" s="103"/>
      <c r="K134" s="105"/>
      <c r="L134" s="58"/>
      <c r="M134" s="58"/>
      <c r="N134" s="68">
        <f t="shared" si="0"/>
        <v>0</v>
      </c>
      <c r="O134" s="68">
        <f t="shared" si="1"/>
        <v>0</v>
      </c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</row>
    <row r="135" spans="1:35" ht="21.75" customHeight="1">
      <c r="A135" s="97"/>
      <c r="B135" s="98" t="s">
        <v>598</v>
      </c>
      <c r="C135" s="181"/>
      <c r="D135" s="181"/>
      <c r="E135" s="181"/>
      <c r="F135" s="181"/>
      <c r="G135" s="181"/>
      <c r="H135" s="181">
        <v>0</v>
      </c>
      <c r="I135" s="97"/>
      <c r="J135" s="97"/>
      <c r="K135" s="99"/>
      <c r="L135" s="8">
        <v>3411900493617</v>
      </c>
      <c r="M135" s="8"/>
      <c r="N135" s="68">
        <f t="shared" si="0"/>
        <v>0</v>
      </c>
      <c r="O135" s="68">
        <f t="shared" si="1"/>
        <v>0</v>
      </c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spans="1:35" ht="21.75" customHeight="1">
      <c r="A136" s="97"/>
      <c r="B136" s="98" t="s">
        <v>109</v>
      </c>
      <c r="C136" s="181"/>
      <c r="D136" s="181"/>
      <c r="E136" s="181"/>
      <c r="F136" s="181"/>
      <c r="G136" s="181"/>
      <c r="H136" s="181">
        <v>0</v>
      </c>
      <c r="I136" s="97"/>
      <c r="J136" s="97"/>
      <c r="K136" s="99"/>
      <c r="L136" s="8">
        <v>3102101945111</v>
      </c>
      <c r="M136" s="8"/>
      <c r="N136" s="68">
        <f t="shared" si="0"/>
        <v>0</v>
      </c>
      <c r="O136" s="68">
        <f t="shared" si="1"/>
        <v>0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spans="1:35" ht="21.75" customHeight="1">
      <c r="A137" s="97"/>
      <c r="B137" s="98" t="s">
        <v>78</v>
      </c>
      <c r="C137" s="181"/>
      <c r="D137" s="181"/>
      <c r="E137" s="181"/>
      <c r="F137" s="181"/>
      <c r="G137" s="181"/>
      <c r="H137" s="181">
        <v>0</v>
      </c>
      <c r="I137" s="97"/>
      <c r="J137" s="97"/>
      <c r="K137" s="99"/>
      <c r="L137" s="8">
        <v>3410300241667</v>
      </c>
      <c r="M137" s="8"/>
      <c r="N137" s="68">
        <f t="shared" si="0"/>
        <v>0</v>
      </c>
      <c r="O137" s="68">
        <f t="shared" si="1"/>
        <v>0</v>
      </c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spans="1:35" ht="21.75" customHeight="1">
      <c r="A138" s="97"/>
      <c r="B138" s="98" t="s">
        <v>592</v>
      </c>
      <c r="C138" s="181"/>
      <c r="D138" s="181"/>
      <c r="E138" s="181"/>
      <c r="F138" s="181"/>
      <c r="G138" s="181"/>
      <c r="H138" s="181">
        <v>0</v>
      </c>
      <c r="I138" s="97"/>
      <c r="J138" s="97"/>
      <c r="K138" s="99"/>
      <c r="L138" s="8">
        <v>3470101537205</v>
      </c>
      <c r="M138" s="8"/>
      <c r="N138" s="68">
        <f t="shared" si="0"/>
        <v>0</v>
      </c>
      <c r="O138" s="68">
        <f t="shared" si="1"/>
        <v>0</v>
      </c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spans="1:35" ht="21.75" customHeight="1">
      <c r="A139" s="148"/>
      <c r="B139" s="149" t="s">
        <v>602</v>
      </c>
      <c r="C139" s="182"/>
      <c r="D139" s="182"/>
      <c r="E139" s="182"/>
      <c r="F139" s="182"/>
      <c r="G139" s="182"/>
      <c r="H139" s="182">
        <v>0</v>
      </c>
      <c r="I139" s="148"/>
      <c r="J139" s="148"/>
      <c r="K139" s="150" t="s">
        <v>331</v>
      </c>
      <c r="L139" s="92">
        <v>3479900056010</v>
      </c>
      <c r="M139" s="92"/>
      <c r="N139" s="152">
        <f t="shared" si="0"/>
        <v>0</v>
      </c>
      <c r="O139" s="152">
        <f t="shared" si="1"/>
        <v>0</v>
      </c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</row>
    <row r="140" spans="1:35" ht="21.75" customHeight="1">
      <c r="A140" s="103">
        <v>20</v>
      </c>
      <c r="B140" s="104" t="s">
        <v>772</v>
      </c>
      <c r="C140" s="183">
        <v>0</v>
      </c>
      <c r="D140" s="183">
        <v>2</v>
      </c>
      <c r="E140" s="183">
        <v>1</v>
      </c>
      <c r="F140" s="183">
        <v>0</v>
      </c>
      <c r="G140" s="183">
        <v>0</v>
      </c>
      <c r="H140" s="183">
        <v>3</v>
      </c>
      <c r="I140" s="103"/>
      <c r="J140" s="103"/>
      <c r="K140" s="105"/>
      <c r="L140" s="58"/>
      <c r="M140" s="58"/>
      <c r="N140" s="68">
        <f t="shared" si="0"/>
        <v>0</v>
      </c>
      <c r="O140" s="68">
        <f t="shared" si="1"/>
        <v>3</v>
      </c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</row>
    <row r="141" spans="1:35" ht="21.75" customHeight="1">
      <c r="A141" s="97"/>
      <c r="B141" s="98" t="s">
        <v>116</v>
      </c>
      <c r="C141" s="181">
        <v>0</v>
      </c>
      <c r="D141" s="181">
        <v>0</v>
      </c>
      <c r="E141" s="181">
        <v>1</v>
      </c>
      <c r="F141" s="181">
        <v>0</v>
      </c>
      <c r="G141" s="181">
        <v>0</v>
      </c>
      <c r="H141" s="181">
        <v>1</v>
      </c>
      <c r="I141" s="97"/>
      <c r="J141" s="97"/>
      <c r="K141" s="99"/>
      <c r="L141" s="8">
        <v>3420100023313</v>
      </c>
      <c r="M141" s="8">
        <v>3420100023313</v>
      </c>
      <c r="N141" s="68">
        <f t="shared" si="0"/>
        <v>1</v>
      </c>
      <c r="O141" s="68">
        <f t="shared" si="1"/>
        <v>0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spans="1:35" ht="21.75" customHeight="1">
      <c r="A142" s="97"/>
      <c r="B142" s="98" t="s">
        <v>186</v>
      </c>
      <c r="C142" s="181">
        <v>0</v>
      </c>
      <c r="D142" s="181">
        <v>1</v>
      </c>
      <c r="E142" s="181">
        <v>0</v>
      </c>
      <c r="F142" s="181">
        <v>0</v>
      </c>
      <c r="G142" s="181">
        <v>0</v>
      </c>
      <c r="H142" s="181">
        <v>1</v>
      </c>
      <c r="I142" s="97"/>
      <c r="J142" s="97"/>
      <c r="K142" s="99"/>
      <c r="L142" s="8">
        <v>5401000024765</v>
      </c>
      <c r="M142" s="8">
        <v>5401000024765</v>
      </c>
      <c r="N142" s="68">
        <f t="shared" si="0"/>
        <v>1</v>
      </c>
      <c r="O142" s="68">
        <f t="shared" si="1"/>
        <v>0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spans="1:35" ht="21.75" customHeight="1">
      <c r="A143" s="97"/>
      <c r="B143" s="98" t="s">
        <v>68</v>
      </c>
      <c r="C143" s="181">
        <v>0</v>
      </c>
      <c r="D143" s="181">
        <v>1</v>
      </c>
      <c r="E143" s="181">
        <v>0</v>
      </c>
      <c r="F143" s="181">
        <v>0</v>
      </c>
      <c r="G143" s="181">
        <v>0</v>
      </c>
      <c r="H143" s="181">
        <v>1</v>
      </c>
      <c r="I143" s="97"/>
      <c r="J143" s="97"/>
      <c r="K143" s="99"/>
      <c r="L143" s="8">
        <v>1471500034252</v>
      </c>
      <c r="M143" s="8">
        <v>1471500034252</v>
      </c>
      <c r="N143" s="68">
        <f t="shared" si="0"/>
        <v>1</v>
      </c>
      <c r="O143" s="68">
        <f t="shared" si="1"/>
        <v>0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spans="1:35" ht="21.75" customHeight="1">
      <c r="A144" s="97"/>
      <c r="B144" s="98" t="s">
        <v>258</v>
      </c>
      <c r="C144" s="181"/>
      <c r="D144" s="181"/>
      <c r="E144" s="181"/>
      <c r="F144" s="181"/>
      <c r="G144" s="181"/>
      <c r="H144" s="181">
        <v>0</v>
      </c>
      <c r="I144" s="97"/>
      <c r="J144" s="97"/>
      <c r="K144" s="99"/>
      <c r="L144" s="8">
        <v>3770100308684</v>
      </c>
      <c r="M144" s="8"/>
      <c r="N144" s="68">
        <f t="shared" si="0"/>
        <v>0</v>
      </c>
      <c r="O144" s="68">
        <f t="shared" si="1"/>
        <v>0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spans="1:35" ht="21.75" customHeight="1">
      <c r="A145" s="97"/>
      <c r="B145" s="98" t="s">
        <v>115</v>
      </c>
      <c r="C145" s="181"/>
      <c r="D145" s="181"/>
      <c r="E145" s="181"/>
      <c r="F145" s="181"/>
      <c r="G145" s="181"/>
      <c r="H145" s="181">
        <v>0</v>
      </c>
      <c r="I145" s="97"/>
      <c r="J145" s="97"/>
      <c r="K145" s="99"/>
      <c r="L145" s="8">
        <v>3401500007855</v>
      </c>
      <c r="M145" s="8"/>
      <c r="N145" s="68">
        <f t="shared" si="0"/>
        <v>0</v>
      </c>
      <c r="O145" s="68">
        <f t="shared" si="1"/>
        <v>0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spans="1:35" ht="21.75" customHeight="1">
      <c r="A146" s="103">
        <v>21</v>
      </c>
      <c r="B146" s="104" t="s">
        <v>774</v>
      </c>
      <c r="C146" s="183">
        <v>0</v>
      </c>
      <c r="D146" s="183">
        <v>4</v>
      </c>
      <c r="E146" s="183">
        <v>0</v>
      </c>
      <c r="F146" s="183">
        <v>0</v>
      </c>
      <c r="G146" s="183">
        <v>1</v>
      </c>
      <c r="H146" s="183">
        <v>5</v>
      </c>
      <c r="I146" s="103"/>
      <c r="J146" s="103"/>
      <c r="K146" s="105"/>
      <c r="L146" s="58"/>
      <c r="M146" s="58"/>
      <c r="N146" s="68">
        <f t="shared" si="0"/>
        <v>0</v>
      </c>
      <c r="O146" s="68">
        <f t="shared" si="1"/>
        <v>5</v>
      </c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</row>
    <row r="147" spans="1:35" ht="21.75" customHeight="1">
      <c r="A147" s="97"/>
      <c r="B147" s="98" t="s">
        <v>184</v>
      </c>
      <c r="C147" s="181">
        <v>0</v>
      </c>
      <c r="D147" s="181">
        <v>1</v>
      </c>
      <c r="E147" s="181">
        <v>0</v>
      </c>
      <c r="F147" s="181">
        <v>0</v>
      </c>
      <c r="G147" s="181">
        <v>0</v>
      </c>
      <c r="H147" s="181">
        <v>1</v>
      </c>
      <c r="I147" s="97"/>
      <c r="J147" s="97"/>
      <c r="K147" s="99"/>
      <c r="L147" s="8">
        <v>3480800202423</v>
      </c>
      <c r="M147" s="8">
        <v>3480800202423</v>
      </c>
      <c r="N147" s="68">
        <f t="shared" si="0"/>
        <v>1</v>
      </c>
      <c r="O147" s="68">
        <f t="shared" si="1"/>
        <v>0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spans="1:35" ht="21.75" customHeight="1">
      <c r="A148" s="97"/>
      <c r="B148" s="98" t="s">
        <v>179</v>
      </c>
      <c r="C148" s="181">
        <v>0</v>
      </c>
      <c r="D148" s="181">
        <v>1</v>
      </c>
      <c r="E148" s="181">
        <v>0</v>
      </c>
      <c r="F148" s="181">
        <v>0</v>
      </c>
      <c r="G148" s="181">
        <v>0</v>
      </c>
      <c r="H148" s="181">
        <v>1</v>
      </c>
      <c r="I148" s="97"/>
      <c r="J148" s="97"/>
      <c r="K148" s="99"/>
      <c r="L148" s="8">
        <v>3470800471254</v>
      </c>
      <c r="M148" s="8">
        <v>3470800471254</v>
      </c>
      <c r="N148" s="68">
        <f t="shared" si="0"/>
        <v>1</v>
      </c>
      <c r="O148" s="68">
        <f t="shared" si="1"/>
        <v>0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spans="1:35" ht="21.75" customHeight="1">
      <c r="A149" s="97"/>
      <c r="B149" s="98" t="s">
        <v>166</v>
      </c>
      <c r="C149" s="181">
        <v>0</v>
      </c>
      <c r="D149" s="181">
        <v>1</v>
      </c>
      <c r="E149" s="181">
        <v>0</v>
      </c>
      <c r="F149" s="181">
        <v>0</v>
      </c>
      <c r="G149" s="181">
        <v>0</v>
      </c>
      <c r="H149" s="181">
        <v>1</v>
      </c>
      <c r="I149" s="97"/>
      <c r="J149" s="97"/>
      <c r="K149" s="99"/>
      <c r="L149" s="8">
        <v>1430900016757</v>
      </c>
      <c r="M149" s="8">
        <v>1430900016757</v>
      </c>
      <c r="N149" s="68">
        <f t="shared" si="0"/>
        <v>1</v>
      </c>
      <c r="O149" s="68">
        <f t="shared" si="1"/>
        <v>0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spans="1:35" ht="21.75" customHeight="1">
      <c r="A150" s="97"/>
      <c r="B150" s="98" t="s">
        <v>182</v>
      </c>
      <c r="C150" s="181">
        <v>0</v>
      </c>
      <c r="D150" s="181">
        <v>1</v>
      </c>
      <c r="E150" s="181">
        <v>0</v>
      </c>
      <c r="F150" s="181">
        <v>0</v>
      </c>
      <c r="G150" s="181">
        <v>0</v>
      </c>
      <c r="H150" s="181">
        <v>1</v>
      </c>
      <c r="I150" s="97"/>
      <c r="J150" s="97"/>
      <c r="K150" s="99"/>
      <c r="L150" s="8">
        <v>3480500365955</v>
      </c>
      <c r="M150" s="8">
        <v>3480500365955</v>
      </c>
      <c r="N150" s="68">
        <f t="shared" si="0"/>
        <v>1</v>
      </c>
      <c r="O150" s="68">
        <f t="shared" si="1"/>
        <v>0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spans="1:35" ht="21.75" customHeight="1">
      <c r="A151" s="97"/>
      <c r="B151" s="98" t="s">
        <v>653</v>
      </c>
      <c r="C151" s="181">
        <v>0</v>
      </c>
      <c r="D151" s="181">
        <v>0</v>
      </c>
      <c r="E151" s="181">
        <v>0</v>
      </c>
      <c r="F151" s="181">
        <v>0</v>
      </c>
      <c r="G151" s="181">
        <v>1</v>
      </c>
      <c r="H151" s="181">
        <v>1</v>
      </c>
      <c r="I151" s="97"/>
      <c r="J151" s="97"/>
      <c r="K151" s="99"/>
      <c r="L151" s="8">
        <v>3450200351983</v>
      </c>
      <c r="M151" s="8">
        <v>3450200351983</v>
      </c>
      <c r="N151" s="68">
        <f t="shared" si="0"/>
        <v>1</v>
      </c>
      <c r="O151" s="68">
        <f t="shared" si="1"/>
        <v>0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spans="1:35" ht="21.75" customHeight="1">
      <c r="A152" s="103">
        <v>22</v>
      </c>
      <c r="B152" s="104" t="s">
        <v>775</v>
      </c>
      <c r="C152" s="183">
        <v>0</v>
      </c>
      <c r="D152" s="183">
        <v>5</v>
      </c>
      <c r="E152" s="183">
        <v>0</v>
      </c>
      <c r="F152" s="183">
        <v>0</v>
      </c>
      <c r="G152" s="183">
        <v>0</v>
      </c>
      <c r="H152" s="183">
        <v>5</v>
      </c>
      <c r="I152" s="103"/>
      <c r="J152" s="103"/>
      <c r="K152" s="105" t="s">
        <v>51</v>
      </c>
      <c r="L152" s="58"/>
      <c r="M152" s="58"/>
      <c r="N152" s="68">
        <f t="shared" si="0"/>
        <v>0</v>
      </c>
      <c r="O152" s="68">
        <f t="shared" si="1"/>
        <v>5</v>
      </c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</row>
    <row r="153" spans="1:35" ht="21.75" customHeight="1">
      <c r="A153" s="97"/>
      <c r="B153" s="98" t="s">
        <v>154</v>
      </c>
      <c r="C153" s="181">
        <v>0</v>
      </c>
      <c r="D153" s="181">
        <v>1</v>
      </c>
      <c r="E153" s="181">
        <v>0</v>
      </c>
      <c r="F153" s="181">
        <v>0</v>
      </c>
      <c r="G153" s="181">
        <v>0</v>
      </c>
      <c r="H153" s="181">
        <v>1</v>
      </c>
      <c r="I153" s="97"/>
      <c r="J153" s="97"/>
      <c r="K153" s="99"/>
      <c r="L153" s="8">
        <v>3330900117011</v>
      </c>
      <c r="M153" s="8">
        <v>3330900117011</v>
      </c>
      <c r="N153" s="68">
        <f t="shared" si="0"/>
        <v>1</v>
      </c>
      <c r="O153" s="68">
        <f t="shared" si="1"/>
        <v>0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spans="1:35" ht="21.75" customHeight="1">
      <c r="A154" s="97"/>
      <c r="B154" s="98" t="s">
        <v>153</v>
      </c>
      <c r="C154" s="181">
        <v>0</v>
      </c>
      <c r="D154" s="181">
        <v>1</v>
      </c>
      <c r="E154" s="181">
        <v>0</v>
      </c>
      <c r="F154" s="181">
        <v>0</v>
      </c>
      <c r="G154" s="181">
        <v>0</v>
      </c>
      <c r="H154" s="181">
        <v>1</v>
      </c>
      <c r="I154" s="97"/>
      <c r="J154" s="97"/>
      <c r="K154" s="99"/>
      <c r="L154" s="8">
        <v>3320100022920</v>
      </c>
      <c r="M154" s="8">
        <v>3320100022920</v>
      </c>
      <c r="N154" s="68">
        <f t="shared" si="0"/>
        <v>1</v>
      </c>
      <c r="O154" s="68">
        <f t="shared" si="1"/>
        <v>0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spans="1:35" ht="21.75" customHeight="1">
      <c r="A155" s="97"/>
      <c r="B155" s="98" t="s">
        <v>151</v>
      </c>
      <c r="C155" s="181">
        <v>0</v>
      </c>
      <c r="D155" s="181">
        <v>1</v>
      </c>
      <c r="E155" s="181">
        <v>0</v>
      </c>
      <c r="F155" s="181">
        <v>0</v>
      </c>
      <c r="G155" s="181">
        <v>0</v>
      </c>
      <c r="H155" s="181">
        <v>1</v>
      </c>
      <c r="I155" s="97"/>
      <c r="J155" s="97"/>
      <c r="K155" s="99"/>
      <c r="L155" s="8">
        <v>1570700027070</v>
      </c>
      <c r="M155" s="8">
        <v>1570700027070</v>
      </c>
      <c r="N155" s="68">
        <f t="shared" si="0"/>
        <v>1</v>
      </c>
      <c r="O155" s="68">
        <f t="shared" si="1"/>
        <v>0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spans="1:35" ht="21.75" customHeight="1">
      <c r="A156" s="97"/>
      <c r="B156" s="98" t="s">
        <v>155</v>
      </c>
      <c r="C156" s="181">
        <v>0</v>
      </c>
      <c r="D156" s="181">
        <v>1</v>
      </c>
      <c r="E156" s="181">
        <v>0</v>
      </c>
      <c r="F156" s="181">
        <v>0</v>
      </c>
      <c r="G156" s="181">
        <v>0</v>
      </c>
      <c r="H156" s="181">
        <v>1</v>
      </c>
      <c r="I156" s="97"/>
      <c r="J156" s="97"/>
      <c r="K156" s="99"/>
      <c r="L156" s="8">
        <v>3440600071651</v>
      </c>
      <c r="M156" s="8">
        <v>3440600071651</v>
      </c>
      <c r="N156" s="68">
        <f t="shared" si="0"/>
        <v>1</v>
      </c>
      <c r="O156" s="68">
        <f t="shared" si="1"/>
        <v>0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spans="1:35" ht="21.75" customHeight="1">
      <c r="A157" s="97"/>
      <c r="B157" s="98" t="s">
        <v>156</v>
      </c>
      <c r="C157" s="181">
        <v>0</v>
      </c>
      <c r="D157" s="181">
        <v>1</v>
      </c>
      <c r="E157" s="181">
        <v>0</v>
      </c>
      <c r="F157" s="181">
        <v>0</v>
      </c>
      <c r="G157" s="181">
        <v>0</v>
      </c>
      <c r="H157" s="181">
        <v>1</v>
      </c>
      <c r="I157" s="97"/>
      <c r="J157" s="97"/>
      <c r="K157" s="99"/>
      <c r="L157" s="8">
        <v>3559900194403</v>
      </c>
      <c r="M157" s="8">
        <v>3559900194403</v>
      </c>
      <c r="N157" s="68">
        <f t="shared" si="0"/>
        <v>1</v>
      </c>
      <c r="O157" s="68">
        <f t="shared" si="1"/>
        <v>0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spans="1:35" ht="21.75" customHeight="1">
      <c r="A158" s="103">
        <v>23</v>
      </c>
      <c r="B158" s="104" t="s">
        <v>776</v>
      </c>
      <c r="C158" s="183">
        <v>5</v>
      </c>
      <c r="D158" s="183">
        <v>0</v>
      </c>
      <c r="E158" s="183">
        <v>0</v>
      </c>
      <c r="F158" s="183">
        <v>0</v>
      </c>
      <c r="G158" s="183">
        <v>0</v>
      </c>
      <c r="H158" s="183">
        <v>5</v>
      </c>
      <c r="I158" s="103"/>
      <c r="J158" s="103"/>
      <c r="K158" s="105" t="s">
        <v>51</v>
      </c>
      <c r="L158" s="58"/>
      <c r="M158" s="58"/>
      <c r="N158" s="68">
        <f t="shared" si="0"/>
        <v>0</v>
      </c>
      <c r="O158" s="68">
        <f t="shared" si="1"/>
        <v>5</v>
      </c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</row>
    <row r="159" spans="1:35" ht="21.75" customHeight="1">
      <c r="A159" s="148"/>
      <c r="B159" s="149" t="s">
        <v>674</v>
      </c>
      <c r="C159" s="184">
        <v>1</v>
      </c>
      <c r="D159" s="182">
        <v>0</v>
      </c>
      <c r="E159" s="182">
        <v>0</v>
      </c>
      <c r="F159" s="182">
        <v>0</v>
      </c>
      <c r="G159" s="182">
        <v>0</v>
      </c>
      <c r="H159" s="182">
        <v>1</v>
      </c>
      <c r="I159" s="148"/>
      <c r="J159" s="148"/>
      <c r="K159" s="150" t="s">
        <v>259</v>
      </c>
      <c r="L159" s="92">
        <v>3470100321098</v>
      </c>
      <c r="M159" s="92">
        <v>3470100321098</v>
      </c>
      <c r="N159" s="152">
        <f t="shared" si="0"/>
        <v>1</v>
      </c>
      <c r="O159" s="152">
        <f t="shared" si="1"/>
        <v>0</v>
      </c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</row>
    <row r="160" spans="1:35" ht="21.75" customHeight="1">
      <c r="A160" s="148"/>
      <c r="B160" s="149" t="s">
        <v>681</v>
      </c>
      <c r="C160" s="184">
        <v>1</v>
      </c>
      <c r="D160" s="182">
        <v>0</v>
      </c>
      <c r="E160" s="182">
        <v>0</v>
      </c>
      <c r="F160" s="182">
        <v>0</v>
      </c>
      <c r="G160" s="182">
        <v>0</v>
      </c>
      <c r="H160" s="182">
        <v>1</v>
      </c>
      <c r="I160" s="153">
        <v>2563</v>
      </c>
      <c r="J160" s="148"/>
      <c r="K160" s="150" t="s">
        <v>259</v>
      </c>
      <c r="L160" s="92">
        <v>3309901577308</v>
      </c>
      <c r="M160" s="92">
        <v>3309901577308</v>
      </c>
      <c r="N160" s="152">
        <f t="shared" si="0"/>
        <v>1</v>
      </c>
      <c r="O160" s="152">
        <f t="shared" si="1"/>
        <v>0</v>
      </c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</row>
    <row r="161" spans="1:35" ht="21.75" customHeight="1">
      <c r="A161" s="148"/>
      <c r="B161" s="149" t="s">
        <v>684</v>
      </c>
      <c r="C161" s="184">
        <v>1</v>
      </c>
      <c r="D161" s="182">
        <v>0</v>
      </c>
      <c r="E161" s="182">
        <v>0</v>
      </c>
      <c r="F161" s="182">
        <v>0</v>
      </c>
      <c r="G161" s="182">
        <v>0</v>
      </c>
      <c r="H161" s="182">
        <v>1</v>
      </c>
      <c r="I161" s="148"/>
      <c r="J161" s="148"/>
      <c r="K161" s="150" t="s">
        <v>259</v>
      </c>
      <c r="L161" s="92">
        <v>3450100352040</v>
      </c>
      <c r="M161" s="92">
        <v>3450100352040</v>
      </c>
      <c r="N161" s="152">
        <f t="shared" si="0"/>
        <v>1</v>
      </c>
      <c r="O161" s="152">
        <f t="shared" si="1"/>
        <v>0</v>
      </c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</row>
    <row r="162" spans="1:35" ht="21.75" customHeight="1">
      <c r="A162" s="148"/>
      <c r="B162" s="149" t="s">
        <v>686</v>
      </c>
      <c r="C162" s="184">
        <v>1</v>
      </c>
      <c r="D162" s="182">
        <v>0</v>
      </c>
      <c r="E162" s="182">
        <v>0</v>
      </c>
      <c r="F162" s="182">
        <v>0</v>
      </c>
      <c r="G162" s="182">
        <v>0</v>
      </c>
      <c r="H162" s="182">
        <v>1</v>
      </c>
      <c r="I162" s="148"/>
      <c r="J162" s="148"/>
      <c r="K162" s="150" t="s">
        <v>259</v>
      </c>
      <c r="L162" s="92">
        <v>3120600312970</v>
      </c>
      <c r="M162" s="92">
        <v>3120600312970</v>
      </c>
      <c r="N162" s="152">
        <f t="shared" si="0"/>
        <v>1</v>
      </c>
      <c r="O162" s="152">
        <f t="shared" si="1"/>
        <v>0</v>
      </c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</row>
    <row r="163" spans="1:35" ht="21.75" customHeight="1">
      <c r="A163" s="148"/>
      <c r="B163" s="149" t="s">
        <v>689</v>
      </c>
      <c r="C163" s="184">
        <v>1</v>
      </c>
      <c r="D163" s="182">
        <v>0</v>
      </c>
      <c r="E163" s="182">
        <v>0</v>
      </c>
      <c r="F163" s="182">
        <v>0</v>
      </c>
      <c r="G163" s="182">
        <v>0</v>
      </c>
      <c r="H163" s="182">
        <v>1</v>
      </c>
      <c r="I163" s="148"/>
      <c r="J163" s="148"/>
      <c r="K163" s="150" t="s">
        <v>259</v>
      </c>
      <c r="L163" s="92">
        <v>3100502252981</v>
      </c>
      <c r="M163" s="92">
        <v>3100502252981</v>
      </c>
      <c r="N163" s="152">
        <f t="shared" si="0"/>
        <v>1</v>
      </c>
      <c r="O163" s="152">
        <f t="shared" si="1"/>
        <v>0</v>
      </c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</row>
    <row r="164" spans="1:35" ht="21.75" customHeight="1">
      <c r="A164" s="103">
        <v>24</v>
      </c>
      <c r="B164" s="104" t="s">
        <v>777</v>
      </c>
      <c r="C164" s="183">
        <v>0</v>
      </c>
      <c r="D164" s="183">
        <v>0</v>
      </c>
      <c r="E164" s="183">
        <v>0</v>
      </c>
      <c r="F164" s="183">
        <v>0</v>
      </c>
      <c r="G164" s="183">
        <v>0</v>
      </c>
      <c r="H164" s="183">
        <v>0</v>
      </c>
      <c r="I164" s="103"/>
      <c r="J164" s="103"/>
      <c r="K164" s="105" t="s">
        <v>51</v>
      </c>
      <c r="L164" s="58"/>
      <c r="M164" s="58"/>
      <c r="N164" s="68">
        <f t="shared" si="0"/>
        <v>0</v>
      </c>
      <c r="O164" s="68">
        <f t="shared" si="1"/>
        <v>0</v>
      </c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</row>
    <row r="165" spans="1:35" ht="21.75" customHeight="1">
      <c r="A165" s="148"/>
      <c r="B165" s="149" t="s">
        <v>689</v>
      </c>
      <c r="C165" s="182"/>
      <c r="D165" s="182"/>
      <c r="E165" s="182"/>
      <c r="F165" s="182"/>
      <c r="G165" s="182"/>
      <c r="H165" s="182">
        <v>0</v>
      </c>
      <c r="I165" s="148"/>
      <c r="J165" s="148"/>
      <c r="K165" s="150" t="s">
        <v>259</v>
      </c>
      <c r="L165" s="92">
        <v>3100502252981</v>
      </c>
      <c r="M165" s="92"/>
      <c r="N165" s="152">
        <f t="shared" si="0"/>
        <v>0</v>
      </c>
      <c r="O165" s="152">
        <f t="shared" si="1"/>
        <v>0</v>
      </c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</row>
    <row r="166" spans="1:35" ht="21.75" customHeight="1">
      <c r="A166" s="148"/>
      <c r="B166" s="149" t="s">
        <v>684</v>
      </c>
      <c r="C166" s="182"/>
      <c r="D166" s="182"/>
      <c r="E166" s="182"/>
      <c r="F166" s="182"/>
      <c r="G166" s="182"/>
      <c r="H166" s="182">
        <v>0</v>
      </c>
      <c r="I166" s="148"/>
      <c r="J166" s="148"/>
      <c r="K166" s="150" t="s">
        <v>259</v>
      </c>
      <c r="L166" s="92">
        <v>3450100352040</v>
      </c>
      <c r="M166" s="92"/>
      <c r="N166" s="152">
        <f t="shared" si="0"/>
        <v>0</v>
      </c>
      <c r="O166" s="152">
        <f t="shared" si="1"/>
        <v>0</v>
      </c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</row>
    <row r="167" spans="1:35" ht="21.75" customHeight="1">
      <c r="A167" s="148"/>
      <c r="B167" s="149" t="s">
        <v>681</v>
      </c>
      <c r="C167" s="182"/>
      <c r="D167" s="182"/>
      <c r="E167" s="182"/>
      <c r="F167" s="182"/>
      <c r="G167" s="182"/>
      <c r="H167" s="182">
        <v>0</v>
      </c>
      <c r="I167" s="148"/>
      <c r="J167" s="148"/>
      <c r="K167" s="150" t="s">
        <v>259</v>
      </c>
      <c r="L167" s="92">
        <v>3309901577308</v>
      </c>
      <c r="M167" s="92"/>
      <c r="N167" s="152">
        <f t="shared" si="0"/>
        <v>0</v>
      </c>
      <c r="O167" s="152">
        <f t="shared" si="1"/>
        <v>0</v>
      </c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</row>
    <row r="168" spans="1:35" ht="21.75" customHeight="1">
      <c r="A168" s="148"/>
      <c r="B168" s="149" t="s">
        <v>686</v>
      </c>
      <c r="C168" s="182"/>
      <c r="D168" s="182"/>
      <c r="E168" s="182"/>
      <c r="F168" s="182"/>
      <c r="G168" s="182"/>
      <c r="H168" s="182">
        <v>0</v>
      </c>
      <c r="I168" s="148"/>
      <c r="J168" s="148"/>
      <c r="K168" s="150" t="s">
        <v>259</v>
      </c>
      <c r="L168" s="92">
        <v>3120600312970</v>
      </c>
      <c r="M168" s="92"/>
      <c r="N168" s="152">
        <f t="shared" si="0"/>
        <v>0</v>
      </c>
      <c r="O168" s="152">
        <f t="shared" si="1"/>
        <v>0</v>
      </c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</row>
    <row r="169" spans="1:35" ht="21.75" customHeight="1">
      <c r="A169" s="148"/>
      <c r="B169" s="149" t="s">
        <v>674</v>
      </c>
      <c r="C169" s="182"/>
      <c r="D169" s="182"/>
      <c r="E169" s="182"/>
      <c r="F169" s="182"/>
      <c r="G169" s="182"/>
      <c r="H169" s="182">
        <v>0</v>
      </c>
      <c r="I169" s="148"/>
      <c r="J169" s="148"/>
      <c r="K169" s="150" t="s">
        <v>259</v>
      </c>
      <c r="L169" s="92">
        <v>3470100321098</v>
      </c>
      <c r="M169" s="92"/>
      <c r="N169" s="152">
        <f t="shared" si="0"/>
        <v>0</v>
      </c>
      <c r="O169" s="152">
        <f t="shared" si="1"/>
        <v>0</v>
      </c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</row>
    <row r="170" spans="1:35" ht="21.75" customHeight="1">
      <c r="A170" s="119"/>
      <c r="B170" s="120" t="s">
        <v>721</v>
      </c>
      <c r="C170" s="185">
        <v>0</v>
      </c>
      <c r="D170" s="185">
        <v>14</v>
      </c>
      <c r="E170" s="185">
        <v>1</v>
      </c>
      <c r="F170" s="185">
        <v>4</v>
      </c>
      <c r="G170" s="185">
        <v>0</v>
      </c>
      <c r="H170" s="185">
        <v>19</v>
      </c>
      <c r="I170" s="119"/>
      <c r="J170" s="119"/>
      <c r="K170" s="121" t="s">
        <v>51</v>
      </c>
      <c r="L170" s="123"/>
      <c r="M170" s="123"/>
      <c r="N170" s="124">
        <f t="shared" si="0"/>
        <v>0</v>
      </c>
      <c r="O170" s="68">
        <f t="shared" si="1"/>
        <v>19</v>
      </c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</row>
    <row r="171" spans="1:35" ht="21.75" customHeight="1">
      <c r="A171" s="126">
        <v>1</v>
      </c>
      <c r="B171" s="127" t="s">
        <v>61</v>
      </c>
      <c r="C171" s="186">
        <v>0</v>
      </c>
      <c r="D171" s="186">
        <v>1</v>
      </c>
      <c r="E171" s="186">
        <v>0</v>
      </c>
      <c r="F171" s="186">
        <v>0</v>
      </c>
      <c r="G171" s="186">
        <v>0</v>
      </c>
      <c r="H171" s="186">
        <v>1</v>
      </c>
      <c r="I171" s="126"/>
      <c r="J171" s="126"/>
      <c r="K171" s="128"/>
      <c r="L171" s="130"/>
      <c r="M171" s="130"/>
      <c r="N171" s="131">
        <f t="shared" si="0"/>
        <v>0</v>
      </c>
      <c r="O171" s="68">
        <f t="shared" si="1"/>
        <v>1</v>
      </c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132"/>
      <c r="AB171" s="132"/>
      <c r="AC171" s="132"/>
      <c r="AD171" s="132"/>
      <c r="AE171" s="132"/>
      <c r="AF171" s="132"/>
      <c r="AG171" s="132"/>
      <c r="AH171" s="132"/>
      <c r="AI171" s="132"/>
    </row>
    <row r="172" spans="1:35" ht="21.75" customHeight="1">
      <c r="A172" s="126"/>
      <c r="B172" s="133" t="s">
        <v>64</v>
      </c>
      <c r="C172" s="187">
        <v>0</v>
      </c>
      <c r="D172" s="187">
        <v>1</v>
      </c>
      <c r="E172" s="187">
        <v>0</v>
      </c>
      <c r="F172" s="187">
        <v>0</v>
      </c>
      <c r="G172" s="187">
        <v>0</v>
      </c>
      <c r="H172" s="187">
        <v>1</v>
      </c>
      <c r="I172" s="126"/>
      <c r="J172" s="126"/>
      <c r="K172" s="128"/>
      <c r="L172" s="136">
        <v>3430900717603</v>
      </c>
      <c r="M172" s="136">
        <v>3430900717603</v>
      </c>
      <c r="N172" s="131">
        <f t="shared" si="0"/>
        <v>1</v>
      </c>
      <c r="O172" s="68">
        <f t="shared" si="1"/>
        <v>0</v>
      </c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  <c r="AA172" s="132"/>
      <c r="AB172" s="132"/>
      <c r="AC172" s="132"/>
      <c r="AD172" s="132"/>
      <c r="AE172" s="132"/>
      <c r="AF172" s="132"/>
      <c r="AG172" s="132"/>
      <c r="AH172" s="132"/>
      <c r="AI172" s="132"/>
    </row>
    <row r="173" spans="1:35" ht="21.75" customHeight="1">
      <c r="A173" s="126">
        <v>2</v>
      </c>
      <c r="B173" s="127" t="s">
        <v>86</v>
      </c>
      <c r="C173" s="186">
        <v>0</v>
      </c>
      <c r="D173" s="186">
        <v>1</v>
      </c>
      <c r="E173" s="186">
        <v>0</v>
      </c>
      <c r="F173" s="186">
        <v>2</v>
      </c>
      <c r="G173" s="186">
        <v>0</v>
      </c>
      <c r="H173" s="186">
        <v>3</v>
      </c>
      <c r="I173" s="126"/>
      <c r="J173" s="126"/>
      <c r="K173" s="128"/>
      <c r="L173" s="137"/>
      <c r="M173" s="137"/>
      <c r="N173" s="131">
        <f t="shared" si="0"/>
        <v>0</v>
      </c>
      <c r="O173" s="68">
        <f t="shared" si="1"/>
        <v>3</v>
      </c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A173" s="132"/>
      <c r="AB173" s="132"/>
      <c r="AC173" s="132"/>
      <c r="AD173" s="132"/>
      <c r="AE173" s="132"/>
      <c r="AF173" s="132"/>
      <c r="AG173" s="132"/>
      <c r="AH173" s="132"/>
      <c r="AI173" s="132"/>
    </row>
    <row r="174" spans="1:35" ht="21.75" customHeight="1">
      <c r="A174" s="126"/>
      <c r="B174" s="133" t="s">
        <v>89</v>
      </c>
      <c r="C174" s="187">
        <v>0</v>
      </c>
      <c r="D174" s="187">
        <v>1</v>
      </c>
      <c r="E174" s="187">
        <v>0</v>
      </c>
      <c r="F174" s="187">
        <v>0</v>
      </c>
      <c r="G174" s="187">
        <v>0</v>
      </c>
      <c r="H174" s="187">
        <v>1</v>
      </c>
      <c r="I174" s="126"/>
      <c r="J174" s="126"/>
      <c r="K174" s="128"/>
      <c r="L174" s="136">
        <v>1460500090895</v>
      </c>
      <c r="M174" s="136">
        <v>1460500090895</v>
      </c>
      <c r="N174" s="131">
        <f t="shared" si="0"/>
        <v>1</v>
      </c>
      <c r="O174" s="68">
        <f t="shared" si="1"/>
        <v>0</v>
      </c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132"/>
      <c r="AB174" s="132"/>
      <c r="AC174" s="132"/>
      <c r="AD174" s="132"/>
      <c r="AE174" s="132"/>
      <c r="AF174" s="132"/>
      <c r="AG174" s="132"/>
      <c r="AH174" s="132"/>
      <c r="AI174" s="132"/>
    </row>
    <row r="175" spans="1:35" ht="21.75" customHeight="1">
      <c r="A175" s="126"/>
      <c r="B175" s="133" t="s">
        <v>92</v>
      </c>
      <c r="C175" s="187">
        <v>0</v>
      </c>
      <c r="D175" s="187">
        <v>0</v>
      </c>
      <c r="E175" s="187">
        <v>0</v>
      </c>
      <c r="F175" s="187">
        <v>1</v>
      </c>
      <c r="G175" s="187">
        <v>0</v>
      </c>
      <c r="H175" s="187">
        <v>1</v>
      </c>
      <c r="I175" s="126"/>
      <c r="J175" s="126"/>
      <c r="K175" s="128"/>
      <c r="L175" s="136">
        <v>3440400003245</v>
      </c>
      <c r="M175" s="136">
        <v>3440400003245</v>
      </c>
      <c r="N175" s="131">
        <f t="shared" si="0"/>
        <v>1</v>
      </c>
      <c r="O175" s="68">
        <f t="shared" si="1"/>
        <v>0</v>
      </c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132"/>
      <c r="AB175" s="132"/>
      <c r="AC175" s="132"/>
      <c r="AD175" s="132"/>
      <c r="AE175" s="132"/>
      <c r="AF175" s="132"/>
      <c r="AG175" s="132"/>
      <c r="AH175" s="132"/>
      <c r="AI175" s="132"/>
    </row>
    <row r="176" spans="1:35" ht="21.75" customHeight="1">
      <c r="A176" s="126"/>
      <c r="B176" s="133" t="s">
        <v>94</v>
      </c>
      <c r="C176" s="187">
        <v>0</v>
      </c>
      <c r="D176" s="187">
        <v>0</v>
      </c>
      <c r="E176" s="187">
        <v>0</v>
      </c>
      <c r="F176" s="187">
        <v>1</v>
      </c>
      <c r="G176" s="187">
        <v>0</v>
      </c>
      <c r="H176" s="187">
        <v>1</v>
      </c>
      <c r="I176" s="126"/>
      <c r="J176" s="126"/>
      <c r="K176" s="128"/>
      <c r="L176" s="136">
        <v>3480100428020</v>
      </c>
      <c r="M176" s="136">
        <v>3480100428020</v>
      </c>
      <c r="N176" s="131">
        <f t="shared" si="0"/>
        <v>1</v>
      </c>
      <c r="O176" s="68">
        <f t="shared" si="1"/>
        <v>0</v>
      </c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32"/>
      <c r="AC176" s="132"/>
      <c r="AD176" s="132"/>
      <c r="AE176" s="132"/>
      <c r="AF176" s="132"/>
      <c r="AG176" s="132"/>
      <c r="AH176" s="132"/>
      <c r="AI176" s="132"/>
    </row>
    <row r="177" spans="1:35" ht="21.75" customHeight="1">
      <c r="A177" s="126">
        <v>3</v>
      </c>
      <c r="B177" s="127" t="s">
        <v>96</v>
      </c>
      <c r="C177" s="186">
        <v>0</v>
      </c>
      <c r="D177" s="186">
        <v>2</v>
      </c>
      <c r="E177" s="186">
        <v>1</v>
      </c>
      <c r="F177" s="186">
        <v>0</v>
      </c>
      <c r="G177" s="186">
        <v>0</v>
      </c>
      <c r="H177" s="186">
        <v>3</v>
      </c>
      <c r="I177" s="126"/>
      <c r="J177" s="126"/>
      <c r="K177" s="128"/>
      <c r="L177" s="137"/>
      <c r="M177" s="137"/>
      <c r="N177" s="131">
        <f t="shared" si="0"/>
        <v>0</v>
      </c>
      <c r="O177" s="68">
        <f t="shared" si="1"/>
        <v>3</v>
      </c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132"/>
      <c r="AB177" s="132"/>
      <c r="AC177" s="132"/>
      <c r="AD177" s="132"/>
      <c r="AE177" s="132"/>
      <c r="AF177" s="132"/>
      <c r="AG177" s="132"/>
      <c r="AH177" s="132"/>
      <c r="AI177" s="132"/>
    </row>
    <row r="178" spans="1:35" ht="21.75" customHeight="1">
      <c r="A178" s="126"/>
      <c r="B178" s="133" t="s">
        <v>95</v>
      </c>
      <c r="C178" s="187">
        <v>0</v>
      </c>
      <c r="D178" s="187">
        <v>1</v>
      </c>
      <c r="E178" s="187">
        <v>0</v>
      </c>
      <c r="F178" s="187">
        <v>0</v>
      </c>
      <c r="G178" s="187">
        <v>0</v>
      </c>
      <c r="H178" s="187">
        <v>1</v>
      </c>
      <c r="I178" s="126"/>
      <c r="J178" s="126"/>
      <c r="K178" s="128"/>
      <c r="L178" s="136">
        <v>1100700032115</v>
      </c>
      <c r="M178" s="136">
        <v>1100700032115</v>
      </c>
      <c r="N178" s="131">
        <f t="shared" si="0"/>
        <v>1</v>
      </c>
      <c r="O178" s="68">
        <f t="shared" si="1"/>
        <v>0</v>
      </c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132"/>
      <c r="AB178" s="132"/>
      <c r="AC178" s="132"/>
      <c r="AD178" s="132"/>
      <c r="AE178" s="132"/>
      <c r="AF178" s="132"/>
      <c r="AG178" s="132"/>
      <c r="AH178" s="132"/>
      <c r="AI178" s="132"/>
    </row>
    <row r="179" spans="1:35" ht="21.75" customHeight="1">
      <c r="A179" s="126"/>
      <c r="B179" s="133" t="s">
        <v>101</v>
      </c>
      <c r="C179" s="187">
        <v>0</v>
      </c>
      <c r="D179" s="187">
        <v>1</v>
      </c>
      <c r="E179" s="187">
        <v>0</v>
      </c>
      <c r="F179" s="187">
        <v>0</v>
      </c>
      <c r="G179" s="187">
        <v>0</v>
      </c>
      <c r="H179" s="187">
        <v>1</v>
      </c>
      <c r="I179" s="126"/>
      <c r="J179" s="155" t="s">
        <v>839</v>
      </c>
      <c r="K179" s="128"/>
      <c r="L179" s="136">
        <v>1479900020167</v>
      </c>
      <c r="M179" s="136">
        <v>1479900020167</v>
      </c>
      <c r="N179" s="131">
        <f t="shared" si="0"/>
        <v>1</v>
      </c>
      <c r="O179" s="68">
        <f t="shared" si="1"/>
        <v>0</v>
      </c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  <c r="AB179" s="132"/>
      <c r="AC179" s="132"/>
      <c r="AD179" s="132"/>
      <c r="AE179" s="132"/>
      <c r="AF179" s="132"/>
      <c r="AG179" s="132"/>
      <c r="AH179" s="132"/>
      <c r="AI179" s="132"/>
    </row>
    <row r="180" spans="1:35" ht="21.75" customHeight="1">
      <c r="A180" s="126"/>
      <c r="B180" s="133" t="s">
        <v>105</v>
      </c>
      <c r="C180" s="187">
        <v>0</v>
      </c>
      <c r="D180" s="187">
        <v>0</v>
      </c>
      <c r="E180" s="187">
        <v>1</v>
      </c>
      <c r="F180" s="187">
        <v>0</v>
      </c>
      <c r="G180" s="187">
        <v>0</v>
      </c>
      <c r="H180" s="187">
        <v>1</v>
      </c>
      <c r="I180" s="126"/>
      <c r="J180" s="126"/>
      <c r="K180" s="128"/>
      <c r="L180" s="136" t="s">
        <v>104</v>
      </c>
      <c r="M180" s="136" t="s">
        <v>104</v>
      </c>
      <c r="N180" s="131">
        <f t="shared" si="0"/>
        <v>1</v>
      </c>
      <c r="O180" s="68">
        <f t="shared" si="1"/>
        <v>0</v>
      </c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  <c r="AB180" s="132"/>
      <c r="AC180" s="132"/>
      <c r="AD180" s="132"/>
      <c r="AE180" s="132"/>
      <c r="AF180" s="132"/>
      <c r="AG180" s="132"/>
      <c r="AH180" s="132"/>
      <c r="AI180" s="132"/>
    </row>
    <row r="181" spans="1:35" ht="21.75" customHeight="1">
      <c r="A181" s="126">
        <v>4</v>
      </c>
      <c r="B181" s="127" t="s">
        <v>108</v>
      </c>
      <c r="C181" s="186">
        <v>0</v>
      </c>
      <c r="D181" s="186">
        <v>2</v>
      </c>
      <c r="E181" s="186">
        <v>0</v>
      </c>
      <c r="F181" s="186">
        <v>0</v>
      </c>
      <c r="G181" s="186">
        <v>0</v>
      </c>
      <c r="H181" s="186">
        <v>2</v>
      </c>
      <c r="I181" s="126"/>
      <c r="J181" s="126"/>
      <c r="K181" s="128"/>
      <c r="L181" s="137"/>
      <c r="M181" s="137"/>
      <c r="N181" s="131">
        <f t="shared" si="0"/>
        <v>0</v>
      </c>
      <c r="O181" s="68">
        <f t="shared" si="1"/>
        <v>2</v>
      </c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132"/>
      <c r="AB181" s="132"/>
      <c r="AC181" s="132"/>
      <c r="AD181" s="132"/>
      <c r="AE181" s="132"/>
      <c r="AF181" s="132"/>
      <c r="AG181" s="132"/>
      <c r="AH181" s="132"/>
      <c r="AI181" s="132"/>
    </row>
    <row r="182" spans="1:35" ht="21.75" customHeight="1">
      <c r="A182" s="126"/>
      <c r="B182" s="133" t="s">
        <v>112</v>
      </c>
      <c r="C182" s="187">
        <v>0</v>
      </c>
      <c r="D182" s="187">
        <v>1</v>
      </c>
      <c r="E182" s="187">
        <v>0</v>
      </c>
      <c r="F182" s="187">
        <v>0</v>
      </c>
      <c r="G182" s="187">
        <v>0</v>
      </c>
      <c r="H182" s="187">
        <v>1</v>
      </c>
      <c r="I182" s="126"/>
      <c r="J182" s="126"/>
      <c r="K182" s="128"/>
      <c r="L182" s="136">
        <v>1101400975465</v>
      </c>
      <c r="M182" s="136">
        <v>1101400975465</v>
      </c>
      <c r="N182" s="131">
        <f t="shared" si="0"/>
        <v>1</v>
      </c>
      <c r="O182" s="68">
        <f t="shared" si="1"/>
        <v>0</v>
      </c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  <c r="AB182" s="132"/>
      <c r="AC182" s="132"/>
      <c r="AD182" s="132"/>
      <c r="AE182" s="132"/>
      <c r="AF182" s="132"/>
      <c r="AG182" s="132"/>
      <c r="AH182" s="132"/>
      <c r="AI182" s="132"/>
    </row>
    <row r="183" spans="1:35" ht="21.75" customHeight="1">
      <c r="A183" s="126"/>
      <c r="B183" s="133" t="s">
        <v>113</v>
      </c>
      <c r="C183" s="187">
        <v>0</v>
      </c>
      <c r="D183" s="187">
        <v>1</v>
      </c>
      <c r="E183" s="187">
        <v>0</v>
      </c>
      <c r="F183" s="187">
        <v>0</v>
      </c>
      <c r="G183" s="187">
        <v>0</v>
      </c>
      <c r="H183" s="187">
        <v>1</v>
      </c>
      <c r="I183" s="126"/>
      <c r="J183" s="126"/>
      <c r="K183" s="128"/>
      <c r="L183" s="136">
        <v>1489900063907</v>
      </c>
      <c r="M183" s="136">
        <v>1489900063907</v>
      </c>
      <c r="N183" s="131">
        <f t="shared" si="0"/>
        <v>1</v>
      </c>
      <c r="O183" s="68">
        <f t="shared" si="1"/>
        <v>0</v>
      </c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132"/>
      <c r="AB183" s="132"/>
      <c r="AC183" s="132"/>
      <c r="AD183" s="132"/>
      <c r="AE183" s="132"/>
      <c r="AF183" s="132"/>
      <c r="AG183" s="132"/>
      <c r="AH183" s="132"/>
      <c r="AI183" s="132"/>
    </row>
    <row r="184" spans="1:35" ht="21.75" customHeight="1">
      <c r="A184" s="126">
        <v>5</v>
      </c>
      <c r="B184" s="127" t="s">
        <v>118</v>
      </c>
      <c r="C184" s="186">
        <v>0</v>
      </c>
      <c r="D184" s="186">
        <v>2</v>
      </c>
      <c r="E184" s="186">
        <v>0</v>
      </c>
      <c r="F184" s="186">
        <v>0</v>
      </c>
      <c r="G184" s="186">
        <v>0</v>
      </c>
      <c r="H184" s="186">
        <v>2</v>
      </c>
      <c r="I184" s="126"/>
      <c r="J184" s="126"/>
      <c r="K184" s="128"/>
      <c r="L184" s="137"/>
      <c r="M184" s="137"/>
      <c r="N184" s="131">
        <f t="shared" si="0"/>
        <v>0</v>
      </c>
      <c r="O184" s="68">
        <f t="shared" si="1"/>
        <v>2</v>
      </c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132"/>
      <c r="AB184" s="132"/>
      <c r="AC184" s="132"/>
      <c r="AD184" s="132"/>
      <c r="AE184" s="132"/>
      <c r="AF184" s="132"/>
      <c r="AG184" s="132"/>
      <c r="AH184" s="132"/>
      <c r="AI184" s="132"/>
    </row>
    <row r="185" spans="1:35" ht="21.75" customHeight="1">
      <c r="A185" s="126"/>
      <c r="B185" s="133" t="s">
        <v>124</v>
      </c>
      <c r="C185" s="187">
        <v>0</v>
      </c>
      <c r="D185" s="187">
        <v>1</v>
      </c>
      <c r="E185" s="187">
        <v>0</v>
      </c>
      <c r="F185" s="187">
        <v>0</v>
      </c>
      <c r="G185" s="187">
        <v>0</v>
      </c>
      <c r="H185" s="187">
        <v>1</v>
      </c>
      <c r="I185" s="126"/>
      <c r="J185" s="126"/>
      <c r="K185" s="128"/>
      <c r="L185" s="136">
        <v>1409900925402</v>
      </c>
      <c r="M185" s="136">
        <v>1409900925402</v>
      </c>
      <c r="N185" s="131">
        <f t="shared" si="0"/>
        <v>1</v>
      </c>
      <c r="O185" s="68">
        <f t="shared" si="1"/>
        <v>0</v>
      </c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  <c r="AA185" s="132"/>
      <c r="AB185" s="132"/>
      <c r="AC185" s="132"/>
      <c r="AD185" s="132"/>
      <c r="AE185" s="132"/>
      <c r="AF185" s="132"/>
      <c r="AG185" s="132"/>
      <c r="AH185" s="132"/>
      <c r="AI185" s="132"/>
    </row>
    <row r="186" spans="1:35" ht="21.75" customHeight="1">
      <c r="A186" s="126"/>
      <c r="B186" s="133" t="s">
        <v>125</v>
      </c>
      <c r="C186" s="187">
        <v>0</v>
      </c>
      <c r="D186" s="187">
        <v>1</v>
      </c>
      <c r="E186" s="187">
        <v>0</v>
      </c>
      <c r="F186" s="187">
        <v>0</v>
      </c>
      <c r="G186" s="187">
        <v>0</v>
      </c>
      <c r="H186" s="187">
        <v>1</v>
      </c>
      <c r="I186" s="126"/>
      <c r="J186" s="126"/>
      <c r="K186" s="128"/>
      <c r="L186" s="136">
        <v>1600100002290</v>
      </c>
      <c r="M186" s="136">
        <v>1600100002290</v>
      </c>
      <c r="N186" s="131">
        <f t="shared" si="0"/>
        <v>1</v>
      </c>
      <c r="O186" s="68">
        <f t="shared" si="1"/>
        <v>0</v>
      </c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132"/>
      <c r="AB186" s="132"/>
      <c r="AC186" s="132"/>
      <c r="AD186" s="132"/>
      <c r="AE186" s="132"/>
      <c r="AF186" s="132"/>
      <c r="AG186" s="132"/>
      <c r="AH186" s="132"/>
      <c r="AI186" s="132"/>
    </row>
    <row r="187" spans="1:35" ht="21.75" customHeight="1">
      <c r="A187" s="126">
        <v>6</v>
      </c>
      <c r="B187" s="127" t="s">
        <v>130</v>
      </c>
      <c r="C187" s="186">
        <v>0</v>
      </c>
      <c r="D187" s="186">
        <v>1</v>
      </c>
      <c r="E187" s="186">
        <v>0</v>
      </c>
      <c r="F187" s="186">
        <v>1</v>
      </c>
      <c r="G187" s="186">
        <v>0</v>
      </c>
      <c r="H187" s="186">
        <v>2</v>
      </c>
      <c r="I187" s="126"/>
      <c r="J187" s="126"/>
      <c r="K187" s="128"/>
      <c r="L187" s="137"/>
      <c r="M187" s="137"/>
      <c r="N187" s="131">
        <f t="shared" si="0"/>
        <v>0</v>
      </c>
      <c r="O187" s="68">
        <f t="shared" si="1"/>
        <v>2</v>
      </c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  <c r="AA187" s="132"/>
      <c r="AB187" s="132"/>
      <c r="AC187" s="132"/>
      <c r="AD187" s="132"/>
      <c r="AE187" s="132"/>
      <c r="AF187" s="132"/>
      <c r="AG187" s="132"/>
      <c r="AH187" s="132"/>
      <c r="AI187" s="132"/>
    </row>
    <row r="188" spans="1:35" ht="21.75" customHeight="1">
      <c r="A188" s="126"/>
      <c r="B188" s="133" t="s">
        <v>133</v>
      </c>
      <c r="C188" s="187">
        <v>0</v>
      </c>
      <c r="D188" s="187">
        <v>1</v>
      </c>
      <c r="E188" s="187">
        <v>0</v>
      </c>
      <c r="F188" s="187">
        <v>0</v>
      </c>
      <c r="G188" s="187">
        <v>0</v>
      </c>
      <c r="H188" s="187">
        <v>1</v>
      </c>
      <c r="I188" s="126"/>
      <c r="J188" s="126"/>
      <c r="K188" s="128"/>
      <c r="L188" s="136">
        <v>1470500075268</v>
      </c>
      <c r="M188" s="136">
        <v>1470500075268</v>
      </c>
      <c r="N188" s="131">
        <f t="shared" si="0"/>
        <v>1</v>
      </c>
      <c r="O188" s="68">
        <f t="shared" si="1"/>
        <v>0</v>
      </c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  <c r="AA188" s="132"/>
      <c r="AB188" s="132"/>
      <c r="AC188" s="132"/>
      <c r="AD188" s="132"/>
      <c r="AE188" s="132"/>
      <c r="AF188" s="132"/>
      <c r="AG188" s="132"/>
      <c r="AH188" s="132"/>
      <c r="AI188" s="132"/>
    </row>
    <row r="189" spans="1:35" ht="21.75" customHeight="1">
      <c r="A189" s="126"/>
      <c r="B189" s="133" t="s">
        <v>139</v>
      </c>
      <c r="C189" s="187">
        <v>0</v>
      </c>
      <c r="D189" s="187">
        <v>0</v>
      </c>
      <c r="E189" s="187">
        <v>0</v>
      </c>
      <c r="F189" s="187">
        <v>1</v>
      </c>
      <c r="G189" s="187">
        <v>0</v>
      </c>
      <c r="H189" s="187">
        <v>1</v>
      </c>
      <c r="I189" s="126"/>
      <c r="J189" s="126"/>
      <c r="K189" s="128"/>
      <c r="L189" s="136">
        <v>3470101531908</v>
      </c>
      <c r="M189" s="136">
        <v>3470101531908</v>
      </c>
      <c r="N189" s="131">
        <f t="shared" si="0"/>
        <v>1</v>
      </c>
      <c r="O189" s="68">
        <f t="shared" si="1"/>
        <v>0</v>
      </c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32"/>
      <c r="AC189" s="132"/>
      <c r="AD189" s="132"/>
      <c r="AE189" s="132"/>
      <c r="AF189" s="132"/>
      <c r="AG189" s="132"/>
      <c r="AH189" s="132"/>
      <c r="AI189" s="132"/>
    </row>
    <row r="190" spans="1:35" ht="21.75" customHeight="1">
      <c r="A190" s="126">
        <v>7</v>
      </c>
      <c r="B190" s="127" t="s">
        <v>141</v>
      </c>
      <c r="C190" s="186">
        <v>0</v>
      </c>
      <c r="D190" s="186">
        <v>1</v>
      </c>
      <c r="E190" s="186">
        <v>0</v>
      </c>
      <c r="F190" s="186">
        <v>0</v>
      </c>
      <c r="G190" s="186">
        <v>0</v>
      </c>
      <c r="H190" s="186">
        <v>1</v>
      </c>
      <c r="I190" s="126"/>
      <c r="J190" s="126"/>
      <c r="K190" s="128"/>
      <c r="L190" s="137"/>
      <c r="M190" s="137"/>
      <c r="N190" s="131">
        <f t="shared" si="0"/>
        <v>0</v>
      </c>
      <c r="O190" s="68">
        <f t="shared" si="1"/>
        <v>1</v>
      </c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</row>
    <row r="191" spans="1:35" ht="21.75" customHeight="1">
      <c r="A191" s="126"/>
      <c r="B191" s="133" t="s">
        <v>145</v>
      </c>
      <c r="C191" s="187">
        <v>0</v>
      </c>
      <c r="D191" s="187">
        <v>1</v>
      </c>
      <c r="E191" s="187">
        <v>0</v>
      </c>
      <c r="F191" s="187">
        <v>0</v>
      </c>
      <c r="G191" s="187">
        <v>0</v>
      </c>
      <c r="H191" s="187">
        <v>1</v>
      </c>
      <c r="I191" s="126"/>
      <c r="J191" s="126"/>
      <c r="K191" s="128"/>
      <c r="L191" s="136">
        <v>3470101407841</v>
      </c>
      <c r="M191" s="136">
        <v>3470101407841</v>
      </c>
      <c r="N191" s="131">
        <f t="shared" si="0"/>
        <v>1</v>
      </c>
      <c r="O191" s="68">
        <f t="shared" si="1"/>
        <v>0</v>
      </c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132"/>
      <c r="AB191" s="132"/>
      <c r="AC191" s="132"/>
      <c r="AD191" s="132"/>
      <c r="AE191" s="132"/>
      <c r="AF191" s="132"/>
      <c r="AG191" s="132"/>
      <c r="AH191" s="132"/>
      <c r="AI191" s="132"/>
    </row>
    <row r="192" spans="1:35" ht="21.75" customHeight="1">
      <c r="A192" s="126">
        <v>8</v>
      </c>
      <c r="B192" s="127" t="s">
        <v>148</v>
      </c>
      <c r="C192" s="186">
        <v>0</v>
      </c>
      <c r="D192" s="186">
        <v>1</v>
      </c>
      <c r="E192" s="186">
        <v>0</v>
      </c>
      <c r="F192" s="186">
        <v>0</v>
      </c>
      <c r="G192" s="186">
        <v>0</v>
      </c>
      <c r="H192" s="186">
        <v>1</v>
      </c>
      <c r="I192" s="126"/>
      <c r="J192" s="126"/>
      <c r="K192" s="128"/>
      <c r="L192" s="137"/>
      <c r="M192" s="137"/>
      <c r="N192" s="131">
        <f t="shared" si="0"/>
        <v>0</v>
      </c>
      <c r="O192" s="68">
        <f t="shared" si="1"/>
        <v>1</v>
      </c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  <c r="AA192" s="132"/>
      <c r="AB192" s="132"/>
      <c r="AC192" s="132"/>
      <c r="AD192" s="132"/>
      <c r="AE192" s="132"/>
      <c r="AF192" s="132"/>
      <c r="AG192" s="132"/>
      <c r="AH192" s="132"/>
      <c r="AI192" s="132"/>
    </row>
    <row r="193" spans="1:35" ht="21.75" customHeight="1">
      <c r="A193" s="126"/>
      <c r="B193" s="133" t="s">
        <v>147</v>
      </c>
      <c r="C193" s="187">
        <v>0</v>
      </c>
      <c r="D193" s="187">
        <v>1</v>
      </c>
      <c r="E193" s="187">
        <v>0</v>
      </c>
      <c r="F193" s="187">
        <v>0</v>
      </c>
      <c r="G193" s="187">
        <v>0</v>
      </c>
      <c r="H193" s="187">
        <v>1</v>
      </c>
      <c r="I193" s="126"/>
      <c r="J193" s="126"/>
      <c r="K193" s="128"/>
      <c r="L193" s="136">
        <v>1489900009856</v>
      </c>
      <c r="M193" s="136">
        <v>1489900009856</v>
      </c>
      <c r="N193" s="131">
        <f t="shared" si="0"/>
        <v>1</v>
      </c>
      <c r="O193" s="68">
        <f t="shared" si="1"/>
        <v>0</v>
      </c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132"/>
      <c r="AB193" s="132"/>
      <c r="AC193" s="132"/>
      <c r="AD193" s="132"/>
      <c r="AE193" s="132"/>
      <c r="AF193" s="132"/>
      <c r="AG193" s="132"/>
      <c r="AH193" s="132"/>
      <c r="AI193" s="132"/>
    </row>
    <row r="194" spans="1:35" ht="21.75" customHeight="1">
      <c r="A194" s="126">
        <v>9</v>
      </c>
      <c r="B194" s="127" t="s">
        <v>150</v>
      </c>
      <c r="C194" s="186">
        <v>0</v>
      </c>
      <c r="D194" s="186">
        <v>1</v>
      </c>
      <c r="E194" s="186">
        <v>0</v>
      </c>
      <c r="F194" s="186">
        <v>0</v>
      </c>
      <c r="G194" s="186">
        <v>0</v>
      </c>
      <c r="H194" s="186">
        <v>1</v>
      </c>
      <c r="I194" s="126"/>
      <c r="J194" s="126"/>
      <c r="K194" s="128"/>
      <c r="L194" s="137"/>
      <c r="M194" s="137"/>
      <c r="N194" s="131">
        <f t="shared" si="0"/>
        <v>0</v>
      </c>
      <c r="O194" s="68">
        <f t="shared" si="1"/>
        <v>1</v>
      </c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32"/>
      <c r="AC194" s="132"/>
      <c r="AD194" s="132"/>
      <c r="AE194" s="132"/>
      <c r="AF194" s="132"/>
      <c r="AG194" s="132"/>
      <c r="AH194" s="132"/>
      <c r="AI194" s="132"/>
    </row>
    <row r="195" spans="1:35" ht="21.75" customHeight="1">
      <c r="A195" s="138"/>
      <c r="B195" s="133" t="s">
        <v>149</v>
      </c>
      <c r="C195" s="187">
        <v>0</v>
      </c>
      <c r="D195" s="187">
        <v>1</v>
      </c>
      <c r="E195" s="187">
        <v>0</v>
      </c>
      <c r="F195" s="187">
        <v>0</v>
      </c>
      <c r="G195" s="187">
        <v>0</v>
      </c>
      <c r="H195" s="187">
        <v>1</v>
      </c>
      <c r="I195" s="138"/>
      <c r="J195" s="138"/>
      <c r="K195" s="134"/>
      <c r="L195" s="136">
        <v>1102000373302</v>
      </c>
      <c r="M195" s="136">
        <v>1102000373302</v>
      </c>
      <c r="N195" s="131">
        <f t="shared" si="0"/>
        <v>1</v>
      </c>
      <c r="O195" s="68">
        <f t="shared" si="1"/>
        <v>0</v>
      </c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</row>
    <row r="196" spans="1:35" ht="21.75" customHeight="1">
      <c r="A196" s="126">
        <v>10</v>
      </c>
      <c r="B196" s="127" t="s">
        <v>158</v>
      </c>
      <c r="C196" s="186">
        <v>0</v>
      </c>
      <c r="D196" s="186">
        <v>2</v>
      </c>
      <c r="E196" s="186">
        <v>0</v>
      </c>
      <c r="F196" s="186">
        <v>1</v>
      </c>
      <c r="G196" s="186">
        <v>0</v>
      </c>
      <c r="H196" s="186">
        <v>3</v>
      </c>
      <c r="I196" s="126"/>
      <c r="J196" s="126"/>
      <c r="K196" s="128"/>
      <c r="L196" s="137"/>
      <c r="M196" s="137"/>
      <c r="N196" s="131">
        <f t="shared" si="0"/>
        <v>0</v>
      </c>
      <c r="O196" s="68">
        <f t="shared" si="1"/>
        <v>3</v>
      </c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  <c r="AA196" s="132"/>
      <c r="AB196" s="132"/>
      <c r="AC196" s="132"/>
      <c r="AD196" s="132"/>
      <c r="AE196" s="132"/>
      <c r="AF196" s="132"/>
      <c r="AG196" s="132"/>
      <c r="AH196" s="132"/>
      <c r="AI196" s="132"/>
    </row>
    <row r="197" spans="1:35" ht="21.75" customHeight="1">
      <c r="A197" s="138"/>
      <c r="B197" s="133" t="s">
        <v>176</v>
      </c>
      <c r="C197" s="187">
        <v>0</v>
      </c>
      <c r="D197" s="187">
        <v>1</v>
      </c>
      <c r="E197" s="187">
        <v>0</v>
      </c>
      <c r="F197" s="187">
        <v>0</v>
      </c>
      <c r="G197" s="187">
        <v>0</v>
      </c>
      <c r="H197" s="187">
        <v>1</v>
      </c>
      <c r="I197" s="138"/>
      <c r="J197" s="138"/>
      <c r="K197" s="134"/>
      <c r="L197" s="136">
        <v>1529900042038</v>
      </c>
      <c r="M197" s="136">
        <v>1529900042038</v>
      </c>
      <c r="N197" s="131">
        <f t="shared" si="0"/>
        <v>1</v>
      </c>
      <c r="O197" s="68">
        <f t="shared" si="1"/>
        <v>0</v>
      </c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</row>
    <row r="198" spans="1:35" ht="21.75" customHeight="1">
      <c r="A198" s="138"/>
      <c r="B198" s="133" t="s">
        <v>181</v>
      </c>
      <c r="C198" s="187">
        <v>0</v>
      </c>
      <c r="D198" s="187">
        <v>1</v>
      </c>
      <c r="E198" s="187">
        <v>0</v>
      </c>
      <c r="F198" s="187">
        <v>0</v>
      </c>
      <c r="G198" s="187">
        <v>0</v>
      </c>
      <c r="H198" s="187">
        <v>1</v>
      </c>
      <c r="I198" s="138"/>
      <c r="J198" s="138"/>
      <c r="K198" s="134"/>
      <c r="L198" s="136">
        <v>3480300002573</v>
      </c>
      <c r="M198" s="136">
        <v>3480300002573</v>
      </c>
      <c r="N198" s="131">
        <f t="shared" si="0"/>
        <v>1</v>
      </c>
      <c r="O198" s="68">
        <f t="shared" si="1"/>
        <v>0</v>
      </c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</row>
    <row r="199" spans="1:35" ht="21.75" customHeight="1">
      <c r="A199" s="138"/>
      <c r="B199" s="133" t="s">
        <v>190</v>
      </c>
      <c r="C199" s="187">
        <v>0</v>
      </c>
      <c r="D199" s="187">
        <v>0</v>
      </c>
      <c r="E199" s="187">
        <v>0</v>
      </c>
      <c r="F199" s="187">
        <v>1</v>
      </c>
      <c r="G199" s="187">
        <v>0</v>
      </c>
      <c r="H199" s="187">
        <v>1</v>
      </c>
      <c r="I199" s="138"/>
      <c r="J199" s="138"/>
      <c r="K199" s="134"/>
      <c r="L199" s="136">
        <v>3429900063911</v>
      </c>
      <c r="M199" s="136">
        <v>3429900063911</v>
      </c>
      <c r="N199" s="131">
        <f t="shared" si="0"/>
        <v>1</v>
      </c>
      <c r="O199" s="68">
        <f t="shared" si="1"/>
        <v>0</v>
      </c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</row>
    <row r="200" spans="1:35" ht="21.75" customHeight="1">
      <c r="A200" s="138"/>
      <c r="B200" s="133"/>
      <c r="C200" s="187"/>
      <c r="D200" s="187"/>
      <c r="E200" s="187"/>
      <c r="F200" s="187"/>
      <c r="G200" s="187"/>
      <c r="H200" s="187">
        <v>0</v>
      </c>
      <c r="I200" s="138"/>
      <c r="J200" s="192"/>
      <c r="K200" s="134"/>
      <c r="L200" s="140"/>
      <c r="M200" s="140"/>
      <c r="N200" s="131">
        <f t="shared" si="0"/>
        <v>0</v>
      </c>
      <c r="O200" s="68">
        <f t="shared" si="1"/>
        <v>0</v>
      </c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</row>
    <row r="201" spans="1:35" ht="21.75" customHeight="1">
      <c r="A201" s="141" t="s">
        <v>191</v>
      </c>
      <c r="B201" s="141"/>
      <c r="C201" s="193">
        <v>10</v>
      </c>
      <c r="D201" s="193">
        <v>24</v>
      </c>
      <c r="E201" s="193">
        <v>3</v>
      </c>
      <c r="F201" s="194">
        <v>1</v>
      </c>
      <c r="G201" s="194">
        <v>0</v>
      </c>
      <c r="H201" s="194">
        <v>38</v>
      </c>
      <c r="I201" s="146"/>
      <c r="J201" s="143">
        <v>2</v>
      </c>
      <c r="K201" s="146" t="s">
        <v>51</v>
      </c>
      <c r="L201" s="56"/>
      <c r="M201" s="56"/>
      <c r="N201" s="68">
        <f t="shared" si="0"/>
        <v>0</v>
      </c>
      <c r="O201" s="68">
        <f t="shared" si="1"/>
        <v>38</v>
      </c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</row>
    <row r="202" spans="1:35" ht="21.75" customHeight="1">
      <c r="A202" s="141" t="s">
        <v>728</v>
      </c>
      <c r="B202" s="141"/>
      <c r="C202" s="193">
        <v>10</v>
      </c>
      <c r="D202" s="193">
        <v>19</v>
      </c>
      <c r="E202" s="193">
        <v>2</v>
      </c>
      <c r="F202" s="193">
        <v>0</v>
      </c>
      <c r="G202" s="193">
        <v>0</v>
      </c>
      <c r="H202" s="194">
        <v>31</v>
      </c>
      <c r="I202" s="146"/>
      <c r="J202" s="146"/>
      <c r="K202" s="146" t="s">
        <v>51</v>
      </c>
      <c r="L202" s="56"/>
      <c r="M202" s="56"/>
      <c r="N202" s="68">
        <f t="shared" si="0"/>
        <v>0</v>
      </c>
      <c r="O202" s="68">
        <f t="shared" si="1"/>
        <v>31</v>
      </c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</row>
    <row r="203" spans="1:35" ht="21.75" customHeight="1">
      <c r="A203" s="103">
        <v>1</v>
      </c>
      <c r="B203" s="104" t="s">
        <v>840</v>
      </c>
      <c r="C203" s="183">
        <v>1</v>
      </c>
      <c r="D203" s="183">
        <v>4</v>
      </c>
      <c r="E203" s="183">
        <v>0</v>
      </c>
      <c r="F203" s="183">
        <v>0</v>
      </c>
      <c r="G203" s="183">
        <v>0</v>
      </c>
      <c r="H203" s="183">
        <v>5</v>
      </c>
      <c r="I203" s="103"/>
      <c r="J203" s="103"/>
      <c r="K203" s="105"/>
      <c r="L203" s="58"/>
      <c r="M203" s="58"/>
      <c r="N203" s="68">
        <f t="shared" si="0"/>
        <v>0</v>
      </c>
      <c r="O203" s="68">
        <f t="shared" si="1"/>
        <v>5</v>
      </c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</row>
    <row r="204" spans="1:35" ht="21.75" customHeight="1">
      <c r="A204" s="97"/>
      <c r="B204" s="98" t="s">
        <v>730</v>
      </c>
      <c r="C204" s="181">
        <v>1</v>
      </c>
      <c r="D204" s="181">
        <v>0</v>
      </c>
      <c r="E204" s="181">
        <v>0</v>
      </c>
      <c r="F204" s="181">
        <v>0</v>
      </c>
      <c r="G204" s="181">
        <v>0</v>
      </c>
      <c r="H204" s="181">
        <v>1</v>
      </c>
      <c r="I204" s="97"/>
      <c r="J204" s="97"/>
      <c r="K204" s="99"/>
      <c r="L204" s="8">
        <v>3471500128059</v>
      </c>
      <c r="M204" s="8">
        <v>3471500128059</v>
      </c>
      <c r="N204" s="68">
        <f t="shared" si="0"/>
        <v>1</v>
      </c>
      <c r="O204" s="68">
        <f t="shared" si="1"/>
        <v>0</v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spans="1:35" ht="21.75" customHeight="1">
      <c r="A205" s="97"/>
      <c r="B205" s="98" t="s">
        <v>732</v>
      </c>
      <c r="C205" s="181">
        <v>0</v>
      </c>
      <c r="D205" s="181">
        <v>1</v>
      </c>
      <c r="E205" s="181">
        <v>0</v>
      </c>
      <c r="F205" s="181">
        <v>0</v>
      </c>
      <c r="G205" s="181">
        <v>0</v>
      </c>
      <c r="H205" s="181">
        <v>1</v>
      </c>
      <c r="I205" s="97"/>
      <c r="J205" s="97"/>
      <c r="K205" s="99"/>
      <c r="L205" s="8">
        <v>5470100097259</v>
      </c>
      <c r="M205" s="8">
        <v>5470100097259</v>
      </c>
      <c r="N205" s="68">
        <f t="shared" si="0"/>
        <v>1</v>
      </c>
      <c r="O205" s="68">
        <f t="shared" si="1"/>
        <v>0</v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spans="1:35" ht="21.75" customHeight="1">
      <c r="A206" s="97"/>
      <c r="B206" s="98" t="s">
        <v>203</v>
      </c>
      <c r="C206" s="181">
        <v>0</v>
      </c>
      <c r="D206" s="181">
        <v>1</v>
      </c>
      <c r="E206" s="181">
        <v>0</v>
      </c>
      <c r="F206" s="181">
        <v>0</v>
      </c>
      <c r="G206" s="181">
        <v>0</v>
      </c>
      <c r="H206" s="181">
        <v>1</v>
      </c>
      <c r="I206" s="97"/>
      <c r="J206" s="97"/>
      <c r="K206" s="99"/>
      <c r="L206" s="8">
        <v>1800100027955</v>
      </c>
      <c r="M206" s="8">
        <v>1800100027955</v>
      </c>
      <c r="N206" s="68">
        <f t="shared" si="0"/>
        <v>1</v>
      </c>
      <c r="O206" s="68">
        <f t="shared" si="1"/>
        <v>0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spans="1:35" ht="21.75" customHeight="1">
      <c r="A207" s="97"/>
      <c r="B207" s="98" t="s">
        <v>201</v>
      </c>
      <c r="C207" s="181">
        <v>0</v>
      </c>
      <c r="D207" s="181">
        <v>1</v>
      </c>
      <c r="E207" s="181">
        <v>0</v>
      </c>
      <c r="F207" s="181">
        <v>0</v>
      </c>
      <c r="G207" s="181">
        <v>0</v>
      </c>
      <c r="H207" s="181">
        <v>1</v>
      </c>
      <c r="I207" s="97"/>
      <c r="J207" s="97"/>
      <c r="K207" s="99"/>
      <c r="L207" s="8">
        <v>1410100008326</v>
      </c>
      <c r="M207" s="8">
        <v>1410100008326</v>
      </c>
      <c r="N207" s="68">
        <f t="shared" si="0"/>
        <v>1</v>
      </c>
      <c r="O207" s="68">
        <f t="shared" si="1"/>
        <v>0</v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spans="1:35" ht="21.75" customHeight="1">
      <c r="A208" s="97"/>
      <c r="B208" s="98" t="s">
        <v>204</v>
      </c>
      <c r="C208" s="181">
        <v>0</v>
      </c>
      <c r="D208" s="181">
        <v>1</v>
      </c>
      <c r="E208" s="181">
        <v>0</v>
      </c>
      <c r="F208" s="181">
        <v>0</v>
      </c>
      <c r="G208" s="181">
        <v>0</v>
      </c>
      <c r="H208" s="181">
        <v>1</v>
      </c>
      <c r="I208" s="97"/>
      <c r="J208" s="97"/>
      <c r="K208" s="99"/>
      <c r="L208" s="8">
        <v>3439900176465</v>
      </c>
      <c r="M208" s="8">
        <v>3439900176465</v>
      </c>
      <c r="N208" s="68">
        <f t="shared" si="0"/>
        <v>1</v>
      </c>
      <c r="O208" s="68">
        <f t="shared" si="1"/>
        <v>0</v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spans="1:35" ht="21.75" customHeight="1">
      <c r="A209" s="103">
        <v>2</v>
      </c>
      <c r="B209" s="104" t="s">
        <v>841</v>
      </c>
      <c r="C209" s="183">
        <v>2</v>
      </c>
      <c r="D209" s="183">
        <v>2</v>
      </c>
      <c r="E209" s="183">
        <v>1</v>
      </c>
      <c r="F209" s="183">
        <v>0</v>
      </c>
      <c r="G209" s="183">
        <v>0</v>
      </c>
      <c r="H209" s="183">
        <v>5</v>
      </c>
      <c r="I209" s="103"/>
      <c r="J209" s="103"/>
      <c r="K209" s="105"/>
      <c r="L209" s="58"/>
      <c r="M209" s="58"/>
      <c r="N209" s="68">
        <f t="shared" si="0"/>
        <v>0</v>
      </c>
      <c r="O209" s="68">
        <f t="shared" si="1"/>
        <v>5</v>
      </c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</row>
    <row r="210" spans="1:35" ht="21.75" customHeight="1">
      <c r="A210" s="97"/>
      <c r="B210" s="98" t="s">
        <v>733</v>
      </c>
      <c r="C210" s="181">
        <v>1</v>
      </c>
      <c r="D210" s="181">
        <v>0</v>
      </c>
      <c r="E210" s="181">
        <v>0</v>
      </c>
      <c r="F210" s="181">
        <v>0</v>
      </c>
      <c r="G210" s="181">
        <v>0</v>
      </c>
      <c r="H210" s="181">
        <v>1</v>
      </c>
      <c r="I210" s="153">
        <v>2562</v>
      </c>
      <c r="J210" s="97"/>
      <c r="K210" s="99" t="s">
        <v>788</v>
      </c>
      <c r="L210" s="8">
        <v>3409900352409</v>
      </c>
      <c r="M210" s="8">
        <v>3409900352409</v>
      </c>
      <c r="N210" s="68">
        <f t="shared" si="0"/>
        <v>1</v>
      </c>
      <c r="O210" s="68">
        <f t="shared" si="1"/>
        <v>0</v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spans="1:35" ht="21.75" customHeight="1">
      <c r="A211" s="97"/>
      <c r="B211" s="98" t="s">
        <v>734</v>
      </c>
      <c r="C211" s="181">
        <v>1</v>
      </c>
      <c r="D211" s="181">
        <v>0</v>
      </c>
      <c r="E211" s="181">
        <v>0</v>
      </c>
      <c r="F211" s="181">
        <v>0</v>
      </c>
      <c r="G211" s="181">
        <v>0</v>
      </c>
      <c r="H211" s="181">
        <v>1</v>
      </c>
      <c r="I211" s="97"/>
      <c r="J211" s="97"/>
      <c r="K211" s="99"/>
      <c r="L211" s="8">
        <v>3460500427276</v>
      </c>
      <c r="M211" s="8">
        <v>3460500427276</v>
      </c>
      <c r="N211" s="68">
        <f t="shared" si="0"/>
        <v>1</v>
      </c>
      <c r="O211" s="68">
        <f t="shared" si="1"/>
        <v>0</v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spans="1:35" ht="21.75" customHeight="1">
      <c r="A212" s="97"/>
      <c r="B212" s="98" t="s">
        <v>254</v>
      </c>
      <c r="C212" s="181">
        <v>0</v>
      </c>
      <c r="D212" s="181">
        <v>0</v>
      </c>
      <c r="E212" s="181">
        <v>1</v>
      </c>
      <c r="F212" s="181">
        <v>0</v>
      </c>
      <c r="G212" s="181">
        <v>0</v>
      </c>
      <c r="H212" s="181">
        <v>1</v>
      </c>
      <c r="I212" s="97"/>
      <c r="J212" s="97"/>
      <c r="K212" s="99"/>
      <c r="L212" s="8">
        <v>3400200007433</v>
      </c>
      <c r="M212" s="8">
        <v>3400200007433</v>
      </c>
      <c r="N212" s="68">
        <f t="shared" si="0"/>
        <v>1</v>
      </c>
      <c r="O212" s="68">
        <f t="shared" si="1"/>
        <v>0</v>
      </c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spans="1:35" ht="21.75" customHeight="1">
      <c r="A213" s="97"/>
      <c r="B213" s="98" t="s">
        <v>252</v>
      </c>
      <c r="C213" s="181">
        <v>0</v>
      </c>
      <c r="D213" s="181">
        <v>1</v>
      </c>
      <c r="E213" s="181">
        <v>0</v>
      </c>
      <c r="F213" s="181">
        <v>0</v>
      </c>
      <c r="G213" s="181">
        <v>0</v>
      </c>
      <c r="H213" s="181">
        <v>1</v>
      </c>
      <c r="I213" s="97"/>
      <c r="J213" s="97"/>
      <c r="K213" s="99"/>
      <c r="L213" s="8">
        <v>3470400491401</v>
      </c>
      <c r="M213" s="8">
        <v>3470400491401</v>
      </c>
      <c r="N213" s="68">
        <f t="shared" si="0"/>
        <v>1</v>
      </c>
      <c r="O213" s="68">
        <f t="shared" si="1"/>
        <v>0</v>
      </c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spans="1:35" ht="21.75" customHeight="1">
      <c r="A214" s="97"/>
      <c r="B214" s="98" t="s">
        <v>735</v>
      </c>
      <c r="C214" s="181">
        <v>0</v>
      </c>
      <c r="D214" s="181">
        <v>1</v>
      </c>
      <c r="E214" s="181">
        <v>0</v>
      </c>
      <c r="F214" s="181">
        <v>0</v>
      </c>
      <c r="G214" s="181">
        <v>0</v>
      </c>
      <c r="H214" s="181">
        <v>1</v>
      </c>
      <c r="I214" s="97"/>
      <c r="J214" s="97"/>
      <c r="K214" s="99"/>
      <c r="L214" s="8">
        <v>3440100294392</v>
      </c>
      <c r="M214" s="8">
        <v>3440100294392</v>
      </c>
      <c r="N214" s="68">
        <f t="shared" si="0"/>
        <v>1</v>
      </c>
      <c r="O214" s="68">
        <f t="shared" si="1"/>
        <v>0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spans="1:35" ht="21.75" customHeight="1">
      <c r="A215" s="103">
        <v>3</v>
      </c>
      <c r="B215" s="104" t="s">
        <v>842</v>
      </c>
      <c r="C215" s="183">
        <v>1</v>
      </c>
      <c r="D215" s="183">
        <v>1</v>
      </c>
      <c r="E215" s="183">
        <v>0</v>
      </c>
      <c r="F215" s="183">
        <v>0</v>
      </c>
      <c r="G215" s="183">
        <v>0</v>
      </c>
      <c r="H215" s="183">
        <v>2</v>
      </c>
      <c r="I215" s="103"/>
      <c r="J215" s="103"/>
      <c r="K215" s="105"/>
      <c r="L215" s="58"/>
      <c r="M215" s="58"/>
      <c r="N215" s="68">
        <f t="shared" si="0"/>
        <v>0</v>
      </c>
      <c r="O215" s="68">
        <f t="shared" si="1"/>
        <v>2</v>
      </c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</row>
    <row r="216" spans="1:35" ht="21.75" customHeight="1">
      <c r="A216" s="97"/>
      <c r="B216" s="98" t="s">
        <v>737</v>
      </c>
      <c r="C216" s="181">
        <v>1</v>
      </c>
      <c r="D216" s="181">
        <v>0</v>
      </c>
      <c r="E216" s="181">
        <v>0</v>
      </c>
      <c r="F216" s="181">
        <v>0</v>
      </c>
      <c r="G216" s="181">
        <v>0</v>
      </c>
      <c r="H216" s="181">
        <v>1</v>
      </c>
      <c r="I216" s="153">
        <v>2565</v>
      </c>
      <c r="J216" s="97"/>
      <c r="K216" s="99"/>
      <c r="L216" s="8">
        <v>3409900356617</v>
      </c>
      <c r="M216" s="8">
        <v>3409900356617</v>
      </c>
      <c r="N216" s="68">
        <f t="shared" si="0"/>
        <v>1</v>
      </c>
      <c r="O216" s="68">
        <f t="shared" si="1"/>
        <v>0</v>
      </c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spans="1:35" ht="21.75" customHeight="1">
      <c r="A217" s="97"/>
      <c r="B217" s="98" t="s">
        <v>730</v>
      </c>
      <c r="C217" s="181"/>
      <c r="D217" s="181"/>
      <c r="E217" s="181"/>
      <c r="F217" s="181"/>
      <c r="G217" s="181"/>
      <c r="H217" s="181">
        <v>0</v>
      </c>
      <c r="I217" s="97"/>
      <c r="J217" s="97"/>
      <c r="K217" s="99"/>
      <c r="L217" s="8">
        <v>3471500128059</v>
      </c>
      <c r="M217" s="8"/>
      <c r="N217" s="68">
        <f t="shared" si="0"/>
        <v>0</v>
      </c>
      <c r="O217" s="68">
        <f t="shared" si="1"/>
        <v>0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spans="1:35" ht="21.75" customHeight="1">
      <c r="A218" s="97"/>
      <c r="B218" s="98" t="s">
        <v>738</v>
      </c>
      <c r="C218" s="181"/>
      <c r="D218" s="181"/>
      <c r="E218" s="181"/>
      <c r="F218" s="181"/>
      <c r="G218" s="181"/>
      <c r="H218" s="181">
        <v>0</v>
      </c>
      <c r="I218" s="97"/>
      <c r="J218" s="97"/>
      <c r="K218" s="99"/>
      <c r="L218" s="8">
        <v>3470100637320</v>
      </c>
      <c r="M218" s="8"/>
      <c r="N218" s="68">
        <f t="shared" si="0"/>
        <v>0</v>
      </c>
      <c r="O218" s="68">
        <f t="shared" si="1"/>
        <v>0</v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spans="1:35" ht="21.75" customHeight="1">
      <c r="A219" s="97"/>
      <c r="B219" s="98" t="s">
        <v>739</v>
      </c>
      <c r="C219" s="181"/>
      <c r="D219" s="181"/>
      <c r="E219" s="181"/>
      <c r="F219" s="181"/>
      <c r="G219" s="181"/>
      <c r="H219" s="181">
        <v>0</v>
      </c>
      <c r="I219" s="97"/>
      <c r="J219" s="97"/>
      <c r="K219" s="99"/>
      <c r="L219" s="8">
        <v>1360500009037</v>
      </c>
      <c r="M219" s="8"/>
      <c r="N219" s="68">
        <f t="shared" si="0"/>
        <v>0</v>
      </c>
      <c r="O219" s="68">
        <f t="shared" si="1"/>
        <v>0</v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spans="1:35" ht="21.75" customHeight="1">
      <c r="A220" s="148"/>
      <c r="B220" s="149" t="s">
        <v>654</v>
      </c>
      <c r="C220" s="182">
        <v>0</v>
      </c>
      <c r="D220" s="184">
        <v>1</v>
      </c>
      <c r="E220" s="182">
        <v>0</v>
      </c>
      <c r="F220" s="182">
        <v>0</v>
      </c>
      <c r="G220" s="182">
        <v>0</v>
      </c>
      <c r="H220" s="182">
        <v>1</v>
      </c>
      <c r="I220" s="148"/>
      <c r="J220" s="148"/>
      <c r="K220" s="150" t="s">
        <v>496</v>
      </c>
      <c r="L220" s="92">
        <v>3460100100342</v>
      </c>
      <c r="M220" s="92">
        <v>3460100100342</v>
      </c>
      <c r="N220" s="152">
        <f t="shared" si="0"/>
        <v>1</v>
      </c>
      <c r="O220" s="152">
        <f t="shared" si="1"/>
        <v>0</v>
      </c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</row>
    <row r="221" spans="1:35" ht="21.75" customHeight="1">
      <c r="A221" s="103">
        <v>4</v>
      </c>
      <c r="B221" s="104" t="s">
        <v>843</v>
      </c>
      <c r="C221" s="183">
        <v>0</v>
      </c>
      <c r="D221" s="183">
        <v>4</v>
      </c>
      <c r="E221" s="183">
        <v>1</v>
      </c>
      <c r="F221" s="183">
        <v>0</v>
      </c>
      <c r="G221" s="183">
        <v>0</v>
      </c>
      <c r="H221" s="183">
        <v>5</v>
      </c>
      <c r="I221" s="103"/>
      <c r="J221" s="103"/>
      <c r="K221" s="105"/>
      <c r="L221" s="58"/>
      <c r="M221" s="58"/>
      <c r="N221" s="68">
        <f t="shared" si="0"/>
        <v>0</v>
      </c>
      <c r="O221" s="68">
        <f t="shared" si="1"/>
        <v>5</v>
      </c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</row>
    <row r="222" spans="1:35" ht="21.75" customHeight="1">
      <c r="A222" s="97"/>
      <c r="B222" s="98" t="s">
        <v>253</v>
      </c>
      <c r="C222" s="181">
        <v>0</v>
      </c>
      <c r="D222" s="181">
        <v>1</v>
      </c>
      <c r="E222" s="181">
        <v>0</v>
      </c>
      <c r="F222" s="181">
        <v>0</v>
      </c>
      <c r="G222" s="181">
        <v>0</v>
      </c>
      <c r="H222" s="181">
        <v>1</v>
      </c>
      <c r="I222" s="97"/>
      <c r="J222" s="97"/>
      <c r="K222" s="99"/>
      <c r="L222" s="8">
        <v>3480300049367</v>
      </c>
      <c r="M222" s="8">
        <v>3480300049367</v>
      </c>
      <c r="N222" s="68">
        <f t="shared" si="0"/>
        <v>1</v>
      </c>
      <c r="O222" s="68">
        <f t="shared" si="1"/>
        <v>0</v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spans="1:35" ht="21.75" customHeight="1">
      <c r="A223" s="97"/>
      <c r="B223" s="98" t="s">
        <v>210</v>
      </c>
      <c r="C223" s="181">
        <v>0</v>
      </c>
      <c r="D223" s="181">
        <v>1</v>
      </c>
      <c r="E223" s="181">
        <v>0</v>
      </c>
      <c r="F223" s="181">
        <v>0</v>
      </c>
      <c r="G223" s="181">
        <v>0</v>
      </c>
      <c r="H223" s="181">
        <v>1</v>
      </c>
      <c r="I223" s="97"/>
      <c r="J223" s="97"/>
      <c r="K223" s="99"/>
      <c r="L223" s="8">
        <v>1409900051836</v>
      </c>
      <c r="M223" s="8">
        <v>1409900051836</v>
      </c>
      <c r="N223" s="68">
        <f t="shared" si="0"/>
        <v>1</v>
      </c>
      <c r="O223" s="68">
        <f t="shared" si="1"/>
        <v>0</v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spans="1:35" ht="21.75" customHeight="1">
      <c r="A224" s="97"/>
      <c r="B224" s="98" t="s">
        <v>738</v>
      </c>
      <c r="C224" s="181">
        <v>0</v>
      </c>
      <c r="D224" s="181">
        <v>1</v>
      </c>
      <c r="E224" s="181">
        <v>0</v>
      </c>
      <c r="F224" s="181">
        <v>0</v>
      </c>
      <c r="G224" s="181">
        <v>0</v>
      </c>
      <c r="H224" s="181">
        <v>1</v>
      </c>
      <c r="I224" s="97"/>
      <c r="J224" s="97"/>
      <c r="K224" s="99"/>
      <c r="L224" s="8">
        <v>3470100637320</v>
      </c>
      <c r="M224" s="8">
        <v>3470100637320</v>
      </c>
      <c r="N224" s="68">
        <f t="shared" si="0"/>
        <v>1</v>
      </c>
      <c r="O224" s="68">
        <f t="shared" si="1"/>
        <v>0</v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spans="1:35" ht="21.75" customHeight="1">
      <c r="A225" s="97"/>
      <c r="B225" s="98" t="s">
        <v>226</v>
      </c>
      <c r="C225" s="181">
        <v>0</v>
      </c>
      <c r="D225" s="181">
        <v>1</v>
      </c>
      <c r="E225" s="181">
        <v>0</v>
      </c>
      <c r="F225" s="181">
        <v>0</v>
      </c>
      <c r="G225" s="181">
        <v>0</v>
      </c>
      <c r="H225" s="181">
        <v>1</v>
      </c>
      <c r="I225" s="97"/>
      <c r="J225" s="97"/>
      <c r="K225" s="99"/>
      <c r="L225" s="8">
        <v>1302000141779</v>
      </c>
      <c r="M225" s="8">
        <v>1302000141779</v>
      </c>
      <c r="N225" s="68">
        <f t="shared" si="0"/>
        <v>1</v>
      </c>
      <c r="O225" s="68">
        <f t="shared" si="1"/>
        <v>0</v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spans="1:35" ht="21.75" customHeight="1">
      <c r="A226" s="97"/>
      <c r="B226" s="98" t="s">
        <v>741</v>
      </c>
      <c r="C226" s="181">
        <v>0</v>
      </c>
      <c r="D226" s="181">
        <v>0</v>
      </c>
      <c r="E226" s="181">
        <v>1</v>
      </c>
      <c r="F226" s="181">
        <v>0</v>
      </c>
      <c r="G226" s="181">
        <v>0</v>
      </c>
      <c r="H226" s="181">
        <v>1</v>
      </c>
      <c r="I226" s="97"/>
      <c r="J226" s="97"/>
      <c r="K226" s="99"/>
      <c r="L226" s="8">
        <v>3470100837213</v>
      </c>
      <c r="M226" s="8">
        <v>3470100837213</v>
      </c>
      <c r="N226" s="68">
        <f t="shared" si="0"/>
        <v>1</v>
      </c>
      <c r="O226" s="68">
        <f t="shared" si="1"/>
        <v>0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spans="1:35" ht="21.75" customHeight="1">
      <c r="A227" s="103">
        <v>5</v>
      </c>
      <c r="B227" s="104" t="s">
        <v>845</v>
      </c>
      <c r="C227" s="183">
        <v>2</v>
      </c>
      <c r="D227" s="183">
        <v>3</v>
      </c>
      <c r="E227" s="183">
        <v>0</v>
      </c>
      <c r="F227" s="183">
        <v>0</v>
      </c>
      <c r="G227" s="183">
        <v>0</v>
      </c>
      <c r="H227" s="183">
        <v>5</v>
      </c>
      <c r="I227" s="103"/>
      <c r="J227" s="103"/>
      <c r="K227" s="105"/>
      <c r="L227" s="58"/>
      <c r="M227" s="58"/>
      <c r="N227" s="68">
        <f t="shared" si="0"/>
        <v>0</v>
      </c>
      <c r="O227" s="68">
        <f t="shared" si="1"/>
        <v>5</v>
      </c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</row>
    <row r="228" spans="1:35" ht="21.75" customHeight="1">
      <c r="A228" s="97"/>
      <c r="B228" s="98" t="s">
        <v>743</v>
      </c>
      <c r="C228" s="181">
        <v>1</v>
      </c>
      <c r="D228" s="181">
        <v>0</v>
      </c>
      <c r="E228" s="181">
        <v>0</v>
      </c>
      <c r="F228" s="181">
        <v>0</v>
      </c>
      <c r="G228" s="181">
        <v>0</v>
      </c>
      <c r="H228" s="181">
        <v>1</v>
      </c>
      <c r="I228" s="97"/>
      <c r="J228" s="97"/>
      <c r="K228" s="99"/>
      <c r="L228" s="8">
        <v>3450400080240</v>
      </c>
      <c r="M228" s="8">
        <v>3450400080240</v>
      </c>
      <c r="N228" s="68">
        <f t="shared" si="0"/>
        <v>1</v>
      </c>
      <c r="O228" s="68">
        <f t="shared" si="1"/>
        <v>0</v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spans="1:35" ht="21.75" customHeight="1">
      <c r="A229" s="97"/>
      <c r="B229" s="98" t="s">
        <v>228</v>
      </c>
      <c r="C229" s="181">
        <v>1</v>
      </c>
      <c r="D229" s="181">
        <v>0</v>
      </c>
      <c r="E229" s="181">
        <v>0</v>
      </c>
      <c r="F229" s="181">
        <v>0</v>
      </c>
      <c r="G229" s="181">
        <v>0</v>
      </c>
      <c r="H229" s="181">
        <v>1</v>
      </c>
      <c r="I229" s="97"/>
      <c r="J229" s="97"/>
      <c r="K229" s="99"/>
      <c r="L229" s="8">
        <v>3309901308943</v>
      </c>
      <c r="M229" s="8">
        <v>3309901308943</v>
      </c>
      <c r="N229" s="68">
        <f t="shared" si="0"/>
        <v>1</v>
      </c>
      <c r="O229" s="68">
        <f t="shared" si="1"/>
        <v>0</v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spans="1:35" ht="21.75" customHeight="1">
      <c r="A230" s="97"/>
      <c r="B230" s="98" t="s">
        <v>234</v>
      </c>
      <c r="C230" s="181">
        <v>0</v>
      </c>
      <c r="D230" s="181">
        <v>1</v>
      </c>
      <c r="E230" s="181">
        <v>0</v>
      </c>
      <c r="F230" s="181">
        <v>0</v>
      </c>
      <c r="G230" s="181">
        <v>0</v>
      </c>
      <c r="H230" s="181">
        <v>1</v>
      </c>
      <c r="I230" s="97"/>
      <c r="J230" s="97"/>
      <c r="K230" s="99"/>
      <c r="L230" s="8">
        <v>1409900195471</v>
      </c>
      <c r="M230" s="8">
        <v>1409900195471</v>
      </c>
      <c r="N230" s="68">
        <f t="shared" si="0"/>
        <v>1</v>
      </c>
      <c r="O230" s="68">
        <f t="shared" si="1"/>
        <v>0</v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spans="1:35" ht="21.75" customHeight="1">
      <c r="A231" s="97"/>
      <c r="B231" s="98" t="s">
        <v>744</v>
      </c>
      <c r="C231" s="181">
        <v>0</v>
      </c>
      <c r="D231" s="181">
        <v>1</v>
      </c>
      <c r="E231" s="181">
        <v>0</v>
      </c>
      <c r="F231" s="181">
        <v>0</v>
      </c>
      <c r="G231" s="181">
        <v>0</v>
      </c>
      <c r="H231" s="181">
        <v>1</v>
      </c>
      <c r="I231" s="97"/>
      <c r="J231" s="97"/>
      <c r="K231" s="99"/>
      <c r="L231" s="8">
        <v>3310200197683</v>
      </c>
      <c r="M231" s="8">
        <v>3310200197683</v>
      </c>
      <c r="N231" s="68">
        <f t="shared" si="0"/>
        <v>1</v>
      </c>
      <c r="O231" s="68">
        <f t="shared" si="1"/>
        <v>0</v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spans="1:35" ht="21.75" customHeight="1">
      <c r="A232" s="97"/>
      <c r="B232" s="98" t="s">
        <v>236</v>
      </c>
      <c r="C232" s="181">
        <v>0</v>
      </c>
      <c r="D232" s="181">
        <v>1</v>
      </c>
      <c r="E232" s="181">
        <v>0</v>
      </c>
      <c r="F232" s="181">
        <v>0</v>
      </c>
      <c r="G232" s="181">
        <v>0</v>
      </c>
      <c r="H232" s="181">
        <v>1</v>
      </c>
      <c r="I232" s="97"/>
      <c r="J232" s="97"/>
      <c r="K232" s="99"/>
      <c r="L232" s="8">
        <v>5450300001646</v>
      </c>
      <c r="M232" s="8">
        <v>5450300001646</v>
      </c>
      <c r="N232" s="68">
        <f t="shared" si="0"/>
        <v>1</v>
      </c>
      <c r="O232" s="68">
        <f t="shared" si="1"/>
        <v>0</v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spans="1:35" ht="21.75" customHeight="1">
      <c r="A233" s="103">
        <v>6</v>
      </c>
      <c r="B233" s="104" t="s">
        <v>846</v>
      </c>
      <c r="C233" s="183">
        <v>3</v>
      </c>
      <c r="D233" s="183">
        <v>1</v>
      </c>
      <c r="E233" s="183">
        <v>0</v>
      </c>
      <c r="F233" s="183">
        <v>0</v>
      </c>
      <c r="G233" s="183">
        <v>1</v>
      </c>
      <c r="H233" s="183">
        <v>5</v>
      </c>
      <c r="I233" s="103"/>
      <c r="J233" s="103"/>
      <c r="K233" s="105"/>
      <c r="L233" s="58"/>
      <c r="M233" s="58"/>
      <c r="N233" s="68">
        <f t="shared" si="0"/>
        <v>0</v>
      </c>
      <c r="O233" s="68">
        <f t="shared" si="1"/>
        <v>5</v>
      </c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</row>
    <row r="234" spans="1:35" ht="21.75" customHeight="1">
      <c r="A234" s="97"/>
      <c r="B234" s="98" t="s">
        <v>746</v>
      </c>
      <c r="C234" s="181">
        <v>0</v>
      </c>
      <c r="D234" s="181">
        <v>0</v>
      </c>
      <c r="E234" s="181">
        <v>0</v>
      </c>
      <c r="F234" s="181">
        <v>0</v>
      </c>
      <c r="G234" s="181">
        <v>1</v>
      </c>
      <c r="H234" s="181">
        <v>1</v>
      </c>
      <c r="I234" s="97"/>
      <c r="J234" s="97"/>
      <c r="K234" s="99"/>
      <c r="L234" s="8">
        <v>1489900022291</v>
      </c>
      <c r="M234" s="8">
        <v>1489900022291</v>
      </c>
      <c r="N234" s="68">
        <f t="shared" si="0"/>
        <v>1</v>
      </c>
      <c r="O234" s="68">
        <f t="shared" si="1"/>
        <v>0</v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spans="1:35" ht="21.75" customHeight="1">
      <c r="A235" s="97"/>
      <c r="B235" s="98" t="s">
        <v>747</v>
      </c>
      <c r="C235" s="181">
        <v>1</v>
      </c>
      <c r="D235" s="181">
        <v>0</v>
      </c>
      <c r="E235" s="181">
        <v>0</v>
      </c>
      <c r="F235" s="181">
        <v>0</v>
      </c>
      <c r="G235" s="181">
        <v>0</v>
      </c>
      <c r="H235" s="181">
        <v>1</v>
      </c>
      <c r="I235" s="97"/>
      <c r="J235" s="97"/>
      <c r="K235" s="99"/>
      <c r="L235" s="8">
        <v>3320900274621</v>
      </c>
      <c r="M235" s="8">
        <v>3320900274621</v>
      </c>
      <c r="N235" s="68">
        <f t="shared" si="0"/>
        <v>1</v>
      </c>
      <c r="O235" s="68">
        <f t="shared" si="1"/>
        <v>0</v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spans="1:35" ht="21.75" customHeight="1">
      <c r="A236" s="97"/>
      <c r="B236" s="98" t="s">
        <v>748</v>
      </c>
      <c r="C236" s="181">
        <v>0</v>
      </c>
      <c r="D236" s="181">
        <v>1</v>
      </c>
      <c r="E236" s="181">
        <v>0</v>
      </c>
      <c r="F236" s="181">
        <v>0</v>
      </c>
      <c r="G236" s="181">
        <v>0</v>
      </c>
      <c r="H236" s="181">
        <v>1</v>
      </c>
      <c r="I236" s="97"/>
      <c r="J236" s="97"/>
      <c r="K236" s="99"/>
      <c r="L236" s="8">
        <v>3479900196849</v>
      </c>
      <c r="M236" s="8">
        <v>3479900196849</v>
      </c>
      <c r="N236" s="68">
        <f t="shared" si="0"/>
        <v>1</v>
      </c>
      <c r="O236" s="68">
        <f t="shared" si="1"/>
        <v>0</v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spans="1:35" ht="21.75" customHeight="1">
      <c r="A237" s="97"/>
      <c r="B237" s="98" t="s">
        <v>218</v>
      </c>
      <c r="C237" s="181">
        <v>1</v>
      </c>
      <c r="D237" s="181">
        <v>0</v>
      </c>
      <c r="E237" s="181">
        <v>0</v>
      </c>
      <c r="F237" s="181">
        <v>0</v>
      </c>
      <c r="G237" s="181">
        <v>0</v>
      </c>
      <c r="H237" s="181">
        <v>1</v>
      </c>
      <c r="I237" s="97"/>
      <c r="J237" s="97"/>
      <c r="K237" s="99"/>
      <c r="L237" s="8">
        <v>3479900109784</v>
      </c>
      <c r="M237" s="8">
        <v>3479900109784</v>
      </c>
      <c r="N237" s="68">
        <f t="shared" si="0"/>
        <v>1</v>
      </c>
      <c r="O237" s="68">
        <f t="shared" si="1"/>
        <v>0</v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spans="1:35" ht="21.75" customHeight="1">
      <c r="A238" s="97"/>
      <c r="B238" s="98" t="s">
        <v>749</v>
      </c>
      <c r="C238" s="181">
        <v>1</v>
      </c>
      <c r="D238" s="181">
        <v>0</v>
      </c>
      <c r="E238" s="181">
        <v>0</v>
      </c>
      <c r="F238" s="181">
        <v>0</v>
      </c>
      <c r="G238" s="181">
        <v>0</v>
      </c>
      <c r="H238" s="181">
        <v>1</v>
      </c>
      <c r="I238" s="97"/>
      <c r="J238" s="97"/>
      <c r="K238" s="99"/>
      <c r="L238" s="8">
        <v>3349800081765</v>
      </c>
      <c r="M238" s="8">
        <v>3349800081765</v>
      </c>
      <c r="N238" s="68">
        <f t="shared" si="0"/>
        <v>1</v>
      </c>
      <c r="O238" s="68">
        <f t="shared" si="1"/>
        <v>0</v>
      </c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spans="1:35" ht="21.75" customHeight="1">
      <c r="A239" s="103">
        <v>7</v>
      </c>
      <c r="B239" s="104" t="s">
        <v>847</v>
      </c>
      <c r="C239" s="183">
        <v>1</v>
      </c>
      <c r="D239" s="183">
        <v>4</v>
      </c>
      <c r="E239" s="183">
        <v>0</v>
      </c>
      <c r="F239" s="183">
        <v>0</v>
      </c>
      <c r="G239" s="183">
        <v>0</v>
      </c>
      <c r="H239" s="183">
        <v>5</v>
      </c>
      <c r="I239" s="103"/>
      <c r="J239" s="103"/>
      <c r="K239" s="105"/>
      <c r="L239" s="58"/>
      <c r="M239" s="58"/>
      <c r="N239" s="68">
        <f t="shared" si="0"/>
        <v>0</v>
      </c>
      <c r="O239" s="68">
        <f t="shared" si="1"/>
        <v>5</v>
      </c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</row>
    <row r="240" spans="1:35" ht="21.75" customHeight="1">
      <c r="A240" s="97"/>
      <c r="B240" s="98" t="s">
        <v>244</v>
      </c>
      <c r="C240" s="181">
        <v>0</v>
      </c>
      <c r="D240" s="181">
        <v>1</v>
      </c>
      <c r="E240" s="181">
        <v>0</v>
      </c>
      <c r="F240" s="181">
        <v>0</v>
      </c>
      <c r="G240" s="181">
        <v>0</v>
      </c>
      <c r="H240" s="181">
        <v>1</v>
      </c>
      <c r="I240" s="97"/>
      <c r="J240" s="97"/>
      <c r="K240" s="99"/>
      <c r="L240" s="8">
        <v>1411300019594</v>
      </c>
      <c r="M240" s="8">
        <v>1411300019594</v>
      </c>
      <c r="N240" s="68">
        <f t="shared" si="0"/>
        <v>1</v>
      </c>
      <c r="O240" s="68">
        <f t="shared" si="1"/>
        <v>0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spans="1:35" ht="21.75" customHeight="1">
      <c r="A241" s="97"/>
      <c r="B241" s="98" t="s">
        <v>246</v>
      </c>
      <c r="C241" s="181">
        <v>0</v>
      </c>
      <c r="D241" s="181">
        <v>1</v>
      </c>
      <c r="E241" s="181">
        <v>0</v>
      </c>
      <c r="F241" s="181">
        <v>0</v>
      </c>
      <c r="G241" s="181">
        <v>0</v>
      </c>
      <c r="H241" s="181">
        <v>1</v>
      </c>
      <c r="I241" s="97"/>
      <c r="J241" s="97"/>
      <c r="K241" s="99"/>
      <c r="L241" s="8">
        <v>1450200114667</v>
      </c>
      <c r="M241" s="8">
        <v>1450200114667</v>
      </c>
      <c r="N241" s="68">
        <f t="shared" si="0"/>
        <v>1</v>
      </c>
      <c r="O241" s="68">
        <f t="shared" si="1"/>
        <v>0</v>
      </c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spans="1:35" ht="21.75" customHeight="1">
      <c r="A242" s="97"/>
      <c r="B242" s="98" t="s">
        <v>250</v>
      </c>
      <c r="C242" s="181">
        <v>0</v>
      </c>
      <c r="D242" s="181">
        <v>1</v>
      </c>
      <c r="E242" s="181">
        <v>0</v>
      </c>
      <c r="F242" s="181">
        <v>0</v>
      </c>
      <c r="G242" s="181">
        <v>0</v>
      </c>
      <c r="H242" s="181">
        <v>1</v>
      </c>
      <c r="I242" s="97"/>
      <c r="J242" s="97"/>
      <c r="K242" s="99"/>
      <c r="L242" s="8">
        <v>3470101221372</v>
      </c>
      <c r="M242" s="8">
        <v>3470101221372</v>
      </c>
      <c r="N242" s="68">
        <f t="shared" si="0"/>
        <v>1</v>
      </c>
      <c r="O242" s="68">
        <f t="shared" si="1"/>
        <v>0</v>
      </c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spans="1:35" ht="21.75" customHeight="1">
      <c r="A243" s="97"/>
      <c r="B243" s="98" t="s">
        <v>739</v>
      </c>
      <c r="C243" s="181">
        <v>0</v>
      </c>
      <c r="D243" s="181">
        <v>1</v>
      </c>
      <c r="E243" s="181">
        <v>0</v>
      </c>
      <c r="F243" s="181">
        <v>0</v>
      </c>
      <c r="G243" s="181">
        <v>0</v>
      </c>
      <c r="H243" s="181">
        <v>1</v>
      </c>
      <c r="I243" s="97"/>
      <c r="J243" s="97"/>
      <c r="K243" s="99"/>
      <c r="L243" s="8">
        <v>1360500009037</v>
      </c>
      <c r="M243" s="8">
        <v>1360500009037</v>
      </c>
      <c r="N243" s="68">
        <f t="shared" si="0"/>
        <v>1</v>
      </c>
      <c r="O243" s="68">
        <f t="shared" si="1"/>
        <v>0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spans="1:35" ht="21.75" customHeight="1">
      <c r="A244" s="148"/>
      <c r="B244" s="149" t="s">
        <v>752</v>
      </c>
      <c r="C244" s="184">
        <v>1</v>
      </c>
      <c r="D244" s="182">
        <v>0</v>
      </c>
      <c r="E244" s="182">
        <v>0</v>
      </c>
      <c r="F244" s="182">
        <v>0</v>
      </c>
      <c r="G244" s="182">
        <v>0</v>
      </c>
      <c r="H244" s="182">
        <v>1</v>
      </c>
      <c r="I244" s="148"/>
      <c r="J244" s="148"/>
      <c r="K244" s="150" t="s">
        <v>496</v>
      </c>
      <c r="L244" s="92">
        <v>3100300211230</v>
      </c>
      <c r="M244" s="92">
        <v>3100300211230</v>
      </c>
      <c r="N244" s="152">
        <f t="shared" si="0"/>
        <v>1</v>
      </c>
      <c r="O244" s="152">
        <f t="shared" si="1"/>
        <v>0</v>
      </c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</row>
    <row r="245" spans="1:35" ht="21.75" customHeight="1">
      <c r="A245" s="119"/>
      <c r="B245" s="120" t="s">
        <v>721</v>
      </c>
      <c r="C245" s="185">
        <v>0</v>
      </c>
      <c r="D245" s="185">
        <v>5</v>
      </c>
      <c r="E245" s="185">
        <v>1</v>
      </c>
      <c r="F245" s="185">
        <v>1</v>
      </c>
      <c r="G245" s="185">
        <v>0</v>
      </c>
      <c r="H245" s="185">
        <v>7</v>
      </c>
      <c r="I245" s="119"/>
      <c r="J245" s="119"/>
      <c r="K245" s="121" t="s">
        <v>51</v>
      </c>
      <c r="L245" s="123"/>
      <c r="M245" s="123"/>
      <c r="N245" s="124">
        <f t="shared" si="0"/>
        <v>0</v>
      </c>
      <c r="O245" s="68">
        <f t="shared" si="1"/>
        <v>7</v>
      </c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</row>
    <row r="246" spans="1:35" ht="21.75" customHeight="1">
      <c r="A246" s="126">
        <v>1</v>
      </c>
      <c r="B246" s="127" t="s">
        <v>209</v>
      </c>
      <c r="C246" s="186">
        <v>0</v>
      </c>
      <c r="D246" s="186">
        <v>0</v>
      </c>
      <c r="E246" s="186">
        <v>0</v>
      </c>
      <c r="F246" s="186">
        <v>1</v>
      </c>
      <c r="G246" s="186">
        <v>0</v>
      </c>
      <c r="H246" s="186">
        <v>1</v>
      </c>
      <c r="I246" s="126"/>
      <c r="J246" s="126"/>
      <c r="K246" s="128" t="s">
        <v>51</v>
      </c>
      <c r="L246" s="130"/>
      <c r="M246" s="130"/>
      <c r="N246" s="131">
        <f t="shared" si="0"/>
        <v>0</v>
      </c>
      <c r="O246" s="68">
        <f t="shared" si="1"/>
        <v>1</v>
      </c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132"/>
      <c r="AB246" s="132"/>
      <c r="AC246" s="132"/>
      <c r="AD246" s="132"/>
      <c r="AE246" s="132"/>
      <c r="AF246" s="132"/>
      <c r="AG246" s="132"/>
      <c r="AH246" s="132"/>
      <c r="AI246" s="132"/>
    </row>
    <row r="247" spans="1:35" ht="21.75" customHeight="1">
      <c r="A247" s="138"/>
      <c r="B247" s="133" t="s">
        <v>208</v>
      </c>
      <c r="C247" s="187">
        <v>0</v>
      </c>
      <c r="D247" s="187">
        <v>0</v>
      </c>
      <c r="E247" s="187">
        <v>0</v>
      </c>
      <c r="F247" s="187">
        <v>1</v>
      </c>
      <c r="G247" s="187">
        <v>0</v>
      </c>
      <c r="H247" s="187">
        <v>1</v>
      </c>
      <c r="I247" s="138"/>
      <c r="J247" s="138"/>
      <c r="K247" s="134"/>
      <c r="L247" s="136">
        <v>3470101377003</v>
      </c>
      <c r="M247" s="136">
        <v>3470101377003</v>
      </c>
      <c r="N247" s="131">
        <f t="shared" si="0"/>
        <v>1</v>
      </c>
      <c r="O247" s="68">
        <f t="shared" si="1"/>
        <v>0</v>
      </c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</row>
    <row r="248" spans="1:35" ht="21.75" customHeight="1">
      <c r="A248" s="126">
        <v>2</v>
      </c>
      <c r="B248" s="127" t="s">
        <v>213</v>
      </c>
      <c r="C248" s="186">
        <v>0</v>
      </c>
      <c r="D248" s="186">
        <v>3</v>
      </c>
      <c r="E248" s="186">
        <v>0</v>
      </c>
      <c r="F248" s="186">
        <v>0</v>
      </c>
      <c r="G248" s="186">
        <v>0</v>
      </c>
      <c r="H248" s="186">
        <v>3</v>
      </c>
      <c r="I248" s="126"/>
      <c r="J248" s="126"/>
      <c r="K248" s="128"/>
      <c r="L248" s="137"/>
      <c r="M248" s="137"/>
      <c r="N248" s="131">
        <f t="shared" si="0"/>
        <v>0</v>
      </c>
      <c r="O248" s="68">
        <f t="shared" si="1"/>
        <v>3</v>
      </c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  <c r="AA248" s="132"/>
      <c r="AB248" s="132"/>
      <c r="AC248" s="132"/>
      <c r="AD248" s="132"/>
      <c r="AE248" s="132"/>
      <c r="AF248" s="132"/>
      <c r="AG248" s="132"/>
      <c r="AH248" s="132"/>
      <c r="AI248" s="132"/>
    </row>
    <row r="249" spans="1:35" ht="21.75" customHeight="1">
      <c r="A249" s="138"/>
      <c r="B249" s="133" t="s">
        <v>219</v>
      </c>
      <c r="C249" s="187">
        <v>0</v>
      </c>
      <c r="D249" s="187">
        <v>1</v>
      </c>
      <c r="E249" s="187">
        <v>0</v>
      </c>
      <c r="F249" s="187">
        <v>0</v>
      </c>
      <c r="G249" s="187">
        <v>0</v>
      </c>
      <c r="H249" s="187">
        <v>1</v>
      </c>
      <c r="I249" s="138"/>
      <c r="J249" s="138"/>
      <c r="K249" s="134"/>
      <c r="L249" s="136">
        <v>1479900013179</v>
      </c>
      <c r="M249" s="136">
        <v>1479900013179</v>
      </c>
      <c r="N249" s="131">
        <f t="shared" si="0"/>
        <v>1</v>
      </c>
      <c r="O249" s="68">
        <f t="shared" si="1"/>
        <v>0</v>
      </c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</row>
    <row r="250" spans="1:35" ht="21.75" customHeight="1">
      <c r="A250" s="138"/>
      <c r="B250" s="133" t="s">
        <v>220</v>
      </c>
      <c r="C250" s="187">
        <v>0</v>
      </c>
      <c r="D250" s="187">
        <v>1</v>
      </c>
      <c r="E250" s="187">
        <v>0</v>
      </c>
      <c r="F250" s="187">
        <v>0</v>
      </c>
      <c r="G250" s="187">
        <v>0</v>
      </c>
      <c r="H250" s="187">
        <v>1</v>
      </c>
      <c r="I250" s="138"/>
      <c r="J250" s="138"/>
      <c r="K250" s="134"/>
      <c r="L250" s="136">
        <v>3409900229747</v>
      </c>
      <c r="M250" s="136">
        <v>3409900229747</v>
      </c>
      <c r="N250" s="131">
        <f t="shared" si="0"/>
        <v>1</v>
      </c>
      <c r="O250" s="68">
        <f t="shared" si="1"/>
        <v>0</v>
      </c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</row>
    <row r="251" spans="1:35" ht="21.75" customHeight="1">
      <c r="A251" s="138"/>
      <c r="B251" s="133" t="s">
        <v>223</v>
      </c>
      <c r="C251" s="187">
        <v>0</v>
      </c>
      <c r="D251" s="187">
        <v>1</v>
      </c>
      <c r="E251" s="187">
        <v>0</v>
      </c>
      <c r="F251" s="187">
        <v>0</v>
      </c>
      <c r="G251" s="187">
        <v>0</v>
      </c>
      <c r="H251" s="187">
        <v>1</v>
      </c>
      <c r="I251" s="138"/>
      <c r="J251" s="153" t="s">
        <v>848</v>
      </c>
      <c r="K251" s="134"/>
      <c r="L251" s="136">
        <v>3520800151232</v>
      </c>
      <c r="M251" s="136">
        <v>3520800151232</v>
      </c>
      <c r="N251" s="131">
        <f t="shared" si="0"/>
        <v>1</v>
      </c>
      <c r="O251" s="68">
        <f t="shared" si="1"/>
        <v>0</v>
      </c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</row>
    <row r="252" spans="1:35" ht="21.75" customHeight="1">
      <c r="A252" s="126">
        <v>3</v>
      </c>
      <c r="B252" s="127" t="s">
        <v>239</v>
      </c>
      <c r="C252" s="186">
        <v>0</v>
      </c>
      <c r="D252" s="186">
        <v>2</v>
      </c>
      <c r="E252" s="186">
        <v>1</v>
      </c>
      <c r="F252" s="186">
        <v>0</v>
      </c>
      <c r="G252" s="186">
        <v>0</v>
      </c>
      <c r="H252" s="186">
        <v>3</v>
      </c>
      <c r="I252" s="126"/>
      <c r="J252" s="126"/>
      <c r="K252" s="128"/>
      <c r="L252" s="137"/>
      <c r="M252" s="137"/>
      <c r="N252" s="131">
        <f t="shared" si="0"/>
        <v>0</v>
      </c>
      <c r="O252" s="68">
        <f t="shared" si="1"/>
        <v>3</v>
      </c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132"/>
      <c r="AB252" s="132"/>
      <c r="AC252" s="132"/>
      <c r="AD252" s="132"/>
      <c r="AE252" s="132"/>
      <c r="AF252" s="132"/>
      <c r="AG252" s="132"/>
      <c r="AH252" s="132"/>
      <c r="AI252" s="132"/>
    </row>
    <row r="253" spans="1:35" ht="21.75" customHeight="1">
      <c r="A253" s="138"/>
      <c r="B253" s="133" t="s">
        <v>243</v>
      </c>
      <c r="C253" s="187">
        <v>0</v>
      </c>
      <c r="D253" s="187">
        <v>1</v>
      </c>
      <c r="E253" s="187">
        <v>0</v>
      </c>
      <c r="F253" s="187">
        <v>0</v>
      </c>
      <c r="G253" s="187">
        <v>0</v>
      </c>
      <c r="H253" s="187">
        <v>1</v>
      </c>
      <c r="I253" s="138"/>
      <c r="J253" s="138"/>
      <c r="K253" s="134"/>
      <c r="L253" s="136">
        <v>1309900731412</v>
      </c>
      <c r="M253" s="136">
        <v>1309900731412</v>
      </c>
      <c r="N253" s="131">
        <f t="shared" si="0"/>
        <v>1</v>
      </c>
      <c r="O253" s="68">
        <f t="shared" si="1"/>
        <v>0</v>
      </c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</row>
    <row r="254" spans="1:35" ht="21.75" customHeight="1">
      <c r="A254" s="138"/>
      <c r="B254" s="133" t="s">
        <v>247</v>
      </c>
      <c r="C254" s="187">
        <v>0</v>
      </c>
      <c r="D254" s="187">
        <v>1</v>
      </c>
      <c r="E254" s="187">
        <v>0</v>
      </c>
      <c r="F254" s="187">
        <v>0</v>
      </c>
      <c r="G254" s="187">
        <v>0</v>
      </c>
      <c r="H254" s="187">
        <v>1</v>
      </c>
      <c r="I254" s="138"/>
      <c r="J254" s="153" t="s">
        <v>849</v>
      </c>
      <c r="K254" s="134"/>
      <c r="L254" s="136">
        <v>1461200023875</v>
      </c>
      <c r="M254" s="136">
        <v>1461200023875</v>
      </c>
      <c r="N254" s="131">
        <f t="shared" si="0"/>
        <v>1</v>
      </c>
      <c r="O254" s="68">
        <f t="shared" si="1"/>
        <v>0</v>
      </c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</row>
    <row r="255" spans="1:35" ht="21.75" customHeight="1">
      <c r="A255" s="138"/>
      <c r="B255" s="133" t="s">
        <v>257</v>
      </c>
      <c r="C255" s="187">
        <v>0</v>
      </c>
      <c r="D255" s="187">
        <v>0</v>
      </c>
      <c r="E255" s="187">
        <v>1</v>
      </c>
      <c r="F255" s="187">
        <v>0</v>
      </c>
      <c r="G255" s="187">
        <v>0</v>
      </c>
      <c r="H255" s="187">
        <v>1</v>
      </c>
      <c r="I255" s="138"/>
      <c r="J255" s="138"/>
      <c r="K255" s="134"/>
      <c r="L255" s="136" t="s">
        <v>256</v>
      </c>
      <c r="M255" s="136" t="s">
        <v>256</v>
      </c>
      <c r="N255" s="131">
        <f t="shared" si="0"/>
        <v>1</v>
      </c>
      <c r="O255" s="68">
        <f t="shared" si="1"/>
        <v>0</v>
      </c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</row>
    <row r="256" spans="1:35" ht="21.75" customHeight="1">
      <c r="A256" s="141" t="s">
        <v>259</v>
      </c>
      <c r="B256" s="141"/>
      <c r="C256" s="193">
        <v>10</v>
      </c>
      <c r="D256" s="193">
        <v>31</v>
      </c>
      <c r="E256" s="193">
        <v>2</v>
      </c>
      <c r="F256" s="194">
        <v>4</v>
      </c>
      <c r="G256" s="194">
        <v>0</v>
      </c>
      <c r="H256" s="194">
        <v>47</v>
      </c>
      <c r="I256" s="146"/>
      <c r="J256" s="76">
        <v>3</v>
      </c>
      <c r="K256" s="146" t="s">
        <v>51</v>
      </c>
      <c r="L256" s="56"/>
      <c r="M256" s="56"/>
      <c r="N256" s="68">
        <f t="shared" si="0"/>
        <v>0</v>
      </c>
      <c r="O256" s="68">
        <f t="shared" si="1"/>
        <v>47</v>
      </c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</row>
    <row r="257" spans="1:35" ht="21.75" customHeight="1">
      <c r="A257" s="141" t="s">
        <v>756</v>
      </c>
      <c r="B257" s="141"/>
      <c r="C257" s="193">
        <v>6</v>
      </c>
      <c r="D257" s="193">
        <v>17</v>
      </c>
      <c r="E257" s="193">
        <v>0</v>
      </c>
      <c r="F257" s="193">
        <v>0</v>
      </c>
      <c r="G257" s="193">
        <v>0</v>
      </c>
      <c r="H257" s="193">
        <v>23</v>
      </c>
      <c r="I257" s="146"/>
      <c r="J257" s="146"/>
      <c r="K257" s="146" t="s">
        <v>51</v>
      </c>
      <c r="L257" s="56"/>
      <c r="M257" s="56"/>
      <c r="N257" s="68">
        <f t="shared" si="0"/>
        <v>0</v>
      </c>
      <c r="O257" s="68">
        <f t="shared" si="1"/>
        <v>23</v>
      </c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</row>
    <row r="258" spans="1:35" ht="21.75" customHeight="1">
      <c r="A258" s="103">
        <v>1</v>
      </c>
      <c r="B258" s="104" t="s">
        <v>850</v>
      </c>
      <c r="C258" s="183">
        <v>0</v>
      </c>
      <c r="D258" s="183">
        <v>6</v>
      </c>
      <c r="E258" s="183">
        <v>0</v>
      </c>
      <c r="F258" s="183">
        <v>0</v>
      </c>
      <c r="G258" s="183">
        <v>0</v>
      </c>
      <c r="H258" s="183">
        <v>6</v>
      </c>
      <c r="I258" s="103"/>
      <c r="J258" s="103"/>
      <c r="K258" s="105" t="s">
        <v>51</v>
      </c>
      <c r="L258" s="58"/>
      <c r="M258" s="58"/>
      <c r="N258" s="68">
        <f t="shared" si="0"/>
        <v>0</v>
      </c>
      <c r="O258" s="68">
        <f t="shared" si="1"/>
        <v>6</v>
      </c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</row>
    <row r="259" spans="1:35" ht="21.75" customHeight="1">
      <c r="A259" s="97"/>
      <c r="B259" s="98" t="s">
        <v>285</v>
      </c>
      <c r="C259" s="181">
        <v>0</v>
      </c>
      <c r="D259" s="181">
        <v>1</v>
      </c>
      <c r="E259" s="181">
        <v>0</v>
      </c>
      <c r="F259" s="181">
        <v>0</v>
      </c>
      <c r="G259" s="181">
        <v>0</v>
      </c>
      <c r="H259" s="181">
        <v>1</v>
      </c>
      <c r="I259" s="97"/>
      <c r="J259" s="97"/>
      <c r="K259" s="99"/>
      <c r="L259" s="8">
        <v>3470600356711</v>
      </c>
      <c r="M259" s="8">
        <v>3470600356711</v>
      </c>
      <c r="N259" s="68">
        <f t="shared" si="0"/>
        <v>1</v>
      </c>
      <c r="O259" s="68">
        <f t="shared" si="1"/>
        <v>0</v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spans="1:35" ht="21.75" customHeight="1">
      <c r="A260" s="97"/>
      <c r="B260" s="98" t="s">
        <v>286</v>
      </c>
      <c r="C260" s="181">
        <v>0</v>
      </c>
      <c r="D260" s="181">
        <v>1</v>
      </c>
      <c r="E260" s="181">
        <v>0</v>
      </c>
      <c r="F260" s="181">
        <v>0</v>
      </c>
      <c r="G260" s="181">
        <v>0</v>
      </c>
      <c r="H260" s="181">
        <v>1</v>
      </c>
      <c r="I260" s="97"/>
      <c r="J260" s="97"/>
      <c r="K260" s="99"/>
      <c r="L260" s="8">
        <v>3471100497723</v>
      </c>
      <c r="M260" s="8">
        <v>3471100497723</v>
      </c>
      <c r="N260" s="68">
        <f t="shared" si="0"/>
        <v>1</v>
      </c>
      <c r="O260" s="68">
        <f t="shared" si="1"/>
        <v>0</v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spans="1:35" ht="21.75" customHeight="1">
      <c r="A261" s="97"/>
      <c r="B261" s="98" t="s">
        <v>277</v>
      </c>
      <c r="C261" s="181">
        <v>0</v>
      </c>
      <c r="D261" s="181">
        <v>1</v>
      </c>
      <c r="E261" s="181">
        <v>0</v>
      </c>
      <c r="F261" s="181">
        <v>0</v>
      </c>
      <c r="G261" s="181">
        <v>0</v>
      </c>
      <c r="H261" s="181">
        <v>1</v>
      </c>
      <c r="I261" s="97"/>
      <c r="J261" s="97"/>
      <c r="K261" s="99"/>
      <c r="L261" s="8">
        <v>1411600100516</v>
      </c>
      <c r="M261" s="8">
        <v>1411600100516</v>
      </c>
      <c r="N261" s="68">
        <f t="shared" si="0"/>
        <v>1</v>
      </c>
      <c r="O261" s="68">
        <f t="shared" si="1"/>
        <v>0</v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spans="1:35" ht="21.75" customHeight="1">
      <c r="A262" s="97"/>
      <c r="B262" s="98" t="s">
        <v>287</v>
      </c>
      <c r="C262" s="181">
        <v>0</v>
      </c>
      <c r="D262" s="181">
        <v>1</v>
      </c>
      <c r="E262" s="181">
        <v>0</v>
      </c>
      <c r="F262" s="181">
        <v>0</v>
      </c>
      <c r="G262" s="181">
        <v>0</v>
      </c>
      <c r="H262" s="181">
        <v>1</v>
      </c>
      <c r="I262" s="97"/>
      <c r="J262" s="97"/>
      <c r="K262" s="99"/>
      <c r="L262" s="8">
        <v>3480100194410</v>
      </c>
      <c r="M262" s="8">
        <v>3480100194410</v>
      </c>
      <c r="N262" s="68">
        <f t="shared" si="0"/>
        <v>1</v>
      </c>
      <c r="O262" s="68">
        <f t="shared" si="1"/>
        <v>0</v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spans="1:35" ht="21.75" customHeight="1">
      <c r="A263" s="97"/>
      <c r="B263" s="98" t="s">
        <v>281</v>
      </c>
      <c r="C263" s="181">
        <v>0</v>
      </c>
      <c r="D263" s="181">
        <v>1</v>
      </c>
      <c r="E263" s="181">
        <v>0</v>
      </c>
      <c r="F263" s="181">
        <v>0</v>
      </c>
      <c r="G263" s="181">
        <v>0</v>
      </c>
      <c r="H263" s="181">
        <v>1</v>
      </c>
      <c r="I263" s="97"/>
      <c r="J263" s="97"/>
      <c r="K263" s="99"/>
      <c r="L263" s="8">
        <v>1480700028484</v>
      </c>
      <c r="M263" s="8">
        <v>1480700028484</v>
      </c>
      <c r="N263" s="68">
        <f t="shared" si="0"/>
        <v>1</v>
      </c>
      <c r="O263" s="68">
        <f t="shared" si="1"/>
        <v>0</v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spans="1:35" ht="21.75" customHeight="1">
      <c r="A264" s="97"/>
      <c r="B264" s="98" t="s">
        <v>283</v>
      </c>
      <c r="C264" s="181">
        <v>0</v>
      </c>
      <c r="D264" s="181">
        <v>1</v>
      </c>
      <c r="E264" s="181">
        <v>0</v>
      </c>
      <c r="F264" s="181">
        <v>0</v>
      </c>
      <c r="G264" s="181">
        <v>0</v>
      </c>
      <c r="H264" s="181">
        <v>1</v>
      </c>
      <c r="I264" s="97"/>
      <c r="J264" s="97"/>
      <c r="K264" s="99"/>
      <c r="L264" s="8">
        <v>3419900023367</v>
      </c>
      <c r="M264" s="8">
        <v>3419900023367</v>
      </c>
      <c r="N264" s="68">
        <f t="shared" si="0"/>
        <v>1</v>
      </c>
      <c r="O264" s="68">
        <f t="shared" si="1"/>
        <v>0</v>
      </c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spans="1:35" ht="21.75" customHeight="1">
      <c r="A265" s="103">
        <v>2</v>
      </c>
      <c r="B265" s="104" t="s">
        <v>851</v>
      </c>
      <c r="C265" s="183">
        <v>1</v>
      </c>
      <c r="D265" s="183">
        <v>5</v>
      </c>
      <c r="E265" s="183">
        <v>0</v>
      </c>
      <c r="F265" s="183">
        <v>0</v>
      </c>
      <c r="G265" s="183">
        <v>0</v>
      </c>
      <c r="H265" s="183">
        <v>6</v>
      </c>
      <c r="I265" s="103"/>
      <c r="J265" s="103"/>
      <c r="K265" s="105"/>
      <c r="L265" s="58"/>
      <c r="M265" s="58"/>
      <c r="N265" s="68">
        <f t="shared" si="0"/>
        <v>0</v>
      </c>
      <c r="O265" s="68">
        <f t="shared" si="1"/>
        <v>6</v>
      </c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</row>
    <row r="266" spans="1:35" ht="21.75" customHeight="1">
      <c r="A266" s="97"/>
      <c r="B266" s="98" t="s">
        <v>296</v>
      </c>
      <c r="C266" s="181">
        <v>0</v>
      </c>
      <c r="D266" s="181">
        <v>1</v>
      </c>
      <c r="E266" s="181">
        <v>0</v>
      </c>
      <c r="F266" s="181">
        <v>0</v>
      </c>
      <c r="G266" s="181">
        <v>0</v>
      </c>
      <c r="H266" s="181">
        <v>1</v>
      </c>
      <c r="I266" s="97"/>
      <c r="J266" s="97"/>
      <c r="K266" s="99"/>
      <c r="L266" s="8">
        <v>3400500491608</v>
      </c>
      <c r="M266" s="8">
        <v>3400500491608</v>
      </c>
      <c r="N266" s="68">
        <f t="shared" si="0"/>
        <v>1</v>
      </c>
      <c r="O266" s="68">
        <f t="shared" si="1"/>
        <v>0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spans="1:35" ht="21.75" customHeight="1">
      <c r="A267" s="97"/>
      <c r="B267" s="98" t="s">
        <v>758</v>
      </c>
      <c r="C267" s="181">
        <v>1</v>
      </c>
      <c r="D267" s="181">
        <v>0</v>
      </c>
      <c r="E267" s="181">
        <v>0</v>
      </c>
      <c r="F267" s="181">
        <v>0</v>
      </c>
      <c r="G267" s="181">
        <v>0</v>
      </c>
      <c r="H267" s="181">
        <v>1</v>
      </c>
      <c r="I267" s="97"/>
      <c r="J267" s="97"/>
      <c r="K267" s="99"/>
      <c r="L267" s="8">
        <v>3450101405368</v>
      </c>
      <c r="M267" s="8">
        <v>3450101405368</v>
      </c>
      <c r="N267" s="68">
        <f t="shared" si="0"/>
        <v>1</v>
      </c>
      <c r="O267" s="68">
        <f t="shared" si="1"/>
        <v>0</v>
      </c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spans="1:35" ht="21.75" customHeight="1">
      <c r="A268" s="97"/>
      <c r="B268" s="98" t="s">
        <v>300</v>
      </c>
      <c r="C268" s="181">
        <v>0</v>
      </c>
      <c r="D268" s="181">
        <v>1</v>
      </c>
      <c r="E268" s="181">
        <v>0</v>
      </c>
      <c r="F268" s="181">
        <v>0</v>
      </c>
      <c r="G268" s="181">
        <v>0</v>
      </c>
      <c r="H268" s="181">
        <v>1</v>
      </c>
      <c r="I268" s="97"/>
      <c r="J268" s="97"/>
      <c r="K268" s="99"/>
      <c r="L268" s="8">
        <v>3470600055109</v>
      </c>
      <c r="M268" s="8">
        <v>3470600055109</v>
      </c>
      <c r="N268" s="68">
        <f t="shared" si="0"/>
        <v>1</v>
      </c>
      <c r="O268" s="68">
        <f t="shared" si="1"/>
        <v>0</v>
      </c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spans="1:35" ht="21.75" customHeight="1">
      <c r="A269" s="97"/>
      <c r="B269" s="98" t="s">
        <v>298</v>
      </c>
      <c r="C269" s="181">
        <v>0</v>
      </c>
      <c r="D269" s="181">
        <v>1</v>
      </c>
      <c r="E269" s="181">
        <v>0</v>
      </c>
      <c r="F269" s="181">
        <v>0</v>
      </c>
      <c r="G269" s="181">
        <v>0</v>
      </c>
      <c r="H269" s="181">
        <v>1</v>
      </c>
      <c r="I269" s="97"/>
      <c r="J269" s="97"/>
      <c r="K269" s="99"/>
      <c r="L269" s="8">
        <v>3460600544827</v>
      </c>
      <c r="M269" s="8">
        <v>3460600544827</v>
      </c>
      <c r="N269" s="68">
        <f t="shared" si="0"/>
        <v>1</v>
      </c>
      <c r="O269" s="68">
        <f t="shared" si="1"/>
        <v>0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spans="1:35" ht="21.75" customHeight="1">
      <c r="A270" s="97"/>
      <c r="B270" s="98" t="s">
        <v>759</v>
      </c>
      <c r="C270" s="181">
        <v>0</v>
      </c>
      <c r="D270" s="181">
        <v>1</v>
      </c>
      <c r="E270" s="181">
        <v>0</v>
      </c>
      <c r="F270" s="181">
        <v>0</v>
      </c>
      <c r="G270" s="181">
        <v>0</v>
      </c>
      <c r="H270" s="181">
        <v>1</v>
      </c>
      <c r="I270" s="97"/>
      <c r="J270" s="97"/>
      <c r="K270" s="99"/>
      <c r="L270" s="8">
        <v>3479900017243</v>
      </c>
      <c r="M270" s="8">
        <v>3479900017243</v>
      </c>
      <c r="N270" s="68">
        <f t="shared" si="0"/>
        <v>1</v>
      </c>
      <c r="O270" s="68">
        <f t="shared" si="1"/>
        <v>0</v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spans="1:35" ht="21.75" customHeight="1">
      <c r="A271" s="97"/>
      <c r="B271" s="98" t="s">
        <v>295</v>
      </c>
      <c r="C271" s="181">
        <v>0</v>
      </c>
      <c r="D271" s="181">
        <v>1</v>
      </c>
      <c r="E271" s="181">
        <v>0</v>
      </c>
      <c r="F271" s="181">
        <v>0</v>
      </c>
      <c r="G271" s="181">
        <v>0</v>
      </c>
      <c r="H271" s="181">
        <v>1</v>
      </c>
      <c r="I271" s="97"/>
      <c r="J271" s="97"/>
      <c r="K271" s="99"/>
      <c r="L271" s="8">
        <v>3100502602701</v>
      </c>
      <c r="M271" s="8">
        <v>3100502602701</v>
      </c>
      <c r="N271" s="68">
        <f t="shared" si="0"/>
        <v>1</v>
      </c>
      <c r="O271" s="68">
        <f t="shared" si="1"/>
        <v>0</v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spans="1:35" ht="21.75" customHeight="1">
      <c r="A272" s="103">
        <v>3</v>
      </c>
      <c r="B272" s="104" t="s">
        <v>852</v>
      </c>
      <c r="C272" s="183">
        <v>2</v>
      </c>
      <c r="D272" s="183">
        <v>4</v>
      </c>
      <c r="E272" s="183">
        <v>0</v>
      </c>
      <c r="F272" s="183">
        <v>0</v>
      </c>
      <c r="G272" s="183">
        <v>0</v>
      </c>
      <c r="H272" s="183">
        <v>6</v>
      </c>
      <c r="I272" s="103"/>
      <c r="J272" s="103"/>
      <c r="K272" s="105"/>
      <c r="L272" s="58"/>
      <c r="M272" s="58"/>
      <c r="N272" s="68">
        <f t="shared" si="0"/>
        <v>0</v>
      </c>
      <c r="O272" s="68">
        <f t="shared" si="1"/>
        <v>6</v>
      </c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</row>
    <row r="273" spans="1:35" ht="21.75" customHeight="1">
      <c r="A273" s="97"/>
      <c r="B273" s="98" t="s">
        <v>297</v>
      </c>
      <c r="C273" s="181">
        <v>0</v>
      </c>
      <c r="D273" s="181">
        <v>1</v>
      </c>
      <c r="E273" s="181">
        <v>0</v>
      </c>
      <c r="F273" s="181">
        <v>0</v>
      </c>
      <c r="G273" s="181">
        <v>0</v>
      </c>
      <c r="H273" s="181">
        <v>1</v>
      </c>
      <c r="I273" s="97"/>
      <c r="J273" s="97"/>
      <c r="K273" s="99"/>
      <c r="L273" s="8">
        <v>3410601154160</v>
      </c>
      <c r="M273" s="8">
        <v>3410601154160</v>
      </c>
      <c r="N273" s="68">
        <f t="shared" si="0"/>
        <v>1</v>
      </c>
      <c r="O273" s="68">
        <f t="shared" si="1"/>
        <v>0</v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spans="1:35" ht="21.75" customHeight="1">
      <c r="A274" s="97"/>
      <c r="B274" s="98" t="s">
        <v>304</v>
      </c>
      <c r="C274" s="181">
        <v>0</v>
      </c>
      <c r="D274" s="181">
        <v>1</v>
      </c>
      <c r="E274" s="181">
        <v>0</v>
      </c>
      <c r="F274" s="181">
        <v>0</v>
      </c>
      <c r="G274" s="181">
        <v>0</v>
      </c>
      <c r="H274" s="181">
        <v>1</v>
      </c>
      <c r="I274" s="97"/>
      <c r="J274" s="97"/>
      <c r="K274" s="99"/>
      <c r="L274" s="8">
        <v>3480300750413</v>
      </c>
      <c r="M274" s="8">
        <v>3480300750413</v>
      </c>
      <c r="N274" s="68">
        <f t="shared" si="0"/>
        <v>1</v>
      </c>
      <c r="O274" s="68">
        <f t="shared" si="1"/>
        <v>0</v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spans="1:35" ht="21.75" customHeight="1">
      <c r="A275" s="97"/>
      <c r="B275" s="98" t="s">
        <v>288</v>
      </c>
      <c r="C275" s="181">
        <v>1</v>
      </c>
      <c r="D275" s="181">
        <v>0</v>
      </c>
      <c r="E275" s="181">
        <v>0</v>
      </c>
      <c r="F275" s="181">
        <v>0</v>
      </c>
      <c r="G275" s="181">
        <v>0</v>
      </c>
      <c r="H275" s="181">
        <v>1</v>
      </c>
      <c r="I275" s="97"/>
      <c r="J275" s="97"/>
      <c r="K275" s="99"/>
      <c r="L275" s="8">
        <v>3440800073852</v>
      </c>
      <c r="M275" s="8">
        <v>3440800073852</v>
      </c>
      <c r="N275" s="68">
        <f t="shared" si="0"/>
        <v>1</v>
      </c>
      <c r="O275" s="68">
        <f t="shared" si="1"/>
        <v>0</v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spans="1:35" ht="21.75" customHeight="1">
      <c r="A276" s="97"/>
      <c r="B276" s="98" t="s">
        <v>302</v>
      </c>
      <c r="C276" s="181">
        <v>0</v>
      </c>
      <c r="D276" s="181">
        <v>1</v>
      </c>
      <c r="E276" s="181">
        <v>0</v>
      </c>
      <c r="F276" s="181">
        <v>0</v>
      </c>
      <c r="G276" s="181">
        <v>0</v>
      </c>
      <c r="H276" s="181">
        <v>1</v>
      </c>
      <c r="I276" s="97"/>
      <c r="J276" s="97"/>
      <c r="K276" s="99"/>
      <c r="L276" s="8">
        <v>3480300026057</v>
      </c>
      <c r="M276" s="8">
        <v>3480300026057</v>
      </c>
      <c r="N276" s="68">
        <f t="shared" si="0"/>
        <v>1</v>
      </c>
      <c r="O276" s="68">
        <f t="shared" si="1"/>
        <v>0</v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spans="1:35" ht="21.75" customHeight="1">
      <c r="A277" s="97"/>
      <c r="B277" s="98" t="s">
        <v>761</v>
      </c>
      <c r="C277" s="181">
        <v>1</v>
      </c>
      <c r="D277" s="181">
        <v>0</v>
      </c>
      <c r="E277" s="181">
        <v>0</v>
      </c>
      <c r="F277" s="181">
        <v>0</v>
      </c>
      <c r="G277" s="181">
        <v>0</v>
      </c>
      <c r="H277" s="181">
        <v>1</v>
      </c>
      <c r="I277" s="97"/>
      <c r="J277" s="97"/>
      <c r="K277" s="99"/>
      <c r="L277" s="8">
        <v>3479900059442</v>
      </c>
      <c r="M277" s="8">
        <v>3479900059442</v>
      </c>
      <c r="N277" s="68">
        <f t="shared" si="0"/>
        <v>1</v>
      </c>
      <c r="O277" s="68">
        <f t="shared" si="1"/>
        <v>0</v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spans="1:35" ht="21.75" customHeight="1">
      <c r="A278" s="97"/>
      <c r="B278" s="98" t="s">
        <v>299</v>
      </c>
      <c r="C278" s="181">
        <v>0</v>
      </c>
      <c r="D278" s="181">
        <v>1</v>
      </c>
      <c r="E278" s="181">
        <v>0</v>
      </c>
      <c r="F278" s="181">
        <v>0</v>
      </c>
      <c r="G278" s="181">
        <v>0</v>
      </c>
      <c r="H278" s="181">
        <v>1</v>
      </c>
      <c r="I278" s="97"/>
      <c r="J278" s="97"/>
      <c r="K278" s="99"/>
      <c r="L278" s="8">
        <v>3470300039817</v>
      </c>
      <c r="M278" s="8">
        <v>3470300039817</v>
      </c>
      <c r="N278" s="68">
        <f t="shared" si="0"/>
        <v>1</v>
      </c>
      <c r="O278" s="68">
        <f t="shared" si="1"/>
        <v>0</v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spans="1:35" ht="21.75" customHeight="1">
      <c r="A279" s="103">
        <v>4</v>
      </c>
      <c r="B279" s="104" t="s">
        <v>853</v>
      </c>
      <c r="C279" s="183">
        <v>3</v>
      </c>
      <c r="D279" s="183">
        <v>2</v>
      </c>
      <c r="E279" s="183">
        <v>0</v>
      </c>
      <c r="F279" s="183">
        <v>0</v>
      </c>
      <c r="G279" s="183">
        <v>0</v>
      </c>
      <c r="H279" s="183">
        <v>5</v>
      </c>
      <c r="I279" s="103"/>
      <c r="J279" s="103"/>
      <c r="K279" s="105"/>
      <c r="L279" s="58"/>
      <c r="M279" s="58"/>
      <c r="N279" s="68">
        <f t="shared" si="0"/>
        <v>0</v>
      </c>
      <c r="O279" s="68">
        <f t="shared" si="1"/>
        <v>5</v>
      </c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</row>
    <row r="280" spans="1:35" ht="21.75" customHeight="1">
      <c r="A280" s="97"/>
      <c r="B280" s="98" t="s">
        <v>763</v>
      </c>
      <c r="C280" s="181">
        <v>0</v>
      </c>
      <c r="D280" s="181">
        <v>1</v>
      </c>
      <c r="E280" s="181">
        <v>0</v>
      </c>
      <c r="F280" s="181">
        <v>0</v>
      </c>
      <c r="G280" s="181">
        <v>0</v>
      </c>
      <c r="H280" s="181">
        <v>1</v>
      </c>
      <c r="I280" s="97"/>
      <c r="J280" s="97"/>
      <c r="K280" s="99"/>
      <c r="L280" s="8">
        <v>1471000022603</v>
      </c>
      <c r="M280" s="8">
        <v>1471000022603</v>
      </c>
      <c r="N280" s="68">
        <f t="shared" si="0"/>
        <v>1</v>
      </c>
      <c r="O280" s="68">
        <f t="shared" si="1"/>
        <v>0</v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spans="1:35" ht="21.75" customHeight="1">
      <c r="A281" s="97"/>
      <c r="B281" s="98" t="s">
        <v>287</v>
      </c>
      <c r="C281" s="181"/>
      <c r="D281" s="181"/>
      <c r="E281" s="181"/>
      <c r="F281" s="181"/>
      <c r="G281" s="181"/>
      <c r="H281" s="181">
        <v>0</v>
      </c>
      <c r="I281" s="97"/>
      <c r="J281" s="97"/>
      <c r="K281" s="99"/>
      <c r="L281" s="8">
        <v>3480100194410</v>
      </c>
      <c r="M281" s="8"/>
      <c r="N281" s="68">
        <f t="shared" si="0"/>
        <v>0</v>
      </c>
      <c r="O281" s="68">
        <f t="shared" si="1"/>
        <v>0</v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spans="1:35" ht="21.75" customHeight="1">
      <c r="A282" s="97"/>
      <c r="B282" s="98" t="s">
        <v>309</v>
      </c>
      <c r="C282" s="181">
        <v>1</v>
      </c>
      <c r="D282" s="181">
        <v>0</v>
      </c>
      <c r="E282" s="181">
        <v>0</v>
      </c>
      <c r="F282" s="181">
        <v>0</v>
      </c>
      <c r="G282" s="181">
        <v>0</v>
      </c>
      <c r="H282" s="181">
        <v>1</v>
      </c>
      <c r="I282" s="97"/>
      <c r="J282" s="97"/>
      <c r="K282" s="99"/>
      <c r="L282" s="8">
        <v>3461300281295</v>
      </c>
      <c r="M282" s="8">
        <v>3461300281295</v>
      </c>
      <c r="N282" s="68">
        <f t="shared" si="0"/>
        <v>1</v>
      </c>
      <c r="O282" s="68">
        <f t="shared" si="1"/>
        <v>0</v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spans="1:35" ht="21.75" customHeight="1">
      <c r="A283" s="97"/>
      <c r="B283" s="98" t="s">
        <v>764</v>
      </c>
      <c r="C283" s="181">
        <v>1</v>
      </c>
      <c r="D283" s="181">
        <v>0</v>
      </c>
      <c r="E283" s="181">
        <v>0</v>
      </c>
      <c r="F283" s="181">
        <v>0</v>
      </c>
      <c r="G283" s="181">
        <v>0</v>
      </c>
      <c r="H283" s="181">
        <v>1</v>
      </c>
      <c r="I283" s="97"/>
      <c r="J283" s="97"/>
      <c r="K283" s="99"/>
      <c r="L283" s="8">
        <v>3489900013272</v>
      </c>
      <c r="M283" s="8">
        <v>3489900013272</v>
      </c>
      <c r="N283" s="68">
        <f t="shared" si="0"/>
        <v>1</v>
      </c>
      <c r="O283" s="68">
        <f t="shared" si="1"/>
        <v>0</v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spans="1:35" ht="21.75" customHeight="1">
      <c r="A284" s="97"/>
      <c r="B284" s="98" t="s">
        <v>765</v>
      </c>
      <c r="C284" s="181">
        <v>1</v>
      </c>
      <c r="D284" s="181">
        <v>0</v>
      </c>
      <c r="E284" s="181">
        <v>0</v>
      </c>
      <c r="F284" s="181">
        <v>0</v>
      </c>
      <c r="G284" s="181">
        <v>0</v>
      </c>
      <c r="H284" s="181">
        <v>1</v>
      </c>
      <c r="I284" s="97"/>
      <c r="J284" s="97"/>
      <c r="K284" s="99"/>
      <c r="L284" s="8">
        <v>3409900118139</v>
      </c>
      <c r="M284" s="8">
        <v>3409900118139</v>
      </c>
      <c r="N284" s="68">
        <f t="shared" si="0"/>
        <v>1</v>
      </c>
      <c r="O284" s="68">
        <f t="shared" si="1"/>
        <v>0</v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spans="1:35" ht="21.75" customHeight="1">
      <c r="A285" s="97"/>
      <c r="B285" s="98" t="s">
        <v>325</v>
      </c>
      <c r="C285" s="181">
        <v>0</v>
      </c>
      <c r="D285" s="181">
        <v>1</v>
      </c>
      <c r="E285" s="181">
        <v>0</v>
      </c>
      <c r="F285" s="181">
        <v>0</v>
      </c>
      <c r="G285" s="181">
        <v>0</v>
      </c>
      <c r="H285" s="181">
        <v>1</v>
      </c>
      <c r="I285" s="97"/>
      <c r="J285" s="97"/>
      <c r="K285" s="99"/>
      <c r="L285" s="8">
        <v>3479900194927</v>
      </c>
      <c r="M285" s="8">
        <v>3479900194927</v>
      </c>
      <c r="N285" s="68">
        <f t="shared" si="0"/>
        <v>1</v>
      </c>
      <c r="O285" s="68">
        <f t="shared" si="1"/>
        <v>0</v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spans="1:35" ht="21.75" customHeight="1">
      <c r="A286" s="119"/>
      <c r="B286" s="120" t="s">
        <v>721</v>
      </c>
      <c r="C286" s="185">
        <v>4</v>
      </c>
      <c r="D286" s="185">
        <v>14</v>
      </c>
      <c r="E286" s="185">
        <v>2</v>
      </c>
      <c r="F286" s="185">
        <v>4</v>
      </c>
      <c r="G286" s="185">
        <v>0</v>
      </c>
      <c r="H286" s="185">
        <v>24</v>
      </c>
      <c r="I286" s="119"/>
      <c r="J286" s="119"/>
      <c r="K286" s="121" t="s">
        <v>51</v>
      </c>
      <c r="L286" s="123"/>
      <c r="M286" s="123"/>
      <c r="N286" s="124">
        <f t="shared" si="0"/>
        <v>0</v>
      </c>
      <c r="O286" s="68">
        <f t="shared" si="1"/>
        <v>24</v>
      </c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</row>
    <row r="287" spans="1:35" ht="21.75" customHeight="1">
      <c r="A287" s="126">
        <v>1</v>
      </c>
      <c r="B287" s="127" t="s">
        <v>263</v>
      </c>
      <c r="C287" s="186">
        <v>0</v>
      </c>
      <c r="D287" s="186">
        <v>0</v>
      </c>
      <c r="E287" s="186">
        <v>1</v>
      </c>
      <c r="F287" s="186">
        <v>0</v>
      </c>
      <c r="G287" s="186">
        <v>0</v>
      </c>
      <c r="H287" s="186">
        <v>1</v>
      </c>
      <c r="I287" s="126"/>
      <c r="J287" s="126"/>
      <c r="K287" s="128" t="s">
        <v>51</v>
      </c>
      <c r="L287" s="130"/>
      <c r="M287" s="130"/>
      <c r="N287" s="131">
        <f t="shared" si="0"/>
        <v>0</v>
      </c>
      <c r="O287" s="68">
        <f t="shared" si="1"/>
        <v>1</v>
      </c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  <c r="AA287" s="132"/>
      <c r="AB287" s="132"/>
      <c r="AC287" s="132"/>
      <c r="AD287" s="132"/>
      <c r="AE287" s="132"/>
      <c r="AF287" s="132"/>
      <c r="AG287" s="132"/>
      <c r="AH287" s="132"/>
      <c r="AI287" s="132"/>
    </row>
    <row r="288" spans="1:35" ht="21.75" customHeight="1">
      <c r="A288" s="126"/>
      <c r="B288" s="133" t="s">
        <v>262</v>
      </c>
      <c r="C288" s="187">
        <v>0</v>
      </c>
      <c r="D288" s="187">
        <v>0</v>
      </c>
      <c r="E288" s="187">
        <v>1</v>
      </c>
      <c r="F288" s="187">
        <v>0</v>
      </c>
      <c r="G288" s="187">
        <v>0</v>
      </c>
      <c r="H288" s="187">
        <v>1</v>
      </c>
      <c r="I288" s="126"/>
      <c r="J288" s="126"/>
      <c r="K288" s="134"/>
      <c r="L288" s="140" t="s">
        <v>261</v>
      </c>
      <c r="M288" s="140" t="s">
        <v>261</v>
      </c>
      <c r="N288" s="131">
        <f t="shared" si="0"/>
        <v>1</v>
      </c>
      <c r="O288" s="68">
        <f t="shared" si="1"/>
        <v>0</v>
      </c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  <c r="AA288" s="132"/>
      <c r="AB288" s="132"/>
      <c r="AC288" s="132"/>
      <c r="AD288" s="132"/>
      <c r="AE288" s="132"/>
      <c r="AF288" s="132"/>
      <c r="AG288" s="132"/>
      <c r="AH288" s="132"/>
      <c r="AI288" s="132"/>
    </row>
    <row r="289" spans="1:35" ht="21.75" customHeight="1">
      <c r="A289" s="126">
        <v>2</v>
      </c>
      <c r="B289" s="127" t="s">
        <v>266</v>
      </c>
      <c r="C289" s="186">
        <v>2</v>
      </c>
      <c r="D289" s="186">
        <v>4</v>
      </c>
      <c r="E289" s="186">
        <v>0</v>
      </c>
      <c r="F289" s="186">
        <v>0</v>
      </c>
      <c r="G289" s="186">
        <v>0</v>
      </c>
      <c r="H289" s="186">
        <v>6</v>
      </c>
      <c r="I289" s="126"/>
      <c r="J289" s="126"/>
      <c r="K289" s="134"/>
      <c r="L289" s="130"/>
      <c r="M289" s="130"/>
      <c r="N289" s="131">
        <f t="shared" si="0"/>
        <v>0</v>
      </c>
      <c r="O289" s="68">
        <f t="shared" si="1"/>
        <v>6</v>
      </c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  <c r="AA289" s="132"/>
      <c r="AB289" s="132"/>
      <c r="AC289" s="132"/>
      <c r="AD289" s="132"/>
      <c r="AE289" s="132"/>
      <c r="AF289" s="132"/>
      <c r="AG289" s="132"/>
      <c r="AH289" s="132"/>
      <c r="AI289" s="132"/>
    </row>
    <row r="290" spans="1:35" ht="21.75" customHeight="1">
      <c r="A290" s="126"/>
      <c r="B290" s="133" t="s">
        <v>273</v>
      </c>
      <c r="C290" s="187">
        <v>1</v>
      </c>
      <c r="D290" s="187">
        <v>0</v>
      </c>
      <c r="E290" s="187">
        <v>0</v>
      </c>
      <c r="F290" s="187">
        <v>0</v>
      </c>
      <c r="G290" s="187">
        <v>0</v>
      </c>
      <c r="H290" s="187">
        <v>1</v>
      </c>
      <c r="I290" s="126"/>
      <c r="J290" s="126"/>
      <c r="K290" s="134"/>
      <c r="L290" s="140">
        <v>3410100281673</v>
      </c>
      <c r="M290" s="140">
        <v>3410100281673</v>
      </c>
      <c r="N290" s="131">
        <f t="shared" si="0"/>
        <v>1</v>
      </c>
      <c r="O290" s="68">
        <f t="shared" si="1"/>
        <v>0</v>
      </c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  <c r="AA290" s="132"/>
      <c r="AB290" s="132"/>
      <c r="AC290" s="132"/>
      <c r="AD290" s="132"/>
      <c r="AE290" s="132"/>
      <c r="AF290" s="132"/>
      <c r="AG290" s="132"/>
      <c r="AH290" s="132"/>
      <c r="AI290" s="132"/>
    </row>
    <row r="291" spans="1:35" ht="21.75" customHeight="1">
      <c r="A291" s="126"/>
      <c r="B291" s="133" t="s">
        <v>274</v>
      </c>
      <c r="C291" s="187">
        <v>1</v>
      </c>
      <c r="D291" s="187">
        <v>0</v>
      </c>
      <c r="E291" s="187">
        <v>0</v>
      </c>
      <c r="F291" s="187">
        <v>0</v>
      </c>
      <c r="G291" s="187">
        <v>0</v>
      </c>
      <c r="H291" s="187">
        <v>1</v>
      </c>
      <c r="I291" s="126"/>
      <c r="J291" s="126"/>
      <c r="K291" s="134"/>
      <c r="L291" s="140">
        <v>3471300158159</v>
      </c>
      <c r="M291" s="140">
        <v>3471300158159</v>
      </c>
      <c r="N291" s="131">
        <f t="shared" si="0"/>
        <v>1</v>
      </c>
      <c r="O291" s="68">
        <f t="shared" si="1"/>
        <v>0</v>
      </c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  <c r="AA291" s="132"/>
      <c r="AB291" s="132"/>
      <c r="AC291" s="132"/>
      <c r="AD291" s="132"/>
      <c r="AE291" s="132"/>
      <c r="AF291" s="132"/>
      <c r="AG291" s="132"/>
      <c r="AH291" s="132"/>
      <c r="AI291" s="132"/>
    </row>
    <row r="292" spans="1:35" ht="21.75" customHeight="1">
      <c r="A292" s="126"/>
      <c r="B292" s="133" t="s">
        <v>276</v>
      </c>
      <c r="C292" s="187">
        <v>0</v>
      </c>
      <c r="D292" s="187">
        <v>1</v>
      </c>
      <c r="E292" s="187">
        <v>0</v>
      </c>
      <c r="F292" s="187">
        <v>0</v>
      </c>
      <c r="G292" s="187">
        <v>0</v>
      </c>
      <c r="H292" s="187">
        <v>1</v>
      </c>
      <c r="I292" s="126"/>
      <c r="J292" s="126"/>
      <c r="K292" s="134"/>
      <c r="L292" s="140">
        <v>1410900048632</v>
      </c>
      <c r="M292" s="140">
        <v>1410900048632</v>
      </c>
      <c r="N292" s="131">
        <f t="shared" si="0"/>
        <v>1</v>
      </c>
      <c r="O292" s="68">
        <f t="shared" si="1"/>
        <v>0</v>
      </c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  <c r="AA292" s="132"/>
      <c r="AB292" s="132"/>
      <c r="AC292" s="132"/>
      <c r="AD292" s="132"/>
      <c r="AE292" s="132"/>
      <c r="AF292" s="132"/>
      <c r="AG292" s="132"/>
      <c r="AH292" s="132"/>
      <c r="AI292" s="132"/>
    </row>
    <row r="293" spans="1:35" ht="21.75" customHeight="1">
      <c r="A293" s="126"/>
      <c r="B293" s="133" t="s">
        <v>280</v>
      </c>
      <c r="C293" s="187">
        <v>0</v>
      </c>
      <c r="D293" s="187">
        <v>1</v>
      </c>
      <c r="E293" s="187">
        <v>0</v>
      </c>
      <c r="F293" s="187">
        <v>0</v>
      </c>
      <c r="G293" s="187">
        <v>0</v>
      </c>
      <c r="H293" s="187">
        <v>1</v>
      </c>
      <c r="I293" s="126"/>
      <c r="J293" s="155" t="s">
        <v>854</v>
      </c>
      <c r="K293" s="134"/>
      <c r="L293" s="140">
        <v>1479900017689</v>
      </c>
      <c r="M293" s="140">
        <v>1479900017689</v>
      </c>
      <c r="N293" s="131">
        <f t="shared" si="0"/>
        <v>1</v>
      </c>
      <c r="O293" s="68">
        <f t="shared" si="1"/>
        <v>0</v>
      </c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  <c r="AA293" s="132"/>
      <c r="AB293" s="132"/>
      <c r="AC293" s="132"/>
      <c r="AD293" s="132"/>
      <c r="AE293" s="132"/>
      <c r="AF293" s="132"/>
      <c r="AG293" s="132"/>
      <c r="AH293" s="132"/>
      <c r="AI293" s="132"/>
    </row>
    <row r="294" spans="1:35" ht="21.75" customHeight="1">
      <c r="A294" s="126"/>
      <c r="B294" s="133" t="s">
        <v>282</v>
      </c>
      <c r="C294" s="187">
        <v>0</v>
      </c>
      <c r="D294" s="187">
        <v>1</v>
      </c>
      <c r="E294" s="187">
        <v>0</v>
      </c>
      <c r="F294" s="187">
        <v>0</v>
      </c>
      <c r="G294" s="187">
        <v>0</v>
      </c>
      <c r="H294" s="187">
        <v>1</v>
      </c>
      <c r="I294" s="126"/>
      <c r="J294" s="126"/>
      <c r="K294" s="134"/>
      <c r="L294" s="140">
        <v>3140500078908</v>
      </c>
      <c r="M294" s="140">
        <v>3140500078908</v>
      </c>
      <c r="N294" s="131">
        <f t="shared" si="0"/>
        <v>1</v>
      </c>
      <c r="O294" s="68">
        <f t="shared" si="1"/>
        <v>0</v>
      </c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  <c r="AA294" s="132"/>
      <c r="AB294" s="132"/>
      <c r="AC294" s="132"/>
      <c r="AD294" s="132"/>
      <c r="AE294" s="132"/>
      <c r="AF294" s="132"/>
      <c r="AG294" s="132"/>
      <c r="AH294" s="132"/>
      <c r="AI294" s="132"/>
    </row>
    <row r="295" spans="1:35" ht="21.75" customHeight="1">
      <c r="A295" s="126"/>
      <c r="B295" s="133" t="s">
        <v>284</v>
      </c>
      <c r="C295" s="187">
        <v>0</v>
      </c>
      <c r="D295" s="187">
        <v>1</v>
      </c>
      <c r="E295" s="187">
        <v>0</v>
      </c>
      <c r="F295" s="187">
        <v>0</v>
      </c>
      <c r="G295" s="187">
        <v>0</v>
      </c>
      <c r="H295" s="187">
        <v>1</v>
      </c>
      <c r="I295" s="126"/>
      <c r="J295" s="126"/>
      <c r="K295" s="134"/>
      <c r="L295" s="140">
        <v>3470100170057</v>
      </c>
      <c r="M295" s="140">
        <v>3470100170057</v>
      </c>
      <c r="N295" s="131">
        <f t="shared" si="0"/>
        <v>1</v>
      </c>
      <c r="O295" s="68">
        <f t="shared" si="1"/>
        <v>0</v>
      </c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132"/>
      <c r="AB295" s="132"/>
      <c r="AC295" s="132"/>
      <c r="AD295" s="132"/>
      <c r="AE295" s="132"/>
      <c r="AF295" s="132"/>
      <c r="AG295" s="132"/>
      <c r="AH295" s="132"/>
      <c r="AI295" s="132"/>
    </row>
    <row r="296" spans="1:35" ht="21.75" customHeight="1">
      <c r="A296" s="126"/>
      <c r="B296" s="133" t="s">
        <v>789</v>
      </c>
      <c r="C296" s="187"/>
      <c r="D296" s="187"/>
      <c r="E296" s="187"/>
      <c r="F296" s="187"/>
      <c r="G296" s="187"/>
      <c r="H296" s="187"/>
      <c r="I296" s="126"/>
      <c r="J296" s="155" t="s">
        <v>855</v>
      </c>
      <c r="K296" s="134"/>
      <c r="L296" s="140"/>
      <c r="M296" s="140"/>
      <c r="N296" s="131"/>
      <c r="O296" s="68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  <c r="AA296" s="132"/>
      <c r="AB296" s="132"/>
      <c r="AC296" s="132"/>
      <c r="AD296" s="132"/>
      <c r="AE296" s="132"/>
      <c r="AF296" s="132"/>
      <c r="AG296" s="132"/>
      <c r="AH296" s="132"/>
      <c r="AI296" s="132"/>
    </row>
    <row r="297" spans="1:35" ht="21.75" customHeight="1">
      <c r="A297" s="126">
        <v>3</v>
      </c>
      <c r="B297" s="127" t="s">
        <v>289</v>
      </c>
      <c r="C297" s="186">
        <v>1</v>
      </c>
      <c r="D297" s="186">
        <v>0</v>
      </c>
      <c r="E297" s="186">
        <v>0</v>
      </c>
      <c r="F297" s="186">
        <v>1</v>
      </c>
      <c r="G297" s="186">
        <v>0</v>
      </c>
      <c r="H297" s="186">
        <v>2</v>
      </c>
      <c r="I297" s="126"/>
      <c r="J297" s="126"/>
      <c r="K297" s="134"/>
      <c r="L297" s="130"/>
      <c r="M297" s="130"/>
      <c r="N297" s="131">
        <f t="shared" ref="N297:N432" si="2">COUNTIF($M:$M,M297)</f>
        <v>0</v>
      </c>
      <c r="O297" s="68">
        <f t="shared" ref="O297:O432" si="3">H297-N297</f>
        <v>2</v>
      </c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  <c r="AA297" s="132"/>
      <c r="AB297" s="132"/>
      <c r="AC297" s="132"/>
      <c r="AD297" s="132"/>
      <c r="AE297" s="132"/>
      <c r="AF297" s="132"/>
      <c r="AG297" s="132"/>
      <c r="AH297" s="132"/>
      <c r="AI297" s="132"/>
    </row>
    <row r="298" spans="1:35" ht="21.75" customHeight="1">
      <c r="A298" s="126"/>
      <c r="B298" s="133" t="s">
        <v>294</v>
      </c>
      <c r="C298" s="187">
        <v>1</v>
      </c>
      <c r="D298" s="187">
        <v>0</v>
      </c>
      <c r="E298" s="187">
        <v>0</v>
      </c>
      <c r="F298" s="187">
        <v>0</v>
      </c>
      <c r="G298" s="187">
        <v>0</v>
      </c>
      <c r="H298" s="187">
        <v>1</v>
      </c>
      <c r="I298" s="126"/>
      <c r="J298" s="126"/>
      <c r="K298" s="134"/>
      <c r="L298" s="140">
        <v>3480800086822</v>
      </c>
      <c r="M298" s="140">
        <v>3480800086822</v>
      </c>
      <c r="N298" s="131">
        <f t="shared" si="2"/>
        <v>1</v>
      </c>
      <c r="O298" s="68">
        <f t="shared" si="3"/>
        <v>0</v>
      </c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  <c r="AA298" s="132"/>
      <c r="AB298" s="132"/>
      <c r="AC298" s="132"/>
      <c r="AD298" s="132"/>
      <c r="AE298" s="132"/>
      <c r="AF298" s="132"/>
      <c r="AG298" s="132"/>
      <c r="AH298" s="132"/>
      <c r="AI298" s="132"/>
    </row>
    <row r="299" spans="1:35" ht="21.75" customHeight="1">
      <c r="A299" s="126"/>
      <c r="B299" s="133" t="s">
        <v>305</v>
      </c>
      <c r="C299" s="187">
        <v>0</v>
      </c>
      <c r="D299" s="187">
        <v>0</v>
      </c>
      <c r="E299" s="187">
        <v>0</v>
      </c>
      <c r="F299" s="187">
        <v>1</v>
      </c>
      <c r="G299" s="187">
        <v>0</v>
      </c>
      <c r="H299" s="187">
        <v>1</v>
      </c>
      <c r="I299" s="126"/>
      <c r="J299" s="126"/>
      <c r="K299" s="134"/>
      <c r="L299" s="140">
        <v>3450100352074</v>
      </c>
      <c r="M299" s="140">
        <v>3450100352074</v>
      </c>
      <c r="N299" s="131">
        <f t="shared" si="2"/>
        <v>1</v>
      </c>
      <c r="O299" s="68">
        <f t="shared" si="3"/>
        <v>0</v>
      </c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  <c r="AA299" s="132"/>
      <c r="AB299" s="132"/>
      <c r="AC299" s="132"/>
      <c r="AD299" s="132"/>
      <c r="AE299" s="132"/>
      <c r="AF299" s="132"/>
      <c r="AG299" s="132"/>
      <c r="AH299" s="132"/>
      <c r="AI299" s="132"/>
    </row>
    <row r="300" spans="1:35" ht="21.75" customHeight="1">
      <c r="A300" s="126">
        <v>4</v>
      </c>
      <c r="B300" s="127" t="s">
        <v>307</v>
      </c>
      <c r="C300" s="186">
        <v>1</v>
      </c>
      <c r="D300" s="186">
        <v>10</v>
      </c>
      <c r="E300" s="186">
        <v>1</v>
      </c>
      <c r="F300" s="186">
        <v>3</v>
      </c>
      <c r="G300" s="186">
        <v>0</v>
      </c>
      <c r="H300" s="186">
        <v>15</v>
      </c>
      <c r="I300" s="126"/>
      <c r="J300" s="126"/>
      <c r="K300" s="134"/>
      <c r="L300" s="130"/>
      <c r="M300" s="130"/>
      <c r="N300" s="131">
        <f t="shared" si="2"/>
        <v>0</v>
      </c>
      <c r="O300" s="68">
        <f t="shared" si="3"/>
        <v>15</v>
      </c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  <c r="AA300" s="132"/>
      <c r="AB300" s="132"/>
      <c r="AC300" s="132"/>
      <c r="AD300" s="132"/>
      <c r="AE300" s="132"/>
      <c r="AF300" s="132"/>
      <c r="AG300" s="132"/>
      <c r="AH300" s="132"/>
      <c r="AI300" s="132"/>
    </row>
    <row r="301" spans="1:35" ht="21.75" customHeight="1">
      <c r="A301" s="126"/>
      <c r="B301" s="133" t="s">
        <v>306</v>
      </c>
      <c r="C301" s="187">
        <v>1</v>
      </c>
      <c r="D301" s="187">
        <v>0</v>
      </c>
      <c r="E301" s="187">
        <v>0</v>
      </c>
      <c r="F301" s="187">
        <v>0</v>
      </c>
      <c r="G301" s="187">
        <v>0</v>
      </c>
      <c r="H301" s="187">
        <v>1</v>
      </c>
      <c r="I301" s="126"/>
      <c r="J301" s="126"/>
      <c r="K301" s="134"/>
      <c r="L301" s="140">
        <v>3460300108029</v>
      </c>
      <c r="M301" s="140">
        <v>3460300108029</v>
      </c>
      <c r="N301" s="131">
        <f t="shared" si="2"/>
        <v>1</v>
      </c>
      <c r="O301" s="68">
        <f t="shared" si="3"/>
        <v>0</v>
      </c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  <c r="AA301" s="132"/>
      <c r="AB301" s="132"/>
      <c r="AC301" s="132"/>
      <c r="AD301" s="132"/>
      <c r="AE301" s="132"/>
      <c r="AF301" s="132"/>
      <c r="AG301" s="132"/>
      <c r="AH301" s="132"/>
      <c r="AI301" s="132"/>
    </row>
    <row r="302" spans="1:35" ht="21.75" customHeight="1">
      <c r="A302" s="126"/>
      <c r="B302" s="133" t="s">
        <v>313</v>
      </c>
      <c r="C302" s="187">
        <v>0</v>
      </c>
      <c r="D302" s="187">
        <v>1</v>
      </c>
      <c r="E302" s="187">
        <v>0</v>
      </c>
      <c r="F302" s="187">
        <v>0</v>
      </c>
      <c r="G302" s="187">
        <v>0</v>
      </c>
      <c r="H302" s="187">
        <v>1</v>
      </c>
      <c r="I302" s="126"/>
      <c r="J302" s="126"/>
      <c r="K302" s="134"/>
      <c r="L302" s="140">
        <v>1360400016899</v>
      </c>
      <c r="M302" s="140">
        <v>1360400016899</v>
      </c>
      <c r="N302" s="131">
        <f t="shared" si="2"/>
        <v>1</v>
      </c>
      <c r="O302" s="68">
        <f t="shared" si="3"/>
        <v>0</v>
      </c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  <c r="AA302" s="132"/>
      <c r="AB302" s="132"/>
      <c r="AC302" s="132"/>
      <c r="AD302" s="132"/>
      <c r="AE302" s="132"/>
      <c r="AF302" s="132"/>
      <c r="AG302" s="132"/>
      <c r="AH302" s="132"/>
      <c r="AI302" s="132"/>
    </row>
    <row r="303" spans="1:35" ht="21.75" customHeight="1">
      <c r="A303" s="126"/>
      <c r="B303" s="133" t="s">
        <v>314</v>
      </c>
      <c r="C303" s="187">
        <v>0</v>
      </c>
      <c r="D303" s="187">
        <v>1</v>
      </c>
      <c r="E303" s="187">
        <v>0</v>
      </c>
      <c r="F303" s="187">
        <v>0</v>
      </c>
      <c r="G303" s="187">
        <v>0</v>
      </c>
      <c r="H303" s="187">
        <v>1</v>
      </c>
      <c r="I303" s="126"/>
      <c r="J303" s="126"/>
      <c r="K303" s="134"/>
      <c r="L303" s="140">
        <v>1470100065508</v>
      </c>
      <c r="M303" s="140">
        <v>1470100065508</v>
      </c>
      <c r="N303" s="131">
        <f t="shared" si="2"/>
        <v>1</v>
      </c>
      <c r="O303" s="68">
        <f t="shared" si="3"/>
        <v>0</v>
      </c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  <c r="AA303" s="132"/>
      <c r="AB303" s="132"/>
      <c r="AC303" s="132"/>
      <c r="AD303" s="132"/>
      <c r="AE303" s="132"/>
      <c r="AF303" s="132"/>
      <c r="AG303" s="132"/>
      <c r="AH303" s="132"/>
      <c r="AI303" s="132"/>
    </row>
    <row r="304" spans="1:35" ht="21.75" customHeight="1">
      <c r="A304" s="126"/>
      <c r="B304" s="133" t="s">
        <v>315</v>
      </c>
      <c r="C304" s="187">
        <v>0</v>
      </c>
      <c r="D304" s="187">
        <v>1</v>
      </c>
      <c r="E304" s="187">
        <v>0</v>
      </c>
      <c r="F304" s="187">
        <v>0</v>
      </c>
      <c r="G304" s="187">
        <v>0</v>
      </c>
      <c r="H304" s="187">
        <v>1</v>
      </c>
      <c r="I304" s="126"/>
      <c r="J304" s="126"/>
      <c r="K304" s="134"/>
      <c r="L304" s="140">
        <v>1471400005323</v>
      </c>
      <c r="M304" s="140">
        <v>1471400005323</v>
      </c>
      <c r="N304" s="131">
        <f t="shared" si="2"/>
        <v>1</v>
      </c>
      <c r="O304" s="68">
        <f t="shared" si="3"/>
        <v>0</v>
      </c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  <c r="AA304" s="132"/>
      <c r="AB304" s="132"/>
      <c r="AC304" s="132"/>
      <c r="AD304" s="132"/>
      <c r="AE304" s="132"/>
      <c r="AF304" s="132"/>
      <c r="AG304" s="132"/>
      <c r="AH304" s="132"/>
      <c r="AI304" s="132"/>
    </row>
    <row r="305" spans="1:35" ht="21.75" customHeight="1">
      <c r="A305" s="126"/>
      <c r="B305" s="133" t="s">
        <v>317</v>
      </c>
      <c r="C305" s="187">
        <v>0</v>
      </c>
      <c r="D305" s="187">
        <v>1</v>
      </c>
      <c r="E305" s="187">
        <v>0</v>
      </c>
      <c r="F305" s="187">
        <v>0</v>
      </c>
      <c r="G305" s="187">
        <v>0</v>
      </c>
      <c r="H305" s="187">
        <v>1</v>
      </c>
      <c r="I305" s="126"/>
      <c r="J305" s="155" t="s">
        <v>856</v>
      </c>
      <c r="K305" s="134" t="s">
        <v>794</v>
      </c>
      <c r="L305" s="140">
        <v>1480800012059</v>
      </c>
      <c r="M305" s="140">
        <v>1480800012059</v>
      </c>
      <c r="N305" s="131">
        <f t="shared" si="2"/>
        <v>1</v>
      </c>
      <c r="O305" s="68">
        <f t="shared" si="3"/>
        <v>0</v>
      </c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  <c r="AA305" s="132"/>
      <c r="AB305" s="132"/>
      <c r="AC305" s="132"/>
      <c r="AD305" s="132"/>
      <c r="AE305" s="132"/>
      <c r="AF305" s="132"/>
      <c r="AG305" s="132"/>
      <c r="AH305" s="132"/>
      <c r="AI305" s="132"/>
    </row>
    <row r="306" spans="1:35" ht="21.75" customHeight="1">
      <c r="A306" s="126"/>
      <c r="B306" s="133" t="s">
        <v>318</v>
      </c>
      <c r="C306" s="187">
        <v>0</v>
      </c>
      <c r="D306" s="187">
        <v>1</v>
      </c>
      <c r="E306" s="187">
        <v>0</v>
      </c>
      <c r="F306" s="187">
        <v>0</v>
      </c>
      <c r="G306" s="187">
        <v>0</v>
      </c>
      <c r="H306" s="187">
        <v>1</v>
      </c>
      <c r="I306" s="126"/>
      <c r="J306" s="126"/>
      <c r="K306" s="134"/>
      <c r="L306" s="140">
        <v>1809900023910</v>
      </c>
      <c r="M306" s="140">
        <v>1809900023910</v>
      </c>
      <c r="N306" s="131">
        <f t="shared" si="2"/>
        <v>1</v>
      </c>
      <c r="O306" s="68">
        <f t="shared" si="3"/>
        <v>0</v>
      </c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  <c r="AA306" s="132"/>
      <c r="AB306" s="132"/>
      <c r="AC306" s="132"/>
      <c r="AD306" s="132"/>
      <c r="AE306" s="132"/>
      <c r="AF306" s="132"/>
      <c r="AG306" s="132"/>
      <c r="AH306" s="132"/>
      <c r="AI306" s="132"/>
    </row>
    <row r="307" spans="1:35" ht="21.75" customHeight="1">
      <c r="A307" s="126"/>
      <c r="B307" s="133" t="s">
        <v>319</v>
      </c>
      <c r="C307" s="187">
        <v>0</v>
      </c>
      <c r="D307" s="187">
        <v>1</v>
      </c>
      <c r="E307" s="187">
        <v>0</v>
      </c>
      <c r="F307" s="187">
        <v>0</v>
      </c>
      <c r="G307" s="187">
        <v>0</v>
      </c>
      <c r="H307" s="187">
        <v>1</v>
      </c>
      <c r="I307" s="126"/>
      <c r="J307" s="126"/>
      <c r="K307" s="134"/>
      <c r="L307" s="140">
        <v>3250100693981</v>
      </c>
      <c r="M307" s="140">
        <v>3250100693981</v>
      </c>
      <c r="N307" s="131">
        <f t="shared" si="2"/>
        <v>1</v>
      </c>
      <c r="O307" s="68">
        <f t="shared" si="3"/>
        <v>0</v>
      </c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  <c r="AA307" s="132"/>
      <c r="AB307" s="132"/>
      <c r="AC307" s="132"/>
      <c r="AD307" s="132"/>
      <c r="AE307" s="132"/>
      <c r="AF307" s="132"/>
      <c r="AG307" s="132"/>
      <c r="AH307" s="132"/>
      <c r="AI307" s="132"/>
    </row>
    <row r="308" spans="1:35" ht="21.75" customHeight="1">
      <c r="A308" s="126"/>
      <c r="B308" s="133" t="s">
        <v>320</v>
      </c>
      <c r="C308" s="187">
        <v>0</v>
      </c>
      <c r="D308" s="187">
        <v>1</v>
      </c>
      <c r="E308" s="187">
        <v>0</v>
      </c>
      <c r="F308" s="187">
        <v>0</v>
      </c>
      <c r="G308" s="187">
        <v>0</v>
      </c>
      <c r="H308" s="187">
        <v>1</v>
      </c>
      <c r="I308" s="126"/>
      <c r="J308" s="126"/>
      <c r="K308" s="134"/>
      <c r="L308" s="140">
        <v>3301300606667</v>
      </c>
      <c r="M308" s="140">
        <v>3301300606667</v>
      </c>
      <c r="N308" s="131">
        <f t="shared" si="2"/>
        <v>1</v>
      </c>
      <c r="O308" s="68">
        <f t="shared" si="3"/>
        <v>0</v>
      </c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  <c r="AA308" s="132"/>
      <c r="AB308" s="132"/>
      <c r="AC308" s="132"/>
      <c r="AD308" s="132"/>
      <c r="AE308" s="132"/>
      <c r="AF308" s="132"/>
      <c r="AG308" s="132"/>
      <c r="AH308" s="132"/>
      <c r="AI308" s="132"/>
    </row>
    <row r="309" spans="1:35" ht="21.75" customHeight="1">
      <c r="A309" s="126"/>
      <c r="B309" s="133" t="s">
        <v>322</v>
      </c>
      <c r="C309" s="187">
        <v>0</v>
      </c>
      <c r="D309" s="187">
        <v>1</v>
      </c>
      <c r="E309" s="187">
        <v>0</v>
      </c>
      <c r="F309" s="187">
        <v>0</v>
      </c>
      <c r="G309" s="187">
        <v>0</v>
      </c>
      <c r="H309" s="187">
        <v>1</v>
      </c>
      <c r="I309" s="126"/>
      <c r="J309" s="126"/>
      <c r="K309" s="134"/>
      <c r="L309" s="140">
        <v>3341500088244</v>
      </c>
      <c r="M309" s="140">
        <v>3341500088244</v>
      </c>
      <c r="N309" s="131">
        <f t="shared" si="2"/>
        <v>1</v>
      </c>
      <c r="O309" s="68">
        <f t="shared" si="3"/>
        <v>0</v>
      </c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  <c r="AA309" s="132"/>
      <c r="AB309" s="132"/>
      <c r="AC309" s="132"/>
      <c r="AD309" s="132"/>
      <c r="AE309" s="132"/>
      <c r="AF309" s="132"/>
      <c r="AG309" s="132"/>
      <c r="AH309" s="132"/>
      <c r="AI309" s="132"/>
    </row>
    <row r="310" spans="1:35" ht="21.75" customHeight="1">
      <c r="A310" s="138"/>
      <c r="B310" s="133" t="s">
        <v>323</v>
      </c>
      <c r="C310" s="187">
        <v>0</v>
      </c>
      <c r="D310" s="187">
        <v>1</v>
      </c>
      <c r="E310" s="187">
        <v>0</v>
      </c>
      <c r="F310" s="187">
        <v>0</v>
      </c>
      <c r="G310" s="187">
        <v>0</v>
      </c>
      <c r="H310" s="187">
        <v>1</v>
      </c>
      <c r="I310" s="138"/>
      <c r="J310" s="138"/>
      <c r="K310" s="134"/>
      <c r="L310" s="140">
        <v>3410101302771</v>
      </c>
      <c r="M310" s="140">
        <v>3410101302771</v>
      </c>
      <c r="N310" s="131">
        <f t="shared" si="2"/>
        <v>1</v>
      </c>
      <c r="O310" s="68">
        <f t="shared" si="3"/>
        <v>0</v>
      </c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  <c r="AA310" s="139"/>
      <c r="AB310" s="139"/>
      <c r="AC310" s="139"/>
      <c r="AD310" s="139"/>
      <c r="AE310" s="139"/>
      <c r="AF310" s="139"/>
      <c r="AG310" s="139"/>
      <c r="AH310" s="139"/>
      <c r="AI310" s="139"/>
    </row>
    <row r="311" spans="1:35" ht="21.75" customHeight="1">
      <c r="A311" s="138"/>
      <c r="B311" s="133" t="s">
        <v>324</v>
      </c>
      <c r="C311" s="187">
        <v>0</v>
      </c>
      <c r="D311" s="187">
        <v>1</v>
      </c>
      <c r="E311" s="187">
        <v>0</v>
      </c>
      <c r="F311" s="187">
        <v>0</v>
      </c>
      <c r="G311" s="187">
        <v>0</v>
      </c>
      <c r="H311" s="187">
        <v>1</v>
      </c>
      <c r="I311" s="138"/>
      <c r="J311" s="138"/>
      <c r="K311" s="134"/>
      <c r="L311" s="140">
        <v>3419900083891</v>
      </c>
      <c r="M311" s="140">
        <v>3419900083891</v>
      </c>
      <c r="N311" s="131">
        <f t="shared" si="2"/>
        <v>1</v>
      </c>
      <c r="O311" s="68">
        <f t="shared" si="3"/>
        <v>0</v>
      </c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  <c r="AA311" s="139"/>
      <c r="AB311" s="139"/>
      <c r="AC311" s="139"/>
      <c r="AD311" s="139"/>
      <c r="AE311" s="139"/>
      <c r="AF311" s="139"/>
      <c r="AG311" s="139"/>
      <c r="AH311" s="139"/>
      <c r="AI311" s="139"/>
    </row>
    <row r="312" spans="1:35" ht="21.75" customHeight="1">
      <c r="A312" s="138"/>
      <c r="B312" s="133" t="s">
        <v>326</v>
      </c>
      <c r="C312" s="187">
        <v>0</v>
      </c>
      <c r="D312" s="187">
        <v>0</v>
      </c>
      <c r="E312" s="187">
        <v>1</v>
      </c>
      <c r="F312" s="187">
        <v>0</v>
      </c>
      <c r="G312" s="187">
        <v>0</v>
      </c>
      <c r="H312" s="187">
        <v>1</v>
      </c>
      <c r="I312" s="138"/>
      <c r="J312" s="138"/>
      <c r="K312" s="134"/>
      <c r="L312" s="140">
        <v>1470100019344</v>
      </c>
      <c r="M312" s="140">
        <v>1470100019344</v>
      </c>
      <c r="N312" s="131">
        <f t="shared" si="2"/>
        <v>1</v>
      </c>
      <c r="O312" s="68">
        <f t="shared" si="3"/>
        <v>0</v>
      </c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  <c r="AA312" s="139"/>
      <c r="AB312" s="139"/>
      <c r="AC312" s="139"/>
      <c r="AD312" s="139"/>
      <c r="AE312" s="139"/>
      <c r="AF312" s="139"/>
      <c r="AG312" s="139"/>
      <c r="AH312" s="139"/>
      <c r="AI312" s="139"/>
    </row>
    <row r="313" spans="1:35" ht="21.75" customHeight="1">
      <c r="A313" s="138"/>
      <c r="B313" s="133" t="s">
        <v>327</v>
      </c>
      <c r="C313" s="187">
        <v>0</v>
      </c>
      <c r="D313" s="187">
        <v>0</v>
      </c>
      <c r="E313" s="187">
        <v>0</v>
      </c>
      <c r="F313" s="187">
        <v>1</v>
      </c>
      <c r="G313" s="187">
        <v>0</v>
      </c>
      <c r="H313" s="187">
        <v>1</v>
      </c>
      <c r="I313" s="138"/>
      <c r="J313" s="138"/>
      <c r="K313" s="134"/>
      <c r="L313" s="140">
        <v>1470800183767</v>
      </c>
      <c r="M313" s="140">
        <v>1470800183767</v>
      </c>
      <c r="N313" s="131">
        <f t="shared" si="2"/>
        <v>1</v>
      </c>
      <c r="O313" s="68">
        <f t="shared" si="3"/>
        <v>0</v>
      </c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  <c r="AA313" s="139"/>
      <c r="AB313" s="139"/>
      <c r="AC313" s="139"/>
      <c r="AD313" s="139"/>
      <c r="AE313" s="139"/>
      <c r="AF313" s="139"/>
      <c r="AG313" s="139"/>
      <c r="AH313" s="139"/>
      <c r="AI313" s="139"/>
    </row>
    <row r="314" spans="1:35" ht="21.75" customHeight="1">
      <c r="A314" s="138"/>
      <c r="B314" s="133" t="s">
        <v>329</v>
      </c>
      <c r="C314" s="187">
        <v>0</v>
      </c>
      <c r="D314" s="187">
        <v>0</v>
      </c>
      <c r="E314" s="187">
        <v>0</v>
      </c>
      <c r="F314" s="187">
        <v>1</v>
      </c>
      <c r="G314" s="187">
        <v>0</v>
      </c>
      <c r="H314" s="187">
        <v>1</v>
      </c>
      <c r="I314" s="138"/>
      <c r="J314" s="138"/>
      <c r="K314" s="134"/>
      <c r="L314" s="140">
        <v>1489900107611</v>
      </c>
      <c r="M314" s="140">
        <v>1489900107611</v>
      </c>
      <c r="N314" s="131">
        <f t="shared" si="2"/>
        <v>1</v>
      </c>
      <c r="O314" s="68">
        <f t="shared" si="3"/>
        <v>0</v>
      </c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  <c r="AA314" s="139"/>
      <c r="AB314" s="139"/>
      <c r="AC314" s="139"/>
      <c r="AD314" s="139"/>
      <c r="AE314" s="139"/>
      <c r="AF314" s="139"/>
      <c r="AG314" s="139"/>
      <c r="AH314" s="139"/>
      <c r="AI314" s="139"/>
    </row>
    <row r="315" spans="1:35" ht="21.75" customHeight="1">
      <c r="A315" s="138"/>
      <c r="B315" s="133" t="s">
        <v>330</v>
      </c>
      <c r="C315" s="187">
        <v>0</v>
      </c>
      <c r="D315" s="187">
        <v>0</v>
      </c>
      <c r="E315" s="187">
        <v>0</v>
      </c>
      <c r="F315" s="187">
        <v>1</v>
      </c>
      <c r="G315" s="187">
        <v>0</v>
      </c>
      <c r="H315" s="187">
        <v>1</v>
      </c>
      <c r="I315" s="138"/>
      <c r="J315" s="138"/>
      <c r="K315" s="134"/>
      <c r="L315" s="140">
        <v>5470100022305</v>
      </c>
      <c r="M315" s="140">
        <v>5470100022305</v>
      </c>
      <c r="N315" s="131">
        <f t="shared" si="2"/>
        <v>1</v>
      </c>
      <c r="O315" s="68">
        <f t="shared" si="3"/>
        <v>0</v>
      </c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  <c r="AA315" s="139"/>
      <c r="AB315" s="139"/>
      <c r="AC315" s="139"/>
      <c r="AD315" s="139"/>
      <c r="AE315" s="139"/>
      <c r="AF315" s="139"/>
      <c r="AG315" s="139"/>
      <c r="AH315" s="139"/>
      <c r="AI315" s="139"/>
    </row>
    <row r="316" spans="1:35" ht="21.75" customHeight="1">
      <c r="A316" s="138"/>
      <c r="B316" s="133"/>
      <c r="C316" s="187"/>
      <c r="D316" s="187"/>
      <c r="E316" s="187"/>
      <c r="F316" s="187"/>
      <c r="G316" s="187"/>
      <c r="H316" s="187">
        <v>0</v>
      </c>
      <c r="I316" s="138"/>
      <c r="J316" s="138"/>
      <c r="K316" s="134"/>
      <c r="L316" s="140"/>
      <c r="M316" s="140"/>
      <c r="N316" s="131">
        <f t="shared" si="2"/>
        <v>0</v>
      </c>
      <c r="O316" s="68">
        <f t="shared" si="3"/>
        <v>0</v>
      </c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  <c r="AA316" s="139"/>
      <c r="AB316" s="139"/>
      <c r="AC316" s="139"/>
      <c r="AD316" s="139"/>
      <c r="AE316" s="139"/>
      <c r="AF316" s="139"/>
      <c r="AG316" s="139"/>
      <c r="AH316" s="139"/>
      <c r="AI316" s="139"/>
    </row>
    <row r="317" spans="1:35" ht="21.75" customHeight="1">
      <c r="A317" s="141" t="s">
        <v>331</v>
      </c>
      <c r="B317" s="141"/>
      <c r="C317" s="193">
        <v>16</v>
      </c>
      <c r="D317" s="193">
        <v>62</v>
      </c>
      <c r="E317" s="193">
        <v>16</v>
      </c>
      <c r="F317" s="194">
        <v>7</v>
      </c>
      <c r="G317" s="194">
        <v>0</v>
      </c>
      <c r="H317" s="194">
        <v>101</v>
      </c>
      <c r="I317" s="146"/>
      <c r="J317" s="146">
        <v>4</v>
      </c>
      <c r="K317" s="146" t="s">
        <v>51</v>
      </c>
      <c r="L317" s="56"/>
      <c r="M317" s="56"/>
      <c r="N317" s="68">
        <f t="shared" si="2"/>
        <v>0</v>
      </c>
      <c r="O317" s="68">
        <f t="shared" si="3"/>
        <v>101</v>
      </c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</row>
    <row r="318" spans="1:35" ht="21.75" customHeight="1">
      <c r="A318" s="141" t="s">
        <v>773</v>
      </c>
      <c r="B318" s="141"/>
      <c r="C318" s="193">
        <v>11</v>
      </c>
      <c r="D318" s="193">
        <v>41</v>
      </c>
      <c r="E318" s="193">
        <v>4</v>
      </c>
      <c r="F318" s="193">
        <v>0</v>
      </c>
      <c r="G318" s="193">
        <v>0</v>
      </c>
      <c r="H318" s="194">
        <v>56</v>
      </c>
      <c r="I318" s="146"/>
      <c r="J318" s="146"/>
      <c r="K318" s="146" t="s">
        <v>51</v>
      </c>
      <c r="L318" s="56"/>
      <c r="M318" s="56"/>
      <c r="N318" s="68">
        <f t="shared" si="2"/>
        <v>0</v>
      </c>
      <c r="O318" s="68">
        <f t="shared" si="3"/>
        <v>56</v>
      </c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</row>
    <row r="319" spans="1:35" ht="21.75" customHeight="1">
      <c r="A319" s="103">
        <v>1</v>
      </c>
      <c r="B319" s="104" t="s">
        <v>857</v>
      </c>
      <c r="C319" s="183">
        <v>2</v>
      </c>
      <c r="D319" s="183">
        <v>3</v>
      </c>
      <c r="E319" s="183">
        <v>0</v>
      </c>
      <c r="F319" s="183">
        <v>0</v>
      </c>
      <c r="G319" s="183">
        <v>0</v>
      </c>
      <c r="H319" s="183">
        <v>5</v>
      </c>
      <c r="I319" s="103"/>
      <c r="J319" s="103"/>
      <c r="K319" s="105"/>
      <c r="L319" s="58"/>
      <c r="M319" s="58"/>
      <c r="N319" s="68">
        <f t="shared" si="2"/>
        <v>0</v>
      </c>
      <c r="O319" s="68">
        <f t="shared" si="3"/>
        <v>5</v>
      </c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</row>
    <row r="320" spans="1:35" ht="21.75" customHeight="1">
      <c r="A320" s="97"/>
      <c r="B320" s="98" t="s">
        <v>337</v>
      </c>
      <c r="C320" s="181">
        <v>1</v>
      </c>
      <c r="D320" s="181">
        <v>0</v>
      </c>
      <c r="E320" s="181">
        <v>0</v>
      </c>
      <c r="F320" s="181">
        <v>0</v>
      </c>
      <c r="G320" s="181">
        <v>0</v>
      </c>
      <c r="H320" s="181">
        <v>1</v>
      </c>
      <c r="I320" s="97"/>
      <c r="J320" s="97"/>
      <c r="K320" s="99"/>
      <c r="L320" s="8">
        <v>3470101491965</v>
      </c>
      <c r="M320" s="8">
        <v>3470101491965</v>
      </c>
      <c r="N320" s="68">
        <f t="shared" si="2"/>
        <v>1</v>
      </c>
      <c r="O320" s="68">
        <f t="shared" si="3"/>
        <v>0</v>
      </c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spans="1:35" ht="21.75" customHeight="1">
      <c r="A321" s="97"/>
      <c r="B321" s="98" t="s">
        <v>339</v>
      </c>
      <c r="C321" s="181">
        <v>0</v>
      </c>
      <c r="D321" s="181">
        <v>1</v>
      </c>
      <c r="E321" s="181">
        <v>0</v>
      </c>
      <c r="F321" s="181">
        <v>0</v>
      </c>
      <c r="G321" s="181">
        <v>0</v>
      </c>
      <c r="H321" s="181">
        <v>1</v>
      </c>
      <c r="I321" s="97"/>
      <c r="J321" s="97"/>
      <c r="K321" s="99"/>
      <c r="L321" s="8">
        <v>3470100836080</v>
      </c>
      <c r="M321" s="8">
        <v>3470100836080</v>
      </c>
      <c r="N321" s="68">
        <f t="shared" si="2"/>
        <v>1</v>
      </c>
      <c r="O321" s="68">
        <f t="shared" si="3"/>
        <v>0</v>
      </c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spans="1:35" ht="21.75" customHeight="1">
      <c r="A322" s="97"/>
      <c r="B322" s="98" t="s">
        <v>341</v>
      </c>
      <c r="C322" s="181">
        <v>0</v>
      </c>
      <c r="D322" s="181">
        <v>1</v>
      </c>
      <c r="E322" s="181">
        <v>0</v>
      </c>
      <c r="F322" s="181">
        <v>0</v>
      </c>
      <c r="G322" s="181">
        <v>0</v>
      </c>
      <c r="H322" s="181">
        <v>1</v>
      </c>
      <c r="I322" s="97"/>
      <c r="J322" s="97"/>
      <c r="K322" s="99"/>
      <c r="L322" s="8">
        <v>3470600133215</v>
      </c>
      <c r="M322" s="8">
        <v>3470600133215</v>
      </c>
      <c r="N322" s="68">
        <f t="shared" si="2"/>
        <v>1</v>
      </c>
      <c r="O322" s="68">
        <f t="shared" si="3"/>
        <v>0</v>
      </c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spans="1:35" ht="21.75" customHeight="1">
      <c r="A323" s="97"/>
      <c r="B323" s="98" t="s">
        <v>334</v>
      </c>
      <c r="C323" s="181">
        <v>1</v>
      </c>
      <c r="D323" s="181">
        <v>0</v>
      </c>
      <c r="E323" s="181">
        <v>0</v>
      </c>
      <c r="F323" s="181">
        <v>0</v>
      </c>
      <c r="G323" s="181">
        <v>0</v>
      </c>
      <c r="H323" s="181">
        <v>1</v>
      </c>
      <c r="I323" s="97"/>
      <c r="J323" s="97"/>
      <c r="K323" s="99"/>
      <c r="L323" s="8">
        <v>3470100836438</v>
      </c>
      <c r="M323" s="8">
        <v>3470100836438</v>
      </c>
      <c r="N323" s="68">
        <f t="shared" si="2"/>
        <v>1</v>
      </c>
      <c r="O323" s="68">
        <f t="shared" si="3"/>
        <v>0</v>
      </c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spans="1:35" ht="21.75" customHeight="1">
      <c r="A324" s="97"/>
      <c r="B324" s="98" t="s">
        <v>340</v>
      </c>
      <c r="C324" s="181">
        <v>0</v>
      </c>
      <c r="D324" s="181">
        <v>1</v>
      </c>
      <c r="E324" s="181">
        <v>0</v>
      </c>
      <c r="F324" s="181">
        <v>0</v>
      </c>
      <c r="G324" s="181">
        <v>0</v>
      </c>
      <c r="H324" s="181">
        <v>1</v>
      </c>
      <c r="I324" s="97"/>
      <c r="J324" s="97"/>
      <c r="K324" s="99"/>
      <c r="L324" s="8">
        <v>3470500039951</v>
      </c>
      <c r="M324" s="8">
        <v>3470500039951</v>
      </c>
      <c r="N324" s="68">
        <f t="shared" si="2"/>
        <v>1</v>
      </c>
      <c r="O324" s="68">
        <f t="shared" si="3"/>
        <v>0</v>
      </c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spans="1:35" ht="21.75" customHeight="1">
      <c r="A325" s="103">
        <v>2</v>
      </c>
      <c r="B325" s="104" t="s">
        <v>858</v>
      </c>
      <c r="C325" s="183">
        <v>0</v>
      </c>
      <c r="D325" s="183">
        <v>5</v>
      </c>
      <c r="E325" s="183">
        <v>0</v>
      </c>
      <c r="F325" s="183">
        <v>0</v>
      </c>
      <c r="G325" s="183">
        <v>0</v>
      </c>
      <c r="H325" s="183">
        <v>5</v>
      </c>
      <c r="I325" s="103"/>
      <c r="J325" s="103"/>
      <c r="K325" s="105"/>
      <c r="L325" s="58"/>
      <c r="M325" s="58"/>
      <c r="N325" s="68">
        <f t="shared" si="2"/>
        <v>0</v>
      </c>
      <c r="O325" s="68">
        <f t="shared" si="3"/>
        <v>5</v>
      </c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</row>
    <row r="326" spans="1:35" ht="21.75" customHeight="1">
      <c r="A326" s="97"/>
      <c r="B326" s="98" t="s">
        <v>377</v>
      </c>
      <c r="C326" s="181">
        <v>0</v>
      </c>
      <c r="D326" s="181">
        <v>1</v>
      </c>
      <c r="E326" s="181">
        <v>0</v>
      </c>
      <c r="F326" s="181">
        <v>0</v>
      </c>
      <c r="G326" s="181">
        <v>0</v>
      </c>
      <c r="H326" s="181">
        <v>1</v>
      </c>
      <c r="I326" s="97"/>
      <c r="J326" s="97"/>
      <c r="K326" s="99"/>
      <c r="L326" s="8">
        <v>3480600208819</v>
      </c>
      <c r="M326" s="8">
        <v>3480600208819</v>
      </c>
      <c r="N326" s="68">
        <f t="shared" si="2"/>
        <v>1</v>
      </c>
      <c r="O326" s="68">
        <f t="shared" si="3"/>
        <v>0</v>
      </c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spans="1:35" ht="21.75" customHeight="1">
      <c r="A327" s="97"/>
      <c r="B327" s="98" t="s">
        <v>479</v>
      </c>
      <c r="C327" s="181">
        <v>0</v>
      </c>
      <c r="D327" s="181">
        <v>1</v>
      </c>
      <c r="E327" s="181">
        <v>0</v>
      </c>
      <c r="F327" s="181">
        <v>0</v>
      </c>
      <c r="G327" s="181">
        <v>0</v>
      </c>
      <c r="H327" s="181">
        <v>1</v>
      </c>
      <c r="I327" s="97"/>
      <c r="J327" s="97"/>
      <c r="K327" s="99"/>
      <c r="L327" s="8">
        <v>3479900112483</v>
      </c>
      <c r="M327" s="8">
        <v>3479900112483</v>
      </c>
      <c r="N327" s="68">
        <f t="shared" si="2"/>
        <v>1</v>
      </c>
      <c r="O327" s="68">
        <f t="shared" si="3"/>
        <v>0</v>
      </c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spans="1:35" ht="21.75" customHeight="1">
      <c r="A328" s="97"/>
      <c r="B328" s="98" t="s">
        <v>476</v>
      </c>
      <c r="C328" s="181">
        <v>0</v>
      </c>
      <c r="D328" s="181">
        <v>1</v>
      </c>
      <c r="E328" s="181">
        <v>0</v>
      </c>
      <c r="F328" s="181">
        <v>0</v>
      </c>
      <c r="G328" s="181">
        <v>0</v>
      </c>
      <c r="H328" s="181">
        <v>1</v>
      </c>
      <c r="I328" s="97"/>
      <c r="J328" s="97"/>
      <c r="K328" s="99"/>
      <c r="L328" s="8">
        <v>3471000346791</v>
      </c>
      <c r="M328" s="8">
        <v>3471000346791</v>
      </c>
      <c r="N328" s="68">
        <f t="shared" si="2"/>
        <v>1</v>
      </c>
      <c r="O328" s="68">
        <f t="shared" si="3"/>
        <v>0</v>
      </c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spans="1:35" ht="21.75" customHeight="1">
      <c r="A329" s="97"/>
      <c r="B329" s="98" t="s">
        <v>480</v>
      </c>
      <c r="C329" s="181">
        <v>0</v>
      </c>
      <c r="D329" s="181">
        <v>1</v>
      </c>
      <c r="E329" s="181">
        <v>0</v>
      </c>
      <c r="F329" s="181">
        <v>0</v>
      </c>
      <c r="G329" s="181">
        <v>0</v>
      </c>
      <c r="H329" s="181">
        <v>1</v>
      </c>
      <c r="I329" s="97"/>
      <c r="J329" s="97"/>
      <c r="K329" s="99"/>
      <c r="L329" s="8">
        <v>3500400239051</v>
      </c>
      <c r="M329" s="8">
        <v>3500400239051</v>
      </c>
      <c r="N329" s="68">
        <f t="shared" si="2"/>
        <v>1</v>
      </c>
      <c r="O329" s="68">
        <f t="shared" si="3"/>
        <v>0</v>
      </c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spans="1:35" ht="21.75" customHeight="1">
      <c r="A330" s="97"/>
      <c r="B330" s="98" t="s">
        <v>374</v>
      </c>
      <c r="C330" s="181">
        <v>0</v>
      </c>
      <c r="D330" s="181">
        <v>1</v>
      </c>
      <c r="E330" s="181">
        <v>0</v>
      </c>
      <c r="F330" s="181">
        <v>0</v>
      </c>
      <c r="G330" s="181">
        <v>0</v>
      </c>
      <c r="H330" s="181">
        <v>1</v>
      </c>
      <c r="I330" s="97"/>
      <c r="J330" s="97"/>
      <c r="K330" s="99"/>
      <c r="L330" s="8">
        <v>1470100056622</v>
      </c>
      <c r="M330" s="8">
        <v>1470100056622</v>
      </c>
      <c r="N330" s="68">
        <f t="shared" si="2"/>
        <v>1</v>
      </c>
      <c r="O330" s="68">
        <f t="shared" si="3"/>
        <v>0</v>
      </c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spans="1:35" ht="21.75" customHeight="1">
      <c r="A331" s="103">
        <v>3</v>
      </c>
      <c r="B331" s="104" t="s">
        <v>859</v>
      </c>
      <c r="C331" s="183">
        <v>0</v>
      </c>
      <c r="D331" s="183">
        <v>4</v>
      </c>
      <c r="E331" s="183">
        <v>1</v>
      </c>
      <c r="F331" s="183">
        <v>0</v>
      </c>
      <c r="G331" s="183">
        <v>0</v>
      </c>
      <c r="H331" s="183">
        <v>5</v>
      </c>
      <c r="I331" s="103"/>
      <c r="J331" s="103"/>
      <c r="K331" s="105"/>
      <c r="L331" s="58"/>
      <c r="M331" s="58"/>
      <c r="N331" s="68">
        <f t="shared" si="2"/>
        <v>0</v>
      </c>
      <c r="O331" s="68">
        <f t="shared" si="3"/>
        <v>5</v>
      </c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</row>
    <row r="332" spans="1:35" ht="21.75" customHeight="1">
      <c r="A332" s="97"/>
      <c r="B332" s="98" t="s">
        <v>349</v>
      </c>
      <c r="C332" s="181">
        <v>0</v>
      </c>
      <c r="D332" s="181">
        <v>1</v>
      </c>
      <c r="E332" s="181">
        <v>0</v>
      </c>
      <c r="F332" s="181">
        <v>0</v>
      </c>
      <c r="G332" s="181">
        <v>0</v>
      </c>
      <c r="H332" s="181">
        <v>1</v>
      </c>
      <c r="I332" s="97"/>
      <c r="J332" s="97"/>
      <c r="K332" s="99"/>
      <c r="L332" s="8">
        <v>1471100020301</v>
      </c>
      <c r="M332" s="8">
        <v>1471100020301</v>
      </c>
      <c r="N332" s="68">
        <f t="shared" si="2"/>
        <v>1</v>
      </c>
      <c r="O332" s="68">
        <f t="shared" si="3"/>
        <v>0</v>
      </c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spans="1:35" ht="21.75" customHeight="1">
      <c r="A333" s="97"/>
      <c r="B333" s="98" t="s">
        <v>345</v>
      </c>
      <c r="C333" s="181">
        <v>0</v>
      </c>
      <c r="D333" s="181">
        <v>1</v>
      </c>
      <c r="E333" s="181">
        <v>0</v>
      </c>
      <c r="F333" s="181">
        <v>0</v>
      </c>
      <c r="G333" s="181">
        <v>0</v>
      </c>
      <c r="H333" s="181">
        <v>1</v>
      </c>
      <c r="I333" s="97"/>
      <c r="J333" s="97"/>
      <c r="K333" s="99"/>
      <c r="L333" s="8">
        <v>1459900063869</v>
      </c>
      <c r="M333" s="8">
        <v>1459900063869</v>
      </c>
      <c r="N333" s="68">
        <f t="shared" si="2"/>
        <v>1</v>
      </c>
      <c r="O333" s="68">
        <f t="shared" si="3"/>
        <v>0</v>
      </c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spans="1:35" ht="21.75" customHeight="1">
      <c r="A334" s="97"/>
      <c r="B334" s="98" t="s">
        <v>350</v>
      </c>
      <c r="C334" s="181">
        <v>0</v>
      </c>
      <c r="D334" s="181">
        <v>1</v>
      </c>
      <c r="E334" s="181">
        <v>0</v>
      </c>
      <c r="F334" s="181">
        <v>0</v>
      </c>
      <c r="G334" s="181">
        <v>0</v>
      </c>
      <c r="H334" s="181">
        <v>1</v>
      </c>
      <c r="I334" s="97"/>
      <c r="J334" s="97"/>
      <c r="K334" s="99"/>
      <c r="L334" s="8">
        <v>3449900259573</v>
      </c>
      <c r="M334" s="8">
        <v>3449900259573</v>
      </c>
      <c r="N334" s="68">
        <f t="shared" si="2"/>
        <v>1</v>
      </c>
      <c r="O334" s="68">
        <f t="shared" si="3"/>
        <v>0</v>
      </c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spans="1:35" ht="21.75" customHeight="1">
      <c r="A335" s="97"/>
      <c r="B335" s="98" t="s">
        <v>351</v>
      </c>
      <c r="C335" s="181">
        <v>0</v>
      </c>
      <c r="D335" s="181">
        <v>1</v>
      </c>
      <c r="E335" s="181">
        <v>0</v>
      </c>
      <c r="F335" s="181">
        <v>0</v>
      </c>
      <c r="G335" s="181">
        <v>0</v>
      </c>
      <c r="H335" s="181">
        <v>1</v>
      </c>
      <c r="I335" s="97"/>
      <c r="J335" s="97"/>
      <c r="K335" s="99"/>
      <c r="L335" s="8">
        <v>3459900282451</v>
      </c>
      <c r="M335" s="8">
        <v>3459900282451</v>
      </c>
      <c r="N335" s="68">
        <f t="shared" si="2"/>
        <v>1</v>
      </c>
      <c r="O335" s="68">
        <f t="shared" si="3"/>
        <v>0</v>
      </c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spans="1:35" ht="21.75" customHeight="1">
      <c r="A336" s="97"/>
      <c r="B336" s="98" t="s">
        <v>352</v>
      </c>
      <c r="C336" s="181">
        <v>0</v>
      </c>
      <c r="D336" s="181">
        <v>0</v>
      </c>
      <c r="E336" s="181">
        <v>1</v>
      </c>
      <c r="F336" s="181">
        <v>0</v>
      </c>
      <c r="G336" s="181">
        <v>0</v>
      </c>
      <c r="H336" s="181">
        <v>1</v>
      </c>
      <c r="I336" s="97"/>
      <c r="J336" s="97"/>
      <c r="K336" s="99"/>
      <c r="L336" s="8">
        <v>3479900004613</v>
      </c>
      <c r="M336" s="8">
        <v>3479900004613</v>
      </c>
      <c r="N336" s="68">
        <f t="shared" si="2"/>
        <v>1</v>
      </c>
      <c r="O336" s="68">
        <f t="shared" si="3"/>
        <v>0</v>
      </c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spans="1:35" ht="21.75" customHeight="1">
      <c r="A337" s="103">
        <v>4</v>
      </c>
      <c r="B337" s="104" t="s">
        <v>860</v>
      </c>
      <c r="C337" s="183">
        <v>0</v>
      </c>
      <c r="D337" s="183">
        <v>0</v>
      </c>
      <c r="E337" s="183">
        <v>0</v>
      </c>
      <c r="F337" s="183">
        <v>0</v>
      </c>
      <c r="G337" s="183">
        <v>0</v>
      </c>
      <c r="H337" s="183">
        <v>0</v>
      </c>
      <c r="I337" s="103"/>
      <c r="J337" s="103"/>
      <c r="K337" s="105"/>
      <c r="L337" s="58"/>
      <c r="M337" s="58"/>
      <c r="N337" s="68">
        <f t="shared" si="2"/>
        <v>0</v>
      </c>
      <c r="O337" s="68">
        <f t="shared" si="3"/>
        <v>0</v>
      </c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</row>
    <row r="338" spans="1:35" ht="21.75" customHeight="1">
      <c r="A338" s="97"/>
      <c r="B338" s="98" t="s">
        <v>778</v>
      </c>
      <c r="C338" s="181"/>
      <c r="D338" s="181"/>
      <c r="E338" s="181"/>
      <c r="F338" s="181"/>
      <c r="G338" s="181"/>
      <c r="H338" s="181">
        <v>0</v>
      </c>
      <c r="I338" s="97"/>
      <c r="J338" s="97"/>
      <c r="K338" s="99"/>
      <c r="L338" s="8">
        <v>3450700339541</v>
      </c>
      <c r="M338" s="8"/>
      <c r="N338" s="68">
        <f t="shared" si="2"/>
        <v>0</v>
      </c>
      <c r="O338" s="68">
        <f t="shared" si="3"/>
        <v>0</v>
      </c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spans="1:35" ht="21.75" customHeight="1">
      <c r="A339" s="97"/>
      <c r="B339" s="98" t="s">
        <v>362</v>
      </c>
      <c r="C339" s="181"/>
      <c r="D339" s="181"/>
      <c r="E339" s="181"/>
      <c r="F339" s="181"/>
      <c r="G339" s="181"/>
      <c r="H339" s="181">
        <v>0</v>
      </c>
      <c r="I339" s="97"/>
      <c r="J339" s="97"/>
      <c r="K339" s="99"/>
      <c r="L339" s="8">
        <v>3470100295925</v>
      </c>
      <c r="M339" s="8"/>
      <c r="N339" s="68">
        <f t="shared" si="2"/>
        <v>0</v>
      </c>
      <c r="O339" s="68">
        <f t="shared" si="3"/>
        <v>0</v>
      </c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spans="1:35" ht="21.75" customHeight="1">
      <c r="A340" s="97"/>
      <c r="B340" s="98" t="s">
        <v>364</v>
      </c>
      <c r="C340" s="181"/>
      <c r="D340" s="181"/>
      <c r="E340" s="181"/>
      <c r="F340" s="181"/>
      <c r="G340" s="181"/>
      <c r="H340" s="181">
        <v>0</v>
      </c>
      <c r="I340" s="97"/>
      <c r="J340" s="97"/>
      <c r="K340" s="99"/>
      <c r="L340" s="8">
        <v>3499900034563</v>
      </c>
      <c r="M340" s="8"/>
      <c r="N340" s="68">
        <f t="shared" si="2"/>
        <v>0</v>
      </c>
      <c r="O340" s="68">
        <f t="shared" si="3"/>
        <v>0</v>
      </c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spans="1:35" ht="21.75" customHeight="1">
      <c r="A341" s="97"/>
      <c r="B341" s="98" t="s">
        <v>359</v>
      </c>
      <c r="C341" s="181"/>
      <c r="D341" s="181"/>
      <c r="E341" s="181"/>
      <c r="F341" s="181"/>
      <c r="G341" s="181"/>
      <c r="H341" s="181">
        <v>0</v>
      </c>
      <c r="I341" s="97"/>
      <c r="J341" s="97"/>
      <c r="K341" s="99"/>
      <c r="L341" s="8">
        <v>3499900033958</v>
      </c>
      <c r="M341" s="8"/>
      <c r="N341" s="68">
        <f t="shared" si="2"/>
        <v>0</v>
      </c>
      <c r="O341" s="68">
        <f t="shared" si="3"/>
        <v>0</v>
      </c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spans="1:35" ht="21.75" customHeight="1">
      <c r="A342" s="97"/>
      <c r="B342" s="98" t="s">
        <v>363</v>
      </c>
      <c r="C342" s="181"/>
      <c r="D342" s="181"/>
      <c r="E342" s="181"/>
      <c r="F342" s="181"/>
      <c r="G342" s="181"/>
      <c r="H342" s="181">
        <v>0</v>
      </c>
      <c r="I342" s="97"/>
      <c r="J342" s="97"/>
      <c r="K342" s="99"/>
      <c r="L342" s="8">
        <v>3479900224834</v>
      </c>
      <c r="M342" s="8"/>
      <c r="N342" s="68">
        <f t="shared" si="2"/>
        <v>0</v>
      </c>
      <c r="O342" s="68">
        <f t="shared" si="3"/>
        <v>0</v>
      </c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spans="1:35" ht="21.75" customHeight="1">
      <c r="A343" s="103">
        <v>5</v>
      </c>
      <c r="B343" s="104" t="s">
        <v>861</v>
      </c>
      <c r="C343" s="183">
        <v>2</v>
      </c>
      <c r="D343" s="183">
        <v>3</v>
      </c>
      <c r="E343" s="183">
        <v>0</v>
      </c>
      <c r="F343" s="183">
        <v>0</v>
      </c>
      <c r="G343" s="183">
        <v>0</v>
      </c>
      <c r="H343" s="183">
        <v>5</v>
      </c>
      <c r="I343" s="103"/>
      <c r="J343" s="103"/>
      <c r="K343" s="105"/>
      <c r="L343" s="58"/>
      <c r="M343" s="58"/>
      <c r="N343" s="68">
        <f t="shared" si="2"/>
        <v>0</v>
      </c>
      <c r="O343" s="68">
        <f t="shared" si="3"/>
        <v>5</v>
      </c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</row>
    <row r="344" spans="1:35" ht="21.75" customHeight="1">
      <c r="A344" s="97"/>
      <c r="B344" s="98" t="s">
        <v>778</v>
      </c>
      <c r="C344" s="181">
        <v>1</v>
      </c>
      <c r="D344" s="181">
        <v>0</v>
      </c>
      <c r="E344" s="181">
        <v>0</v>
      </c>
      <c r="F344" s="181">
        <v>0</v>
      </c>
      <c r="G344" s="181">
        <v>0</v>
      </c>
      <c r="H344" s="181">
        <v>1</v>
      </c>
      <c r="I344" s="97"/>
      <c r="J344" s="97"/>
      <c r="K344" s="99"/>
      <c r="L344" s="8">
        <v>3450700339541</v>
      </c>
      <c r="M344" s="8">
        <v>3450700339541</v>
      </c>
      <c r="N344" s="68">
        <f t="shared" si="2"/>
        <v>1</v>
      </c>
      <c r="O344" s="68">
        <f t="shared" si="3"/>
        <v>0</v>
      </c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spans="1:35" ht="21.75" customHeight="1">
      <c r="A345" s="97"/>
      <c r="B345" s="98" t="s">
        <v>362</v>
      </c>
      <c r="C345" s="181">
        <v>0</v>
      </c>
      <c r="D345" s="181">
        <v>1</v>
      </c>
      <c r="E345" s="181">
        <v>0</v>
      </c>
      <c r="F345" s="181">
        <v>0</v>
      </c>
      <c r="G345" s="181">
        <v>0</v>
      </c>
      <c r="H345" s="181">
        <v>1</v>
      </c>
      <c r="I345" s="97"/>
      <c r="J345" s="97"/>
      <c r="K345" s="99"/>
      <c r="L345" s="8">
        <v>3470100295925</v>
      </c>
      <c r="M345" s="8">
        <v>3470100295925</v>
      </c>
      <c r="N345" s="68">
        <f t="shared" si="2"/>
        <v>1</v>
      </c>
      <c r="O345" s="68">
        <f t="shared" si="3"/>
        <v>0</v>
      </c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spans="1:35" ht="21.75" customHeight="1">
      <c r="A346" s="97"/>
      <c r="B346" s="98" t="s">
        <v>364</v>
      </c>
      <c r="C346" s="181">
        <v>0</v>
      </c>
      <c r="D346" s="181">
        <v>1</v>
      </c>
      <c r="E346" s="181">
        <v>0</v>
      </c>
      <c r="F346" s="181">
        <v>0</v>
      </c>
      <c r="G346" s="181">
        <v>0</v>
      </c>
      <c r="H346" s="181">
        <v>1</v>
      </c>
      <c r="I346" s="97"/>
      <c r="J346" s="97"/>
      <c r="K346" s="99"/>
      <c r="L346" s="8">
        <v>3499900034563</v>
      </c>
      <c r="M346" s="8">
        <v>3499900034563</v>
      </c>
      <c r="N346" s="68">
        <f t="shared" si="2"/>
        <v>1</v>
      </c>
      <c r="O346" s="68">
        <f t="shared" si="3"/>
        <v>0</v>
      </c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spans="1:35" ht="21.75" customHeight="1">
      <c r="A347" s="97"/>
      <c r="B347" s="98" t="s">
        <v>363</v>
      </c>
      <c r="C347" s="181">
        <v>0</v>
      </c>
      <c r="D347" s="181">
        <v>1</v>
      </c>
      <c r="E347" s="181">
        <v>0</v>
      </c>
      <c r="F347" s="181">
        <v>0</v>
      </c>
      <c r="G347" s="181">
        <v>0</v>
      </c>
      <c r="H347" s="181">
        <v>1</v>
      </c>
      <c r="I347" s="97"/>
      <c r="J347" s="97"/>
      <c r="K347" s="99"/>
      <c r="L347" s="8">
        <v>3479900224834</v>
      </c>
      <c r="M347" s="8">
        <v>3479900224834</v>
      </c>
      <c r="N347" s="68">
        <f t="shared" si="2"/>
        <v>1</v>
      </c>
      <c r="O347" s="68">
        <f t="shared" si="3"/>
        <v>0</v>
      </c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spans="1:35" ht="21.75" customHeight="1">
      <c r="A348" s="97"/>
      <c r="B348" s="98" t="s">
        <v>359</v>
      </c>
      <c r="C348" s="181">
        <v>1</v>
      </c>
      <c r="D348" s="181">
        <v>0</v>
      </c>
      <c r="E348" s="181">
        <v>0</v>
      </c>
      <c r="F348" s="181">
        <v>0</v>
      </c>
      <c r="G348" s="181">
        <v>0</v>
      </c>
      <c r="H348" s="181">
        <v>1</v>
      </c>
      <c r="I348" s="97"/>
      <c r="J348" s="97"/>
      <c r="K348" s="99"/>
      <c r="L348" s="8">
        <v>3499900033958</v>
      </c>
      <c r="M348" s="8">
        <v>3499900033958</v>
      </c>
      <c r="N348" s="68">
        <f t="shared" si="2"/>
        <v>1</v>
      </c>
      <c r="O348" s="68">
        <f t="shared" si="3"/>
        <v>0</v>
      </c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spans="1:35" ht="21.75" customHeight="1">
      <c r="A349" s="103">
        <v>6</v>
      </c>
      <c r="B349" s="104" t="s">
        <v>862</v>
      </c>
      <c r="C349" s="183">
        <v>0</v>
      </c>
      <c r="D349" s="183">
        <v>5</v>
      </c>
      <c r="E349" s="183">
        <v>0</v>
      </c>
      <c r="F349" s="183">
        <v>0</v>
      </c>
      <c r="G349" s="183">
        <v>0</v>
      </c>
      <c r="H349" s="183">
        <v>5</v>
      </c>
      <c r="I349" s="103"/>
      <c r="J349" s="103"/>
      <c r="K349" s="105"/>
      <c r="L349" s="58"/>
      <c r="M349" s="58"/>
      <c r="N349" s="68">
        <f t="shared" si="2"/>
        <v>0</v>
      </c>
      <c r="O349" s="68">
        <f t="shared" si="3"/>
        <v>5</v>
      </c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</row>
    <row r="350" spans="1:35" ht="21.75" customHeight="1">
      <c r="A350" s="97"/>
      <c r="B350" s="98" t="s">
        <v>437</v>
      </c>
      <c r="C350" s="181">
        <v>0</v>
      </c>
      <c r="D350" s="181">
        <v>1</v>
      </c>
      <c r="E350" s="181">
        <v>0</v>
      </c>
      <c r="F350" s="181">
        <v>0</v>
      </c>
      <c r="G350" s="181">
        <v>0</v>
      </c>
      <c r="H350" s="181">
        <v>1</v>
      </c>
      <c r="I350" s="97"/>
      <c r="J350" s="97"/>
      <c r="K350" s="99"/>
      <c r="L350" s="8">
        <v>3470400603528</v>
      </c>
      <c r="M350" s="8">
        <v>3470400603528</v>
      </c>
      <c r="N350" s="68">
        <f t="shared" si="2"/>
        <v>1</v>
      </c>
      <c r="O350" s="68">
        <f t="shared" si="3"/>
        <v>0</v>
      </c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spans="1:35" ht="21.75" customHeight="1">
      <c r="A351" s="97"/>
      <c r="B351" s="98" t="s">
        <v>438</v>
      </c>
      <c r="C351" s="181">
        <v>0</v>
      </c>
      <c r="D351" s="181">
        <v>1</v>
      </c>
      <c r="E351" s="181">
        <v>0</v>
      </c>
      <c r="F351" s="181">
        <v>0</v>
      </c>
      <c r="G351" s="181">
        <v>0</v>
      </c>
      <c r="H351" s="181">
        <v>1</v>
      </c>
      <c r="I351" s="97"/>
      <c r="J351" s="97"/>
      <c r="K351" s="99"/>
      <c r="L351" s="8">
        <v>3480100315276</v>
      </c>
      <c r="M351" s="8">
        <v>3480100315276</v>
      </c>
      <c r="N351" s="68">
        <f t="shared" si="2"/>
        <v>1</v>
      </c>
      <c r="O351" s="68">
        <f t="shared" si="3"/>
        <v>0</v>
      </c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spans="1:35" ht="21.75" customHeight="1">
      <c r="A352" s="97"/>
      <c r="B352" s="98" t="s">
        <v>436</v>
      </c>
      <c r="C352" s="181">
        <v>0</v>
      </c>
      <c r="D352" s="181">
        <v>1</v>
      </c>
      <c r="E352" s="181">
        <v>0</v>
      </c>
      <c r="F352" s="181">
        <v>0</v>
      </c>
      <c r="G352" s="181">
        <v>0</v>
      </c>
      <c r="H352" s="181">
        <v>1</v>
      </c>
      <c r="I352" s="97"/>
      <c r="J352" s="97"/>
      <c r="K352" s="99"/>
      <c r="L352" s="8">
        <v>3450100416650</v>
      </c>
      <c r="M352" s="8">
        <v>3450100416650</v>
      </c>
      <c r="N352" s="68">
        <f t="shared" si="2"/>
        <v>1</v>
      </c>
      <c r="O352" s="68">
        <f t="shared" si="3"/>
        <v>0</v>
      </c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spans="1:35" ht="21.75" customHeight="1">
      <c r="A353" s="97"/>
      <c r="B353" s="98" t="s">
        <v>431</v>
      </c>
      <c r="C353" s="181">
        <v>0</v>
      </c>
      <c r="D353" s="181">
        <v>1</v>
      </c>
      <c r="E353" s="181">
        <v>0</v>
      </c>
      <c r="F353" s="181">
        <v>0</v>
      </c>
      <c r="G353" s="181">
        <v>0</v>
      </c>
      <c r="H353" s="181">
        <v>1</v>
      </c>
      <c r="I353" s="97"/>
      <c r="J353" s="97"/>
      <c r="K353" s="99"/>
      <c r="L353" s="8">
        <v>1341600011565</v>
      </c>
      <c r="M353" s="8">
        <v>1341600011565</v>
      </c>
      <c r="N353" s="68">
        <f t="shared" si="2"/>
        <v>1</v>
      </c>
      <c r="O353" s="68">
        <f t="shared" si="3"/>
        <v>0</v>
      </c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spans="1:35" ht="21.75" customHeight="1">
      <c r="A354" s="97"/>
      <c r="B354" s="98" t="s">
        <v>433</v>
      </c>
      <c r="C354" s="181">
        <v>0</v>
      </c>
      <c r="D354" s="181">
        <v>1</v>
      </c>
      <c r="E354" s="181">
        <v>0</v>
      </c>
      <c r="F354" s="181">
        <v>0</v>
      </c>
      <c r="G354" s="181">
        <v>0</v>
      </c>
      <c r="H354" s="181">
        <v>1</v>
      </c>
      <c r="I354" s="97"/>
      <c r="J354" s="97"/>
      <c r="K354" s="99"/>
      <c r="L354" s="8">
        <v>1349900072206</v>
      </c>
      <c r="M354" s="8">
        <v>1349900072206</v>
      </c>
      <c r="N354" s="68">
        <f t="shared" si="2"/>
        <v>1</v>
      </c>
      <c r="O354" s="68">
        <f t="shared" si="3"/>
        <v>0</v>
      </c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spans="1:35" ht="21.75" customHeight="1">
      <c r="A355" s="103">
        <v>7</v>
      </c>
      <c r="B355" s="104" t="s">
        <v>863</v>
      </c>
      <c r="C355" s="183">
        <v>2</v>
      </c>
      <c r="D355" s="183">
        <v>3</v>
      </c>
      <c r="E355" s="183">
        <v>0</v>
      </c>
      <c r="F355" s="183">
        <v>0</v>
      </c>
      <c r="G355" s="183">
        <v>0</v>
      </c>
      <c r="H355" s="183">
        <v>5</v>
      </c>
      <c r="I355" s="103"/>
      <c r="J355" s="103"/>
      <c r="K355" s="105"/>
      <c r="L355" s="58"/>
      <c r="M355" s="58"/>
      <c r="N355" s="68">
        <f t="shared" si="2"/>
        <v>0</v>
      </c>
      <c r="O355" s="68">
        <f t="shared" si="3"/>
        <v>5</v>
      </c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</row>
    <row r="356" spans="1:35" ht="21.75" customHeight="1">
      <c r="A356" s="97"/>
      <c r="B356" s="98" t="s">
        <v>779</v>
      </c>
      <c r="C356" s="181">
        <v>1</v>
      </c>
      <c r="D356" s="181">
        <v>0</v>
      </c>
      <c r="E356" s="181">
        <v>0</v>
      </c>
      <c r="F356" s="181">
        <v>0</v>
      </c>
      <c r="G356" s="181">
        <v>0</v>
      </c>
      <c r="H356" s="181">
        <v>1</v>
      </c>
      <c r="I356" s="97"/>
      <c r="J356" s="97"/>
      <c r="K356" s="99"/>
      <c r="L356" s="8">
        <v>3400100290826</v>
      </c>
      <c r="M356" s="8">
        <v>3400100290826</v>
      </c>
      <c r="N356" s="68">
        <f t="shared" si="2"/>
        <v>1</v>
      </c>
      <c r="O356" s="68">
        <f t="shared" si="3"/>
        <v>0</v>
      </c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spans="1:35" ht="21.75" customHeight="1">
      <c r="A357" s="97"/>
      <c r="B357" s="98" t="s">
        <v>780</v>
      </c>
      <c r="C357" s="181">
        <v>1</v>
      </c>
      <c r="D357" s="181">
        <v>0</v>
      </c>
      <c r="E357" s="181">
        <v>0</v>
      </c>
      <c r="F357" s="181">
        <v>0</v>
      </c>
      <c r="G357" s="181">
        <v>0</v>
      </c>
      <c r="H357" s="181">
        <v>1</v>
      </c>
      <c r="I357" s="97"/>
      <c r="J357" s="97"/>
      <c r="K357" s="99"/>
      <c r="L357" s="8">
        <v>3410601289227</v>
      </c>
      <c r="M357" s="8">
        <v>3410601289227</v>
      </c>
      <c r="N357" s="68">
        <f t="shared" si="2"/>
        <v>1</v>
      </c>
      <c r="O357" s="68">
        <f t="shared" si="3"/>
        <v>0</v>
      </c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spans="1:35" ht="21.75" customHeight="1">
      <c r="A358" s="97"/>
      <c r="B358" s="98" t="s">
        <v>404</v>
      </c>
      <c r="C358" s="181">
        <v>0</v>
      </c>
      <c r="D358" s="181">
        <v>1</v>
      </c>
      <c r="E358" s="181">
        <v>0</v>
      </c>
      <c r="F358" s="181">
        <v>0</v>
      </c>
      <c r="G358" s="181">
        <v>0</v>
      </c>
      <c r="H358" s="181">
        <v>1</v>
      </c>
      <c r="I358" s="97"/>
      <c r="J358" s="97"/>
      <c r="K358" s="99"/>
      <c r="L358" s="8">
        <v>1480600007817</v>
      </c>
      <c r="M358" s="8">
        <v>1480600007817</v>
      </c>
      <c r="N358" s="68">
        <f t="shared" si="2"/>
        <v>1</v>
      </c>
      <c r="O358" s="68">
        <f t="shared" si="3"/>
        <v>0</v>
      </c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spans="1:35" ht="21.75" customHeight="1">
      <c r="A359" s="97"/>
      <c r="B359" s="98" t="s">
        <v>401</v>
      </c>
      <c r="C359" s="181">
        <v>0</v>
      </c>
      <c r="D359" s="181">
        <v>1</v>
      </c>
      <c r="E359" s="181">
        <v>0</v>
      </c>
      <c r="F359" s="181">
        <v>0</v>
      </c>
      <c r="G359" s="181">
        <v>0</v>
      </c>
      <c r="H359" s="181">
        <v>1</v>
      </c>
      <c r="I359" s="97"/>
      <c r="J359" s="97"/>
      <c r="K359" s="99"/>
      <c r="L359" s="8">
        <v>1479900006644</v>
      </c>
      <c r="M359" s="8">
        <v>1479900006644</v>
      </c>
      <c r="N359" s="68">
        <f t="shared" si="2"/>
        <v>1</v>
      </c>
      <c r="O359" s="68">
        <f t="shared" si="3"/>
        <v>0</v>
      </c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spans="1:35" ht="21.75" customHeight="1">
      <c r="A360" s="97"/>
      <c r="B360" s="98" t="s">
        <v>393</v>
      </c>
      <c r="C360" s="181">
        <v>0</v>
      </c>
      <c r="D360" s="181">
        <v>1</v>
      </c>
      <c r="E360" s="181">
        <v>0</v>
      </c>
      <c r="F360" s="181">
        <v>0</v>
      </c>
      <c r="G360" s="181">
        <v>0</v>
      </c>
      <c r="H360" s="181">
        <v>1</v>
      </c>
      <c r="I360" s="97"/>
      <c r="J360" s="97"/>
      <c r="K360" s="99"/>
      <c r="L360" s="8">
        <v>1469900044945</v>
      </c>
      <c r="M360" s="8">
        <v>1469900044945</v>
      </c>
      <c r="N360" s="68">
        <f t="shared" si="2"/>
        <v>1</v>
      </c>
      <c r="O360" s="68">
        <f t="shared" si="3"/>
        <v>0</v>
      </c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spans="1:35" ht="21.75" customHeight="1">
      <c r="A361" s="103">
        <v>8</v>
      </c>
      <c r="B361" s="104" t="s">
        <v>864</v>
      </c>
      <c r="C361" s="183">
        <v>2</v>
      </c>
      <c r="D361" s="183">
        <v>3</v>
      </c>
      <c r="E361" s="183">
        <v>0</v>
      </c>
      <c r="F361" s="183">
        <v>0</v>
      </c>
      <c r="G361" s="183">
        <v>0</v>
      </c>
      <c r="H361" s="183">
        <v>5</v>
      </c>
      <c r="I361" s="103"/>
      <c r="J361" s="103"/>
      <c r="K361" s="105"/>
      <c r="L361" s="58"/>
      <c r="M361" s="58"/>
      <c r="N361" s="68">
        <f t="shared" si="2"/>
        <v>0</v>
      </c>
      <c r="O361" s="68">
        <f t="shared" si="3"/>
        <v>5</v>
      </c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</row>
    <row r="362" spans="1:35" ht="21.75" customHeight="1">
      <c r="A362" s="97"/>
      <c r="B362" s="98" t="s">
        <v>781</v>
      </c>
      <c r="C362" s="181">
        <v>1</v>
      </c>
      <c r="D362" s="181">
        <v>0</v>
      </c>
      <c r="E362" s="181">
        <v>0</v>
      </c>
      <c r="F362" s="181">
        <v>0</v>
      </c>
      <c r="G362" s="181">
        <v>0</v>
      </c>
      <c r="H362" s="181">
        <v>1</v>
      </c>
      <c r="I362" s="97"/>
      <c r="J362" s="97"/>
      <c r="K362" s="99"/>
      <c r="L362" s="8">
        <v>3501900517949</v>
      </c>
      <c r="M362" s="8">
        <v>3501900517949</v>
      </c>
      <c r="N362" s="68">
        <f t="shared" si="2"/>
        <v>1</v>
      </c>
      <c r="O362" s="68">
        <f t="shared" si="3"/>
        <v>0</v>
      </c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spans="1:35" ht="21.75" customHeight="1">
      <c r="A363" s="97"/>
      <c r="B363" s="98" t="s">
        <v>782</v>
      </c>
      <c r="C363" s="181">
        <v>1</v>
      </c>
      <c r="D363" s="181">
        <v>0</v>
      </c>
      <c r="E363" s="181">
        <v>0</v>
      </c>
      <c r="F363" s="181">
        <v>0</v>
      </c>
      <c r="G363" s="181">
        <v>0</v>
      </c>
      <c r="H363" s="181">
        <v>1</v>
      </c>
      <c r="I363" s="97"/>
      <c r="J363" s="97"/>
      <c r="K363" s="99"/>
      <c r="L363" s="8">
        <v>3409900004192</v>
      </c>
      <c r="M363" s="8">
        <v>3409900004192</v>
      </c>
      <c r="N363" s="68">
        <f t="shared" si="2"/>
        <v>1</v>
      </c>
      <c r="O363" s="68">
        <f t="shared" si="3"/>
        <v>0</v>
      </c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spans="1:35" ht="21.75" customHeight="1">
      <c r="A364" s="97"/>
      <c r="B364" s="98" t="s">
        <v>400</v>
      </c>
      <c r="C364" s="181">
        <v>0</v>
      </c>
      <c r="D364" s="181">
        <v>1</v>
      </c>
      <c r="E364" s="181">
        <v>0</v>
      </c>
      <c r="F364" s="181">
        <v>0</v>
      </c>
      <c r="G364" s="181">
        <v>0</v>
      </c>
      <c r="H364" s="181">
        <v>1</v>
      </c>
      <c r="I364" s="97"/>
      <c r="J364" s="97"/>
      <c r="K364" s="99"/>
      <c r="L364" s="8">
        <v>1479900005893</v>
      </c>
      <c r="M364" s="8">
        <v>1479900005893</v>
      </c>
      <c r="N364" s="68">
        <f t="shared" si="2"/>
        <v>1</v>
      </c>
      <c r="O364" s="68">
        <f t="shared" si="3"/>
        <v>0</v>
      </c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spans="1:35" ht="21.75" customHeight="1">
      <c r="A365" s="97"/>
      <c r="B365" s="98" t="s">
        <v>405</v>
      </c>
      <c r="C365" s="181">
        <v>0</v>
      </c>
      <c r="D365" s="181">
        <v>1</v>
      </c>
      <c r="E365" s="181">
        <v>0</v>
      </c>
      <c r="F365" s="181">
        <v>0</v>
      </c>
      <c r="G365" s="181">
        <v>0</v>
      </c>
      <c r="H365" s="181">
        <v>1</v>
      </c>
      <c r="I365" s="97"/>
      <c r="J365" s="97"/>
      <c r="K365" s="99"/>
      <c r="L365" s="8">
        <v>1499900065004</v>
      </c>
      <c r="M365" s="8">
        <v>1499900065004</v>
      </c>
      <c r="N365" s="68">
        <f t="shared" si="2"/>
        <v>1</v>
      </c>
      <c r="O365" s="68">
        <f t="shared" si="3"/>
        <v>0</v>
      </c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spans="1:35" ht="21.75" customHeight="1">
      <c r="A366" s="97"/>
      <c r="B366" s="98" t="s">
        <v>395</v>
      </c>
      <c r="C366" s="181">
        <v>0</v>
      </c>
      <c r="D366" s="181">
        <v>1</v>
      </c>
      <c r="E366" s="181">
        <v>0</v>
      </c>
      <c r="F366" s="181">
        <v>0</v>
      </c>
      <c r="G366" s="181">
        <v>0</v>
      </c>
      <c r="H366" s="181">
        <v>1</v>
      </c>
      <c r="I366" s="97"/>
      <c r="J366" s="97"/>
      <c r="K366" s="99"/>
      <c r="L366" s="8">
        <v>1470100195258</v>
      </c>
      <c r="M366" s="8">
        <v>1470100195258</v>
      </c>
      <c r="N366" s="68">
        <f t="shared" si="2"/>
        <v>1</v>
      </c>
      <c r="O366" s="68">
        <f t="shared" si="3"/>
        <v>0</v>
      </c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spans="1:35" ht="21.75" customHeight="1">
      <c r="A367" s="103">
        <v>9</v>
      </c>
      <c r="B367" s="104" t="s">
        <v>865</v>
      </c>
      <c r="C367" s="183">
        <v>1</v>
      </c>
      <c r="D367" s="183">
        <v>4</v>
      </c>
      <c r="E367" s="183">
        <v>0</v>
      </c>
      <c r="F367" s="183">
        <v>0</v>
      </c>
      <c r="G367" s="183">
        <v>0</v>
      </c>
      <c r="H367" s="183">
        <v>5</v>
      </c>
      <c r="I367" s="103"/>
      <c r="J367" s="103"/>
      <c r="K367" s="105"/>
      <c r="L367" s="58"/>
      <c r="M367" s="58"/>
      <c r="N367" s="68">
        <f t="shared" si="2"/>
        <v>0</v>
      </c>
      <c r="O367" s="68">
        <f t="shared" si="3"/>
        <v>5</v>
      </c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</row>
    <row r="368" spans="1:35" ht="21.75" customHeight="1">
      <c r="A368" s="97"/>
      <c r="B368" s="98" t="s">
        <v>448</v>
      </c>
      <c r="C368" s="181">
        <v>0</v>
      </c>
      <c r="D368" s="181">
        <v>1</v>
      </c>
      <c r="E368" s="181">
        <v>0</v>
      </c>
      <c r="F368" s="181">
        <v>0</v>
      </c>
      <c r="G368" s="181">
        <v>0</v>
      </c>
      <c r="H368" s="181">
        <v>1</v>
      </c>
      <c r="I368" s="97"/>
      <c r="J368" s="97"/>
      <c r="K368" s="99"/>
      <c r="L368" s="8">
        <v>3470600232370</v>
      </c>
      <c r="M368" s="8">
        <v>3470600232370</v>
      </c>
      <c r="N368" s="68">
        <f t="shared" si="2"/>
        <v>1</v>
      </c>
      <c r="O368" s="68">
        <f t="shared" si="3"/>
        <v>0</v>
      </c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spans="1:35" ht="21.75" customHeight="1">
      <c r="A369" s="97"/>
      <c r="B369" s="98" t="s">
        <v>451</v>
      </c>
      <c r="C369" s="181">
        <v>0</v>
      </c>
      <c r="D369" s="181">
        <v>1</v>
      </c>
      <c r="E369" s="181">
        <v>0</v>
      </c>
      <c r="F369" s="181">
        <v>0</v>
      </c>
      <c r="G369" s="181">
        <v>0</v>
      </c>
      <c r="H369" s="181">
        <v>1</v>
      </c>
      <c r="I369" s="97"/>
      <c r="J369" s="97"/>
      <c r="K369" s="99"/>
      <c r="L369" s="8">
        <v>3490100095535</v>
      </c>
      <c r="M369" s="8">
        <v>3490100095535</v>
      </c>
      <c r="N369" s="68">
        <f t="shared" si="2"/>
        <v>1</v>
      </c>
      <c r="O369" s="68">
        <f t="shared" si="3"/>
        <v>0</v>
      </c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spans="1:35" ht="21.75" customHeight="1">
      <c r="A370" s="97"/>
      <c r="B370" s="98" t="s">
        <v>449</v>
      </c>
      <c r="C370" s="181">
        <v>0</v>
      </c>
      <c r="D370" s="181">
        <v>1</v>
      </c>
      <c r="E370" s="181">
        <v>0</v>
      </c>
      <c r="F370" s="181">
        <v>0</v>
      </c>
      <c r="G370" s="181">
        <v>0</v>
      </c>
      <c r="H370" s="181">
        <v>1</v>
      </c>
      <c r="I370" s="97"/>
      <c r="J370" s="97"/>
      <c r="K370" s="99"/>
      <c r="L370" s="8">
        <v>3470600282687</v>
      </c>
      <c r="M370" s="8">
        <v>3470600282687</v>
      </c>
      <c r="N370" s="68">
        <f t="shared" si="2"/>
        <v>1</v>
      </c>
      <c r="O370" s="68">
        <f t="shared" si="3"/>
        <v>0</v>
      </c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spans="1:35" ht="21.75" customHeight="1">
      <c r="A371" s="97"/>
      <c r="B371" s="98" t="s">
        <v>783</v>
      </c>
      <c r="C371" s="181">
        <v>1</v>
      </c>
      <c r="D371" s="181">
        <v>0</v>
      </c>
      <c r="E371" s="181">
        <v>0</v>
      </c>
      <c r="F371" s="181">
        <v>0</v>
      </c>
      <c r="G371" s="181">
        <v>0</v>
      </c>
      <c r="H371" s="181">
        <v>1</v>
      </c>
      <c r="I371" s="97"/>
      <c r="J371" s="97"/>
      <c r="K371" s="99"/>
      <c r="L371" s="8">
        <v>3609900556487</v>
      </c>
      <c r="M371" s="8">
        <v>3609900556487</v>
      </c>
      <c r="N371" s="68">
        <f t="shared" si="2"/>
        <v>1</v>
      </c>
      <c r="O371" s="68">
        <f t="shared" si="3"/>
        <v>0</v>
      </c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spans="1:35" ht="21.75" customHeight="1">
      <c r="A372" s="97"/>
      <c r="B372" s="98" t="s">
        <v>784</v>
      </c>
      <c r="C372" s="181">
        <v>0</v>
      </c>
      <c r="D372" s="181">
        <v>1</v>
      </c>
      <c r="E372" s="181">
        <v>0</v>
      </c>
      <c r="F372" s="181">
        <v>0</v>
      </c>
      <c r="G372" s="181">
        <v>0</v>
      </c>
      <c r="H372" s="181">
        <v>1</v>
      </c>
      <c r="I372" s="97"/>
      <c r="J372" s="97"/>
      <c r="K372" s="99"/>
      <c r="L372" s="8">
        <v>3480900019931</v>
      </c>
      <c r="M372" s="8">
        <v>3480900019931</v>
      </c>
      <c r="N372" s="68">
        <f t="shared" si="2"/>
        <v>1</v>
      </c>
      <c r="O372" s="68">
        <f t="shared" si="3"/>
        <v>0</v>
      </c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spans="1:35" ht="21.75" customHeight="1">
      <c r="A373" s="103">
        <v>10</v>
      </c>
      <c r="B373" s="104" t="s">
        <v>866</v>
      </c>
      <c r="C373" s="183">
        <v>0</v>
      </c>
      <c r="D373" s="183">
        <v>4</v>
      </c>
      <c r="E373" s="183">
        <v>1</v>
      </c>
      <c r="F373" s="183">
        <v>0</v>
      </c>
      <c r="G373" s="183">
        <v>0</v>
      </c>
      <c r="H373" s="183">
        <v>5</v>
      </c>
      <c r="I373" s="103"/>
      <c r="J373" s="103"/>
      <c r="K373" s="105"/>
      <c r="L373" s="58"/>
      <c r="M373" s="58"/>
      <c r="N373" s="68">
        <f t="shared" si="2"/>
        <v>0</v>
      </c>
      <c r="O373" s="68">
        <f t="shared" si="3"/>
        <v>5</v>
      </c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</row>
    <row r="374" spans="1:35" ht="21.75" customHeight="1">
      <c r="A374" s="97"/>
      <c r="B374" s="98" t="s">
        <v>785</v>
      </c>
      <c r="C374" s="181">
        <v>0</v>
      </c>
      <c r="D374" s="181">
        <v>0</v>
      </c>
      <c r="E374" s="181">
        <v>1</v>
      </c>
      <c r="F374" s="181">
        <v>0</v>
      </c>
      <c r="G374" s="181">
        <v>0</v>
      </c>
      <c r="H374" s="181">
        <v>1</v>
      </c>
      <c r="I374" s="97"/>
      <c r="J374" s="97"/>
      <c r="K374" s="99"/>
      <c r="L374" s="8">
        <v>3479900033711</v>
      </c>
      <c r="M374" s="8">
        <v>3479900033711</v>
      </c>
      <c r="N374" s="68">
        <f t="shared" si="2"/>
        <v>1</v>
      </c>
      <c r="O374" s="68">
        <f t="shared" si="3"/>
        <v>0</v>
      </c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spans="1:35" ht="21.75" customHeight="1">
      <c r="A375" s="97"/>
      <c r="B375" s="98" t="s">
        <v>473</v>
      </c>
      <c r="C375" s="181">
        <v>0</v>
      </c>
      <c r="D375" s="181">
        <v>1</v>
      </c>
      <c r="E375" s="181">
        <v>0</v>
      </c>
      <c r="F375" s="181">
        <v>0</v>
      </c>
      <c r="G375" s="181">
        <v>0</v>
      </c>
      <c r="H375" s="181">
        <v>1</v>
      </c>
      <c r="I375" s="97"/>
      <c r="J375" s="97"/>
      <c r="K375" s="99"/>
      <c r="L375" s="8">
        <v>3470101407832</v>
      </c>
      <c r="M375" s="8">
        <v>3470101407832</v>
      </c>
      <c r="N375" s="68">
        <f t="shared" si="2"/>
        <v>1</v>
      </c>
      <c r="O375" s="68">
        <f t="shared" si="3"/>
        <v>0</v>
      </c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spans="1:35" ht="21.75" customHeight="1">
      <c r="A376" s="97"/>
      <c r="B376" s="98" t="s">
        <v>467</v>
      </c>
      <c r="C376" s="181">
        <v>0</v>
      </c>
      <c r="D376" s="181">
        <v>1</v>
      </c>
      <c r="E376" s="181">
        <v>0</v>
      </c>
      <c r="F376" s="181">
        <v>0</v>
      </c>
      <c r="G376" s="181">
        <v>0</v>
      </c>
      <c r="H376" s="181">
        <v>1</v>
      </c>
      <c r="I376" s="97"/>
      <c r="J376" s="97"/>
      <c r="K376" s="99"/>
      <c r="L376" s="8">
        <v>3100202634110</v>
      </c>
      <c r="M376" s="8">
        <v>3100202634110</v>
      </c>
      <c r="N376" s="68">
        <f t="shared" si="2"/>
        <v>1</v>
      </c>
      <c r="O376" s="68">
        <f t="shared" si="3"/>
        <v>0</v>
      </c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spans="1:35" ht="21.75" customHeight="1">
      <c r="A377" s="97"/>
      <c r="B377" s="98" t="s">
        <v>472</v>
      </c>
      <c r="C377" s="181">
        <v>0</v>
      </c>
      <c r="D377" s="181">
        <v>1</v>
      </c>
      <c r="E377" s="181">
        <v>0</v>
      </c>
      <c r="F377" s="181">
        <v>0</v>
      </c>
      <c r="G377" s="181">
        <v>0</v>
      </c>
      <c r="H377" s="181">
        <v>1</v>
      </c>
      <c r="I377" s="97"/>
      <c r="J377" s="97"/>
      <c r="K377" s="99"/>
      <c r="L377" s="8">
        <v>3470100838490</v>
      </c>
      <c r="M377" s="8">
        <v>3470100838490</v>
      </c>
      <c r="N377" s="68">
        <f t="shared" si="2"/>
        <v>1</v>
      </c>
      <c r="O377" s="68">
        <f t="shared" si="3"/>
        <v>0</v>
      </c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spans="1:35" ht="21.75" customHeight="1">
      <c r="A378" s="97"/>
      <c r="B378" s="98" t="s">
        <v>474</v>
      </c>
      <c r="C378" s="181">
        <v>0</v>
      </c>
      <c r="D378" s="181">
        <v>1</v>
      </c>
      <c r="E378" s="181">
        <v>0</v>
      </c>
      <c r="F378" s="181">
        <v>0</v>
      </c>
      <c r="G378" s="181">
        <v>0</v>
      </c>
      <c r="H378" s="181">
        <v>1</v>
      </c>
      <c r="I378" s="97"/>
      <c r="J378" s="97"/>
      <c r="K378" s="99"/>
      <c r="L378" s="8">
        <v>3470300472821</v>
      </c>
      <c r="M378" s="8">
        <v>3470300472821</v>
      </c>
      <c r="N378" s="68">
        <f t="shared" si="2"/>
        <v>1</v>
      </c>
      <c r="O378" s="68">
        <f t="shared" si="3"/>
        <v>0</v>
      </c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spans="1:35" ht="21.75" customHeight="1">
      <c r="A379" s="103">
        <v>11</v>
      </c>
      <c r="B379" s="104" t="s">
        <v>867</v>
      </c>
      <c r="C379" s="183">
        <v>0</v>
      </c>
      <c r="D379" s="183">
        <v>4</v>
      </c>
      <c r="E379" s="183">
        <v>2</v>
      </c>
      <c r="F379" s="183">
        <v>0</v>
      </c>
      <c r="G379" s="183">
        <v>0</v>
      </c>
      <c r="H379" s="183">
        <v>6</v>
      </c>
      <c r="I379" s="103"/>
      <c r="J379" s="103"/>
      <c r="K379" s="105"/>
      <c r="L379" s="58"/>
      <c r="M379" s="58"/>
      <c r="N379" s="68">
        <f t="shared" si="2"/>
        <v>0</v>
      </c>
      <c r="O379" s="68">
        <f t="shared" si="3"/>
        <v>6</v>
      </c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</row>
    <row r="380" spans="1:35" ht="21.75" customHeight="1">
      <c r="A380" s="97"/>
      <c r="B380" s="98" t="s">
        <v>458</v>
      </c>
      <c r="C380" s="181">
        <v>0</v>
      </c>
      <c r="D380" s="181">
        <v>1</v>
      </c>
      <c r="E380" s="181">
        <v>0</v>
      </c>
      <c r="F380" s="181">
        <v>0</v>
      </c>
      <c r="G380" s="181">
        <v>0</v>
      </c>
      <c r="H380" s="181">
        <v>1</v>
      </c>
      <c r="I380" s="97"/>
      <c r="J380" s="97"/>
      <c r="K380" s="99"/>
      <c r="L380" s="8">
        <v>3470500037991</v>
      </c>
      <c r="M380" s="8">
        <v>3470500037991</v>
      </c>
      <c r="N380" s="68">
        <f t="shared" si="2"/>
        <v>1</v>
      </c>
      <c r="O380" s="68">
        <f t="shared" si="3"/>
        <v>0</v>
      </c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spans="1:35" ht="21.75" customHeight="1">
      <c r="A381" s="97"/>
      <c r="B381" s="98" t="s">
        <v>456</v>
      </c>
      <c r="C381" s="181">
        <v>0</v>
      </c>
      <c r="D381" s="181">
        <v>1</v>
      </c>
      <c r="E381" s="181">
        <v>0</v>
      </c>
      <c r="F381" s="181">
        <v>0</v>
      </c>
      <c r="G381" s="181">
        <v>0</v>
      </c>
      <c r="H381" s="181">
        <v>1</v>
      </c>
      <c r="I381" s="97"/>
      <c r="J381" s="97"/>
      <c r="K381" s="99"/>
      <c r="L381" s="8">
        <v>3460600045880</v>
      </c>
      <c r="M381" s="8">
        <v>3460600045880</v>
      </c>
      <c r="N381" s="68">
        <f t="shared" si="2"/>
        <v>1</v>
      </c>
      <c r="O381" s="68">
        <f t="shared" si="3"/>
        <v>0</v>
      </c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spans="1:35" ht="21.75" customHeight="1">
      <c r="A382" s="97"/>
      <c r="B382" s="98" t="s">
        <v>461</v>
      </c>
      <c r="C382" s="181">
        <v>0</v>
      </c>
      <c r="D382" s="181">
        <v>1</v>
      </c>
      <c r="E382" s="181">
        <v>0</v>
      </c>
      <c r="F382" s="181">
        <v>0</v>
      </c>
      <c r="G382" s="181">
        <v>0</v>
      </c>
      <c r="H382" s="181">
        <v>1</v>
      </c>
      <c r="I382" s="97"/>
      <c r="J382" s="97"/>
      <c r="K382" s="99"/>
      <c r="L382" s="8">
        <v>5320100135810</v>
      </c>
      <c r="M382" s="8">
        <v>5320100135810</v>
      </c>
      <c r="N382" s="68">
        <f t="shared" si="2"/>
        <v>1</v>
      </c>
      <c r="O382" s="68">
        <f t="shared" si="3"/>
        <v>0</v>
      </c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spans="1:35" ht="21.75" customHeight="1">
      <c r="A383" s="97"/>
      <c r="B383" s="98" t="s">
        <v>459</v>
      </c>
      <c r="C383" s="181">
        <v>0</v>
      </c>
      <c r="D383" s="181">
        <v>1</v>
      </c>
      <c r="E383" s="181">
        <v>0</v>
      </c>
      <c r="F383" s="181">
        <v>0</v>
      </c>
      <c r="G383" s="181">
        <v>0</v>
      </c>
      <c r="H383" s="181">
        <v>1</v>
      </c>
      <c r="I383" s="97"/>
      <c r="J383" s="97"/>
      <c r="K383" s="99"/>
      <c r="L383" s="8">
        <v>3480900090295</v>
      </c>
      <c r="M383" s="8">
        <v>3480900090295</v>
      </c>
      <c r="N383" s="68">
        <f t="shared" si="2"/>
        <v>1</v>
      </c>
      <c r="O383" s="68">
        <f t="shared" si="3"/>
        <v>0</v>
      </c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spans="1:35" ht="21.75" customHeight="1">
      <c r="A384" s="97"/>
      <c r="B384" s="98" t="s">
        <v>463</v>
      </c>
      <c r="C384" s="181">
        <v>0</v>
      </c>
      <c r="D384" s="181">
        <v>0</v>
      </c>
      <c r="E384" s="181">
        <v>1</v>
      </c>
      <c r="F384" s="181">
        <v>0</v>
      </c>
      <c r="G384" s="181">
        <v>0</v>
      </c>
      <c r="H384" s="181">
        <v>1</v>
      </c>
      <c r="I384" s="97"/>
      <c r="J384" s="97"/>
      <c r="K384" s="99"/>
      <c r="L384" s="8">
        <v>3409901093610</v>
      </c>
      <c r="M384" s="8">
        <v>3409901093610</v>
      </c>
      <c r="N384" s="68">
        <f t="shared" si="2"/>
        <v>1</v>
      </c>
      <c r="O384" s="68">
        <f t="shared" si="3"/>
        <v>0</v>
      </c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spans="1:35" ht="21.75" customHeight="1">
      <c r="A385" s="97"/>
      <c r="B385" s="98" t="s">
        <v>462</v>
      </c>
      <c r="C385" s="181">
        <v>0</v>
      </c>
      <c r="D385" s="181">
        <v>0</v>
      </c>
      <c r="E385" s="181">
        <v>1</v>
      </c>
      <c r="F385" s="181">
        <v>0</v>
      </c>
      <c r="G385" s="181">
        <v>0</v>
      </c>
      <c r="H385" s="181">
        <v>1</v>
      </c>
      <c r="I385" s="97"/>
      <c r="J385" s="97"/>
      <c r="K385" s="99"/>
      <c r="L385" s="8">
        <v>1409900370923</v>
      </c>
      <c r="M385" s="8">
        <v>1409900370923</v>
      </c>
      <c r="N385" s="68">
        <f t="shared" si="2"/>
        <v>1</v>
      </c>
      <c r="O385" s="68">
        <f t="shared" si="3"/>
        <v>0</v>
      </c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spans="1:35" ht="21.75" customHeight="1">
      <c r="A386" s="103">
        <v>12</v>
      </c>
      <c r="B386" s="104" t="s">
        <v>868</v>
      </c>
      <c r="C386" s="183">
        <v>2</v>
      </c>
      <c r="D386" s="183">
        <v>3</v>
      </c>
      <c r="E386" s="183">
        <v>0</v>
      </c>
      <c r="F386" s="183">
        <v>0</v>
      </c>
      <c r="G386" s="183">
        <v>0</v>
      </c>
      <c r="H386" s="183">
        <v>5</v>
      </c>
      <c r="I386" s="103"/>
      <c r="J386" s="103"/>
      <c r="K386" s="105"/>
      <c r="L386" s="58"/>
      <c r="M386" s="58"/>
      <c r="N386" s="68">
        <f t="shared" si="2"/>
        <v>0</v>
      </c>
      <c r="O386" s="68">
        <f t="shared" si="3"/>
        <v>5</v>
      </c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</row>
    <row r="387" spans="1:35" ht="21.75" customHeight="1">
      <c r="A387" s="97"/>
      <c r="B387" s="98" t="s">
        <v>786</v>
      </c>
      <c r="C387" s="181">
        <v>1</v>
      </c>
      <c r="D387" s="181">
        <v>0</v>
      </c>
      <c r="E387" s="181">
        <v>0</v>
      </c>
      <c r="F387" s="181">
        <v>0</v>
      </c>
      <c r="G387" s="181">
        <v>0</v>
      </c>
      <c r="H387" s="181">
        <v>1</v>
      </c>
      <c r="I387" s="97"/>
      <c r="J387" s="97"/>
      <c r="K387" s="99"/>
      <c r="L387" s="8">
        <v>3460100363971</v>
      </c>
      <c r="M387" s="8">
        <v>3460100363971</v>
      </c>
      <c r="N387" s="68">
        <f t="shared" si="2"/>
        <v>1</v>
      </c>
      <c r="O387" s="68">
        <f t="shared" si="3"/>
        <v>0</v>
      </c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spans="1:35" ht="21.75" customHeight="1">
      <c r="A388" s="97"/>
      <c r="B388" s="98" t="s">
        <v>787</v>
      </c>
      <c r="C388" s="181">
        <v>1</v>
      </c>
      <c r="D388" s="181">
        <v>0</v>
      </c>
      <c r="E388" s="181">
        <v>0</v>
      </c>
      <c r="F388" s="181">
        <v>0</v>
      </c>
      <c r="G388" s="181">
        <v>0</v>
      </c>
      <c r="H388" s="181">
        <v>1</v>
      </c>
      <c r="I388" s="97"/>
      <c r="J388" s="97"/>
      <c r="K388" s="99"/>
      <c r="L388" s="8">
        <v>3479900180977</v>
      </c>
      <c r="M388" s="8">
        <v>3479900180977</v>
      </c>
      <c r="N388" s="68">
        <f t="shared" si="2"/>
        <v>1</v>
      </c>
      <c r="O388" s="68">
        <f t="shared" si="3"/>
        <v>0</v>
      </c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spans="1:35" ht="21.75" customHeight="1">
      <c r="A389" s="97"/>
      <c r="B389" s="98" t="s">
        <v>499</v>
      </c>
      <c r="C389" s="181">
        <v>0</v>
      </c>
      <c r="D389" s="181">
        <v>1</v>
      </c>
      <c r="E389" s="181">
        <v>0</v>
      </c>
      <c r="F389" s="181">
        <v>0</v>
      </c>
      <c r="G389" s="181">
        <v>0</v>
      </c>
      <c r="H389" s="181">
        <v>1</v>
      </c>
      <c r="I389" s="97"/>
      <c r="J389" s="97"/>
      <c r="K389" s="99"/>
      <c r="L389" s="8">
        <v>3439900168331</v>
      </c>
      <c r="M389" s="8">
        <v>3439900168331</v>
      </c>
      <c r="N389" s="68">
        <f t="shared" si="2"/>
        <v>1</v>
      </c>
      <c r="O389" s="68">
        <f t="shared" si="3"/>
        <v>0</v>
      </c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spans="1:35" ht="21.75" customHeight="1">
      <c r="A390" s="97"/>
      <c r="B390" s="98" t="s">
        <v>500</v>
      </c>
      <c r="C390" s="181">
        <v>0</v>
      </c>
      <c r="D390" s="181">
        <v>1</v>
      </c>
      <c r="E390" s="181">
        <v>0</v>
      </c>
      <c r="F390" s="181">
        <v>0</v>
      </c>
      <c r="G390" s="181">
        <v>0</v>
      </c>
      <c r="H390" s="181">
        <v>1</v>
      </c>
      <c r="I390" s="97"/>
      <c r="J390" s="97"/>
      <c r="K390" s="99"/>
      <c r="L390" s="8">
        <v>5461300004654</v>
      </c>
      <c r="M390" s="8">
        <v>5461300004654</v>
      </c>
      <c r="N390" s="68">
        <f t="shared" si="2"/>
        <v>1</v>
      </c>
      <c r="O390" s="68">
        <f t="shared" si="3"/>
        <v>0</v>
      </c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spans="1:35" ht="21.75" customHeight="1">
      <c r="A391" s="97"/>
      <c r="B391" s="98" t="s">
        <v>497</v>
      </c>
      <c r="C391" s="181">
        <v>0</v>
      </c>
      <c r="D391" s="181">
        <v>1</v>
      </c>
      <c r="E391" s="181">
        <v>0</v>
      </c>
      <c r="F391" s="181">
        <v>0</v>
      </c>
      <c r="G391" s="181">
        <v>0</v>
      </c>
      <c r="H391" s="181">
        <v>1</v>
      </c>
      <c r="I391" s="97"/>
      <c r="J391" s="97"/>
      <c r="K391" s="99"/>
      <c r="L391" s="8">
        <v>1479900003343</v>
      </c>
      <c r="M391" s="8">
        <v>1479900003343</v>
      </c>
      <c r="N391" s="68">
        <f t="shared" si="2"/>
        <v>1</v>
      </c>
      <c r="O391" s="68">
        <f t="shared" si="3"/>
        <v>0</v>
      </c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spans="1:35" ht="21.75" customHeight="1">
      <c r="A392" s="103"/>
      <c r="B392" s="104"/>
      <c r="C392" s="181"/>
      <c r="D392" s="181"/>
      <c r="E392" s="181"/>
      <c r="F392" s="181"/>
      <c r="G392" s="181"/>
      <c r="H392" s="181"/>
      <c r="I392" s="97"/>
      <c r="J392" s="97"/>
      <c r="K392" s="99"/>
      <c r="L392" s="8"/>
      <c r="M392" s="8"/>
      <c r="N392" s="68">
        <f t="shared" si="2"/>
        <v>0</v>
      </c>
      <c r="O392" s="68">
        <f t="shared" si="3"/>
        <v>0</v>
      </c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spans="1:35" ht="21.75" customHeight="1">
      <c r="A393" s="157"/>
      <c r="B393" s="157" t="s">
        <v>721</v>
      </c>
      <c r="C393" s="185">
        <v>5</v>
      </c>
      <c r="D393" s="185">
        <v>21</v>
      </c>
      <c r="E393" s="185">
        <v>12</v>
      </c>
      <c r="F393" s="185">
        <v>7</v>
      </c>
      <c r="G393" s="185">
        <v>0</v>
      </c>
      <c r="H393" s="185">
        <v>45</v>
      </c>
      <c r="I393" s="166"/>
      <c r="J393" s="166"/>
      <c r="K393" s="157" t="s">
        <v>51</v>
      </c>
      <c r="L393" s="123"/>
      <c r="M393" s="123"/>
      <c r="N393" s="124">
        <f t="shared" si="2"/>
        <v>0</v>
      </c>
      <c r="O393" s="68">
        <f t="shared" si="3"/>
        <v>45</v>
      </c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</row>
    <row r="394" spans="1:35" ht="21.75" customHeight="1">
      <c r="A394" s="158">
        <v>1</v>
      </c>
      <c r="B394" s="158" t="s">
        <v>333</v>
      </c>
      <c r="C394" s="186">
        <v>0</v>
      </c>
      <c r="D394" s="186">
        <v>1</v>
      </c>
      <c r="E394" s="186">
        <v>0</v>
      </c>
      <c r="F394" s="186">
        <v>0</v>
      </c>
      <c r="G394" s="186">
        <v>0</v>
      </c>
      <c r="H394" s="186">
        <v>1</v>
      </c>
      <c r="I394" s="167"/>
      <c r="J394" s="167"/>
      <c r="K394" s="158"/>
      <c r="L394" s="130"/>
      <c r="M394" s="130"/>
      <c r="N394" s="131">
        <f t="shared" si="2"/>
        <v>0</v>
      </c>
      <c r="O394" s="68">
        <f t="shared" si="3"/>
        <v>1</v>
      </c>
      <c r="P394" s="130"/>
      <c r="Q394" s="130"/>
      <c r="R394" s="130"/>
      <c r="S394" s="130"/>
      <c r="T394" s="130"/>
      <c r="U394" s="130"/>
      <c r="V394" s="130"/>
      <c r="W394" s="130"/>
      <c r="X394" s="130"/>
      <c r="Y394" s="130"/>
      <c r="Z394" s="130"/>
      <c r="AA394" s="130"/>
      <c r="AB394" s="130"/>
      <c r="AC394" s="130"/>
      <c r="AD394" s="130"/>
      <c r="AE394" s="130"/>
      <c r="AF394" s="130"/>
      <c r="AG394" s="130"/>
      <c r="AH394" s="130"/>
      <c r="AI394" s="130"/>
    </row>
    <row r="395" spans="1:35" ht="21.75" customHeight="1">
      <c r="A395" s="159"/>
      <c r="B395" s="159" t="s">
        <v>338</v>
      </c>
      <c r="C395" s="187">
        <v>0</v>
      </c>
      <c r="D395" s="187">
        <v>1</v>
      </c>
      <c r="E395" s="187">
        <v>0</v>
      </c>
      <c r="F395" s="187">
        <v>0</v>
      </c>
      <c r="G395" s="187">
        <v>0</v>
      </c>
      <c r="H395" s="187">
        <v>1</v>
      </c>
      <c r="I395" s="161"/>
      <c r="J395" s="161"/>
      <c r="K395" s="159"/>
      <c r="L395" s="140">
        <v>1480900008860</v>
      </c>
      <c r="M395" s="140">
        <v>1480900008860</v>
      </c>
      <c r="N395" s="131">
        <f t="shared" si="2"/>
        <v>1</v>
      </c>
      <c r="O395" s="68">
        <f t="shared" si="3"/>
        <v>0</v>
      </c>
      <c r="P395" s="140"/>
      <c r="Q395" s="140"/>
      <c r="R395" s="140"/>
      <c r="S395" s="140"/>
      <c r="T395" s="140"/>
      <c r="U395" s="140"/>
      <c r="V395" s="140"/>
      <c r="W395" s="140"/>
      <c r="X395" s="140"/>
      <c r="Y395" s="140"/>
      <c r="Z395" s="140"/>
      <c r="AA395" s="140"/>
      <c r="AB395" s="140"/>
      <c r="AC395" s="140"/>
      <c r="AD395" s="140"/>
      <c r="AE395" s="140"/>
      <c r="AF395" s="140"/>
      <c r="AG395" s="140"/>
      <c r="AH395" s="140"/>
      <c r="AI395" s="140"/>
    </row>
    <row r="396" spans="1:35" ht="21.75" customHeight="1">
      <c r="A396" s="158">
        <v>2</v>
      </c>
      <c r="B396" s="158" t="s">
        <v>343</v>
      </c>
      <c r="C396" s="186">
        <v>1</v>
      </c>
      <c r="D396" s="186">
        <v>0</v>
      </c>
      <c r="E396" s="186">
        <v>0</v>
      </c>
      <c r="F396" s="186">
        <v>0</v>
      </c>
      <c r="G396" s="186">
        <v>0</v>
      </c>
      <c r="H396" s="186">
        <v>1</v>
      </c>
      <c r="I396" s="167"/>
      <c r="J396" s="167"/>
      <c r="K396" s="158"/>
      <c r="L396" s="130"/>
      <c r="M396" s="130"/>
      <c r="N396" s="131">
        <f t="shared" si="2"/>
        <v>0</v>
      </c>
      <c r="O396" s="68">
        <f t="shared" si="3"/>
        <v>1</v>
      </c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30"/>
      <c r="AA396" s="130"/>
      <c r="AB396" s="130"/>
      <c r="AC396" s="130"/>
      <c r="AD396" s="130"/>
      <c r="AE396" s="130"/>
      <c r="AF396" s="130"/>
      <c r="AG396" s="130"/>
      <c r="AH396" s="130"/>
      <c r="AI396" s="130"/>
    </row>
    <row r="397" spans="1:35" ht="21.75" customHeight="1">
      <c r="A397" s="159"/>
      <c r="B397" s="159" t="s">
        <v>342</v>
      </c>
      <c r="C397" s="187">
        <v>1</v>
      </c>
      <c r="D397" s="187">
        <v>0</v>
      </c>
      <c r="E397" s="187">
        <v>0</v>
      </c>
      <c r="F397" s="187">
        <v>0</v>
      </c>
      <c r="G397" s="187">
        <v>0</v>
      </c>
      <c r="H397" s="187">
        <v>1</v>
      </c>
      <c r="I397" s="161"/>
      <c r="J397" s="161"/>
      <c r="K397" s="159"/>
      <c r="L397" s="140">
        <v>3101502261018</v>
      </c>
      <c r="M397" s="140">
        <v>3101502261018</v>
      </c>
      <c r="N397" s="131">
        <f t="shared" si="2"/>
        <v>1</v>
      </c>
      <c r="O397" s="68">
        <f t="shared" si="3"/>
        <v>0</v>
      </c>
      <c r="P397" s="140"/>
      <c r="Q397" s="140"/>
      <c r="R397" s="140"/>
      <c r="S397" s="140"/>
      <c r="T397" s="140"/>
      <c r="U397" s="140"/>
      <c r="V397" s="140"/>
      <c r="W397" s="140"/>
      <c r="X397" s="140"/>
      <c r="Y397" s="140"/>
      <c r="Z397" s="140"/>
      <c r="AA397" s="140"/>
      <c r="AB397" s="140"/>
      <c r="AC397" s="140"/>
      <c r="AD397" s="140"/>
      <c r="AE397" s="140"/>
      <c r="AF397" s="140"/>
      <c r="AG397" s="140"/>
      <c r="AH397" s="140"/>
      <c r="AI397" s="140"/>
    </row>
    <row r="398" spans="1:35" ht="21.75" customHeight="1">
      <c r="A398" s="158">
        <v>3</v>
      </c>
      <c r="B398" s="158" t="s">
        <v>354</v>
      </c>
      <c r="C398" s="186">
        <v>1</v>
      </c>
      <c r="D398" s="186">
        <v>2</v>
      </c>
      <c r="E398" s="186">
        <v>0</v>
      </c>
      <c r="F398" s="186">
        <v>4</v>
      </c>
      <c r="G398" s="186">
        <v>0</v>
      </c>
      <c r="H398" s="186">
        <v>7</v>
      </c>
      <c r="I398" s="167"/>
      <c r="J398" s="167"/>
      <c r="K398" s="158"/>
      <c r="L398" s="130"/>
      <c r="M398" s="130"/>
      <c r="N398" s="131">
        <f t="shared" si="2"/>
        <v>0</v>
      </c>
      <c r="O398" s="68">
        <f t="shared" si="3"/>
        <v>7</v>
      </c>
      <c r="P398" s="130"/>
      <c r="Q398" s="130"/>
      <c r="R398" s="130"/>
      <c r="S398" s="130"/>
      <c r="T398" s="130"/>
      <c r="U398" s="130"/>
      <c r="V398" s="130"/>
      <c r="W398" s="130"/>
      <c r="X398" s="130"/>
      <c r="Y398" s="130"/>
      <c r="Z398" s="130"/>
      <c r="AA398" s="130"/>
      <c r="AB398" s="130"/>
      <c r="AC398" s="130"/>
      <c r="AD398" s="130"/>
      <c r="AE398" s="130"/>
      <c r="AF398" s="130"/>
      <c r="AG398" s="130"/>
      <c r="AH398" s="130"/>
      <c r="AI398" s="130"/>
    </row>
    <row r="399" spans="1:35" ht="21.75" customHeight="1">
      <c r="A399" s="159"/>
      <c r="B399" s="159" t="s">
        <v>353</v>
      </c>
      <c r="C399" s="187">
        <v>1</v>
      </c>
      <c r="D399" s="187">
        <v>0</v>
      </c>
      <c r="E399" s="187">
        <v>0</v>
      </c>
      <c r="F399" s="187">
        <v>0</v>
      </c>
      <c r="G399" s="187">
        <v>0</v>
      </c>
      <c r="H399" s="187">
        <v>1</v>
      </c>
      <c r="I399" s="168">
        <v>2565</v>
      </c>
      <c r="J399" s="161"/>
      <c r="K399" s="159"/>
      <c r="L399" s="140">
        <v>3100500727728</v>
      </c>
      <c r="M399" s="140">
        <v>3100500727728</v>
      </c>
      <c r="N399" s="131">
        <f t="shared" si="2"/>
        <v>1</v>
      </c>
      <c r="O399" s="68">
        <f t="shared" si="3"/>
        <v>0</v>
      </c>
      <c r="P399" s="140"/>
      <c r="Q399" s="140"/>
      <c r="R399" s="140"/>
      <c r="S399" s="140"/>
      <c r="T399" s="140"/>
      <c r="U399" s="140"/>
      <c r="V399" s="140"/>
      <c r="W399" s="140"/>
      <c r="X399" s="140"/>
      <c r="Y399" s="140"/>
      <c r="Z399" s="140"/>
      <c r="AA399" s="140"/>
      <c r="AB399" s="140"/>
      <c r="AC399" s="140"/>
      <c r="AD399" s="140"/>
      <c r="AE399" s="140"/>
      <c r="AF399" s="140"/>
      <c r="AG399" s="140"/>
      <c r="AH399" s="140"/>
      <c r="AI399" s="140"/>
    </row>
    <row r="400" spans="1:35" ht="21.75" customHeight="1">
      <c r="A400" s="159"/>
      <c r="B400" s="159" t="s">
        <v>360</v>
      </c>
      <c r="C400" s="187">
        <v>0</v>
      </c>
      <c r="D400" s="187">
        <v>1</v>
      </c>
      <c r="E400" s="187">
        <v>0</v>
      </c>
      <c r="F400" s="187">
        <v>0</v>
      </c>
      <c r="G400" s="187">
        <v>0</v>
      </c>
      <c r="H400" s="187">
        <v>1</v>
      </c>
      <c r="I400" s="161"/>
      <c r="J400" s="161"/>
      <c r="K400" s="159"/>
      <c r="L400" s="140">
        <v>1470790000061</v>
      </c>
      <c r="M400" s="140">
        <v>1470790000061</v>
      </c>
      <c r="N400" s="131">
        <f t="shared" si="2"/>
        <v>1</v>
      </c>
      <c r="O400" s="68">
        <f t="shared" si="3"/>
        <v>0</v>
      </c>
      <c r="P400" s="140"/>
      <c r="Q400" s="140"/>
      <c r="R400" s="140"/>
      <c r="S400" s="140"/>
      <c r="T400" s="140"/>
      <c r="U400" s="140"/>
      <c r="V400" s="140"/>
      <c r="W400" s="140"/>
      <c r="X400" s="140"/>
      <c r="Y400" s="140"/>
      <c r="Z400" s="140"/>
      <c r="AA400" s="140"/>
      <c r="AB400" s="140"/>
      <c r="AC400" s="140"/>
      <c r="AD400" s="140"/>
      <c r="AE400" s="140"/>
      <c r="AF400" s="140"/>
      <c r="AG400" s="140"/>
      <c r="AH400" s="140"/>
      <c r="AI400" s="140"/>
    </row>
    <row r="401" spans="1:35" ht="21.75" customHeight="1">
      <c r="A401" s="159"/>
      <c r="B401" s="159" t="s">
        <v>361</v>
      </c>
      <c r="C401" s="187">
        <v>0</v>
      </c>
      <c r="D401" s="187">
        <v>1</v>
      </c>
      <c r="E401" s="187">
        <v>0</v>
      </c>
      <c r="F401" s="187">
        <v>0</v>
      </c>
      <c r="G401" s="187">
        <v>0</v>
      </c>
      <c r="H401" s="187">
        <v>1</v>
      </c>
      <c r="I401" s="161"/>
      <c r="J401" s="161"/>
      <c r="K401" s="159"/>
      <c r="L401" s="140">
        <v>1471100011123</v>
      </c>
      <c r="M401" s="140">
        <v>1471100011123</v>
      </c>
      <c r="N401" s="131">
        <f t="shared" si="2"/>
        <v>1</v>
      </c>
      <c r="O401" s="68">
        <f t="shared" si="3"/>
        <v>0</v>
      </c>
      <c r="P401" s="140"/>
      <c r="Q401" s="140"/>
      <c r="R401" s="140"/>
      <c r="S401" s="140"/>
      <c r="T401" s="140"/>
      <c r="U401" s="140"/>
      <c r="V401" s="140"/>
      <c r="W401" s="140"/>
      <c r="X401" s="140"/>
      <c r="Y401" s="140"/>
      <c r="Z401" s="140"/>
      <c r="AA401" s="140"/>
      <c r="AB401" s="140"/>
      <c r="AC401" s="140"/>
      <c r="AD401" s="140"/>
      <c r="AE401" s="140"/>
      <c r="AF401" s="140"/>
      <c r="AG401" s="140"/>
      <c r="AH401" s="140"/>
      <c r="AI401" s="140"/>
    </row>
    <row r="402" spans="1:35" ht="21.75" customHeight="1">
      <c r="A402" s="159"/>
      <c r="B402" s="159" t="s">
        <v>365</v>
      </c>
      <c r="C402" s="187">
        <v>0</v>
      </c>
      <c r="D402" s="187">
        <v>0</v>
      </c>
      <c r="E402" s="187">
        <v>0</v>
      </c>
      <c r="F402" s="187">
        <v>1</v>
      </c>
      <c r="G402" s="187">
        <v>0</v>
      </c>
      <c r="H402" s="187">
        <v>1</v>
      </c>
      <c r="I402" s="161"/>
      <c r="J402" s="161"/>
      <c r="K402" s="159"/>
      <c r="L402" s="140">
        <v>1480700018730</v>
      </c>
      <c r="M402" s="140">
        <v>1480700018730</v>
      </c>
      <c r="N402" s="131">
        <f t="shared" si="2"/>
        <v>1</v>
      </c>
      <c r="O402" s="68">
        <f t="shared" si="3"/>
        <v>0</v>
      </c>
      <c r="P402" s="140"/>
      <c r="Q402" s="140"/>
      <c r="R402" s="140"/>
      <c r="S402" s="140"/>
      <c r="T402" s="140"/>
      <c r="U402" s="140"/>
      <c r="V402" s="140"/>
      <c r="W402" s="140"/>
      <c r="X402" s="140"/>
      <c r="Y402" s="140"/>
      <c r="Z402" s="140"/>
      <c r="AA402" s="140"/>
      <c r="AB402" s="140"/>
      <c r="AC402" s="140"/>
      <c r="AD402" s="140"/>
      <c r="AE402" s="140"/>
      <c r="AF402" s="140"/>
      <c r="AG402" s="140"/>
      <c r="AH402" s="140"/>
      <c r="AI402" s="140"/>
    </row>
    <row r="403" spans="1:35" ht="21.75" customHeight="1">
      <c r="A403" s="159"/>
      <c r="B403" s="159" t="s">
        <v>366</v>
      </c>
      <c r="C403" s="187">
        <v>0</v>
      </c>
      <c r="D403" s="187">
        <v>0</v>
      </c>
      <c r="E403" s="187">
        <v>0</v>
      </c>
      <c r="F403" s="187">
        <v>1</v>
      </c>
      <c r="G403" s="187">
        <v>0</v>
      </c>
      <c r="H403" s="187">
        <v>1</v>
      </c>
      <c r="I403" s="161"/>
      <c r="J403" s="161"/>
      <c r="K403" s="159"/>
      <c r="L403" s="140">
        <v>3411400038236</v>
      </c>
      <c r="M403" s="140">
        <v>3411400038236</v>
      </c>
      <c r="N403" s="131">
        <f t="shared" si="2"/>
        <v>1</v>
      </c>
      <c r="O403" s="68">
        <f t="shared" si="3"/>
        <v>0</v>
      </c>
      <c r="P403" s="140"/>
      <c r="Q403" s="140"/>
      <c r="R403" s="140"/>
      <c r="S403" s="140"/>
      <c r="T403" s="140"/>
      <c r="U403" s="140"/>
      <c r="V403" s="140"/>
      <c r="W403" s="140"/>
      <c r="X403" s="140"/>
      <c r="Y403" s="140"/>
      <c r="Z403" s="140"/>
      <c r="AA403" s="140"/>
      <c r="AB403" s="140"/>
      <c r="AC403" s="140"/>
      <c r="AD403" s="140"/>
      <c r="AE403" s="140"/>
      <c r="AF403" s="140"/>
      <c r="AG403" s="140"/>
      <c r="AH403" s="140"/>
      <c r="AI403" s="140"/>
    </row>
    <row r="404" spans="1:35" ht="21.75" customHeight="1">
      <c r="A404" s="159"/>
      <c r="B404" s="159" t="s">
        <v>367</v>
      </c>
      <c r="C404" s="187">
        <v>0</v>
      </c>
      <c r="D404" s="187">
        <v>0</v>
      </c>
      <c r="E404" s="187">
        <v>0</v>
      </c>
      <c r="F404" s="187">
        <v>1</v>
      </c>
      <c r="G404" s="187">
        <v>0</v>
      </c>
      <c r="H404" s="187">
        <v>1</v>
      </c>
      <c r="I404" s="161"/>
      <c r="J404" s="161"/>
      <c r="K404" s="159"/>
      <c r="L404" s="140">
        <v>3470100663754</v>
      </c>
      <c r="M404" s="140">
        <v>3470100663754</v>
      </c>
      <c r="N404" s="131">
        <f t="shared" si="2"/>
        <v>1</v>
      </c>
      <c r="O404" s="68">
        <f t="shared" si="3"/>
        <v>0</v>
      </c>
      <c r="P404" s="140"/>
      <c r="Q404" s="140"/>
      <c r="R404" s="140"/>
      <c r="S404" s="140"/>
      <c r="T404" s="140"/>
      <c r="U404" s="140"/>
      <c r="V404" s="140"/>
      <c r="W404" s="140"/>
      <c r="X404" s="140"/>
      <c r="Y404" s="140"/>
      <c r="Z404" s="140"/>
      <c r="AA404" s="140"/>
      <c r="AB404" s="140"/>
      <c r="AC404" s="140"/>
      <c r="AD404" s="140"/>
      <c r="AE404" s="140"/>
      <c r="AF404" s="140"/>
      <c r="AG404" s="140"/>
      <c r="AH404" s="140"/>
      <c r="AI404" s="140"/>
    </row>
    <row r="405" spans="1:35" ht="21.75" customHeight="1">
      <c r="A405" s="159"/>
      <c r="B405" s="159" t="s">
        <v>368</v>
      </c>
      <c r="C405" s="187">
        <v>0</v>
      </c>
      <c r="D405" s="187">
        <v>0</v>
      </c>
      <c r="E405" s="187">
        <v>0</v>
      </c>
      <c r="F405" s="187">
        <v>1</v>
      </c>
      <c r="G405" s="187">
        <v>0</v>
      </c>
      <c r="H405" s="187">
        <v>1</v>
      </c>
      <c r="I405" s="161"/>
      <c r="J405" s="161"/>
      <c r="K405" s="159"/>
      <c r="L405" s="140">
        <v>3909800942064</v>
      </c>
      <c r="M405" s="140">
        <v>3909800942064</v>
      </c>
      <c r="N405" s="131">
        <f t="shared" si="2"/>
        <v>1</v>
      </c>
      <c r="O405" s="68">
        <f t="shared" si="3"/>
        <v>0</v>
      </c>
      <c r="P405" s="140"/>
      <c r="Q405" s="140"/>
      <c r="R405" s="140"/>
      <c r="S405" s="140"/>
      <c r="T405" s="140"/>
      <c r="U405" s="140"/>
      <c r="V405" s="140"/>
      <c r="W405" s="140"/>
      <c r="X405" s="140"/>
      <c r="Y405" s="140"/>
      <c r="Z405" s="140"/>
      <c r="AA405" s="140"/>
      <c r="AB405" s="140"/>
      <c r="AC405" s="140"/>
      <c r="AD405" s="140"/>
      <c r="AE405" s="140"/>
      <c r="AF405" s="140"/>
      <c r="AG405" s="140"/>
      <c r="AH405" s="140"/>
      <c r="AI405" s="140"/>
    </row>
    <row r="406" spans="1:35" ht="21.75" customHeight="1">
      <c r="A406" s="158">
        <v>4</v>
      </c>
      <c r="B406" s="158" t="s">
        <v>371</v>
      </c>
      <c r="C406" s="186">
        <v>0</v>
      </c>
      <c r="D406" s="186">
        <v>1</v>
      </c>
      <c r="E406" s="186">
        <v>0</v>
      </c>
      <c r="F406" s="186">
        <v>0</v>
      </c>
      <c r="G406" s="186">
        <v>0</v>
      </c>
      <c r="H406" s="186">
        <v>1</v>
      </c>
      <c r="I406" s="167"/>
      <c r="J406" s="167"/>
      <c r="K406" s="158"/>
      <c r="L406" s="130"/>
      <c r="M406" s="130"/>
      <c r="N406" s="131">
        <f t="shared" si="2"/>
        <v>0</v>
      </c>
      <c r="O406" s="68">
        <f t="shared" si="3"/>
        <v>1</v>
      </c>
      <c r="P406" s="130"/>
      <c r="Q406" s="130"/>
      <c r="R406" s="130"/>
      <c r="S406" s="130"/>
      <c r="T406" s="130"/>
      <c r="U406" s="130"/>
      <c r="V406" s="130"/>
      <c r="W406" s="130"/>
      <c r="X406" s="130"/>
      <c r="Y406" s="130"/>
      <c r="Z406" s="130"/>
      <c r="AA406" s="130"/>
      <c r="AB406" s="130"/>
      <c r="AC406" s="130"/>
      <c r="AD406" s="130"/>
      <c r="AE406" s="130"/>
      <c r="AF406" s="130"/>
      <c r="AG406" s="130"/>
      <c r="AH406" s="130"/>
      <c r="AI406" s="130"/>
    </row>
    <row r="407" spans="1:35" ht="21.75" customHeight="1">
      <c r="A407" s="159"/>
      <c r="B407" s="159" t="s">
        <v>376</v>
      </c>
      <c r="C407" s="187">
        <v>0</v>
      </c>
      <c r="D407" s="187">
        <v>1</v>
      </c>
      <c r="E407" s="187">
        <v>0</v>
      </c>
      <c r="F407" s="187">
        <v>0</v>
      </c>
      <c r="G407" s="187">
        <v>0</v>
      </c>
      <c r="H407" s="187">
        <v>1</v>
      </c>
      <c r="I407" s="161"/>
      <c r="J407" s="161"/>
      <c r="K407" s="159"/>
      <c r="L407" s="140">
        <v>3410101112301</v>
      </c>
      <c r="M407" s="140">
        <v>3410101112301</v>
      </c>
      <c r="N407" s="131">
        <f t="shared" si="2"/>
        <v>1</v>
      </c>
      <c r="O407" s="68">
        <f t="shared" si="3"/>
        <v>0</v>
      </c>
      <c r="P407" s="140"/>
      <c r="Q407" s="140"/>
      <c r="R407" s="140"/>
      <c r="S407" s="140"/>
      <c r="T407" s="140"/>
      <c r="U407" s="140"/>
      <c r="V407" s="140"/>
      <c r="W407" s="140"/>
      <c r="X407" s="140"/>
      <c r="Y407" s="140"/>
      <c r="Z407" s="140"/>
      <c r="AA407" s="140"/>
      <c r="AB407" s="140"/>
      <c r="AC407" s="140"/>
      <c r="AD407" s="140"/>
      <c r="AE407" s="140"/>
      <c r="AF407" s="140"/>
      <c r="AG407" s="140"/>
      <c r="AH407" s="140"/>
      <c r="AI407" s="140"/>
    </row>
    <row r="408" spans="1:35" ht="21.75" customHeight="1">
      <c r="A408" s="161"/>
      <c r="B408" s="159" t="s">
        <v>817</v>
      </c>
      <c r="C408" s="187"/>
      <c r="D408" s="187"/>
      <c r="E408" s="187"/>
      <c r="F408" s="187"/>
      <c r="G408" s="187"/>
      <c r="H408" s="187"/>
      <c r="I408" s="161"/>
      <c r="J408" s="168" t="s">
        <v>869</v>
      </c>
      <c r="K408" s="161" t="s">
        <v>51</v>
      </c>
      <c r="L408" s="136"/>
      <c r="M408" s="136"/>
      <c r="N408" s="131">
        <f t="shared" si="2"/>
        <v>0</v>
      </c>
      <c r="O408" s="68">
        <f t="shared" si="3"/>
        <v>0</v>
      </c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</row>
    <row r="409" spans="1:35" ht="21.75" customHeight="1">
      <c r="A409" s="158">
        <v>5</v>
      </c>
      <c r="B409" s="158" t="s">
        <v>379</v>
      </c>
      <c r="C409" s="186">
        <v>1</v>
      </c>
      <c r="D409" s="186">
        <v>12</v>
      </c>
      <c r="E409" s="186">
        <v>10</v>
      </c>
      <c r="F409" s="186">
        <v>0</v>
      </c>
      <c r="G409" s="186">
        <v>0</v>
      </c>
      <c r="H409" s="186">
        <v>23</v>
      </c>
      <c r="I409" s="167"/>
      <c r="J409" s="167"/>
      <c r="K409" s="158"/>
      <c r="L409" s="130"/>
      <c r="M409" s="130"/>
      <c r="N409" s="131">
        <f t="shared" si="2"/>
        <v>0</v>
      </c>
      <c r="O409" s="68">
        <f t="shared" si="3"/>
        <v>23</v>
      </c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  <c r="Z409" s="130"/>
      <c r="AA409" s="130"/>
      <c r="AB409" s="130"/>
      <c r="AC409" s="130"/>
      <c r="AD409" s="130"/>
      <c r="AE409" s="130"/>
      <c r="AF409" s="130"/>
      <c r="AG409" s="130"/>
      <c r="AH409" s="130"/>
      <c r="AI409" s="130"/>
    </row>
    <row r="410" spans="1:35" ht="21.75" customHeight="1">
      <c r="A410" s="159"/>
      <c r="B410" s="159" t="s">
        <v>387</v>
      </c>
      <c r="C410" s="187">
        <v>1</v>
      </c>
      <c r="D410" s="187">
        <v>0</v>
      </c>
      <c r="E410" s="187">
        <v>0</v>
      </c>
      <c r="F410" s="187">
        <v>0</v>
      </c>
      <c r="G410" s="187">
        <v>0</v>
      </c>
      <c r="H410" s="187">
        <v>1</v>
      </c>
      <c r="I410" s="161"/>
      <c r="J410" s="161"/>
      <c r="K410" s="159"/>
      <c r="L410" s="140">
        <v>3500800146140</v>
      </c>
      <c r="M410" s="140">
        <v>3500800146140</v>
      </c>
      <c r="N410" s="131">
        <f t="shared" si="2"/>
        <v>1</v>
      </c>
      <c r="O410" s="68">
        <f t="shared" si="3"/>
        <v>0</v>
      </c>
      <c r="P410" s="140"/>
      <c r="Q410" s="140"/>
      <c r="R410" s="140"/>
      <c r="S410" s="140"/>
      <c r="T410" s="140"/>
      <c r="U410" s="140"/>
      <c r="V410" s="140"/>
      <c r="W410" s="140"/>
      <c r="X410" s="140"/>
      <c r="Y410" s="140"/>
      <c r="Z410" s="140"/>
      <c r="AA410" s="140"/>
      <c r="AB410" s="140"/>
      <c r="AC410" s="140"/>
      <c r="AD410" s="140"/>
      <c r="AE410" s="140"/>
      <c r="AF410" s="140"/>
      <c r="AG410" s="140"/>
      <c r="AH410" s="140"/>
      <c r="AI410" s="140"/>
    </row>
    <row r="411" spans="1:35" ht="21.75" customHeight="1">
      <c r="A411" s="159"/>
      <c r="B411" s="159" t="s">
        <v>389</v>
      </c>
      <c r="C411" s="187">
        <v>0</v>
      </c>
      <c r="D411" s="187">
        <v>1</v>
      </c>
      <c r="E411" s="187">
        <v>0</v>
      </c>
      <c r="F411" s="187">
        <v>0</v>
      </c>
      <c r="G411" s="187">
        <v>0</v>
      </c>
      <c r="H411" s="187">
        <v>1</v>
      </c>
      <c r="I411" s="161"/>
      <c r="J411" s="161"/>
      <c r="K411" s="159"/>
      <c r="L411" s="140">
        <v>1410100130661</v>
      </c>
      <c r="M411" s="140">
        <v>1410100130661</v>
      </c>
      <c r="N411" s="131">
        <f t="shared" si="2"/>
        <v>1</v>
      </c>
      <c r="O411" s="68">
        <f t="shared" si="3"/>
        <v>0</v>
      </c>
      <c r="P411" s="140"/>
      <c r="Q411" s="140"/>
      <c r="R411" s="140"/>
      <c r="S411" s="140"/>
      <c r="T411" s="140"/>
      <c r="U411" s="140"/>
      <c r="V411" s="140"/>
      <c r="W411" s="140"/>
      <c r="X411" s="140"/>
      <c r="Y411" s="140"/>
      <c r="Z411" s="140"/>
      <c r="AA411" s="140"/>
      <c r="AB411" s="140"/>
      <c r="AC411" s="140"/>
      <c r="AD411" s="140"/>
      <c r="AE411" s="140"/>
      <c r="AF411" s="140"/>
      <c r="AG411" s="140"/>
      <c r="AH411" s="140"/>
      <c r="AI411" s="140"/>
    </row>
    <row r="412" spans="1:35" ht="21.75" customHeight="1">
      <c r="A412" s="159"/>
      <c r="B412" s="159" t="s">
        <v>391</v>
      </c>
      <c r="C412" s="187">
        <v>0</v>
      </c>
      <c r="D412" s="187">
        <v>1</v>
      </c>
      <c r="E412" s="187">
        <v>0</v>
      </c>
      <c r="F412" s="187">
        <v>0</v>
      </c>
      <c r="G412" s="187">
        <v>0</v>
      </c>
      <c r="H412" s="187">
        <v>1</v>
      </c>
      <c r="I412" s="161"/>
      <c r="J412" s="161"/>
      <c r="K412" s="159"/>
      <c r="L412" s="140">
        <v>1429900090351</v>
      </c>
      <c r="M412" s="140">
        <v>1429900090351</v>
      </c>
      <c r="N412" s="131">
        <f t="shared" si="2"/>
        <v>1</v>
      </c>
      <c r="O412" s="68">
        <f t="shared" si="3"/>
        <v>0</v>
      </c>
      <c r="P412" s="140"/>
      <c r="Q412" s="140"/>
      <c r="R412" s="140"/>
      <c r="S412" s="140"/>
      <c r="T412" s="140"/>
      <c r="U412" s="140"/>
      <c r="V412" s="140"/>
      <c r="W412" s="140"/>
      <c r="X412" s="140"/>
      <c r="Y412" s="140"/>
      <c r="Z412" s="140"/>
      <c r="AA412" s="140"/>
      <c r="AB412" s="140"/>
      <c r="AC412" s="140"/>
      <c r="AD412" s="140"/>
      <c r="AE412" s="140"/>
      <c r="AF412" s="140"/>
      <c r="AG412" s="140"/>
      <c r="AH412" s="140"/>
      <c r="AI412" s="140"/>
    </row>
    <row r="413" spans="1:35" ht="21.75" customHeight="1">
      <c r="A413" s="159"/>
      <c r="B413" s="159" t="s">
        <v>392</v>
      </c>
      <c r="C413" s="187">
        <v>0</v>
      </c>
      <c r="D413" s="187">
        <v>1</v>
      </c>
      <c r="E413" s="187">
        <v>0</v>
      </c>
      <c r="F413" s="187">
        <v>0</v>
      </c>
      <c r="G413" s="187">
        <v>0</v>
      </c>
      <c r="H413" s="187">
        <v>1</v>
      </c>
      <c r="I413" s="161"/>
      <c r="J413" s="161"/>
      <c r="K413" s="159"/>
      <c r="L413" s="140">
        <v>1429900090360</v>
      </c>
      <c r="M413" s="140">
        <v>1429900090360</v>
      </c>
      <c r="N413" s="131">
        <f t="shared" si="2"/>
        <v>1</v>
      </c>
      <c r="O413" s="68">
        <f t="shared" si="3"/>
        <v>0</v>
      </c>
      <c r="P413" s="140"/>
      <c r="Q413" s="140"/>
      <c r="R413" s="140"/>
      <c r="S413" s="140"/>
      <c r="T413" s="140"/>
      <c r="U413" s="140"/>
      <c r="V413" s="140"/>
      <c r="W413" s="140"/>
      <c r="X413" s="140"/>
      <c r="Y413" s="140"/>
      <c r="Z413" s="140"/>
      <c r="AA413" s="140"/>
      <c r="AB413" s="140"/>
      <c r="AC413" s="140"/>
      <c r="AD413" s="140"/>
      <c r="AE413" s="140"/>
      <c r="AF413" s="140"/>
      <c r="AG413" s="140"/>
      <c r="AH413" s="140"/>
      <c r="AI413" s="140"/>
    </row>
    <row r="414" spans="1:35" ht="21.75" customHeight="1">
      <c r="A414" s="159"/>
      <c r="B414" s="159" t="s">
        <v>394</v>
      </c>
      <c r="C414" s="187">
        <v>0</v>
      </c>
      <c r="D414" s="187">
        <v>1</v>
      </c>
      <c r="E414" s="187">
        <v>0</v>
      </c>
      <c r="F414" s="187">
        <v>0</v>
      </c>
      <c r="G414" s="187">
        <v>0</v>
      </c>
      <c r="H414" s="187">
        <v>1</v>
      </c>
      <c r="I414" s="161"/>
      <c r="J414" s="161"/>
      <c r="K414" s="159"/>
      <c r="L414" s="140">
        <v>1469900108111</v>
      </c>
      <c r="M414" s="140">
        <v>1469900108111</v>
      </c>
      <c r="N414" s="131">
        <f t="shared" si="2"/>
        <v>1</v>
      </c>
      <c r="O414" s="68">
        <f t="shared" si="3"/>
        <v>0</v>
      </c>
      <c r="P414" s="140"/>
      <c r="Q414" s="140"/>
      <c r="R414" s="140"/>
      <c r="S414" s="140"/>
      <c r="T414" s="140"/>
      <c r="U414" s="140"/>
      <c r="V414" s="140"/>
      <c r="W414" s="140"/>
      <c r="X414" s="140"/>
      <c r="Y414" s="140"/>
      <c r="Z414" s="140"/>
      <c r="AA414" s="140"/>
      <c r="AB414" s="140"/>
      <c r="AC414" s="140"/>
      <c r="AD414" s="140"/>
      <c r="AE414" s="140"/>
      <c r="AF414" s="140"/>
      <c r="AG414" s="140"/>
      <c r="AH414" s="140"/>
      <c r="AI414" s="140"/>
    </row>
    <row r="415" spans="1:35" ht="21.75" customHeight="1">
      <c r="A415" s="159"/>
      <c r="B415" s="159" t="s">
        <v>396</v>
      </c>
      <c r="C415" s="187">
        <v>0</v>
      </c>
      <c r="D415" s="187">
        <v>1</v>
      </c>
      <c r="E415" s="187">
        <v>0</v>
      </c>
      <c r="F415" s="187">
        <v>0</v>
      </c>
      <c r="G415" s="187">
        <v>0</v>
      </c>
      <c r="H415" s="187">
        <v>1</v>
      </c>
      <c r="I415" s="161"/>
      <c r="J415" s="161"/>
      <c r="K415" s="159"/>
      <c r="L415" s="140">
        <v>1470800089388</v>
      </c>
      <c r="M415" s="140">
        <v>1470800089388</v>
      </c>
      <c r="N415" s="131">
        <f t="shared" si="2"/>
        <v>1</v>
      </c>
      <c r="O415" s="68">
        <f t="shared" si="3"/>
        <v>0</v>
      </c>
      <c r="P415" s="140"/>
      <c r="Q415" s="140"/>
      <c r="R415" s="140"/>
      <c r="S415" s="140"/>
      <c r="T415" s="140"/>
      <c r="U415" s="140"/>
      <c r="V415" s="140"/>
      <c r="W415" s="140"/>
      <c r="X415" s="140"/>
      <c r="Y415" s="140"/>
      <c r="Z415" s="140"/>
      <c r="AA415" s="140"/>
      <c r="AB415" s="140"/>
      <c r="AC415" s="140"/>
      <c r="AD415" s="140"/>
      <c r="AE415" s="140"/>
      <c r="AF415" s="140"/>
      <c r="AG415" s="140"/>
      <c r="AH415" s="140"/>
      <c r="AI415" s="140"/>
    </row>
    <row r="416" spans="1:35" ht="21.75" customHeight="1">
      <c r="A416" s="159"/>
      <c r="B416" s="159" t="s">
        <v>397</v>
      </c>
      <c r="C416" s="187">
        <v>0</v>
      </c>
      <c r="D416" s="187">
        <v>1</v>
      </c>
      <c r="E416" s="187">
        <v>0</v>
      </c>
      <c r="F416" s="187">
        <v>0</v>
      </c>
      <c r="G416" s="187">
        <v>0</v>
      </c>
      <c r="H416" s="187">
        <v>1</v>
      </c>
      <c r="I416" s="161"/>
      <c r="J416" s="161"/>
      <c r="K416" s="159"/>
      <c r="L416" s="140">
        <v>1470800186073</v>
      </c>
      <c r="M416" s="140">
        <v>1470800186073</v>
      </c>
      <c r="N416" s="131">
        <f t="shared" si="2"/>
        <v>1</v>
      </c>
      <c r="O416" s="68">
        <f t="shared" si="3"/>
        <v>0</v>
      </c>
      <c r="P416" s="140"/>
      <c r="Q416" s="140"/>
      <c r="R416" s="140"/>
      <c r="S416" s="140"/>
      <c r="T416" s="140"/>
      <c r="U416" s="140"/>
      <c r="V416" s="140"/>
      <c r="W416" s="140"/>
      <c r="X416" s="140"/>
      <c r="Y416" s="140"/>
      <c r="Z416" s="140"/>
      <c r="AA416" s="140"/>
      <c r="AB416" s="140"/>
      <c r="AC416" s="140"/>
      <c r="AD416" s="140"/>
      <c r="AE416" s="140"/>
      <c r="AF416" s="140"/>
      <c r="AG416" s="140"/>
      <c r="AH416" s="140"/>
      <c r="AI416" s="140"/>
    </row>
    <row r="417" spans="1:35" ht="21.75" customHeight="1">
      <c r="A417" s="159"/>
      <c r="B417" s="159" t="s">
        <v>399</v>
      </c>
      <c r="C417" s="187">
        <v>0</v>
      </c>
      <c r="D417" s="187">
        <v>1</v>
      </c>
      <c r="E417" s="187">
        <v>0</v>
      </c>
      <c r="F417" s="187">
        <v>0</v>
      </c>
      <c r="G417" s="187">
        <v>0</v>
      </c>
      <c r="H417" s="187">
        <v>1</v>
      </c>
      <c r="I417" s="161"/>
      <c r="J417" s="161"/>
      <c r="K417" s="159"/>
      <c r="L417" s="140">
        <v>1471400001891</v>
      </c>
      <c r="M417" s="140">
        <v>1471400001891</v>
      </c>
      <c r="N417" s="131">
        <f t="shared" si="2"/>
        <v>1</v>
      </c>
      <c r="O417" s="68">
        <f t="shared" si="3"/>
        <v>0</v>
      </c>
      <c r="P417" s="140"/>
      <c r="Q417" s="140"/>
      <c r="R417" s="140"/>
      <c r="S417" s="140"/>
      <c r="T417" s="140"/>
      <c r="U417" s="140"/>
      <c r="V417" s="140"/>
      <c r="W417" s="140"/>
      <c r="X417" s="140"/>
      <c r="Y417" s="140"/>
      <c r="Z417" s="140"/>
      <c r="AA417" s="140"/>
      <c r="AB417" s="140"/>
      <c r="AC417" s="140"/>
      <c r="AD417" s="140"/>
      <c r="AE417" s="140"/>
      <c r="AF417" s="140"/>
      <c r="AG417" s="140"/>
      <c r="AH417" s="140"/>
      <c r="AI417" s="140"/>
    </row>
    <row r="418" spans="1:35" ht="21.75" customHeight="1">
      <c r="A418" s="159"/>
      <c r="B418" s="159" t="s">
        <v>402</v>
      </c>
      <c r="C418" s="187">
        <v>0</v>
      </c>
      <c r="D418" s="187">
        <v>1</v>
      </c>
      <c r="E418" s="187">
        <v>0</v>
      </c>
      <c r="F418" s="187">
        <v>0</v>
      </c>
      <c r="G418" s="187">
        <v>0</v>
      </c>
      <c r="H418" s="187">
        <v>1</v>
      </c>
      <c r="I418" s="161"/>
      <c r="J418" s="168" t="s">
        <v>870</v>
      </c>
      <c r="K418" s="159"/>
      <c r="L418" s="140">
        <v>1479900009007</v>
      </c>
      <c r="M418" s="140">
        <v>1479900009007</v>
      </c>
      <c r="N418" s="131">
        <f t="shared" si="2"/>
        <v>1</v>
      </c>
      <c r="O418" s="68">
        <f t="shared" si="3"/>
        <v>0</v>
      </c>
      <c r="P418" s="140"/>
      <c r="Q418" s="140"/>
      <c r="R418" s="140"/>
      <c r="S418" s="140"/>
      <c r="T418" s="140"/>
      <c r="U418" s="140"/>
      <c r="V418" s="140"/>
      <c r="W418" s="140"/>
      <c r="X418" s="140"/>
      <c r="Y418" s="140"/>
      <c r="Z418" s="140"/>
      <c r="AA418" s="140"/>
      <c r="AB418" s="140"/>
      <c r="AC418" s="140"/>
      <c r="AD418" s="140"/>
      <c r="AE418" s="140"/>
      <c r="AF418" s="140"/>
      <c r="AG418" s="140"/>
      <c r="AH418" s="140"/>
      <c r="AI418" s="140"/>
    </row>
    <row r="419" spans="1:35" ht="21.75" customHeight="1">
      <c r="A419" s="159"/>
      <c r="B419" s="159" t="s">
        <v>403</v>
      </c>
      <c r="C419" s="187">
        <v>0</v>
      </c>
      <c r="D419" s="187">
        <v>1</v>
      </c>
      <c r="E419" s="187">
        <v>0</v>
      </c>
      <c r="F419" s="187">
        <v>0</v>
      </c>
      <c r="G419" s="187">
        <v>0</v>
      </c>
      <c r="H419" s="187">
        <v>1</v>
      </c>
      <c r="I419" s="161"/>
      <c r="J419" s="161"/>
      <c r="K419" s="159"/>
      <c r="L419" s="140">
        <v>1479900151334</v>
      </c>
      <c r="M419" s="140">
        <v>1479900151334</v>
      </c>
      <c r="N419" s="131">
        <f t="shared" si="2"/>
        <v>1</v>
      </c>
      <c r="O419" s="68">
        <f t="shared" si="3"/>
        <v>0</v>
      </c>
      <c r="P419" s="140"/>
      <c r="Q419" s="140"/>
      <c r="R419" s="140"/>
      <c r="S419" s="140"/>
      <c r="T419" s="140"/>
      <c r="U419" s="140"/>
      <c r="V419" s="140"/>
      <c r="W419" s="140"/>
      <c r="X419" s="140"/>
      <c r="Y419" s="140"/>
      <c r="Z419" s="140"/>
      <c r="AA419" s="140"/>
      <c r="AB419" s="140"/>
      <c r="AC419" s="140"/>
      <c r="AD419" s="140"/>
      <c r="AE419" s="140"/>
      <c r="AF419" s="140"/>
      <c r="AG419" s="140"/>
      <c r="AH419" s="140"/>
      <c r="AI419" s="140"/>
    </row>
    <row r="420" spans="1:35" ht="21.75" customHeight="1">
      <c r="A420" s="159"/>
      <c r="B420" s="159" t="s">
        <v>406</v>
      </c>
      <c r="C420" s="187">
        <v>0</v>
      </c>
      <c r="D420" s="187">
        <v>1</v>
      </c>
      <c r="E420" s="187">
        <v>0</v>
      </c>
      <c r="F420" s="187">
        <v>0</v>
      </c>
      <c r="G420" s="187">
        <v>0</v>
      </c>
      <c r="H420" s="187">
        <v>1</v>
      </c>
      <c r="I420" s="161"/>
      <c r="J420" s="161"/>
      <c r="K420" s="159"/>
      <c r="L420" s="140">
        <v>1559900129656</v>
      </c>
      <c r="M420" s="140">
        <v>1559900129656</v>
      </c>
      <c r="N420" s="131">
        <f t="shared" si="2"/>
        <v>1</v>
      </c>
      <c r="O420" s="68">
        <f t="shared" si="3"/>
        <v>0</v>
      </c>
      <c r="P420" s="140"/>
      <c r="Q420" s="140"/>
      <c r="R420" s="140"/>
      <c r="S420" s="140"/>
      <c r="T420" s="140"/>
      <c r="U420" s="140"/>
      <c r="V420" s="140"/>
      <c r="W420" s="140"/>
      <c r="X420" s="140"/>
      <c r="Y420" s="140"/>
      <c r="Z420" s="140"/>
      <c r="AA420" s="140"/>
      <c r="AB420" s="140"/>
      <c r="AC420" s="140"/>
      <c r="AD420" s="140"/>
      <c r="AE420" s="140"/>
      <c r="AF420" s="140"/>
      <c r="AG420" s="140"/>
      <c r="AH420" s="140"/>
      <c r="AI420" s="140"/>
    </row>
    <row r="421" spans="1:35" ht="21.75" customHeight="1">
      <c r="A421" s="159"/>
      <c r="B421" s="159" t="s">
        <v>408</v>
      </c>
      <c r="C421" s="187">
        <v>0</v>
      </c>
      <c r="D421" s="187">
        <v>1</v>
      </c>
      <c r="E421" s="187">
        <v>0</v>
      </c>
      <c r="F421" s="187">
        <v>0</v>
      </c>
      <c r="G421" s="187">
        <v>0</v>
      </c>
      <c r="H421" s="187">
        <v>1</v>
      </c>
      <c r="I421" s="161"/>
      <c r="J421" s="161"/>
      <c r="K421" s="159"/>
      <c r="L421" s="140">
        <v>3440900203065</v>
      </c>
      <c r="M421" s="140">
        <v>3440900203065</v>
      </c>
      <c r="N421" s="131">
        <f t="shared" si="2"/>
        <v>1</v>
      </c>
      <c r="O421" s="68">
        <f t="shared" si="3"/>
        <v>0</v>
      </c>
      <c r="P421" s="140"/>
      <c r="Q421" s="140"/>
      <c r="R421" s="140"/>
      <c r="S421" s="140"/>
      <c r="T421" s="140"/>
      <c r="U421" s="140"/>
      <c r="V421" s="140"/>
      <c r="W421" s="140"/>
      <c r="X421" s="140"/>
      <c r="Y421" s="140"/>
      <c r="Z421" s="140"/>
      <c r="AA421" s="140"/>
      <c r="AB421" s="140"/>
      <c r="AC421" s="140"/>
      <c r="AD421" s="140"/>
      <c r="AE421" s="140"/>
      <c r="AF421" s="140"/>
      <c r="AG421" s="140"/>
      <c r="AH421" s="140"/>
      <c r="AI421" s="140"/>
    </row>
    <row r="422" spans="1:35" ht="21.75" customHeight="1">
      <c r="A422" s="159"/>
      <c r="B422" s="159" t="s">
        <v>409</v>
      </c>
      <c r="C422" s="187">
        <v>0</v>
      </c>
      <c r="D422" s="187">
        <v>1</v>
      </c>
      <c r="E422" s="187">
        <v>0</v>
      </c>
      <c r="F422" s="187">
        <v>0</v>
      </c>
      <c r="G422" s="187">
        <v>0</v>
      </c>
      <c r="H422" s="187">
        <v>1</v>
      </c>
      <c r="I422" s="161"/>
      <c r="J422" s="161"/>
      <c r="K422" s="159"/>
      <c r="L422" s="140">
        <v>3469900117639</v>
      </c>
      <c r="M422" s="140">
        <v>3469900117639</v>
      </c>
      <c r="N422" s="131">
        <f t="shared" si="2"/>
        <v>1</v>
      </c>
      <c r="O422" s="68">
        <f t="shared" si="3"/>
        <v>0</v>
      </c>
      <c r="P422" s="140"/>
      <c r="Q422" s="140"/>
      <c r="R422" s="140"/>
      <c r="S422" s="140"/>
      <c r="T422" s="140"/>
      <c r="U422" s="140"/>
      <c r="V422" s="140"/>
      <c r="W422" s="140"/>
      <c r="X422" s="140"/>
      <c r="Y422" s="140"/>
      <c r="Z422" s="140"/>
      <c r="AA422" s="140"/>
      <c r="AB422" s="140"/>
      <c r="AC422" s="140"/>
      <c r="AD422" s="140"/>
      <c r="AE422" s="140"/>
      <c r="AF422" s="140"/>
      <c r="AG422" s="140"/>
      <c r="AH422" s="140"/>
      <c r="AI422" s="140"/>
    </row>
    <row r="423" spans="1:35" ht="21.75" customHeight="1">
      <c r="A423" s="159"/>
      <c r="B423" s="159" t="s">
        <v>410</v>
      </c>
      <c r="C423" s="187">
        <v>0</v>
      </c>
      <c r="D423" s="187">
        <v>0</v>
      </c>
      <c r="E423" s="187">
        <v>1</v>
      </c>
      <c r="F423" s="187">
        <v>0</v>
      </c>
      <c r="G423" s="187">
        <v>0</v>
      </c>
      <c r="H423" s="187">
        <v>1</v>
      </c>
      <c r="I423" s="161"/>
      <c r="J423" s="161"/>
      <c r="K423" s="159"/>
      <c r="L423" s="140">
        <v>520842715</v>
      </c>
      <c r="M423" s="140">
        <v>520842715</v>
      </c>
      <c r="N423" s="131">
        <f t="shared" si="2"/>
        <v>1</v>
      </c>
      <c r="O423" s="68">
        <f t="shared" si="3"/>
        <v>0</v>
      </c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  <c r="Z423" s="140"/>
      <c r="AA423" s="140"/>
      <c r="AB423" s="140"/>
      <c r="AC423" s="140"/>
      <c r="AD423" s="140"/>
      <c r="AE423" s="140"/>
      <c r="AF423" s="140"/>
      <c r="AG423" s="140"/>
      <c r="AH423" s="140"/>
      <c r="AI423" s="140"/>
    </row>
    <row r="424" spans="1:35" ht="21.75" customHeight="1">
      <c r="A424" s="159"/>
      <c r="B424" s="159" t="s">
        <v>412</v>
      </c>
      <c r="C424" s="187">
        <v>0</v>
      </c>
      <c r="D424" s="187">
        <v>0</v>
      </c>
      <c r="E424" s="187">
        <v>1</v>
      </c>
      <c r="F424" s="187">
        <v>0</v>
      </c>
      <c r="G424" s="187">
        <v>0</v>
      </c>
      <c r="H424" s="187">
        <v>1</v>
      </c>
      <c r="I424" s="161"/>
      <c r="J424" s="161"/>
      <c r="K424" s="159"/>
      <c r="L424" s="140">
        <v>548511390</v>
      </c>
      <c r="M424" s="140">
        <v>548511390</v>
      </c>
      <c r="N424" s="131">
        <f t="shared" si="2"/>
        <v>1</v>
      </c>
      <c r="O424" s="68">
        <f t="shared" si="3"/>
        <v>0</v>
      </c>
      <c r="P424" s="140"/>
      <c r="Q424" s="140"/>
      <c r="R424" s="140"/>
      <c r="S424" s="140"/>
      <c r="T424" s="140"/>
      <c r="U424" s="140"/>
      <c r="V424" s="140"/>
      <c r="W424" s="140"/>
      <c r="X424" s="140"/>
      <c r="Y424" s="140"/>
      <c r="Z424" s="140"/>
      <c r="AA424" s="140"/>
      <c r="AB424" s="140"/>
      <c r="AC424" s="140"/>
      <c r="AD424" s="140"/>
      <c r="AE424" s="140"/>
      <c r="AF424" s="140"/>
      <c r="AG424" s="140"/>
      <c r="AH424" s="140"/>
      <c r="AI424" s="140"/>
    </row>
    <row r="425" spans="1:35" ht="21.75" customHeight="1">
      <c r="A425" s="159"/>
      <c r="B425" s="159" t="s">
        <v>413</v>
      </c>
      <c r="C425" s="187">
        <v>0</v>
      </c>
      <c r="D425" s="187">
        <v>0</v>
      </c>
      <c r="E425" s="187">
        <v>1</v>
      </c>
      <c r="F425" s="187">
        <v>0</v>
      </c>
      <c r="G425" s="187">
        <v>0</v>
      </c>
      <c r="H425" s="187">
        <v>1</v>
      </c>
      <c r="I425" s="161"/>
      <c r="J425" s="161"/>
      <c r="K425" s="159"/>
      <c r="L425" s="140">
        <v>9345712</v>
      </c>
      <c r="M425" s="140">
        <v>9345712</v>
      </c>
      <c r="N425" s="131">
        <f t="shared" si="2"/>
        <v>1</v>
      </c>
      <c r="O425" s="68">
        <f t="shared" si="3"/>
        <v>0</v>
      </c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40"/>
      <c r="AD425" s="140"/>
      <c r="AE425" s="140"/>
      <c r="AF425" s="140"/>
      <c r="AG425" s="140"/>
      <c r="AH425" s="140"/>
      <c r="AI425" s="140"/>
    </row>
    <row r="426" spans="1:35" ht="21.75" customHeight="1">
      <c r="A426" s="159"/>
      <c r="B426" s="159" t="s">
        <v>415</v>
      </c>
      <c r="C426" s="187">
        <v>0</v>
      </c>
      <c r="D426" s="187">
        <v>0</v>
      </c>
      <c r="E426" s="187">
        <v>1</v>
      </c>
      <c r="F426" s="187">
        <v>0</v>
      </c>
      <c r="G426" s="187">
        <v>0</v>
      </c>
      <c r="H426" s="187">
        <v>1</v>
      </c>
      <c r="I426" s="161"/>
      <c r="J426" s="161"/>
      <c r="K426" s="159"/>
      <c r="L426" s="140" t="s">
        <v>414</v>
      </c>
      <c r="M426" s="140" t="s">
        <v>414</v>
      </c>
      <c r="N426" s="131">
        <f t="shared" si="2"/>
        <v>1</v>
      </c>
      <c r="O426" s="68">
        <f t="shared" si="3"/>
        <v>0</v>
      </c>
      <c r="P426" s="140"/>
      <c r="Q426" s="140"/>
      <c r="R426" s="140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0"/>
      <c r="AC426" s="140"/>
      <c r="AD426" s="140"/>
      <c r="AE426" s="140"/>
      <c r="AF426" s="140"/>
      <c r="AG426" s="140"/>
      <c r="AH426" s="140"/>
      <c r="AI426" s="140"/>
    </row>
    <row r="427" spans="1:35" ht="21.75" customHeight="1">
      <c r="A427" s="159"/>
      <c r="B427" s="159" t="s">
        <v>417</v>
      </c>
      <c r="C427" s="187">
        <v>0</v>
      </c>
      <c r="D427" s="187">
        <v>0</v>
      </c>
      <c r="E427" s="187">
        <v>1</v>
      </c>
      <c r="F427" s="187">
        <v>0</v>
      </c>
      <c r="G427" s="187">
        <v>0</v>
      </c>
      <c r="H427" s="187">
        <v>1</v>
      </c>
      <c r="I427" s="161"/>
      <c r="J427" s="161"/>
      <c r="K427" s="159"/>
      <c r="L427" s="140" t="s">
        <v>416</v>
      </c>
      <c r="M427" s="140" t="s">
        <v>416</v>
      </c>
      <c r="N427" s="131">
        <f t="shared" si="2"/>
        <v>1</v>
      </c>
      <c r="O427" s="68">
        <f t="shared" si="3"/>
        <v>0</v>
      </c>
      <c r="P427" s="140"/>
      <c r="Q427" s="140"/>
      <c r="R427" s="140"/>
      <c r="S427" s="140"/>
      <c r="T427" s="140"/>
      <c r="U427" s="140"/>
      <c r="V427" s="140"/>
      <c r="W427" s="140"/>
      <c r="X427" s="140"/>
      <c r="Y427" s="140"/>
      <c r="Z427" s="140"/>
      <c r="AA427" s="140"/>
      <c r="AB427" s="140"/>
      <c r="AC427" s="140"/>
      <c r="AD427" s="140"/>
      <c r="AE427" s="140"/>
      <c r="AF427" s="140"/>
      <c r="AG427" s="140"/>
      <c r="AH427" s="140"/>
      <c r="AI427" s="140"/>
    </row>
    <row r="428" spans="1:35" ht="21.75" customHeight="1">
      <c r="A428" s="159"/>
      <c r="B428" s="159" t="s">
        <v>419</v>
      </c>
      <c r="C428" s="187">
        <v>0</v>
      </c>
      <c r="D428" s="187">
        <v>0</v>
      </c>
      <c r="E428" s="187">
        <v>1</v>
      </c>
      <c r="F428" s="187">
        <v>0</v>
      </c>
      <c r="G428" s="187">
        <v>0</v>
      </c>
      <c r="H428" s="187">
        <v>1</v>
      </c>
      <c r="I428" s="161"/>
      <c r="J428" s="161"/>
      <c r="K428" s="159"/>
      <c r="L428" s="140" t="s">
        <v>418</v>
      </c>
      <c r="M428" s="140" t="s">
        <v>418</v>
      </c>
      <c r="N428" s="131">
        <f t="shared" si="2"/>
        <v>1</v>
      </c>
      <c r="O428" s="68">
        <f t="shared" si="3"/>
        <v>0</v>
      </c>
      <c r="P428" s="140"/>
      <c r="Q428" s="140"/>
      <c r="R428" s="140"/>
      <c r="S428" s="140"/>
      <c r="T428" s="140"/>
      <c r="U428" s="140"/>
      <c r="V428" s="140"/>
      <c r="W428" s="140"/>
      <c r="X428" s="140"/>
      <c r="Y428" s="140"/>
      <c r="Z428" s="140"/>
      <c r="AA428" s="140"/>
      <c r="AB428" s="140"/>
      <c r="AC428" s="140"/>
      <c r="AD428" s="140"/>
      <c r="AE428" s="140"/>
      <c r="AF428" s="140"/>
      <c r="AG428" s="140"/>
      <c r="AH428" s="140"/>
      <c r="AI428" s="140"/>
    </row>
    <row r="429" spans="1:35" ht="21.75" customHeight="1">
      <c r="A429" s="159"/>
      <c r="B429" s="159" t="s">
        <v>421</v>
      </c>
      <c r="C429" s="187">
        <v>0</v>
      </c>
      <c r="D429" s="187">
        <v>0</v>
      </c>
      <c r="E429" s="187">
        <v>1</v>
      </c>
      <c r="F429" s="187">
        <v>0</v>
      </c>
      <c r="G429" s="187">
        <v>0</v>
      </c>
      <c r="H429" s="187">
        <v>1</v>
      </c>
      <c r="I429" s="161"/>
      <c r="J429" s="161"/>
      <c r="K429" s="159"/>
      <c r="L429" s="140" t="s">
        <v>420</v>
      </c>
      <c r="M429" s="140" t="s">
        <v>420</v>
      </c>
      <c r="N429" s="131">
        <f t="shared" si="2"/>
        <v>1</v>
      </c>
      <c r="O429" s="68">
        <f t="shared" si="3"/>
        <v>0</v>
      </c>
      <c r="P429" s="140"/>
      <c r="Q429" s="140"/>
      <c r="R429" s="140"/>
      <c r="S429" s="140"/>
      <c r="T429" s="140"/>
      <c r="U429" s="140"/>
      <c r="V429" s="140"/>
      <c r="W429" s="140"/>
      <c r="X429" s="140"/>
      <c r="Y429" s="140"/>
      <c r="Z429" s="140"/>
      <c r="AA429" s="140"/>
      <c r="AB429" s="140"/>
      <c r="AC429" s="140"/>
      <c r="AD429" s="140"/>
      <c r="AE429" s="140"/>
      <c r="AF429" s="140"/>
      <c r="AG429" s="140"/>
      <c r="AH429" s="140"/>
      <c r="AI429" s="140"/>
    </row>
    <row r="430" spans="1:35" ht="21.75" customHeight="1">
      <c r="A430" s="159"/>
      <c r="B430" s="159" t="s">
        <v>423</v>
      </c>
      <c r="C430" s="187">
        <v>0</v>
      </c>
      <c r="D430" s="187">
        <v>0</v>
      </c>
      <c r="E430" s="187">
        <v>1</v>
      </c>
      <c r="F430" s="187">
        <v>0</v>
      </c>
      <c r="G430" s="187">
        <v>0</v>
      </c>
      <c r="H430" s="187">
        <v>1</v>
      </c>
      <c r="I430" s="161"/>
      <c r="J430" s="161"/>
      <c r="K430" s="159"/>
      <c r="L430" s="140" t="s">
        <v>422</v>
      </c>
      <c r="M430" s="140" t="s">
        <v>422</v>
      </c>
      <c r="N430" s="131">
        <f t="shared" si="2"/>
        <v>1</v>
      </c>
      <c r="O430" s="68">
        <f t="shared" si="3"/>
        <v>0</v>
      </c>
      <c r="P430" s="140"/>
      <c r="Q430" s="140"/>
      <c r="R430" s="140"/>
      <c r="S430" s="140"/>
      <c r="T430" s="140"/>
      <c r="U430" s="140"/>
      <c r="V430" s="140"/>
      <c r="W430" s="140"/>
      <c r="X430" s="140"/>
      <c r="Y430" s="140"/>
      <c r="Z430" s="140"/>
      <c r="AA430" s="140"/>
      <c r="AB430" s="140"/>
      <c r="AC430" s="140"/>
      <c r="AD430" s="140"/>
      <c r="AE430" s="140"/>
      <c r="AF430" s="140"/>
      <c r="AG430" s="140"/>
      <c r="AH430" s="140"/>
      <c r="AI430" s="140"/>
    </row>
    <row r="431" spans="1:35" ht="21.75" customHeight="1">
      <c r="A431" s="159"/>
      <c r="B431" s="159" t="s">
        <v>425</v>
      </c>
      <c r="C431" s="187">
        <v>0</v>
      </c>
      <c r="D431" s="187">
        <v>0</v>
      </c>
      <c r="E431" s="187">
        <v>1</v>
      </c>
      <c r="F431" s="187">
        <v>0</v>
      </c>
      <c r="G431" s="187">
        <v>0</v>
      </c>
      <c r="H431" s="187">
        <v>1</v>
      </c>
      <c r="I431" s="161"/>
      <c r="J431" s="161"/>
      <c r="K431" s="159"/>
      <c r="L431" s="140" t="s">
        <v>424</v>
      </c>
      <c r="M431" s="140" t="s">
        <v>424</v>
      </c>
      <c r="N431" s="131">
        <f t="shared" si="2"/>
        <v>1</v>
      </c>
      <c r="O431" s="68">
        <f t="shared" si="3"/>
        <v>0</v>
      </c>
      <c r="P431" s="140"/>
      <c r="Q431" s="140"/>
      <c r="R431" s="140"/>
      <c r="S431" s="140"/>
      <c r="T431" s="140"/>
      <c r="U431" s="140"/>
      <c r="V431" s="140"/>
      <c r="W431" s="140"/>
      <c r="X431" s="140"/>
      <c r="Y431" s="140"/>
      <c r="Z431" s="140"/>
      <c r="AA431" s="140"/>
      <c r="AB431" s="140"/>
      <c r="AC431" s="140"/>
      <c r="AD431" s="140"/>
      <c r="AE431" s="140"/>
      <c r="AF431" s="140"/>
      <c r="AG431" s="140"/>
      <c r="AH431" s="140"/>
      <c r="AI431" s="140"/>
    </row>
    <row r="432" spans="1:35" ht="21.75" customHeight="1">
      <c r="A432" s="159"/>
      <c r="B432" s="159" t="s">
        <v>427</v>
      </c>
      <c r="C432" s="187">
        <v>0</v>
      </c>
      <c r="D432" s="187">
        <v>0</v>
      </c>
      <c r="E432" s="187">
        <v>1</v>
      </c>
      <c r="F432" s="187">
        <v>0</v>
      </c>
      <c r="G432" s="187">
        <v>0</v>
      </c>
      <c r="H432" s="187">
        <v>1</v>
      </c>
      <c r="I432" s="161"/>
      <c r="J432" s="161"/>
      <c r="K432" s="159"/>
      <c r="L432" s="140" t="s">
        <v>426</v>
      </c>
      <c r="M432" s="140" t="s">
        <v>426</v>
      </c>
      <c r="N432" s="131">
        <f t="shared" si="2"/>
        <v>1</v>
      </c>
      <c r="O432" s="68">
        <f t="shared" si="3"/>
        <v>0</v>
      </c>
      <c r="P432" s="140"/>
      <c r="Q432" s="140"/>
      <c r="R432" s="140"/>
      <c r="S432" s="140"/>
      <c r="T432" s="140"/>
      <c r="U432" s="140"/>
      <c r="V432" s="140"/>
      <c r="W432" s="140"/>
      <c r="X432" s="140"/>
      <c r="Y432" s="140"/>
      <c r="Z432" s="140"/>
      <c r="AA432" s="140"/>
      <c r="AB432" s="140"/>
      <c r="AC432" s="140"/>
      <c r="AD432" s="140"/>
      <c r="AE432" s="140"/>
      <c r="AF432" s="140"/>
      <c r="AG432" s="140"/>
      <c r="AH432" s="140"/>
      <c r="AI432" s="140"/>
    </row>
    <row r="433" spans="1:35" ht="21.75" customHeight="1">
      <c r="A433" s="171"/>
      <c r="B433" s="171"/>
      <c r="C433" s="187"/>
      <c r="D433" s="187"/>
      <c r="E433" s="187"/>
      <c r="F433" s="187"/>
      <c r="G433" s="187"/>
      <c r="H433" s="187"/>
      <c r="I433" s="161"/>
      <c r="J433" s="161"/>
      <c r="K433" s="171"/>
      <c r="L433" s="173"/>
      <c r="M433" s="173"/>
      <c r="N433" s="174"/>
      <c r="O433" s="67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  <c r="AA433" s="173"/>
      <c r="AB433" s="173"/>
      <c r="AC433" s="173"/>
      <c r="AD433" s="173"/>
      <c r="AE433" s="173"/>
      <c r="AF433" s="173"/>
      <c r="AG433" s="173"/>
      <c r="AH433" s="173"/>
      <c r="AI433" s="173"/>
    </row>
    <row r="434" spans="1:35" ht="21.75" customHeight="1">
      <c r="A434" s="158">
        <v>6</v>
      </c>
      <c r="B434" s="158" t="s">
        <v>429</v>
      </c>
      <c r="C434" s="186">
        <v>0</v>
      </c>
      <c r="D434" s="186">
        <v>2</v>
      </c>
      <c r="E434" s="186">
        <v>0</v>
      </c>
      <c r="F434" s="186">
        <v>3</v>
      </c>
      <c r="G434" s="186">
        <v>0</v>
      </c>
      <c r="H434" s="186">
        <v>5</v>
      </c>
      <c r="I434" s="167"/>
      <c r="J434" s="167"/>
      <c r="K434" s="158"/>
      <c r="L434" s="130"/>
      <c r="M434" s="130"/>
      <c r="N434" s="131">
        <f t="shared" ref="N434:N449" si="4">COUNTIF($M:$M,M434)</f>
        <v>0</v>
      </c>
      <c r="O434" s="68">
        <f t="shared" ref="O434:O449" si="5">H434-N434</f>
        <v>5</v>
      </c>
      <c r="P434" s="130"/>
      <c r="Q434" s="130"/>
      <c r="R434" s="130"/>
      <c r="S434" s="130"/>
      <c r="T434" s="130"/>
      <c r="U434" s="130"/>
      <c r="V434" s="130"/>
      <c r="W434" s="130"/>
      <c r="X434" s="130"/>
      <c r="Y434" s="130"/>
      <c r="Z434" s="130"/>
      <c r="AA434" s="130"/>
      <c r="AB434" s="130"/>
      <c r="AC434" s="130"/>
      <c r="AD434" s="130"/>
      <c r="AE434" s="130"/>
      <c r="AF434" s="130"/>
      <c r="AG434" s="130"/>
      <c r="AH434" s="130"/>
      <c r="AI434" s="130"/>
    </row>
    <row r="435" spans="1:35" ht="21.75" customHeight="1">
      <c r="A435" s="159"/>
      <c r="B435" s="159" t="s">
        <v>428</v>
      </c>
      <c r="C435" s="187">
        <v>0</v>
      </c>
      <c r="D435" s="187">
        <v>1</v>
      </c>
      <c r="E435" s="187">
        <v>0</v>
      </c>
      <c r="F435" s="187">
        <v>0</v>
      </c>
      <c r="G435" s="187">
        <v>0</v>
      </c>
      <c r="H435" s="187">
        <v>1</v>
      </c>
      <c r="I435" s="161"/>
      <c r="J435" s="161"/>
      <c r="K435" s="159"/>
      <c r="L435" s="140">
        <v>1239900097552</v>
      </c>
      <c r="M435" s="140">
        <v>1239900097552</v>
      </c>
      <c r="N435" s="131">
        <f t="shared" si="4"/>
        <v>1</v>
      </c>
      <c r="O435" s="68">
        <f t="shared" si="5"/>
        <v>0</v>
      </c>
      <c r="P435" s="140"/>
      <c r="Q435" s="140"/>
      <c r="R435" s="140"/>
      <c r="S435" s="140"/>
      <c r="T435" s="140"/>
      <c r="U435" s="140"/>
      <c r="V435" s="140"/>
      <c r="W435" s="140"/>
      <c r="X435" s="140"/>
      <c r="Y435" s="140"/>
      <c r="Z435" s="140"/>
      <c r="AA435" s="140"/>
      <c r="AB435" s="140"/>
      <c r="AC435" s="140"/>
      <c r="AD435" s="140"/>
      <c r="AE435" s="140"/>
      <c r="AF435" s="140"/>
      <c r="AG435" s="140"/>
      <c r="AH435" s="140"/>
      <c r="AI435" s="140"/>
    </row>
    <row r="436" spans="1:35" ht="21.75" customHeight="1">
      <c r="A436" s="159"/>
      <c r="B436" s="159" t="s">
        <v>434</v>
      </c>
      <c r="C436" s="187">
        <v>0</v>
      </c>
      <c r="D436" s="187">
        <v>1</v>
      </c>
      <c r="E436" s="187">
        <v>0</v>
      </c>
      <c r="F436" s="187">
        <v>0</v>
      </c>
      <c r="G436" s="187">
        <v>0</v>
      </c>
      <c r="H436" s="187">
        <v>1</v>
      </c>
      <c r="I436" s="161"/>
      <c r="J436" s="161"/>
      <c r="K436" s="159"/>
      <c r="L436" s="140">
        <v>1479900068381</v>
      </c>
      <c r="M436" s="140">
        <v>1479900068381</v>
      </c>
      <c r="N436" s="131">
        <f t="shared" si="4"/>
        <v>1</v>
      </c>
      <c r="O436" s="68">
        <f t="shared" si="5"/>
        <v>0</v>
      </c>
      <c r="P436" s="140"/>
      <c r="Q436" s="140"/>
      <c r="R436" s="140"/>
      <c r="S436" s="140"/>
      <c r="T436" s="140"/>
      <c r="U436" s="140"/>
      <c r="V436" s="140"/>
      <c r="W436" s="140"/>
      <c r="X436" s="140"/>
      <c r="Y436" s="140"/>
      <c r="Z436" s="140"/>
      <c r="AA436" s="140"/>
      <c r="AB436" s="140"/>
      <c r="AC436" s="140"/>
      <c r="AD436" s="140"/>
      <c r="AE436" s="140"/>
      <c r="AF436" s="140"/>
      <c r="AG436" s="140"/>
      <c r="AH436" s="140"/>
      <c r="AI436" s="140"/>
    </row>
    <row r="437" spans="1:35" ht="21.75" customHeight="1">
      <c r="A437" s="159"/>
      <c r="B437" s="159" t="s">
        <v>439</v>
      </c>
      <c r="C437" s="187">
        <v>0</v>
      </c>
      <c r="D437" s="187">
        <v>0</v>
      </c>
      <c r="E437" s="187">
        <v>0</v>
      </c>
      <c r="F437" s="187">
        <v>1</v>
      </c>
      <c r="G437" s="187">
        <v>0</v>
      </c>
      <c r="H437" s="187">
        <v>1</v>
      </c>
      <c r="I437" s="161"/>
      <c r="J437" s="161"/>
      <c r="K437" s="159"/>
      <c r="L437" s="140">
        <v>1470400030688</v>
      </c>
      <c r="M437" s="140">
        <v>1470400030688</v>
      </c>
      <c r="N437" s="131">
        <f t="shared" si="4"/>
        <v>1</v>
      </c>
      <c r="O437" s="68">
        <f t="shared" si="5"/>
        <v>0</v>
      </c>
      <c r="P437" s="140"/>
      <c r="Q437" s="140"/>
      <c r="R437" s="140"/>
      <c r="S437" s="140"/>
      <c r="T437" s="140"/>
      <c r="U437" s="140"/>
      <c r="V437" s="140"/>
      <c r="W437" s="140"/>
      <c r="X437" s="140"/>
      <c r="Y437" s="140"/>
      <c r="Z437" s="140"/>
      <c r="AA437" s="140"/>
      <c r="AB437" s="140"/>
      <c r="AC437" s="140"/>
      <c r="AD437" s="140"/>
      <c r="AE437" s="140"/>
      <c r="AF437" s="140"/>
      <c r="AG437" s="140"/>
      <c r="AH437" s="140"/>
      <c r="AI437" s="140"/>
    </row>
    <row r="438" spans="1:35" ht="21.75" customHeight="1">
      <c r="A438" s="159"/>
      <c r="B438" s="159" t="s">
        <v>440</v>
      </c>
      <c r="C438" s="187">
        <v>0</v>
      </c>
      <c r="D438" s="187">
        <v>0</v>
      </c>
      <c r="E438" s="187">
        <v>0</v>
      </c>
      <c r="F438" s="187">
        <v>1</v>
      </c>
      <c r="G438" s="187">
        <v>0</v>
      </c>
      <c r="H438" s="187">
        <v>1</v>
      </c>
      <c r="I438" s="161"/>
      <c r="J438" s="161"/>
      <c r="K438" s="159"/>
      <c r="L438" s="140">
        <v>3470100836420</v>
      </c>
      <c r="M438" s="140">
        <v>3470100836420</v>
      </c>
      <c r="N438" s="131">
        <f t="shared" si="4"/>
        <v>1</v>
      </c>
      <c r="O438" s="68">
        <f t="shared" si="5"/>
        <v>0</v>
      </c>
      <c r="P438" s="140"/>
      <c r="Q438" s="140"/>
      <c r="R438" s="140"/>
      <c r="S438" s="140"/>
      <c r="T438" s="140"/>
      <c r="U438" s="140"/>
      <c r="V438" s="140"/>
      <c r="W438" s="140"/>
      <c r="X438" s="140"/>
      <c r="Y438" s="140"/>
      <c r="Z438" s="140"/>
      <c r="AA438" s="140"/>
      <c r="AB438" s="140"/>
      <c r="AC438" s="140"/>
      <c r="AD438" s="140"/>
      <c r="AE438" s="140"/>
      <c r="AF438" s="140"/>
      <c r="AG438" s="140"/>
      <c r="AH438" s="140"/>
      <c r="AI438" s="140"/>
    </row>
    <row r="439" spans="1:35" ht="21.75" customHeight="1">
      <c r="A439" s="159"/>
      <c r="B439" s="159" t="s">
        <v>441</v>
      </c>
      <c r="C439" s="187">
        <v>0</v>
      </c>
      <c r="D439" s="187">
        <v>0</v>
      </c>
      <c r="E439" s="187">
        <v>0</v>
      </c>
      <c r="F439" s="187">
        <v>1</v>
      </c>
      <c r="G439" s="187">
        <v>0</v>
      </c>
      <c r="H439" s="187">
        <v>1</v>
      </c>
      <c r="I439" s="161"/>
      <c r="J439" s="161"/>
      <c r="K439" s="159"/>
      <c r="L439" s="140">
        <v>3470101495391</v>
      </c>
      <c r="M439" s="140">
        <v>3470101495391</v>
      </c>
      <c r="N439" s="131">
        <f t="shared" si="4"/>
        <v>1</v>
      </c>
      <c r="O439" s="68">
        <f t="shared" si="5"/>
        <v>0</v>
      </c>
      <c r="P439" s="140"/>
      <c r="Q439" s="140"/>
      <c r="R439" s="140"/>
      <c r="S439" s="140"/>
      <c r="T439" s="140"/>
      <c r="U439" s="140"/>
      <c r="V439" s="140"/>
      <c r="W439" s="140"/>
      <c r="X439" s="140"/>
      <c r="Y439" s="140"/>
      <c r="Z439" s="140"/>
      <c r="AA439" s="140"/>
      <c r="AB439" s="140"/>
      <c r="AC439" s="140"/>
      <c r="AD439" s="140"/>
      <c r="AE439" s="140"/>
      <c r="AF439" s="140"/>
      <c r="AG439" s="140"/>
      <c r="AH439" s="140"/>
      <c r="AI439" s="140"/>
    </row>
    <row r="440" spans="1:35" ht="21.75" customHeight="1">
      <c r="A440" s="158">
        <v>7</v>
      </c>
      <c r="B440" s="158" t="s">
        <v>444</v>
      </c>
      <c r="C440" s="186">
        <v>0</v>
      </c>
      <c r="D440" s="186">
        <v>0</v>
      </c>
      <c r="E440" s="186">
        <v>1</v>
      </c>
      <c r="F440" s="186">
        <v>0</v>
      </c>
      <c r="G440" s="186">
        <v>0</v>
      </c>
      <c r="H440" s="186">
        <v>1</v>
      </c>
      <c r="I440" s="167"/>
      <c r="J440" s="167"/>
      <c r="K440" s="158"/>
      <c r="L440" s="130"/>
      <c r="M440" s="130"/>
      <c r="N440" s="131">
        <f t="shared" si="4"/>
        <v>0</v>
      </c>
      <c r="O440" s="68">
        <f t="shared" si="5"/>
        <v>1</v>
      </c>
      <c r="P440" s="130"/>
      <c r="Q440" s="130"/>
      <c r="R440" s="130"/>
      <c r="S440" s="130"/>
      <c r="T440" s="130"/>
      <c r="U440" s="130"/>
      <c r="V440" s="130"/>
      <c r="W440" s="130"/>
      <c r="X440" s="130"/>
      <c r="Y440" s="130"/>
      <c r="Z440" s="130"/>
      <c r="AA440" s="130"/>
      <c r="AB440" s="130"/>
      <c r="AC440" s="130"/>
      <c r="AD440" s="130"/>
      <c r="AE440" s="130"/>
      <c r="AF440" s="130"/>
      <c r="AG440" s="130"/>
      <c r="AH440" s="130"/>
      <c r="AI440" s="130"/>
    </row>
    <row r="441" spans="1:35" ht="21.75" customHeight="1">
      <c r="A441" s="159"/>
      <c r="B441" s="159" t="s">
        <v>452</v>
      </c>
      <c r="C441" s="187">
        <v>0</v>
      </c>
      <c r="D441" s="187">
        <v>0</v>
      </c>
      <c r="E441" s="187">
        <v>1</v>
      </c>
      <c r="F441" s="187">
        <v>0</v>
      </c>
      <c r="G441" s="187">
        <v>0</v>
      </c>
      <c r="H441" s="187">
        <v>1</v>
      </c>
      <c r="I441" s="161"/>
      <c r="J441" s="161"/>
      <c r="K441" s="159"/>
      <c r="L441" s="140">
        <v>3480300385146</v>
      </c>
      <c r="M441" s="140">
        <v>3480300385146</v>
      </c>
      <c r="N441" s="131">
        <f t="shared" si="4"/>
        <v>1</v>
      </c>
      <c r="O441" s="68">
        <f t="shared" si="5"/>
        <v>0</v>
      </c>
      <c r="P441" s="140"/>
      <c r="Q441" s="140"/>
      <c r="R441" s="140"/>
      <c r="S441" s="140"/>
      <c r="T441" s="140"/>
      <c r="U441" s="140"/>
      <c r="V441" s="140"/>
      <c r="W441" s="140"/>
      <c r="X441" s="140"/>
      <c r="Y441" s="140"/>
      <c r="Z441" s="140"/>
      <c r="AA441" s="140"/>
      <c r="AB441" s="140"/>
      <c r="AC441" s="140"/>
      <c r="AD441" s="140"/>
      <c r="AE441" s="140"/>
      <c r="AF441" s="140"/>
      <c r="AG441" s="140"/>
      <c r="AH441" s="140"/>
      <c r="AI441" s="140"/>
    </row>
    <row r="442" spans="1:35" ht="21.75" customHeight="1">
      <c r="A442" s="158">
        <v>8</v>
      </c>
      <c r="B442" s="158" t="s">
        <v>455</v>
      </c>
      <c r="C442" s="186">
        <v>1</v>
      </c>
      <c r="D442" s="186">
        <v>0</v>
      </c>
      <c r="E442" s="186">
        <v>0</v>
      </c>
      <c r="F442" s="186">
        <v>0</v>
      </c>
      <c r="G442" s="186">
        <v>0</v>
      </c>
      <c r="H442" s="186">
        <v>1</v>
      </c>
      <c r="I442" s="167"/>
      <c r="J442" s="167"/>
      <c r="K442" s="158"/>
      <c r="L442" s="130"/>
      <c r="M442" s="130"/>
      <c r="N442" s="131">
        <f t="shared" si="4"/>
        <v>0</v>
      </c>
      <c r="O442" s="68">
        <f t="shared" si="5"/>
        <v>1</v>
      </c>
      <c r="P442" s="130"/>
      <c r="Q442" s="130"/>
      <c r="R442" s="130"/>
      <c r="S442" s="130"/>
      <c r="T442" s="130"/>
      <c r="U442" s="130"/>
      <c r="V442" s="130"/>
      <c r="W442" s="130"/>
      <c r="X442" s="130"/>
      <c r="Y442" s="130"/>
      <c r="Z442" s="130"/>
      <c r="AA442" s="130"/>
      <c r="AB442" s="130"/>
      <c r="AC442" s="130"/>
      <c r="AD442" s="130"/>
      <c r="AE442" s="130"/>
      <c r="AF442" s="130"/>
      <c r="AG442" s="130"/>
      <c r="AH442" s="130"/>
      <c r="AI442" s="130"/>
    </row>
    <row r="443" spans="1:35" ht="21.75" customHeight="1">
      <c r="A443" s="159"/>
      <c r="B443" s="159" t="s">
        <v>454</v>
      </c>
      <c r="C443" s="187">
        <v>1</v>
      </c>
      <c r="D443" s="187">
        <v>0</v>
      </c>
      <c r="E443" s="187">
        <v>0</v>
      </c>
      <c r="F443" s="187">
        <v>0</v>
      </c>
      <c r="G443" s="187">
        <v>0</v>
      </c>
      <c r="H443" s="187">
        <v>1</v>
      </c>
      <c r="I443" s="161"/>
      <c r="J443" s="161"/>
      <c r="K443" s="159"/>
      <c r="L443" s="140">
        <v>3470400551315</v>
      </c>
      <c r="M443" s="140">
        <v>3470400551315</v>
      </c>
      <c r="N443" s="131">
        <f t="shared" si="4"/>
        <v>1</v>
      </c>
      <c r="O443" s="68">
        <f t="shared" si="5"/>
        <v>0</v>
      </c>
      <c r="P443" s="140"/>
      <c r="Q443" s="140"/>
      <c r="R443" s="140"/>
      <c r="S443" s="140"/>
      <c r="T443" s="140"/>
      <c r="U443" s="140"/>
      <c r="V443" s="140"/>
      <c r="W443" s="140"/>
      <c r="X443" s="140"/>
      <c r="Y443" s="140"/>
      <c r="Z443" s="140"/>
      <c r="AA443" s="140"/>
      <c r="AB443" s="140"/>
      <c r="AC443" s="140"/>
      <c r="AD443" s="140"/>
      <c r="AE443" s="140"/>
      <c r="AF443" s="140"/>
      <c r="AG443" s="140"/>
      <c r="AH443" s="140"/>
      <c r="AI443" s="140"/>
    </row>
    <row r="444" spans="1:35" ht="21.75" customHeight="1">
      <c r="A444" s="158">
        <v>9</v>
      </c>
      <c r="B444" s="158" t="s">
        <v>465</v>
      </c>
      <c r="C444" s="186">
        <v>1</v>
      </c>
      <c r="D444" s="186">
        <v>3</v>
      </c>
      <c r="E444" s="186">
        <v>1</v>
      </c>
      <c r="F444" s="186">
        <v>0</v>
      </c>
      <c r="G444" s="186">
        <v>0</v>
      </c>
      <c r="H444" s="186">
        <v>5</v>
      </c>
      <c r="I444" s="167"/>
      <c r="J444" s="167"/>
      <c r="K444" s="158"/>
      <c r="L444" s="130"/>
      <c r="M444" s="130"/>
      <c r="N444" s="131">
        <f t="shared" si="4"/>
        <v>0</v>
      </c>
      <c r="O444" s="68">
        <f t="shared" si="5"/>
        <v>5</v>
      </c>
      <c r="P444" s="130"/>
      <c r="Q444" s="130"/>
      <c r="R444" s="130"/>
      <c r="S444" s="130"/>
      <c r="T444" s="130"/>
      <c r="U444" s="130"/>
      <c r="V444" s="130"/>
      <c r="W444" s="130"/>
      <c r="X444" s="130"/>
      <c r="Y444" s="130"/>
      <c r="Z444" s="130"/>
      <c r="AA444" s="130"/>
      <c r="AB444" s="130"/>
      <c r="AC444" s="130"/>
      <c r="AD444" s="130"/>
      <c r="AE444" s="130"/>
      <c r="AF444" s="130"/>
      <c r="AG444" s="130"/>
      <c r="AH444" s="130"/>
      <c r="AI444" s="130"/>
    </row>
    <row r="445" spans="1:35" ht="21.75" customHeight="1">
      <c r="A445" s="159"/>
      <c r="B445" s="159" t="s">
        <v>464</v>
      </c>
      <c r="C445" s="187">
        <v>1</v>
      </c>
      <c r="D445" s="187">
        <v>0</v>
      </c>
      <c r="E445" s="187">
        <v>0</v>
      </c>
      <c r="F445" s="187">
        <v>0</v>
      </c>
      <c r="G445" s="187">
        <v>0</v>
      </c>
      <c r="H445" s="187">
        <v>1</v>
      </c>
      <c r="I445" s="161"/>
      <c r="J445" s="161"/>
      <c r="K445" s="159"/>
      <c r="L445" s="140">
        <v>3471100003135</v>
      </c>
      <c r="M445" s="140">
        <v>3471100003135</v>
      </c>
      <c r="N445" s="131">
        <f t="shared" si="4"/>
        <v>1</v>
      </c>
      <c r="O445" s="68">
        <f t="shared" si="5"/>
        <v>0</v>
      </c>
      <c r="P445" s="140"/>
      <c r="Q445" s="140"/>
      <c r="R445" s="140"/>
      <c r="S445" s="140"/>
      <c r="T445" s="140"/>
      <c r="U445" s="140"/>
      <c r="V445" s="140"/>
      <c r="W445" s="140"/>
      <c r="X445" s="140"/>
      <c r="Y445" s="140"/>
      <c r="Z445" s="140"/>
      <c r="AA445" s="140"/>
      <c r="AB445" s="140"/>
      <c r="AC445" s="140"/>
      <c r="AD445" s="140"/>
      <c r="AE445" s="140"/>
      <c r="AF445" s="140"/>
      <c r="AG445" s="140"/>
      <c r="AH445" s="140"/>
      <c r="AI445" s="140"/>
    </row>
    <row r="446" spans="1:35" ht="21.75" customHeight="1">
      <c r="A446" s="159"/>
      <c r="B446" s="159" t="s">
        <v>466</v>
      </c>
      <c r="C446" s="187">
        <v>0</v>
      </c>
      <c r="D446" s="187">
        <v>1</v>
      </c>
      <c r="E446" s="187">
        <v>0</v>
      </c>
      <c r="F446" s="187">
        <v>0</v>
      </c>
      <c r="G446" s="187">
        <v>0</v>
      </c>
      <c r="H446" s="187">
        <v>1</v>
      </c>
      <c r="I446" s="161"/>
      <c r="J446" s="161"/>
      <c r="K446" s="159"/>
      <c r="L446" s="140">
        <v>1471100002523</v>
      </c>
      <c r="M446" s="140">
        <v>1471100002523</v>
      </c>
      <c r="N446" s="131">
        <f t="shared" si="4"/>
        <v>1</v>
      </c>
      <c r="O446" s="68">
        <f t="shared" si="5"/>
        <v>0</v>
      </c>
      <c r="P446" s="140"/>
      <c r="Q446" s="140"/>
      <c r="R446" s="140"/>
      <c r="S446" s="140"/>
      <c r="T446" s="140"/>
      <c r="U446" s="140"/>
      <c r="V446" s="140"/>
      <c r="W446" s="140"/>
      <c r="X446" s="140"/>
      <c r="Y446" s="140"/>
      <c r="Z446" s="140"/>
      <c r="AA446" s="140"/>
      <c r="AB446" s="140"/>
      <c r="AC446" s="140"/>
      <c r="AD446" s="140"/>
      <c r="AE446" s="140"/>
      <c r="AF446" s="140"/>
      <c r="AG446" s="140"/>
      <c r="AH446" s="140"/>
      <c r="AI446" s="140"/>
    </row>
    <row r="447" spans="1:35" ht="21.75" customHeight="1">
      <c r="A447" s="159"/>
      <c r="B447" s="159" t="s">
        <v>470</v>
      </c>
      <c r="C447" s="187">
        <v>0</v>
      </c>
      <c r="D447" s="187">
        <v>1</v>
      </c>
      <c r="E447" s="187">
        <v>0</v>
      </c>
      <c r="F447" s="187">
        <v>0</v>
      </c>
      <c r="G447" s="187">
        <v>0</v>
      </c>
      <c r="H447" s="187">
        <v>1</v>
      </c>
      <c r="I447" s="161"/>
      <c r="J447" s="168" t="s">
        <v>848</v>
      </c>
      <c r="K447" s="159"/>
      <c r="L447" s="140">
        <v>3102001868450</v>
      </c>
      <c r="M447" s="140">
        <v>3102001868450</v>
      </c>
      <c r="N447" s="131">
        <f t="shared" si="4"/>
        <v>1</v>
      </c>
      <c r="O447" s="68">
        <f t="shared" si="5"/>
        <v>0</v>
      </c>
      <c r="P447" s="140"/>
      <c r="Q447" s="140"/>
      <c r="R447" s="140"/>
      <c r="S447" s="140"/>
      <c r="T447" s="140"/>
      <c r="U447" s="140"/>
      <c r="V447" s="140"/>
      <c r="W447" s="140"/>
      <c r="X447" s="140"/>
      <c r="Y447" s="140"/>
      <c r="Z447" s="140"/>
      <c r="AA447" s="140"/>
      <c r="AB447" s="140"/>
      <c r="AC447" s="140"/>
      <c r="AD447" s="140"/>
      <c r="AE447" s="140"/>
      <c r="AF447" s="140"/>
      <c r="AG447" s="140"/>
      <c r="AH447" s="140"/>
      <c r="AI447" s="140"/>
    </row>
    <row r="448" spans="1:35" ht="21.75" customHeight="1">
      <c r="A448" s="159"/>
      <c r="B448" s="159" t="s">
        <v>471</v>
      </c>
      <c r="C448" s="187">
        <v>0</v>
      </c>
      <c r="D448" s="187">
        <v>1</v>
      </c>
      <c r="E448" s="187">
        <v>0</v>
      </c>
      <c r="F448" s="187">
        <v>0</v>
      </c>
      <c r="G448" s="187">
        <v>0</v>
      </c>
      <c r="H448" s="187">
        <v>1</v>
      </c>
      <c r="I448" s="161"/>
      <c r="J448" s="161"/>
      <c r="K448" s="159"/>
      <c r="L448" s="140">
        <v>3411000267416</v>
      </c>
      <c r="M448" s="140">
        <v>3411000267416</v>
      </c>
      <c r="N448" s="131">
        <f t="shared" si="4"/>
        <v>1</v>
      </c>
      <c r="O448" s="68">
        <f t="shared" si="5"/>
        <v>0</v>
      </c>
      <c r="P448" s="140"/>
      <c r="Q448" s="140"/>
      <c r="R448" s="140"/>
      <c r="S448" s="140"/>
      <c r="T448" s="140"/>
      <c r="U448" s="140"/>
      <c r="V448" s="140"/>
      <c r="W448" s="140"/>
      <c r="X448" s="140"/>
      <c r="Y448" s="140"/>
      <c r="Z448" s="140"/>
      <c r="AA448" s="140"/>
      <c r="AB448" s="140"/>
      <c r="AC448" s="140"/>
      <c r="AD448" s="140"/>
      <c r="AE448" s="140"/>
      <c r="AF448" s="140"/>
      <c r="AG448" s="140"/>
      <c r="AH448" s="140"/>
      <c r="AI448" s="140"/>
    </row>
    <row r="449" spans="1:35" ht="21.75" customHeight="1">
      <c r="A449" s="159"/>
      <c r="B449" s="159" t="s">
        <v>483</v>
      </c>
      <c r="C449" s="187">
        <v>0</v>
      </c>
      <c r="D449" s="187">
        <v>0</v>
      </c>
      <c r="E449" s="187">
        <v>1</v>
      </c>
      <c r="F449" s="187">
        <v>0</v>
      </c>
      <c r="G449" s="187">
        <v>0</v>
      </c>
      <c r="H449" s="187">
        <v>1</v>
      </c>
      <c r="I449" s="161"/>
      <c r="J449" s="161"/>
      <c r="K449" s="159"/>
      <c r="L449" s="140" t="s">
        <v>482</v>
      </c>
      <c r="M449" s="140" t="s">
        <v>482</v>
      </c>
      <c r="N449" s="131">
        <f t="shared" si="4"/>
        <v>1</v>
      </c>
      <c r="O449" s="68">
        <f t="shared" si="5"/>
        <v>0</v>
      </c>
      <c r="P449" s="140"/>
      <c r="Q449" s="140"/>
      <c r="R449" s="140"/>
      <c r="S449" s="140"/>
      <c r="T449" s="140"/>
      <c r="U449" s="140"/>
      <c r="V449" s="140"/>
      <c r="W449" s="140"/>
      <c r="X449" s="140"/>
      <c r="Y449" s="140"/>
      <c r="Z449" s="140"/>
      <c r="AA449" s="140"/>
      <c r="AB449" s="140"/>
      <c r="AC449" s="140"/>
      <c r="AD449" s="140"/>
      <c r="AE449" s="140"/>
      <c r="AF449" s="140"/>
      <c r="AG449" s="140"/>
      <c r="AH449" s="140"/>
      <c r="AI449" s="140"/>
    </row>
    <row r="450" spans="1:35" ht="21.75" customHeight="1">
      <c r="A450" s="159"/>
      <c r="B450" s="159" t="s">
        <v>834</v>
      </c>
      <c r="C450" s="187"/>
      <c r="D450" s="187"/>
      <c r="E450" s="187"/>
      <c r="F450" s="187"/>
      <c r="G450" s="187"/>
      <c r="H450" s="187"/>
      <c r="I450" s="161"/>
      <c r="J450" s="168" t="s">
        <v>871</v>
      </c>
      <c r="K450" s="159"/>
      <c r="L450" s="140"/>
      <c r="M450" s="140"/>
      <c r="N450" s="131"/>
      <c r="O450" s="68"/>
      <c r="P450" s="140"/>
      <c r="Q450" s="140"/>
      <c r="R450" s="140"/>
      <c r="S450" s="140"/>
      <c r="T450" s="140"/>
      <c r="U450" s="140"/>
      <c r="V450" s="140"/>
      <c r="W450" s="140"/>
      <c r="X450" s="140"/>
      <c r="Y450" s="140"/>
      <c r="Z450" s="140"/>
      <c r="AA450" s="140"/>
      <c r="AB450" s="140"/>
      <c r="AC450" s="140"/>
      <c r="AD450" s="140"/>
      <c r="AE450" s="140"/>
      <c r="AF450" s="140"/>
      <c r="AG450" s="140"/>
      <c r="AH450" s="140"/>
      <c r="AI450" s="140"/>
    </row>
    <row r="451" spans="1:35" ht="21.75" customHeight="1">
      <c r="A451" s="141" t="s">
        <v>373</v>
      </c>
      <c r="B451" s="141"/>
      <c r="C451" s="193">
        <v>21</v>
      </c>
      <c r="D451" s="193">
        <v>38</v>
      </c>
      <c r="E451" s="193">
        <v>3</v>
      </c>
      <c r="F451" s="194">
        <v>4</v>
      </c>
      <c r="G451" s="194">
        <v>0</v>
      </c>
      <c r="H451" s="194">
        <v>66</v>
      </c>
      <c r="I451" s="146"/>
      <c r="J451" s="146">
        <v>0</v>
      </c>
      <c r="K451" s="146" t="s">
        <v>51</v>
      </c>
      <c r="L451" s="56"/>
      <c r="M451" s="56"/>
      <c r="N451" s="68">
        <f t="shared" ref="N451:N657" si="6">COUNTIF($M:$M,M451)</f>
        <v>0</v>
      </c>
      <c r="O451" s="68">
        <f t="shared" ref="O451:O657" si="7">H451-N451</f>
        <v>66</v>
      </c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</row>
    <row r="452" spans="1:35" ht="21.75" customHeight="1">
      <c r="A452" s="141" t="s">
        <v>790</v>
      </c>
      <c r="B452" s="141"/>
      <c r="C452" s="193">
        <v>18</v>
      </c>
      <c r="D452" s="193">
        <v>30</v>
      </c>
      <c r="E452" s="193">
        <v>1</v>
      </c>
      <c r="F452" s="193">
        <v>0</v>
      </c>
      <c r="G452" s="193">
        <v>0</v>
      </c>
      <c r="H452" s="194">
        <v>49</v>
      </c>
      <c r="I452" s="146"/>
      <c r="J452" s="146"/>
      <c r="K452" s="146" t="s">
        <v>51</v>
      </c>
      <c r="L452" s="56"/>
      <c r="M452" s="56"/>
      <c r="N452" s="68">
        <f t="shared" si="6"/>
        <v>0</v>
      </c>
      <c r="O452" s="68">
        <f t="shared" si="7"/>
        <v>49</v>
      </c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</row>
    <row r="453" spans="1:35" ht="21.75" customHeight="1">
      <c r="A453" s="163">
        <v>1</v>
      </c>
      <c r="B453" s="142" t="s">
        <v>872</v>
      </c>
      <c r="C453" s="193"/>
      <c r="D453" s="193"/>
      <c r="E453" s="193"/>
      <c r="F453" s="194"/>
      <c r="G453" s="194">
        <v>0</v>
      </c>
      <c r="H453" s="194">
        <v>0</v>
      </c>
      <c r="I453" s="146"/>
      <c r="J453" s="146"/>
      <c r="K453" s="146" t="s">
        <v>51</v>
      </c>
      <c r="L453" s="56"/>
      <c r="M453" s="56"/>
      <c r="N453" s="68">
        <f t="shared" si="6"/>
        <v>0</v>
      </c>
      <c r="O453" s="68">
        <f t="shared" si="7"/>
        <v>0</v>
      </c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</row>
    <row r="454" spans="1:35" ht="21.75" customHeight="1">
      <c r="A454" s="97"/>
      <c r="B454" s="98" t="s">
        <v>791</v>
      </c>
      <c r="C454" s="181">
        <v>1</v>
      </c>
      <c r="D454" s="181">
        <v>0</v>
      </c>
      <c r="E454" s="181">
        <v>0</v>
      </c>
      <c r="F454" s="181">
        <v>0</v>
      </c>
      <c r="G454" s="181">
        <v>0</v>
      </c>
      <c r="H454" s="181">
        <v>1</v>
      </c>
      <c r="I454" s="97"/>
      <c r="J454" s="97"/>
      <c r="K454" s="99"/>
      <c r="L454" s="8">
        <v>3102001055599</v>
      </c>
      <c r="M454" s="8">
        <v>3102001055599</v>
      </c>
      <c r="N454" s="68">
        <f t="shared" si="6"/>
        <v>1</v>
      </c>
      <c r="O454" s="68">
        <f t="shared" si="7"/>
        <v>0</v>
      </c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1:35" ht="21.75" customHeight="1">
      <c r="A455" s="97"/>
      <c r="B455" s="98" t="s">
        <v>557</v>
      </c>
      <c r="C455" s="181">
        <v>0</v>
      </c>
      <c r="D455" s="181">
        <v>1</v>
      </c>
      <c r="E455" s="181">
        <v>0</v>
      </c>
      <c r="F455" s="181">
        <v>0</v>
      </c>
      <c r="G455" s="181">
        <v>0</v>
      </c>
      <c r="H455" s="181">
        <v>1</v>
      </c>
      <c r="I455" s="97"/>
      <c r="J455" s="97"/>
      <c r="K455" s="99"/>
      <c r="L455" s="8">
        <v>3480700577603</v>
      </c>
      <c r="M455" s="8">
        <v>3480700577603</v>
      </c>
      <c r="N455" s="68">
        <f t="shared" si="6"/>
        <v>1</v>
      </c>
      <c r="O455" s="68">
        <f t="shared" si="7"/>
        <v>0</v>
      </c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1:35" ht="21.75" customHeight="1">
      <c r="A456" s="97"/>
      <c r="B456" s="98" t="s">
        <v>792</v>
      </c>
      <c r="C456" s="181">
        <v>1</v>
      </c>
      <c r="D456" s="181">
        <v>0</v>
      </c>
      <c r="E456" s="181">
        <v>0</v>
      </c>
      <c r="F456" s="181">
        <v>0</v>
      </c>
      <c r="G456" s="181">
        <v>0</v>
      </c>
      <c r="H456" s="181">
        <v>1</v>
      </c>
      <c r="I456" s="97"/>
      <c r="J456" s="97"/>
      <c r="K456" s="99"/>
      <c r="L456" s="8">
        <v>3540100344895</v>
      </c>
      <c r="M456" s="8">
        <v>3540100344895</v>
      </c>
      <c r="N456" s="68">
        <f t="shared" si="6"/>
        <v>1</v>
      </c>
      <c r="O456" s="68">
        <f t="shared" si="7"/>
        <v>0</v>
      </c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1:35" ht="21.75" customHeight="1">
      <c r="A457" s="97"/>
      <c r="B457" s="98" t="s">
        <v>528</v>
      </c>
      <c r="C457" s="181">
        <v>0</v>
      </c>
      <c r="D457" s="181">
        <v>1</v>
      </c>
      <c r="E457" s="181">
        <v>0</v>
      </c>
      <c r="F457" s="181">
        <v>0</v>
      </c>
      <c r="G457" s="181">
        <v>0</v>
      </c>
      <c r="H457" s="181">
        <v>1</v>
      </c>
      <c r="I457" s="97"/>
      <c r="J457" s="97"/>
      <c r="K457" s="99"/>
      <c r="L457" s="8">
        <v>5470100064512</v>
      </c>
      <c r="M457" s="8">
        <v>5470100064512</v>
      </c>
      <c r="N457" s="68">
        <f t="shared" si="6"/>
        <v>1</v>
      </c>
      <c r="O457" s="68">
        <f t="shared" si="7"/>
        <v>0</v>
      </c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1:35" ht="21.75" customHeight="1">
      <c r="A458" s="97"/>
      <c r="B458" s="98" t="s">
        <v>544</v>
      </c>
      <c r="C458" s="181">
        <v>0</v>
      </c>
      <c r="D458" s="181">
        <v>1</v>
      </c>
      <c r="E458" s="181">
        <v>0</v>
      </c>
      <c r="F458" s="181">
        <v>0</v>
      </c>
      <c r="G458" s="181">
        <v>0</v>
      </c>
      <c r="H458" s="181">
        <v>1</v>
      </c>
      <c r="I458" s="97"/>
      <c r="J458" s="97"/>
      <c r="K458" s="99"/>
      <c r="L458" s="8">
        <v>3841400009127</v>
      </c>
      <c r="M458" s="8">
        <v>3841400009127</v>
      </c>
      <c r="N458" s="68">
        <f t="shared" si="6"/>
        <v>1</v>
      </c>
      <c r="O458" s="68">
        <f t="shared" si="7"/>
        <v>0</v>
      </c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1:35" ht="21.75" customHeight="1">
      <c r="A459" s="103">
        <v>2</v>
      </c>
      <c r="B459" s="104" t="s">
        <v>873</v>
      </c>
      <c r="C459" s="183">
        <v>3</v>
      </c>
      <c r="D459" s="183">
        <v>1</v>
      </c>
      <c r="E459" s="183">
        <v>0</v>
      </c>
      <c r="F459" s="183">
        <v>0</v>
      </c>
      <c r="G459" s="183">
        <v>1</v>
      </c>
      <c r="H459" s="183">
        <v>5</v>
      </c>
      <c r="I459" s="103"/>
      <c r="J459" s="103"/>
      <c r="K459" s="105"/>
      <c r="L459" s="58"/>
      <c r="M459" s="58"/>
      <c r="N459" s="68">
        <f t="shared" si="6"/>
        <v>0</v>
      </c>
      <c r="O459" s="68">
        <f t="shared" si="7"/>
        <v>5</v>
      </c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</row>
    <row r="460" spans="1:35" ht="21.75" customHeight="1">
      <c r="A460" s="97"/>
      <c r="B460" s="98" t="s">
        <v>793</v>
      </c>
      <c r="C460" s="181">
        <v>1</v>
      </c>
      <c r="D460" s="181">
        <v>0</v>
      </c>
      <c r="E460" s="181">
        <v>0</v>
      </c>
      <c r="F460" s="181">
        <v>0</v>
      </c>
      <c r="G460" s="181">
        <v>0</v>
      </c>
      <c r="H460" s="181">
        <v>1</v>
      </c>
      <c r="I460" s="97"/>
      <c r="J460" s="97"/>
      <c r="K460" s="99"/>
      <c r="L460" s="8">
        <v>3479900234759</v>
      </c>
      <c r="M460" s="8">
        <v>3479900234759</v>
      </c>
      <c r="N460" s="68">
        <f t="shared" si="6"/>
        <v>1</v>
      </c>
      <c r="O460" s="68">
        <f t="shared" si="7"/>
        <v>0</v>
      </c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1:35" ht="21.75" customHeight="1">
      <c r="A461" s="97"/>
      <c r="B461" s="98" t="s">
        <v>795</v>
      </c>
      <c r="C461" s="181">
        <v>0</v>
      </c>
      <c r="D461" s="181">
        <v>0</v>
      </c>
      <c r="E461" s="181">
        <v>0</v>
      </c>
      <c r="F461" s="181">
        <v>0</v>
      </c>
      <c r="G461" s="181">
        <v>1</v>
      </c>
      <c r="H461" s="181">
        <v>1</v>
      </c>
      <c r="I461" s="97"/>
      <c r="J461" s="97"/>
      <c r="K461" s="99"/>
      <c r="L461" s="8">
        <v>3101800164312</v>
      </c>
      <c r="M461" s="8">
        <v>3101800164312</v>
      </c>
      <c r="N461" s="68">
        <f t="shared" si="6"/>
        <v>1</v>
      </c>
      <c r="O461" s="68">
        <f t="shared" si="7"/>
        <v>0</v>
      </c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1:35" ht="21.75" customHeight="1">
      <c r="A462" s="148"/>
      <c r="B462" s="149" t="s">
        <v>370</v>
      </c>
      <c r="C462" s="184">
        <v>1</v>
      </c>
      <c r="D462" s="182">
        <v>0</v>
      </c>
      <c r="E462" s="182">
        <v>0</v>
      </c>
      <c r="F462" s="182">
        <v>0</v>
      </c>
      <c r="G462" s="182">
        <v>0</v>
      </c>
      <c r="H462" s="182">
        <v>1</v>
      </c>
      <c r="I462" s="148"/>
      <c r="J462" s="148"/>
      <c r="K462" s="150" t="s">
        <v>331</v>
      </c>
      <c r="L462" s="92">
        <v>3449900319142</v>
      </c>
      <c r="M462" s="92">
        <v>3449900319142</v>
      </c>
      <c r="N462" s="152">
        <f t="shared" si="6"/>
        <v>1</v>
      </c>
      <c r="O462" s="152">
        <f t="shared" si="7"/>
        <v>0</v>
      </c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</row>
    <row r="463" spans="1:35" ht="21.75" customHeight="1">
      <c r="A463" s="97"/>
      <c r="B463" s="98" t="s">
        <v>796</v>
      </c>
      <c r="C463" s="181">
        <v>1</v>
      </c>
      <c r="D463" s="181">
        <v>0</v>
      </c>
      <c r="E463" s="181">
        <v>0</v>
      </c>
      <c r="F463" s="181">
        <v>0</v>
      </c>
      <c r="G463" s="181">
        <v>0</v>
      </c>
      <c r="H463" s="181">
        <v>1</v>
      </c>
      <c r="I463" s="97"/>
      <c r="J463" s="97"/>
      <c r="K463" s="99"/>
      <c r="L463" s="8">
        <v>3100603302401</v>
      </c>
      <c r="M463" s="8">
        <v>3100603302401</v>
      </c>
      <c r="N463" s="68">
        <f t="shared" si="6"/>
        <v>1</v>
      </c>
      <c r="O463" s="68">
        <f t="shared" si="7"/>
        <v>0</v>
      </c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1:35" ht="21.75" customHeight="1">
      <c r="A464" s="97"/>
      <c r="B464" s="98" t="s">
        <v>529</v>
      </c>
      <c r="C464" s="181">
        <v>0</v>
      </c>
      <c r="D464" s="181">
        <v>1</v>
      </c>
      <c r="E464" s="181">
        <v>0</v>
      </c>
      <c r="F464" s="181">
        <v>0</v>
      </c>
      <c r="G464" s="181">
        <v>0</v>
      </c>
      <c r="H464" s="181">
        <v>1</v>
      </c>
      <c r="I464" s="97"/>
      <c r="J464" s="97"/>
      <c r="K464" s="99"/>
      <c r="L464" s="8">
        <v>3340701601061</v>
      </c>
      <c r="M464" s="8">
        <v>3340701601061</v>
      </c>
      <c r="N464" s="68">
        <f t="shared" si="6"/>
        <v>1</v>
      </c>
      <c r="O464" s="68">
        <f t="shared" si="7"/>
        <v>0</v>
      </c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1:35" ht="21.75" customHeight="1">
      <c r="A465" s="103">
        <v>3</v>
      </c>
      <c r="B465" s="104" t="s">
        <v>874</v>
      </c>
      <c r="C465" s="183">
        <v>0</v>
      </c>
      <c r="D465" s="183">
        <v>5</v>
      </c>
      <c r="E465" s="183">
        <v>0</v>
      </c>
      <c r="F465" s="183">
        <v>0</v>
      </c>
      <c r="G465" s="183">
        <v>0</v>
      </c>
      <c r="H465" s="183">
        <v>5</v>
      </c>
      <c r="I465" s="103"/>
      <c r="J465" s="103"/>
      <c r="K465" s="105"/>
      <c r="L465" s="58"/>
      <c r="M465" s="58"/>
      <c r="N465" s="68">
        <f t="shared" si="6"/>
        <v>0</v>
      </c>
      <c r="O465" s="68">
        <f t="shared" si="7"/>
        <v>5</v>
      </c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</row>
    <row r="466" spans="1:35" ht="21.75" customHeight="1">
      <c r="A466" s="97"/>
      <c r="B466" s="98" t="s">
        <v>568</v>
      </c>
      <c r="C466" s="181">
        <v>0</v>
      </c>
      <c r="D466" s="181">
        <v>1</v>
      </c>
      <c r="E466" s="181">
        <v>0</v>
      </c>
      <c r="F466" s="181">
        <v>0</v>
      </c>
      <c r="G466" s="181">
        <v>0</v>
      </c>
      <c r="H466" s="181">
        <v>1</v>
      </c>
      <c r="I466" s="97"/>
      <c r="J466" s="97"/>
      <c r="K466" s="99"/>
      <c r="L466" s="8">
        <v>3470101494875</v>
      </c>
      <c r="M466" s="8">
        <v>3470101494875</v>
      </c>
      <c r="N466" s="68">
        <f t="shared" si="6"/>
        <v>1</v>
      </c>
      <c r="O466" s="68">
        <f t="shared" si="7"/>
        <v>0</v>
      </c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1:35" ht="21.75" customHeight="1">
      <c r="A467" s="97"/>
      <c r="B467" s="98" t="s">
        <v>566</v>
      </c>
      <c r="C467" s="181">
        <v>0</v>
      </c>
      <c r="D467" s="181">
        <v>1</v>
      </c>
      <c r="E467" s="181">
        <v>0</v>
      </c>
      <c r="F467" s="181">
        <v>0</v>
      </c>
      <c r="G467" s="181">
        <v>0</v>
      </c>
      <c r="H467" s="181">
        <v>1</v>
      </c>
      <c r="I467" s="97"/>
      <c r="J467" s="97"/>
      <c r="K467" s="99"/>
      <c r="L467" s="8">
        <v>3309901154741</v>
      </c>
      <c r="M467" s="8">
        <v>3309901154741</v>
      </c>
      <c r="N467" s="68">
        <f t="shared" si="6"/>
        <v>1</v>
      </c>
      <c r="O467" s="68">
        <f t="shared" si="7"/>
        <v>0</v>
      </c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1:35" ht="21.75" customHeight="1">
      <c r="A468" s="97"/>
      <c r="B468" s="98" t="s">
        <v>570</v>
      </c>
      <c r="C468" s="181">
        <v>0</v>
      </c>
      <c r="D468" s="181">
        <v>1</v>
      </c>
      <c r="E468" s="181">
        <v>0</v>
      </c>
      <c r="F468" s="181">
        <v>0</v>
      </c>
      <c r="G468" s="181">
        <v>0</v>
      </c>
      <c r="H468" s="181">
        <v>1</v>
      </c>
      <c r="I468" s="97"/>
      <c r="J468" s="97"/>
      <c r="K468" s="99"/>
      <c r="L468" s="8">
        <v>3480600276695</v>
      </c>
      <c r="M468" s="8">
        <v>3480600276695</v>
      </c>
      <c r="N468" s="68">
        <f t="shared" si="6"/>
        <v>1</v>
      </c>
      <c r="O468" s="68">
        <f t="shared" si="7"/>
        <v>0</v>
      </c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1:35" ht="21.75" customHeight="1">
      <c r="A469" s="97"/>
      <c r="B469" s="98" t="s">
        <v>571</v>
      </c>
      <c r="C469" s="181">
        <v>0</v>
      </c>
      <c r="D469" s="181">
        <v>1</v>
      </c>
      <c r="E469" s="181">
        <v>0</v>
      </c>
      <c r="F469" s="181">
        <v>0</v>
      </c>
      <c r="G469" s="181">
        <v>0</v>
      </c>
      <c r="H469" s="181">
        <v>1</v>
      </c>
      <c r="I469" s="97"/>
      <c r="J469" s="97"/>
      <c r="K469" s="99"/>
      <c r="L469" s="8">
        <v>3490200025946</v>
      </c>
      <c r="M469" s="8">
        <v>3490200025946</v>
      </c>
      <c r="N469" s="68">
        <f t="shared" si="6"/>
        <v>1</v>
      </c>
      <c r="O469" s="68">
        <f t="shared" si="7"/>
        <v>0</v>
      </c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1:35" ht="21.75" customHeight="1">
      <c r="A470" s="97"/>
      <c r="B470" s="98" t="s">
        <v>564</v>
      </c>
      <c r="C470" s="181">
        <v>0</v>
      </c>
      <c r="D470" s="181">
        <v>1</v>
      </c>
      <c r="E470" s="181">
        <v>0</v>
      </c>
      <c r="F470" s="181">
        <v>0</v>
      </c>
      <c r="G470" s="181">
        <v>0</v>
      </c>
      <c r="H470" s="181">
        <v>1</v>
      </c>
      <c r="I470" s="97"/>
      <c r="J470" s="97"/>
      <c r="K470" s="99"/>
      <c r="L470" s="8">
        <v>1409900198519</v>
      </c>
      <c r="M470" s="8">
        <v>1409900198519</v>
      </c>
      <c r="N470" s="68">
        <f t="shared" si="6"/>
        <v>1</v>
      </c>
      <c r="O470" s="68">
        <f t="shared" si="7"/>
        <v>0</v>
      </c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1:35" ht="21.75" customHeight="1">
      <c r="A471" s="103">
        <v>4</v>
      </c>
      <c r="B471" s="104" t="s">
        <v>875</v>
      </c>
      <c r="C471" s="183">
        <v>0</v>
      </c>
      <c r="D471" s="183">
        <v>5</v>
      </c>
      <c r="E471" s="183">
        <v>0</v>
      </c>
      <c r="F471" s="183">
        <v>0</v>
      </c>
      <c r="G471" s="183">
        <v>0</v>
      </c>
      <c r="H471" s="183">
        <v>5</v>
      </c>
      <c r="I471" s="103"/>
      <c r="J471" s="103"/>
      <c r="K471" s="105"/>
      <c r="L471" s="58"/>
      <c r="M471" s="58"/>
      <c r="N471" s="68">
        <f t="shared" si="6"/>
        <v>0</v>
      </c>
      <c r="O471" s="68">
        <f t="shared" si="7"/>
        <v>5</v>
      </c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</row>
    <row r="472" spans="1:35" ht="21.75" customHeight="1">
      <c r="A472" s="97"/>
      <c r="B472" s="98" t="s">
        <v>573</v>
      </c>
      <c r="C472" s="181">
        <v>0</v>
      </c>
      <c r="D472" s="181">
        <v>1</v>
      </c>
      <c r="E472" s="181">
        <v>0</v>
      </c>
      <c r="F472" s="181">
        <v>0</v>
      </c>
      <c r="G472" s="181">
        <v>0</v>
      </c>
      <c r="H472" s="181">
        <v>1</v>
      </c>
      <c r="I472" s="97"/>
      <c r="J472" s="97"/>
      <c r="K472" s="99"/>
      <c r="L472" s="8">
        <v>1471200023930</v>
      </c>
      <c r="M472" s="8">
        <v>1471200023930</v>
      </c>
      <c r="N472" s="68">
        <f t="shared" si="6"/>
        <v>1</v>
      </c>
      <c r="O472" s="68">
        <f t="shared" si="7"/>
        <v>0</v>
      </c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1:35" ht="21.75" customHeight="1">
      <c r="A473" s="97"/>
      <c r="B473" s="98" t="s">
        <v>578</v>
      </c>
      <c r="C473" s="181">
        <v>0</v>
      </c>
      <c r="D473" s="181">
        <v>1</v>
      </c>
      <c r="E473" s="181">
        <v>0</v>
      </c>
      <c r="F473" s="181">
        <v>0</v>
      </c>
      <c r="G473" s="181">
        <v>0</v>
      </c>
      <c r="H473" s="181">
        <v>1</v>
      </c>
      <c r="I473" s="97"/>
      <c r="J473" s="97"/>
      <c r="K473" s="99"/>
      <c r="L473" s="8">
        <v>3479900230346</v>
      </c>
      <c r="M473" s="8">
        <v>3479900230346</v>
      </c>
      <c r="N473" s="68">
        <f t="shared" si="6"/>
        <v>1</v>
      </c>
      <c r="O473" s="68">
        <f t="shared" si="7"/>
        <v>0</v>
      </c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1:35" ht="21.75" customHeight="1">
      <c r="A474" s="97"/>
      <c r="B474" s="98" t="s">
        <v>579</v>
      </c>
      <c r="C474" s="181">
        <v>0</v>
      </c>
      <c r="D474" s="181">
        <v>1</v>
      </c>
      <c r="E474" s="181">
        <v>0</v>
      </c>
      <c r="F474" s="181">
        <v>0</v>
      </c>
      <c r="G474" s="181">
        <v>0</v>
      </c>
      <c r="H474" s="181">
        <v>1</v>
      </c>
      <c r="I474" s="97"/>
      <c r="J474" s="97"/>
      <c r="K474" s="99"/>
      <c r="L474" s="8">
        <v>5410800002234</v>
      </c>
      <c r="M474" s="8">
        <v>5410800002234</v>
      </c>
      <c r="N474" s="68">
        <f t="shared" si="6"/>
        <v>1</v>
      </c>
      <c r="O474" s="68">
        <f t="shared" si="7"/>
        <v>0</v>
      </c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1:35" ht="21.75" customHeight="1">
      <c r="A475" s="97"/>
      <c r="B475" s="98" t="s">
        <v>580</v>
      </c>
      <c r="C475" s="181">
        <v>0</v>
      </c>
      <c r="D475" s="181">
        <v>1</v>
      </c>
      <c r="E475" s="181">
        <v>0</v>
      </c>
      <c r="F475" s="181">
        <v>0</v>
      </c>
      <c r="G475" s="181">
        <v>0</v>
      </c>
      <c r="H475" s="181">
        <v>1</v>
      </c>
      <c r="I475" s="97"/>
      <c r="J475" s="97"/>
      <c r="K475" s="99"/>
      <c r="L475" s="8">
        <v>5479900023606</v>
      </c>
      <c r="M475" s="8">
        <v>5479900023606</v>
      </c>
      <c r="N475" s="68">
        <f t="shared" si="6"/>
        <v>1</v>
      </c>
      <c r="O475" s="68">
        <f t="shared" si="7"/>
        <v>0</v>
      </c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1:35" ht="21.75" customHeight="1">
      <c r="A476" s="97"/>
      <c r="B476" s="98" t="s">
        <v>577</v>
      </c>
      <c r="C476" s="181">
        <v>0</v>
      </c>
      <c r="D476" s="181">
        <v>1</v>
      </c>
      <c r="E476" s="181">
        <v>0</v>
      </c>
      <c r="F476" s="181">
        <v>0</v>
      </c>
      <c r="G476" s="181">
        <v>0</v>
      </c>
      <c r="H476" s="181">
        <v>1</v>
      </c>
      <c r="I476" s="97"/>
      <c r="J476" s="97"/>
      <c r="K476" s="99"/>
      <c r="L476" s="8">
        <v>3479900027184</v>
      </c>
      <c r="M476" s="8">
        <v>3479900027184</v>
      </c>
      <c r="N476" s="68">
        <f t="shared" si="6"/>
        <v>1</v>
      </c>
      <c r="O476" s="68">
        <f t="shared" si="7"/>
        <v>0</v>
      </c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1:35" ht="21.75" customHeight="1">
      <c r="A477" s="103">
        <v>5</v>
      </c>
      <c r="B477" s="104" t="s">
        <v>876</v>
      </c>
      <c r="C477" s="183">
        <v>5</v>
      </c>
      <c r="D477" s="183">
        <v>6</v>
      </c>
      <c r="E477" s="183">
        <v>1</v>
      </c>
      <c r="F477" s="183">
        <v>0</v>
      </c>
      <c r="G477" s="183">
        <v>0</v>
      </c>
      <c r="H477" s="183">
        <v>12</v>
      </c>
      <c r="I477" s="103"/>
      <c r="J477" s="103"/>
      <c r="K477" s="105"/>
      <c r="L477" s="58"/>
      <c r="M477" s="58"/>
      <c r="N477" s="68">
        <f t="shared" si="6"/>
        <v>0</v>
      </c>
      <c r="O477" s="68">
        <f t="shared" si="7"/>
        <v>12</v>
      </c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</row>
    <row r="478" spans="1:35" ht="21.75" customHeight="1">
      <c r="A478" s="97"/>
      <c r="B478" s="98" t="s">
        <v>797</v>
      </c>
      <c r="C478" s="181">
        <v>1</v>
      </c>
      <c r="D478" s="181">
        <v>0</v>
      </c>
      <c r="E478" s="181">
        <v>0</v>
      </c>
      <c r="F478" s="181">
        <v>0</v>
      </c>
      <c r="G478" s="181">
        <v>0</v>
      </c>
      <c r="H478" s="181">
        <v>1</v>
      </c>
      <c r="I478" s="97"/>
      <c r="J478" s="97"/>
      <c r="K478" s="99"/>
      <c r="L478" s="8">
        <v>3670200023232</v>
      </c>
      <c r="M478" s="8">
        <v>3670200023232</v>
      </c>
      <c r="N478" s="68">
        <f t="shared" si="6"/>
        <v>1</v>
      </c>
      <c r="O478" s="68">
        <f t="shared" si="7"/>
        <v>0</v>
      </c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1:35" ht="21.75" customHeight="1">
      <c r="A479" s="97"/>
      <c r="B479" s="98" t="s">
        <v>798</v>
      </c>
      <c r="C479" s="181">
        <v>1</v>
      </c>
      <c r="D479" s="181">
        <v>0</v>
      </c>
      <c r="E479" s="181">
        <v>0</v>
      </c>
      <c r="F479" s="181">
        <v>0</v>
      </c>
      <c r="G479" s="181">
        <v>0</v>
      </c>
      <c r="H479" s="181">
        <v>1</v>
      </c>
      <c r="I479" s="97"/>
      <c r="J479" s="97"/>
      <c r="K479" s="99"/>
      <c r="L479" s="8">
        <v>3730101331825</v>
      </c>
      <c r="M479" s="8">
        <v>3730101331825</v>
      </c>
      <c r="N479" s="68">
        <f t="shared" si="6"/>
        <v>1</v>
      </c>
      <c r="O479" s="68">
        <f t="shared" si="7"/>
        <v>0</v>
      </c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1:35" ht="21.75" customHeight="1">
      <c r="A480" s="97"/>
      <c r="B480" s="98" t="s">
        <v>799</v>
      </c>
      <c r="C480" s="181">
        <v>0</v>
      </c>
      <c r="D480" s="181">
        <v>1</v>
      </c>
      <c r="E480" s="181">
        <v>0</v>
      </c>
      <c r="F480" s="181">
        <v>0</v>
      </c>
      <c r="G480" s="181">
        <v>0</v>
      </c>
      <c r="H480" s="181">
        <v>1</v>
      </c>
      <c r="I480" s="97"/>
      <c r="J480" s="97"/>
      <c r="K480" s="99"/>
      <c r="L480" s="8">
        <v>3470100295917</v>
      </c>
      <c r="M480" s="8">
        <v>3470100295917</v>
      </c>
      <c r="N480" s="68">
        <f t="shared" si="6"/>
        <v>1</v>
      </c>
      <c r="O480" s="68">
        <f t="shared" si="7"/>
        <v>0</v>
      </c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1:35" ht="21.75" customHeight="1">
      <c r="A481" s="97"/>
      <c r="B481" s="98" t="s">
        <v>525</v>
      </c>
      <c r="C481" s="181">
        <v>0</v>
      </c>
      <c r="D481" s="181">
        <v>1</v>
      </c>
      <c r="E481" s="181">
        <v>0</v>
      </c>
      <c r="F481" s="181">
        <v>0</v>
      </c>
      <c r="G481" s="181">
        <v>0</v>
      </c>
      <c r="H481" s="181">
        <v>1</v>
      </c>
      <c r="I481" s="97"/>
      <c r="J481" s="97"/>
      <c r="K481" s="99"/>
      <c r="L481" s="8">
        <v>3461300275422</v>
      </c>
      <c r="M481" s="8">
        <v>3461300275422</v>
      </c>
      <c r="N481" s="68">
        <f t="shared" si="6"/>
        <v>1</v>
      </c>
      <c r="O481" s="68">
        <f t="shared" si="7"/>
        <v>0</v>
      </c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1:35" ht="21.75" customHeight="1">
      <c r="A482" s="97"/>
      <c r="B482" s="98" t="s">
        <v>591</v>
      </c>
      <c r="C482" s="181">
        <v>0</v>
      </c>
      <c r="D482" s="181">
        <v>0</v>
      </c>
      <c r="E482" s="181">
        <v>1</v>
      </c>
      <c r="F482" s="181">
        <v>0</v>
      </c>
      <c r="G482" s="181">
        <v>0</v>
      </c>
      <c r="H482" s="181">
        <v>1</v>
      </c>
      <c r="I482" s="97"/>
      <c r="J482" s="97"/>
      <c r="K482" s="99"/>
      <c r="L482" s="8">
        <v>1470100065117</v>
      </c>
      <c r="M482" s="8">
        <v>1470100065117</v>
      </c>
      <c r="N482" s="68">
        <f t="shared" si="6"/>
        <v>1</v>
      </c>
      <c r="O482" s="68">
        <f t="shared" si="7"/>
        <v>0</v>
      </c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1:35" ht="21.75" customHeight="1">
      <c r="A483" s="97"/>
      <c r="B483" s="98" t="s">
        <v>533</v>
      </c>
      <c r="C483" s="181">
        <v>1</v>
      </c>
      <c r="D483" s="181">
        <v>0</v>
      </c>
      <c r="E483" s="181">
        <v>0</v>
      </c>
      <c r="F483" s="181">
        <v>0</v>
      </c>
      <c r="G483" s="181">
        <v>0</v>
      </c>
      <c r="H483" s="181">
        <v>1</v>
      </c>
      <c r="I483" s="97"/>
      <c r="J483" s="97"/>
      <c r="K483" s="99"/>
      <c r="L483" s="8">
        <v>3400101728361</v>
      </c>
      <c r="M483" s="8">
        <v>3400101728361</v>
      </c>
      <c r="N483" s="68">
        <f t="shared" si="6"/>
        <v>1</v>
      </c>
      <c r="O483" s="68">
        <f t="shared" si="7"/>
        <v>0</v>
      </c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1:35" ht="21.75" customHeight="1">
      <c r="A484" s="97"/>
      <c r="B484" s="98" t="s">
        <v>800</v>
      </c>
      <c r="C484" s="181">
        <v>0</v>
      </c>
      <c r="D484" s="181">
        <v>1</v>
      </c>
      <c r="E484" s="181">
        <v>0</v>
      </c>
      <c r="F484" s="181">
        <v>0</v>
      </c>
      <c r="G484" s="181">
        <v>0</v>
      </c>
      <c r="H484" s="181">
        <v>1</v>
      </c>
      <c r="I484" s="97"/>
      <c r="J484" s="97"/>
      <c r="K484" s="99"/>
      <c r="L484" s="8">
        <v>3100902391341</v>
      </c>
      <c r="M484" s="8">
        <v>3100902391341</v>
      </c>
      <c r="N484" s="68">
        <f t="shared" si="6"/>
        <v>1</v>
      </c>
      <c r="O484" s="68">
        <f t="shared" si="7"/>
        <v>0</v>
      </c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1:35" ht="21.75" customHeight="1">
      <c r="A485" s="97"/>
      <c r="B485" s="98" t="s">
        <v>801</v>
      </c>
      <c r="C485" s="181">
        <v>1</v>
      </c>
      <c r="D485" s="181">
        <v>0</v>
      </c>
      <c r="E485" s="181">
        <v>0</v>
      </c>
      <c r="F485" s="181">
        <v>0</v>
      </c>
      <c r="G485" s="181">
        <v>0</v>
      </c>
      <c r="H485" s="181">
        <v>1</v>
      </c>
      <c r="I485" s="97"/>
      <c r="J485" s="97"/>
      <c r="K485" s="99"/>
      <c r="L485" s="8">
        <v>3100602030033</v>
      </c>
      <c r="M485" s="8">
        <v>3100602030033</v>
      </c>
      <c r="N485" s="68">
        <f t="shared" si="6"/>
        <v>1</v>
      </c>
      <c r="O485" s="68">
        <f t="shared" si="7"/>
        <v>0</v>
      </c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1:35" ht="21.75" customHeight="1">
      <c r="A486" s="97"/>
      <c r="B486" s="98" t="s">
        <v>802</v>
      </c>
      <c r="C486" s="181">
        <v>1</v>
      </c>
      <c r="D486" s="181">
        <v>0</v>
      </c>
      <c r="E486" s="181">
        <v>0</v>
      </c>
      <c r="F486" s="181">
        <v>0</v>
      </c>
      <c r="G486" s="181">
        <v>0</v>
      </c>
      <c r="H486" s="181">
        <v>1</v>
      </c>
      <c r="I486" s="97"/>
      <c r="J486" s="97"/>
      <c r="K486" s="99"/>
      <c r="L486" s="8">
        <v>3301200179601</v>
      </c>
      <c r="M486" s="8">
        <v>3301200179601</v>
      </c>
      <c r="N486" s="68">
        <f t="shared" si="6"/>
        <v>1</v>
      </c>
      <c r="O486" s="68">
        <f t="shared" si="7"/>
        <v>0</v>
      </c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1:35" ht="21.75" customHeight="1">
      <c r="A487" s="97"/>
      <c r="B487" s="98" t="s">
        <v>511</v>
      </c>
      <c r="C487" s="181">
        <v>0</v>
      </c>
      <c r="D487" s="181">
        <v>1</v>
      </c>
      <c r="E487" s="181">
        <v>0</v>
      </c>
      <c r="F487" s="181">
        <v>0</v>
      </c>
      <c r="G487" s="181">
        <v>0</v>
      </c>
      <c r="H487" s="181">
        <v>1</v>
      </c>
      <c r="I487" s="97"/>
      <c r="J487" s="97"/>
      <c r="K487" s="99"/>
      <c r="L487" s="8">
        <v>3470101516569</v>
      </c>
      <c r="M487" s="8">
        <v>3470101516569</v>
      </c>
      <c r="N487" s="68">
        <f t="shared" si="6"/>
        <v>1</v>
      </c>
      <c r="O487" s="68">
        <f t="shared" si="7"/>
        <v>0</v>
      </c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1:35" ht="21.75" customHeight="1">
      <c r="A488" s="97"/>
      <c r="B488" s="98" t="s">
        <v>527</v>
      </c>
      <c r="C488" s="181">
        <v>0</v>
      </c>
      <c r="D488" s="181">
        <v>1</v>
      </c>
      <c r="E488" s="181">
        <v>0</v>
      </c>
      <c r="F488" s="181">
        <v>0</v>
      </c>
      <c r="G488" s="181">
        <v>0</v>
      </c>
      <c r="H488" s="181">
        <v>1</v>
      </c>
      <c r="I488" s="97"/>
      <c r="J488" s="97"/>
      <c r="K488" s="99"/>
      <c r="L488" s="8">
        <v>3479900187599</v>
      </c>
      <c r="M488" s="8">
        <v>3479900187599</v>
      </c>
      <c r="N488" s="68">
        <f t="shared" si="6"/>
        <v>1</v>
      </c>
      <c r="O488" s="68">
        <f t="shared" si="7"/>
        <v>0</v>
      </c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1:35" ht="21.75" customHeight="1">
      <c r="A489" s="97"/>
      <c r="B489" s="98" t="s">
        <v>524</v>
      </c>
      <c r="C489" s="181">
        <v>0</v>
      </c>
      <c r="D489" s="181">
        <v>1</v>
      </c>
      <c r="E489" s="181">
        <v>0</v>
      </c>
      <c r="F489" s="181">
        <v>0</v>
      </c>
      <c r="G489" s="181">
        <v>0</v>
      </c>
      <c r="H489" s="181">
        <v>1</v>
      </c>
      <c r="I489" s="97"/>
      <c r="J489" s="97"/>
      <c r="K489" s="99"/>
      <c r="L489" s="8">
        <v>1479900019487</v>
      </c>
      <c r="M489" s="8">
        <v>1479900019487</v>
      </c>
      <c r="N489" s="68">
        <f t="shared" si="6"/>
        <v>1</v>
      </c>
      <c r="O489" s="68">
        <f t="shared" si="7"/>
        <v>0</v>
      </c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1:35" ht="21.75" customHeight="1">
      <c r="A490" s="103">
        <v>6</v>
      </c>
      <c r="B490" s="104" t="s">
        <v>877</v>
      </c>
      <c r="C490" s="183">
        <v>4</v>
      </c>
      <c r="D490" s="183">
        <v>1</v>
      </c>
      <c r="E490" s="183">
        <v>0</v>
      </c>
      <c r="F490" s="183">
        <v>0</v>
      </c>
      <c r="G490" s="183">
        <v>0</v>
      </c>
      <c r="H490" s="183">
        <v>5</v>
      </c>
      <c r="I490" s="103"/>
      <c r="J490" s="103"/>
      <c r="K490" s="105"/>
      <c r="L490" s="58"/>
      <c r="M490" s="58"/>
      <c r="N490" s="68">
        <f t="shared" si="6"/>
        <v>0</v>
      </c>
      <c r="O490" s="68">
        <f t="shared" si="7"/>
        <v>5</v>
      </c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</row>
    <row r="491" spans="1:35" ht="21.75" customHeight="1">
      <c r="A491" s="97"/>
      <c r="B491" s="98" t="s">
        <v>556</v>
      </c>
      <c r="C491" s="181">
        <v>0</v>
      </c>
      <c r="D491" s="181">
        <v>1</v>
      </c>
      <c r="E491" s="181">
        <v>0</v>
      </c>
      <c r="F491" s="181">
        <v>0</v>
      </c>
      <c r="G491" s="181">
        <v>0</v>
      </c>
      <c r="H491" s="181">
        <v>1</v>
      </c>
      <c r="I491" s="97"/>
      <c r="J491" s="97"/>
      <c r="K491" s="99"/>
      <c r="L491" s="8">
        <v>3470101097426</v>
      </c>
      <c r="M491" s="8">
        <v>3470101097426</v>
      </c>
      <c r="N491" s="68">
        <f t="shared" si="6"/>
        <v>1</v>
      </c>
      <c r="O491" s="68">
        <f t="shared" si="7"/>
        <v>0</v>
      </c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1:35" ht="21.75" customHeight="1">
      <c r="A492" s="97"/>
      <c r="B492" s="98" t="s">
        <v>552</v>
      </c>
      <c r="C492" s="181">
        <v>1</v>
      </c>
      <c r="D492" s="181">
        <v>0</v>
      </c>
      <c r="E492" s="181">
        <v>0</v>
      </c>
      <c r="F492" s="181">
        <v>0</v>
      </c>
      <c r="G492" s="181">
        <v>0</v>
      </c>
      <c r="H492" s="181">
        <v>1</v>
      </c>
      <c r="I492" s="97"/>
      <c r="J492" s="97"/>
      <c r="K492" s="99"/>
      <c r="L492" s="8">
        <v>3470101113138</v>
      </c>
      <c r="M492" s="8">
        <v>3470101113138</v>
      </c>
      <c r="N492" s="68">
        <f t="shared" si="6"/>
        <v>1</v>
      </c>
      <c r="O492" s="68">
        <f t="shared" si="7"/>
        <v>0</v>
      </c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1:35" ht="21.75" customHeight="1">
      <c r="A493" s="97"/>
      <c r="B493" s="98" t="s">
        <v>803</v>
      </c>
      <c r="C493" s="181">
        <v>1</v>
      </c>
      <c r="D493" s="181">
        <v>0</v>
      </c>
      <c r="E493" s="181">
        <v>0</v>
      </c>
      <c r="F493" s="181">
        <v>0</v>
      </c>
      <c r="G493" s="181">
        <v>0</v>
      </c>
      <c r="H493" s="181">
        <v>1</v>
      </c>
      <c r="I493" s="97"/>
      <c r="J493" s="97"/>
      <c r="K493" s="99"/>
      <c r="L493" s="8">
        <v>3141400317669</v>
      </c>
      <c r="M493" s="8">
        <v>3141400317669</v>
      </c>
      <c r="N493" s="68">
        <f t="shared" si="6"/>
        <v>1</v>
      </c>
      <c r="O493" s="68">
        <f t="shared" si="7"/>
        <v>0</v>
      </c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1:35" ht="21.75" customHeight="1">
      <c r="A494" s="97"/>
      <c r="B494" s="98" t="s">
        <v>804</v>
      </c>
      <c r="C494" s="181">
        <v>1</v>
      </c>
      <c r="D494" s="181">
        <v>0</v>
      </c>
      <c r="E494" s="181">
        <v>0</v>
      </c>
      <c r="F494" s="181">
        <v>0</v>
      </c>
      <c r="G494" s="181">
        <v>0</v>
      </c>
      <c r="H494" s="181">
        <v>1</v>
      </c>
      <c r="I494" s="97"/>
      <c r="J494" s="97"/>
      <c r="K494" s="99"/>
      <c r="L494" s="8">
        <v>3470101403829</v>
      </c>
      <c r="M494" s="8">
        <v>3470101403829</v>
      </c>
      <c r="N494" s="68">
        <f t="shared" si="6"/>
        <v>1</v>
      </c>
      <c r="O494" s="68">
        <f t="shared" si="7"/>
        <v>0</v>
      </c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1:35" ht="21.75" customHeight="1">
      <c r="A495" s="97"/>
      <c r="B495" s="98" t="s">
        <v>805</v>
      </c>
      <c r="C495" s="181">
        <v>1</v>
      </c>
      <c r="D495" s="181">
        <v>0</v>
      </c>
      <c r="E495" s="181">
        <v>0</v>
      </c>
      <c r="F495" s="181">
        <v>0</v>
      </c>
      <c r="G495" s="181">
        <v>0</v>
      </c>
      <c r="H495" s="181">
        <v>1</v>
      </c>
      <c r="I495" s="97"/>
      <c r="J495" s="97"/>
      <c r="K495" s="99"/>
      <c r="L495" s="8">
        <v>3101702089294</v>
      </c>
      <c r="M495" s="8">
        <v>3101702089294</v>
      </c>
      <c r="N495" s="68">
        <f t="shared" si="6"/>
        <v>1</v>
      </c>
      <c r="O495" s="68">
        <f t="shared" si="7"/>
        <v>0</v>
      </c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1:35" ht="21.75" customHeight="1">
      <c r="A496" s="103">
        <v>7</v>
      </c>
      <c r="B496" s="104" t="s">
        <v>878</v>
      </c>
      <c r="C496" s="183">
        <v>2</v>
      </c>
      <c r="D496" s="183">
        <v>2</v>
      </c>
      <c r="E496" s="183">
        <v>0</v>
      </c>
      <c r="F496" s="183">
        <v>0</v>
      </c>
      <c r="G496" s="183">
        <v>1</v>
      </c>
      <c r="H496" s="183">
        <v>5</v>
      </c>
      <c r="I496" s="103"/>
      <c r="J496" s="103"/>
      <c r="K496" s="105"/>
      <c r="L496" s="58"/>
      <c r="M496" s="58"/>
      <c r="N496" s="68">
        <f t="shared" si="6"/>
        <v>0</v>
      </c>
      <c r="O496" s="68">
        <f t="shared" si="7"/>
        <v>5</v>
      </c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</row>
    <row r="497" spans="1:35" ht="21.75" customHeight="1">
      <c r="A497" s="97"/>
      <c r="B497" s="98" t="s">
        <v>806</v>
      </c>
      <c r="C497" s="181">
        <v>0</v>
      </c>
      <c r="D497" s="181">
        <v>1</v>
      </c>
      <c r="E497" s="181">
        <v>0</v>
      </c>
      <c r="F497" s="181">
        <v>0</v>
      </c>
      <c r="G497" s="181">
        <v>0</v>
      </c>
      <c r="H497" s="181">
        <v>1</v>
      </c>
      <c r="I497" s="97"/>
      <c r="J497" s="97"/>
      <c r="K497" s="99"/>
      <c r="L497" s="8">
        <v>1580400021572</v>
      </c>
      <c r="M497" s="8">
        <v>1580400021572</v>
      </c>
      <c r="N497" s="68">
        <f t="shared" si="6"/>
        <v>1</v>
      </c>
      <c r="O497" s="68">
        <f t="shared" si="7"/>
        <v>0</v>
      </c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1:35" ht="21.75" customHeight="1">
      <c r="A498" s="97"/>
      <c r="B498" s="98" t="s">
        <v>581</v>
      </c>
      <c r="C498" s="181">
        <v>1</v>
      </c>
      <c r="D498" s="181">
        <v>0</v>
      </c>
      <c r="E498" s="181">
        <v>0</v>
      </c>
      <c r="F498" s="181">
        <v>0</v>
      </c>
      <c r="G498" s="181">
        <v>0</v>
      </c>
      <c r="H498" s="181">
        <v>1</v>
      </c>
      <c r="I498" s="97"/>
      <c r="J498" s="97"/>
      <c r="K498" s="99"/>
      <c r="L498" s="8">
        <v>3479900003188</v>
      </c>
      <c r="M498" s="8">
        <v>3479900003188</v>
      </c>
      <c r="N498" s="68">
        <f t="shared" si="6"/>
        <v>1</v>
      </c>
      <c r="O498" s="68">
        <f t="shared" si="7"/>
        <v>0</v>
      </c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1:35" ht="21.75" customHeight="1">
      <c r="A499" s="97"/>
      <c r="B499" s="98" t="s">
        <v>583</v>
      </c>
      <c r="C499" s="181">
        <v>0</v>
      </c>
      <c r="D499" s="181">
        <v>1</v>
      </c>
      <c r="E499" s="181">
        <v>0</v>
      </c>
      <c r="F499" s="181">
        <v>0</v>
      </c>
      <c r="G499" s="181">
        <v>0</v>
      </c>
      <c r="H499" s="181">
        <v>1</v>
      </c>
      <c r="I499" s="97"/>
      <c r="J499" s="97"/>
      <c r="K499" s="99"/>
      <c r="L499" s="8">
        <v>1470100159651</v>
      </c>
      <c r="M499" s="8">
        <v>1470100159651</v>
      </c>
      <c r="N499" s="68">
        <f t="shared" si="6"/>
        <v>1</v>
      </c>
      <c r="O499" s="68">
        <f t="shared" si="7"/>
        <v>0</v>
      </c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1:35" ht="21.75" customHeight="1">
      <c r="A500" s="97"/>
      <c r="B500" s="98" t="s">
        <v>807</v>
      </c>
      <c r="C500" s="181">
        <v>0</v>
      </c>
      <c r="D500" s="181">
        <v>0</v>
      </c>
      <c r="E500" s="181">
        <v>0</v>
      </c>
      <c r="F500" s="181">
        <v>0</v>
      </c>
      <c r="G500" s="181">
        <v>1</v>
      </c>
      <c r="H500" s="181">
        <v>1</v>
      </c>
      <c r="I500" s="97"/>
      <c r="J500" s="97"/>
      <c r="K500" s="99"/>
      <c r="L500" s="8">
        <v>3470100205446</v>
      </c>
      <c r="M500" s="8">
        <v>3470100205446</v>
      </c>
      <c r="N500" s="68">
        <f t="shared" si="6"/>
        <v>1</v>
      </c>
      <c r="O500" s="68">
        <f t="shared" si="7"/>
        <v>0</v>
      </c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1:35" ht="21.75" customHeight="1">
      <c r="A501" s="97"/>
      <c r="B501" s="98" t="s">
        <v>808</v>
      </c>
      <c r="C501" s="181">
        <v>1</v>
      </c>
      <c r="D501" s="181">
        <v>0</v>
      </c>
      <c r="E501" s="181">
        <v>0</v>
      </c>
      <c r="F501" s="181">
        <v>0</v>
      </c>
      <c r="G501" s="181">
        <v>0</v>
      </c>
      <c r="H501" s="181">
        <v>1</v>
      </c>
      <c r="I501" s="97"/>
      <c r="J501" s="97"/>
      <c r="K501" s="99"/>
      <c r="L501" s="8">
        <v>3580400137399</v>
      </c>
      <c r="M501" s="8">
        <v>3580400137399</v>
      </c>
      <c r="N501" s="68">
        <f t="shared" si="6"/>
        <v>1</v>
      </c>
      <c r="O501" s="68">
        <f t="shared" si="7"/>
        <v>0</v>
      </c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1:35" ht="21.75" customHeight="1">
      <c r="A502" s="103">
        <v>8</v>
      </c>
      <c r="B502" s="104" t="s">
        <v>879</v>
      </c>
      <c r="C502" s="183">
        <v>1</v>
      </c>
      <c r="D502" s="183">
        <v>2</v>
      </c>
      <c r="E502" s="183">
        <v>0</v>
      </c>
      <c r="F502" s="183">
        <v>0</v>
      </c>
      <c r="G502" s="183">
        <v>0</v>
      </c>
      <c r="H502" s="183">
        <v>3</v>
      </c>
      <c r="I502" s="103"/>
      <c r="J502" s="103"/>
      <c r="K502" s="105"/>
      <c r="L502" s="58"/>
      <c r="M502" s="58"/>
      <c r="N502" s="68">
        <f t="shared" si="6"/>
        <v>0</v>
      </c>
      <c r="O502" s="68">
        <f t="shared" si="7"/>
        <v>3</v>
      </c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</row>
    <row r="503" spans="1:35" ht="21.75" customHeight="1">
      <c r="A503" s="97"/>
      <c r="B503" s="98" t="s">
        <v>809</v>
      </c>
      <c r="C503" s="181">
        <v>0</v>
      </c>
      <c r="D503" s="181">
        <v>1</v>
      </c>
      <c r="E503" s="181">
        <v>0</v>
      </c>
      <c r="F503" s="181">
        <v>0</v>
      </c>
      <c r="G503" s="181">
        <v>0</v>
      </c>
      <c r="H503" s="181">
        <v>1</v>
      </c>
      <c r="I503" s="97"/>
      <c r="J503" s="97"/>
      <c r="K503" s="99"/>
      <c r="L503" s="8">
        <v>3310900016533</v>
      </c>
      <c r="M503" s="8">
        <v>3310900016533</v>
      </c>
      <c r="N503" s="68">
        <f t="shared" si="6"/>
        <v>1</v>
      </c>
      <c r="O503" s="68">
        <f t="shared" si="7"/>
        <v>0</v>
      </c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1:35" ht="21.75" customHeight="1">
      <c r="A504" s="97"/>
      <c r="B504" s="98" t="s">
        <v>810</v>
      </c>
      <c r="C504" s="181">
        <v>0</v>
      </c>
      <c r="D504" s="181">
        <v>1</v>
      </c>
      <c r="E504" s="181">
        <v>0</v>
      </c>
      <c r="F504" s="181">
        <v>0</v>
      </c>
      <c r="G504" s="181">
        <v>0</v>
      </c>
      <c r="H504" s="181">
        <v>1</v>
      </c>
      <c r="I504" s="153">
        <v>2562</v>
      </c>
      <c r="J504" s="97"/>
      <c r="K504" s="99"/>
      <c r="L504" s="8">
        <v>3700400896026</v>
      </c>
      <c r="M504" s="8">
        <v>3700400896026</v>
      </c>
      <c r="N504" s="68">
        <f t="shared" si="6"/>
        <v>1</v>
      </c>
      <c r="O504" s="68">
        <f t="shared" si="7"/>
        <v>0</v>
      </c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1:35" ht="21.75" customHeight="1">
      <c r="A505" s="148"/>
      <c r="B505" s="149" t="s">
        <v>811</v>
      </c>
      <c r="C505" s="184">
        <v>1</v>
      </c>
      <c r="D505" s="182">
        <v>0</v>
      </c>
      <c r="E505" s="182">
        <v>0</v>
      </c>
      <c r="F505" s="182">
        <v>0</v>
      </c>
      <c r="G505" s="182">
        <v>0</v>
      </c>
      <c r="H505" s="182">
        <v>1</v>
      </c>
      <c r="I505" s="148"/>
      <c r="J505" s="148"/>
      <c r="K505" s="150" t="s">
        <v>331</v>
      </c>
      <c r="L505" s="92">
        <v>3341600362046</v>
      </c>
      <c r="M505" s="92">
        <v>3341600362046</v>
      </c>
      <c r="N505" s="152">
        <f t="shared" si="6"/>
        <v>1</v>
      </c>
      <c r="O505" s="152">
        <f t="shared" si="7"/>
        <v>0</v>
      </c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</row>
    <row r="506" spans="1:35" ht="21.75" customHeight="1">
      <c r="A506" s="103">
        <v>9</v>
      </c>
      <c r="B506" s="104" t="s">
        <v>880</v>
      </c>
      <c r="C506" s="183">
        <v>1</v>
      </c>
      <c r="D506" s="183">
        <v>5</v>
      </c>
      <c r="E506" s="183">
        <v>0</v>
      </c>
      <c r="F506" s="183">
        <v>0</v>
      </c>
      <c r="G506" s="183">
        <v>0</v>
      </c>
      <c r="H506" s="183">
        <v>6</v>
      </c>
      <c r="I506" s="103"/>
      <c r="J506" s="103"/>
      <c r="K506" s="105"/>
      <c r="L506" s="58"/>
      <c r="M506" s="58"/>
      <c r="N506" s="68">
        <f t="shared" si="6"/>
        <v>0</v>
      </c>
      <c r="O506" s="68">
        <f t="shared" si="7"/>
        <v>6</v>
      </c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</row>
    <row r="507" spans="1:35" ht="21.75" customHeight="1">
      <c r="A507" s="97"/>
      <c r="B507" s="98" t="s">
        <v>595</v>
      </c>
      <c r="C507" s="181">
        <v>1</v>
      </c>
      <c r="D507" s="181">
        <v>0</v>
      </c>
      <c r="E507" s="181">
        <v>0</v>
      </c>
      <c r="F507" s="181">
        <v>0</v>
      </c>
      <c r="G507" s="181">
        <v>0</v>
      </c>
      <c r="H507" s="181">
        <v>1</v>
      </c>
      <c r="I507" s="97"/>
      <c r="J507" s="97"/>
      <c r="K507" s="99"/>
      <c r="L507" s="8">
        <v>3130600090292</v>
      </c>
      <c r="M507" s="8">
        <v>3130600090292</v>
      </c>
      <c r="N507" s="68">
        <f t="shared" si="6"/>
        <v>1</v>
      </c>
      <c r="O507" s="68">
        <f t="shared" si="7"/>
        <v>0</v>
      </c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1:35" ht="21.75" customHeight="1">
      <c r="A508" s="97"/>
      <c r="B508" s="98" t="s">
        <v>599</v>
      </c>
      <c r="C508" s="181">
        <v>0</v>
      </c>
      <c r="D508" s="181">
        <v>1</v>
      </c>
      <c r="E508" s="181">
        <v>0</v>
      </c>
      <c r="F508" s="181">
        <v>0</v>
      </c>
      <c r="G508" s="181">
        <v>0</v>
      </c>
      <c r="H508" s="181">
        <v>1</v>
      </c>
      <c r="I508" s="97"/>
      <c r="J508" s="97"/>
      <c r="K508" s="99"/>
      <c r="L508" s="8">
        <v>3549900074572</v>
      </c>
      <c r="M508" s="8">
        <v>3549900074572</v>
      </c>
      <c r="N508" s="68">
        <f t="shared" si="6"/>
        <v>1</v>
      </c>
      <c r="O508" s="68">
        <f t="shared" si="7"/>
        <v>0</v>
      </c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1:35" ht="21.75" customHeight="1">
      <c r="A509" s="97"/>
      <c r="B509" s="98" t="s">
        <v>512</v>
      </c>
      <c r="C509" s="181">
        <v>0</v>
      </c>
      <c r="D509" s="181">
        <v>1</v>
      </c>
      <c r="E509" s="181">
        <v>0</v>
      </c>
      <c r="F509" s="181">
        <v>0</v>
      </c>
      <c r="G509" s="181">
        <v>0</v>
      </c>
      <c r="H509" s="181">
        <v>1</v>
      </c>
      <c r="I509" s="97"/>
      <c r="J509" s="97"/>
      <c r="K509" s="99"/>
      <c r="L509" s="8">
        <v>5470800034152</v>
      </c>
      <c r="M509" s="8">
        <v>5470800034152</v>
      </c>
      <c r="N509" s="68">
        <f t="shared" si="6"/>
        <v>1</v>
      </c>
      <c r="O509" s="68">
        <f t="shared" si="7"/>
        <v>0</v>
      </c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1:35" ht="21.75" customHeight="1">
      <c r="A510" s="97"/>
      <c r="B510" s="98" t="s">
        <v>600</v>
      </c>
      <c r="C510" s="181">
        <v>0</v>
      </c>
      <c r="D510" s="181">
        <v>1</v>
      </c>
      <c r="E510" s="181">
        <v>0</v>
      </c>
      <c r="F510" s="181">
        <v>0</v>
      </c>
      <c r="G510" s="181">
        <v>0</v>
      </c>
      <c r="H510" s="181">
        <v>1</v>
      </c>
      <c r="I510" s="97"/>
      <c r="J510" s="97"/>
      <c r="K510" s="99"/>
      <c r="L510" s="8">
        <v>3569900204255</v>
      </c>
      <c r="M510" s="8">
        <v>3569900204255</v>
      </c>
      <c r="N510" s="68">
        <f t="shared" si="6"/>
        <v>1</v>
      </c>
      <c r="O510" s="68">
        <f t="shared" si="7"/>
        <v>0</v>
      </c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1:35" ht="21.75" customHeight="1">
      <c r="A511" s="97"/>
      <c r="B511" s="98" t="s">
        <v>597</v>
      </c>
      <c r="C511" s="181">
        <v>0</v>
      </c>
      <c r="D511" s="181">
        <v>1</v>
      </c>
      <c r="E511" s="181">
        <v>0</v>
      </c>
      <c r="F511" s="181">
        <v>0</v>
      </c>
      <c r="G511" s="181">
        <v>0</v>
      </c>
      <c r="H511" s="181">
        <v>1</v>
      </c>
      <c r="I511" s="97"/>
      <c r="J511" s="97"/>
      <c r="K511" s="99"/>
      <c r="L511" s="8">
        <v>3479900089465</v>
      </c>
      <c r="M511" s="8">
        <v>3479900089465</v>
      </c>
      <c r="N511" s="68">
        <f t="shared" si="6"/>
        <v>1</v>
      </c>
      <c r="O511" s="68">
        <f t="shared" si="7"/>
        <v>0</v>
      </c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1:35" ht="21.75" customHeight="1">
      <c r="A512" s="97"/>
      <c r="B512" s="98" t="s">
        <v>555</v>
      </c>
      <c r="C512" s="181">
        <v>0</v>
      </c>
      <c r="D512" s="181">
        <v>1</v>
      </c>
      <c r="E512" s="181">
        <v>0</v>
      </c>
      <c r="F512" s="181">
        <v>0</v>
      </c>
      <c r="G512" s="181">
        <v>0</v>
      </c>
      <c r="H512" s="181">
        <v>1</v>
      </c>
      <c r="I512" s="97"/>
      <c r="J512" s="97"/>
      <c r="K512" s="99"/>
      <c r="L512" s="8">
        <v>3419900674066</v>
      </c>
      <c r="M512" s="8">
        <v>3419900674066</v>
      </c>
      <c r="N512" s="68">
        <f t="shared" si="6"/>
        <v>1</v>
      </c>
      <c r="O512" s="68">
        <f t="shared" si="7"/>
        <v>0</v>
      </c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1:35" ht="21.75" customHeight="1">
      <c r="A513" s="119"/>
      <c r="B513" s="120" t="s">
        <v>721</v>
      </c>
      <c r="C513" s="185">
        <v>3</v>
      </c>
      <c r="D513" s="185">
        <v>8</v>
      </c>
      <c r="E513" s="185">
        <v>2</v>
      </c>
      <c r="F513" s="185">
        <v>4</v>
      </c>
      <c r="G513" s="185">
        <v>0</v>
      </c>
      <c r="H513" s="185">
        <v>17</v>
      </c>
      <c r="I513" s="119"/>
      <c r="J513" s="119"/>
      <c r="K513" s="121" t="s">
        <v>51</v>
      </c>
      <c r="L513" s="123"/>
      <c r="M513" s="123"/>
      <c r="N513" s="124">
        <f t="shared" si="6"/>
        <v>0</v>
      </c>
      <c r="O513" s="68">
        <f t="shared" si="7"/>
        <v>17</v>
      </c>
      <c r="P513" s="125"/>
      <c r="Q513" s="125"/>
      <c r="R513" s="125"/>
      <c r="S513" s="125"/>
      <c r="T513" s="125"/>
      <c r="U513" s="125"/>
      <c r="V513" s="125"/>
      <c r="W513" s="125"/>
      <c r="X513" s="125"/>
      <c r="Y513" s="125"/>
      <c r="Z513" s="125"/>
      <c r="AA513" s="125"/>
      <c r="AB513" s="125"/>
      <c r="AC513" s="125"/>
      <c r="AD513" s="125"/>
      <c r="AE513" s="125"/>
      <c r="AF513" s="125"/>
      <c r="AG513" s="125"/>
      <c r="AH513" s="125"/>
      <c r="AI513" s="125"/>
    </row>
    <row r="514" spans="1:35" ht="21.75" customHeight="1">
      <c r="A514" s="126">
        <v>1</v>
      </c>
      <c r="B514" s="127" t="s">
        <v>263</v>
      </c>
      <c r="C514" s="186">
        <v>0</v>
      </c>
      <c r="D514" s="186">
        <v>0</v>
      </c>
      <c r="E514" s="186">
        <v>1</v>
      </c>
      <c r="F514" s="186">
        <v>0</v>
      </c>
      <c r="G514" s="186">
        <v>0</v>
      </c>
      <c r="H514" s="186">
        <v>1</v>
      </c>
      <c r="I514" s="126"/>
      <c r="J514" s="126"/>
      <c r="K514" s="128"/>
      <c r="L514" s="130"/>
      <c r="M514" s="130"/>
      <c r="N514" s="131">
        <f t="shared" si="6"/>
        <v>0</v>
      </c>
      <c r="O514" s="68">
        <f t="shared" si="7"/>
        <v>1</v>
      </c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  <c r="Z514" s="132"/>
      <c r="AA514" s="132"/>
      <c r="AB514" s="132"/>
      <c r="AC514" s="132"/>
      <c r="AD514" s="132"/>
      <c r="AE514" s="132"/>
      <c r="AF514" s="132"/>
      <c r="AG514" s="132"/>
      <c r="AH514" s="132"/>
      <c r="AI514" s="132"/>
    </row>
    <row r="515" spans="1:35" ht="21.75" customHeight="1">
      <c r="A515" s="138"/>
      <c r="B515" s="133" t="s">
        <v>502</v>
      </c>
      <c r="C515" s="187">
        <v>0</v>
      </c>
      <c r="D515" s="187">
        <v>0</v>
      </c>
      <c r="E515" s="187">
        <v>1</v>
      </c>
      <c r="F515" s="187">
        <v>0</v>
      </c>
      <c r="G515" s="187">
        <v>0</v>
      </c>
      <c r="H515" s="187">
        <v>1</v>
      </c>
      <c r="I515" s="138"/>
      <c r="J515" s="138"/>
      <c r="K515" s="138"/>
      <c r="L515" s="140">
        <v>472849671</v>
      </c>
      <c r="M515" s="140">
        <v>472849671</v>
      </c>
      <c r="N515" s="131">
        <f t="shared" si="6"/>
        <v>1</v>
      </c>
      <c r="O515" s="68">
        <f t="shared" si="7"/>
        <v>0</v>
      </c>
      <c r="P515" s="164"/>
      <c r="Q515" s="164"/>
      <c r="R515" s="164"/>
      <c r="S515" s="164"/>
      <c r="T515" s="164"/>
      <c r="U515" s="164"/>
      <c r="V515" s="164"/>
      <c r="W515" s="164"/>
      <c r="X515" s="164"/>
      <c r="Y515" s="164"/>
      <c r="Z515" s="164"/>
      <c r="AA515" s="164"/>
      <c r="AB515" s="164"/>
      <c r="AC515" s="164"/>
      <c r="AD515" s="164"/>
      <c r="AE515" s="164"/>
      <c r="AF515" s="164"/>
      <c r="AG515" s="164"/>
      <c r="AH515" s="164"/>
      <c r="AI515" s="164"/>
    </row>
    <row r="516" spans="1:35" ht="21.75" customHeight="1">
      <c r="A516" s="126">
        <v>2</v>
      </c>
      <c r="B516" s="127" t="s">
        <v>505</v>
      </c>
      <c r="C516" s="186">
        <v>0</v>
      </c>
      <c r="D516" s="186">
        <v>1</v>
      </c>
      <c r="E516" s="186">
        <v>0</v>
      </c>
      <c r="F516" s="186">
        <v>1</v>
      </c>
      <c r="G516" s="186">
        <v>0</v>
      </c>
      <c r="H516" s="186">
        <v>2</v>
      </c>
      <c r="I516" s="126"/>
      <c r="J516" s="126"/>
      <c r="K516" s="126"/>
      <c r="L516" s="130"/>
      <c r="M516" s="130"/>
      <c r="N516" s="131">
        <f t="shared" si="6"/>
        <v>0</v>
      </c>
      <c r="O516" s="68">
        <f t="shared" si="7"/>
        <v>2</v>
      </c>
      <c r="P516" s="165"/>
      <c r="Q516" s="165"/>
      <c r="R516" s="165"/>
      <c r="S516" s="165"/>
      <c r="T516" s="165"/>
      <c r="U516" s="165"/>
      <c r="V516" s="165"/>
      <c r="W516" s="165"/>
      <c r="X516" s="165"/>
      <c r="Y516" s="165"/>
      <c r="Z516" s="165"/>
      <c r="AA516" s="165"/>
      <c r="AB516" s="165"/>
      <c r="AC516" s="165"/>
      <c r="AD516" s="165"/>
      <c r="AE516" s="165"/>
      <c r="AF516" s="165"/>
      <c r="AG516" s="165"/>
      <c r="AH516" s="165"/>
      <c r="AI516" s="165"/>
    </row>
    <row r="517" spans="1:35" ht="21.75" customHeight="1">
      <c r="A517" s="138"/>
      <c r="B517" s="133" t="s">
        <v>509</v>
      </c>
      <c r="C517" s="187">
        <v>0</v>
      </c>
      <c r="D517" s="187">
        <v>1</v>
      </c>
      <c r="E517" s="187">
        <v>0</v>
      </c>
      <c r="F517" s="187">
        <v>0</v>
      </c>
      <c r="G517" s="187">
        <v>0</v>
      </c>
      <c r="H517" s="187">
        <v>1</v>
      </c>
      <c r="I517" s="138"/>
      <c r="J517" s="138"/>
      <c r="K517" s="138"/>
      <c r="L517" s="140">
        <v>3409901147850</v>
      </c>
      <c r="M517" s="140">
        <v>3409901147850</v>
      </c>
      <c r="N517" s="131">
        <f t="shared" si="6"/>
        <v>1</v>
      </c>
      <c r="O517" s="68">
        <f t="shared" si="7"/>
        <v>0</v>
      </c>
      <c r="P517" s="164"/>
      <c r="Q517" s="164"/>
      <c r="R517" s="164"/>
      <c r="S517" s="164"/>
      <c r="T517" s="164"/>
      <c r="U517" s="164"/>
      <c r="V517" s="164"/>
      <c r="W517" s="164"/>
      <c r="X517" s="164"/>
      <c r="Y517" s="164"/>
      <c r="Z517" s="164"/>
      <c r="AA517" s="164"/>
      <c r="AB517" s="164"/>
      <c r="AC517" s="164"/>
      <c r="AD517" s="164"/>
      <c r="AE517" s="164"/>
      <c r="AF517" s="164"/>
      <c r="AG517" s="164"/>
      <c r="AH517" s="164"/>
      <c r="AI517" s="164"/>
    </row>
    <row r="518" spans="1:35" ht="21.75" customHeight="1">
      <c r="A518" s="138"/>
      <c r="B518" s="133" t="s">
        <v>515</v>
      </c>
      <c r="C518" s="187">
        <v>0</v>
      </c>
      <c r="D518" s="187">
        <v>0</v>
      </c>
      <c r="E518" s="187">
        <v>0</v>
      </c>
      <c r="F518" s="187">
        <v>1</v>
      </c>
      <c r="G518" s="187">
        <v>0</v>
      </c>
      <c r="H518" s="187">
        <v>1</v>
      </c>
      <c r="I518" s="138"/>
      <c r="J518" s="138"/>
      <c r="K518" s="138"/>
      <c r="L518" s="140">
        <v>1479900164355</v>
      </c>
      <c r="M518" s="140">
        <v>1479900164355</v>
      </c>
      <c r="N518" s="131">
        <f t="shared" si="6"/>
        <v>1</v>
      </c>
      <c r="O518" s="68">
        <f t="shared" si="7"/>
        <v>0</v>
      </c>
      <c r="P518" s="164"/>
      <c r="Q518" s="164"/>
      <c r="R518" s="164"/>
      <c r="S518" s="164"/>
      <c r="T518" s="164"/>
      <c r="U518" s="164"/>
      <c r="V518" s="164"/>
      <c r="W518" s="164"/>
      <c r="X518" s="164"/>
      <c r="Y518" s="164"/>
      <c r="Z518" s="164"/>
      <c r="AA518" s="164"/>
      <c r="AB518" s="164"/>
      <c r="AC518" s="164"/>
      <c r="AD518" s="164"/>
      <c r="AE518" s="164"/>
      <c r="AF518" s="164"/>
      <c r="AG518" s="164"/>
      <c r="AH518" s="164"/>
      <c r="AI518" s="164"/>
    </row>
    <row r="519" spans="1:35" ht="21.75" customHeight="1">
      <c r="A519" s="126">
        <v>3</v>
      </c>
      <c r="B519" s="127" t="s">
        <v>519</v>
      </c>
      <c r="C519" s="186">
        <v>1</v>
      </c>
      <c r="D519" s="186">
        <v>0</v>
      </c>
      <c r="E519" s="186">
        <v>0</v>
      </c>
      <c r="F519" s="186">
        <v>0</v>
      </c>
      <c r="G519" s="186">
        <v>0</v>
      </c>
      <c r="H519" s="186">
        <v>1</v>
      </c>
      <c r="I519" s="126"/>
      <c r="J519" s="126"/>
      <c r="K519" s="126"/>
      <c r="L519" s="130"/>
      <c r="M519" s="130"/>
      <c r="N519" s="131">
        <f t="shared" si="6"/>
        <v>0</v>
      </c>
      <c r="O519" s="68">
        <f t="shared" si="7"/>
        <v>1</v>
      </c>
      <c r="P519" s="165"/>
      <c r="Q519" s="165"/>
      <c r="R519" s="165"/>
      <c r="S519" s="165"/>
      <c r="T519" s="165"/>
      <c r="U519" s="165"/>
      <c r="V519" s="165"/>
      <c r="W519" s="165"/>
      <c r="X519" s="165"/>
      <c r="Y519" s="165"/>
      <c r="Z519" s="165"/>
      <c r="AA519" s="165"/>
      <c r="AB519" s="165"/>
      <c r="AC519" s="165"/>
      <c r="AD519" s="165"/>
      <c r="AE519" s="165"/>
      <c r="AF519" s="165"/>
      <c r="AG519" s="165"/>
      <c r="AH519" s="165"/>
      <c r="AI519" s="165"/>
    </row>
    <row r="520" spans="1:35" ht="21.75" customHeight="1">
      <c r="A520" s="138"/>
      <c r="B520" s="133" t="s">
        <v>522</v>
      </c>
      <c r="C520" s="187">
        <v>1</v>
      </c>
      <c r="D520" s="187">
        <v>0</v>
      </c>
      <c r="E520" s="187">
        <v>0</v>
      </c>
      <c r="F520" s="187">
        <v>0</v>
      </c>
      <c r="G520" s="187">
        <v>0</v>
      </c>
      <c r="H520" s="187">
        <v>1</v>
      </c>
      <c r="I520" s="138"/>
      <c r="J520" s="138"/>
      <c r="K520" s="138"/>
      <c r="L520" s="140">
        <v>3449900128932</v>
      </c>
      <c r="M520" s="140">
        <v>3449900128932</v>
      </c>
      <c r="N520" s="131">
        <f t="shared" si="6"/>
        <v>1</v>
      </c>
      <c r="O520" s="68">
        <f t="shared" si="7"/>
        <v>0</v>
      </c>
      <c r="P520" s="164"/>
      <c r="Q520" s="164"/>
      <c r="R520" s="164"/>
      <c r="S520" s="164"/>
      <c r="T520" s="164"/>
      <c r="U520" s="164"/>
      <c r="V520" s="164"/>
      <c r="W520" s="164"/>
      <c r="X520" s="164"/>
      <c r="Y520" s="164"/>
      <c r="Z520" s="164"/>
      <c r="AA520" s="164"/>
      <c r="AB520" s="164"/>
      <c r="AC520" s="164"/>
      <c r="AD520" s="164"/>
      <c r="AE520" s="164"/>
      <c r="AF520" s="164"/>
      <c r="AG520" s="164"/>
      <c r="AH520" s="164"/>
      <c r="AI520" s="164"/>
    </row>
    <row r="521" spans="1:35" ht="21.75" customHeight="1">
      <c r="A521" s="126">
        <v>4</v>
      </c>
      <c r="B521" s="127" t="s">
        <v>532</v>
      </c>
      <c r="C521" s="186">
        <v>0</v>
      </c>
      <c r="D521" s="186">
        <v>1</v>
      </c>
      <c r="E521" s="186">
        <v>0</v>
      </c>
      <c r="F521" s="186">
        <v>0</v>
      </c>
      <c r="G521" s="186">
        <v>0</v>
      </c>
      <c r="H521" s="186">
        <v>1</v>
      </c>
      <c r="I521" s="126"/>
      <c r="J521" s="126"/>
      <c r="K521" s="126"/>
      <c r="L521" s="130"/>
      <c r="M521" s="130"/>
      <c r="N521" s="131">
        <f t="shared" si="6"/>
        <v>0</v>
      </c>
      <c r="O521" s="68">
        <f t="shared" si="7"/>
        <v>1</v>
      </c>
      <c r="P521" s="165"/>
      <c r="Q521" s="165"/>
      <c r="R521" s="165"/>
      <c r="S521" s="165"/>
      <c r="T521" s="165"/>
      <c r="U521" s="165"/>
      <c r="V521" s="165"/>
      <c r="W521" s="165"/>
      <c r="X521" s="165"/>
      <c r="Y521" s="165"/>
      <c r="Z521" s="165"/>
      <c r="AA521" s="165"/>
      <c r="AB521" s="165"/>
      <c r="AC521" s="165"/>
      <c r="AD521" s="165"/>
      <c r="AE521" s="165"/>
      <c r="AF521" s="165"/>
      <c r="AG521" s="165"/>
      <c r="AH521" s="165"/>
      <c r="AI521" s="165"/>
    </row>
    <row r="522" spans="1:35" ht="21.75" customHeight="1">
      <c r="A522" s="138"/>
      <c r="B522" s="133" t="s">
        <v>531</v>
      </c>
      <c r="C522" s="187">
        <v>0</v>
      </c>
      <c r="D522" s="187">
        <v>1</v>
      </c>
      <c r="E522" s="187">
        <v>0</v>
      </c>
      <c r="F522" s="187">
        <v>0</v>
      </c>
      <c r="G522" s="187">
        <v>0</v>
      </c>
      <c r="H522" s="187">
        <v>1</v>
      </c>
      <c r="I522" s="138"/>
      <c r="J522" s="138"/>
      <c r="K522" s="138"/>
      <c r="L522" s="140">
        <v>1449900006181</v>
      </c>
      <c r="M522" s="140">
        <v>1449900006181</v>
      </c>
      <c r="N522" s="131">
        <f t="shared" si="6"/>
        <v>1</v>
      </c>
      <c r="O522" s="68">
        <f t="shared" si="7"/>
        <v>0</v>
      </c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  <c r="AA522" s="164"/>
      <c r="AB522" s="164"/>
      <c r="AC522" s="164"/>
      <c r="AD522" s="164"/>
      <c r="AE522" s="164"/>
      <c r="AF522" s="164"/>
      <c r="AG522" s="164"/>
      <c r="AH522" s="164"/>
      <c r="AI522" s="164"/>
    </row>
    <row r="523" spans="1:35" ht="21.75" customHeight="1">
      <c r="A523" s="126">
        <v>5</v>
      </c>
      <c r="B523" s="127" t="s">
        <v>534</v>
      </c>
      <c r="C523" s="186">
        <v>1</v>
      </c>
      <c r="D523" s="186">
        <v>2</v>
      </c>
      <c r="E523" s="186">
        <v>0</v>
      </c>
      <c r="F523" s="186">
        <v>0</v>
      </c>
      <c r="G523" s="186">
        <v>0</v>
      </c>
      <c r="H523" s="186">
        <v>3</v>
      </c>
      <c r="I523" s="126"/>
      <c r="J523" s="126"/>
      <c r="K523" s="126"/>
      <c r="L523" s="130"/>
      <c r="M523" s="130"/>
      <c r="N523" s="131">
        <f t="shared" si="6"/>
        <v>0</v>
      </c>
      <c r="O523" s="68">
        <f t="shared" si="7"/>
        <v>3</v>
      </c>
      <c r="P523" s="165"/>
      <c r="Q523" s="165"/>
      <c r="R523" s="165"/>
      <c r="S523" s="165"/>
      <c r="T523" s="165"/>
      <c r="U523" s="165"/>
      <c r="V523" s="165"/>
      <c r="W523" s="165"/>
      <c r="X523" s="165"/>
      <c r="Y523" s="165"/>
      <c r="Z523" s="165"/>
      <c r="AA523" s="165"/>
      <c r="AB523" s="165"/>
      <c r="AC523" s="165"/>
      <c r="AD523" s="165"/>
      <c r="AE523" s="165"/>
      <c r="AF523" s="165"/>
      <c r="AG523" s="165"/>
      <c r="AH523" s="165"/>
      <c r="AI523" s="165"/>
    </row>
    <row r="524" spans="1:35" ht="21.75" customHeight="1">
      <c r="A524" s="138"/>
      <c r="B524" s="133" t="s">
        <v>535</v>
      </c>
      <c r="C524" s="187">
        <v>1</v>
      </c>
      <c r="D524" s="187">
        <v>0</v>
      </c>
      <c r="E524" s="187">
        <v>0</v>
      </c>
      <c r="F524" s="187">
        <v>0</v>
      </c>
      <c r="G524" s="187">
        <v>0</v>
      </c>
      <c r="H524" s="187">
        <v>1</v>
      </c>
      <c r="I524" s="138"/>
      <c r="J524" s="138"/>
      <c r="K524" s="138"/>
      <c r="L524" s="140">
        <v>3479900086075</v>
      </c>
      <c r="M524" s="140">
        <v>3479900086075</v>
      </c>
      <c r="N524" s="131">
        <f t="shared" si="6"/>
        <v>1</v>
      </c>
      <c r="O524" s="68">
        <f t="shared" si="7"/>
        <v>0</v>
      </c>
      <c r="P524" s="164"/>
      <c r="Q524" s="164"/>
      <c r="R524" s="164"/>
      <c r="S524" s="164"/>
      <c r="T524" s="164"/>
      <c r="U524" s="164"/>
      <c r="V524" s="164"/>
      <c r="W524" s="164"/>
      <c r="X524" s="164"/>
      <c r="Y524" s="164"/>
      <c r="Z524" s="164"/>
      <c r="AA524" s="164"/>
      <c r="AB524" s="164"/>
      <c r="AC524" s="164"/>
      <c r="AD524" s="164"/>
      <c r="AE524" s="164"/>
      <c r="AF524" s="164"/>
      <c r="AG524" s="164"/>
      <c r="AH524" s="164"/>
      <c r="AI524" s="164"/>
    </row>
    <row r="525" spans="1:35" ht="21.75" customHeight="1">
      <c r="A525" s="138"/>
      <c r="B525" s="133" t="s">
        <v>542</v>
      </c>
      <c r="C525" s="187">
        <v>0</v>
      </c>
      <c r="D525" s="187">
        <v>1</v>
      </c>
      <c r="E525" s="187">
        <v>0</v>
      </c>
      <c r="F525" s="187">
        <v>0</v>
      </c>
      <c r="G525" s="187">
        <v>0</v>
      </c>
      <c r="H525" s="187">
        <v>1</v>
      </c>
      <c r="I525" s="138"/>
      <c r="J525" s="138"/>
      <c r="K525" s="138"/>
      <c r="L525" s="140">
        <v>3479900203551</v>
      </c>
      <c r="M525" s="140">
        <v>3479900203551</v>
      </c>
      <c r="N525" s="131">
        <f t="shared" si="6"/>
        <v>1</v>
      </c>
      <c r="O525" s="68">
        <f t="shared" si="7"/>
        <v>0</v>
      </c>
      <c r="P525" s="164"/>
      <c r="Q525" s="164"/>
      <c r="R525" s="164"/>
      <c r="S525" s="164"/>
      <c r="T525" s="164"/>
      <c r="U525" s="164"/>
      <c r="V525" s="164"/>
      <c r="W525" s="164"/>
      <c r="X525" s="164"/>
      <c r="Y525" s="164"/>
      <c r="Z525" s="164"/>
      <c r="AA525" s="164"/>
      <c r="AB525" s="164"/>
      <c r="AC525" s="164"/>
      <c r="AD525" s="164"/>
      <c r="AE525" s="164"/>
      <c r="AF525" s="164"/>
      <c r="AG525" s="164"/>
      <c r="AH525" s="164"/>
      <c r="AI525" s="164"/>
    </row>
    <row r="526" spans="1:35" ht="21.75" customHeight="1">
      <c r="A526" s="138"/>
      <c r="B526" s="133" t="s">
        <v>543</v>
      </c>
      <c r="C526" s="187">
        <v>0</v>
      </c>
      <c r="D526" s="187">
        <v>1</v>
      </c>
      <c r="E526" s="187">
        <v>0</v>
      </c>
      <c r="F526" s="187">
        <v>0</v>
      </c>
      <c r="G526" s="187">
        <v>0</v>
      </c>
      <c r="H526" s="187">
        <v>1</v>
      </c>
      <c r="I526" s="138"/>
      <c r="J526" s="138"/>
      <c r="K526" s="138"/>
      <c r="L526" s="140">
        <v>3480600187951</v>
      </c>
      <c r="M526" s="140">
        <v>3480600187951</v>
      </c>
      <c r="N526" s="131">
        <f t="shared" si="6"/>
        <v>1</v>
      </c>
      <c r="O526" s="68">
        <f t="shared" si="7"/>
        <v>0</v>
      </c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  <c r="Z526" s="164"/>
      <c r="AA526" s="164"/>
      <c r="AB526" s="164"/>
      <c r="AC526" s="164"/>
      <c r="AD526" s="164"/>
      <c r="AE526" s="164"/>
      <c r="AF526" s="164"/>
      <c r="AG526" s="164"/>
      <c r="AH526" s="164"/>
      <c r="AI526" s="164"/>
    </row>
    <row r="527" spans="1:35" ht="21.75" customHeight="1">
      <c r="A527" s="126">
        <v>6</v>
      </c>
      <c r="B527" s="127" t="s">
        <v>547</v>
      </c>
      <c r="C527" s="186">
        <v>0</v>
      </c>
      <c r="D527" s="186">
        <v>1</v>
      </c>
      <c r="E527" s="186">
        <v>0</v>
      </c>
      <c r="F527" s="186">
        <v>1</v>
      </c>
      <c r="G527" s="186">
        <v>0</v>
      </c>
      <c r="H527" s="186">
        <v>2</v>
      </c>
      <c r="I527" s="126"/>
      <c r="J527" s="126"/>
      <c r="K527" s="126"/>
      <c r="L527" s="130"/>
      <c r="M527" s="130"/>
      <c r="N527" s="131">
        <f t="shared" si="6"/>
        <v>0</v>
      </c>
      <c r="O527" s="68">
        <f t="shared" si="7"/>
        <v>2</v>
      </c>
      <c r="P527" s="165"/>
      <c r="Q527" s="165"/>
      <c r="R527" s="165"/>
      <c r="S527" s="165"/>
      <c r="T527" s="165"/>
      <c r="U527" s="165"/>
      <c r="V527" s="165"/>
      <c r="W527" s="165"/>
      <c r="X527" s="165"/>
      <c r="Y527" s="165"/>
      <c r="Z527" s="165"/>
      <c r="AA527" s="165"/>
      <c r="AB527" s="165"/>
      <c r="AC527" s="165"/>
      <c r="AD527" s="165"/>
      <c r="AE527" s="165"/>
      <c r="AF527" s="165"/>
      <c r="AG527" s="165"/>
      <c r="AH527" s="165"/>
      <c r="AI527" s="165"/>
    </row>
    <row r="528" spans="1:35" ht="21.75" customHeight="1">
      <c r="A528" s="138"/>
      <c r="B528" s="133" t="s">
        <v>554</v>
      </c>
      <c r="C528" s="187">
        <v>0</v>
      </c>
      <c r="D528" s="187">
        <v>1</v>
      </c>
      <c r="E528" s="187">
        <v>0</v>
      </c>
      <c r="F528" s="187">
        <v>0</v>
      </c>
      <c r="G528" s="187">
        <v>0</v>
      </c>
      <c r="H528" s="187">
        <v>1</v>
      </c>
      <c r="I528" s="138"/>
      <c r="J528" s="138"/>
      <c r="K528" s="138"/>
      <c r="L528" s="140">
        <v>1489900070121</v>
      </c>
      <c r="M528" s="140">
        <v>1489900070121</v>
      </c>
      <c r="N528" s="131">
        <f t="shared" si="6"/>
        <v>1</v>
      </c>
      <c r="O528" s="68">
        <f t="shared" si="7"/>
        <v>0</v>
      </c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  <c r="AA528" s="164"/>
      <c r="AB528" s="164"/>
      <c r="AC528" s="164"/>
      <c r="AD528" s="164"/>
      <c r="AE528" s="164"/>
      <c r="AF528" s="164"/>
      <c r="AG528" s="164"/>
      <c r="AH528" s="164"/>
      <c r="AI528" s="164"/>
    </row>
    <row r="529" spans="1:35" ht="21.75" customHeight="1">
      <c r="A529" s="138"/>
      <c r="B529" s="133" t="s">
        <v>558</v>
      </c>
      <c r="C529" s="187">
        <v>0</v>
      </c>
      <c r="D529" s="187">
        <v>0</v>
      </c>
      <c r="E529" s="187">
        <v>0</v>
      </c>
      <c r="F529" s="187">
        <v>1</v>
      </c>
      <c r="G529" s="187">
        <v>0</v>
      </c>
      <c r="H529" s="187">
        <v>1</v>
      </c>
      <c r="I529" s="138"/>
      <c r="J529" s="138"/>
      <c r="K529" s="138"/>
      <c r="L529" s="140">
        <v>3409700043895</v>
      </c>
      <c r="M529" s="140">
        <v>3409700043895</v>
      </c>
      <c r="N529" s="131">
        <f t="shared" si="6"/>
        <v>1</v>
      </c>
      <c r="O529" s="68">
        <f t="shared" si="7"/>
        <v>0</v>
      </c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  <c r="AA529" s="164"/>
      <c r="AB529" s="164"/>
      <c r="AC529" s="164"/>
      <c r="AD529" s="164"/>
      <c r="AE529" s="164"/>
      <c r="AF529" s="164"/>
      <c r="AG529" s="164"/>
      <c r="AH529" s="164"/>
      <c r="AI529" s="164"/>
    </row>
    <row r="530" spans="1:35" ht="21.75" customHeight="1">
      <c r="A530" s="126">
        <v>7</v>
      </c>
      <c r="B530" s="127" t="s">
        <v>560</v>
      </c>
      <c r="C530" s="186">
        <v>1</v>
      </c>
      <c r="D530" s="186">
        <v>1</v>
      </c>
      <c r="E530" s="186">
        <v>0</v>
      </c>
      <c r="F530" s="186">
        <v>1</v>
      </c>
      <c r="G530" s="186">
        <v>0</v>
      </c>
      <c r="H530" s="186">
        <v>3</v>
      </c>
      <c r="I530" s="126"/>
      <c r="J530" s="126"/>
      <c r="K530" s="126"/>
      <c r="L530" s="130"/>
      <c r="M530" s="130"/>
      <c r="N530" s="131">
        <f t="shared" si="6"/>
        <v>0</v>
      </c>
      <c r="O530" s="68">
        <f t="shared" si="7"/>
        <v>3</v>
      </c>
      <c r="P530" s="165"/>
      <c r="Q530" s="165"/>
      <c r="R530" s="165"/>
      <c r="S530" s="165"/>
      <c r="T530" s="165"/>
      <c r="U530" s="165"/>
      <c r="V530" s="165"/>
      <c r="W530" s="165"/>
      <c r="X530" s="165"/>
      <c r="Y530" s="165"/>
      <c r="Z530" s="165"/>
      <c r="AA530" s="165"/>
      <c r="AB530" s="165"/>
      <c r="AC530" s="165"/>
      <c r="AD530" s="165"/>
      <c r="AE530" s="165"/>
      <c r="AF530" s="165"/>
      <c r="AG530" s="165"/>
      <c r="AH530" s="165"/>
      <c r="AI530" s="165"/>
    </row>
    <row r="531" spans="1:35" ht="21.75" customHeight="1">
      <c r="A531" s="138"/>
      <c r="B531" s="133" t="s">
        <v>562</v>
      </c>
      <c r="C531" s="187">
        <v>1</v>
      </c>
      <c r="D531" s="187">
        <v>0</v>
      </c>
      <c r="E531" s="187">
        <v>0</v>
      </c>
      <c r="F531" s="187">
        <v>0</v>
      </c>
      <c r="G531" s="187">
        <v>0</v>
      </c>
      <c r="H531" s="187">
        <v>1</v>
      </c>
      <c r="I531" s="138"/>
      <c r="J531" s="138"/>
      <c r="K531" s="138"/>
      <c r="L531" s="140">
        <v>3470600340989</v>
      </c>
      <c r="M531" s="140">
        <v>3470600340989</v>
      </c>
      <c r="N531" s="131">
        <f t="shared" si="6"/>
        <v>1</v>
      </c>
      <c r="O531" s="68">
        <f t="shared" si="7"/>
        <v>0</v>
      </c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  <c r="AA531" s="164"/>
      <c r="AB531" s="164"/>
      <c r="AC531" s="164"/>
      <c r="AD531" s="164"/>
      <c r="AE531" s="164"/>
      <c r="AF531" s="164"/>
      <c r="AG531" s="164"/>
      <c r="AH531" s="164"/>
      <c r="AI531" s="164"/>
    </row>
    <row r="532" spans="1:35" ht="21.75" customHeight="1">
      <c r="A532" s="138"/>
      <c r="B532" s="133" t="s">
        <v>567</v>
      </c>
      <c r="C532" s="187">
        <v>0</v>
      </c>
      <c r="D532" s="187">
        <v>1</v>
      </c>
      <c r="E532" s="187">
        <v>0</v>
      </c>
      <c r="F532" s="187">
        <v>0</v>
      </c>
      <c r="G532" s="187">
        <v>0</v>
      </c>
      <c r="H532" s="187">
        <v>1</v>
      </c>
      <c r="I532" s="138"/>
      <c r="J532" s="138"/>
      <c r="K532" s="138"/>
      <c r="L532" s="140">
        <v>3349900533111</v>
      </c>
      <c r="M532" s="140">
        <v>3349900533111</v>
      </c>
      <c r="N532" s="131">
        <f t="shared" si="6"/>
        <v>1</v>
      </c>
      <c r="O532" s="68">
        <f t="shared" si="7"/>
        <v>0</v>
      </c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  <c r="AA532" s="164"/>
      <c r="AB532" s="164"/>
      <c r="AC532" s="164"/>
      <c r="AD532" s="164"/>
      <c r="AE532" s="164"/>
      <c r="AF532" s="164"/>
      <c r="AG532" s="164"/>
      <c r="AH532" s="164"/>
      <c r="AI532" s="164"/>
    </row>
    <row r="533" spans="1:35" ht="21.75" customHeight="1">
      <c r="A533" s="138"/>
      <c r="B533" s="133" t="s">
        <v>572</v>
      </c>
      <c r="C533" s="187">
        <v>0</v>
      </c>
      <c r="D533" s="187">
        <v>0</v>
      </c>
      <c r="E533" s="187">
        <v>0</v>
      </c>
      <c r="F533" s="187">
        <v>1</v>
      </c>
      <c r="G533" s="187">
        <v>0</v>
      </c>
      <c r="H533" s="187">
        <v>1</v>
      </c>
      <c r="I533" s="138"/>
      <c r="J533" s="138"/>
      <c r="K533" s="138"/>
      <c r="L533" s="140">
        <v>1471100054931</v>
      </c>
      <c r="M533" s="140">
        <v>1471100054931</v>
      </c>
      <c r="N533" s="131">
        <f t="shared" si="6"/>
        <v>1</v>
      </c>
      <c r="O533" s="68">
        <f t="shared" si="7"/>
        <v>0</v>
      </c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  <c r="AA533" s="164"/>
      <c r="AB533" s="164"/>
      <c r="AC533" s="164"/>
      <c r="AD533" s="164"/>
      <c r="AE533" s="164"/>
      <c r="AF533" s="164"/>
      <c r="AG533" s="164"/>
      <c r="AH533" s="164"/>
      <c r="AI533" s="164"/>
    </row>
    <row r="534" spans="1:35" ht="21.75" customHeight="1">
      <c r="A534" s="126">
        <v>8</v>
      </c>
      <c r="B534" s="127" t="s">
        <v>582</v>
      </c>
      <c r="C534" s="186">
        <v>0</v>
      </c>
      <c r="D534" s="186">
        <v>1</v>
      </c>
      <c r="E534" s="186">
        <v>0</v>
      </c>
      <c r="F534" s="186">
        <v>1</v>
      </c>
      <c r="G534" s="186">
        <v>0</v>
      </c>
      <c r="H534" s="186">
        <v>2</v>
      </c>
      <c r="I534" s="126"/>
      <c r="J534" s="126"/>
      <c r="K534" s="126"/>
      <c r="L534" s="130"/>
      <c r="M534" s="130"/>
      <c r="N534" s="131">
        <f t="shared" si="6"/>
        <v>0</v>
      </c>
      <c r="O534" s="68">
        <f t="shared" si="7"/>
        <v>2</v>
      </c>
      <c r="P534" s="165"/>
      <c r="Q534" s="165"/>
      <c r="R534" s="165"/>
      <c r="S534" s="165"/>
      <c r="T534" s="165"/>
      <c r="U534" s="165"/>
      <c r="V534" s="165"/>
      <c r="W534" s="165"/>
      <c r="X534" s="165"/>
      <c r="Y534" s="165"/>
      <c r="Z534" s="165"/>
      <c r="AA534" s="165"/>
      <c r="AB534" s="165"/>
      <c r="AC534" s="165"/>
      <c r="AD534" s="165"/>
      <c r="AE534" s="165"/>
      <c r="AF534" s="165"/>
      <c r="AG534" s="165"/>
      <c r="AH534" s="165"/>
      <c r="AI534" s="165"/>
    </row>
    <row r="535" spans="1:35" ht="21.75" customHeight="1">
      <c r="A535" s="138"/>
      <c r="B535" s="133" t="s">
        <v>586</v>
      </c>
      <c r="C535" s="187">
        <v>0</v>
      </c>
      <c r="D535" s="187">
        <v>1</v>
      </c>
      <c r="E535" s="187">
        <v>0</v>
      </c>
      <c r="F535" s="187">
        <v>0</v>
      </c>
      <c r="G535" s="187">
        <v>0</v>
      </c>
      <c r="H535" s="187">
        <v>1</v>
      </c>
      <c r="I535" s="138"/>
      <c r="J535" s="138"/>
      <c r="K535" s="138"/>
      <c r="L535" s="140">
        <v>3479900045140</v>
      </c>
      <c r="M535" s="140">
        <v>3479900045140</v>
      </c>
      <c r="N535" s="131">
        <f t="shared" si="6"/>
        <v>1</v>
      </c>
      <c r="O535" s="68">
        <f t="shared" si="7"/>
        <v>0</v>
      </c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  <c r="AA535" s="164"/>
      <c r="AB535" s="164"/>
      <c r="AC535" s="164"/>
      <c r="AD535" s="164"/>
      <c r="AE535" s="164"/>
      <c r="AF535" s="164"/>
      <c r="AG535" s="164"/>
      <c r="AH535" s="164"/>
      <c r="AI535" s="164"/>
    </row>
    <row r="536" spans="1:35" ht="21.75" customHeight="1">
      <c r="A536" s="138"/>
      <c r="B536" s="133" t="s">
        <v>588</v>
      </c>
      <c r="C536" s="187">
        <v>0</v>
      </c>
      <c r="D536" s="187">
        <v>0</v>
      </c>
      <c r="E536" s="187">
        <v>0</v>
      </c>
      <c r="F536" s="187">
        <v>1</v>
      </c>
      <c r="G536" s="187">
        <v>0</v>
      </c>
      <c r="H536" s="187">
        <v>1</v>
      </c>
      <c r="I536" s="138"/>
      <c r="J536" s="138"/>
      <c r="K536" s="138"/>
      <c r="L536" s="140">
        <v>3100502532231</v>
      </c>
      <c r="M536" s="140">
        <v>3100502532231</v>
      </c>
      <c r="N536" s="131">
        <f t="shared" si="6"/>
        <v>1</v>
      </c>
      <c r="O536" s="68">
        <f t="shared" si="7"/>
        <v>0</v>
      </c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  <c r="AA536" s="164"/>
      <c r="AB536" s="164"/>
      <c r="AC536" s="164"/>
      <c r="AD536" s="164"/>
      <c r="AE536" s="164"/>
      <c r="AF536" s="164"/>
      <c r="AG536" s="164"/>
      <c r="AH536" s="164"/>
      <c r="AI536" s="164"/>
    </row>
    <row r="537" spans="1:35" ht="21.75" customHeight="1">
      <c r="A537" s="126">
        <v>9</v>
      </c>
      <c r="B537" s="127" t="s">
        <v>590</v>
      </c>
      <c r="C537" s="186">
        <v>0</v>
      </c>
      <c r="D537" s="186">
        <v>1</v>
      </c>
      <c r="E537" s="186">
        <v>0</v>
      </c>
      <c r="F537" s="186">
        <v>0</v>
      </c>
      <c r="G537" s="186">
        <v>0</v>
      </c>
      <c r="H537" s="186">
        <v>1</v>
      </c>
      <c r="I537" s="126"/>
      <c r="J537" s="126"/>
      <c r="K537" s="126"/>
      <c r="L537" s="130"/>
      <c r="M537" s="130"/>
      <c r="N537" s="131">
        <f t="shared" si="6"/>
        <v>0</v>
      </c>
      <c r="O537" s="68">
        <f t="shared" si="7"/>
        <v>1</v>
      </c>
      <c r="P537" s="165"/>
      <c r="Q537" s="165"/>
      <c r="R537" s="165"/>
      <c r="S537" s="165"/>
      <c r="T537" s="165"/>
      <c r="U537" s="165"/>
      <c r="V537" s="165"/>
      <c r="W537" s="165"/>
      <c r="X537" s="165"/>
      <c r="Y537" s="165"/>
      <c r="Z537" s="165"/>
      <c r="AA537" s="165"/>
      <c r="AB537" s="165"/>
      <c r="AC537" s="165"/>
      <c r="AD537" s="165"/>
      <c r="AE537" s="165"/>
      <c r="AF537" s="165"/>
      <c r="AG537" s="165"/>
      <c r="AH537" s="165"/>
      <c r="AI537" s="165"/>
    </row>
    <row r="538" spans="1:35" ht="21.75" customHeight="1">
      <c r="A538" s="138"/>
      <c r="B538" s="133" t="s">
        <v>589</v>
      </c>
      <c r="C538" s="187">
        <v>0</v>
      </c>
      <c r="D538" s="187">
        <v>1</v>
      </c>
      <c r="E538" s="187">
        <v>0</v>
      </c>
      <c r="F538" s="187">
        <v>0</v>
      </c>
      <c r="G538" s="187">
        <v>0</v>
      </c>
      <c r="H538" s="187">
        <v>1</v>
      </c>
      <c r="I538" s="138"/>
      <c r="J538" s="138"/>
      <c r="K538" s="138"/>
      <c r="L538" s="140">
        <v>3102201325051</v>
      </c>
      <c r="M538" s="140">
        <v>3102201325051</v>
      </c>
      <c r="N538" s="131">
        <f t="shared" si="6"/>
        <v>1</v>
      </c>
      <c r="O538" s="68">
        <f t="shared" si="7"/>
        <v>0</v>
      </c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  <c r="AA538" s="164"/>
      <c r="AB538" s="164"/>
      <c r="AC538" s="164"/>
      <c r="AD538" s="164"/>
      <c r="AE538" s="164"/>
      <c r="AF538" s="164"/>
      <c r="AG538" s="164"/>
      <c r="AH538" s="164"/>
      <c r="AI538" s="164"/>
    </row>
    <row r="539" spans="1:35" ht="21.75" customHeight="1">
      <c r="A539" s="126">
        <v>10</v>
      </c>
      <c r="B539" s="127" t="s">
        <v>594</v>
      </c>
      <c r="C539" s="186">
        <v>0</v>
      </c>
      <c r="D539" s="186">
        <v>0</v>
      </c>
      <c r="E539" s="186">
        <v>1</v>
      </c>
      <c r="F539" s="186">
        <v>0</v>
      </c>
      <c r="G539" s="186">
        <v>0</v>
      </c>
      <c r="H539" s="186">
        <v>1</v>
      </c>
      <c r="I539" s="126"/>
      <c r="J539" s="126"/>
      <c r="K539" s="126"/>
      <c r="L539" s="130"/>
      <c r="M539" s="130"/>
      <c r="N539" s="131">
        <f t="shared" si="6"/>
        <v>0</v>
      </c>
      <c r="O539" s="68">
        <f t="shared" si="7"/>
        <v>1</v>
      </c>
      <c r="P539" s="165"/>
      <c r="Q539" s="165"/>
      <c r="R539" s="165"/>
      <c r="S539" s="165"/>
      <c r="T539" s="165"/>
      <c r="U539" s="165"/>
      <c r="V539" s="165"/>
      <c r="W539" s="165"/>
      <c r="X539" s="165"/>
      <c r="Y539" s="165"/>
      <c r="Z539" s="165"/>
      <c r="AA539" s="165"/>
      <c r="AB539" s="165"/>
      <c r="AC539" s="165"/>
      <c r="AD539" s="165"/>
      <c r="AE539" s="165"/>
      <c r="AF539" s="165"/>
      <c r="AG539" s="165"/>
      <c r="AH539" s="165"/>
      <c r="AI539" s="165"/>
    </row>
    <row r="540" spans="1:35" ht="21.75" customHeight="1">
      <c r="A540" s="138"/>
      <c r="B540" s="133" t="s">
        <v>601</v>
      </c>
      <c r="C540" s="187">
        <v>0</v>
      </c>
      <c r="D540" s="187">
        <v>0</v>
      </c>
      <c r="E540" s="187">
        <v>1</v>
      </c>
      <c r="F540" s="187">
        <v>0</v>
      </c>
      <c r="G540" s="187">
        <v>0</v>
      </c>
      <c r="H540" s="187">
        <v>1</v>
      </c>
      <c r="I540" s="138"/>
      <c r="J540" s="138"/>
      <c r="K540" s="138"/>
      <c r="L540" s="140">
        <v>3419900542780</v>
      </c>
      <c r="M540" s="140">
        <v>3419900542780</v>
      </c>
      <c r="N540" s="131">
        <f t="shared" si="6"/>
        <v>1</v>
      </c>
      <c r="O540" s="68">
        <f t="shared" si="7"/>
        <v>0</v>
      </c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  <c r="AA540" s="164"/>
      <c r="AB540" s="164"/>
      <c r="AC540" s="164"/>
      <c r="AD540" s="164"/>
      <c r="AE540" s="164"/>
      <c r="AF540" s="164"/>
      <c r="AG540" s="164"/>
      <c r="AH540" s="164"/>
      <c r="AI540" s="164"/>
    </row>
    <row r="541" spans="1:35" ht="21.75" customHeight="1">
      <c r="A541" s="138"/>
      <c r="B541" s="138"/>
      <c r="C541" s="187"/>
      <c r="D541" s="187"/>
      <c r="E541" s="187"/>
      <c r="F541" s="187"/>
      <c r="G541" s="187"/>
      <c r="H541" s="187">
        <v>0</v>
      </c>
      <c r="I541" s="138"/>
      <c r="J541" s="138"/>
      <c r="K541" s="138"/>
      <c r="L541" s="164"/>
      <c r="M541" s="164"/>
      <c r="N541" s="131">
        <f t="shared" si="6"/>
        <v>0</v>
      </c>
      <c r="O541" s="68">
        <f t="shared" si="7"/>
        <v>0</v>
      </c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  <c r="AA541" s="164"/>
      <c r="AB541" s="164"/>
      <c r="AC541" s="164"/>
      <c r="AD541" s="164"/>
      <c r="AE541" s="164"/>
      <c r="AF541" s="164"/>
      <c r="AG541" s="164"/>
      <c r="AH541" s="164"/>
      <c r="AI541" s="164"/>
    </row>
    <row r="542" spans="1:35" ht="21.75" customHeight="1">
      <c r="A542" s="141" t="s">
        <v>496</v>
      </c>
      <c r="B542" s="141"/>
      <c r="C542" s="193">
        <v>28</v>
      </c>
      <c r="D542" s="193">
        <v>43</v>
      </c>
      <c r="E542" s="193">
        <v>1</v>
      </c>
      <c r="F542" s="201">
        <v>4</v>
      </c>
      <c r="G542" s="201">
        <v>0</v>
      </c>
      <c r="H542" s="201">
        <v>76</v>
      </c>
      <c r="I542" s="146"/>
      <c r="J542" s="146">
        <v>6</v>
      </c>
      <c r="K542" s="170" t="s">
        <v>51</v>
      </c>
      <c r="L542" s="56"/>
      <c r="M542" s="56"/>
      <c r="N542" s="68">
        <f t="shared" si="6"/>
        <v>0</v>
      </c>
      <c r="O542" s="68">
        <f t="shared" si="7"/>
        <v>76</v>
      </c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1:35" ht="21.75" customHeight="1">
      <c r="A543" s="141" t="s">
        <v>812</v>
      </c>
      <c r="B543" s="141"/>
      <c r="C543" s="193">
        <v>20</v>
      </c>
      <c r="D543" s="193">
        <v>30</v>
      </c>
      <c r="E543" s="193">
        <v>0</v>
      </c>
      <c r="F543" s="193">
        <v>0</v>
      </c>
      <c r="G543" s="193">
        <v>0</v>
      </c>
      <c r="H543" s="201">
        <v>50</v>
      </c>
      <c r="I543" s="146"/>
      <c r="J543" s="146"/>
      <c r="K543" s="170" t="s">
        <v>51</v>
      </c>
      <c r="L543" s="56"/>
      <c r="M543" s="56"/>
      <c r="N543" s="68">
        <f t="shared" si="6"/>
        <v>0</v>
      </c>
      <c r="O543" s="68">
        <f t="shared" si="7"/>
        <v>50</v>
      </c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1:35" ht="21.75" customHeight="1">
      <c r="A544" s="103">
        <v>1</v>
      </c>
      <c r="B544" s="104" t="s">
        <v>881</v>
      </c>
      <c r="C544" s="183">
        <v>2</v>
      </c>
      <c r="D544" s="183">
        <v>3</v>
      </c>
      <c r="E544" s="183">
        <v>0</v>
      </c>
      <c r="F544" s="183">
        <v>0</v>
      </c>
      <c r="G544" s="183">
        <v>0</v>
      </c>
      <c r="H544" s="183">
        <v>5</v>
      </c>
      <c r="I544" s="103"/>
      <c r="J544" s="103"/>
      <c r="K544" s="105"/>
      <c r="L544" s="58"/>
      <c r="M544" s="58"/>
      <c r="N544" s="68">
        <f t="shared" si="6"/>
        <v>0</v>
      </c>
      <c r="O544" s="68">
        <f t="shared" si="7"/>
        <v>5</v>
      </c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</row>
    <row r="545" spans="1:35" ht="21.75" customHeight="1">
      <c r="A545" s="97"/>
      <c r="B545" s="98" t="s">
        <v>813</v>
      </c>
      <c r="C545" s="181">
        <v>1</v>
      </c>
      <c r="D545" s="181">
        <v>0</v>
      </c>
      <c r="E545" s="181">
        <v>0</v>
      </c>
      <c r="F545" s="181">
        <v>0</v>
      </c>
      <c r="G545" s="181">
        <v>0</v>
      </c>
      <c r="H545" s="181">
        <v>1</v>
      </c>
      <c r="I545" s="97"/>
      <c r="J545" s="97"/>
      <c r="K545" s="99"/>
      <c r="L545" s="8">
        <v>3341601232511</v>
      </c>
      <c r="M545" s="8">
        <v>3341601232511</v>
      </c>
      <c r="N545" s="68">
        <f t="shared" si="6"/>
        <v>1</v>
      </c>
      <c r="O545" s="68">
        <f t="shared" si="7"/>
        <v>0</v>
      </c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1:35" ht="21.75" customHeight="1">
      <c r="A546" s="97"/>
      <c r="B546" s="98" t="s">
        <v>814</v>
      </c>
      <c r="C546" s="181">
        <v>0</v>
      </c>
      <c r="D546" s="181">
        <v>1</v>
      </c>
      <c r="E546" s="181">
        <v>0</v>
      </c>
      <c r="F546" s="181">
        <v>0</v>
      </c>
      <c r="G546" s="181">
        <v>0</v>
      </c>
      <c r="H546" s="181">
        <v>1</v>
      </c>
      <c r="I546" s="97"/>
      <c r="J546" s="97"/>
      <c r="K546" s="99"/>
      <c r="L546" s="8">
        <v>3449900259310</v>
      </c>
      <c r="M546" s="8">
        <v>3449900259310</v>
      </c>
      <c r="N546" s="68">
        <f t="shared" si="6"/>
        <v>1</v>
      </c>
      <c r="O546" s="68">
        <f t="shared" si="7"/>
        <v>0</v>
      </c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1:35" ht="21.75" customHeight="1">
      <c r="A547" s="97"/>
      <c r="B547" s="98" t="s">
        <v>815</v>
      </c>
      <c r="C547" s="181">
        <v>1</v>
      </c>
      <c r="D547" s="181">
        <v>0</v>
      </c>
      <c r="E547" s="181">
        <v>0</v>
      </c>
      <c r="F547" s="181">
        <v>0</v>
      </c>
      <c r="G547" s="181">
        <v>0</v>
      </c>
      <c r="H547" s="181">
        <v>1</v>
      </c>
      <c r="I547" s="97"/>
      <c r="J547" s="97"/>
      <c r="K547" s="99"/>
      <c r="L547" s="8">
        <v>3460900261260</v>
      </c>
      <c r="M547" s="8">
        <v>3460900261260</v>
      </c>
      <c r="N547" s="68">
        <f t="shared" si="6"/>
        <v>1</v>
      </c>
      <c r="O547" s="68">
        <f t="shared" si="7"/>
        <v>0</v>
      </c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1:35" ht="21.75" customHeight="1">
      <c r="A548" s="97"/>
      <c r="B548" s="98" t="s">
        <v>611</v>
      </c>
      <c r="C548" s="181">
        <v>0</v>
      </c>
      <c r="D548" s="181">
        <v>1</v>
      </c>
      <c r="E548" s="181">
        <v>0</v>
      </c>
      <c r="F548" s="181">
        <v>0</v>
      </c>
      <c r="G548" s="181">
        <v>0</v>
      </c>
      <c r="H548" s="181">
        <v>1</v>
      </c>
      <c r="I548" s="97"/>
      <c r="J548" s="97"/>
      <c r="K548" s="99"/>
      <c r="L548" s="8">
        <v>1480800041318</v>
      </c>
      <c r="M548" s="8">
        <v>1480800041318</v>
      </c>
      <c r="N548" s="68">
        <f t="shared" si="6"/>
        <v>1</v>
      </c>
      <c r="O548" s="68">
        <f t="shared" si="7"/>
        <v>0</v>
      </c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1:35" ht="21.75" customHeight="1">
      <c r="A549" s="97"/>
      <c r="B549" s="98" t="s">
        <v>614</v>
      </c>
      <c r="C549" s="181">
        <v>0</v>
      </c>
      <c r="D549" s="181">
        <v>1</v>
      </c>
      <c r="E549" s="181">
        <v>0</v>
      </c>
      <c r="F549" s="181">
        <v>0</v>
      </c>
      <c r="G549" s="181">
        <v>0</v>
      </c>
      <c r="H549" s="181">
        <v>1</v>
      </c>
      <c r="I549" s="97"/>
      <c r="J549" s="97"/>
      <c r="K549" s="99"/>
      <c r="L549" s="8">
        <v>3480300158204</v>
      </c>
      <c r="M549" s="8">
        <v>3480300158204</v>
      </c>
      <c r="N549" s="68">
        <f t="shared" si="6"/>
        <v>1</v>
      </c>
      <c r="O549" s="68">
        <f t="shared" si="7"/>
        <v>0</v>
      </c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1:35" ht="21.75" customHeight="1">
      <c r="A550" s="103">
        <v>2</v>
      </c>
      <c r="B550" s="104" t="s">
        <v>882</v>
      </c>
      <c r="C550" s="183">
        <v>2</v>
      </c>
      <c r="D550" s="183">
        <v>3</v>
      </c>
      <c r="E550" s="183">
        <v>0</v>
      </c>
      <c r="F550" s="183">
        <v>0</v>
      </c>
      <c r="G550" s="183">
        <v>0</v>
      </c>
      <c r="H550" s="183">
        <v>5</v>
      </c>
      <c r="I550" s="103"/>
      <c r="J550" s="103"/>
      <c r="K550" s="105"/>
      <c r="L550" s="58"/>
      <c r="M550" s="58"/>
      <c r="N550" s="68">
        <f t="shared" si="6"/>
        <v>0</v>
      </c>
      <c r="O550" s="68">
        <f t="shared" si="7"/>
        <v>5</v>
      </c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</row>
    <row r="551" spans="1:35" ht="21.75" customHeight="1">
      <c r="A551" s="97"/>
      <c r="B551" s="98" t="s">
        <v>816</v>
      </c>
      <c r="C551" s="181">
        <v>1</v>
      </c>
      <c r="D551" s="181">
        <v>0</v>
      </c>
      <c r="E551" s="181">
        <v>0</v>
      </c>
      <c r="F551" s="181">
        <v>0</v>
      </c>
      <c r="G551" s="181">
        <v>0</v>
      </c>
      <c r="H551" s="181">
        <v>1</v>
      </c>
      <c r="I551" s="97"/>
      <c r="J551" s="97"/>
      <c r="K551" s="99"/>
      <c r="L551" s="8">
        <v>3800800755038</v>
      </c>
      <c r="M551" s="8">
        <v>3800800755038</v>
      </c>
      <c r="N551" s="68">
        <f t="shared" si="6"/>
        <v>1</v>
      </c>
      <c r="O551" s="68">
        <f t="shared" si="7"/>
        <v>0</v>
      </c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1:35" ht="21.75" customHeight="1">
      <c r="A552" s="97"/>
      <c r="B552" s="98" t="s">
        <v>818</v>
      </c>
      <c r="C552" s="181">
        <v>1</v>
      </c>
      <c r="D552" s="181">
        <v>0</v>
      </c>
      <c r="E552" s="181">
        <v>0</v>
      </c>
      <c r="F552" s="181">
        <v>0</v>
      </c>
      <c r="G552" s="181">
        <v>0</v>
      </c>
      <c r="H552" s="181">
        <v>1</v>
      </c>
      <c r="I552" s="97"/>
      <c r="J552" s="97"/>
      <c r="K552" s="99"/>
      <c r="L552" s="8">
        <v>3411400041300</v>
      </c>
      <c r="M552" s="8">
        <v>3411400041300</v>
      </c>
      <c r="N552" s="68">
        <f t="shared" si="6"/>
        <v>1</v>
      </c>
      <c r="O552" s="68">
        <f t="shared" si="7"/>
        <v>0</v>
      </c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1:35" ht="21.75" customHeight="1">
      <c r="A553" s="97"/>
      <c r="B553" s="98" t="s">
        <v>643</v>
      </c>
      <c r="C553" s="181">
        <v>0</v>
      </c>
      <c r="D553" s="181">
        <v>1</v>
      </c>
      <c r="E553" s="181">
        <v>0</v>
      </c>
      <c r="F553" s="181">
        <v>0</v>
      </c>
      <c r="G553" s="181">
        <v>0</v>
      </c>
      <c r="H553" s="181">
        <v>1</v>
      </c>
      <c r="I553" s="97"/>
      <c r="J553" s="97"/>
      <c r="K553" s="99"/>
      <c r="L553" s="8">
        <v>1301700006261</v>
      </c>
      <c r="M553" s="8">
        <v>1301700006261</v>
      </c>
      <c r="N553" s="68">
        <f t="shared" si="6"/>
        <v>1</v>
      </c>
      <c r="O553" s="68">
        <f t="shared" si="7"/>
        <v>0</v>
      </c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1:35" ht="21.75" customHeight="1">
      <c r="A554" s="97"/>
      <c r="B554" s="98" t="s">
        <v>645</v>
      </c>
      <c r="C554" s="181">
        <v>0</v>
      </c>
      <c r="D554" s="181">
        <v>1</v>
      </c>
      <c r="E554" s="181">
        <v>0</v>
      </c>
      <c r="F554" s="181">
        <v>0</v>
      </c>
      <c r="G554" s="181">
        <v>0</v>
      </c>
      <c r="H554" s="181">
        <v>1</v>
      </c>
      <c r="I554" s="97"/>
      <c r="J554" s="97"/>
      <c r="K554" s="99"/>
      <c r="L554" s="8">
        <v>1410600018517</v>
      </c>
      <c r="M554" s="8">
        <v>1410600018517</v>
      </c>
      <c r="N554" s="68">
        <f t="shared" si="6"/>
        <v>1</v>
      </c>
      <c r="O554" s="68">
        <f t="shared" si="7"/>
        <v>0</v>
      </c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1:35" ht="21.75" customHeight="1">
      <c r="A555" s="97"/>
      <c r="B555" s="98" t="s">
        <v>644</v>
      </c>
      <c r="C555" s="181">
        <v>0</v>
      </c>
      <c r="D555" s="181">
        <v>1</v>
      </c>
      <c r="E555" s="181">
        <v>0</v>
      </c>
      <c r="F555" s="181">
        <v>0</v>
      </c>
      <c r="G555" s="181">
        <v>0</v>
      </c>
      <c r="H555" s="181">
        <v>1</v>
      </c>
      <c r="I555" s="97"/>
      <c r="J555" s="97"/>
      <c r="K555" s="99"/>
      <c r="L555" s="8">
        <v>1330700096685</v>
      </c>
      <c r="M555" s="8">
        <v>1330700096685</v>
      </c>
      <c r="N555" s="68">
        <f t="shared" si="6"/>
        <v>1</v>
      </c>
      <c r="O555" s="68">
        <f t="shared" si="7"/>
        <v>0</v>
      </c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1:35" ht="21.75" customHeight="1">
      <c r="A556" s="103">
        <v>3</v>
      </c>
      <c r="B556" s="104" t="s">
        <v>883</v>
      </c>
      <c r="C556" s="183">
        <v>1</v>
      </c>
      <c r="D556" s="183">
        <v>3</v>
      </c>
      <c r="E556" s="183">
        <v>0</v>
      </c>
      <c r="F556" s="183">
        <v>0</v>
      </c>
      <c r="G556" s="183">
        <v>0</v>
      </c>
      <c r="H556" s="183">
        <v>4</v>
      </c>
      <c r="I556" s="103"/>
      <c r="J556" s="103"/>
      <c r="K556" s="105"/>
      <c r="L556" s="58"/>
      <c r="M556" s="58"/>
      <c r="N556" s="68">
        <f t="shared" si="6"/>
        <v>0</v>
      </c>
      <c r="O556" s="68">
        <f t="shared" si="7"/>
        <v>4</v>
      </c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</row>
    <row r="557" spans="1:35" ht="21.75" customHeight="1">
      <c r="A557" s="97"/>
      <c r="B557" s="98" t="s">
        <v>649</v>
      </c>
      <c r="C557" s="181">
        <v>1</v>
      </c>
      <c r="D557" s="181">
        <v>0</v>
      </c>
      <c r="E557" s="181">
        <v>0</v>
      </c>
      <c r="F557" s="181">
        <v>0</v>
      </c>
      <c r="G557" s="181">
        <v>0</v>
      </c>
      <c r="H557" s="181">
        <v>1</v>
      </c>
      <c r="I557" s="97"/>
      <c r="J557" s="97"/>
      <c r="K557" s="99"/>
      <c r="L557" s="8">
        <v>3530800544129</v>
      </c>
      <c r="M557" s="8">
        <v>3530800544129</v>
      </c>
      <c r="N557" s="68">
        <f t="shared" si="6"/>
        <v>1</v>
      </c>
      <c r="O557" s="68">
        <f t="shared" si="7"/>
        <v>0</v>
      </c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1:35" ht="21.75" customHeight="1">
      <c r="A558" s="97"/>
      <c r="B558" s="98" t="s">
        <v>819</v>
      </c>
      <c r="C558" s="181">
        <v>0</v>
      </c>
      <c r="D558" s="181">
        <v>1</v>
      </c>
      <c r="E558" s="181">
        <v>0</v>
      </c>
      <c r="F558" s="181">
        <v>0</v>
      </c>
      <c r="G558" s="181">
        <v>0</v>
      </c>
      <c r="H558" s="181">
        <v>1</v>
      </c>
      <c r="I558" s="97"/>
      <c r="J558" s="97"/>
      <c r="K558" s="99"/>
      <c r="L558" s="8">
        <v>3101500983261</v>
      </c>
      <c r="M558" s="8">
        <v>3101500983261</v>
      </c>
      <c r="N558" s="68">
        <f t="shared" si="6"/>
        <v>1</v>
      </c>
      <c r="O558" s="68">
        <f t="shared" si="7"/>
        <v>0</v>
      </c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1:35" ht="21.75" customHeight="1">
      <c r="A559" s="97"/>
      <c r="B559" s="98" t="s">
        <v>654</v>
      </c>
      <c r="C559" s="181"/>
      <c r="D559" s="181"/>
      <c r="E559" s="181"/>
      <c r="F559" s="181"/>
      <c r="G559" s="181"/>
      <c r="H559" s="181">
        <v>0</v>
      </c>
      <c r="I559" s="97"/>
      <c r="J559" s="97"/>
      <c r="K559" s="99"/>
      <c r="L559" s="8">
        <v>3460100100342</v>
      </c>
      <c r="M559" s="8"/>
      <c r="N559" s="68">
        <f t="shared" si="6"/>
        <v>0</v>
      </c>
      <c r="O559" s="68">
        <f t="shared" si="7"/>
        <v>0</v>
      </c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1:35" ht="21.75" customHeight="1">
      <c r="A560" s="97"/>
      <c r="B560" s="98" t="s">
        <v>656</v>
      </c>
      <c r="C560" s="181">
        <v>0</v>
      </c>
      <c r="D560" s="181">
        <v>1</v>
      </c>
      <c r="E560" s="181">
        <v>0</v>
      </c>
      <c r="F560" s="181">
        <v>0</v>
      </c>
      <c r="G560" s="181">
        <v>0</v>
      </c>
      <c r="H560" s="181">
        <v>1</v>
      </c>
      <c r="I560" s="97"/>
      <c r="J560" s="97"/>
      <c r="K560" s="99"/>
      <c r="L560" s="8">
        <v>3479900077963</v>
      </c>
      <c r="M560" s="8">
        <v>3479900077963</v>
      </c>
      <c r="N560" s="68">
        <f t="shared" si="6"/>
        <v>1</v>
      </c>
      <c r="O560" s="68">
        <f t="shared" si="7"/>
        <v>0</v>
      </c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1:35" ht="21.75" customHeight="1">
      <c r="A561" s="97"/>
      <c r="B561" s="98" t="s">
        <v>652</v>
      </c>
      <c r="C561" s="181">
        <v>0</v>
      </c>
      <c r="D561" s="181">
        <v>1</v>
      </c>
      <c r="E561" s="181">
        <v>0</v>
      </c>
      <c r="F561" s="181">
        <v>0</v>
      </c>
      <c r="G561" s="181">
        <v>0</v>
      </c>
      <c r="H561" s="181">
        <v>1</v>
      </c>
      <c r="I561" s="97"/>
      <c r="J561" s="97"/>
      <c r="K561" s="99"/>
      <c r="L561" s="8">
        <v>3410100026096</v>
      </c>
      <c r="M561" s="8">
        <v>3410100026096</v>
      </c>
      <c r="N561" s="68">
        <f t="shared" si="6"/>
        <v>1</v>
      </c>
      <c r="O561" s="68">
        <f t="shared" si="7"/>
        <v>0</v>
      </c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1:35" ht="21.75" customHeight="1">
      <c r="A562" s="103">
        <v>4</v>
      </c>
      <c r="B562" s="104" t="s">
        <v>884</v>
      </c>
      <c r="C562" s="183">
        <v>3</v>
      </c>
      <c r="D562" s="183">
        <v>0</v>
      </c>
      <c r="E562" s="183">
        <v>0</v>
      </c>
      <c r="F562" s="183">
        <v>0</v>
      </c>
      <c r="G562" s="183">
        <v>0</v>
      </c>
      <c r="H562" s="183">
        <v>3</v>
      </c>
      <c r="I562" s="103"/>
      <c r="J562" s="103"/>
      <c r="K562" s="105"/>
      <c r="L562" s="58"/>
      <c r="M562" s="58"/>
      <c r="N562" s="68">
        <f t="shared" si="6"/>
        <v>0</v>
      </c>
      <c r="O562" s="68">
        <f t="shared" si="7"/>
        <v>3</v>
      </c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</row>
    <row r="563" spans="1:35" ht="21.75" customHeight="1">
      <c r="A563" s="97"/>
      <c r="B563" s="98" t="s">
        <v>820</v>
      </c>
      <c r="C563" s="181">
        <v>1</v>
      </c>
      <c r="D563" s="181">
        <v>0</v>
      </c>
      <c r="E563" s="181">
        <v>0</v>
      </c>
      <c r="F563" s="181">
        <v>0</v>
      </c>
      <c r="G563" s="181">
        <v>0</v>
      </c>
      <c r="H563" s="181">
        <v>1</v>
      </c>
      <c r="I563" s="153">
        <v>2562</v>
      </c>
      <c r="J563" s="97"/>
      <c r="K563" s="99" t="s">
        <v>788</v>
      </c>
      <c r="L563" s="8">
        <v>3480700155601</v>
      </c>
      <c r="M563" s="8">
        <v>3480700155601</v>
      </c>
      <c r="N563" s="68">
        <f t="shared" si="6"/>
        <v>1</v>
      </c>
      <c r="O563" s="68">
        <f t="shared" si="7"/>
        <v>0</v>
      </c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1:35" ht="21.75" customHeight="1">
      <c r="A564" s="97"/>
      <c r="B564" s="98" t="s">
        <v>821</v>
      </c>
      <c r="C564" s="181">
        <v>1</v>
      </c>
      <c r="D564" s="181">
        <v>0</v>
      </c>
      <c r="E564" s="181">
        <v>0</v>
      </c>
      <c r="F564" s="181">
        <v>0</v>
      </c>
      <c r="G564" s="181">
        <v>0</v>
      </c>
      <c r="H564" s="181">
        <v>1</v>
      </c>
      <c r="I564" s="97"/>
      <c r="J564" s="97"/>
      <c r="K564" s="99"/>
      <c r="L564" s="8">
        <v>3430200257626</v>
      </c>
      <c r="M564" s="8">
        <v>3430200257626</v>
      </c>
      <c r="N564" s="68">
        <f t="shared" si="6"/>
        <v>1</v>
      </c>
      <c r="O564" s="68">
        <f t="shared" si="7"/>
        <v>0</v>
      </c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1:35" ht="21.75" customHeight="1">
      <c r="A565" s="97"/>
      <c r="B565" s="98" t="s">
        <v>619</v>
      </c>
      <c r="C565" s="181">
        <v>1</v>
      </c>
      <c r="D565" s="181">
        <v>0</v>
      </c>
      <c r="E565" s="181">
        <v>0</v>
      </c>
      <c r="F565" s="181">
        <v>0</v>
      </c>
      <c r="G565" s="181">
        <v>0</v>
      </c>
      <c r="H565" s="181">
        <v>1</v>
      </c>
      <c r="I565" s="97"/>
      <c r="J565" s="97"/>
      <c r="K565" s="99"/>
      <c r="L565" s="8">
        <v>3349900631678</v>
      </c>
      <c r="M565" s="8">
        <v>3349900631678</v>
      </c>
      <c r="N565" s="68">
        <f t="shared" si="6"/>
        <v>1</v>
      </c>
      <c r="O565" s="68">
        <f t="shared" si="7"/>
        <v>0</v>
      </c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1:35" ht="21.75" customHeight="1">
      <c r="A566" s="103">
        <v>5</v>
      </c>
      <c r="B566" s="104" t="s">
        <v>885</v>
      </c>
      <c r="C566" s="183">
        <v>3</v>
      </c>
      <c r="D566" s="183">
        <v>2</v>
      </c>
      <c r="E566" s="183">
        <v>0</v>
      </c>
      <c r="F566" s="183">
        <v>0</v>
      </c>
      <c r="G566" s="183">
        <v>0</v>
      </c>
      <c r="H566" s="183">
        <v>5</v>
      </c>
      <c r="I566" s="103"/>
      <c r="J566" s="103"/>
      <c r="K566" s="105"/>
      <c r="L566" s="58"/>
      <c r="M566" s="58"/>
      <c r="N566" s="68">
        <f t="shared" si="6"/>
        <v>0</v>
      </c>
      <c r="O566" s="68">
        <f t="shared" si="7"/>
        <v>5</v>
      </c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</row>
    <row r="567" spans="1:35" ht="21.75" customHeight="1">
      <c r="A567" s="97"/>
      <c r="B567" s="98" t="s">
        <v>626</v>
      </c>
      <c r="C567" s="181">
        <v>1</v>
      </c>
      <c r="D567" s="181">
        <v>0</v>
      </c>
      <c r="E567" s="181">
        <v>0</v>
      </c>
      <c r="F567" s="181">
        <v>0</v>
      </c>
      <c r="G567" s="181">
        <v>0</v>
      </c>
      <c r="H567" s="181">
        <v>1</v>
      </c>
      <c r="I567" s="97"/>
      <c r="J567" s="97"/>
      <c r="K567" s="99"/>
      <c r="L567" s="8">
        <v>3479900011288</v>
      </c>
      <c r="M567" s="8">
        <v>3479900011288</v>
      </c>
      <c r="N567" s="68">
        <f t="shared" si="6"/>
        <v>1</v>
      </c>
      <c r="O567" s="68">
        <f t="shared" si="7"/>
        <v>0</v>
      </c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1:35" ht="21.75" customHeight="1">
      <c r="A568" s="97"/>
      <c r="B568" s="98" t="s">
        <v>621</v>
      </c>
      <c r="C568" s="181">
        <v>1</v>
      </c>
      <c r="D568" s="181">
        <v>0</v>
      </c>
      <c r="E568" s="181">
        <v>0</v>
      </c>
      <c r="F568" s="181">
        <v>0</v>
      </c>
      <c r="G568" s="181">
        <v>0</v>
      </c>
      <c r="H568" s="181">
        <v>1</v>
      </c>
      <c r="I568" s="97"/>
      <c r="J568" s="97"/>
      <c r="K568" s="99"/>
      <c r="L568" s="8">
        <v>3440600645577</v>
      </c>
      <c r="M568" s="8">
        <v>3440600645577</v>
      </c>
      <c r="N568" s="68">
        <f t="shared" si="6"/>
        <v>1</v>
      </c>
      <c r="O568" s="68">
        <f t="shared" si="7"/>
        <v>0</v>
      </c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1:35" ht="21.75" customHeight="1">
      <c r="A569" s="97"/>
      <c r="B569" s="98" t="s">
        <v>822</v>
      </c>
      <c r="C569" s="181">
        <v>1</v>
      </c>
      <c r="D569" s="181">
        <v>0</v>
      </c>
      <c r="E569" s="181">
        <v>0</v>
      </c>
      <c r="F569" s="181">
        <v>0</v>
      </c>
      <c r="G569" s="181">
        <v>0</v>
      </c>
      <c r="H569" s="181">
        <v>1</v>
      </c>
      <c r="I569" s="97"/>
      <c r="J569" s="97"/>
      <c r="K569" s="99"/>
      <c r="L569" s="8">
        <v>3470400531047</v>
      </c>
      <c r="M569" s="8">
        <v>3470400531047</v>
      </c>
      <c r="N569" s="68">
        <f t="shared" si="6"/>
        <v>1</v>
      </c>
      <c r="O569" s="68">
        <f t="shared" si="7"/>
        <v>0</v>
      </c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1:35" ht="21.75" customHeight="1">
      <c r="A570" s="97"/>
      <c r="B570" s="98" t="s">
        <v>637</v>
      </c>
      <c r="C570" s="181">
        <v>0</v>
      </c>
      <c r="D570" s="181">
        <v>1</v>
      </c>
      <c r="E570" s="181">
        <v>0</v>
      </c>
      <c r="F570" s="181">
        <v>0</v>
      </c>
      <c r="G570" s="181">
        <v>0</v>
      </c>
      <c r="H570" s="181">
        <v>1</v>
      </c>
      <c r="I570" s="97"/>
      <c r="J570" s="97"/>
      <c r="K570" s="99"/>
      <c r="L570" s="8">
        <v>5470300023402</v>
      </c>
      <c r="M570" s="8">
        <v>5470300023402</v>
      </c>
      <c r="N570" s="68">
        <f t="shared" si="6"/>
        <v>1</v>
      </c>
      <c r="O570" s="68">
        <f t="shared" si="7"/>
        <v>0</v>
      </c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1:35" ht="21.75" customHeight="1">
      <c r="A571" s="97"/>
      <c r="B571" s="98" t="s">
        <v>636</v>
      </c>
      <c r="C571" s="181">
        <v>0</v>
      </c>
      <c r="D571" s="181">
        <v>1</v>
      </c>
      <c r="E571" s="181">
        <v>0</v>
      </c>
      <c r="F571" s="181">
        <v>0</v>
      </c>
      <c r="G571" s="181">
        <v>0</v>
      </c>
      <c r="H571" s="181">
        <v>1</v>
      </c>
      <c r="I571" s="97"/>
      <c r="J571" s="97"/>
      <c r="K571" s="99"/>
      <c r="L571" s="8">
        <v>5470100007535</v>
      </c>
      <c r="M571" s="8">
        <v>5470100007535</v>
      </c>
      <c r="N571" s="68">
        <f t="shared" si="6"/>
        <v>1</v>
      </c>
      <c r="O571" s="68">
        <f t="shared" si="7"/>
        <v>0</v>
      </c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1:35" ht="21.75" customHeight="1">
      <c r="A572" s="103">
        <v>6</v>
      </c>
      <c r="B572" s="104" t="s">
        <v>886</v>
      </c>
      <c r="C572" s="183">
        <v>2</v>
      </c>
      <c r="D572" s="183">
        <v>1</v>
      </c>
      <c r="E572" s="183">
        <v>0</v>
      </c>
      <c r="F572" s="183">
        <v>0</v>
      </c>
      <c r="G572" s="183">
        <v>1</v>
      </c>
      <c r="H572" s="183">
        <v>4</v>
      </c>
      <c r="I572" s="103"/>
      <c r="J572" s="103"/>
      <c r="K572" s="105"/>
      <c r="L572" s="58"/>
      <c r="M572" s="58"/>
      <c r="N572" s="68">
        <f t="shared" si="6"/>
        <v>0</v>
      </c>
      <c r="O572" s="68">
        <f t="shared" si="7"/>
        <v>4</v>
      </c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</row>
    <row r="573" spans="1:35" ht="21.75" customHeight="1">
      <c r="A573" s="97"/>
      <c r="B573" s="98" t="s">
        <v>823</v>
      </c>
      <c r="C573" s="181">
        <v>1</v>
      </c>
      <c r="D573" s="181">
        <v>0</v>
      </c>
      <c r="E573" s="181">
        <v>0</v>
      </c>
      <c r="F573" s="181">
        <v>0</v>
      </c>
      <c r="G573" s="181">
        <v>0</v>
      </c>
      <c r="H573" s="181">
        <v>1</v>
      </c>
      <c r="I573" s="97"/>
      <c r="J573" s="97"/>
      <c r="K573" s="99"/>
      <c r="L573" s="8">
        <v>3341600878000</v>
      </c>
      <c r="M573" s="8">
        <v>3341600878000</v>
      </c>
      <c r="N573" s="68">
        <f t="shared" si="6"/>
        <v>1</v>
      </c>
      <c r="O573" s="68">
        <f t="shared" si="7"/>
        <v>0</v>
      </c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1:35" ht="21.75" customHeight="1">
      <c r="A574" s="97"/>
      <c r="B574" s="98" t="s">
        <v>824</v>
      </c>
      <c r="C574" s="181">
        <v>1</v>
      </c>
      <c r="D574" s="181">
        <v>0</v>
      </c>
      <c r="E574" s="181">
        <v>0</v>
      </c>
      <c r="F574" s="181">
        <v>0</v>
      </c>
      <c r="G574" s="181">
        <v>0</v>
      </c>
      <c r="H574" s="181">
        <v>1</v>
      </c>
      <c r="I574" s="97"/>
      <c r="J574" s="97"/>
      <c r="K574" s="99"/>
      <c r="L574" s="8">
        <v>3480600279449</v>
      </c>
      <c r="M574" s="8">
        <v>3480600279449</v>
      </c>
      <c r="N574" s="68">
        <f t="shared" si="6"/>
        <v>1</v>
      </c>
      <c r="O574" s="68">
        <f t="shared" si="7"/>
        <v>0</v>
      </c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1:35" ht="21.75" customHeight="1">
      <c r="A575" s="97"/>
      <c r="B575" s="98" t="s">
        <v>825</v>
      </c>
      <c r="C575" s="181">
        <v>0</v>
      </c>
      <c r="D575" s="181">
        <v>0</v>
      </c>
      <c r="E575" s="181">
        <v>0</v>
      </c>
      <c r="F575" s="181">
        <v>0</v>
      </c>
      <c r="G575" s="181">
        <v>1</v>
      </c>
      <c r="H575" s="181">
        <v>1</v>
      </c>
      <c r="I575" s="97"/>
      <c r="J575" s="97"/>
      <c r="K575" s="99"/>
      <c r="L575" s="8">
        <v>3760200329594</v>
      </c>
      <c r="M575" s="8">
        <v>3760200329594</v>
      </c>
      <c r="N575" s="68">
        <f t="shared" si="6"/>
        <v>1</v>
      </c>
      <c r="O575" s="68">
        <f t="shared" si="7"/>
        <v>0</v>
      </c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1:35" ht="21.75" customHeight="1">
      <c r="A576" s="97"/>
      <c r="B576" s="98" t="s">
        <v>670</v>
      </c>
      <c r="C576" s="181">
        <v>0</v>
      </c>
      <c r="D576" s="181">
        <v>1</v>
      </c>
      <c r="E576" s="181">
        <v>0</v>
      </c>
      <c r="F576" s="181">
        <v>0</v>
      </c>
      <c r="G576" s="181">
        <v>0</v>
      </c>
      <c r="H576" s="181">
        <v>1</v>
      </c>
      <c r="I576" s="97"/>
      <c r="J576" s="97"/>
      <c r="K576" s="99"/>
      <c r="L576" s="8">
        <v>1470500031571</v>
      </c>
      <c r="M576" s="8">
        <v>1470500031571</v>
      </c>
      <c r="N576" s="68">
        <f t="shared" si="6"/>
        <v>1</v>
      </c>
      <c r="O576" s="68">
        <f t="shared" si="7"/>
        <v>0</v>
      </c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1:35" ht="21.75" customHeight="1">
      <c r="A577" s="97"/>
      <c r="B577" s="98" t="s">
        <v>383</v>
      </c>
      <c r="C577" s="181"/>
      <c r="D577" s="181"/>
      <c r="E577" s="181"/>
      <c r="F577" s="181"/>
      <c r="G577" s="181"/>
      <c r="H577" s="181">
        <v>0</v>
      </c>
      <c r="I577" s="97"/>
      <c r="J577" s="97"/>
      <c r="K577" s="99"/>
      <c r="L577" s="8">
        <v>3100601307031</v>
      </c>
      <c r="M577" s="8"/>
      <c r="N577" s="68">
        <f t="shared" si="6"/>
        <v>0</v>
      </c>
      <c r="O577" s="68">
        <f t="shared" si="7"/>
        <v>0</v>
      </c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1:35" ht="21.75" customHeight="1">
      <c r="A578" s="103">
        <v>7</v>
      </c>
      <c r="B578" s="104" t="s">
        <v>887</v>
      </c>
      <c r="C578" s="183">
        <v>0</v>
      </c>
      <c r="D578" s="183">
        <v>0</v>
      </c>
      <c r="E578" s="183">
        <v>0</v>
      </c>
      <c r="F578" s="183">
        <v>0</v>
      </c>
      <c r="G578" s="183">
        <v>3</v>
      </c>
      <c r="H578" s="183">
        <v>3</v>
      </c>
      <c r="I578" s="103"/>
      <c r="J578" s="103"/>
      <c r="K578" s="105"/>
      <c r="L578" s="58"/>
      <c r="M578" s="58"/>
      <c r="N578" s="68">
        <f t="shared" si="6"/>
        <v>0</v>
      </c>
      <c r="O578" s="68">
        <f t="shared" si="7"/>
        <v>3</v>
      </c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</row>
    <row r="579" spans="1:35" ht="21.75" customHeight="1">
      <c r="A579" s="97"/>
      <c r="B579" s="98" t="s">
        <v>826</v>
      </c>
      <c r="C579" s="181">
        <v>0</v>
      </c>
      <c r="D579" s="181">
        <v>0</v>
      </c>
      <c r="E579" s="181">
        <v>0</v>
      </c>
      <c r="F579" s="181">
        <v>0</v>
      </c>
      <c r="G579" s="181">
        <v>1</v>
      </c>
      <c r="H579" s="181">
        <v>1</v>
      </c>
      <c r="I579" s="97"/>
      <c r="J579" s="97"/>
      <c r="K579" s="99" t="s">
        <v>51</v>
      </c>
      <c r="L579" s="8">
        <v>3600101120426</v>
      </c>
      <c r="M579" s="8">
        <v>3600101120426</v>
      </c>
      <c r="N579" s="68">
        <f t="shared" si="6"/>
        <v>1</v>
      </c>
      <c r="O579" s="68">
        <f t="shared" si="7"/>
        <v>0</v>
      </c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1:35" ht="21.75" customHeight="1">
      <c r="A580" s="97"/>
      <c r="B580" s="98" t="s">
        <v>828</v>
      </c>
      <c r="C580" s="181">
        <v>0</v>
      </c>
      <c r="D580" s="181">
        <v>0</v>
      </c>
      <c r="E580" s="181">
        <v>0</v>
      </c>
      <c r="F580" s="181">
        <v>0</v>
      </c>
      <c r="G580" s="181">
        <v>1</v>
      </c>
      <c r="H580" s="181">
        <v>1</v>
      </c>
      <c r="I580" s="97"/>
      <c r="J580" s="97"/>
      <c r="K580" s="99" t="s">
        <v>51</v>
      </c>
      <c r="L580" s="8">
        <v>3489900110201</v>
      </c>
      <c r="M580" s="8">
        <v>3489900110201</v>
      </c>
      <c r="N580" s="68">
        <f t="shared" si="6"/>
        <v>1</v>
      </c>
      <c r="O580" s="68">
        <f t="shared" si="7"/>
        <v>0</v>
      </c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1:35" ht="21.75" customHeight="1">
      <c r="A581" s="97"/>
      <c r="B581" s="98" t="s">
        <v>829</v>
      </c>
      <c r="C581" s="181">
        <v>0</v>
      </c>
      <c r="D581" s="181">
        <v>0</v>
      </c>
      <c r="E581" s="181">
        <v>0</v>
      </c>
      <c r="F581" s="181">
        <v>0</v>
      </c>
      <c r="G581" s="181">
        <v>1</v>
      </c>
      <c r="H581" s="181">
        <v>1</v>
      </c>
      <c r="I581" s="97"/>
      <c r="J581" s="97"/>
      <c r="K581" s="99"/>
      <c r="L581" s="8">
        <v>3479900192258</v>
      </c>
      <c r="M581" s="8">
        <v>3479900192258</v>
      </c>
      <c r="N581" s="68">
        <f t="shared" si="6"/>
        <v>1</v>
      </c>
      <c r="O581" s="68">
        <f t="shared" si="7"/>
        <v>0</v>
      </c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1:35" ht="21.75" customHeight="1">
      <c r="A582" s="97"/>
      <c r="B582" s="98" t="s">
        <v>825</v>
      </c>
      <c r="C582" s="181"/>
      <c r="D582" s="181"/>
      <c r="E582" s="181"/>
      <c r="F582" s="181"/>
      <c r="G582" s="181"/>
      <c r="H582" s="181">
        <v>0</v>
      </c>
      <c r="I582" s="97"/>
      <c r="J582" s="97"/>
      <c r="K582" s="99"/>
      <c r="L582" s="8">
        <v>3760200329594</v>
      </c>
      <c r="M582" s="8"/>
      <c r="N582" s="68">
        <f t="shared" si="6"/>
        <v>0</v>
      </c>
      <c r="O582" s="68">
        <f t="shared" si="7"/>
        <v>0</v>
      </c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1:35" ht="21.75" customHeight="1">
      <c r="A583" s="97"/>
      <c r="B583" s="98" t="s">
        <v>830</v>
      </c>
      <c r="C583" s="181"/>
      <c r="D583" s="181"/>
      <c r="E583" s="181"/>
      <c r="F583" s="181"/>
      <c r="G583" s="181"/>
      <c r="H583" s="181">
        <v>0</v>
      </c>
      <c r="I583" s="153">
        <v>2565</v>
      </c>
      <c r="J583" s="97"/>
      <c r="K583" s="99"/>
      <c r="L583" s="8">
        <v>3490200167481</v>
      </c>
      <c r="M583" s="8"/>
      <c r="N583" s="68">
        <f t="shared" si="6"/>
        <v>0</v>
      </c>
      <c r="O583" s="68">
        <f t="shared" si="7"/>
        <v>0</v>
      </c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1:35" ht="21.75" customHeight="1">
      <c r="A584" s="103">
        <v>8</v>
      </c>
      <c r="B584" s="104" t="s">
        <v>888</v>
      </c>
      <c r="C584" s="183">
        <v>2</v>
      </c>
      <c r="D584" s="183">
        <v>1</v>
      </c>
      <c r="E584" s="183">
        <v>0</v>
      </c>
      <c r="F584" s="183">
        <v>0</v>
      </c>
      <c r="G584" s="183">
        <v>0</v>
      </c>
      <c r="H584" s="183">
        <v>3</v>
      </c>
      <c r="I584" s="103"/>
      <c r="J584" s="103"/>
      <c r="K584" s="105"/>
      <c r="L584" s="58"/>
      <c r="M584" s="58"/>
      <c r="N584" s="68">
        <f t="shared" si="6"/>
        <v>0</v>
      </c>
      <c r="O584" s="68">
        <f t="shared" si="7"/>
        <v>3</v>
      </c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</row>
    <row r="585" spans="1:35" ht="21.75" customHeight="1">
      <c r="A585" s="97"/>
      <c r="B585" s="98" t="s">
        <v>830</v>
      </c>
      <c r="C585" s="181">
        <v>1</v>
      </c>
      <c r="D585" s="181">
        <v>0</v>
      </c>
      <c r="E585" s="181">
        <v>0</v>
      </c>
      <c r="F585" s="181">
        <v>0</v>
      </c>
      <c r="G585" s="181">
        <v>0</v>
      </c>
      <c r="H585" s="181">
        <v>1</v>
      </c>
      <c r="I585" s="97"/>
      <c r="J585" s="97"/>
      <c r="K585" s="99"/>
      <c r="L585" s="8">
        <v>3490200167481</v>
      </c>
      <c r="M585" s="8">
        <v>3490200167481</v>
      </c>
      <c r="N585" s="68">
        <f t="shared" si="6"/>
        <v>1</v>
      </c>
      <c r="O585" s="68">
        <f t="shared" si="7"/>
        <v>0</v>
      </c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1:35" ht="21.75" customHeight="1">
      <c r="A586" s="97"/>
      <c r="B586" s="98" t="s">
        <v>664</v>
      </c>
      <c r="C586" s="181">
        <v>1</v>
      </c>
      <c r="D586" s="181">
        <v>0</v>
      </c>
      <c r="E586" s="181">
        <v>0</v>
      </c>
      <c r="F586" s="181">
        <v>0</v>
      </c>
      <c r="G586" s="181">
        <v>0</v>
      </c>
      <c r="H586" s="181">
        <v>1</v>
      </c>
      <c r="I586" s="97"/>
      <c r="J586" s="97"/>
      <c r="K586" s="99"/>
      <c r="L586" s="8">
        <v>3341000423150</v>
      </c>
      <c r="M586" s="8">
        <v>3341000423150</v>
      </c>
      <c r="N586" s="68">
        <f t="shared" si="6"/>
        <v>1</v>
      </c>
      <c r="O586" s="68">
        <f t="shared" si="7"/>
        <v>0</v>
      </c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1:35" ht="21.75" customHeight="1">
      <c r="A587" s="97"/>
      <c r="B587" s="98" t="s">
        <v>545</v>
      </c>
      <c r="C587" s="181"/>
      <c r="D587" s="181"/>
      <c r="E587" s="181"/>
      <c r="F587" s="181"/>
      <c r="G587" s="181"/>
      <c r="H587" s="181">
        <v>0</v>
      </c>
      <c r="I587" s="97"/>
      <c r="J587" s="97"/>
      <c r="K587" s="99"/>
      <c r="L587" s="8">
        <v>3490500307793</v>
      </c>
      <c r="M587" s="8"/>
      <c r="N587" s="68">
        <f t="shared" si="6"/>
        <v>0</v>
      </c>
      <c r="O587" s="68">
        <f t="shared" si="7"/>
        <v>0</v>
      </c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1:35" ht="21.75" customHeight="1">
      <c r="A588" s="97"/>
      <c r="B588" s="98" t="s">
        <v>673</v>
      </c>
      <c r="C588" s="181">
        <v>0</v>
      </c>
      <c r="D588" s="181">
        <v>1</v>
      </c>
      <c r="E588" s="181">
        <v>0</v>
      </c>
      <c r="F588" s="181">
        <v>0</v>
      </c>
      <c r="G588" s="181">
        <v>0</v>
      </c>
      <c r="H588" s="181">
        <v>1</v>
      </c>
      <c r="I588" s="97"/>
      <c r="J588" s="97"/>
      <c r="K588" s="99"/>
      <c r="L588" s="8">
        <v>3480800393741</v>
      </c>
      <c r="M588" s="8">
        <v>3480800393741</v>
      </c>
      <c r="N588" s="68">
        <f t="shared" si="6"/>
        <v>1</v>
      </c>
      <c r="O588" s="68">
        <f t="shared" si="7"/>
        <v>0</v>
      </c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1:35" ht="21.75" customHeight="1">
      <c r="A589" s="103">
        <v>9</v>
      </c>
      <c r="B589" s="104" t="s">
        <v>889</v>
      </c>
      <c r="C589" s="183">
        <v>0</v>
      </c>
      <c r="D589" s="183">
        <v>2</v>
      </c>
      <c r="E589" s="183">
        <v>0</v>
      </c>
      <c r="F589" s="183">
        <v>0</v>
      </c>
      <c r="G589" s="183">
        <v>0</v>
      </c>
      <c r="H589" s="183">
        <v>2</v>
      </c>
      <c r="I589" s="103"/>
      <c r="J589" s="103"/>
      <c r="K589" s="105"/>
      <c r="L589" s="58"/>
      <c r="M589" s="58"/>
      <c r="N589" s="68">
        <f t="shared" si="6"/>
        <v>0</v>
      </c>
      <c r="O589" s="68">
        <f t="shared" si="7"/>
        <v>2</v>
      </c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</row>
    <row r="590" spans="1:35" ht="21.75" customHeight="1">
      <c r="A590" s="97"/>
      <c r="B590" s="98" t="s">
        <v>664</v>
      </c>
      <c r="C590" s="181"/>
      <c r="D590" s="181"/>
      <c r="E590" s="181"/>
      <c r="F590" s="181"/>
      <c r="G590" s="181"/>
      <c r="H590" s="181">
        <v>0</v>
      </c>
      <c r="I590" s="97"/>
      <c r="J590" s="97"/>
      <c r="K590" s="99"/>
      <c r="L590" s="8">
        <v>3341000423150</v>
      </c>
      <c r="M590" s="8"/>
      <c r="N590" s="68">
        <f t="shared" si="6"/>
        <v>0</v>
      </c>
      <c r="O590" s="68">
        <f t="shared" si="7"/>
        <v>0</v>
      </c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1:35" ht="21.75" customHeight="1">
      <c r="A591" s="97"/>
      <c r="B591" s="98" t="s">
        <v>830</v>
      </c>
      <c r="C591" s="181"/>
      <c r="D591" s="181"/>
      <c r="E591" s="181"/>
      <c r="F591" s="181"/>
      <c r="G591" s="181"/>
      <c r="H591" s="181">
        <v>0</v>
      </c>
      <c r="I591" s="97"/>
      <c r="J591" s="97"/>
      <c r="K591" s="99"/>
      <c r="L591" s="8">
        <v>3490200167481</v>
      </c>
      <c r="M591" s="8"/>
      <c r="N591" s="68">
        <f t="shared" si="6"/>
        <v>0</v>
      </c>
      <c r="O591" s="68">
        <f t="shared" si="7"/>
        <v>0</v>
      </c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1:35" ht="21.75" customHeight="1">
      <c r="A592" s="97"/>
      <c r="B592" s="98" t="s">
        <v>673</v>
      </c>
      <c r="C592" s="181"/>
      <c r="D592" s="181"/>
      <c r="E592" s="181"/>
      <c r="F592" s="181"/>
      <c r="G592" s="181"/>
      <c r="H592" s="181">
        <v>0</v>
      </c>
      <c r="I592" s="97"/>
      <c r="J592" s="97"/>
      <c r="K592" s="99"/>
      <c r="L592" s="8">
        <v>3480800393741</v>
      </c>
      <c r="M592" s="8"/>
      <c r="N592" s="68">
        <f t="shared" si="6"/>
        <v>0</v>
      </c>
      <c r="O592" s="68">
        <f t="shared" si="7"/>
        <v>0</v>
      </c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1:35" ht="21.75" customHeight="1">
      <c r="A593" s="97"/>
      <c r="B593" s="98" t="s">
        <v>831</v>
      </c>
      <c r="C593" s="181">
        <v>0</v>
      </c>
      <c r="D593" s="181">
        <v>1</v>
      </c>
      <c r="E593" s="181">
        <v>0</v>
      </c>
      <c r="F593" s="181">
        <v>0</v>
      </c>
      <c r="G593" s="181">
        <v>0</v>
      </c>
      <c r="H593" s="181">
        <v>1</v>
      </c>
      <c r="I593" s="97"/>
      <c r="J593" s="97"/>
      <c r="K593" s="99"/>
      <c r="L593" s="8">
        <v>3349800184718</v>
      </c>
      <c r="M593" s="8">
        <v>3349800184718</v>
      </c>
      <c r="N593" s="68">
        <f t="shared" si="6"/>
        <v>1</v>
      </c>
      <c r="O593" s="68">
        <f t="shared" si="7"/>
        <v>0</v>
      </c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1:35" ht="21.75" customHeight="1">
      <c r="A594" s="97"/>
      <c r="B594" s="98" t="s">
        <v>672</v>
      </c>
      <c r="C594" s="181">
        <v>0</v>
      </c>
      <c r="D594" s="181">
        <v>1</v>
      </c>
      <c r="E594" s="181">
        <v>0</v>
      </c>
      <c r="F594" s="181">
        <v>0</v>
      </c>
      <c r="G594" s="181">
        <v>0</v>
      </c>
      <c r="H594" s="181">
        <v>1</v>
      </c>
      <c r="I594" s="97"/>
      <c r="J594" s="97"/>
      <c r="K594" s="99"/>
      <c r="L594" s="8">
        <v>3470500102628</v>
      </c>
      <c r="M594" s="8">
        <v>3470500102628</v>
      </c>
      <c r="N594" s="68">
        <f t="shared" si="6"/>
        <v>1</v>
      </c>
      <c r="O594" s="68">
        <f t="shared" si="7"/>
        <v>0</v>
      </c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1:35" ht="21.75" customHeight="1">
      <c r="A595" s="103">
        <v>10</v>
      </c>
      <c r="B595" s="104" t="s">
        <v>890</v>
      </c>
      <c r="C595" s="183">
        <v>0</v>
      </c>
      <c r="D595" s="183">
        <v>0</v>
      </c>
      <c r="E595" s="183">
        <v>0</v>
      </c>
      <c r="F595" s="183">
        <v>0</v>
      </c>
      <c r="G595" s="183">
        <v>0</v>
      </c>
      <c r="H595" s="183">
        <v>0</v>
      </c>
      <c r="I595" s="103"/>
      <c r="J595" s="103"/>
      <c r="K595" s="105"/>
      <c r="L595" s="58"/>
      <c r="M595" s="58"/>
      <c r="N595" s="68">
        <f t="shared" si="6"/>
        <v>0</v>
      </c>
      <c r="O595" s="68">
        <f t="shared" si="7"/>
        <v>0</v>
      </c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</row>
    <row r="596" spans="1:35" ht="21.75" customHeight="1">
      <c r="A596" s="97"/>
      <c r="B596" s="98" t="s">
        <v>823</v>
      </c>
      <c r="C596" s="181"/>
      <c r="D596" s="181"/>
      <c r="E596" s="181"/>
      <c r="F596" s="181"/>
      <c r="G596" s="181"/>
      <c r="H596" s="181">
        <v>0</v>
      </c>
      <c r="I596" s="97"/>
      <c r="J596" s="97"/>
      <c r="K596" s="99"/>
      <c r="L596" s="8">
        <v>3341600878000</v>
      </c>
      <c r="M596" s="8"/>
      <c r="N596" s="68">
        <f t="shared" si="6"/>
        <v>0</v>
      </c>
      <c r="O596" s="68">
        <f t="shared" si="7"/>
        <v>0</v>
      </c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1:35" ht="21.75" customHeight="1">
      <c r="A597" s="97"/>
      <c r="B597" s="98" t="s">
        <v>824</v>
      </c>
      <c r="C597" s="181"/>
      <c r="D597" s="181"/>
      <c r="E597" s="181"/>
      <c r="F597" s="181"/>
      <c r="G597" s="181"/>
      <c r="H597" s="181">
        <v>0</v>
      </c>
      <c r="I597" s="97"/>
      <c r="J597" s="97"/>
      <c r="K597" s="99"/>
      <c r="L597" s="8">
        <v>3480600279449</v>
      </c>
      <c r="M597" s="8"/>
      <c r="N597" s="68">
        <f t="shared" si="6"/>
        <v>0</v>
      </c>
      <c r="O597" s="68">
        <f t="shared" si="7"/>
        <v>0</v>
      </c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1:35" ht="21.75" customHeight="1">
      <c r="A598" s="97"/>
      <c r="B598" s="98" t="s">
        <v>825</v>
      </c>
      <c r="C598" s="181"/>
      <c r="D598" s="181"/>
      <c r="E598" s="181"/>
      <c r="F598" s="181"/>
      <c r="G598" s="181"/>
      <c r="H598" s="181">
        <v>0</v>
      </c>
      <c r="I598" s="97"/>
      <c r="J598" s="97"/>
      <c r="K598" s="99"/>
      <c r="L598" s="8">
        <v>3760200329594</v>
      </c>
      <c r="M598" s="8"/>
      <c r="N598" s="68">
        <f t="shared" si="6"/>
        <v>0</v>
      </c>
      <c r="O598" s="68">
        <f t="shared" si="7"/>
        <v>0</v>
      </c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1:35" ht="21.75" customHeight="1">
      <c r="A599" s="97"/>
      <c r="B599" s="98" t="s">
        <v>383</v>
      </c>
      <c r="C599" s="181"/>
      <c r="D599" s="181"/>
      <c r="E599" s="181"/>
      <c r="F599" s="181"/>
      <c r="G599" s="181"/>
      <c r="H599" s="181">
        <v>0</v>
      </c>
      <c r="I599" s="97"/>
      <c r="J599" s="97"/>
      <c r="K599" s="99"/>
      <c r="L599" s="8">
        <v>3100601307031</v>
      </c>
      <c r="M599" s="8"/>
      <c r="N599" s="68">
        <f t="shared" si="6"/>
        <v>0</v>
      </c>
      <c r="O599" s="68">
        <f t="shared" si="7"/>
        <v>0</v>
      </c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1:35" ht="21.75" customHeight="1">
      <c r="A600" s="103">
        <v>11</v>
      </c>
      <c r="B600" s="104" t="s">
        <v>891</v>
      </c>
      <c r="C600" s="183">
        <v>3</v>
      </c>
      <c r="D600" s="183">
        <v>2</v>
      </c>
      <c r="E600" s="183">
        <v>0</v>
      </c>
      <c r="F600" s="183">
        <v>0</v>
      </c>
      <c r="G600" s="183">
        <v>0</v>
      </c>
      <c r="H600" s="183">
        <v>5</v>
      </c>
      <c r="I600" s="103"/>
      <c r="J600" s="103"/>
      <c r="K600" s="105"/>
      <c r="L600" s="58"/>
      <c r="M600" s="58"/>
      <c r="N600" s="68">
        <f t="shared" si="6"/>
        <v>0</v>
      </c>
      <c r="O600" s="68">
        <f t="shared" si="7"/>
        <v>5</v>
      </c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</row>
    <row r="601" spans="1:35" ht="21.75" customHeight="1">
      <c r="A601" s="97"/>
      <c r="B601" s="98" t="s">
        <v>832</v>
      </c>
      <c r="C601" s="181">
        <v>1</v>
      </c>
      <c r="D601" s="181">
        <v>0</v>
      </c>
      <c r="E601" s="181">
        <v>0</v>
      </c>
      <c r="F601" s="181">
        <v>0</v>
      </c>
      <c r="G601" s="181">
        <v>0</v>
      </c>
      <c r="H601" s="181">
        <v>1</v>
      </c>
      <c r="I601" s="97"/>
      <c r="J601" s="97"/>
      <c r="K601" s="99"/>
      <c r="L601" s="8">
        <v>3100700115360</v>
      </c>
      <c r="M601" s="8">
        <v>3100700115360</v>
      </c>
      <c r="N601" s="68">
        <f t="shared" si="6"/>
        <v>1</v>
      </c>
      <c r="O601" s="68">
        <f t="shared" si="7"/>
        <v>0</v>
      </c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1:35" ht="21.75" customHeight="1">
      <c r="A602" s="148"/>
      <c r="B602" s="149" t="s">
        <v>559</v>
      </c>
      <c r="C602" s="184">
        <v>1</v>
      </c>
      <c r="D602" s="182">
        <v>0</v>
      </c>
      <c r="E602" s="182">
        <v>0</v>
      </c>
      <c r="F602" s="182">
        <v>0</v>
      </c>
      <c r="G602" s="182">
        <v>0</v>
      </c>
      <c r="H602" s="182">
        <v>1</v>
      </c>
      <c r="I602" s="148"/>
      <c r="J602" s="148"/>
      <c r="K602" s="150" t="s">
        <v>373</v>
      </c>
      <c r="L602" s="92">
        <v>3350800776196</v>
      </c>
      <c r="M602" s="92">
        <v>3350800776196</v>
      </c>
      <c r="N602" s="152">
        <f t="shared" si="6"/>
        <v>1</v>
      </c>
      <c r="O602" s="152">
        <f t="shared" si="7"/>
        <v>0</v>
      </c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</row>
    <row r="603" spans="1:35" ht="21.75" customHeight="1">
      <c r="A603" s="97"/>
      <c r="B603" s="98" t="s">
        <v>612</v>
      </c>
      <c r="C603" s="181">
        <v>0</v>
      </c>
      <c r="D603" s="181">
        <v>1</v>
      </c>
      <c r="E603" s="181">
        <v>0</v>
      </c>
      <c r="F603" s="181">
        <v>0</v>
      </c>
      <c r="G603" s="181">
        <v>0</v>
      </c>
      <c r="H603" s="181">
        <v>1</v>
      </c>
      <c r="I603" s="97"/>
      <c r="J603" s="97"/>
      <c r="K603" s="99"/>
      <c r="L603" s="8">
        <v>3100500426884</v>
      </c>
      <c r="M603" s="8">
        <v>3100500426884</v>
      </c>
      <c r="N603" s="68">
        <f t="shared" si="6"/>
        <v>1</v>
      </c>
      <c r="O603" s="68">
        <f t="shared" si="7"/>
        <v>0</v>
      </c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1:35" ht="21.75" customHeight="1">
      <c r="A604" s="97"/>
      <c r="B604" s="98" t="s">
        <v>833</v>
      </c>
      <c r="C604" s="181">
        <v>1</v>
      </c>
      <c r="D604" s="181">
        <v>0</v>
      </c>
      <c r="E604" s="181">
        <v>0</v>
      </c>
      <c r="F604" s="181">
        <v>0</v>
      </c>
      <c r="G604" s="181">
        <v>0</v>
      </c>
      <c r="H604" s="181">
        <v>1</v>
      </c>
      <c r="I604" s="97"/>
      <c r="J604" s="97"/>
      <c r="K604" s="99"/>
      <c r="L604" s="8">
        <v>3410100749594</v>
      </c>
      <c r="M604" s="8">
        <v>3410100749594</v>
      </c>
      <c r="N604" s="68">
        <f t="shared" si="6"/>
        <v>1</v>
      </c>
      <c r="O604" s="68">
        <f t="shared" si="7"/>
        <v>0</v>
      </c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1:35" ht="21.75" customHeight="1">
      <c r="A605" s="148"/>
      <c r="B605" s="149" t="s">
        <v>569</v>
      </c>
      <c r="C605" s="182">
        <v>0</v>
      </c>
      <c r="D605" s="184">
        <v>1</v>
      </c>
      <c r="E605" s="182">
        <v>0</v>
      </c>
      <c r="F605" s="182">
        <v>0</v>
      </c>
      <c r="G605" s="182">
        <v>0</v>
      </c>
      <c r="H605" s="182">
        <v>1</v>
      </c>
      <c r="I605" s="148"/>
      <c r="J605" s="148"/>
      <c r="K605" s="150" t="s">
        <v>373</v>
      </c>
      <c r="L605" s="92">
        <v>3470600176496</v>
      </c>
      <c r="M605" s="92">
        <v>3470600176496</v>
      </c>
      <c r="N605" s="152">
        <f t="shared" si="6"/>
        <v>1</v>
      </c>
      <c r="O605" s="152">
        <f t="shared" si="7"/>
        <v>0</v>
      </c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</row>
    <row r="606" spans="1:35" ht="21.75" customHeight="1">
      <c r="A606" s="103">
        <v>12</v>
      </c>
      <c r="B606" s="104" t="s">
        <v>892</v>
      </c>
      <c r="C606" s="183">
        <v>1</v>
      </c>
      <c r="D606" s="183">
        <v>4</v>
      </c>
      <c r="E606" s="183">
        <v>0</v>
      </c>
      <c r="F606" s="183">
        <v>0</v>
      </c>
      <c r="G606" s="183">
        <v>0</v>
      </c>
      <c r="H606" s="183">
        <v>5</v>
      </c>
      <c r="I606" s="103"/>
      <c r="J606" s="103"/>
      <c r="K606" s="105"/>
      <c r="L606" s="58"/>
      <c r="M606" s="58"/>
      <c r="N606" s="68">
        <f t="shared" si="6"/>
        <v>0</v>
      </c>
      <c r="O606" s="68">
        <f t="shared" si="7"/>
        <v>5</v>
      </c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</row>
    <row r="607" spans="1:35" ht="21.75" customHeight="1">
      <c r="A607" s="97"/>
      <c r="B607" s="98" t="s">
        <v>633</v>
      </c>
      <c r="C607" s="181">
        <v>0</v>
      </c>
      <c r="D607" s="181">
        <v>1</v>
      </c>
      <c r="E607" s="181">
        <v>0</v>
      </c>
      <c r="F607" s="181">
        <v>0</v>
      </c>
      <c r="G607" s="181">
        <v>0</v>
      </c>
      <c r="H607" s="181">
        <v>1</v>
      </c>
      <c r="I607" s="97"/>
      <c r="J607" s="97"/>
      <c r="K607" s="99"/>
      <c r="L607" s="8">
        <v>3471201441481</v>
      </c>
      <c r="M607" s="8">
        <v>3471201441481</v>
      </c>
      <c r="N607" s="68">
        <f t="shared" si="6"/>
        <v>1</v>
      </c>
      <c r="O607" s="68">
        <f t="shared" si="7"/>
        <v>0</v>
      </c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1:35" ht="21.75" customHeight="1">
      <c r="A608" s="97"/>
      <c r="B608" s="98" t="s">
        <v>835</v>
      </c>
      <c r="C608" s="181">
        <v>1</v>
      </c>
      <c r="D608" s="181">
        <v>0</v>
      </c>
      <c r="E608" s="181">
        <v>0</v>
      </c>
      <c r="F608" s="181">
        <v>0</v>
      </c>
      <c r="G608" s="181">
        <v>0</v>
      </c>
      <c r="H608" s="181">
        <v>1</v>
      </c>
      <c r="I608" s="97"/>
      <c r="J608" s="97"/>
      <c r="K608" s="99"/>
      <c r="L608" s="8">
        <v>3480400352517</v>
      </c>
      <c r="M608" s="8">
        <v>3480400352517</v>
      </c>
      <c r="N608" s="68">
        <f t="shared" si="6"/>
        <v>1</v>
      </c>
      <c r="O608" s="68">
        <f t="shared" si="7"/>
        <v>0</v>
      </c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1:35" ht="21.75" customHeight="1">
      <c r="A609" s="97"/>
      <c r="B609" s="98" t="s">
        <v>630</v>
      </c>
      <c r="C609" s="181">
        <v>0</v>
      </c>
      <c r="D609" s="181">
        <v>1</v>
      </c>
      <c r="E609" s="181">
        <v>0</v>
      </c>
      <c r="F609" s="181">
        <v>0</v>
      </c>
      <c r="G609" s="181">
        <v>0</v>
      </c>
      <c r="H609" s="181">
        <v>1</v>
      </c>
      <c r="I609" s="97"/>
      <c r="J609" s="97"/>
      <c r="K609" s="99"/>
      <c r="L609" s="8">
        <v>1410400019692</v>
      </c>
      <c r="M609" s="8">
        <v>1410400019692</v>
      </c>
      <c r="N609" s="68">
        <f t="shared" si="6"/>
        <v>1</v>
      </c>
      <c r="O609" s="68">
        <f t="shared" si="7"/>
        <v>0</v>
      </c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1:35" ht="21.75" customHeight="1">
      <c r="A610" s="97"/>
      <c r="B610" s="98" t="s">
        <v>638</v>
      </c>
      <c r="C610" s="181">
        <v>0</v>
      </c>
      <c r="D610" s="181">
        <v>1</v>
      </c>
      <c r="E610" s="181">
        <v>0</v>
      </c>
      <c r="F610" s="181">
        <v>0</v>
      </c>
      <c r="G610" s="181">
        <v>0</v>
      </c>
      <c r="H610" s="181">
        <v>1</v>
      </c>
      <c r="I610" s="97"/>
      <c r="J610" s="97"/>
      <c r="K610" s="99"/>
      <c r="L610" s="8">
        <v>5471200075711</v>
      </c>
      <c r="M610" s="8">
        <v>5471200075711</v>
      </c>
      <c r="N610" s="68">
        <f t="shared" si="6"/>
        <v>1</v>
      </c>
      <c r="O610" s="68">
        <f t="shared" si="7"/>
        <v>0</v>
      </c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1:35" ht="21.75" customHeight="1">
      <c r="A611" s="97"/>
      <c r="B611" s="98" t="s">
        <v>634</v>
      </c>
      <c r="C611" s="181">
        <v>0</v>
      </c>
      <c r="D611" s="181">
        <v>1</v>
      </c>
      <c r="E611" s="181">
        <v>0</v>
      </c>
      <c r="F611" s="181">
        <v>0</v>
      </c>
      <c r="G611" s="181">
        <v>0</v>
      </c>
      <c r="H611" s="181">
        <v>1</v>
      </c>
      <c r="I611" s="97"/>
      <c r="J611" s="97"/>
      <c r="K611" s="99"/>
      <c r="L611" s="8">
        <v>3479900141891</v>
      </c>
      <c r="M611" s="8">
        <v>3479900141891</v>
      </c>
      <c r="N611" s="68">
        <f t="shared" si="6"/>
        <v>1</v>
      </c>
      <c r="O611" s="68">
        <f t="shared" si="7"/>
        <v>0</v>
      </c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1:35" ht="21.75" customHeight="1">
      <c r="A612" s="103">
        <v>13</v>
      </c>
      <c r="B612" s="104" t="s">
        <v>893</v>
      </c>
      <c r="C612" s="183">
        <v>0</v>
      </c>
      <c r="D612" s="183">
        <v>5</v>
      </c>
      <c r="E612" s="183">
        <v>0</v>
      </c>
      <c r="F612" s="183">
        <v>0</v>
      </c>
      <c r="G612" s="183">
        <v>0</v>
      </c>
      <c r="H612" s="183">
        <v>5</v>
      </c>
      <c r="I612" s="103"/>
      <c r="J612" s="103"/>
      <c r="K612" s="105"/>
      <c r="L612" s="58"/>
      <c r="M612" s="58"/>
      <c r="N612" s="68">
        <f t="shared" si="6"/>
        <v>0</v>
      </c>
      <c r="O612" s="68">
        <f t="shared" si="7"/>
        <v>5</v>
      </c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</row>
    <row r="613" spans="1:35" ht="21.75" customHeight="1">
      <c r="A613" s="97"/>
      <c r="B613" s="98" t="s">
        <v>836</v>
      </c>
      <c r="C613" s="181">
        <v>0</v>
      </c>
      <c r="D613" s="181">
        <v>1</v>
      </c>
      <c r="E613" s="181">
        <v>0</v>
      </c>
      <c r="F613" s="181">
        <v>0</v>
      </c>
      <c r="G613" s="181">
        <v>0</v>
      </c>
      <c r="H613" s="181">
        <v>1</v>
      </c>
      <c r="I613" s="97"/>
      <c r="J613" s="97"/>
      <c r="K613" s="99"/>
      <c r="L613" s="8">
        <v>3360200193092</v>
      </c>
      <c r="M613" s="8">
        <v>3360200193092</v>
      </c>
      <c r="N613" s="68">
        <f t="shared" si="6"/>
        <v>1</v>
      </c>
      <c r="O613" s="68">
        <f t="shared" si="7"/>
        <v>0</v>
      </c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1:35" ht="21.75" customHeight="1">
      <c r="A614" s="97"/>
      <c r="B614" s="98" t="s">
        <v>685</v>
      </c>
      <c r="C614" s="181">
        <v>0</v>
      </c>
      <c r="D614" s="181">
        <v>1</v>
      </c>
      <c r="E614" s="181">
        <v>0</v>
      </c>
      <c r="F614" s="181">
        <v>0</v>
      </c>
      <c r="G614" s="181">
        <v>0</v>
      </c>
      <c r="H614" s="181">
        <v>1</v>
      </c>
      <c r="I614" s="97"/>
      <c r="J614" s="97"/>
      <c r="K614" s="99"/>
      <c r="L614" s="8">
        <v>3470600110053</v>
      </c>
      <c r="M614" s="8">
        <v>3470600110053</v>
      </c>
      <c r="N614" s="68">
        <f t="shared" si="6"/>
        <v>1</v>
      </c>
      <c r="O614" s="68">
        <f t="shared" si="7"/>
        <v>0</v>
      </c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1:35" ht="21.75" customHeight="1">
      <c r="A615" s="97"/>
      <c r="B615" s="98" t="s">
        <v>678</v>
      </c>
      <c r="C615" s="181">
        <v>0</v>
      </c>
      <c r="D615" s="181">
        <v>1</v>
      </c>
      <c r="E615" s="181">
        <v>0</v>
      </c>
      <c r="F615" s="181">
        <v>0</v>
      </c>
      <c r="G615" s="181">
        <v>0</v>
      </c>
      <c r="H615" s="181">
        <v>1</v>
      </c>
      <c r="I615" s="97"/>
      <c r="J615" s="97"/>
      <c r="K615" s="99"/>
      <c r="L615" s="8">
        <v>1409900082642</v>
      </c>
      <c r="M615" s="8">
        <v>1409900082642</v>
      </c>
      <c r="N615" s="68">
        <f t="shared" si="6"/>
        <v>1</v>
      </c>
      <c r="O615" s="68">
        <f t="shared" si="7"/>
        <v>0</v>
      </c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1:35" ht="21.75" customHeight="1">
      <c r="A616" s="97"/>
      <c r="B616" s="98" t="s">
        <v>683</v>
      </c>
      <c r="C616" s="181">
        <v>0</v>
      </c>
      <c r="D616" s="181">
        <v>1</v>
      </c>
      <c r="E616" s="181">
        <v>0</v>
      </c>
      <c r="F616" s="181">
        <v>0</v>
      </c>
      <c r="G616" s="181">
        <v>0</v>
      </c>
      <c r="H616" s="181">
        <v>1</v>
      </c>
      <c r="I616" s="97"/>
      <c r="J616" s="97"/>
      <c r="K616" s="99"/>
      <c r="L616" s="8">
        <v>3400500238376</v>
      </c>
      <c r="M616" s="8">
        <v>3400500238376</v>
      </c>
      <c r="N616" s="68">
        <f t="shared" si="6"/>
        <v>1</v>
      </c>
      <c r="O616" s="68">
        <f t="shared" si="7"/>
        <v>0</v>
      </c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1:35" ht="21.75" customHeight="1">
      <c r="A617" s="97"/>
      <c r="B617" s="98" t="s">
        <v>680</v>
      </c>
      <c r="C617" s="181">
        <v>0</v>
      </c>
      <c r="D617" s="181">
        <v>1</v>
      </c>
      <c r="E617" s="181">
        <v>0</v>
      </c>
      <c r="F617" s="181">
        <v>0</v>
      </c>
      <c r="G617" s="181">
        <v>0</v>
      </c>
      <c r="H617" s="181">
        <v>1</v>
      </c>
      <c r="I617" s="97"/>
      <c r="J617" s="97"/>
      <c r="K617" s="99"/>
      <c r="L617" s="8">
        <v>3349800181603</v>
      </c>
      <c r="M617" s="8">
        <v>3349800181603</v>
      </c>
      <c r="N617" s="68">
        <f t="shared" si="6"/>
        <v>1</v>
      </c>
      <c r="O617" s="68">
        <f t="shared" si="7"/>
        <v>0</v>
      </c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1:35" ht="21.75" customHeight="1">
      <c r="A618" s="103">
        <v>14</v>
      </c>
      <c r="B618" s="104" t="s">
        <v>894</v>
      </c>
      <c r="C618" s="183">
        <v>1</v>
      </c>
      <c r="D618" s="183">
        <v>4</v>
      </c>
      <c r="E618" s="183">
        <v>0</v>
      </c>
      <c r="F618" s="183">
        <v>0</v>
      </c>
      <c r="G618" s="183">
        <v>0</v>
      </c>
      <c r="H618" s="183">
        <v>5</v>
      </c>
      <c r="I618" s="103"/>
      <c r="J618" s="103"/>
      <c r="K618" s="105"/>
      <c r="L618" s="58"/>
      <c r="M618" s="58"/>
      <c r="N618" s="68">
        <f t="shared" si="6"/>
        <v>0</v>
      </c>
      <c r="O618" s="68">
        <f t="shared" si="7"/>
        <v>5</v>
      </c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</row>
    <row r="619" spans="1:35" ht="21.75" customHeight="1">
      <c r="A619" s="97"/>
      <c r="B619" s="98" t="s">
        <v>695</v>
      </c>
      <c r="C619" s="181">
        <v>0</v>
      </c>
      <c r="D619" s="181">
        <v>1</v>
      </c>
      <c r="E619" s="181">
        <v>0</v>
      </c>
      <c r="F619" s="181">
        <v>0</v>
      </c>
      <c r="G619" s="181">
        <v>0</v>
      </c>
      <c r="H619" s="181">
        <v>1</v>
      </c>
      <c r="I619" s="97"/>
      <c r="J619" s="97"/>
      <c r="K619" s="99"/>
      <c r="L619" s="8">
        <v>3470100836519</v>
      </c>
      <c r="M619" s="8">
        <v>3470100836519</v>
      </c>
      <c r="N619" s="68">
        <f t="shared" si="6"/>
        <v>1</v>
      </c>
      <c r="O619" s="68">
        <f t="shared" si="7"/>
        <v>0</v>
      </c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1:35" ht="21.75" customHeight="1">
      <c r="A620" s="97"/>
      <c r="B620" s="98" t="s">
        <v>692</v>
      </c>
      <c r="C620" s="181">
        <v>0</v>
      </c>
      <c r="D620" s="181">
        <v>1</v>
      </c>
      <c r="E620" s="181">
        <v>0</v>
      </c>
      <c r="F620" s="181">
        <v>0</v>
      </c>
      <c r="G620" s="181">
        <v>0</v>
      </c>
      <c r="H620" s="181">
        <v>1</v>
      </c>
      <c r="I620" s="97"/>
      <c r="J620" s="97"/>
      <c r="K620" s="99"/>
      <c r="L620" s="8">
        <v>1479900006563</v>
      </c>
      <c r="M620" s="8">
        <v>1479900006563</v>
      </c>
      <c r="N620" s="68">
        <f t="shared" si="6"/>
        <v>1</v>
      </c>
      <c r="O620" s="68">
        <f t="shared" si="7"/>
        <v>0</v>
      </c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1:35" ht="21.75" customHeight="1">
      <c r="A621" s="97"/>
      <c r="B621" s="98" t="s">
        <v>698</v>
      </c>
      <c r="C621" s="181">
        <v>0</v>
      </c>
      <c r="D621" s="181">
        <v>1</v>
      </c>
      <c r="E621" s="181">
        <v>0</v>
      </c>
      <c r="F621" s="181">
        <v>0</v>
      </c>
      <c r="G621" s="181">
        <v>0</v>
      </c>
      <c r="H621" s="181">
        <v>1</v>
      </c>
      <c r="I621" s="97"/>
      <c r="J621" s="97"/>
      <c r="K621" s="99"/>
      <c r="L621" s="8">
        <v>3479900219717</v>
      </c>
      <c r="M621" s="8">
        <v>3479900219717</v>
      </c>
      <c r="N621" s="68">
        <f t="shared" si="6"/>
        <v>1</v>
      </c>
      <c r="O621" s="68">
        <f t="shared" si="7"/>
        <v>0</v>
      </c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1:35" ht="21.75" customHeight="1">
      <c r="A622" s="97"/>
      <c r="B622" s="98" t="s">
        <v>837</v>
      </c>
      <c r="C622" s="181">
        <v>1</v>
      </c>
      <c r="D622" s="181">
        <v>0</v>
      </c>
      <c r="E622" s="181">
        <v>0</v>
      </c>
      <c r="F622" s="181">
        <v>0</v>
      </c>
      <c r="G622" s="181">
        <v>0</v>
      </c>
      <c r="H622" s="181">
        <v>1</v>
      </c>
      <c r="I622" s="97"/>
      <c r="J622" s="97"/>
      <c r="K622" s="99"/>
      <c r="L622" s="8">
        <v>5200199018706</v>
      </c>
      <c r="M622" s="8">
        <v>5200199018706</v>
      </c>
      <c r="N622" s="68">
        <f t="shared" si="6"/>
        <v>1</v>
      </c>
      <c r="O622" s="68">
        <f t="shared" si="7"/>
        <v>0</v>
      </c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1:35" ht="21.75" customHeight="1">
      <c r="A623" s="97"/>
      <c r="B623" s="98" t="s">
        <v>694</v>
      </c>
      <c r="C623" s="181">
        <v>0</v>
      </c>
      <c r="D623" s="181">
        <v>1</v>
      </c>
      <c r="E623" s="181">
        <v>0</v>
      </c>
      <c r="F623" s="181">
        <v>0</v>
      </c>
      <c r="G623" s="181">
        <v>0</v>
      </c>
      <c r="H623" s="181">
        <v>1</v>
      </c>
      <c r="I623" s="97"/>
      <c r="J623" s="97"/>
      <c r="K623" s="99"/>
      <c r="L623" s="8">
        <v>3450400043611</v>
      </c>
      <c r="M623" s="8">
        <v>3450400043611</v>
      </c>
      <c r="N623" s="68">
        <f t="shared" si="6"/>
        <v>1</v>
      </c>
      <c r="O623" s="68">
        <f t="shared" si="7"/>
        <v>0</v>
      </c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1:35" ht="21.75" customHeight="1">
      <c r="A624" s="119"/>
      <c r="B624" s="120" t="s">
        <v>721</v>
      </c>
      <c r="C624" s="185">
        <v>8</v>
      </c>
      <c r="D624" s="185">
        <v>13</v>
      </c>
      <c r="E624" s="185">
        <v>1</v>
      </c>
      <c r="F624" s="185">
        <v>4</v>
      </c>
      <c r="G624" s="185">
        <v>0</v>
      </c>
      <c r="H624" s="185">
        <v>26</v>
      </c>
      <c r="I624" s="119"/>
      <c r="J624" s="119"/>
      <c r="K624" s="121" t="s">
        <v>51</v>
      </c>
      <c r="L624" s="123"/>
      <c r="M624" s="123"/>
      <c r="N624" s="124">
        <f t="shared" si="6"/>
        <v>0</v>
      </c>
      <c r="O624" s="68">
        <f t="shared" si="7"/>
        <v>26</v>
      </c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</row>
    <row r="625" spans="1:35" ht="21.75" customHeight="1">
      <c r="A625" s="126">
        <v>1</v>
      </c>
      <c r="B625" s="127" t="s">
        <v>604</v>
      </c>
      <c r="C625" s="186">
        <v>0</v>
      </c>
      <c r="D625" s="186">
        <v>3</v>
      </c>
      <c r="E625" s="186">
        <v>0</v>
      </c>
      <c r="F625" s="186">
        <v>0</v>
      </c>
      <c r="G625" s="186">
        <v>0</v>
      </c>
      <c r="H625" s="186">
        <v>3</v>
      </c>
      <c r="I625" s="126"/>
      <c r="J625" s="126"/>
      <c r="K625" s="128"/>
      <c r="L625" s="130"/>
      <c r="M625" s="130"/>
      <c r="N625" s="131">
        <f t="shared" si="6"/>
        <v>0</v>
      </c>
      <c r="O625" s="68">
        <f t="shared" si="7"/>
        <v>3</v>
      </c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  <c r="Z625" s="132"/>
      <c r="AA625" s="132"/>
      <c r="AB625" s="132"/>
      <c r="AC625" s="132"/>
      <c r="AD625" s="132"/>
      <c r="AE625" s="132"/>
      <c r="AF625" s="132"/>
      <c r="AG625" s="132"/>
      <c r="AH625" s="132"/>
      <c r="AI625" s="132"/>
    </row>
    <row r="626" spans="1:35" ht="21.75" customHeight="1">
      <c r="A626" s="138"/>
      <c r="B626" s="133" t="s">
        <v>608</v>
      </c>
      <c r="C626" s="187">
        <v>0</v>
      </c>
      <c r="D626" s="187">
        <v>1</v>
      </c>
      <c r="E626" s="187">
        <v>0</v>
      </c>
      <c r="F626" s="187">
        <v>0</v>
      </c>
      <c r="G626" s="187">
        <v>0</v>
      </c>
      <c r="H626" s="187">
        <v>1</v>
      </c>
      <c r="I626" s="138"/>
      <c r="J626" s="138"/>
      <c r="K626" s="134"/>
      <c r="L626" s="140">
        <v>1341800041956</v>
      </c>
      <c r="M626" s="140">
        <v>1341800041956</v>
      </c>
      <c r="N626" s="131">
        <f t="shared" si="6"/>
        <v>1</v>
      </c>
      <c r="O626" s="68">
        <f t="shared" si="7"/>
        <v>0</v>
      </c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  <c r="Z626" s="139"/>
      <c r="AA626" s="139"/>
      <c r="AB626" s="139"/>
      <c r="AC626" s="139"/>
      <c r="AD626" s="139"/>
      <c r="AE626" s="139"/>
      <c r="AF626" s="139"/>
      <c r="AG626" s="139"/>
      <c r="AH626" s="139"/>
      <c r="AI626" s="139"/>
    </row>
    <row r="627" spans="1:35" ht="21.75" customHeight="1">
      <c r="A627" s="138"/>
      <c r="B627" s="133" t="s">
        <v>609</v>
      </c>
      <c r="C627" s="187">
        <v>0</v>
      </c>
      <c r="D627" s="187">
        <v>1</v>
      </c>
      <c r="E627" s="187">
        <v>0</v>
      </c>
      <c r="F627" s="187">
        <v>0</v>
      </c>
      <c r="G627" s="187">
        <v>0</v>
      </c>
      <c r="H627" s="187">
        <v>1</v>
      </c>
      <c r="I627" s="138"/>
      <c r="J627" s="138"/>
      <c r="K627" s="134"/>
      <c r="L627" s="140">
        <v>1350100225158</v>
      </c>
      <c r="M627" s="140">
        <v>1350100225158</v>
      </c>
      <c r="N627" s="131">
        <f t="shared" si="6"/>
        <v>1</v>
      </c>
      <c r="O627" s="68">
        <f t="shared" si="7"/>
        <v>0</v>
      </c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  <c r="Z627" s="139"/>
      <c r="AA627" s="139"/>
      <c r="AB627" s="139"/>
      <c r="AC627" s="139"/>
      <c r="AD627" s="139"/>
      <c r="AE627" s="139"/>
      <c r="AF627" s="139"/>
      <c r="AG627" s="139"/>
      <c r="AH627" s="139"/>
      <c r="AI627" s="139"/>
    </row>
    <row r="628" spans="1:35" ht="21.75" customHeight="1">
      <c r="A628" s="138"/>
      <c r="B628" s="133" t="s">
        <v>610</v>
      </c>
      <c r="C628" s="187">
        <v>0</v>
      </c>
      <c r="D628" s="187">
        <v>1</v>
      </c>
      <c r="E628" s="187">
        <v>0</v>
      </c>
      <c r="F628" s="187">
        <v>0</v>
      </c>
      <c r="G628" s="187">
        <v>0</v>
      </c>
      <c r="H628" s="187">
        <v>1</v>
      </c>
      <c r="I628" s="138"/>
      <c r="J628" s="138"/>
      <c r="K628" s="134"/>
      <c r="L628" s="140">
        <v>1459900363374</v>
      </c>
      <c r="M628" s="140">
        <v>1459900363374</v>
      </c>
      <c r="N628" s="131">
        <f t="shared" si="6"/>
        <v>1</v>
      </c>
      <c r="O628" s="68">
        <f t="shared" si="7"/>
        <v>0</v>
      </c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  <c r="Z628" s="139"/>
      <c r="AA628" s="139"/>
      <c r="AB628" s="139"/>
      <c r="AC628" s="139"/>
      <c r="AD628" s="139"/>
      <c r="AE628" s="139"/>
      <c r="AF628" s="139"/>
      <c r="AG628" s="139"/>
      <c r="AH628" s="139"/>
      <c r="AI628" s="139"/>
    </row>
    <row r="629" spans="1:35" ht="21.75" customHeight="1">
      <c r="A629" s="126">
        <v>2</v>
      </c>
      <c r="B629" s="127" t="s">
        <v>616</v>
      </c>
      <c r="C629" s="186">
        <v>6</v>
      </c>
      <c r="D629" s="186">
        <v>3</v>
      </c>
      <c r="E629" s="186">
        <v>0</v>
      </c>
      <c r="F629" s="186">
        <v>0</v>
      </c>
      <c r="G629" s="186">
        <v>0</v>
      </c>
      <c r="H629" s="186">
        <v>9</v>
      </c>
      <c r="I629" s="126"/>
      <c r="J629" s="126"/>
      <c r="K629" s="128"/>
      <c r="L629" s="130"/>
      <c r="M629" s="130"/>
      <c r="N629" s="131">
        <f t="shared" si="6"/>
        <v>0</v>
      </c>
      <c r="O629" s="68">
        <f t="shared" si="7"/>
        <v>9</v>
      </c>
      <c r="P629" s="132"/>
      <c r="Q629" s="132"/>
      <c r="R629" s="132"/>
      <c r="S629" s="132"/>
      <c r="T629" s="132"/>
      <c r="U629" s="132"/>
      <c r="V629" s="132"/>
      <c r="W629" s="132"/>
      <c r="X629" s="132"/>
      <c r="Y629" s="132"/>
      <c r="Z629" s="132"/>
      <c r="AA629" s="132"/>
      <c r="AB629" s="132"/>
      <c r="AC629" s="132"/>
      <c r="AD629" s="132"/>
      <c r="AE629" s="132"/>
      <c r="AF629" s="132"/>
      <c r="AG629" s="132"/>
      <c r="AH629" s="132"/>
      <c r="AI629" s="132"/>
    </row>
    <row r="630" spans="1:35" ht="21.75" customHeight="1">
      <c r="A630" s="138"/>
      <c r="B630" s="133" t="s">
        <v>615</v>
      </c>
      <c r="C630" s="187">
        <v>1</v>
      </c>
      <c r="D630" s="187">
        <v>0</v>
      </c>
      <c r="E630" s="187">
        <v>0</v>
      </c>
      <c r="F630" s="187">
        <v>0</v>
      </c>
      <c r="G630" s="187">
        <v>0</v>
      </c>
      <c r="H630" s="187">
        <v>1</v>
      </c>
      <c r="I630" s="153">
        <v>2562</v>
      </c>
      <c r="J630" s="138"/>
      <c r="K630" s="134"/>
      <c r="L630" s="140">
        <v>3100500571540</v>
      </c>
      <c r="M630" s="140">
        <v>3100500571540</v>
      </c>
      <c r="N630" s="131">
        <f t="shared" si="6"/>
        <v>1</v>
      </c>
      <c r="O630" s="68">
        <f t="shared" si="7"/>
        <v>0</v>
      </c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  <c r="Z630" s="139"/>
      <c r="AA630" s="139"/>
      <c r="AB630" s="139"/>
      <c r="AC630" s="139"/>
      <c r="AD630" s="139"/>
      <c r="AE630" s="139"/>
      <c r="AF630" s="139"/>
      <c r="AG630" s="139"/>
      <c r="AH630" s="139"/>
      <c r="AI630" s="139"/>
    </row>
    <row r="631" spans="1:35" ht="21.75" customHeight="1">
      <c r="A631" s="138"/>
      <c r="B631" s="133" t="s">
        <v>617</v>
      </c>
      <c r="C631" s="187">
        <v>1</v>
      </c>
      <c r="D631" s="187">
        <v>0</v>
      </c>
      <c r="E631" s="187">
        <v>0</v>
      </c>
      <c r="F631" s="187">
        <v>0</v>
      </c>
      <c r="G631" s="187">
        <v>0</v>
      </c>
      <c r="H631" s="187">
        <v>1</v>
      </c>
      <c r="I631" s="153">
        <v>2565</v>
      </c>
      <c r="J631" s="138"/>
      <c r="K631" s="134"/>
      <c r="L631" s="140">
        <v>3101403181245</v>
      </c>
      <c r="M631" s="140">
        <v>3101403181245</v>
      </c>
      <c r="N631" s="131">
        <f t="shared" si="6"/>
        <v>1</v>
      </c>
      <c r="O631" s="68">
        <f t="shared" si="7"/>
        <v>0</v>
      </c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  <c r="Z631" s="139"/>
      <c r="AA631" s="139"/>
      <c r="AB631" s="139"/>
      <c r="AC631" s="139"/>
      <c r="AD631" s="139"/>
      <c r="AE631" s="139"/>
      <c r="AF631" s="139"/>
      <c r="AG631" s="139"/>
      <c r="AH631" s="139"/>
      <c r="AI631" s="139"/>
    </row>
    <row r="632" spans="1:35" ht="21.75" customHeight="1">
      <c r="A632" s="138"/>
      <c r="B632" s="133" t="s">
        <v>618</v>
      </c>
      <c r="C632" s="187">
        <v>1</v>
      </c>
      <c r="D632" s="187">
        <v>0</v>
      </c>
      <c r="E632" s="187">
        <v>0</v>
      </c>
      <c r="F632" s="187">
        <v>0</v>
      </c>
      <c r="G632" s="187">
        <v>0</v>
      </c>
      <c r="H632" s="187">
        <v>1</v>
      </c>
      <c r="I632" s="138"/>
      <c r="J632" s="138"/>
      <c r="K632" s="134"/>
      <c r="L632" s="140">
        <v>3309901823112</v>
      </c>
      <c r="M632" s="140">
        <v>3309901823112</v>
      </c>
      <c r="N632" s="131">
        <f t="shared" si="6"/>
        <v>1</v>
      </c>
      <c r="O632" s="68">
        <f t="shared" si="7"/>
        <v>0</v>
      </c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  <c r="Z632" s="139"/>
      <c r="AA632" s="139"/>
      <c r="AB632" s="139"/>
      <c r="AC632" s="139"/>
      <c r="AD632" s="139"/>
      <c r="AE632" s="139"/>
      <c r="AF632" s="139"/>
      <c r="AG632" s="139"/>
      <c r="AH632" s="139"/>
      <c r="AI632" s="139"/>
    </row>
    <row r="633" spans="1:35" ht="21.75" customHeight="1">
      <c r="A633" s="138"/>
      <c r="B633" s="133" t="s">
        <v>623</v>
      </c>
      <c r="C633" s="187">
        <v>1</v>
      </c>
      <c r="D633" s="187">
        <v>0</v>
      </c>
      <c r="E633" s="187">
        <v>0</v>
      </c>
      <c r="F633" s="187">
        <v>0</v>
      </c>
      <c r="G633" s="187">
        <v>0</v>
      </c>
      <c r="H633" s="187">
        <v>1</v>
      </c>
      <c r="I633" s="138"/>
      <c r="J633" s="138"/>
      <c r="K633" s="134"/>
      <c r="L633" s="140">
        <v>3460600091342</v>
      </c>
      <c r="M633" s="140">
        <v>3460600091342</v>
      </c>
      <c r="N633" s="131">
        <f t="shared" si="6"/>
        <v>1</v>
      </c>
      <c r="O633" s="68">
        <f t="shared" si="7"/>
        <v>0</v>
      </c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  <c r="Z633" s="139"/>
      <c r="AA633" s="139"/>
      <c r="AB633" s="139"/>
      <c r="AC633" s="139"/>
      <c r="AD633" s="139"/>
      <c r="AE633" s="139"/>
      <c r="AF633" s="139"/>
      <c r="AG633" s="139"/>
      <c r="AH633" s="139"/>
      <c r="AI633" s="139"/>
    </row>
    <row r="634" spans="1:35" ht="21.75" customHeight="1">
      <c r="A634" s="138"/>
      <c r="B634" s="133" t="s">
        <v>624</v>
      </c>
      <c r="C634" s="187">
        <v>1</v>
      </c>
      <c r="D634" s="187">
        <v>0</v>
      </c>
      <c r="E634" s="187">
        <v>0</v>
      </c>
      <c r="F634" s="187">
        <v>0</v>
      </c>
      <c r="G634" s="187">
        <v>0</v>
      </c>
      <c r="H634" s="187">
        <v>1</v>
      </c>
      <c r="I634" s="138"/>
      <c r="J634" s="138"/>
      <c r="K634" s="134"/>
      <c r="L634" s="140">
        <v>3470100356932</v>
      </c>
      <c r="M634" s="140">
        <v>3470100356932</v>
      </c>
      <c r="N634" s="131">
        <f t="shared" si="6"/>
        <v>1</v>
      </c>
      <c r="O634" s="68">
        <f t="shared" si="7"/>
        <v>0</v>
      </c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  <c r="Z634" s="139"/>
      <c r="AA634" s="139"/>
      <c r="AB634" s="139"/>
      <c r="AC634" s="139"/>
      <c r="AD634" s="139"/>
      <c r="AE634" s="139"/>
      <c r="AF634" s="139"/>
      <c r="AG634" s="139"/>
      <c r="AH634" s="139"/>
      <c r="AI634" s="139"/>
    </row>
    <row r="635" spans="1:35" ht="21.75" customHeight="1">
      <c r="A635" s="138"/>
      <c r="B635" s="133" t="s">
        <v>629</v>
      </c>
      <c r="C635" s="187">
        <v>1</v>
      </c>
      <c r="D635" s="187">
        <v>0</v>
      </c>
      <c r="E635" s="187">
        <v>0</v>
      </c>
      <c r="F635" s="187">
        <v>0</v>
      </c>
      <c r="G635" s="187">
        <v>0</v>
      </c>
      <c r="H635" s="187">
        <v>1</v>
      </c>
      <c r="I635" s="138"/>
      <c r="J635" s="138"/>
      <c r="K635" s="134"/>
      <c r="L635" s="140">
        <v>3480500371084</v>
      </c>
      <c r="M635" s="140">
        <v>3480500371084</v>
      </c>
      <c r="N635" s="131">
        <f t="shared" si="6"/>
        <v>1</v>
      </c>
      <c r="O635" s="68">
        <f t="shared" si="7"/>
        <v>0</v>
      </c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  <c r="Z635" s="139"/>
      <c r="AA635" s="139"/>
      <c r="AB635" s="139"/>
      <c r="AC635" s="139"/>
      <c r="AD635" s="139"/>
      <c r="AE635" s="139"/>
      <c r="AF635" s="139"/>
      <c r="AG635" s="139"/>
      <c r="AH635" s="139"/>
      <c r="AI635" s="139"/>
    </row>
    <row r="636" spans="1:35" ht="21.75" customHeight="1">
      <c r="A636" s="138"/>
      <c r="B636" s="133" t="s">
        <v>631</v>
      </c>
      <c r="C636" s="187">
        <v>0</v>
      </c>
      <c r="D636" s="187">
        <v>1</v>
      </c>
      <c r="E636" s="187">
        <v>0</v>
      </c>
      <c r="F636" s="187">
        <v>0</v>
      </c>
      <c r="G636" s="187">
        <v>0</v>
      </c>
      <c r="H636" s="187">
        <v>1</v>
      </c>
      <c r="I636" s="138"/>
      <c r="J636" s="138"/>
      <c r="K636" s="134"/>
      <c r="L636" s="140">
        <v>3199900380740</v>
      </c>
      <c r="M636" s="140">
        <v>3199900380740</v>
      </c>
      <c r="N636" s="131">
        <f t="shared" si="6"/>
        <v>1</v>
      </c>
      <c r="O636" s="68">
        <f t="shared" si="7"/>
        <v>0</v>
      </c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  <c r="Z636" s="139"/>
      <c r="AA636" s="139"/>
      <c r="AB636" s="139"/>
      <c r="AC636" s="139"/>
      <c r="AD636" s="139"/>
      <c r="AE636" s="139"/>
      <c r="AF636" s="139"/>
      <c r="AG636" s="139"/>
      <c r="AH636" s="139"/>
      <c r="AI636" s="139"/>
    </row>
    <row r="637" spans="1:35" ht="21.75" customHeight="1">
      <c r="A637" s="138"/>
      <c r="B637" s="133" t="s">
        <v>632</v>
      </c>
      <c r="C637" s="187">
        <v>0</v>
      </c>
      <c r="D637" s="187">
        <v>1</v>
      </c>
      <c r="E637" s="187">
        <v>0</v>
      </c>
      <c r="F637" s="187">
        <v>0</v>
      </c>
      <c r="G637" s="187">
        <v>0</v>
      </c>
      <c r="H637" s="187">
        <v>1</v>
      </c>
      <c r="I637" s="202"/>
      <c r="J637" s="155" t="s">
        <v>895</v>
      </c>
      <c r="K637" s="203"/>
      <c r="L637" s="140">
        <v>3470100441107</v>
      </c>
      <c r="M637" s="140">
        <v>3470100441107</v>
      </c>
      <c r="N637" s="131">
        <f t="shared" si="6"/>
        <v>1</v>
      </c>
      <c r="O637" s="68">
        <f t="shared" si="7"/>
        <v>0</v>
      </c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  <c r="Z637" s="139"/>
      <c r="AA637" s="139"/>
      <c r="AB637" s="139"/>
      <c r="AC637" s="139"/>
      <c r="AD637" s="139"/>
      <c r="AE637" s="139"/>
      <c r="AF637" s="139"/>
      <c r="AG637" s="139"/>
      <c r="AH637" s="139"/>
      <c r="AI637" s="139"/>
    </row>
    <row r="638" spans="1:35" ht="21.75" customHeight="1">
      <c r="A638" s="138"/>
      <c r="B638" s="133" t="s">
        <v>635</v>
      </c>
      <c r="C638" s="187">
        <v>0</v>
      </c>
      <c r="D638" s="187">
        <v>1</v>
      </c>
      <c r="E638" s="187">
        <v>0</v>
      </c>
      <c r="F638" s="187">
        <v>0</v>
      </c>
      <c r="G638" s="187">
        <v>0</v>
      </c>
      <c r="H638" s="187">
        <v>1</v>
      </c>
      <c r="I638" s="138"/>
      <c r="J638" s="155" t="s">
        <v>896</v>
      </c>
      <c r="K638" s="134"/>
      <c r="L638" s="140">
        <v>5410100140413</v>
      </c>
      <c r="M638" s="140">
        <v>5410100140413</v>
      </c>
      <c r="N638" s="131">
        <f t="shared" si="6"/>
        <v>1</v>
      </c>
      <c r="O638" s="68">
        <f t="shared" si="7"/>
        <v>0</v>
      </c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  <c r="Z638" s="139"/>
      <c r="AA638" s="139"/>
      <c r="AB638" s="139"/>
      <c r="AC638" s="139"/>
      <c r="AD638" s="139"/>
      <c r="AE638" s="139"/>
      <c r="AF638" s="139"/>
      <c r="AG638" s="139"/>
      <c r="AH638" s="139"/>
      <c r="AI638" s="139"/>
    </row>
    <row r="639" spans="1:35" ht="21.75" customHeight="1">
      <c r="A639" s="126">
        <v>3</v>
      </c>
      <c r="B639" s="127" t="s">
        <v>640</v>
      </c>
      <c r="C639" s="186">
        <v>0</v>
      </c>
      <c r="D639" s="186">
        <v>1</v>
      </c>
      <c r="E639" s="186">
        <v>0</v>
      </c>
      <c r="F639" s="186">
        <v>0</v>
      </c>
      <c r="G639" s="186">
        <v>0</v>
      </c>
      <c r="H639" s="186">
        <v>1</v>
      </c>
      <c r="I639" s="126"/>
      <c r="J639" s="126"/>
      <c r="K639" s="128"/>
      <c r="L639" s="130"/>
      <c r="M639" s="130"/>
      <c r="N639" s="131">
        <f t="shared" si="6"/>
        <v>0</v>
      </c>
      <c r="O639" s="68">
        <f t="shared" si="7"/>
        <v>1</v>
      </c>
      <c r="P639" s="132"/>
      <c r="Q639" s="132"/>
      <c r="R639" s="132"/>
      <c r="S639" s="132"/>
      <c r="T639" s="132"/>
      <c r="U639" s="132"/>
      <c r="V639" s="132"/>
      <c r="W639" s="132"/>
      <c r="X639" s="132"/>
      <c r="Y639" s="132"/>
      <c r="Z639" s="132"/>
      <c r="AA639" s="132"/>
      <c r="AB639" s="132"/>
      <c r="AC639" s="132"/>
      <c r="AD639" s="132"/>
      <c r="AE639" s="132"/>
      <c r="AF639" s="132"/>
      <c r="AG639" s="132"/>
      <c r="AH639" s="132"/>
      <c r="AI639" s="132"/>
    </row>
    <row r="640" spans="1:35" ht="21.75" customHeight="1">
      <c r="A640" s="138"/>
      <c r="B640" s="133" t="s">
        <v>646</v>
      </c>
      <c r="C640" s="187">
        <v>0</v>
      </c>
      <c r="D640" s="187">
        <v>1</v>
      </c>
      <c r="E640" s="187">
        <v>0</v>
      </c>
      <c r="F640" s="187">
        <v>0</v>
      </c>
      <c r="G640" s="187">
        <v>0</v>
      </c>
      <c r="H640" s="187">
        <v>1</v>
      </c>
      <c r="I640" s="138"/>
      <c r="J640" s="155" t="s">
        <v>896</v>
      </c>
      <c r="K640" s="134"/>
      <c r="L640" s="140">
        <v>3450900055007</v>
      </c>
      <c r="M640" s="140">
        <v>3450900055007</v>
      </c>
      <c r="N640" s="131">
        <f t="shared" si="6"/>
        <v>1</v>
      </c>
      <c r="O640" s="68">
        <f t="shared" si="7"/>
        <v>0</v>
      </c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  <c r="Z640" s="139"/>
      <c r="AA640" s="139"/>
      <c r="AB640" s="139"/>
      <c r="AC640" s="139"/>
      <c r="AD640" s="139"/>
      <c r="AE640" s="139"/>
      <c r="AF640" s="139"/>
      <c r="AG640" s="139"/>
      <c r="AH640" s="139"/>
      <c r="AI640" s="139"/>
    </row>
    <row r="641" spans="1:35" ht="21.75" customHeight="1">
      <c r="A641" s="126">
        <v>4</v>
      </c>
      <c r="B641" s="127" t="s">
        <v>648</v>
      </c>
      <c r="C641" s="186">
        <v>0</v>
      </c>
      <c r="D641" s="186">
        <v>2</v>
      </c>
      <c r="E641" s="186">
        <v>1</v>
      </c>
      <c r="F641" s="186">
        <v>2</v>
      </c>
      <c r="G641" s="186">
        <v>0</v>
      </c>
      <c r="H641" s="186">
        <v>5</v>
      </c>
      <c r="I641" s="126"/>
      <c r="J641" s="126"/>
      <c r="K641" s="128"/>
      <c r="L641" s="130"/>
      <c r="M641" s="130"/>
      <c r="N641" s="131">
        <f t="shared" si="6"/>
        <v>0</v>
      </c>
      <c r="O641" s="68">
        <f t="shared" si="7"/>
        <v>5</v>
      </c>
      <c r="P641" s="132"/>
      <c r="Q641" s="132"/>
      <c r="R641" s="132"/>
      <c r="S641" s="132"/>
      <c r="T641" s="132"/>
      <c r="U641" s="132"/>
      <c r="V641" s="132"/>
      <c r="W641" s="132"/>
      <c r="X641" s="132"/>
      <c r="Y641" s="132"/>
      <c r="Z641" s="132"/>
      <c r="AA641" s="132"/>
      <c r="AB641" s="132"/>
      <c r="AC641" s="132"/>
      <c r="AD641" s="132"/>
      <c r="AE641" s="132"/>
      <c r="AF641" s="132"/>
      <c r="AG641" s="132"/>
      <c r="AH641" s="132"/>
      <c r="AI641" s="132"/>
    </row>
    <row r="642" spans="1:35" ht="21.75" customHeight="1">
      <c r="A642" s="138"/>
      <c r="B642" s="133" t="s">
        <v>655</v>
      </c>
      <c r="C642" s="187">
        <v>0</v>
      </c>
      <c r="D642" s="187">
        <v>1</v>
      </c>
      <c r="E642" s="187">
        <v>0</v>
      </c>
      <c r="F642" s="187">
        <v>0</v>
      </c>
      <c r="G642" s="187">
        <v>0</v>
      </c>
      <c r="H642" s="187">
        <v>1</v>
      </c>
      <c r="I642" s="138"/>
      <c r="J642" s="138"/>
      <c r="K642" s="134"/>
      <c r="L642" s="140">
        <v>3470100250913</v>
      </c>
      <c r="M642" s="140">
        <v>3470100250913</v>
      </c>
      <c r="N642" s="131">
        <f t="shared" si="6"/>
        <v>1</v>
      </c>
      <c r="O642" s="68">
        <f t="shared" si="7"/>
        <v>0</v>
      </c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39"/>
      <c r="AC642" s="139"/>
      <c r="AD642" s="139"/>
      <c r="AE642" s="139"/>
      <c r="AF642" s="139"/>
      <c r="AG642" s="139"/>
      <c r="AH642" s="139"/>
      <c r="AI642" s="139"/>
    </row>
    <row r="643" spans="1:35" ht="21.75" customHeight="1">
      <c r="A643" s="138"/>
      <c r="B643" s="133" t="s">
        <v>657</v>
      </c>
      <c r="C643" s="187">
        <v>0</v>
      </c>
      <c r="D643" s="187">
        <v>1</v>
      </c>
      <c r="E643" s="187">
        <v>0</v>
      </c>
      <c r="F643" s="187">
        <v>0</v>
      </c>
      <c r="G643" s="187">
        <v>0</v>
      </c>
      <c r="H643" s="187">
        <v>1</v>
      </c>
      <c r="I643" s="138"/>
      <c r="J643" s="138"/>
      <c r="K643" s="134"/>
      <c r="L643" s="140">
        <v>3480700213768</v>
      </c>
      <c r="M643" s="140">
        <v>3480700213768</v>
      </c>
      <c r="N643" s="131">
        <f t="shared" si="6"/>
        <v>1</v>
      </c>
      <c r="O643" s="68">
        <f t="shared" si="7"/>
        <v>0</v>
      </c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  <c r="Z643" s="139"/>
      <c r="AA643" s="139"/>
      <c r="AB643" s="139"/>
      <c r="AC643" s="139"/>
      <c r="AD643" s="139"/>
      <c r="AE643" s="139"/>
      <c r="AF643" s="139"/>
      <c r="AG643" s="139"/>
      <c r="AH643" s="139"/>
      <c r="AI643" s="139"/>
    </row>
    <row r="644" spans="1:35" ht="21.75" customHeight="1">
      <c r="A644" s="138"/>
      <c r="B644" s="133" t="s">
        <v>659</v>
      </c>
      <c r="C644" s="187">
        <v>0</v>
      </c>
      <c r="D644" s="187">
        <v>0</v>
      </c>
      <c r="E644" s="187">
        <v>1</v>
      </c>
      <c r="F644" s="187">
        <v>0</v>
      </c>
      <c r="G644" s="187">
        <v>0</v>
      </c>
      <c r="H644" s="187">
        <v>1</v>
      </c>
      <c r="I644" s="138"/>
      <c r="J644" s="138"/>
      <c r="K644" s="134"/>
      <c r="L644" s="140" t="s">
        <v>658</v>
      </c>
      <c r="M644" s="140" t="s">
        <v>658</v>
      </c>
      <c r="N644" s="131">
        <f t="shared" si="6"/>
        <v>1</v>
      </c>
      <c r="O644" s="68">
        <f t="shared" si="7"/>
        <v>0</v>
      </c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  <c r="Z644" s="139"/>
      <c r="AA644" s="139"/>
      <c r="AB644" s="139"/>
      <c r="AC644" s="139"/>
      <c r="AD644" s="139"/>
      <c r="AE644" s="139"/>
      <c r="AF644" s="139"/>
      <c r="AG644" s="139"/>
      <c r="AH644" s="139"/>
      <c r="AI644" s="139"/>
    </row>
    <row r="645" spans="1:35" ht="21.75" customHeight="1">
      <c r="A645" s="138"/>
      <c r="B645" s="133" t="s">
        <v>660</v>
      </c>
      <c r="C645" s="187">
        <v>0</v>
      </c>
      <c r="D645" s="187">
        <v>0</v>
      </c>
      <c r="E645" s="187">
        <v>0</v>
      </c>
      <c r="F645" s="187">
        <v>1</v>
      </c>
      <c r="G645" s="187">
        <v>0</v>
      </c>
      <c r="H645" s="187">
        <v>1</v>
      </c>
      <c r="I645" s="138"/>
      <c r="J645" s="138"/>
      <c r="K645" s="134"/>
      <c r="L645" s="140">
        <v>1480700073773</v>
      </c>
      <c r="M645" s="140">
        <v>1480700073773</v>
      </c>
      <c r="N645" s="131">
        <f t="shared" si="6"/>
        <v>1</v>
      </c>
      <c r="O645" s="68">
        <f t="shared" si="7"/>
        <v>0</v>
      </c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  <c r="Z645" s="139"/>
      <c r="AA645" s="139"/>
      <c r="AB645" s="139"/>
      <c r="AC645" s="139"/>
      <c r="AD645" s="139"/>
      <c r="AE645" s="139"/>
      <c r="AF645" s="139"/>
      <c r="AG645" s="139"/>
      <c r="AH645" s="139"/>
      <c r="AI645" s="139"/>
    </row>
    <row r="646" spans="1:35" ht="21.75" customHeight="1">
      <c r="A646" s="138"/>
      <c r="B646" s="133" t="s">
        <v>661</v>
      </c>
      <c r="C646" s="187">
        <v>0</v>
      </c>
      <c r="D646" s="187">
        <v>0</v>
      </c>
      <c r="E646" s="187">
        <v>0</v>
      </c>
      <c r="F646" s="187">
        <v>1</v>
      </c>
      <c r="G646" s="187">
        <v>0</v>
      </c>
      <c r="H646" s="187">
        <v>1</v>
      </c>
      <c r="I646" s="138"/>
      <c r="J646" s="138"/>
      <c r="K646" s="134"/>
      <c r="L646" s="140">
        <v>2565450000000</v>
      </c>
      <c r="M646" s="140">
        <v>2565450000000</v>
      </c>
      <c r="N646" s="131">
        <f t="shared" si="6"/>
        <v>1</v>
      </c>
      <c r="O646" s="68">
        <f t="shared" si="7"/>
        <v>0</v>
      </c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  <c r="Z646" s="139"/>
      <c r="AA646" s="139"/>
      <c r="AB646" s="139"/>
      <c r="AC646" s="139"/>
      <c r="AD646" s="139"/>
      <c r="AE646" s="139"/>
      <c r="AF646" s="139"/>
      <c r="AG646" s="139"/>
      <c r="AH646" s="139"/>
      <c r="AI646" s="139"/>
    </row>
    <row r="647" spans="1:35" ht="21.75" customHeight="1">
      <c r="A647" s="126">
        <v>5</v>
      </c>
      <c r="B647" s="127" t="s">
        <v>663</v>
      </c>
      <c r="C647" s="186">
        <v>0</v>
      </c>
      <c r="D647" s="186">
        <v>0</v>
      </c>
      <c r="E647" s="186">
        <v>0</v>
      </c>
      <c r="F647" s="186">
        <v>1</v>
      </c>
      <c r="G647" s="186">
        <v>0</v>
      </c>
      <c r="H647" s="186">
        <v>1</v>
      </c>
      <c r="I647" s="126"/>
      <c r="J647" s="126"/>
      <c r="K647" s="128"/>
      <c r="L647" s="130"/>
      <c r="M647" s="130"/>
      <c r="N647" s="131">
        <f t="shared" si="6"/>
        <v>0</v>
      </c>
      <c r="O647" s="68">
        <f t="shared" si="7"/>
        <v>1</v>
      </c>
      <c r="P647" s="132"/>
      <c r="Q647" s="132"/>
      <c r="R647" s="132"/>
      <c r="S647" s="132"/>
      <c r="T647" s="132"/>
      <c r="U647" s="132"/>
      <c r="V647" s="132"/>
      <c r="W647" s="132"/>
      <c r="X647" s="132"/>
      <c r="Y647" s="132"/>
      <c r="Z647" s="132"/>
      <c r="AA647" s="132"/>
      <c r="AB647" s="132"/>
      <c r="AC647" s="132"/>
      <c r="AD647" s="132"/>
      <c r="AE647" s="132"/>
      <c r="AF647" s="132"/>
      <c r="AG647" s="132"/>
      <c r="AH647" s="132"/>
      <c r="AI647" s="132"/>
    </row>
    <row r="648" spans="1:35" ht="21.75" customHeight="1">
      <c r="A648" s="138"/>
      <c r="B648" s="133" t="s">
        <v>662</v>
      </c>
      <c r="C648" s="187">
        <v>0</v>
      </c>
      <c r="D648" s="187">
        <v>0</v>
      </c>
      <c r="E648" s="187">
        <v>0</v>
      </c>
      <c r="F648" s="187">
        <v>1</v>
      </c>
      <c r="G648" s="187">
        <v>0</v>
      </c>
      <c r="H648" s="187">
        <v>1</v>
      </c>
      <c r="I648" s="138"/>
      <c r="J648" s="138"/>
      <c r="K648" s="134"/>
      <c r="L648" s="140">
        <v>3499900135513</v>
      </c>
      <c r="M648" s="140">
        <v>3499900135513</v>
      </c>
      <c r="N648" s="131">
        <f t="shared" si="6"/>
        <v>1</v>
      </c>
      <c r="O648" s="68">
        <f t="shared" si="7"/>
        <v>0</v>
      </c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  <c r="Z648" s="139"/>
      <c r="AA648" s="139"/>
      <c r="AB648" s="139"/>
      <c r="AC648" s="139"/>
      <c r="AD648" s="139"/>
      <c r="AE648" s="139"/>
      <c r="AF648" s="139"/>
      <c r="AG648" s="139"/>
      <c r="AH648" s="139"/>
      <c r="AI648" s="139"/>
    </row>
    <row r="649" spans="1:35" ht="21.75" customHeight="1">
      <c r="A649" s="126">
        <v>6</v>
      </c>
      <c r="B649" s="127" t="s">
        <v>676</v>
      </c>
      <c r="C649" s="186">
        <v>1</v>
      </c>
      <c r="D649" s="186">
        <v>1</v>
      </c>
      <c r="E649" s="186">
        <v>0</v>
      </c>
      <c r="F649" s="186">
        <v>0</v>
      </c>
      <c r="G649" s="186">
        <v>0</v>
      </c>
      <c r="H649" s="186">
        <v>2</v>
      </c>
      <c r="I649" s="126"/>
      <c r="J649" s="126"/>
      <c r="K649" s="128"/>
      <c r="L649" s="130"/>
      <c r="M649" s="130"/>
      <c r="N649" s="131">
        <f t="shared" si="6"/>
        <v>0</v>
      </c>
      <c r="O649" s="68">
        <f t="shared" si="7"/>
        <v>2</v>
      </c>
      <c r="P649" s="132"/>
      <c r="Q649" s="132"/>
      <c r="R649" s="132"/>
      <c r="S649" s="132"/>
      <c r="T649" s="132"/>
      <c r="U649" s="132"/>
      <c r="V649" s="132"/>
      <c r="W649" s="132"/>
      <c r="X649" s="132"/>
      <c r="Y649" s="132"/>
      <c r="Z649" s="132"/>
      <c r="AA649" s="132"/>
      <c r="AB649" s="132"/>
      <c r="AC649" s="132"/>
      <c r="AD649" s="132"/>
      <c r="AE649" s="132"/>
      <c r="AF649" s="132"/>
      <c r="AG649" s="132"/>
      <c r="AH649" s="132"/>
      <c r="AI649" s="132"/>
    </row>
    <row r="650" spans="1:35" ht="21.75" customHeight="1">
      <c r="A650" s="138"/>
      <c r="B650" s="133" t="s">
        <v>675</v>
      </c>
      <c r="C650" s="187">
        <v>1</v>
      </c>
      <c r="D650" s="187">
        <v>0</v>
      </c>
      <c r="E650" s="187">
        <v>0</v>
      </c>
      <c r="F650" s="187">
        <v>0</v>
      </c>
      <c r="G650" s="187">
        <v>0</v>
      </c>
      <c r="H650" s="187">
        <v>1</v>
      </c>
      <c r="I650" s="153">
        <v>2562</v>
      </c>
      <c r="J650" s="138"/>
      <c r="K650" s="134"/>
      <c r="L650" s="140">
        <v>3310300690985</v>
      </c>
      <c r="M650" s="140">
        <v>3310300690985</v>
      </c>
      <c r="N650" s="131">
        <f t="shared" si="6"/>
        <v>1</v>
      </c>
      <c r="O650" s="68">
        <f t="shared" si="7"/>
        <v>0</v>
      </c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  <c r="Z650" s="139"/>
      <c r="AA650" s="139"/>
      <c r="AB650" s="139"/>
      <c r="AC650" s="139"/>
      <c r="AD650" s="139"/>
      <c r="AE650" s="139"/>
      <c r="AF650" s="139"/>
      <c r="AG650" s="139"/>
      <c r="AH650" s="139"/>
      <c r="AI650" s="139"/>
    </row>
    <row r="651" spans="1:35" ht="21.75" customHeight="1">
      <c r="A651" s="138"/>
      <c r="B651" s="133" t="s">
        <v>677</v>
      </c>
      <c r="C651" s="187">
        <v>0</v>
      </c>
      <c r="D651" s="187">
        <v>1</v>
      </c>
      <c r="E651" s="187">
        <v>0</v>
      </c>
      <c r="F651" s="187">
        <v>0</v>
      </c>
      <c r="G651" s="187">
        <v>0</v>
      </c>
      <c r="H651" s="187">
        <v>1</v>
      </c>
      <c r="I651" s="138"/>
      <c r="J651" s="155" t="s">
        <v>897</v>
      </c>
      <c r="K651" s="134"/>
      <c r="L651" s="140">
        <v>1400600035918</v>
      </c>
      <c r="M651" s="140">
        <v>1400600035918</v>
      </c>
      <c r="N651" s="131">
        <f t="shared" si="6"/>
        <v>1</v>
      </c>
      <c r="O651" s="68">
        <f t="shared" si="7"/>
        <v>0</v>
      </c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  <c r="Z651" s="139"/>
      <c r="AA651" s="139"/>
      <c r="AB651" s="139"/>
      <c r="AC651" s="139"/>
      <c r="AD651" s="139"/>
      <c r="AE651" s="139"/>
      <c r="AF651" s="139"/>
      <c r="AG651" s="139"/>
      <c r="AH651" s="139"/>
      <c r="AI651" s="139"/>
    </row>
    <row r="652" spans="1:35" ht="21.75" customHeight="1">
      <c r="A652" s="126">
        <v>7</v>
      </c>
      <c r="B652" s="127" t="s">
        <v>688</v>
      </c>
      <c r="C652" s="186">
        <v>1</v>
      </c>
      <c r="D652" s="186">
        <v>3</v>
      </c>
      <c r="E652" s="186">
        <v>0</v>
      </c>
      <c r="F652" s="186">
        <v>1</v>
      </c>
      <c r="G652" s="186">
        <v>0</v>
      </c>
      <c r="H652" s="186">
        <v>5</v>
      </c>
      <c r="I652" s="126"/>
      <c r="J652" s="126"/>
      <c r="K652" s="128"/>
      <c r="L652" s="130"/>
      <c r="M652" s="130"/>
      <c r="N652" s="131">
        <f t="shared" si="6"/>
        <v>0</v>
      </c>
      <c r="O652" s="68">
        <f t="shared" si="7"/>
        <v>5</v>
      </c>
      <c r="P652" s="132"/>
      <c r="Q652" s="132"/>
      <c r="R652" s="132"/>
      <c r="S652" s="132"/>
      <c r="T652" s="132"/>
      <c r="U652" s="132"/>
      <c r="V652" s="132"/>
      <c r="W652" s="132"/>
      <c r="X652" s="132"/>
      <c r="Y652" s="132"/>
      <c r="Z652" s="132"/>
      <c r="AA652" s="132"/>
      <c r="AB652" s="132"/>
      <c r="AC652" s="132"/>
      <c r="AD652" s="132"/>
      <c r="AE652" s="132"/>
      <c r="AF652" s="132"/>
      <c r="AG652" s="132"/>
      <c r="AH652" s="132"/>
      <c r="AI652" s="132"/>
    </row>
    <row r="653" spans="1:35" ht="21.75" customHeight="1">
      <c r="A653" s="138"/>
      <c r="B653" s="133" t="s">
        <v>687</v>
      </c>
      <c r="C653" s="187">
        <v>1</v>
      </c>
      <c r="D653" s="187">
        <v>0</v>
      </c>
      <c r="E653" s="187">
        <v>0</v>
      </c>
      <c r="F653" s="187">
        <v>0</v>
      </c>
      <c r="G653" s="187">
        <v>0</v>
      </c>
      <c r="H653" s="187">
        <v>1</v>
      </c>
      <c r="I653" s="138"/>
      <c r="J653" s="138"/>
      <c r="K653" s="134"/>
      <c r="L653" s="140">
        <v>3470101524715</v>
      </c>
      <c r="M653" s="140">
        <v>3470101524715</v>
      </c>
      <c r="N653" s="131">
        <f t="shared" si="6"/>
        <v>1</v>
      </c>
      <c r="O653" s="68">
        <f t="shared" si="7"/>
        <v>0</v>
      </c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  <c r="Z653" s="139"/>
      <c r="AA653" s="139"/>
      <c r="AB653" s="139"/>
      <c r="AC653" s="139"/>
      <c r="AD653" s="139"/>
      <c r="AE653" s="139"/>
      <c r="AF653" s="139"/>
      <c r="AG653" s="139"/>
      <c r="AH653" s="139"/>
      <c r="AI653" s="139"/>
    </row>
    <row r="654" spans="1:35" ht="21.75" customHeight="1">
      <c r="A654" s="138"/>
      <c r="B654" s="133" t="s">
        <v>693</v>
      </c>
      <c r="C654" s="187">
        <v>0</v>
      </c>
      <c r="D654" s="187">
        <v>1</v>
      </c>
      <c r="E654" s="187">
        <v>0</v>
      </c>
      <c r="F654" s="187">
        <v>0</v>
      </c>
      <c r="G654" s="187">
        <v>0</v>
      </c>
      <c r="H654" s="187">
        <v>1</v>
      </c>
      <c r="I654" s="138"/>
      <c r="J654" s="138"/>
      <c r="K654" s="134"/>
      <c r="L654" s="140">
        <v>1479900133727</v>
      </c>
      <c r="M654" s="140">
        <v>1479900133727</v>
      </c>
      <c r="N654" s="131">
        <f t="shared" si="6"/>
        <v>1</v>
      </c>
      <c r="O654" s="68">
        <f t="shared" si="7"/>
        <v>0</v>
      </c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  <c r="Z654" s="139"/>
      <c r="AA654" s="139"/>
      <c r="AB654" s="139"/>
      <c r="AC654" s="139"/>
      <c r="AD654" s="139"/>
      <c r="AE654" s="139"/>
      <c r="AF654" s="139"/>
      <c r="AG654" s="139"/>
      <c r="AH654" s="139"/>
      <c r="AI654" s="139"/>
    </row>
    <row r="655" spans="1:35" ht="21.75" customHeight="1">
      <c r="A655" s="138"/>
      <c r="B655" s="133" t="s">
        <v>696</v>
      </c>
      <c r="C655" s="187">
        <v>0</v>
      </c>
      <c r="D655" s="187">
        <v>1</v>
      </c>
      <c r="E655" s="187">
        <v>0</v>
      </c>
      <c r="F655" s="187">
        <v>0</v>
      </c>
      <c r="G655" s="187">
        <v>0</v>
      </c>
      <c r="H655" s="187">
        <v>1</v>
      </c>
      <c r="I655" s="138"/>
      <c r="J655" s="138"/>
      <c r="K655" s="134"/>
      <c r="L655" s="140">
        <v>3470100838295</v>
      </c>
      <c r="M655" s="140">
        <v>3470100838295</v>
      </c>
      <c r="N655" s="131">
        <f t="shared" si="6"/>
        <v>1</v>
      </c>
      <c r="O655" s="68">
        <f t="shared" si="7"/>
        <v>0</v>
      </c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  <c r="Z655" s="139"/>
      <c r="AA655" s="139"/>
      <c r="AB655" s="139"/>
      <c r="AC655" s="139"/>
      <c r="AD655" s="139"/>
      <c r="AE655" s="139"/>
      <c r="AF655" s="139"/>
      <c r="AG655" s="139"/>
      <c r="AH655" s="139"/>
      <c r="AI655" s="139"/>
    </row>
    <row r="656" spans="1:35" ht="21.75" customHeight="1">
      <c r="A656" s="138"/>
      <c r="B656" s="133" t="s">
        <v>697</v>
      </c>
      <c r="C656" s="187">
        <v>0</v>
      </c>
      <c r="D656" s="187">
        <v>1</v>
      </c>
      <c r="E656" s="187">
        <v>0</v>
      </c>
      <c r="F656" s="187">
        <v>0</v>
      </c>
      <c r="G656" s="187">
        <v>0</v>
      </c>
      <c r="H656" s="187">
        <v>1</v>
      </c>
      <c r="I656" s="138"/>
      <c r="J656" s="155" t="s">
        <v>898</v>
      </c>
      <c r="K656" s="134"/>
      <c r="L656" s="140">
        <v>3479900007213</v>
      </c>
      <c r="M656" s="140">
        <v>3479900007213</v>
      </c>
      <c r="N656" s="131">
        <f t="shared" si="6"/>
        <v>1</v>
      </c>
      <c r="O656" s="68">
        <f t="shared" si="7"/>
        <v>0</v>
      </c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  <c r="Z656" s="139"/>
      <c r="AA656" s="139"/>
      <c r="AB656" s="139"/>
      <c r="AC656" s="139"/>
      <c r="AD656" s="139"/>
      <c r="AE656" s="139"/>
      <c r="AF656" s="139"/>
      <c r="AG656" s="139"/>
      <c r="AH656" s="139"/>
      <c r="AI656" s="139"/>
    </row>
    <row r="657" spans="1:35" ht="21.75" customHeight="1">
      <c r="A657" s="138"/>
      <c r="B657" s="133" t="s">
        <v>699</v>
      </c>
      <c r="C657" s="187">
        <v>0</v>
      </c>
      <c r="D657" s="187">
        <v>0</v>
      </c>
      <c r="E657" s="187">
        <v>0</v>
      </c>
      <c r="F657" s="187">
        <v>1</v>
      </c>
      <c r="G657" s="187">
        <v>0</v>
      </c>
      <c r="H657" s="187">
        <v>1</v>
      </c>
      <c r="I657" s="138"/>
      <c r="J657" s="138"/>
      <c r="K657" s="134"/>
      <c r="L657" s="140">
        <v>2479900001641</v>
      </c>
      <c r="M657" s="140">
        <v>2479900001641</v>
      </c>
      <c r="N657" s="131">
        <f t="shared" si="6"/>
        <v>1</v>
      </c>
      <c r="O657" s="68">
        <f t="shared" si="7"/>
        <v>0</v>
      </c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  <c r="Z657" s="139"/>
      <c r="AA657" s="139"/>
      <c r="AB657" s="139"/>
      <c r="AC657" s="139"/>
      <c r="AD657" s="139"/>
      <c r="AE657" s="139"/>
      <c r="AF657" s="139"/>
      <c r="AG657" s="139"/>
      <c r="AH657" s="139"/>
      <c r="AI657" s="139"/>
    </row>
    <row r="658" spans="1:35" ht="21.75" customHeight="1">
      <c r="A658" s="138"/>
      <c r="B658" s="133" t="s">
        <v>899</v>
      </c>
      <c r="C658" s="187"/>
      <c r="D658" s="187"/>
      <c r="E658" s="187"/>
      <c r="F658" s="187"/>
      <c r="G658" s="187"/>
      <c r="H658" s="187"/>
      <c r="I658" s="138"/>
      <c r="J658" s="155" t="s">
        <v>900</v>
      </c>
      <c r="K658" s="134"/>
      <c r="L658" s="140"/>
      <c r="M658" s="140"/>
      <c r="N658" s="131"/>
      <c r="O658" s="68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  <c r="Z658" s="139"/>
      <c r="AA658" s="139"/>
      <c r="AB658" s="139"/>
      <c r="AC658" s="139"/>
      <c r="AD658" s="139"/>
      <c r="AE658" s="139"/>
      <c r="AF658" s="139"/>
      <c r="AG658" s="139"/>
      <c r="AH658" s="139"/>
      <c r="AI658" s="139"/>
    </row>
    <row r="659" spans="1:35" ht="21.75" customHeight="1">
      <c r="A659" s="138"/>
      <c r="B659" s="133"/>
      <c r="C659" s="187"/>
      <c r="D659" s="187"/>
      <c r="E659" s="187"/>
      <c r="F659" s="187"/>
      <c r="G659" s="187"/>
      <c r="H659" s="187"/>
      <c r="I659" s="138"/>
      <c r="J659" s="138"/>
      <c r="K659" s="134" t="s">
        <v>51</v>
      </c>
      <c r="L659" s="140"/>
      <c r="M659" s="140"/>
      <c r="N659" s="131">
        <f t="shared" ref="N659:N688" si="8">COUNTIF($M:$M,M659)</f>
        <v>0</v>
      </c>
      <c r="O659" s="68">
        <f t="shared" ref="O659:O661" si="9">H659-N659</f>
        <v>0</v>
      </c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  <c r="Z659" s="139"/>
      <c r="AA659" s="139"/>
      <c r="AB659" s="139"/>
      <c r="AC659" s="139"/>
      <c r="AD659" s="139"/>
      <c r="AE659" s="139"/>
      <c r="AF659" s="139"/>
      <c r="AG659" s="139"/>
      <c r="AH659" s="139"/>
      <c r="AI659" s="139"/>
    </row>
    <row r="660" spans="1:35" ht="21.75" customHeight="1">
      <c r="A660" s="141" t="s">
        <v>700</v>
      </c>
      <c r="B660" s="141"/>
      <c r="C660" s="193">
        <v>0</v>
      </c>
      <c r="D660" s="193">
        <v>26</v>
      </c>
      <c r="E660" s="193">
        <v>1</v>
      </c>
      <c r="F660" s="201">
        <v>0</v>
      </c>
      <c r="G660" s="201">
        <v>0</v>
      </c>
      <c r="H660" s="201">
        <v>27</v>
      </c>
      <c r="I660" s="146"/>
      <c r="J660" s="146"/>
      <c r="K660" s="170" t="s">
        <v>51</v>
      </c>
      <c r="L660" s="56"/>
      <c r="M660" s="56"/>
      <c r="N660" s="68">
        <f t="shared" si="8"/>
        <v>0</v>
      </c>
      <c r="O660" s="68">
        <f t="shared" si="9"/>
        <v>27</v>
      </c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1:35" ht="21.75" customHeight="1">
      <c r="A661" s="204" t="s">
        <v>38</v>
      </c>
      <c r="B661" s="205"/>
      <c r="C661" s="206"/>
      <c r="D661" s="206"/>
      <c r="E661" s="206"/>
      <c r="F661" s="206"/>
      <c r="G661" s="206"/>
      <c r="H661" s="206"/>
      <c r="I661" s="207"/>
      <c r="J661" s="207"/>
      <c r="K661" s="208" t="s">
        <v>51</v>
      </c>
      <c r="L661" s="112"/>
      <c r="M661" s="112"/>
      <c r="N661" s="95">
        <f t="shared" si="8"/>
        <v>0</v>
      </c>
      <c r="O661" s="95">
        <f t="shared" si="9"/>
        <v>0</v>
      </c>
      <c r="P661" s="96"/>
      <c r="Q661" s="96"/>
      <c r="R661" s="96"/>
      <c r="S661" s="96"/>
      <c r="T661" s="96"/>
      <c r="U661" s="96"/>
      <c r="V661" s="96"/>
      <c r="W661" s="96"/>
      <c r="X661" s="96"/>
      <c r="Y661" s="96"/>
      <c r="Z661" s="96"/>
      <c r="AA661" s="96"/>
      <c r="AB661" s="96"/>
      <c r="AC661" s="96"/>
      <c r="AD661" s="96"/>
      <c r="AE661" s="96"/>
      <c r="AF661" s="96"/>
      <c r="AG661" s="96"/>
      <c r="AH661" s="96"/>
      <c r="AI661" s="96"/>
    </row>
    <row r="662" spans="1:35" ht="21.75" customHeight="1">
      <c r="A662" s="207"/>
      <c r="B662" s="209" t="s">
        <v>701</v>
      </c>
      <c r="C662" s="206">
        <v>0</v>
      </c>
      <c r="D662" s="206">
        <v>1</v>
      </c>
      <c r="E662" s="206">
        <v>0</v>
      </c>
      <c r="F662" s="206">
        <v>0</v>
      </c>
      <c r="G662" s="206">
        <v>0</v>
      </c>
      <c r="H662" s="206">
        <v>1</v>
      </c>
      <c r="I662" s="207"/>
      <c r="J662" s="207"/>
      <c r="K662" s="208"/>
      <c r="L662" s="112">
        <v>1419900227713</v>
      </c>
      <c r="M662" s="112"/>
      <c r="N662" s="95">
        <f t="shared" si="8"/>
        <v>0</v>
      </c>
      <c r="O662" s="95"/>
      <c r="P662" s="96"/>
      <c r="Q662" s="96"/>
      <c r="R662" s="96"/>
      <c r="S662" s="96"/>
      <c r="T662" s="96"/>
      <c r="U662" s="96"/>
      <c r="V662" s="96"/>
      <c r="W662" s="96"/>
      <c r="X662" s="96"/>
      <c r="Y662" s="96"/>
      <c r="Z662" s="96"/>
      <c r="AA662" s="96"/>
      <c r="AB662" s="96"/>
      <c r="AC662" s="96"/>
      <c r="AD662" s="96"/>
      <c r="AE662" s="96"/>
      <c r="AF662" s="96"/>
      <c r="AG662" s="96"/>
      <c r="AH662" s="96"/>
      <c r="AI662" s="96"/>
    </row>
    <row r="663" spans="1:35" ht="21.75" customHeight="1">
      <c r="A663" s="207"/>
      <c r="B663" s="209" t="s">
        <v>703</v>
      </c>
      <c r="C663" s="206">
        <v>0</v>
      </c>
      <c r="D663" s="206">
        <v>1</v>
      </c>
      <c r="E663" s="206">
        <v>0</v>
      </c>
      <c r="F663" s="206">
        <v>0</v>
      </c>
      <c r="G663" s="206">
        <v>0</v>
      </c>
      <c r="H663" s="206">
        <v>1</v>
      </c>
      <c r="I663" s="207"/>
      <c r="J663" s="207"/>
      <c r="K663" s="208"/>
      <c r="L663" s="112">
        <v>1460100164158</v>
      </c>
      <c r="M663" s="112"/>
      <c r="N663" s="95">
        <f t="shared" si="8"/>
        <v>0</v>
      </c>
      <c r="O663" s="95"/>
      <c r="P663" s="96"/>
      <c r="Q663" s="96"/>
      <c r="R663" s="96"/>
      <c r="S663" s="96"/>
      <c r="T663" s="96"/>
      <c r="U663" s="96"/>
      <c r="V663" s="96"/>
      <c r="W663" s="96"/>
      <c r="X663" s="96"/>
      <c r="Y663" s="96"/>
      <c r="Z663" s="96"/>
      <c r="AA663" s="96"/>
      <c r="AB663" s="96"/>
      <c r="AC663" s="96"/>
      <c r="AD663" s="96"/>
      <c r="AE663" s="96"/>
      <c r="AF663" s="96"/>
      <c r="AG663" s="96"/>
      <c r="AH663" s="96"/>
      <c r="AI663" s="96"/>
    </row>
    <row r="664" spans="1:35" ht="21.75" customHeight="1">
      <c r="A664" s="207"/>
      <c r="B664" s="209" t="s">
        <v>704</v>
      </c>
      <c r="C664" s="206">
        <v>0</v>
      </c>
      <c r="D664" s="206">
        <v>1</v>
      </c>
      <c r="E664" s="206">
        <v>0</v>
      </c>
      <c r="F664" s="206">
        <v>0</v>
      </c>
      <c r="G664" s="206">
        <v>0</v>
      </c>
      <c r="H664" s="206">
        <v>1</v>
      </c>
      <c r="I664" s="207"/>
      <c r="J664" s="207"/>
      <c r="K664" s="208"/>
      <c r="L664" s="112">
        <v>1460200032580</v>
      </c>
      <c r="M664" s="112"/>
      <c r="N664" s="95">
        <f t="shared" si="8"/>
        <v>0</v>
      </c>
      <c r="O664" s="95"/>
      <c r="P664" s="96"/>
      <c r="Q664" s="96"/>
      <c r="R664" s="96"/>
      <c r="S664" s="96"/>
      <c r="T664" s="96"/>
      <c r="U664" s="96"/>
      <c r="V664" s="96"/>
      <c r="W664" s="96"/>
      <c r="X664" s="96"/>
      <c r="Y664" s="96"/>
      <c r="Z664" s="96"/>
      <c r="AA664" s="96"/>
      <c r="AB664" s="96"/>
      <c r="AC664" s="96"/>
      <c r="AD664" s="96"/>
      <c r="AE664" s="96"/>
      <c r="AF664" s="96"/>
      <c r="AG664" s="96"/>
      <c r="AH664" s="96"/>
      <c r="AI664" s="96"/>
    </row>
    <row r="665" spans="1:35" ht="21.75" customHeight="1">
      <c r="A665" s="207"/>
      <c r="B665" s="209" t="s">
        <v>705</v>
      </c>
      <c r="C665" s="206">
        <v>0</v>
      </c>
      <c r="D665" s="206">
        <v>1</v>
      </c>
      <c r="E665" s="206">
        <v>0</v>
      </c>
      <c r="F665" s="206">
        <v>0</v>
      </c>
      <c r="G665" s="206">
        <v>0</v>
      </c>
      <c r="H665" s="206">
        <v>1</v>
      </c>
      <c r="I665" s="207"/>
      <c r="J665" s="207"/>
      <c r="K665" s="208"/>
      <c r="L665" s="112">
        <v>1461300053458</v>
      </c>
      <c r="M665" s="112"/>
      <c r="N665" s="95">
        <f t="shared" si="8"/>
        <v>0</v>
      </c>
      <c r="O665" s="95"/>
      <c r="P665" s="96"/>
      <c r="Q665" s="96"/>
      <c r="R665" s="96"/>
      <c r="S665" s="96"/>
      <c r="T665" s="96"/>
      <c r="U665" s="96"/>
      <c r="V665" s="96"/>
      <c r="W665" s="96"/>
      <c r="X665" s="96"/>
      <c r="Y665" s="96"/>
      <c r="Z665" s="96"/>
      <c r="AA665" s="96"/>
      <c r="AB665" s="96"/>
      <c r="AC665" s="96"/>
      <c r="AD665" s="96"/>
      <c r="AE665" s="96"/>
      <c r="AF665" s="96"/>
      <c r="AG665" s="96"/>
      <c r="AH665" s="96"/>
      <c r="AI665" s="96"/>
    </row>
    <row r="666" spans="1:35" ht="21.75" customHeight="1">
      <c r="A666" s="207"/>
      <c r="B666" s="209" t="s">
        <v>706</v>
      </c>
      <c r="C666" s="206">
        <v>0</v>
      </c>
      <c r="D666" s="206">
        <v>1</v>
      </c>
      <c r="E666" s="206">
        <v>0</v>
      </c>
      <c r="F666" s="206">
        <v>0</v>
      </c>
      <c r="G666" s="206">
        <v>0</v>
      </c>
      <c r="H666" s="206">
        <v>1</v>
      </c>
      <c r="I666" s="207"/>
      <c r="J666" s="207"/>
      <c r="K666" s="208"/>
      <c r="L666" s="112">
        <v>1470600041641</v>
      </c>
      <c r="M666" s="112"/>
      <c r="N666" s="95">
        <f t="shared" si="8"/>
        <v>0</v>
      </c>
      <c r="O666" s="95"/>
      <c r="P666" s="96"/>
      <c r="Q666" s="96"/>
      <c r="R666" s="96"/>
      <c r="S666" s="96"/>
      <c r="T666" s="96"/>
      <c r="U666" s="96"/>
      <c r="V666" s="96"/>
      <c r="W666" s="96"/>
      <c r="X666" s="96"/>
      <c r="Y666" s="96"/>
      <c r="Z666" s="96"/>
      <c r="AA666" s="96"/>
      <c r="AB666" s="96"/>
      <c r="AC666" s="96"/>
      <c r="AD666" s="96"/>
      <c r="AE666" s="96"/>
      <c r="AF666" s="96"/>
      <c r="AG666" s="96"/>
      <c r="AH666" s="96"/>
      <c r="AI666" s="96"/>
    </row>
    <row r="667" spans="1:35" ht="21.75" customHeight="1">
      <c r="A667" s="207"/>
      <c r="B667" s="209" t="s">
        <v>707</v>
      </c>
      <c r="C667" s="206">
        <v>0</v>
      </c>
      <c r="D667" s="206">
        <v>1</v>
      </c>
      <c r="E667" s="206">
        <v>0</v>
      </c>
      <c r="F667" s="206">
        <v>0</v>
      </c>
      <c r="G667" s="206">
        <v>0</v>
      </c>
      <c r="H667" s="206">
        <v>1</v>
      </c>
      <c r="I667" s="207"/>
      <c r="J667" s="207"/>
      <c r="K667" s="208"/>
      <c r="L667" s="112">
        <v>1470800102805</v>
      </c>
      <c r="M667" s="112"/>
      <c r="N667" s="95">
        <f t="shared" si="8"/>
        <v>0</v>
      </c>
      <c r="O667" s="95"/>
      <c r="P667" s="96"/>
      <c r="Q667" s="96"/>
      <c r="R667" s="96"/>
      <c r="S667" s="96"/>
      <c r="T667" s="96"/>
      <c r="U667" s="96"/>
      <c r="V667" s="96"/>
      <c r="W667" s="96"/>
      <c r="X667" s="96"/>
      <c r="Y667" s="96"/>
      <c r="Z667" s="96"/>
      <c r="AA667" s="96"/>
      <c r="AB667" s="96"/>
      <c r="AC667" s="96"/>
      <c r="AD667" s="96"/>
      <c r="AE667" s="96"/>
      <c r="AF667" s="96"/>
      <c r="AG667" s="96"/>
      <c r="AH667" s="96"/>
      <c r="AI667" s="96"/>
    </row>
    <row r="668" spans="1:35" ht="21.75" customHeight="1">
      <c r="A668" s="207"/>
      <c r="B668" s="209" t="s">
        <v>708</v>
      </c>
      <c r="C668" s="206">
        <v>0</v>
      </c>
      <c r="D668" s="206">
        <v>1</v>
      </c>
      <c r="E668" s="206">
        <v>0</v>
      </c>
      <c r="F668" s="206">
        <v>0</v>
      </c>
      <c r="G668" s="206">
        <v>0</v>
      </c>
      <c r="H668" s="206">
        <v>1</v>
      </c>
      <c r="I668" s="207"/>
      <c r="J668" s="207"/>
      <c r="K668" s="208"/>
      <c r="L668" s="112">
        <v>1470800115320</v>
      </c>
      <c r="M668" s="112"/>
      <c r="N668" s="95">
        <f t="shared" si="8"/>
        <v>0</v>
      </c>
      <c r="O668" s="95"/>
      <c r="P668" s="96"/>
      <c r="Q668" s="96"/>
      <c r="R668" s="96"/>
      <c r="S668" s="96"/>
      <c r="T668" s="96"/>
      <c r="U668" s="96"/>
      <c r="V668" s="96"/>
      <c r="W668" s="96"/>
      <c r="X668" s="96"/>
      <c r="Y668" s="96"/>
      <c r="Z668" s="96"/>
      <c r="AA668" s="96"/>
      <c r="AB668" s="96"/>
      <c r="AC668" s="96"/>
      <c r="AD668" s="96"/>
      <c r="AE668" s="96"/>
      <c r="AF668" s="96"/>
      <c r="AG668" s="96"/>
      <c r="AH668" s="96"/>
      <c r="AI668" s="96"/>
    </row>
    <row r="669" spans="1:35" ht="21.75" customHeight="1">
      <c r="A669" s="207"/>
      <c r="B669" s="209" t="s">
        <v>709</v>
      </c>
      <c r="C669" s="206">
        <v>0</v>
      </c>
      <c r="D669" s="206">
        <v>1</v>
      </c>
      <c r="E669" s="206">
        <v>0</v>
      </c>
      <c r="F669" s="206">
        <v>0</v>
      </c>
      <c r="G669" s="206">
        <v>0</v>
      </c>
      <c r="H669" s="206">
        <v>1</v>
      </c>
      <c r="I669" s="207"/>
      <c r="J669" s="207"/>
      <c r="K669" s="208"/>
      <c r="L669" s="112">
        <v>1470900060306</v>
      </c>
      <c r="M669" s="112"/>
      <c r="N669" s="95">
        <f t="shared" si="8"/>
        <v>0</v>
      </c>
      <c r="O669" s="95"/>
      <c r="P669" s="96"/>
      <c r="Q669" s="96"/>
      <c r="R669" s="96"/>
      <c r="S669" s="96"/>
      <c r="T669" s="96"/>
      <c r="U669" s="96"/>
      <c r="V669" s="96"/>
      <c r="W669" s="96"/>
      <c r="X669" s="96"/>
      <c r="Y669" s="96"/>
      <c r="Z669" s="96"/>
      <c r="AA669" s="96"/>
      <c r="AB669" s="96"/>
      <c r="AC669" s="96"/>
      <c r="AD669" s="96"/>
      <c r="AE669" s="96"/>
      <c r="AF669" s="96"/>
      <c r="AG669" s="96"/>
      <c r="AH669" s="96"/>
      <c r="AI669" s="96"/>
    </row>
    <row r="670" spans="1:35" ht="21.75" customHeight="1">
      <c r="A670" s="207"/>
      <c r="B670" s="209" t="s">
        <v>710</v>
      </c>
      <c r="C670" s="206">
        <v>0</v>
      </c>
      <c r="D670" s="206">
        <v>1</v>
      </c>
      <c r="E670" s="206">
        <v>0</v>
      </c>
      <c r="F670" s="206">
        <v>0</v>
      </c>
      <c r="G670" s="206">
        <v>0</v>
      </c>
      <c r="H670" s="206">
        <v>1</v>
      </c>
      <c r="I670" s="207"/>
      <c r="J670" s="207"/>
      <c r="K670" s="208"/>
      <c r="L670" s="112">
        <v>1479900076120</v>
      </c>
      <c r="M670" s="112"/>
      <c r="N670" s="95">
        <f t="shared" si="8"/>
        <v>0</v>
      </c>
      <c r="O670" s="95"/>
      <c r="P670" s="96"/>
      <c r="Q670" s="96"/>
      <c r="R670" s="96"/>
      <c r="S670" s="96"/>
      <c r="T670" s="96"/>
      <c r="U670" s="96"/>
      <c r="V670" s="96"/>
      <c r="W670" s="96"/>
      <c r="X670" s="96"/>
      <c r="Y670" s="96"/>
      <c r="Z670" s="96"/>
      <c r="AA670" s="96"/>
      <c r="AB670" s="96"/>
      <c r="AC670" s="96"/>
      <c r="AD670" s="96"/>
      <c r="AE670" s="96"/>
      <c r="AF670" s="96"/>
      <c r="AG670" s="96"/>
      <c r="AH670" s="96"/>
      <c r="AI670" s="96"/>
    </row>
    <row r="671" spans="1:35" ht="21.75" customHeight="1">
      <c r="A671" s="207"/>
      <c r="B671" s="209" t="s">
        <v>711</v>
      </c>
      <c r="C671" s="206">
        <v>0</v>
      </c>
      <c r="D671" s="206">
        <v>1</v>
      </c>
      <c r="E671" s="206">
        <v>0</v>
      </c>
      <c r="F671" s="206">
        <v>0</v>
      </c>
      <c r="G671" s="206">
        <v>0</v>
      </c>
      <c r="H671" s="206">
        <v>1</v>
      </c>
      <c r="I671" s="207"/>
      <c r="J671" s="207"/>
      <c r="K671" s="208"/>
      <c r="L671" s="112">
        <v>1479900088012</v>
      </c>
      <c r="M671" s="112"/>
      <c r="N671" s="95">
        <f t="shared" si="8"/>
        <v>0</v>
      </c>
      <c r="O671" s="95"/>
      <c r="P671" s="96"/>
      <c r="Q671" s="96"/>
      <c r="R671" s="96"/>
      <c r="S671" s="96"/>
      <c r="T671" s="96"/>
      <c r="U671" s="96"/>
      <c r="V671" s="96"/>
      <c r="W671" s="96"/>
      <c r="X671" s="96"/>
      <c r="Y671" s="96"/>
      <c r="Z671" s="96"/>
      <c r="AA671" s="96"/>
      <c r="AB671" s="96"/>
      <c r="AC671" s="96"/>
      <c r="AD671" s="96"/>
      <c r="AE671" s="96"/>
      <c r="AF671" s="96"/>
      <c r="AG671" s="96"/>
      <c r="AH671" s="96"/>
      <c r="AI671" s="96"/>
    </row>
    <row r="672" spans="1:35" ht="21.75" customHeight="1">
      <c r="A672" s="207"/>
      <c r="B672" s="209" t="s">
        <v>712</v>
      </c>
      <c r="C672" s="206">
        <v>0</v>
      </c>
      <c r="D672" s="206">
        <v>1</v>
      </c>
      <c r="E672" s="206">
        <v>0</v>
      </c>
      <c r="F672" s="206">
        <v>0</v>
      </c>
      <c r="G672" s="206">
        <v>0</v>
      </c>
      <c r="H672" s="206">
        <v>1</v>
      </c>
      <c r="I672" s="207"/>
      <c r="J672" s="207"/>
      <c r="K672" s="208"/>
      <c r="L672" s="112">
        <v>1479900100594</v>
      </c>
      <c r="M672" s="112"/>
      <c r="N672" s="95">
        <f t="shared" si="8"/>
        <v>0</v>
      </c>
      <c r="O672" s="95"/>
      <c r="P672" s="96"/>
      <c r="Q672" s="96"/>
      <c r="R672" s="96"/>
      <c r="S672" s="96"/>
      <c r="T672" s="96"/>
      <c r="U672" s="96"/>
      <c r="V672" s="96"/>
      <c r="W672" s="96"/>
      <c r="X672" s="96"/>
      <c r="Y672" s="96"/>
      <c r="Z672" s="96"/>
      <c r="AA672" s="96"/>
      <c r="AB672" s="96"/>
      <c r="AC672" s="96"/>
      <c r="AD672" s="96"/>
      <c r="AE672" s="96"/>
      <c r="AF672" s="96"/>
      <c r="AG672" s="96"/>
      <c r="AH672" s="96"/>
      <c r="AI672" s="96"/>
    </row>
    <row r="673" spans="1:35" ht="21.75" customHeight="1">
      <c r="A673" s="207"/>
      <c r="B673" s="209" t="s">
        <v>713</v>
      </c>
      <c r="C673" s="206">
        <v>0</v>
      </c>
      <c r="D673" s="206">
        <v>1</v>
      </c>
      <c r="E673" s="206">
        <v>0</v>
      </c>
      <c r="F673" s="206">
        <v>0</v>
      </c>
      <c r="G673" s="206">
        <v>0</v>
      </c>
      <c r="H673" s="206">
        <v>1</v>
      </c>
      <c r="I673" s="207"/>
      <c r="J673" s="207"/>
      <c r="K673" s="208"/>
      <c r="L673" s="112">
        <v>1479900130132</v>
      </c>
      <c r="M673" s="112"/>
      <c r="N673" s="95">
        <f t="shared" si="8"/>
        <v>0</v>
      </c>
      <c r="O673" s="95"/>
      <c r="P673" s="96"/>
      <c r="Q673" s="96"/>
      <c r="R673" s="96"/>
      <c r="S673" s="96"/>
      <c r="T673" s="96"/>
      <c r="U673" s="96"/>
      <c r="V673" s="96"/>
      <c r="W673" s="96"/>
      <c r="X673" s="96"/>
      <c r="Y673" s="96"/>
      <c r="Z673" s="96"/>
      <c r="AA673" s="96"/>
      <c r="AB673" s="96"/>
      <c r="AC673" s="96"/>
      <c r="AD673" s="96"/>
      <c r="AE673" s="96"/>
      <c r="AF673" s="96"/>
      <c r="AG673" s="96"/>
      <c r="AH673" s="96"/>
      <c r="AI673" s="96"/>
    </row>
    <row r="674" spans="1:35" ht="21.75" customHeight="1">
      <c r="A674" s="207"/>
      <c r="B674" s="209" t="s">
        <v>714</v>
      </c>
      <c r="C674" s="206">
        <v>0</v>
      </c>
      <c r="D674" s="206">
        <v>1</v>
      </c>
      <c r="E674" s="206">
        <v>0</v>
      </c>
      <c r="F674" s="206">
        <v>0</v>
      </c>
      <c r="G674" s="206">
        <v>0</v>
      </c>
      <c r="H674" s="206">
        <v>1</v>
      </c>
      <c r="I674" s="207"/>
      <c r="J674" s="207"/>
      <c r="K674" s="208"/>
      <c r="L674" s="112">
        <v>1479900212431</v>
      </c>
      <c r="M674" s="112"/>
      <c r="N674" s="95">
        <f t="shared" si="8"/>
        <v>0</v>
      </c>
      <c r="O674" s="95"/>
      <c r="P674" s="96"/>
      <c r="Q674" s="96"/>
      <c r="R674" s="96"/>
      <c r="S674" s="96"/>
      <c r="T674" s="96"/>
      <c r="U674" s="96"/>
      <c r="V674" s="96"/>
      <c r="W674" s="96"/>
      <c r="X674" s="96"/>
      <c r="Y674" s="96"/>
      <c r="Z674" s="96"/>
      <c r="AA674" s="96"/>
      <c r="AB674" s="96"/>
      <c r="AC674" s="96"/>
      <c r="AD674" s="96"/>
      <c r="AE674" s="96"/>
      <c r="AF674" s="96"/>
      <c r="AG674" s="96"/>
      <c r="AH674" s="96"/>
      <c r="AI674" s="96"/>
    </row>
    <row r="675" spans="1:35" ht="21.75" customHeight="1">
      <c r="A675" s="207"/>
      <c r="B675" s="209" t="s">
        <v>715</v>
      </c>
      <c r="C675" s="206">
        <v>0</v>
      </c>
      <c r="D675" s="206">
        <v>1</v>
      </c>
      <c r="E675" s="206">
        <v>0</v>
      </c>
      <c r="F675" s="206">
        <v>0</v>
      </c>
      <c r="G675" s="206">
        <v>0</v>
      </c>
      <c r="H675" s="206">
        <v>1</v>
      </c>
      <c r="I675" s="207"/>
      <c r="J675" s="207"/>
      <c r="K675" s="208"/>
      <c r="L675" s="112">
        <v>1480100131497</v>
      </c>
      <c r="M675" s="112"/>
      <c r="N675" s="95">
        <f t="shared" si="8"/>
        <v>0</v>
      </c>
      <c r="O675" s="95"/>
      <c r="P675" s="96"/>
      <c r="Q675" s="96"/>
      <c r="R675" s="96"/>
      <c r="S675" s="96"/>
      <c r="T675" s="96"/>
      <c r="U675" s="96"/>
      <c r="V675" s="96"/>
      <c r="W675" s="96"/>
      <c r="X675" s="96"/>
      <c r="Y675" s="96"/>
      <c r="Z675" s="96"/>
      <c r="AA675" s="96"/>
      <c r="AB675" s="96"/>
      <c r="AC675" s="96"/>
      <c r="AD675" s="96"/>
      <c r="AE675" s="96"/>
      <c r="AF675" s="96"/>
      <c r="AG675" s="96"/>
      <c r="AH675" s="96"/>
      <c r="AI675" s="96"/>
    </row>
    <row r="676" spans="1:35" ht="21.75" customHeight="1">
      <c r="A676" s="207"/>
      <c r="B676" s="209" t="s">
        <v>716</v>
      </c>
      <c r="C676" s="206">
        <v>0</v>
      </c>
      <c r="D676" s="206">
        <v>1</v>
      </c>
      <c r="E676" s="206">
        <v>0</v>
      </c>
      <c r="F676" s="206">
        <v>0</v>
      </c>
      <c r="G676" s="206">
        <v>0</v>
      </c>
      <c r="H676" s="206">
        <v>1</v>
      </c>
      <c r="I676" s="207"/>
      <c r="J676" s="207"/>
      <c r="K676" s="208"/>
      <c r="L676" s="112">
        <v>1480200088658</v>
      </c>
      <c r="M676" s="112"/>
      <c r="N676" s="95">
        <f t="shared" si="8"/>
        <v>0</v>
      </c>
      <c r="O676" s="95"/>
      <c r="P676" s="96"/>
      <c r="Q676" s="96"/>
      <c r="R676" s="96"/>
      <c r="S676" s="96"/>
      <c r="T676" s="96"/>
      <c r="U676" s="96"/>
      <c r="V676" s="96"/>
      <c r="W676" s="96"/>
      <c r="X676" s="96"/>
      <c r="Y676" s="96"/>
      <c r="Z676" s="96"/>
      <c r="AA676" s="96"/>
      <c r="AB676" s="96"/>
      <c r="AC676" s="96"/>
      <c r="AD676" s="96"/>
      <c r="AE676" s="96"/>
      <c r="AF676" s="96"/>
      <c r="AG676" s="96"/>
      <c r="AH676" s="96"/>
      <c r="AI676" s="96"/>
    </row>
    <row r="677" spans="1:35" ht="21.75" customHeight="1">
      <c r="A677" s="207"/>
      <c r="B677" s="209" t="s">
        <v>717</v>
      </c>
      <c r="C677" s="206">
        <v>0</v>
      </c>
      <c r="D677" s="206">
        <v>1</v>
      </c>
      <c r="E677" s="206">
        <v>0</v>
      </c>
      <c r="F677" s="206">
        <v>0</v>
      </c>
      <c r="G677" s="206">
        <v>0</v>
      </c>
      <c r="H677" s="206">
        <v>1</v>
      </c>
      <c r="I677" s="207"/>
      <c r="J677" s="207"/>
      <c r="K677" s="208"/>
      <c r="L677" s="112">
        <v>1480400042139</v>
      </c>
      <c r="M677" s="112"/>
      <c r="N677" s="95">
        <f t="shared" si="8"/>
        <v>0</v>
      </c>
      <c r="O677" s="95"/>
      <c r="P677" s="96"/>
      <c r="Q677" s="96"/>
      <c r="R677" s="96"/>
      <c r="S677" s="96"/>
      <c r="T677" s="96"/>
      <c r="U677" s="96"/>
      <c r="V677" s="96"/>
      <c r="W677" s="96"/>
      <c r="X677" s="96"/>
      <c r="Y677" s="96"/>
      <c r="Z677" s="96"/>
      <c r="AA677" s="96"/>
      <c r="AB677" s="96"/>
      <c r="AC677" s="96"/>
      <c r="AD677" s="96"/>
      <c r="AE677" s="96"/>
      <c r="AF677" s="96"/>
      <c r="AG677" s="96"/>
      <c r="AH677" s="96"/>
      <c r="AI677" s="96"/>
    </row>
    <row r="678" spans="1:35" ht="21.75" customHeight="1">
      <c r="A678" s="207"/>
      <c r="B678" s="209" t="s">
        <v>718</v>
      </c>
      <c r="C678" s="206">
        <v>0</v>
      </c>
      <c r="D678" s="206">
        <v>1</v>
      </c>
      <c r="E678" s="206">
        <v>0</v>
      </c>
      <c r="F678" s="206">
        <v>0</v>
      </c>
      <c r="G678" s="206">
        <v>0</v>
      </c>
      <c r="H678" s="206">
        <v>1</v>
      </c>
      <c r="I678" s="207"/>
      <c r="J678" s="207"/>
      <c r="K678" s="208"/>
      <c r="L678" s="112">
        <v>1480700083086</v>
      </c>
      <c r="M678" s="112"/>
      <c r="N678" s="95">
        <f t="shared" si="8"/>
        <v>0</v>
      </c>
      <c r="O678" s="95"/>
      <c r="P678" s="96"/>
      <c r="Q678" s="96"/>
      <c r="R678" s="96"/>
      <c r="S678" s="96"/>
      <c r="T678" s="96"/>
      <c r="U678" s="96"/>
      <c r="V678" s="96"/>
      <c r="W678" s="96"/>
      <c r="X678" s="96"/>
      <c r="Y678" s="96"/>
      <c r="Z678" s="96"/>
      <c r="AA678" s="96"/>
      <c r="AB678" s="96"/>
      <c r="AC678" s="96"/>
      <c r="AD678" s="96"/>
      <c r="AE678" s="96"/>
      <c r="AF678" s="96"/>
      <c r="AG678" s="96"/>
      <c r="AH678" s="96"/>
      <c r="AI678" s="96"/>
    </row>
    <row r="679" spans="1:35" ht="21.75" customHeight="1">
      <c r="A679" s="207"/>
      <c r="B679" s="209" t="s">
        <v>719</v>
      </c>
      <c r="C679" s="206">
        <v>0</v>
      </c>
      <c r="D679" s="206">
        <v>1</v>
      </c>
      <c r="E679" s="206">
        <v>0</v>
      </c>
      <c r="F679" s="206">
        <v>0</v>
      </c>
      <c r="G679" s="206">
        <v>0</v>
      </c>
      <c r="H679" s="206">
        <v>1</v>
      </c>
      <c r="I679" s="207"/>
      <c r="J679" s="207"/>
      <c r="K679" s="208"/>
      <c r="L679" s="112">
        <v>1480800060754</v>
      </c>
      <c r="M679" s="112"/>
      <c r="N679" s="95">
        <f t="shared" si="8"/>
        <v>0</v>
      </c>
      <c r="O679" s="95"/>
      <c r="P679" s="96"/>
      <c r="Q679" s="96"/>
      <c r="R679" s="96"/>
      <c r="S679" s="96"/>
      <c r="T679" s="96"/>
      <c r="U679" s="96"/>
      <c r="V679" s="96"/>
      <c r="W679" s="96"/>
      <c r="X679" s="96"/>
      <c r="Y679" s="96"/>
      <c r="Z679" s="96"/>
      <c r="AA679" s="96"/>
      <c r="AB679" s="96"/>
      <c r="AC679" s="96"/>
      <c r="AD679" s="96"/>
      <c r="AE679" s="96"/>
      <c r="AF679" s="96"/>
      <c r="AG679" s="96"/>
      <c r="AH679" s="96"/>
      <c r="AI679" s="96"/>
    </row>
    <row r="680" spans="1:35" ht="21.75" customHeight="1">
      <c r="A680" s="207"/>
      <c r="B680" s="209" t="s">
        <v>720</v>
      </c>
      <c r="C680" s="206">
        <v>0</v>
      </c>
      <c r="D680" s="206">
        <v>1</v>
      </c>
      <c r="E680" s="206">
        <v>0</v>
      </c>
      <c r="F680" s="206">
        <v>0</v>
      </c>
      <c r="G680" s="206">
        <v>0</v>
      </c>
      <c r="H680" s="206">
        <v>1</v>
      </c>
      <c r="I680" s="207"/>
      <c r="J680" s="207"/>
      <c r="K680" s="208"/>
      <c r="L680" s="112">
        <v>1480800061483</v>
      </c>
      <c r="M680" s="112"/>
      <c r="N680" s="95">
        <f t="shared" si="8"/>
        <v>0</v>
      </c>
      <c r="O680" s="95"/>
      <c r="P680" s="96"/>
      <c r="Q680" s="96"/>
      <c r="R680" s="96"/>
      <c r="S680" s="96"/>
      <c r="T680" s="96"/>
      <c r="U680" s="96"/>
      <c r="V680" s="96"/>
      <c r="W680" s="96"/>
      <c r="X680" s="96"/>
      <c r="Y680" s="96"/>
      <c r="Z680" s="96"/>
      <c r="AA680" s="96"/>
      <c r="AB680" s="96"/>
      <c r="AC680" s="96"/>
      <c r="AD680" s="96"/>
      <c r="AE680" s="96"/>
      <c r="AF680" s="96"/>
      <c r="AG680" s="96"/>
      <c r="AH680" s="96"/>
      <c r="AI680" s="96"/>
    </row>
    <row r="681" spans="1:35" ht="21.75" customHeight="1">
      <c r="A681" s="207"/>
      <c r="B681" s="209" t="s">
        <v>722</v>
      </c>
      <c r="C681" s="206">
        <v>0</v>
      </c>
      <c r="D681" s="206">
        <v>1</v>
      </c>
      <c r="E681" s="206">
        <v>0</v>
      </c>
      <c r="F681" s="206">
        <v>0</v>
      </c>
      <c r="G681" s="206">
        <v>0</v>
      </c>
      <c r="H681" s="206">
        <v>1</v>
      </c>
      <c r="I681" s="207"/>
      <c r="J681" s="207"/>
      <c r="K681" s="208"/>
      <c r="L681" s="112">
        <v>1489900023328</v>
      </c>
      <c r="M681" s="112"/>
      <c r="N681" s="95">
        <f t="shared" si="8"/>
        <v>0</v>
      </c>
      <c r="O681" s="95"/>
      <c r="P681" s="96"/>
      <c r="Q681" s="96"/>
      <c r="R681" s="96"/>
      <c r="S681" s="96"/>
      <c r="T681" s="96"/>
      <c r="U681" s="96"/>
      <c r="V681" s="96"/>
      <c r="W681" s="96"/>
      <c r="X681" s="96"/>
      <c r="Y681" s="96"/>
      <c r="Z681" s="96"/>
      <c r="AA681" s="96"/>
      <c r="AB681" s="96"/>
      <c r="AC681" s="96"/>
      <c r="AD681" s="96"/>
      <c r="AE681" s="96"/>
      <c r="AF681" s="96"/>
      <c r="AG681" s="96"/>
      <c r="AH681" s="96"/>
      <c r="AI681" s="96"/>
    </row>
    <row r="682" spans="1:35" ht="21.75" customHeight="1">
      <c r="A682" s="207"/>
      <c r="B682" s="209" t="s">
        <v>723</v>
      </c>
      <c r="C682" s="206">
        <v>0</v>
      </c>
      <c r="D682" s="206">
        <v>1</v>
      </c>
      <c r="E682" s="206">
        <v>0</v>
      </c>
      <c r="F682" s="206">
        <v>0</v>
      </c>
      <c r="G682" s="206">
        <v>0</v>
      </c>
      <c r="H682" s="206">
        <v>1</v>
      </c>
      <c r="I682" s="207"/>
      <c r="J682" s="207"/>
      <c r="K682" s="208"/>
      <c r="L682" s="112">
        <v>1489900123861</v>
      </c>
      <c r="M682" s="112"/>
      <c r="N682" s="95">
        <f t="shared" si="8"/>
        <v>0</v>
      </c>
      <c r="O682" s="95"/>
      <c r="P682" s="96"/>
      <c r="Q682" s="96"/>
      <c r="R682" s="96"/>
      <c r="S682" s="96"/>
      <c r="T682" s="96"/>
      <c r="U682" s="96"/>
      <c r="V682" s="96"/>
      <c r="W682" s="96"/>
      <c r="X682" s="96"/>
      <c r="Y682" s="96"/>
      <c r="Z682" s="96"/>
      <c r="AA682" s="96"/>
      <c r="AB682" s="96"/>
      <c r="AC682" s="96"/>
      <c r="AD682" s="96"/>
      <c r="AE682" s="96"/>
      <c r="AF682" s="96"/>
      <c r="AG682" s="96"/>
      <c r="AH682" s="96"/>
      <c r="AI682" s="96"/>
    </row>
    <row r="683" spans="1:35" ht="21.75" customHeight="1">
      <c r="A683" s="207"/>
      <c r="B683" s="209" t="s">
        <v>724</v>
      </c>
      <c r="C683" s="206">
        <v>0</v>
      </c>
      <c r="D683" s="206">
        <v>1</v>
      </c>
      <c r="E683" s="206">
        <v>0</v>
      </c>
      <c r="F683" s="206">
        <v>0</v>
      </c>
      <c r="G683" s="206">
        <v>0</v>
      </c>
      <c r="H683" s="206">
        <v>1</v>
      </c>
      <c r="I683" s="207"/>
      <c r="J683" s="207"/>
      <c r="K683" s="208"/>
      <c r="L683" s="112">
        <v>1489900127468</v>
      </c>
      <c r="M683" s="112"/>
      <c r="N683" s="95">
        <f t="shared" si="8"/>
        <v>0</v>
      </c>
      <c r="O683" s="95"/>
      <c r="P683" s="96"/>
      <c r="Q683" s="96"/>
      <c r="R683" s="96"/>
      <c r="S683" s="96"/>
      <c r="T683" s="96"/>
      <c r="U683" s="96"/>
      <c r="V683" s="96"/>
      <c r="W683" s="96"/>
      <c r="X683" s="96"/>
      <c r="Y683" s="96"/>
      <c r="Z683" s="96"/>
      <c r="AA683" s="96"/>
      <c r="AB683" s="96"/>
      <c r="AC683" s="96"/>
      <c r="AD683" s="96"/>
      <c r="AE683" s="96"/>
      <c r="AF683" s="96"/>
      <c r="AG683" s="96"/>
      <c r="AH683" s="96"/>
      <c r="AI683" s="96"/>
    </row>
    <row r="684" spans="1:35" ht="21.75" customHeight="1">
      <c r="A684" s="207"/>
      <c r="B684" s="209" t="s">
        <v>725</v>
      </c>
      <c r="C684" s="206">
        <v>0</v>
      </c>
      <c r="D684" s="206">
        <v>1</v>
      </c>
      <c r="E684" s="206">
        <v>0</v>
      </c>
      <c r="F684" s="206">
        <v>0</v>
      </c>
      <c r="G684" s="206">
        <v>0</v>
      </c>
      <c r="H684" s="206">
        <v>1</v>
      </c>
      <c r="I684" s="207"/>
      <c r="J684" s="207"/>
      <c r="K684" s="208"/>
      <c r="L684" s="112">
        <v>1739900368497</v>
      </c>
      <c r="M684" s="112"/>
      <c r="N684" s="95">
        <f t="shared" si="8"/>
        <v>0</v>
      </c>
      <c r="O684" s="95"/>
      <c r="P684" s="96"/>
      <c r="Q684" s="96"/>
      <c r="R684" s="96"/>
      <c r="S684" s="96"/>
      <c r="T684" s="96"/>
      <c r="U684" s="96"/>
      <c r="V684" s="96"/>
      <c r="W684" s="96"/>
      <c r="X684" s="96"/>
      <c r="Y684" s="96"/>
      <c r="Z684" s="96"/>
      <c r="AA684" s="96"/>
      <c r="AB684" s="96"/>
      <c r="AC684" s="96"/>
      <c r="AD684" s="96"/>
      <c r="AE684" s="96"/>
      <c r="AF684" s="96"/>
      <c r="AG684" s="96"/>
      <c r="AH684" s="96"/>
      <c r="AI684" s="96"/>
    </row>
    <row r="685" spans="1:35" ht="21.75" customHeight="1">
      <c r="A685" s="207"/>
      <c r="B685" s="209" t="s">
        <v>726</v>
      </c>
      <c r="C685" s="206">
        <v>0</v>
      </c>
      <c r="D685" s="206">
        <v>1</v>
      </c>
      <c r="E685" s="206">
        <v>0</v>
      </c>
      <c r="F685" s="206">
        <v>0</v>
      </c>
      <c r="G685" s="206">
        <v>0</v>
      </c>
      <c r="H685" s="206">
        <v>1</v>
      </c>
      <c r="I685" s="207"/>
      <c r="J685" s="207"/>
      <c r="K685" s="208"/>
      <c r="L685" s="112">
        <v>3460500941000</v>
      </c>
      <c r="M685" s="112"/>
      <c r="N685" s="95">
        <f t="shared" si="8"/>
        <v>0</v>
      </c>
      <c r="O685" s="95"/>
      <c r="P685" s="96"/>
      <c r="Q685" s="96"/>
      <c r="R685" s="96"/>
      <c r="S685" s="96"/>
      <c r="T685" s="96"/>
      <c r="U685" s="96"/>
      <c r="V685" s="96"/>
      <c r="W685" s="96"/>
      <c r="X685" s="96"/>
      <c r="Y685" s="96"/>
      <c r="Z685" s="96"/>
      <c r="AA685" s="96"/>
      <c r="AB685" s="96"/>
      <c r="AC685" s="96"/>
      <c r="AD685" s="96"/>
      <c r="AE685" s="96"/>
      <c r="AF685" s="96"/>
      <c r="AG685" s="96"/>
      <c r="AH685" s="96"/>
      <c r="AI685" s="96"/>
    </row>
    <row r="686" spans="1:35" ht="21.75" customHeight="1">
      <c r="A686" s="207"/>
      <c r="B686" s="209" t="s">
        <v>727</v>
      </c>
      <c r="C686" s="206">
        <v>0</v>
      </c>
      <c r="D686" s="206">
        <v>1</v>
      </c>
      <c r="E686" s="206">
        <v>0</v>
      </c>
      <c r="F686" s="206">
        <v>0</v>
      </c>
      <c r="G686" s="206">
        <v>0</v>
      </c>
      <c r="H686" s="206">
        <v>1</v>
      </c>
      <c r="I686" s="207"/>
      <c r="J686" s="207"/>
      <c r="K686" s="208"/>
      <c r="L686" s="112">
        <v>3470101446714</v>
      </c>
      <c r="M686" s="112"/>
      <c r="N686" s="95">
        <f t="shared" si="8"/>
        <v>0</v>
      </c>
      <c r="O686" s="95"/>
      <c r="P686" s="96"/>
      <c r="Q686" s="96"/>
      <c r="R686" s="96"/>
      <c r="S686" s="96"/>
      <c r="T686" s="96"/>
      <c r="U686" s="96"/>
      <c r="V686" s="96"/>
      <c r="W686" s="96"/>
      <c r="X686" s="96"/>
      <c r="Y686" s="96"/>
      <c r="Z686" s="96"/>
      <c r="AA686" s="96"/>
      <c r="AB686" s="96"/>
      <c r="AC686" s="96"/>
      <c r="AD686" s="96"/>
      <c r="AE686" s="96"/>
      <c r="AF686" s="96"/>
      <c r="AG686" s="96"/>
      <c r="AH686" s="96"/>
      <c r="AI686" s="96"/>
    </row>
    <row r="687" spans="1:35" ht="21.75" customHeight="1">
      <c r="A687" s="207"/>
      <c r="B687" s="209" t="s">
        <v>901</v>
      </c>
      <c r="C687" s="206">
        <v>0</v>
      </c>
      <c r="D687" s="206">
        <v>1</v>
      </c>
      <c r="E687" s="206">
        <v>0</v>
      </c>
      <c r="F687" s="206">
        <v>0</v>
      </c>
      <c r="G687" s="206">
        <v>0</v>
      </c>
      <c r="H687" s="206">
        <v>1</v>
      </c>
      <c r="I687" s="207"/>
      <c r="J687" s="207"/>
      <c r="K687" s="208"/>
      <c r="L687" s="112">
        <v>3470900196727</v>
      </c>
      <c r="M687" s="112"/>
      <c r="N687" s="95">
        <f t="shared" si="8"/>
        <v>0</v>
      </c>
      <c r="O687" s="95"/>
      <c r="P687" s="96"/>
      <c r="Q687" s="96"/>
      <c r="R687" s="96"/>
      <c r="S687" s="96"/>
      <c r="T687" s="96"/>
      <c r="U687" s="96"/>
      <c r="V687" s="96"/>
      <c r="W687" s="96"/>
      <c r="X687" s="96"/>
      <c r="Y687" s="96"/>
      <c r="Z687" s="96"/>
      <c r="AA687" s="96"/>
      <c r="AB687" s="96"/>
      <c r="AC687" s="96"/>
      <c r="AD687" s="96"/>
      <c r="AE687" s="96"/>
      <c r="AF687" s="96"/>
      <c r="AG687" s="96"/>
      <c r="AH687" s="96"/>
      <c r="AI687" s="96"/>
    </row>
    <row r="688" spans="1:35" ht="21.75" customHeight="1">
      <c r="A688" s="207"/>
      <c r="B688" s="209" t="s">
        <v>902</v>
      </c>
      <c r="C688" s="206">
        <v>0</v>
      </c>
      <c r="D688" s="206">
        <v>0</v>
      </c>
      <c r="E688" s="206">
        <v>1</v>
      </c>
      <c r="F688" s="206">
        <v>0</v>
      </c>
      <c r="G688" s="206">
        <v>0</v>
      </c>
      <c r="H688" s="206">
        <v>1</v>
      </c>
      <c r="I688" s="207"/>
      <c r="J688" s="207"/>
      <c r="K688" s="208"/>
      <c r="L688" s="112" t="s">
        <v>903</v>
      </c>
      <c r="M688" s="112"/>
      <c r="N688" s="95">
        <f t="shared" si="8"/>
        <v>0</v>
      </c>
      <c r="O688" s="95"/>
      <c r="P688" s="96"/>
      <c r="Q688" s="96"/>
      <c r="R688" s="96"/>
      <c r="S688" s="96"/>
      <c r="T688" s="96"/>
      <c r="U688" s="96"/>
      <c r="V688" s="96"/>
      <c r="W688" s="96"/>
      <c r="X688" s="96"/>
      <c r="Y688" s="96"/>
      <c r="Z688" s="96"/>
      <c r="AA688" s="96"/>
      <c r="AB688" s="96"/>
      <c r="AC688" s="96"/>
      <c r="AD688" s="96"/>
      <c r="AE688" s="96"/>
      <c r="AF688" s="96"/>
      <c r="AG688" s="96"/>
      <c r="AH688" s="96"/>
      <c r="AI688" s="96"/>
    </row>
    <row r="689" spans="1:35" ht="21.75" customHeight="1">
      <c r="A689" s="107"/>
      <c r="B689" s="108"/>
      <c r="C689" s="110"/>
      <c r="D689" s="110"/>
      <c r="E689" s="110"/>
      <c r="F689" s="110"/>
      <c r="G689" s="110"/>
      <c r="H689" s="110"/>
      <c r="I689" s="107"/>
      <c r="J689" s="107"/>
      <c r="K689" s="96"/>
      <c r="L689" s="112"/>
      <c r="M689" s="112"/>
      <c r="N689" s="95"/>
      <c r="O689" s="95"/>
      <c r="P689" s="96"/>
      <c r="Q689" s="96"/>
      <c r="R689" s="96"/>
      <c r="S689" s="96"/>
      <c r="T689" s="96"/>
      <c r="U689" s="96"/>
      <c r="V689" s="96"/>
      <c r="W689" s="96"/>
      <c r="X689" s="96"/>
      <c r="Y689" s="96"/>
      <c r="Z689" s="96"/>
      <c r="AA689" s="96"/>
      <c r="AB689" s="96"/>
      <c r="AC689" s="96"/>
      <c r="AD689" s="96"/>
      <c r="AE689" s="96"/>
      <c r="AF689" s="96"/>
      <c r="AG689" s="96"/>
      <c r="AH689" s="96"/>
      <c r="AI689" s="96"/>
    </row>
    <row r="690" spans="1:35" ht="21.75" customHeight="1">
      <c r="A690" s="1"/>
      <c r="B690" s="64"/>
      <c r="C690" s="66"/>
      <c r="D690" s="66"/>
      <c r="E690" s="66"/>
      <c r="F690" s="66"/>
      <c r="G690" s="66"/>
      <c r="H690" s="66"/>
      <c r="I690" s="1"/>
      <c r="J690" s="1"/>
      <c r="K690" s="5"/>
      <c r="L690" s="8"/>
      <c r="M690" s="8"/>
      <c r="N690" s="68"/>
      <c r="O690" s="68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1:35" ht="21.75" customHeight="1">
      <c r="A691" s="1"/>
      <c r="B691" s="64"/>
      <c r="C691" s="66"/>
      <c r="D691" s="66"/>
      <c r="E691" s="66"/>
      <c r="F691" s="66"/>
      <c r="G691" s="66"/>
      <c r="H691" s="66"/>
      <c r="I691" s="1"/>
      <c r="J691" s="1"/>
      <c r="K691" s="5"/>
      <c r="L691" s="8"/>
      <c r="M691" s="8"/>
      <c r="N691" s="68"/>
      <c r="O691" s="68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1:35" ht="21.75" customHeight="1">
      <c r="A692" s="1"/>
      <c r="B692" s="64"/>
      <c r="C692" s="66"/>
      <c r="D692" s="66"/>
      <c r="E692" s="66"/>
      <c r="F692" s="66"/>
      <c r="G692" s="66"/>
      <c r="H692" s="66"/>
      <c r="I692" s="1"/>
      <c r="J692" s="1"/>
      <c r="K692" s="5"/>
      <c r="L692" s="8"/>
      <c r="M692" s="8"/>
      <c r="N692" s="68"/>
      <c r="O692" s="68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1:35" ht="21.75" customHeight="1">
      <c r="A693" s="1"/>
      <c r="B693" s="64"/>
      <c r="C693" s="66"/>
      <c r="D693" s="66"/>
      <c r="E693" s="66"/>
      <c r="F693" s="66"/>
      <c r="G693" s="66"/>
      <c r="H693" s="66"/>
      <c r="I693" s="1"/>
      <c r="J693" s="1"/>
      <c r="K693" s="5"/>
      <c r="L693" s="8"/>
      <c r="M693" s="8"/>
      <c r="N693" s="68"/>
      <c r="O693" s="68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1:35" ht="21.75" customHeight="1">
      <c r="A694" s="1"/>
      <c r="B694" s="64"/>
      <c r="C694" s="66"/>
      <c r="D694" s="66"/>
      <c r="E694" s="66"/>
      <c r="F694" s="66"/>
      <c r="G694" s="66"/>
      <c r="H694" s="66"/>
      <c r="I694" s="1"/>
      <c r="J694" s="1"/>
      <c r="K694" s="5"/>
      <c r="L694" s="8"/>
      <c r="M694" s="8"/>
      <c r="N694" s="68"/>
      <c r="O694" s="68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1:35" ht="21.75" customHeight="1">
      <c r="A695" s="1"/>
      <c r="B695" s="64"/>
      <c r="C695" s="66"/>
      <c r="D695" s="66"/>
      <c r="E695" s="66"/>
      <c r="F695" s="66"/>
      <c r="G695" s="66"/>
      <c r="H695" s="66"/>
      <c r="I695" s="1"/>
      <c r="J695" s="1"/>
      <c r="K695" s="5"/>
      <c r="L695" s="8"/>
      <c r="M695" s="8"/>
      <c r="N695" s="68"/>
      <c r="O695" s="68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1:35" ht="21.75" customHeight="1">
      <c r="A696" s="1"/>
      <c r="B696" s="64"/>
      <c r="C696" s="66"/>
      <c r="D696" s="66"/>
      <c r="E696" s="66"/>
      <c r="F696" s="66"/>
      <c r="G696" s="66"/>
      <c r="H696" s="66"/>
      <c r="I696" s="1"/>
      <c r="J696" s="1"/>
      <c r="K696" s="5"/>
      <c r="L696" s="8"/>
      <c r="M696" s="8"/>
      <c r="N696" s="68"/>
      <c r="O696" s="68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1:35" ht="21.75" customHeight="1">
      <c r="A697" s="1"/>
      <c r="B697" s="64"/>
      <c r="C697" s="66"/>
      <c r="D697" s="66"/>
      <c r="E697" s="66"/>
      <c r="F697" s="66"/>
      <c r="G697" s="66"/>
      <c r="H697" s="66"/>
      <c r="I697" s="1"/>
      <c r="J697" s="1"/>
      <c r="K697" s="5"/>
      <c r="L697" s="8"/>
      <c r="M697" s="8"/>
      <c r="N697" s="68"/>
      <c r="O697" s="68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1:35" ht="21.75" customHeight="1">
      <c r="A698" s="1"/>
      <c r="B698" s="64"/>
      <c r="C698" s="66"/>
      <c r="D698" s="66"/>
      <c r="E698" s="66"/>
      <c r="F698" s="66"/>
      <c r="G698" s="66"/>
      <c r="H698" s="66"/>
      <c r="I698" s="1"/>
      <c r="J698" s="1"/>
      <c r="K698" s="5"/>
      <c r="L698" s="8"/>
      <c r="M698" s="8"/>
      <c r="N698" s="68"/>
      <c r="O698" s="68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1:35" ht="21.75" customHeight="1">
      <c r="A699" s="1"/>
      <c r="B699" s="64"/>
      <c r="C699" s="66"/>
      <c r="D699" s="66"/>
      <c r="E699" s="66"/>
      <c r="F699" s="66"/>
      <c r="G699" s="66"/>
      <c r="H699" s="66"/>
      <c r="I699" s="1"/>
      <c r="J699" s="1"/>
      <c r="K699" s="5"/>
      <c r="L699" s="8"/>
      <c r="M699" s="8"/>
      <c r="N699" s="68"/>
      <c r="O699" s="68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1:35" ht="21.75" customHeight="1">
      <c r="A700" s="1"/>
      <c r="B700" s="64"/>
      <c r="C700" s="66"/>
      <c r="D700" s="66"/>
      <c r="E700" s="66"/>
      <c r="F700" s="66"/>
      <c r="G700" s="66"/>
      <c r="H700" s="66"/>
      <c r="I700" s="1"/>
      <c r="J700" s="1"/>
      <c r="K700" s="5"/>
      <c r="L700" s="8"/>
      <c r="M700" s="8"/>
      <c r="N700" s="68"/>
      <c r="O700" s="68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1:35" ht="21.75" customHeight="1">
      <c r="A701" s="1"/>
      <c r="B701" s="64"/>
      <c r="C701" s="66"/>
      <c r="D701" s="66"/>
      <c r="E701" s="66"/>
      <c r="F701" s="66"/>
      <c r="G701" s="66"/>
      <c r="H701" s="66"/>
      <c r="I701" s="1"/>
      <c r="J701" s="1"/>
      <c r="K701" s="5"/>
      <c r="L701" s="8"/>
      <c r="M701" s="8"/>
      <c r="N701" s="68"/>
      <c r="O701" s="68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1:35" ht="21.75" customHeight="1">
      <c r="A702" s="1"/>
      <c r="B702" s="64"/>
      <c r="C702" s="66"/>
      <c r="D702" s="66"/>
      <c r="E702" s="66"/>
      <c r="F702" s="66"/>
      <c r="G702" s="66"/>
      <c r="H702" s="66"/>
      <c r="I702" s="1"/>
      <c r="J702" s="1"/>
      <c r="K702" s="5"/>
      <c r="L702" s="8"/>
      <c r="M702" s="8"/>
      <c r="N702" s="68"/>
      <c r="O702" s="68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1:35" ht="21.75" customHeight="1">
      <c r="A703" s="1"/>
      <c r="B703" s="64"/>
      <c r="C703" s="66"/>
      <c r="D703" s="66"/>
      <c r="E703" s="66"/>
      <c r="F703" s="66"/>
      <c r="G703" s="66"/>
      <c r="H703" s="66"/>
      <c r="I703" s="1"/>
      <c r="J703" s="1"/>
      <c r="K703" s="5"/>
      <c r="L703" s="8"/>
      <c r="M703" s="8"/>
      <c r="N703" s="68"/>
      <c r="O703" s="68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1:35" ht="21.75" customHeight="1">
      <c r="A704" s="1"/>
      <c r="B704" s="64"/>
      <c r="C704" s="66"/>
      <c r="D704" s="66"/>
      <c r="E704" s="66"/>
      <c r="F704" s="66"/>
      <c r="G704" s="66"/>
      <c r="H704" s="66"/>
      <c r="I704" s="1"/>
      <c r="J704" s="1"/>
      <c r="K704" s="5"/>
      <c r="L704" s="8"/>
      <c r="M704" s="8"/>
      <c r="N704" s="68"/>
      <c r="O704" s="68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1:35" ht="21.75" customHeight="1">
      <c r="A705" s="1"/>
      <c r="B705" s="64"/>
      <c r="C705" s="66"/>
      <c r="D705" s="66"/>
      <c r="E705" s="66"/>
      <c r="F705" s="66"/>
      <c r="G705" s="66"/>
      <c r="H705" s="66"/>
      <c r="I705" s="1"/>
      <c r="J705" s="1"/>
      <c r="K705" s="5"/>
      <c r="L705" s="8"/>
      <c r="M705" s="8"/>
      <c r="N705" s="68"/>
      <c r="O705" s="68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1:35" ht="21.75" customHeight="1">
      <c r="A706" s="1"/>
      <c r="B706" s="64"/>
      <c r="C706" s="66"/>
      <c r="D706" s="66"/>
      <c r="E706" s="66"/>
      <c r="F706" s="66"/>
      <c r="G706" s="66"/>
      <c r="H706" s="66"/>
      <c r="I706" s="1"/>
      <c r="J706" s="1"/>
      <c r="K706" s="5"/>
      <c r="L706" s="8"/>
      <c r="M706" s="8"/>
      <c r="N706" s="68"/>
      <c r="O706" s="68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1:35" ht="21.75" customHeight="1">
      <c r="A707" s="1"/>
      <c r="B707" s="64"/>
      <c r="C707" s="66"/>
      <c r="D707" s="66"/>
      <c r="E707" s="66"/>
      <c r="F707" s="66"/>
      <c r="G707" s="66"/>
      <c r="H707" s="66"/>
      <c r="I707" s="1"/>
      <c r="J707" s="1"/>
      <c r="K707" s="5"/>
      <c r="L707" s="8"/>
      <c r="M707" s="8"/>
      <c r="N707" s="68"/>
      <c r="O707" s="68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1:35" ht="21.75" customHeight="1">
      <c r="A708" s="1"/>
      <c r="B708" s="64"/>
      <c r="C708" s="66"/>
      <c r="D708" s="66"/>
      <c r="E708" s="66"/>
      <c r="F708" s="66"/>
      <c r="G708" s="66"/>
      <c r="H708" s="66"/>
      <c r="I708" s="1"/>
      <c r="J708" s="1"/>
      <c r="K708" s="5"/>
      <c r="L708" s="8"/>
      <c r="M708" s="8"/>
      <c r="N708" s="68"/>
      <c r="O708" s="68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1:35" ht="21.75" customHeight="1">
      <c r="A709" s="1"/>
      <c r="B709" s="64"/>
      <c r="C709" s="66"/>
      <c r="D709" s="66"/>
      <c r="E709" s="66"/>
      <c r="F709" s="66"/>
      <c r="G709" s="66"/>
      <c r="H709" s="66"/>
      <c r="I709" s="1"/>
      <c r="J709" s="1"/>
      <c r="K709" s="5"/>
      <c r="L709" s="8"/>
      <c r="M709" s="8"/>
      <c r="N709" s="68"/>
      <c r="O709" s="68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1:35" ht="21.75" customHeight="1">
      <c r="A710" s="1"/>
      <c r="B710" s="64"/>
      <c r="C710" s="66"/>
      <c r="D710" s="66"/>
      <c r="E710" s="66"/>
      <c r="F710" s="66"/>
      <c r="G710" s="66"/>
      <c r="H710" s="66"/>
      <c r="I710" s="1"/>
      <c r="J710" s="1"/>
      <c r="K710" s="5"/>
      <c r="L710" s="8"/>
      <c r="M710" s="8"/>
      <c r="N710" s="68"/>
      <c r="O710" s="68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1:35" ht="21.75" customHeight="1">
      <c r="A711" s="1"/>
      <c r="B711" s="64"/>
      <c r="C711" s="66"/>
      <c r="D711" s="66"/>
      <c r="E711" s="66"/>
      <c r="F711" s="66"/>
      <c r="G711" s="66"/>
      <c r="H711" s="66"/>
      <c r="I711" s="1"/>
      <c r="J711" s="1"/>
      <c r="K711" s="5"/>
      <c r="L711" s="8"/>
      <c r="M711" s="8"/>
      <c r="N711" s="68"/>
      <c r="O711" s="68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1:35" ht="21.75" customHeight="1">
      <c r="A712" s="1"/>
      <c r="B712" s="64"/>
      <c r="C712" s="66"/>
      <c r="D712" s="66"/>
      <c r="E712" s="66"/>
      <c r="F712" s="66"/>
      <c r="G712" s="66"/>
      <c r="H712" s="66"/>
      <c r="I712" s="1"/>
      <c r="J712" s="1"/>
      <c r="K712" s="5"/>
      <c r="L712" s="8"/>
      <c r="M712" s="8"/>
      <c r="N712" s="68"/>
      <c r="O712" s="68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1:35" ht="21.75" customHeight="1">
      <c r="A713" s="1"/>
      <c r="B713" s="64"/>
      <c r="C713" s="66"/>
      <c r="D713" s="66"/>
      <c r="E713" s="66"/>
      <c r="F713" s="66"/>
      <c r="G713" s="66"/>
      <c r="H713" s="66"/>
      <c r="I713" s="1"/>
      <c r="J713" s="1"/>
      <c r="K713" s="5"/>
      <c r="L713" s="8"/>
      <c r="M713" s="8"/>
      <c r="N713" s="68"/>
      <c r="O713" s="68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1:35" ht="21.75" customHeight="1">
      <c r="A714" s="1"/>
      <c r="B714" s="64"/>
      <c r="C714" s="66"/>
      <c r="D714" s="66"/>
      <c r="E714" s="66"/>
      <c r="F714" s="66"/>
      <c r="G714" s="66"/>
      <c r="H714" s="66"/>
      <c r="I714" s="1"/>
      <c r="J714" s="1"/>
      <c r="K714" s="5"/>
      <c r="L714" s="8"/>
      <c r="M714" s="8"/>
      <c r="N714" s="68"/>
      <c r="O714" s="68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1:35" ht="21.75" customHeight="1">
      <c r="A715" s="1"/>
      <c r="B715" s="64"/>
      <c r="C715" s="66"/>
      <c r="D715" s="66"/>
      <c r="E715" s="66"/>
      <c r="F715" s="66"/>
      <c r="G715" s="66"/>
      <c r="H715" s="66"/>
      <c r="I715" s="1"/>
      <c r="J715" s="1"/>
      <c r="K715" s="5"/>
      <c r="L715" s="8"/>
      <c r="M715" s="8"/>
      <c r="N715" s="68"/>
      <c r="O715" s="68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1:35" ht="21.75" customHeight="1">
      <c r="A716" s="1"/>
      <c r="B716" s="64"/>
      <c r="C716" s="66"/>
      <c r="D716" s="66"/>
      <c r="E716" s="66"/>
      <c r="F716" s="66"/>
      <c r="G716" s="66"/>
      <c r="H716" s="66"/>
      <c r="I716" s="1"/>
      <c r="J716" s="1"/>
      <c r="K716" s="5"/>
      <c r="L716" s="8"/>
      <c r="M716" s="8"/>
      <c r="N716" s="68"/>
      <c r="O716" s="68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1:35" ht="21.75" customHeight="1">
      <c r="A717" s="1"/>
      <c r="B717" s="64"/>
      <c r="C717" s="66"/>
      <c r="D717" s="66"/>
      <c r="E717" s="66"/>
      <c r="F717" s="66"/>
      <c r="G717" s="66"/>
      <c r="H717" s="66"/>
      <c r="I717" s="1"/>
      <c r="J717" s="1"/>
      <c r="K717" s="5"/>
      <c r="L717" s="8"/>
      <c r="M717" s="8"/>
      <c r="N717" s="68"/>
      <c r="O717" s="68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1:35" ht="21.75" customHeight="1">
      <c r="A718" s="1"/>
      <c r="B718" s="64"/>
      <c r="C718" s="66"/>
      <c r="D718" s="66"/>
      <c r="E718" s="66"/>
      <c r="F718" s="66"/>
      <c r="G718" s="66"/>
      <c r="H718" s="66"/>
      <c r="I718" s="1"/>
      <c r="J718" s="1"/>
      <c r="K718" s="5"/>
      <c r="L718" s="8"/>
      <c r="M718" s="8"/>
      <c r="N718" s="68"/>
      <c r="O718" s="68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1:35" ht="21.75" customHeight="1">
      <c r="A719" s="1"/>
      <c r="B719" s="64"/>
      <c r="C719" s="66"/>
      <c r="D719" s="66"/>
      <c r="E719" s="66"/>
      <c r="F719" s="66"/>
      <c r="G719" s="66"/>
      <c r="H719" s="66"/>
      <c r="I719" s="1"/>
      <c r="J719" s="1"/>
      <c r="K719" s="5"/>
      <c r="L719" s="8"/>
      <c r="M719" s="8"/>
      <c r="N719" s="68"/>
      <c r="O719" s="68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1:35" ht="21.75" customHeight="1">
      <c r="A720" s="1"/>
      <c r="B720" s="64"/>
      <c r="C720" s="66"/>
      <c r="D720" s="66"/>
      <c r="E720" s="66"/>
      <c r="F720" s="66"/>
      <c r="G720" s="66"/>
      <c r="H720" s="66"/>
      <c r="I720" s="1"/>
      <c r="J720" s="1"/>
      <c r="K720" s="5"/>
      <c r="L720" s="8"/>
      <c r="M720" s="8"/>
      <c r="N720" s="68"/>
      <c r="O720" s="68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1:35" ht="21.75" customHeight="1">
      <c r="A721" s="1"/>
      <c r="B721" s="64"/>
      <c r="C721" s="66"/>
      <c r="D721" s="66"/>
      <c r="E721" s="66"/>
      <c r="F721" s="66"/>
      <c r="G721" s="66"/>
      <c r="H721" s="66"/>
      <c r="I721" s="1"/>
      <c r="J721" s="1"/>
      <c r="K721" s="5"/>
      <c r="L721" s="8"/>
      <c r="M721" s="8"/>
      <c r="N721" s="68"/>
      <c r="O721" s="68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1:35" ht="21.75" customHeight="1">
      <c r="A722" s="1"/>
      <c r="B722" s="64"/>
      <c r="C722" s="66"/>
      <c r="D722" s="66"/>
      <c r="E722" s="66"/>
      <c r="F722" s="66"/>
      <c r="G722" s="66"/>
      <c r="H722" s="66"/>
      <c r="I722" s="1"/>
      <c r="J722" s="1"/>
      <c r="K722" s="5"/>
      <c r="L722" s="8"/>
      <c r="M722" s="8"/>
      <c r="N722" s="68"/>
      <c r="O722" s="68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1:35" ht="21.75" customHeight="1">
      <c r="A723" s="1"/>
      <c r="B723" s="64"/>
      <c r="C723" s="66"/>
      <c r="D723" s="66"/>
      <c r="E723" s="66"/>
      <c r="F723" s="66"/>
      <c r="G723" s="66"/>
      <c r="H723" s="66"/>
      <c r="I723" s="1"/>
      <c r="J723" s="1"/>
      <c r="K723" s="5"/>
      <c r="L723" s="8"/>
      <c r="M723" s="8"/>
      <c r="N723" s="68"/>
      <c r="O723" s="68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1:35" ht="21.75" customHeight="1">
      <c r="A724" s="1"/>
      <c r="B724" s="64"/>
      <c r="C724" s="66"/>
      <c r="D724" s="66"/>
      <c r="E724" s="66"/>
      <c r="F724" s="66"/>
      <c r="G724" s="66"/>
      <c r="H724" s="66"/>
      <c r="I724" s="1"/>
      <c r="J724" s="1"/>
      <c r="K724" s="5"/>
      <c r="L724" s="8"/>
      <c r="M724" s="8"/>
      <c r="N724" s="68"/>
      <c r="O724" s="68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1:35" ht="21.75" customHeight="1">
      <c r="A725" s="1"/>
      <c r="B725" s="64"/>
      <c r="C725" s="66"/>
      <c r="D725" s="66"/>
      <c r="E725" s="66"/>
      <c r="F725" s="66"/>
      <c r="G725" s="66"/>
      <c r="H725" s="66"/>
      <c r="I725" s="1"/>
      <c r="J725" s="1"/>
      <c r="K725" s="5"/>
      <c r="L725" s="8"/>
      <c r="M725" s="8"/>
      <c r="N725" s="68"/>
      <c r="O725" s="68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1:35" ht="21.75" customHeight="1">
      <c r="A726" s="1"/>
      <c r="B726" s="64"/>
      <c r="C726" s="66"/>
      <c r="D726" s="66"/>
      <c r="E726" s="66"/>
      <c r="F726" s="66"/>
      <c r="G726" s="66"/>
      <c r="H726" s="66"/>
      <c r="I726" s="1"/>
      <c r="J726" s="1"/>
      <c r="K726" s="5"/>
      <c r="L726" s="8"/>
      <c r="M726" s="8"/>
      <c r="N726" s="68"/>
      <c r="O726" s="68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1:35" ht="21.75" customHeight="1">
      <c r="A727" s="1"/>
      <c r="B727" s="64"/>
      <c r="C727" s="66"/>
      <c r="D727" s="66"/>
      <c r="E727" s="66"/>
      <c r="F727" s="66"/>
      <c r="G727" s="66"/>
      <c r="H727" s="66"/>
      <c r="I727" s="1"/>
      <c r="J727" s="1"/>
      <c r="K727" s="5"/>
      <c r="L727" s="8"/>
      <c r="M727" s="8"/>
      <c r="N727" s="68"/>
      <c r="O727" s="68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1:35" ht="21.75" customHeight="1">
      <c r="A728" s="1"/>
      <c r="B728" s="64"/>
      <c r="C728" s="66"/>
      <c r="D728" s="66"/>
      <c r="E728" s="66"/>
      <c r="F728" s="66"/>
      <c r="G728" s="66"/>
      <c r="H728" s="66"/>
      <c r="I728" s="1"/>
      <c r="J728" s="1"/>
      <c r="K728" s="5"/>
      <c r="L728" s="8"/>
      <c r="M728" s="8"/>
      <c r="N728" s="68"/>
      <c r="O728" s="68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1:35" ht="21.75" customHeight="1">
      <c r="A729" s="1"/>
      <c r="B729" s="64"/>
      <c r="C729" s="66"/>
      <c r="D729" s="66"/>
      <c r="E729" s="66"/>
      <c r="F729" s="66"/>
      <c r="G729" s="66"/>
      <c r="H729" s="66"/>
      <c r="I729" s="1"/>
      <c r="J729" s="1"/>
      <c r="K729" s="5"/>
      <c r="L729" s="8"/>
      <c r="M729" s="8"/>
      <c r="N729" s="68"/>
      <c r="O729" s="68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1:35" ht="21.75" customHeight="1">
      <c r="A730" s="1"/>
      <c r="B730" s="64"/>
      <c r="C730" s="66"/>
      <c r="D730" s="66"/>
      <c r="E730" s="66"/>
      <c r="F730" s="66"/>
      <c r="G730" s="66"/>
      <c r="H730" s="66"/>
      <c r="I730" s="1"/>
      <c r="J730" s="1"/>
      <c r="K730" s="5"/>
      <c r="L730" s="8"/>
      <c r="M730" s="8"/>
      <c r="N730" s="68"/>
      <c r="O730" s="68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1:35" ht="21.75" customHeight="1">
      <c r="A731" s="1"/>
      <c r="B731" s="64"/>
      <c r="C731" s="66"/>
      <c r="D731" s="66"/>
      <c r="E731" s="66"/>
      <c r="F731" s="66"/>
      <c r="G731" s="66"/>
      <c r="H731" s="66"/>
      <c r="I731" s="1"/>
      <c r="J731" s="1"/>
      <c r="K731" s="5"/>
      <c r="L731" s="8"/>
      <c r="M731" s="8"/>
      <c r="N731" s="68"/>
      <c r="O731" s="68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1:35" ht="21.75" customHeight="1">
      <c r="A732" s="1"/>
      <c r="B732" s="64"/>
      <c r="C732" s="66"/>
      <c r="D732" s="66"/>
      <c r="E732" s="66"/>
      <c r="F732" s="66"/>
      <c r="G732" s="66"/>
      <c r="H732" s="66"/>
      <c r="I732" s="1"/>
      <c r="J732" s="1"/>
      <c r="K732" s="5"/>
      <c r="L732" s="8"/>
      <c r="M732" s="8"/>
      <c r="N732" s="68"/>
      <c r="O732" s="68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1:35" ht="21.75" customHeight="1">
      <c r="A733" s="1"/>
      <c r="B733" s="64"/>
      <c r="C733" s="66"/>
      <c r="D733" s="66"/>
      <c r="E733" s="66"/>
      <c r="F733" s="66"/>
      <c r="G733" s="66"/>
      <c r="H733" s="66"/>
      <c r="I733" s="1"/>
      <c r="J733" s="1"/>
      <c r="K733" s="5"/>
      <c r="L733" s="8"/>
      <c r="M733" s="8"/>
      <c r="N733" s="68"/>
      <c r="O733" s="68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1:35" ht="21.75" customHeight="1">
      <c r="A734" s="1"/>
      <c r="B734" s="64"/>
      <c r="C734" s="66"/>
      <c r="D734" s="66"/>
      <c r="E734" s="66"/>
      <c r="F734" s="66"/>
      <c r="G734" s="66"/>
      <c r="H734" s="66"/>
      <c r="I734" s="1"/>
      <c r="J734" s="1"/>
      <c r="K734" s="5"/>
      <c r="L734" s="8"/>
      <c r="M734" s="8"/>
      <c r="N734" s="68"/>
      <c r="O734" s="68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1:35" ht="21.75" customHeight="1">
      <c r="A735" s="1"/>
      <c r="B735" s="64"/>
      <c r="C735" s="66"/>
      <c r="D735" s="66"/>
      <c r="E735" s="66"/>
      <c r="F735" s="66"/>
      <c r="G735" s="66"/>
      <c r="H735" s="66"/>
      <c r="I735" s="1"/>
      <c r="J735" s="1"/>
      <c r="K735" s="5"/>
      <c r="L735" s="8"/>
      <c r="M735" s="8"/>
      <c r="N735" s="68"/>
      <c r="O735" s="68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1:35" ht="21.75" customHeight="1">
      <c r="A736" s="1"/>
      <c r="B736" s="64"/>
      <c r="C736" s="66"/>
      <c r="D736" s="66"/>
      <c r="E736" s="66"/>
      <c r="F736" s="66"/>
      <c r="G736" s="66"/>
      <c r="H736" s="66"/>
      <c r="I736" s="1"/>
      <c r="J736" s="1"/>
      <c r="K736" s="5"/>
      <c r="L736" s="8"/>
      <c r="M736" s="8"/>
      <c r="N736" s="68"/>
      <c r="O736" s="68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1:35" ht="21.75" customHeight="1">
      <c r="A737" s="1"/>
      <c r="B737" s="64"/>
      <c r="C737" s="66"/>
      <c r="D737" s="66"/>
      <c r="E737" s="66"/>
      <c r="F737" s="66"/>
      <c r="G737" s="66"/>
      <c r="H737" s="66"/>
      <c r="I737" s="1"/>
      <c r="J737" s="1"/>
      <c r="K737" s="5"/>
      <c r="L737" s="8"/>
      <c r="M737" s="8"/>
      <c r="N737" s="68"/>
      <c r="O737" s="68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1:35" ht="21.75" customHeight="1">
      <c r="A738" s="1"/>
      <c r="B738" s="64"/>
      <c r="C738" s="66"/>
      <c r="D738" s="66"/>
      <c r="E738" s="66"/>
      <c r="F738" s="66"/>
      <c r="G738" s="66"/>
      <c r="H738" s="66"/>
      <c r="I738" s="1"/>
      <c r="J738" s="1"/>
      <c r="K738" s="5"/>
      <c r="L738" s="8"/>
      <c r="M738" s="8"/>
      <c r="N738" s="68"/>
      <c r="O738" s="68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1:35" ht="21.75" customHeight="1">
      <c r="A739" s="1"/>
      <c r="B739" s="64"/>
      <c r="C739" s="66"/>
      <c r="D739" s="66"/>
      <c r="E739" s="66"/>
      <c r="F739" s="66"/>
      <c r="G739" s="66"/>
      <c r="H739" s="66"/>
      <c r="I739" s="1"/>
      <c r="J739" s="1"/>
      <c r="K739" s="5"/>
      <c r="L739" s="8"/>
      <c r="M739" s="8"/>
      <c r="N739" s="68"/>
      <c r="O739" s="68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1:35" ht="21.75" customHeight="1">
      <c r="A740" s="1"/>
      <c r="B740" s="64"/>
      <c r="C740" s="66"/>
      <c r="D740" s="66"/>
      <c r="E740" s="66"/>
      <c r="F740" s="66"/>
      <c r="G740" s="66"/>
      <c r="H740" s="66"/>
      <c r="I740" s="1"/>
      <c r="J740" s="1"/>
      <c r="K740" s="5"/>
      <c r="L740" s="8"/>
      <c r="M740" s="8"/>
      <c r="N740" s="68"/>
      <c r="O740" s="68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1:35" ht="21.75" customHeight="1">
      <c r="A741" s="1"/>
      <c r="B741" s="64"/>
      <c r="C741" s="66"/>
      <c r="D741" s="66"/>
      <c r="E741" s="66"/>
      <c r="F741" s="66"/>
      <c r="G741" s="66"/>
      <c r="H741" s="66"/>
      <c r="I741" s="1"/>
      <c r="J741" s="1"/>
      <c r="K741" s="5"/>
      <c r="L741" s="8"/>
      <c r="M741" s="8"/>
      <c r="N741" s="68"/>
      <c r="O741" s="68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1:35" ht="21.75" customHeight="1">
      <c r="A742" s="1"/>
      <c r="B742" s="64"/>
      <c r="C742" s="66"/>
      <c r="D742" s="66"/>
      <c r="E742" s="66"/>
      <c r="F742" s="66"/>
      <c r="G742" s="66"/>
      <c r="H742" s="66"/>
      <c r="I742" s="1"/>
      <c r="J742" s="1"/>
      <c r="K742" s="5"/>
      <c r="L742" s="8"/>
      <c r="M742" s="8"/>
      <c r="N742" s="68"/>
      <c r="O742" s="68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1:35" ht="21.75" customHeight="1">
      <c r="A743" s="1"/>
      <c r="B743" s="64"/>
      <c r="C743" s="66"/>
      <c r="D743" s="66"/>
      <c r="E743" s="66"/>
      <c r="F743" s="66"/>
      <c r="G743" s="66"/>
      <c r="H743" s="66"/>
      <c r="I743" s="1"/>
      <c r="J743" s="1"/>
      <c r="K743" s="5"/>
      <c r="L743" s="8"/>
      <c r="M743" s="8"/>
      <c r="N743" s="68"/>
      <c r="O743" s="68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1:35" ht="21.75" customHeight="1">
      <c r="A744" s="1"/>
      <c r="B744" s="64"/>
      <c r="C744" s="66"/>
      <c r="D744" s="66"/>
      <c r="E744" s="66"/>
      <c r="F744" s="66"/>
      <c r="G744" s="66"/>
      <c r="H744" s="66"/>
      <c r="I744" s="1"/>
      <c r="J744" s="1"/>
      <c r="K744" s="5"/>
      <c r="L744" s="8"/>
      <c r="M744" s="8"/>
      <c r="N744" s="68"/>
      <c r="O744" s="68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1:35" ht="21.75" customHeight="1">
      <c r="A745" s="1"/>
      <c r="B745" s="64"/>
      <c r="C745" s="66"/>
      <c r="D745" s="66"/>
      <c r="E745" s="66"/>
      <c r="F745" s="66"/>
      <c r="G745" s="66"/>
      <c r="H745" s="66"/>
      <c r="I745" s="1"/>
      <c r="J745" s="1"/>
      <c r="K745" s="5"/>
      <c r="L745" s="8"/>
      <c r="M745" s="8"/>
      <c r="N745" s="68"/>
      <c r="O745" s="68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1:35" ht="21.75" customHeight="1">
      <c r="A746" s="1"/>
      <c r="B746" s="64"/>
      <c r="C746" s="66"/>
      <c r="D746" s="66"/>
      <c r="E746" s="66"/>
      <c r="F746" s="66"/>
      <c r="G746" s="66"/>
      <c r="H746" s="66"/>
      <c r="I746" s="1"/>
      <c r="J746" s="1"/>
      <c r="K746" s="5"/>
      <c r="L746" s="8"/>
      <c r="M746" s="8"/>
      <c r="N746" s="68"/>
      <c r="O746" s="68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1:35" ht="21.75" customHeight="1">
      <c r="A747" s="1"/>
      <c r="B747" s="64"/>
      <c r="C747" s="66"/>
      <c r="D747" s="66"/>
      <c r="E747" s="66"/>
      <c r="F747" s="66"/>
      <c r="G747" s="66"/>
      <c r="H747" s="66"/>
      <c r="I747" s="1"/>
      <c r="J747" s="1"/>
      <c r="K747" s="5"/>
      <c r="L747" s="8"/>
      <c r="M747" s="8"/>
      <c r="N747" s="68"/>
      <c r="O747" s="68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1:35" ht="21.75" customHeight="1">
      <c r="A748" s="1"/>
      <c r="B748" s="64"/>
      <c r="C748" s="66"/>
      <c r="D748" s="66"/>
      <c r="E748" s="66"/>
      <c r="F748" s="66"/>
      <c r="G748" s="66"/>
      <c r="H748" s="66"/>
      <c r="I748" s="1"/>
      <c r="J748" s="1"/>
      <c r="K748" s="5"/>
      <c r="L748" s="8"/>
      <c r="M748" s="8"/>
      <c r="N748" s="68"/>
      <c r="O748" s="68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1:35" ht="21.75" customHeight="1">
      <c r="A749" s="1"/>
      <c r="B749" s="64"/>
      <c r="C749" s="66"/>
      <c r="D749" s="66"/>
      <c r="E749" s="66"/>
      <c r="F749" s="66"/>
      <c r="G749" s="66"/>
      <c r="H749" s="66"/>
      <c r="I749" s="1"/>
      <c r="J749" s="1"/>
      <c r="K749" s="5"/>
      <c r="L749" s="8"/>
      <c r="M749" s="8"/>
      <c r="N749" s="68"/>
      <c r="O749" s="68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1:35" ht="21.75" customHeight="1">
      <c r="A750" s="1"/>
      <c r="B750" s="64"/>
      <c r="C750" s="66"/>
      <c r="D750" s="66"/>
      <c r="E750" s="66"/>
      <c r="F750" s="66"/>
      <c r="G750" s="66"/>
      <c r="H750" s="66"/>
      <c r="I750" s="1"/>
      <c r="J750" s="1"/>
      <c r="K750" s="5"/>
      <c r="L750" s="8"/>
      <c r="M750" s="8"/>
      <c r="N750" s="68"/>
      <c r="O750" s="68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1:35" ht="21.75" customHeight="1">
      <c r="A751" s="1"/>
      <c r="B751" s="64"/>
      <c r="C751" s="66"/>
      <c r="D751" s="66"/>
      <c r="E751" s="66"/>
      <c r="F751" s="66"/>
      <c r="G751" s="66"/>
      <c r="H751" s="66"/>
      <c r="I751" s="1"/>
      <c r="J751" s="1"/>
      <c r="K751" s="5"/>
      <c r="L751" s="8"/>
      <c r="M751" s="8"/>
      <c r="N751" s="68"/>
      <c r="O751" s="68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1:35" ht="21.75" customHeight="1">
      <c r="A752" s="1"/>
      <c r="B752" s="64"/>
      <c r="C752" s="66"/>
      <c r="D752" s="66"/>
      <c r="E752" s="66"/>
      <c r="F752" s="66"/>
      <c r="G752" s="66"/>
      <c r="H752" s="66"/>
      <c r="I752" s="1"/>
      <c r="J752" s="1"/>
      <c r="K752" s="5"/>
      <c r="L752" s="8"/>
      <c r="M752" s="8"/>
      <c r="N752" s="68"/>
      <c r="O752" s="68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1:35" ht="21.75" customHeight="1">
      <c r="A753" s="1"/>
      <c r="B753" s="64"/>
      <c r="C753" s="66"/>
      <c r="D753" s="66"/>
      <c r="E753" s="66"/>
      <c r="F753" s="66"/>
      <c r="G753" s="66"/>
      <c r="H753" s="66"/>
      <c r="I753" s="1"/>
      <c r="J753" s="1"/>
      <c r="K753" s="5"/>
      <c r="L753" s="8"/>
      <c r="M753" s="8"/>
      <c r="N753" s="68"/>
      <c r="O753" s="68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1:35" ht="21.75" customHeight="1">
      <c r="A754" s="1"/>
      <c r="B754" s="64"/>
      <c r="C754" s="66"/>
      <c r="D754" s="66"/>
      <c r="E754" s="66"/>
      <c r="F754" s="66"/>
      <c r="G754" s="66"/>
      <c r="H754" s="66"/>
      <c r="I754" s="1"/>
      <c r="J754" s="1"/>
      <c r="K754" s="5"/>
      <c r="L754" s="8"/>
      <c r="M754" s="8"/>
      <c r="N754" s="68"/>
      <c r="O754" s="68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1:35" ht="21.75" customHeight="1">
      <c r="A755" s="1"/>
      <c r="B755" s="64"/>
      <c r="C755" s="66"/>
      <c r="D755" s="66"/>
      <c r="E755" s="66"/>
      <c r="F755" s="66"/>
      <c r="G755" s="66"/>
      <c r="H755" s="66"/>
      <c r="I755" s="1"/>
      <c r="J755" s="1"/>
      <c r="K755" s="5"/>
      <c r="L755" s="8"/>
      <c r="M755" s="8"/>
      <c r="N755" s="68"/>
      <c r="O755" s="68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1:35" ht="21.75" customHeight="1">
      <c r="A756" s="1"/>
      <c r="B756" s="64"/>
      <c r="C756" s="66"/>
      <c r="D756" s="66"/>
      <c r="E756" s="66"/>
      <c r="F756" s="66"/>
      <c r="G756" s="66"/>
      <c r="H756" s="66"/>
      <c r="I756" s="1"/>
      <c r="J756" s="1"/>
      <c r="K756" s="5"/>
      <c r="L756" s="8"/>
      <c r="M756" s="8"/>
      <c r="N756" s="68"/>
      <c r="O756" s="68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1:35" ht="21.75" customHeight="1">
      <c r="A757" s="1"/>
      <c r="B757" s="64"/>
      <c r="C757" s="66"/>
      <c r="D757" s="66"/>
      <c r="E757" s="66"/>
      <c r="F757" s="66"/>
      <c r="G757" s="66"/>
      <c r="H757" s="66"/>
      <c r="I757" s="1"/>
      <c r="J757" s="1"/>
      <c r="K757" s="5"/>
      <c r="L757" s="8"/>
      <c r="M757" s="8"/>
      <c r="N757" s="68"/>
      <c r="O757" s="68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1:35" ht="21.75" customHeight="1">
      <c r="A758" s="1"/>
      <c r="B758" s="64"/>
      <c r="C758" s="66"/>
      <c r="D758" s="66"/>
      <c r="E758" s="66"/>
      <c r="F758" s="66"/>
      <c r="G758" s="66"/>
      <c r="H758" s="66"/>
      <c r="I758" s="1"/>
      <c r="J758" s="1"/>
      <c r="K758" s="5"/>
      <c r="L758" s="8"/>
      <c r="M758" s="8"/>
      <c r="N758" s="68"/>
      <c r="O758" s="68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1:35" ht="21.75" customHeight="1">
      <c r="A759" s="1"/>
      <c r="B759" s="64"/>
      <c r="C759" s="66"/>
      <c r="D759" s="66"/>
      <c r="E759" s="66"/>
      <c r="F759" s="66"/>
      <c r="G759" s="66"/>
      <c r="H759" s="66"/>
      <c r="I759" s="1"/>
      <c r="J759" s="1"/>
      <c r="K759" s="5"/>
      <c r="L759" s="8"/>
      <c r="M759" s="8"/>
      <c r="N759" s="68"/>
      <c r="O759" s="68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1:35" ht="21.75" customHeight="1">
      <c r="A760" s="1"/>
      <c r="B760" s="64"/>
      <c r="C760" s="66"/>
      <c r="D760" s="66"/>
      <c r="E760" s="66"/>
      <c r="F760" s="66"/>
      <c r="G760" s="66"/>
      <c r="H760" s="66"/>
      <c r="I760" s="1"/>
      <c r="J760" s="1"/>
      <c r="K760" s="5"/>
      <c r="L760" s="8"/>
      <c r="M760" s="8"/>
      <c r="N760" s="68"/>
      <c r="O760" s="68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1:35" ht="21.75" customHeight="1">
      <c r="A761" s="1"/>
      <c r="B761" s="64"/>
      <c r="C761" s="66"/>
      <c r="D761" s="66"/>
      <c r="E761" s="66"/>
      <c r="F761" s="66"/>
      <c r="G761" s="66"/>
      <c r="H761" s="66"/>
      <c r="I761" s="1"/>
      <c r="J761" s="1"/>
      <c r="K761" s="5"/>
      <c r="L761" s="8"/>
      <c r="M761" s="8"/>
      <c r="N761" s="68"/>
      <c r="O761" s="68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1:35" ht="21.75" customHeight="1">
      <c r="A762" s="1"/>
      <c r="B762" s="64"/>
      <c r="C762" s="66"/>
      <c r="D762" s="66"/>
      <c r="E762" s="66"/>
      <c r="F762" s="66"/>
      <c r="G762" s="66"/>
      <c r="H762" s="66"/>
      <c r="I762" s="1"/>
      <c r="J762" s="1"/>
      <c r="K762" s="5"/>
      <c r="L762" s="8"/>
      <c r="M762" s="8"/>
      <c r="N762" s="68"/>
      <c r="O762" s="68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1:35" ht="21.75" customHeight="1">
      <c r="A763" s="1"/>
      <c r="B763" s="64"/>
      <c r="C763" s="66"/>
      <c r="D763" s="66"/>
      <c r="E763" s="66"/>
      <c r="F763" s="66"/>
      <c r="G763" s="66"/>
      <c r="H763" s="66"/>
      <c r="I763" s="1"/>
      <c r="J763" s="1"/>
      <c r="K763" s="5"/>
      <c r="L763" s="8"/>
      <c r="M763" s="8"/>
      <c r="N763" s="68"/>
      <c r="O763" s="68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1:35" ht="21.75" customHeight="1">
      <c r="A764" s="1"/>
      <c r="B764" s="64"/>
      <c r="C764" s="66"/>
      <c r="D764" s="66"/>
      <c r="E764" s="66"/>
      <c r="F764" s="66"/>
      <c r="G764" s="66"/>
      <c r="H764" s="66"/>
      <c r="I764" s="1"/>
      <c r="J764" s="1"/>
      <c r="K764" s="5"/>
      <c r="L764" s="8"/>
      <c r="M764" s="8"/>
      <c r="N764" s="68"/>
      <c r="O764" s="68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1:35" ht="21.75" customHeight="1">
      <c r="A765" s="1"/>
      <c r="B765" s="64"/>
      <c r="C765" s="66"/>
      <c r="D765" s="66"/>
      <c r="E765" s="66"/>
      <c r="F765" s="66"/>
      <c r="G765" s="66"/>
      <c r="H765" s="66"/>
      <c r="I765" s="1"/>
      <c r="J765" s="1"/>
      <c r="K765" s="5"/>
      <c r="L765" s="8"/>
      <c r="M765" s="8"/>
      <c r="N765" s="68"/>
      <c r="O765" s="68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1:35" ht="21.75" customHeight="1">
      <c r="A766" s="1"/>
      <c r="B766" s="64"/>
      <c r="C766" s="66"/>
      <c r="D766" s="66"/>
      <c r="E766" s="66"/>
      <c r="F766" s="66"/>
      <c r="G766" s="66"/>
      <c r="H766" s="66"/>
      <c r="I766" s="1"/>
      <c r="J766" s="1"/>
      <c r="K766" s="5"/>
      <c r="L766" s="8"/>
      <c r="M766" s="8"/>
      <c r="N766" s="68"/>
      <c r="O766" s="68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1:35" ht="21.75" customHeight="1">
      <c r="A767" s="1"/>
      <c r="B767" s="64"/>
      <c r="C767" s="66"/>
      <c r="D767" s="66"/>
      <c r="E767" s="66"/>
      <c r="F767" s="66"/>
      <c r="G767" s="66"/>
      <c r="H767" s="66"/>
      <c r="I767" s="1"/>
      <c r="J767" s="1"/>
      <c r="K767" s="5"/>
      <c r="L767" s="8"/>
      <c r="M767" s="8"/>
      <c r="N767" s="68"/>
      <c r="O767" s="68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1:35" ht="21.75" customHeight="1">
      <c r="A768" s="1"/>
      <c r="B768" s="64"/>
      <c r="C768" s="66"/>
      <c r="D768" s="66"/>
      <c r="E768" s="66"/>
      <c r="F768" s="66"/>
      <c r="G768" s="66"/>
      <c r="H768" s="66"/>
      <c r="I768" s="1"/>
      <c r="J768" s="1"/>
      <c r="K768" s="5"/>
      <c r="L768" s="8"/>
      <c r="M768" s="8"/>
      <c r="N768" s="68"/>
      <c r="O768" s="68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1:35" ht="21.75" customHeight="1">
      <c r="A769" s="1"/>
      <c r="B769" s="64"/>
      <c r="C769" s="66"/>
      <c r="D769" s="66"/>
      <c r="E769" s="66"/>
      <c r="F769" s="66"/>
      <c r="G769" s="66"/>
      <c r="H769" s="66"/>
      <c r="I769" s="1"/>
      <c r="J769" s="1"/>
      <c r="K769" s="5"/>
      <c r="L769" s="8"/>
      <c r="M769" s="8"/>
      <c r="N769" s="68"/>
      <c r="O769" s="68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1:35" ht="21.75" customHeight="1">
      <c r="A770" s="1"/>
      <c r="B770" s="64"/>
      <c r="C770" s="66"/>
      <c r="D770" s="66"/>
      <c r="E770" s="66"/>
      <c r="F770" s="66"/>
      <c r="G770" s="66"/>
      <c r="H770" s="66"/>
      <c r="I770" s="1"/>
      <c r="J770" s="1"/>
      <c r="K770" s="5"/>
      <c r="L770" s="8"/>
      <c r="M770" s="8"/>
      <c r="N770" s="68"/>
      <c r="O770" s="68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1:35" ht="21.75" customHeight="1">
      <c r="A771" s="1"/>
      <c r="B771" s="64"/>
      <c r="C771" s="66"/>
      <c r="D771" s="66"/>
      <c r="E771" s="66"/>
      <c r="F771" s="66"/>
      <c r="G771" s="66"/>
      <c r="H771" s="66"/>
      <c r="I771" s="1"/>
      <c r="J771" s="1"/>
      <c r="K771" s="5"/>
      <c r="L771" s="8"/>
      <c r="M771" s="8"/>
      <c r="N771" s="68"/>
      <c r="O771" s="68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1:35" ht="21.75" customHeight="1">
      <c r="A772" s="1"/>
      <c r="B772" s="64"/>
      <c r="C772" s="66"/>
      <c r="D772" s="66"/>
      <c r="E772" s="66"/>
      <c r="F772" s="66"/>
      <c r="G772" s="66"/>
      <c r="H772" s="66"/>
      <c r="I772" s="1"/>
      <c r="J772" s="1"/>
      <c r="K772" s="5"/>
      <c r="L772" s="8"/>
      <c r="M772" s="8"/>
      <c r="N772" s="68"/>
      <c r="O772" s="68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1:35" ht="21.75" customHeight="1">
      <c r="A773" s="1"/>
      <c r="B773" s="64"/>
      <c r="C773" s="66"/>
      <c r="D773" s="66"/>
      <c r="E773" s="66"/>
      <c r="F773" s="66"/>
      <c r="G773" s="66"/>
      <c r="H773" s="66"/>
      <c r="I773" s="1"/>
      <c r="J773" s="1"/>
      <c r="K773" s="5"/>
      <c r="L773" s="8"/>
      <c r="M773" s="8"/>
      <c r="N773" s="68"/>
      <c r="O773" s="68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1:35" ht="21.75" customHeight="1">
      <c r="A774" s="1"/>
      <c r="B774" s="64"/>
      <c r="C774" s="66"/>
      <c r="D774" s="66"/>
      <c r="E774" s="66"/>
      <c r="F774" s="66"/>
      <c r="G774" s="66"/>
      <c r="H774" s="66"/>
      <c r="I774" s="1"/>
      <c r="J774" s="1"/>
      <c r="K774" s="5"/>
      <c r="L774" s="8"/>
      <c r="M774" s="8"/>
      <c r="N774" s="68"/>
      <c r="O774" s="68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1:35" ht="21.75" customHeight="1">
      <c r="A775" s="1"/>
      <c r="B775" s="64"/>
      <c r="C775" s="66"/>
      <c r="D775" s="66"/>
      <c r="E775" s="66"/>
      <c r="F775" s="66"/>
      <c r="G775" s="66"/>
      <c r="H775" s="66"/>
      <c r="I775" s="1"/>
      <c r="J775" s="1"/>
      <c r="K775" s="5"/>
      <c r="L775" s="8"/>
      <c r="M775" s="8"/>
      <c r="N775" s="68"/>
      <c r="O775" s="68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1:35" ht="21.75" customHeight="1">
      <c r="A776" s="1"/>
      <c r="B776" s="64"/>
      <c r="C776" s="66"/>
      <c r="D776" s="66"/>
      <c r="E776" s="66"/>
      <c r="F776" s="66"/>
      <c r="G776" s="66"/>
      <c r="H776" s="66"/>
      <c r="I776" s="1"/>
      <c r="J776" s="1"/>
      <c r="K776" s="5"/>
      <c r="L776" s="8"/>
      <c r="M776" s="8"/>
      <c r="N776" s="68"/>
      <c r="O776" s="68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1:35" ht="21.75" customHeight="1">
      <c r="A777" s="1"/>
      <c r="B777" s="64"/>
      <c r="C777" s="66"/>
      <c r="D777" s="66"/>
      <c r="E777" s="66"/>
      <c r="F777" s="66"/>
      <c r="G777" s="66"/>
      <c r="H777" s="66"/>
      <c r="I777" s="1"/>
      <c r="J777" s="1"/>
      <c r="K777" s="5"/>
      <c r="L777" s="8"/>
      <c r="M777" s="8"/>
      <c r="N777" s="68"/>
      <c r="O777" s="68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1:35" ht="21.75" customHeight="1">
      <c r="A778" s="1"/>
      <c r="B778" s="64"/>
      <c r="C778" s="66"/>
      <c r="D778" s="66"/>
      <c r="E778" s="66"/>
      <c r="F778" s="66"/>
      <c r="G778" s="66"/>
      <c r="H778" s="66"/>
      <c r="I778" s="1"/>
      <c r="J778" s="1"/>
      <c r="K778" s="5"/>
      <c r="L778" s="8"/>
      <c r="M778" s="8"/>
      <c r="N778" s="68"/>
      <c r="O778" s="68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1:35" ht="21.75" customHeight="1">
      <c r="A779" s="1"/>
      <c r="B779" s="64"/>
      <c r="C779" s="66"/>
      <c r="D779" s="66"/>
      <c r="E779" s="66"/>
      <c r="F779" s="66"/>
      <c r="G779" s="66"/>
      <c r="H779" s="66"/>
      <c r="I779" s="1"/>
      <c r="J779" s="1"/>
      <c r="K779" s="5"/>
      <c r="L779" s="8"/>
      <c r="M779" s="8"/>
      <c r="N779" s="68"/>
      <c r="O779" s="68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1:35" ht="21.75" customHeight="1">
      <c r="A780" s="1"/>
      <c r="B780" s="64"/>
      <c r="C780" s="66"/>
      <c r="D780" s="66"/>
      <c r="E780" s="66"/>
      <c r="F780" s="66"/>
      <c r="G780" s="66"/>
      <c r="H780" s="66"/>
      <c r="I780" s="1"/>
      <c r="J780" s="1"/>
      <c r="K780" s="5"/>
      <c r="L780" s="8"/>
      <c r="M780" s="8"/>
      <c r="N780" s="68"/>
      <c r="O780" s="68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1:35" ht="21.75" customHeight="1">
      <c r="A781" s="1"/>
      <c r="B781" s="64"/>
      <c r="C781" s="66"/>
      <c r="D781" s="66"/>
      <c r="E781" s="66"/>
      <c r="F781" s="66"/>
      <c r="G781" s="66"/>
      <c r="H781" s="66"/>
      <c r="I781" s="1"/>
      <c r="J781" s="1"/>
      <c r="K781" s="5"/>
      <c r="L781" s="8"/>
      <c r="M781" s="8"/>
      <c r="N781" s="68"/>
      <c r="O781" s="68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1:35" ht="21.75" customHeight="1">
      <c r="A782" s="1"/>
      <c r="B782" s="64"/>
      <c r="C782" s="66"/>
      <c r="D782" s="66"/>
      <c r="E782" s="66"/>
      <c r="F782" s="66"/>
      <c r="G782" s="66"/>
      <c r="H782" s="66"/>
      <c r="I782" s="1"/>
      <c r="J782" s="1"/>
      <c r="K782" s="5"/>
      <c r="L782" s="8"/>
      <c r="M782" s="8"/>
      <c r="N782" s="68"/>
      <c r="O782" s="68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1:35" ht="21.75" customHeight="1">
      <c r="A783" s="1"/>
      <c r="B783" s="64"/>
      <c r="C783" s="66"/>
      <c r="D783" s="66"/>
      <c r="E783" s="66"/>
      <c r="F783" s="66"/>
      <c r="G783" s="66"/>
      <c r="H783" s="66"/>
      <c r="I783" s="1"/>
      <c r="J783" s="1"/>
      <c r="K783" s="5"/>
      <c r="L783" s="8"/>
      <c r="M783" s="8"/>
      <c r="N783" s="68"/>
      <c r="O783" s="68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1:35" ht="21.75" customHeight="1">
      <c r="A784" s="1"/>
      <c r="B784" s="64"/>
      <c r="C784" s="66"/>
      <c r="D784" s="66"/>
      <c r="E784" s="66"/>
      <c r="F784" s="66"/>
      <c r="G784" s="66"/>
      <c r="H784" s="66"/>
      <c r="I784" s="1"/>
      <c r="J784" s="1"/>
      <c r="K784" s="5"/>
      <c r="L784" s="8"/>
      <c r="M784" s="8"/>
      <c r="N784" s="68"/>
      <c r="O784" s="68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1:35" ht="21.75" customHeight="1">
      <c r="A785" s="1"/>
      <c r="B785" s="64"/>
      <c r="C785" s="66"/>
      <c r="D785" s="66"/>
      <c r="E785" s="66"/>
      <c r="F785" s="66"/>
      <c r="G785" s="66"/>
      <c r="H785" s="66"/>
      <c r="I785" s="1"/>
      <c r="J785" s="1"/>
      <c r="K785" s="5"/>
      <c r="L785" s="8"/>
      <c r="M785" s="8"/>
      <c r="N785" s="68"/>
      <c r="O785" s="68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1:35" ht="21.75" customHeight="1">
      <c r="A786" s="1"/>
      <c r="B786" s="64"/>
      <c r="C786" s="66"/>
      <c r="D786" s="66"/>
      <c r="E786" s="66"/>
      <c r="F786" s="66"/>
      <c r="G786" s="66"/>
      <c r="H786" s="66"/>
      <c r="I786" s="1"/>
      <c r="J786" s="1"/>
      <c r="K786" s="5"/>
      <c r="L786" s="8"/>
      <c r="M786" s="8"/>
      <c r="N786" s="68"/>
      <c r="O786" s="68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1:35" ht="21.75" customHeight="1">
      <c r="A787" s="1"/>
      <c r="B787" s="64"/>
      <c r="C787" s="66"/>
      <c r="D787" s="66"/>
      <c r="E787" s="66"/>
      <c r="F787" s="66"/>
      <c r="G787" s="66"/>
      <c r="H787" s="66"/>
      <c r="I787" s="1"/>
      <c r="J787" s="1"/>
      <c r="K787" s="5"/>
      <c r="L787" s="8"/>
      <c r="M787" s="8"/>
      <c r="N787" s="68"/>
      <c r="O787" s="68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1:35" ht="21.75" customHeight="1">
      <c r="A788" s="1"/>
      <c r="B788" s="64"/>
      <c r="C788" s="66"/>
      <c r="D788" s="66"/>
      <c r="E788" s="66"/>
      <c r="F788" s="66"/>
      <c r="G788" s="66"/>
      <c r="H788" s="66"/>
      <c r="I788" s="1"/>
      <c r="J788" s="1"/>
      <c r="K788" s="5"/>
      <c r="L788" s="8"/>
      <c r="M788" s="8"/>
      <c r="N788" s="68"/>
      <c r="O788" s="68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1:35" ht="21.75" customHeight="1">
      <c r="A789" s="1"/>
      <c r="B789" s="64"/>
      <c r="C789" s="66"/>
      <c r="D789" s="66"/>
      <c r="E789" s="66"/>
      <c r="F789" s="66"/>
      <c r="G789" s="66"/>
      <c r="H789" s="66"/>
      <c r="I789" s="1"/>
      <c r="J789" s="1"/>
      <c r="K789" s="5"/>
      <c r="L789" s="8"/>
      <c r="M789" s="8"/>
      <c r="N789" s="68"/>
      <c r="O789" s="68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1:35" ht="21.75" customHeight="1">
      <c r="A790" s="1"/>
      <c r="B790" s="64"/>
      <c r="C790" s="66"/>
      <c r="D790" s="66"/>
      <c r="E790" s="66"/>
      <c r="F790" s="66"/>
      <c r="G790" s="66"/>
      <c r="H790" s="66"/>
      <c r="I790" s="1"/>
      <c r="J790" s="1"/>
      <c r="K790" s="5"/>
      <c r="L790" s="8"/>
      <c r="M790" s="8"/>
      <c r="N790" s="68"/>
      <c r="O790" s="68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1:35" ht="21.75" customHeight="1">
      <c r="A791" s="1"/>
      <c r="B791" s="64"/>
      <c r="C791" s="66"/>
      <c r="D791" s="66"/>
      <c r="E791" s="66"/>
      <c r="F791" s="66"/>
      <c r="G791" s="66"/>
      <c r="H791" s="66"/>
      <c r="I791" s="1"/>
      <c r="J791" s="1"/>
      <c r="K791" s="5"/>
      <c r="L791" s="8"/>
      <c r="M791" s="8"/>
      <c r="N791" s="68"/>
      <c r="O791" s="68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1:35" ht="21.75" customHeight="1">
      <c r="A792" s="1"/>
      <c r="B792" s="64"/>
      <c r="C792" s="66"/>
      <c r="D792" s="66"/>
      <c r="E792" s="66"/>
      <c r="F792" s="66"/>
      <c r="G792" s="66"/>
      <c r="H792" s="66"/>
      <c r="I792" s="1"/>
      <c r="J792" s="1"/>
      <c r="K792" s="5"/>
      <c r="L792" s="8"/>
      <c r="M792" s="8"/>
      <c r="N792" s="68"/>
      <c r="O792" s="68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1:35" ht="21.75" customHeight="1">
      <c r="A793" s="1"/>
      <c r="B793" s="64"/>
      <c r="C793" s="66"/>
      <c r="D793" s="66"/>
      <c r="E793" s="66"/>
      <c r="F793" s="66"/>
      <c r="G793" s="66"/>
      <c r="H793" s="66"/>
      <c r="I793" s="1"/>
      <c r="J793" s="1"/>
      <c r="K793" s="5"/>
      <c r="L793" s="8"/>
      <c r="M793" s="8"/>
      <c r="N793" s="68"/>
      <c r="O793" s="68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1:35" ht="21.75" customHeight="1">
      <c r="A794" s="1"/>
      <c r="B794" s="64"/>
      <c r="C794" s="66"/>
      <c r="D794" s="66"/>
      <c r="E794" s="66"/>
      <c r="F794" s="66"/>
      <c r="G794" s="66"/>
      <c r="H794" s="66"/>
      <c r="I794" s="1"/>
      <c r="J794" s="1"/>
      <c r="K794" s="5"/>
      <c r="L794" s="8"/>
      <c r="M794" s="8"/>
      <c r="N794" s="68"/>
      <c r="O794" s="68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1:35" ht="21.75" customHeight="1">
      <c r="A795" s="1"/>
      <c r="B795" s="64"/>
      <c r="C795" s="66"/>
      <c r="D795" s="66"/>
      <c r="E795" s="66"/>
      <c r="F795" s="66"/>
      <c r="G795" s="66"/>
      <c r="H795" s="66"/>
      <c r="I795" s="1"/>
      <c r="J795" s="1"/>
      <c r="K795" s="5"/>
      <c r="L795" s="8"/>
      <c r="M795" s="8"/>
      <c r="N795" s="68"/>
      <c r="O795" s="68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1:35" ht="21.75" customHeight="1">
      <c r="A796" s="1"/>
      <c r="B796" s="64"/>
      <c r="C796" s="66"/>
      <c r="D796" s="66"/>
      <c r="E796" s="66"/>
      <c r="F796" s="66"/>
      <c r="G796" s="66"/>
      <c r="H796" s="66"/>
      <c r="I796" s="1"/>
      <c r="J796" s="1"/>
      <c r="K796" s="5"/>
      <c r="L796" s="8"/>
      <c r="M796" s="8"/>
      <c r="N796" s="68"/>
      <c r="O796" s="68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1:35" ht="21.75" customHeight="1">
      <c r="A797" s="1"/>
      <c r="B797" s="64"/>
      <c r="C797" s="66"/>
      <c r="D797" s="66"/>
      <c r="E797" s="66"/>
      <c r="F797" s="66"/>
      <c r="G797" s="66"/>
      <c r="H797" s="66"/>
      <c r="I797" s="1"/>
      <c r="J797" s="1"/>
      <c r="K797" s="5"/>
      <c r="L797" s="8"/>
      <c r="M797" s="8"/>
      <c r="N797" s="68"/>
      <c r="O797" s="68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1:35" ht="21.75" customHeight="1">
      <c r="A798" s="1"/>
      <c r="B798" s="64"/>
      <c r="C798" s="66"/>
      <c r="D798" s="66"/>
      <c r="E798" s="66"/>
      <c r="F798" s="66"/>
      <c r="G798" s="66"/>
      <c r="H798" s="66"/>
      <c r="I798" s="1"/>
      <c r="J798" s="1"/>
      <c r="K798" s="5"/>
      <c r="L798" s="8"/>
      <c r="M798" s="8"/>
      <c r="N798" s="68"/>
      <c r="O798" s="68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1:35" ht="21.75" customHeight="1">
      <c r="A799" s="1"/>
      <c r="B799" s="64"/>
      <c r="C799" s="66"/>
      <c r="D799" s="66"/>
      <c r="E799" s="66"/>
      <c r="F799" s="66"/>
      <c r="G799" s="66"/>
      <c r="H799" s="66"/>
      <c r="I799" s="1"/>
      <c r="J799" s="1"/>
      <c r="K799" s="5"/>
      <c r="L799" s="8"/>
      <c r="M799" s="8"/>
      <c r="N799" s="68"/>
      <c r="O799" s="68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1:35" ht="21.75" customHeight="1">
      <c r="A800" s="1"/>
      <c r="B800" s="64"/>
      <c r="C800" s="66"/>
      <c r="D800" s="66"/>
      <c r="E800" s="66"/>
      <c r="F800" s="66"/>
      <c r="G800" s="66"/>
      <c r="H800" s="66"/>
      <c r="I800" s="1"/>
      <c r="J800" s="1"/>
      <c r="K800" s="5"/>
      <c r="L800" s="8"/>
      <c r="M800" s="8"/>
      <c r="N800" s="68"/>
      <c r="O800" s="68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1:35" ht="21.75" customHeight="1">
      <c r="A801" s="1"/>
      <c r="B801" s="64"/>
      <c r="C801" s="66"/>
      <c r="D801" s="66"/>
      <c r="E801" s="66"/>
      <c r="F801" s="66"/>
      <c r="G801" s="66"/>
      <c r="H801" s="66"/>
      <c r="I801" s="1"/>
      <c r="J801" s="1"/>
      <c r="K801" s="5"/>
      <c r="L801" s="8"/>
      <c r="M801" s="8"/>
      <c r="N801" s="68"/>
      <c r="O801" s="68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1:35" ht="21.75" customHeight="1">
      <c r="A802" s="1"/>
      <c r="B802" s="64"/>
      <c r="C802" s="66"/>
      <c r="D802" s="66"/>
      <c r="E802" s="66"/>
      <c r="F802" s="66"/>
      <c r="G802" s="66"/>
      <c r="H802" s="66"/>
      <c r="I802" s="1"/>
      <c r="J802" s="1"/>
      <c r="K802" s="5"/>
      <c r="L802" s="8"/>
      <c r="M802" s="8"/>
      <c r="N802" s="68"/>
      <c r="O802" s="68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1:35" ht="21.75" customHeight="1">
      <c r="A803" s="1"/>
      <c r="B803" s="64"/>
      <c r="C803" s="66"/>
      <c r="D803" s="66"/>
      <c r="E803" s="66"/>
      <c r="F803" s="66"/>
      <c r="G803" s="66"/>
      <c r="H803" s="66"/>
      <c r="I803" s="1"/>
      <c r="J803" s="1"/>
      <c r="K803" s="5"/>
      <c r="L803" s="8"/>
      <c r="M803" s="8"/>
      <c r="N803" s="68"/>
      <c r="O803" s="68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1:35" ht="21.75" customHeight="1">
      <c r="A804" s="1"/>
      <c r="B804" s="64"/>
      <c r="C804" s="66"/>
      <c r="D804" s="66"/>
      <c r="E804" s="66"/>
      <c r="F804" s="66"/>
      <c r="G804" s="66"/>
      <c r="H804" s="66"/>
      <c r="I804" s="1"/>
      <c r="J804" s="1"/>
      <c r="K804" s="5"/>
      <c r="L804" s="8"/>
      <c r="M804" s="8"/>
      <c r="N804" s="68"/>
      <c r="O804" s="68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1:35" ht="21.75" customHeight="1">
      <c r="A805" s="1"/>
      <c r="B805" s="64"/>
      <c r="C805" s="66"/>
      <c r="D805" s="66"/>
      <c r="E805" s="66"/>
      <c r="F805" s="66"/>
      <c r="G805" s="66"/>
      <c r="H805" s="66"/>
      <c r="I805" s="1"/>
      <c r="J805" s="1"/>
      <c r="K805" s="5"/>
      <c r="L805" s="8"/>
      <c r="M805" s="8"/>
      <c r="N805" s="68"/>
      <c r="O805" s="68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1:35" ht="21.75" customHeight="1">
      <c r="A806" s="1"/>
      <c r="B806" s="64"/>
      <c r="C806" s="66"/>
      <c r="D806" s="66"/>
      <c r="E806" s="66"/>
      <c r="F806" s="66"/>
      <c r="G806" s="66"/>
      <c r="H806" s="66"/>
      <c r="I806" s="1"/>
      <c r="J806" s="1"/>
      <c r="K806" s="5"/>
      <c r="L806" s="8"/>
      <c r="M806" s="8"/>
      <c r="N806" s="68"/>
      <c r="O806" s="68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1:35" ht="21.75" customHeight="1">
      <c r="A807" s="1"/>
      <c r="B807" s="64"/>
      <c r="C807" s="66"/>
      <c r="D807" s="66"/>
      <c r="E807" s="66"/>
      <c r="F807" s="66"/>
      <c r="G807" s="66"/>
      <c r="H807" s="66"/>
      <c r="I807" s="1"/>
      <c r="J807" s="1"/>
      <c r="K807" s="5"/>
      <c r="L807" s="8"/>
      <c r="M807" s="8"/>
      <c r="N807" s="68"/>
      <c r="O807" s="68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1:35" ht="21.75" customHeight="1">
      <c r="A808" s="1"/>
      <c r="B808" s="64"/>
      <c r="C808" s="66"/>
      <c r="D808" s="66"/>
      <c r="E808" s="66"/>
      <c r="F808" s="66"/>
      <c r="G808" s="66"/>
      <c r="H808" s="66"/>
      <c r="I808" s="1"/>
      <c r="J808" s="1"/>
      <c r="K808" s="5"/>
      <c r="L808" s="8"/>
      <c r="M808" s="8"/>
      <c r="N808" s="68"/>
      <c r="O808" s="68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1:35" ht="21.75" customHeight="1">
      <c r="A809" s="1"/>
      <c r="B809" s="64"/>
      <c r="C809" s="66"/>
      <c r="D809" s="66"/>
      <c r="E809" s="66"/>
      <c r="F809" s="66"/>
      <c r="G809" s="66"/>
      <c r="H809" s="66"/>
      <c r="I809" s="1"/>
      <c r="J809" s="1"/>
      <c r="K809" s="5"/>
      <c r="L809" s="8"/>
      <c r="M809" s="8"/>
      <c r="N809" s="68"/>
      <c r="O809" s="68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1:35" ht="21.75" customHeight="1">
      <c r="A810" s="1"/>
      <c r="B810" s="64"/>
      <c r="C810" s="66"/>
      <c r="D810" s="66"/>
      <c r="E810" s="66"/>
      <c r="F810" s="66"/>
      <c r="G810" s="66"/>
      <c r="H810" s="66"/>
      <c r="I810" s="1"/>
      <c r="J810" s="1"/>
      <c r="K810" s="5"/>
      <c r="L810" s="8"/>
      <c r="M810" s="8"/>
      <c r="N810" s="68"/>
      <c r="O810" s="68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1:35" ht="21.75" customHeight="1">
      <c r="A811" s="1"/>
      <c r="B811" s="64"/>
      <c r="C811" s="66"/>
      <c r="D811" s="66"/>
      <c r="E811" s="66"/>
      <c r="F811" s="66"/>
      <c r="G811" s="66"/>
      <c r="H811" s="66"/>
      <c r="I811" s="1"/>
      <c r="J811" s="1"/>
      <c r="K811" s="5"/>
      <c r="L811" s="8"/>
      <c r="M811" s="8"/>
      <c r="N811" s="68"/>
      <c r="O811" s="68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1:35" ht="21.75" customHeight="1">
      <c r="A812" s="1"/>
      <c r="B812" s="64"/>
      <c r="C812" s="66"/>
      <c r="D812" s="66"/>
      <c r="E812" s="66"/>
      <c r="F812" s="66"/>
      <c r="G812" s="66"/>
      <c r="H812" s="66"/>
      <c r="I812" s="1"/>
      <c r="J812" s="1"/>
      <c r="K812" s="5"/>
      <c r="L812" s="8"/>
      <c r="M812" s="8"/>
      <c r="N812" s="68"/>
      <c r="O812" s="68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1:35" ht="21.75" customHeight="1">
      <c r="A813" s="1"/>
      <c r="B813" s="64"/>
      <c r="C813" s="66"/>
      <c r="D813" s="66"/>
      <c r="E813" s="66"/>
      <c r="F813" s="66"/>
      <c r="G813" s="66"/>
      <c r="H813" s="66"/>
      <c r="I813" s="1"/>
      <c r="J813" s="1"/>
      <c r="K813" s="5"/>
      <c r="L813" s="8"/>
      <c r="M813" s="8"/>
      <c r="N813" s="68"/>
      <c r="O813" s="68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1:35" ht="21.75" customHeight="1">
      <c r="A814" s="1"/>
      <c r="B814" s="64"/>
      <c r="C814" s="66"/>
      <c r="D814" s="66"/>
      <c r="E814" s="66"/>
      <c r="F814" s="66"/>
      <c r="G814" s="66"/>
      <c r="H814" s="66"/>
      <c r="I814" s="1"/>
      <c r="J814" s="1"/>
      <c r="K814" s="5"/>
      <c r="L814" s="8"/>
      <c r="M814" s="8"/>
      <c r="N814" s="68"/>
      <c r="O814" s="68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1:35" ht="21.75" customHeight="1">
      <c r="A815" s="1"/>
      <c r="B815" s="64"/>
      <c r="C815" s="66"/>
      <c r="D815" s="66"/>
      <c r="E815" s="66"/>
      <c r="F815" s="66"/>
      <c r="G815" s="66"/>
      <c r="H815" s="66"/>
      <c r="I815" s="1"/>
      <c r="J815" s="1"/>
      <c r="K815" s="5"/>
      <c r="L815" s="8"/>
      <c r="M815" s="8"/>
      <c r="N815" s="68"/>
      <c r="O815" s="68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1:35" ht="21.75" customHeight="1">
      <c r="A816" s="1"/>
      <c r="B816" s="64"/>
      <c r="C816" s="66"/>
      <c r="D816" s="66"/>
      <c r="E816" s="66"/>
      <c r="F816" s="66"/>
      <c r="G816" s="66"/>
      <c r="H816" s="66"/>
      <c r="I816" s="1"/>
      <c r="J816" s="1"/>
      <c r="K816" s="5"/>
      <c r="L816" s="8"/>
      <c r="M816" s="8"/>
      <c r="N816" s="68"/>
      <c r="O816" s="68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1:35" ht="21.75" customHeight="1">
      <c r="A817" s="1"/>
      <c r="B817" s="64"/>
      <c r="C817" s="66"/>
      <c r="D817" s="66"/>
      <c r="E817" s="66"/>
      <c r="F817" s="66"/>
      <c r="G817" s="66"/>
      <c r="H817" s="66"/>
      <c r="I817" s="1"/>
      <c r="J817" s="1"/>
      <c r="K817" s="5"/>
      <c r="L817" s="8"/>
      <c r="M817" s="8"/>
      <c r="N817" s="68"/>
      <c r="O817" s="68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1:35" ht="21.75" customHeight="1">
      <c r="A818" s="1"/>
      <c r="B818" s="64"/>
      <c r="C818" s="66"/>
      <c r="D818" s="66"/>
      <c r="E818" s="66"/>
      <c r="F818" s="66"/>
      <c r="G818" s="66"/>
      <c r="H818" s="66"/>
      <c r="I818" s="1"/>
      <c r="J818" s="1"/>
      <c r="K818" s="5"/>
      <c r="L818" s="8"/>
      <c r="M818" s="8"/>
      <c r="N818" s="68"/>
      <c r="O818" s="68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1:35" ht="21.75" customHeight="1">
      <c r="A819" s="1"/>
      <c r="B819" s="64"/>
      <c r="C819" s="66"/>
      <c r="D819" s="66"/>
      <c r="E819" s="66"/>
      <c r="F819" s="66"/>
      <c r="G819" s="66"/>
      <c r="H819" s="66"/>
      <c r="I819" s="1"/>
      <c r="J819" s="1"/>
      <c r="K819" s="5"/>
      <c r="L819" s="8"/>
      <c r="M819" s="8"/>
      <c r="N819" s="68"/>
      <c r="O819" s="68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1:35" ht="21.75" customHeight="1">
      <c r="A820" s="1"/>
      <c r="B820" s="64"/>
      <c r="C820" s="66"/>
      <c r="D820" s="66"/>
      <c r="E820" s="66"/>
      <c r="F820" s="66"/>
      <c r="G820" s="66"/>
      <c r="H820" s="66"/>
      <c r="I820" s="1"/>
      <c r="J820" s="1"/>
      <c r="K820" s="5"/>
      <c r="L820" s="8"/>
      <c r="M820" s="8"/>
      <c r="N820" s="68"/>
      <c r="O820" s="68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1:35" ht="21.75" customHeight="1">
      <c r="A821" s="1"/>
      <c r="B821" s="64"/>
      <c r="C821" s="66"/>
      <c r="D821" s="66"/>
      <c r="E821" s="66"/>
      <c r="F821" s="66"/>
      <c r="G821" s="66"/>
      <c r="H821" s="66"/>
      <c r="I821" s="1"/>
      <c r="J821" s="1"/>
      <c r="K821" s="5"/>
      <c r="L821" s="8"/>
      <c r="M821" s="8"/>
      <c r="N821" s="68"/>
      <c r="O821" s="68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1:35" ht="21.75" customHeight="1">
      <c r="A822" s="1"/>
      <c r="B822" s="64"/>
      <c r="C822" s="66"/>
      <c r="D822" s="66"/>
      <c r="E822" s="66"/>
      <c r="F822" s="66"/>
      <c r="G822" s="66"/>
      <c r="H822" s="66"/>
      <c r="I822" s="1"/>
      <c r="J822" s="1"/>
      <c r="K822" s="5"/>
      <c r="L822" s="8"/>
      <c r="M822" s="8"/>
      <c r="N822" s="68"/>
      <c r="O822" s="68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1:35" ht="21.75" customHeight="1">
      <c r="A823" s="1"/>
      <c r="B823" s="64"/>
      <c r="C823" s="66"/>
      <c r="D823" s="66"/>
      <c r="E823" s="66"/>
      <c r="F823" s="66"/>
      <c r="G823" s="66"/>
      <c r="H823" s="66"/>
      <c r="I823" s="1"/>
      <c r="J823" s="1"/>
      <c r="K823" s="5"/>
      <c r="L823" s="8"/>
      <c r="M823" s="8"/>
      <c r="N823" s="68"/>
      <c r="O823" s="68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1:35" ht="21.75" customHeight="1">
      <c r="A824" s="1"/>
      <c r="B824" s="64"/>
      <c r="C824" s="66"/>
      <c r="D824" s="66"/>
      <c r="E824" s="66"/>
      <c r="F824" s="66"/>
      <c r="G824" s="66"/>
      <c r="H824" s="66"/>
      <c r="I824" s="1"/>
      <c r="J824" s="1"/>
      <c r="K824" s="5"/>
      <c r="L824" s="8"/>
      <c r="M824" s="8"/>
      <c r="N824" s="68"/>
      <c r="O824" s="68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1:35" ht="21.75" customHeight="1">
      <c r="A825" s="1"/>
      <c r="B825" s="64"/>
      <c r="C825" s="66"/>
      <c r="D825" s="66"/>
      <c r="E825" s="66"/>
      <c r="F825" s="66"/>
      <c r="G825" s="66"/>
      <c r="H825" s="66"/>
      <c r="I825" s="1"/>
      <c r="J825" s="1"/>
      <c r="K825" s="5"/>
      <c r="L825" s="8"/>
      <c r="M825" s="8"/>
      <c r="N825" s="68"/>
      <c r="O825" s="68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1:35" ht="21.75" customHeight="1">
      <c r="A826" s="1"/>
      <c r="B826" s="64"/>
      <c r="C826" s="66"/>
      <c r="D826" s="66"/>
      <c r="E826" s="66"/>
      <c r="F826" s="66"/>
      <c r="G826" s="66"/>
      <c r="H826" s="66"/>
      <c r="I826" s="1"/>
      <c r="J826" s="1"/>
      <c r="K826" s="5"/>
      <c r="L826" s="8"/>
      <c r="M826" s="8"/>
      <c r="N826" s="68"/>
      <c r="O826" s="68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1:35" ht="21.75" customHeight="1">
      <c r="A827" s="1"/>
      <c r="B827" s="64"/>
      <c r="C827" s="66"/>
      <c r="D827" s="66"/>
      <c r="E827" s="66"/>
      <c r="F827" s="66"/>
      <c r="G827" s="66"/>
      <c r="H827" s="66"/>
      <c r="I827" s="1"/>
      <c r="J827" s="1"/>
      <c r="K827" s="5"/>
      <c r="L827" s="8"/>
      <c r="M827" s="8"/>
      <c r="N827" s="68"/>
      <c r="O827" s="68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1:35" ht="21.75" customHeight="1">
      <c r="A828" s="1"/>
      <c r="B828" s="64"/>
      <c r="C828" s="66"/>
      <c r="D828" s="66"/>
      <c r="E828" s="66"/>
      <c r="F828" s="66"/>
      <c r="G828" s="66"/>
      <c r="H828" s="66"/>
      <c r="I828" s="1"/>
      <c r="J828" s="1"/>
      <c r="K828" s="5"/>
      <c r="L828" s="8"/>
      <c r="M828" s="8"/>
      <c r="N828" s="68"/>
      <c r="O828" s="68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1:35" ht="21.75" customHeight="1">
      <c r="A829" s="1"/>
      <c r="B829" s="64"/>
      <c r="C829" s="66"/>
      <c r="D829" s="66"/>
      <c r="E829" s="66"/>
      <c r="F829" s="66"/>
      <c r="G829" s="66"/>
      <c r="H829" s="66"/>
      <c r="I829" s="1"/>
      <c r="J829" s="1"/>
      <c r="K829" s="5"/>
      <c r="L829" s="8"/>
      <c r="M829" s="8"/>
      <c r="N829" s="68"/>
      <c r="O829" s="68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1:35" ht="21.75" customHeight="1">
      <c r="A830" s="1"/>
      <c r="B830" s="64"/>
      <c r="C830" s="66"/>
      <c r="D830" s="66"/>
      <c r="E830" s="66"/>
      <c r="F830" s="66"/>
      <c r="G830" s="66"/>
      <c r="H830" s="66"/>
      <c r="I830" s="1"/>
      <c r="J830" s="1"/>
      <c r="K830" s="5"/>
      <c r="L830" s="8"/>
      <c r="M830" s="8"/>
      <c r="N830" s="68"/>
      <c r="O830" s="68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1:35" ht="21.75" customHeight="1">
      <c r="A831" s="1"/>
      <c r="B831" s="64"/>
      <c r="C831" s="66"/>
      <c r="D831" s="66"/>
      <c r="E831" s="66"/>
      <c r="F831" s="66"/>
      <c r="G831" s="66"/>
      <c r="H831" s="66"/>
      <c r="I831" s="1"/>
      <c r="J831" s="1"/>
      <c r="K831" s="5"/>
      <c r="L831" s="8"/>
      <c r="M831" s="8"/>
      <c r="N831" s="68"/>
      <c r="O831" s="68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1:35" ht="21.75" customHeight="1">
      <c r="A832" s="1"/>
      <c r="B832" s="64"/>
      <c r="C832" s="66"/>
      <c r="D832" s="66"/>
      <c r="E832" s="66"/>
      <c r="F832" s="66"/>
      <c r="G832" s="66"/>
      <c r="H832" s="66"/>
      <c r="I832" s="1"/>
      <c r="J832" s="1"/>
      <c r="K832" s="5"/>
      <c r="L832" s="8"/>
      <c r="M832" s="8"/>
      <c r="N832" s="68"/>
      <c r="O832" s="68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1:35" ht="21.75" customHeight="1">
      <c r="A833" s="1"/>
      <c r="B833" s="64"/>
      <c r="C833" s="66"/>
      <c r="D833" s="66"/>
      <c r="E833" s="66"/>
      <c r="F833" s="66"/>
      <c r="G833" s="66"/>
      <c r="H833" s="66"/>
      <c r="I833" s="1"/>
      <c r="J833" s="1"/>
      <c r="K833" s="5"/>
      <c r="L833" s="8"/>
      <c r="M833" s="8"/>
      <c r="N833" s="68"/>
      <c r="O833" s="68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1:35" ht="21.75" customHeight="1">
      <c r="A834" s="1"/>
      <c r="B834" s="64"/>
      <c r="C834" s="66"/>
      <c r="D834" s="66"/>
      <c r="E834" s="66"/>
      <c r="F834" s="66"/>
      <c r="G834" s="66"/>
      <c r="H834" s="66"/>
      <c r="I834" s="1"/>
      <c r="J834" s="1"/>
      <c r="K834" s="5"/>
      <c r="L834" s="8"/>
      <c r="M834" s="8"/>
      <c r="N834" s="68"/>
      <c r="O834" s="68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1:35" ht="21.75" customHeight="1">
      <c r="A835" s="1"/>
      <c r="B835" s="64"/>
      <c r="C835" s="66"/>
      <c r="D835" s="66"/>
      <c r="E835" s="66"/>
      <c r="F835" s="66"/>
      <c r="G835" s="66"/>
      <c r="H835" s="66"/>
      <c r="I835" s="1"/>
      <c r="J835" s="1"/>
      <c r="K835" s="5"/>
      <c r="L835" s="8"/>
      <c r="M835" s="8"/>
      <c r="N835" s="68"/>
      <c r="O835" s="68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1:35" ht="21.75" customHeight="1">
      <c r="A836" s="1"/>
      <c r="B836" s="64"/>
      <c r="C836" s="66"/>
      <c r="D836" s="66"/>
      <c r="E836" s="66"/>
      <c r="F836" s="66"/>
      <c r="G836" s="66"/>
      <c r="H836" s="66"/>
      <c r="I836" s="1"/>
      <c r="J836" s="1"/>
      <c r="K836" s="5"/>
      <c r="L836" s="8"/>
      <c r="M836" s="8"/>
      <c r="N836" s="68"/>
      <c r="O836" s="68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1:35" ht="21.75" customHeight="1">
      <c r="A837" s="1"/>
      <c r="B837" s="64"/>
      <c r="C837" s="66"/>
      <c r="D837" s="66"/>
      <c r="E837" s="66"/>
      <c r="F837" s="66"/>
      <c r="G837" s="66"/>
      <c r="H837" s="66"/>
      <c r="I837" s="1"/>
      <c r="J837" s="1"/>
      <c r="K837" s="5"/>
      <c r="L837" s="8"/>
      <c r="M837" s="8"/>
      <c r="N837" s="68"/>
      <c r="O837" s="68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1:35" ht="21.75" customHeight="1">
      <c r="A838" s="1"/>
      <c r="B838" s="64"/>
      <c r="C838" s="66"/>
      <c r="D838" s="66"/>
      <c r="E838" s="66"/>
      <c r="F838" s="66"/>
      <c r="G838" s="66"/>
      <c r="H838" s="66"/>
      <c r="I838" s="1"/>
      <c r="J838" s="1"/>
      <c r="K838" s="5"/>
      <c r="L838" s="8"/>
      <c r="M838" s="8"/>
      <c r="N838" s="68"/>
      <c r="O838" s="68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1:35" ht="21.75" customHeight="1">
      <c r="A839" s="1"/>
      <c r="B839" s="64"/>
      <c r="C839" s="66"/>
      <c r="D839" s="66"/>
      <c r="E839" s="66"/>
      <c r="F839" s="66"/>
      <c r="G839" s="66"/>
      <c r="H839" s="66"/>
      <c r="I839" s="1"/>
      <c r="J839" s="1"/>
      <c r="K839" s="5"/>
      <c r="L839" s="8"/>
      <c r="M839" s="8"/>
      <c r="N839" s="68"/>
      <c r="O839" s="68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1:35" ht="21.75" customHeight="1">
      <c r="A840" s="1"/>
      <c r="B840" s="64"/>
      <c r="C840" s="66"/>
      <c r="D840" s="66"/>
      <c r="E840" s="66"/>
      <c r="F840" s="66"/>
      <c r="G840" s="66"/>
      <c r="H840" s="66"/>
      <c r="I840" s="1"/>
      <c r="J840" s="1"/>
      <c r="K840" s="5"/>
      <c r="L840" s="8"/>
      <c r="M840" s="8"/>
      <c r="N840" s="68"/>
      <c r="O840" s="68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1:35" ht="21.75" customHeight="1">
      <c r="A841" s="1"/>
      <c r="B841" s="64"/>
      <c r="C841" s="66"/>
      <c r="D841" s="66"/>
      <c r="E841" s="66"/>
      <c r="F841" s="66"/>
      <c r="G841" s="66"/>
      <c r="H841" s="66"/>
      <c r="I841" s="1"/>
      <c r="J841" s="1"/>
      <c r="K841" s="5"/>
      <c r="L841" s="8"/>
      <c r="M841" s="8"/>
      <c r="N841" s="68"/>
      <c r="O841" s="68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1:35" ht="21.75" customHeight="1">
      <c r="A842" s="1"/>
      <c r="B842" s="64"/>
      <c r="C842" s="66"/>
      <c r="D842" s="66"/>
      <c r="E842" s="66"/>
      <c r="F842" s="66"/>
      <c r="G842" s="66"/>
      <c r="H842" s="66"/>
      <c r="I842" s="1"/>
      <c r="J842" s="1"/>
      <c r="K842" s="5"/>
      <c r="L842" s="8"/>
      <c r="M842" s="8"/>
      <c r="N842" s="68"/>
      <c r="O842" s="68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1:35" ht="21.75" customHeight="1">
      <c r="A843" s="1"/>
      <c r="B843" s="64"/>
      <c r="C843" s="66"/>
      <c r="D843" s="66"/>
      <c r="E843" s="66"/>
      <c r="F843" s="66"/>
      <c r="G843" s="66"/>
      <c r="H843" s="66"/>
      <c r="I843" s="1"/>
      <c r="J843" s="1"/>
      <c r="K843" s="5"/>
      <c r="L843" s="8"/>
      <c r="M843" s="8"/>
      <c r="N843" s="68"/>
      <c r="O843" s="68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1:35" ht="21.75" customHeight="1">
      <c r="A844" s="1"/>
      <c r="B844" s="64"/>
      <c r="C844" s="66"/>
      <c r="D844" s="66"/>
      <c r="E844" s="66"/>
      <c r="F844" s="66"/>
      <c r="G844" s="66"/>
      <c r="H844" s="66"/>
      <c r="I844" s="1"/>
      <c r="J844" s="1"/>
      <c r="K844" s="5"/>
      <c r="L844" s="8"/>
      <c r="M844" s="8"/>
      <c r="N844" s="68"/>
      <c r="O844" s="68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1:35" ht="21.75" customHeight="1">
      <c r="A845" s="1"/>
      <c r="B845" s="64"/>
      <c r="C845" s="66"/>
      <c r="D845" s="66"/>
      <c r="E845" s="66"/>
      <c r="F845" s="66"/>
      <c r="G845" s="66"/>
      <c r="H845" s="66"/>
      <c r="I845" s="1"/>
      <c r="J845" s="1"/>
      <c r="K845" s="5"/>
      <c r="L845" s="8"/>
      <c r="M845" s="8"/>
      <c r="N845" s="68"/>
      <c r="O845" s="68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1:35" ht="21.75" customHeight="1">
      <c r="A846" s="1"/>
      <c r="B846" s="64"/>
      <c r="C846" s="66"/>
      <c r="D846" s="66"/>
      <c r="E846" s="66"/>
      <c r="F846" s="66"/>
      <c r="G846" s="66"/>
      <c r="H846" s="66"/>
      <c r="I846" s="1"/>
      <c r="J846" s="1"/>
      <c r="K846" s="5"/>
      <c r="L846" s="8"/>
      <c r="M846" s="8"/>
      <c r="N846" s="68"/>
      <c r="O846" s="68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1:35" ht="21.75" customHeight="1">
      <c r="A847" s="1"/>
      <c r="B847" s="64"/>
      <c r="C847" s="66"/>
      <c r="D847" s="66"/>
      <c r="E847" s="66"/>
      <c r="F847" s="66"/>
      <c r="G847" s="66"/>
      <c r="H847" s="66"/>
      <c r="I847" s="1"/>
      <c r="J847" s="1"/>
      <c r="K847" s="5"/>
      <c r="L847" s="8"/>
      <c r="M847" s="8"/>
      <c r="N847" s="68"/>
      <c r="O847" s="68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1:35" ht="21.75" customHeight="1">
      <c r="A848" s="1"/>
      <c r="B848" s="64"/>
      <c r="C848" s="66"/>
      <c r="D848" s="66"/>
      <c r="E848" s="66"/>
      <c r="F848" s="66"/>
      <c r="G848" s="66"/>
      <c r="H848" s="66"/>
      <c r="I848" s="1"/>
      <c r="J848" s="1"/>
      <c r="K848" s="5"/>
      <c r="L848" s="8"/>
      <c r="M848" s="8"/>
      <c r="N848" s="68"/>
      <c r="O848" s="68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1:35" ht="21.75" customHeight="1">
      <c r="A849" s="1"/>
      <c r="B849" s="64"/>
      <c r="C849" s="66"/>
      <c r="D849" s="66"/>
      <c r="E849" s="66"/>
      <c r="F849" s="66"/>
      <c r="G849" s="66"/>
      <c r="H849" s="66"/>
      <c r="I849" s="1"/>
      <c r="J849" s="1"/>
      <c r="K849" s="5"/>
      <c r="L849" s="8"/>
      <c r="M849" s="8"/>
      <c r="N849" s="68"/>
      <c r="O849" s="68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1:35" ht="21.75" customHeight="1">
      <c r="A850" s="1"/>
      <c r="B850" s="64"/>
      <c r="C850" s="66"/>
      <c r="D850" s="66"/>
      <c r="E850" s="66"/>
      <c r="F850" s="66"/>
      <c r="G850" s="66"/>
      <c r="H850" s="66"/>
      <c r="I850" s="1"/>
      <c r="J850" s="1"/>
      <c r="K850" s="5"/>
      <c r="L850" s="8"/>
      <c r="M850" s="8"/>
      <c r="N850" s="68"/>
      <c r="O850" s="68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1:35" ht="21.75" customHeight="1">
      <c r="A851" s="1"/>
      <c r="B851" s="64"/>
      <c r="C851" s="66"/>
      <c r="D851" s="66"/>
      <c r="E851" s="66"/>
      <c r="F851" s="66"/>
      <c r="G851" s="66"/>
      <c r="H851" s="66"/>
      <c r="I851" s="1"/>
      <c r="J851" s="1"/>
      <c r="K851" s="5"/>
      <c r="L851" s="8"/>
      <c r="M851" s="8"/>
      <c r="N851" s="68"/>
      <c r="O851" s="68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1:35" ht="21.75" customHeight="1">
      <c r="A852" s="1"/>
      <c r="B852" s="64"/>
      <c r="C852" s="66"/>
      <c r="D852" s="66"/>
      <c r="E852" s="66"/>
      <c r="F852" s="66"/>
      <c r="G852" s="66"/>
      <c r="H852" s="66"/>
      <c r="I852" s="1"/>
      <c r="J852" s="1"/>
      <c r="K852" s="5"/>
      <c r="L852" s="8"/>
      <c r="M852" s="8"/>
      <c r="N852" s="68"/>
      <c r="O852" s="68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1:35" ht="21.75" customHeight="1">
      <c r="A853" s="1"/>
      <c r="B853" s="64"/>
      <c r="C853" s="66"/>
      <c r="D853" s="66"/>
      <c r="E853" s="66"/>
      <c r="F853" s="66"/>
      <c r="G853" s="66"/>
      <c r="H853" s="66"/>
      <c r="I853" s="1"/>
      <c r="J853" s="1"/>
      <c r="K853" s="5"/>
      <c r="L853" s="8"/>
      <c r="M853" s="8"/>
      <c r="N853" s="68"/>
      <c r="O853" s="68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1:35" ht="21.75" customHeight="1">
      <c r="A854" s="1"/>
      <c r="B854" s="64"/>
      <c r="C854" s="66"/>
      <c r="D854" s="66"/>
      <c r="E854" s="66"/>
      <c r="F854" s="66"/>
      <c r="G854" s="66"/>
      <c r="H854" s="66"/>
      <c r="I854" s="1"/>
      <c r="J854" s="1"/>
      <c r="K854" s="5"/>
      <c r="L854" s="8"/>
      <c r="M854" s="8"/>
      <c r="N854" s="68"/>
      <c r="O854" s="68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1:35" ht="21.75" customHeight="1">
      <c r="A855" s="1"/>
      <c r="B855" s="64"/>
      <c r="C855" s="66"/>
      <c r="D855" s="66"/>
      <c r="E855" s="66"/>
      <c r="F855" s="66"/>
      <c r="G855" s="66"/>
      <c r="H855" s="66"/>
      <c r="I855" s="1"/>
      <c r="J855" s="1"/>
      <c r="K855" s="5"/>
      <c r="L855" s="8"/>
      <c r="M855" s="8"/>
      <c r="N855" s="68"/>
      <c r="O855" s="68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1:35" ht="21.75" customHeight="1">
      <c r="A856" s="1"/>
      <c r="B856" s="64"/>
      <c r="C856" s="66"/>
      <c r="D856" s="66"/>
      <c r="E856" s="66"/>
      <c r="F856" s="66"/>
      <c r="G856" s="66"/>
      <c r="H856" s="66"/>
      <c r="I856" s="1"/>
      <c r="J856" s="1"/>
      <c r="K856" s="5"/>
      <c r="L856" s="8"/>
      <c r="M856" s="8"/>
      <c r="N856" s="68"/>
      <c r="O856" s="68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1:35" ht="21.75" customHeight="1">
      <c r="A857" s="1"/>
      <c r="B857" s="64"/>
      <c r="C857" s="66"/>
      <c r="D857" s="66"/>
      <c r="E857" s="66"/>
      <c r="F857" s="66"/>
      <c r="G857" s="66"/>
      <c r="H857" s="66"/>
      <c r="I857" s="1"/>
      <c r="J857" s="1"/>
      <c r="K857" s="5"/>
      <c r="L857" s="8"/>
      <c r="M857" s="8"/>
      <c r="N857" s="68"/>
      <c r="O857" s="68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1:35" ht="21.75" customHeight="1">
      <c r="A858" s="1"/>
      <c r="B858" s="64"/>
      <c r="C858" s="66"/>
      <c r="D858" s="66"/>
      <c r="E858" s="66"/>
      <c r="F858" s="66"/>
      <c r="G858" s="66"/>
      <c r="H858" s="66"/>
      <c r="I858" s="1"/>
      <c r="J858" s="1"/>
      <c r="K858" s="5"/>
      <c r="L858" s="8"/>
      <c r="M858" s="8"/>
      <c r="N858" s="68"/>
      <c r="O858" s="68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1:35" ht="21.75" customHeight="1">
      <c r="A859" s="1"/>
      <c r="B859" s="64"/>
      <c r="C859" s="66"/>
      <c r="D859" s="66"/>
      <c r="E859" s="66"/>
      <c r="F859" s="66"/>
      <c r="G859" s="66"/>
      <c r="H859" s="66"/>
      <c r="I859" s="1"/>
      <c r="J859" s="1"/>
      <c r="K859" s="5"/>
      <c r="L859" s="8"/>
      <c r="M859" s="8"/>
      <c r="N859" s="68"/>
      <c r="O859" s="68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1:35" ht="21.75" customHeight="1">
      <c r="A860" s="1"/>
      <c r="B860" s="64"/>
      <c r="C860" s="66"/>
      <c r="D860" s="66"/>
      <c r="E860" s="66"/>
      <c r="F860" s="66"/>
      <c r="G860" s="66"/>
      <c r="H860" s="66"/>
      <c r="I860" s="1"/>
      <c r="J860" s="1"/>
      <c r="K860" s="5"/>
      <c r="L860" s="8"/>
      <c r="M860" s="8"/>
      <c r="N860" s="68"/>
      <c r="O860" s="68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1:35" ht="21.75" customHeight="1">
      <c r="A861" s="1"/>
      <c r="B861" s="64"/>
      <c r="C861" s="66"/>
      <c r="D861" s="66"/>
      <c r="E861" s="66"/>
      <c r="F861" s="66"/>
      <c r="G861" s="66"/>
      <c r="H861" s="66"/>
      <c r="I861" s="1"/>
      <c r="J861" s="1"/>
      <c r="K861" s="5"/>
      <c r="L861" s="8"/>
      <c r="M861" s="8"/>
      <c r="N861" s="68"/>
      <c r="O861" s="68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1:35" ht="21.75" customHeight="1">
      <c r="A862" s="1"/>
      <c r="B862" s="64"/>
      <c r="C862" s="66"/>
      <c r="D862" s="66"/>
      <c r="E862" s="66"/>
      <c r="F862" s="66"/>
      <c r="G862" s="66"/>
      <c r="H862" s="66"/>
      <c r="I862" s="1"/>
      <c r="J862" s="1"/>
      <c r="K862" s="5"/>
      <c r="L862" s="8"/>
      <c r="M862" s="8"/>
      <c r="N862" s="68"/>
      <c r="O862" s="68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1:35" ht="21.75" customHeight="1">
      <c r="A863" s="1"/>
      <c r="B863" s="64"/>
      <c r="C863" s="66"/>
      <c r="D863" s="66"/>
      <c r="E863" s="66"/>
      <c r="F863" s="66"/>
      <c r="G863" s="66"/>
      <c r="H863" s="66"/>
      <c r="I863" s="1"/>
      <c r="J863" s="1"/>
      <c r="K863" s="5"/>
      <c r="L863" s="8"/>
      <c r="M863" s="8"/>
      <c r="N863" s="68"/>
      <c r="O863" s="68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1:35" ht="21.75" customHeight="1">
      <c r="A864" s="1"/>
      <c r="B864" s="64"/>
      <c r="C864" s="66"/>
      <c r="D864" s="66"/>
      <c r="E864" s="66"/>
      <c r="F864" s="66"/>
      <c r="G864" s="66"/>
      <c r="H864" s="66"/>
      <c r="I864" s="1"/>
      <c r="J864" s="1"/>
      <c r="K864" s="5"/>
      <c r="L864" s="8"/>
      <c r="M864" s="8"/>
      <c r="N864" s="68"/>
      <c r="O864" s="68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1:35" ht="21.75" customHeight="1">
      <c r="A865" s="1"/>
      <c r="B865" s="64"/>
      <c r="C865" s="66"/>
      <c r="D865" s="66"/>
      <c r="E865" s="66"/>
      <c r="F865" s="66"/>
      <c r="G865" s="66"/>
      <c r="H865" s="66"/>
      <c r="I865" s="1"/>
      <c r="J865" s="1"/>
      <c r="K865" s="5"/>
      <c r="L865" s="8"/>
      <c r="M865" s="8"/>
      <c r="N865" s="68"/>
      <c r="O865" s="68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1:35" ht="21.75" customHeight="1">
      <c r="A866" s="1"/>
      <c r="B866" s="64"/>
      <c r="C866" s="66"/>
      <c r="D866" s="66"/>
      <c r="E866" s="66"/>
      <c r="F866" s="66"/>
      <c r="G866" s="66"/>
      <c r="H866" s="66"/>
      <c r="I866" s="1"/>
      <c r="J866" s="1"/>
      <c r="K866" s="5"/>
      <c r="L866" s="8"/>
      <c r="M866" s="8"/>
      <c r="N866" s="68"/>
      <c r="O866" s="68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1:35" ht="21.75" customHeight="1">
      <c r="A867" s="1"/>
      <c r="B867" s="64"/>
      <c r="C867" s="66"/>
      <c r="D867" s="66"/>
      <c r="E867" s="66"/>
      <c r="F867" s="66"/>
      <c r="G867" s="66"/>
      <c r="H867" s="66"/>
      <c r="I867" s="1"/>
      <c r="J867" s="1"/>
      <c r="K867" s="5"/>
      <c r="L867" s="8"/>
      <c r="M867" s="8"/>
      <c r="N867" s="68"/>
      <c r="O867" s="68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1:35" ht="21.75" customHeight="1">
      <c r="A868" s="1"/>
      <c r="B868" s="64"/>
      <c r="C868" s="66"/>
      <c r="D868" s="66"/>
      <c r="E868" s="66"/>
      <c r="F868" s="66"/>
      <c r="G868" s="66"/>
      <c r="H868" s="66"/>
      <c r="I868" s="1"/>
      <c r="J868" s="1"/>
      <c r="K868" s="5"/>
      <c r="L868" s="8"/>
      <c r="M868" s="8"/>
      <c r="N868" s="68"/>
      <c r="O868" s="68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1:35" ht="21.75" customHeight="1">
      <c r="A869" s="1"/>
      <c r="B869" s="64"/>
      <c r="C869" s="66"/>
      <c r="D869" s="66"/>
      <c r="E869" s="66"/>
      <c r="F869" s="66"/>
      <c r="G869" s="66"/>
      <c r="H869" s="66"/>
      <c r="I869" s="1"/>
      <c r="J869" s="1"/>
      <c r="K869" s="5"/>
      <c r="L869" s="8"/>
      <c r="M869" s="8"/>
      <c r="N869" s="68"/>
      <c r="O869" s="68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1:35" ht="21.75" customHeight="1">
      <c r="A870" s="1"/>
      <c r="B870" s="64"/>
      <c r="C870" s="66"/>
      <c r="D870" s="66"/>
      <c r="E870" s="66"/>
      <c r="F870" s="66"/>
      <c r="G870" s="66"/>
      <c r="H870" s="66"/>
      <c r="I870" s="1"/>
      <c r="J870" s="1"/>
      <c r="K870" s="5"/>
      <c r="L870" s="8"/>
      <c r="M870" s="8"/>
      <c r="N870" s="68"/>
      <c r="O870" s="68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1:35" ht="21.75" customHeight="1">
      <c r="A871" s="1"/>
      <c r="B871" s="64"/>
      <c r="C871" s="66"/>
      <c r="D871" s="66"/>
      <c r="E871" s="66"/>
      <c r="F871" s="66"/>
      <c r="G871" s="66"/>
      <c r="H871" s="66"/>
      <c r="I871" s="1"/>
      <c r="J871" s="1"/>
      <c r="K871" s="5"/>
      <c r="L871" s="8"/>
      <c r="M871" s="8"/>
      <c r="N871" s="68"/>
      <c r="O871" s="68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1:35" ht="21.75" customHeight="1">
      <c r="A872" s="1"/>
      <c r="B872" s="64"/>
      <c r="C872" s="66"/>
      <c r="D872" s="66"/>
      <c r="E872" s="66"/>
      <c r="F872" s="66"/>
      <c r="G872" s="66"/>
      <c r="H872" s="66"/>
      <c r="I872" s="1"/>
      <c r="J872" s="1"/>
      <c r="K872" s="5"/>
      <c r="L872" s="8"/>
      <c r="M872" s="8"/>
      <c r="N872" s="68"/>
      <c r="O872" s="68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1:35" ht="21.75" customHeight="1">
      <c r="A873" s="1"/>
      <c r="B873" s="64"/>
      <c r="C873" s="66"/>
      <c r="D873" s="66"/>
      <c r="E873" s="66"/>
      <c r="F873" s="66"/>
      <c r="G873" s="66"/>
      <c r="H873" s="66"/>
      <c r="I873" s="1"/>
      <c r="J873" s="1"/>
      <c r="K873" s="5"/>
      <c r="L873" s="8"/>
      <c r="M873" s="8"/>
      <c r="N873" s="68"/>
      <c r="O873" s="68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1:35" ht="21.75" customHeight="1">
      <c r="A874" s="1"/>
      <c r="B874" s="64"/>
      <c r="C874" s="66"/>
      <c r="D874" s="66"/>
      <c r="E874" s="66"/>
      <c r="F874" s="66"/>
      <c r="G874" s="66"/>
      <c r="H874" s="66"/>
      <c r="I874" s="1"/>
      <c r="J874" s="1"/>
      <c r="K874" s="5"/>
      <c r="L874" s="8"/>
      <c r="M874" s="8"/>
      <c r="N874" s="68"/>
      <c r="O874" s="68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1:35" ht="21.75" customHeight="1">
      <c r="A875" s="1"/>
      <c r="B875" s="64"/>
      <c r="C875" s="66"/>
      <c r="D875" s="66"/>
      <c r="E875" s="66"/>
      <c r="F875" s="66"/>
      <c r="G875" s="66"/>
      <c r="H875" s="66"/>
      <c r="I875" s="1"/>
      <c r="J875" s="1"/>
      <c r="K875" s="5"/>
      <c r="L875" s="8"/>
      <c r="M875" s="8"/>
      <c r="N875" s="68"/>
      <c r="O875" s="68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1:35" ht="21.75" customHeight="1">
      <c r="A876" s="1"/>
      <c r="B876" s="64"/>
      <c r="C876" s="66"/>
      <c r="D876" s="66"/>
      <c r="E876" s="66"/>
      <c r="F876" s="66"/>
      <c r="G876" s="66"/>
      <c r="H876" s="66"/>
      <c r="I876" s="1"/>
      <c r="J876" s="1"/>
      <c r="K876" s="5"/>
      <c r="L876" s="8"/>
      <c r="M876" s="8"/>
      <c r="N876" s="68"/>
      <c r="O876" s="68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1:35" ht="21.75" customHeight="1">
      <c r="A877" s="1"/>
      <c r="B877" s="64"/>
      <c r="C877" s="66"/>
      <c r="D877" s="66"/>
      <c r="E877" s="66"/>
      <c r="F877" s="66"/>
      <c r="G877" s="66"/>
      <c r="H877" s="66"/>
      <c r="I877" s="1"/>
      <c r="J877" s="1"/>
      <c r="K877" s="5"/>
      <c r="L877" s="8"/>
      <c r="M877" s="8"/>
      <c r="N877" s="68"/>
      <c r="O877" s="68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1:35" ht="21.75" customHeight="1">
      <c r="A878" s="1"/>
      <c r="B878" s="64"/>
      <c r="C878" s="66"/>
      <c r="D878" s="66"/>
      <c r="E878" s="66"/>
      <c r="F878" s="66"/>
      <c r="G878" s="66"/>
      <c r="H878" s="66"/>
      <c r="I878" s="1"/>
      <c r="J878" s="1"/>
      <c r="K878" s="5"/>
      <c r="L878" s="8"/>
      <c r="M878" s="8"/>
      <c r="N878" s="68"/>
      <c r="O878" s="68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1:35" ht="21.75" customHeight="1">
      <c r="A879" s="1"/>
      <c r="B879" s="64"/>
      <c r="C879" s="66"/>
      <c r="D879" s="66"/>
      <c r="E879" s="66"/>
      <c r="F879" s="66"/>
      <c r="G879" s="66"/>
      <c r="H879" s="66"/>
      <c r="I879" s="1"/>
      <c r="J879" s="1"/>
      <c r="K879" s="5"/>
      <c r="L879" s="8"/>
      <c r="M879" s="8"/>
      <c r="N879" s="68"/>
      <c r="O879" s="68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1:35" ht="21.75" customHeight="1">
      <c r="A880" s="1"/>
      <c r="B880" s="64"/>
      <c r="C880" s="66"/>
      <c r="D880" s="66"/>
      <c r="E880" s="66"/>
      <c r="F880" s="66"/>
      <c r="G880" s="66"/>
      <c r="H880" s="66"/>
      <c r="I880" s="1"/>
      <c r="J880" s="1"/>
      <c r="K880" s="5"/>
      <c r="L880" s="8"/>
      <c r="M880" s="8"/>
      <c r="N880" s="68"/>
      <c r="O880" s="68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1:35" ht="21.75" customHeight="1">
      <c r="A881" s="1"/>
      <c r="B881" s="64"/>
      <c r="C881" s="66"/>
      <c r="D881" s="66"/>
      <c r="E881" s="66"/>
      <c r="F881" s="66"/>
      <c r="G881" s="66"/>
      <c r="H881" s="66"/>
      <c r="I881" s="1"/>
      <c r="J881" s="1"/>
      <c r="K881" s="5"/>
      <c r="L881" s="8"/>
      <c r="M881" s="8"/>
      <c r="N881" s="68"/>
      <c r="O881" s="68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1:35" ht="21.75" customHeight="1">
      <c r="A882" s="1"/>
      <c r="B882" s="64"/>
      <c r="C882" s="66"/>
      <c r="D882" s="66"/>
      <c r="E882" s="66"/>
      <c r="F882" s="66"/>
      <c r="G882" s="66"/>
      <c r="H882" s="66"/>
      <c r="I882" s="1"/>
      <c r="J882" s="1"/>
      <c r="K882" s="5"/>
      <c r="L882" s="8"/>
      <c r="M882" s="8"/>
      <c r="N882" s="68"/>
      <c r="O882" s="68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1:35" ht="21.75" customHeight="1">
      <c r="A883" s="1"/>
      <c r="B883" s="64"/>
      <c r="C883" s="66"/>
      <c r="D883" s="66"/>
      <c r="E883" s="66"/>
      <c r="F883" s="66"/>
      <c r="G883" s="66"/>
      <c r="H883" s="66"/>
      <c r="I883" s="1"/>
      <c r="J883" s="1"/>
      <c r="K883" s="5"/>
      <c r="L883" s="8"/>
      <c r="M883" s="8"/>
      <c r="N883" s="68"/>
      <c r="O883" s="68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1:35" ht="21.75" customHeight="1">
      <c r="A884" s="1"/>
      <c r="B884" s="64"/>
      <c r="C884" s="66"/>
      <c r="D884" s="66"/>
      <c r="E884" s="66"/>
      <c r="F884" s="66"/>
      <c r="G884" s="66"/>
      <c r="H884" s="66"/>
      <c r="I884" s="1"/>
      <c r="J884" s="1"/>
      <c r="K884" s="5"/>
      <c r="L884" s="8"/>
      <c r="M884" s="8"/>
      <c r="N884" s="68"/>
      <c r="O884" s="68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1:35" ht="21.75" customHeight="1">
      <c r="A885" s="1"/>
      <c r="B885" s="64"/>
      <c r="C885" s="66"/>
      <c r="D885" s="66"/>
      <c r="E885" s="66"/>
      <c r="F885" s="66"/>
      <c r="G885" s="66"/>
      <c r="H885" s="66"/>
      <c r="I885" s="1"/>
      <c r="J885" s="1"/>
      <c r="K885" s="5"/>
      <c r="L885" s="8"/>
      <c r="M885" s="8"/>
      <c r="N885" s="68"/>
      <c r="O885" s="68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1:35" ht="21.75" customHeight="1">
      <c r="A886" s="1"/>
      <c r="B886" s="64"/>
      <c r="C886" s="66"/>
      <c r="D886" s="66"/>
      <c r="E886" s="66"/>
      <c r="F886" s="66"/>
      <c r="G886" s="66"/>
      <c r="H886" s="66"/>
      <c r="I886" s="1"/>
      <c r="J886" s="1"/>
      <c r="K886" s="5"/>
      <c r="L886" s="8"/>
      <c r="M886" s="8"/>
      <c r="N886" s="68"/>
      <c r="O886" s="68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1:35" ht="21.75" customHeight="1">
      <c r="A887" s="1"/>
      <c r="B887" s="64"/>
      <c r="C887" s="66"/>
      <c r="D887" s="66"/>
      <c r="E887" s="66"/>
      <c r="F887" s="66"/>
      <c r="G887" s="66"/>
      <c r="H887" s="66"/>
      <c r="I887" s="1"/>
      <c r="J887" s="1"/>
      <c r="K887" s="5"/>
      <c r="L887" s="8"/>
      <c r="M887" s="8"/>
      <c r="N887" s="68"/>
      <c r="O887" s="68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1:35" ht="21.75" customHeight="1">
      <c r="A888" s="1"/>
      <c r="B888" s="64"/>
      <c r="C888" s="66"/>
      <c r="D888" s="66"/>
      <c r="E888" s="66"/>
      <c r="F888" s="66"/>
      <c r="G888" s="66"/>
      <c r="H888" s="66"/>
      <c r="I888" s="1"/>
      <c r="J888" s="1"/>
      <c r="K888" s="5"/>
      <c r="L888" s="8"/>
      <c r="M888" s="8"/>
      <c r="N888" s="68"/>
      <c r="O888" s="68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1:35" ht="21.75" customHeight="1">
      <c r="A889" s="1"/>
      <c r="B889" s="64"/>
      <c r="C889" s="66"/>
      <c r="D889" s="66"/>
      <c r="E889" s="66"/>
      <c r="F889" s="66"/>
      <c r="G889" s="66"/>
      <c r="H889" s="66"/>
      <c r="I889" s="1"/>
      <c r="J889" s="1"/>
      <c r="K889" s="5"/>
      <c r="L889" s="8"/>
      <c r="M889" s="8"/>
      <c r="N889" s="68"/>
      <c r="O889" s="68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1:35" ht="21.75" customHeight="1">
      <c r="A890" s="1"/>
      <c r="B890" s="64"/>
      <c r="C890" s="66"/>
      <c r="D890" s="66"/>
      <c r="E890" s="66"/>
      <c r="F890" s="66"/>
      <c r="G890" s="66"/>
      <c r="H890" s="66"/>
      <c r="I890" s="1"/>
      <c r="J890" s="1"/>
      <c r="K890" s="5"/>
      <c r="L890" s="8"/>
      <c r="M890" s="8"/>
      <c r="N890" s="68"/>
      <c r="O890" s="68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1:35" ht="21.75" customHeight="1">
      <c r="A891" s="1"/>
      <c r="B891" s="64"/>
      <c r="C891" s="66"/>
      <c r="D891" s="66"/>
      <c r="E891" s="66"/>
      <c r="F891" s="66"/>
      <c r="G891" s="66"/>
      <c r="H891" s="66"/>
      <c r="I891" s="1"/>
      <c r="J891" s="1"/>
      <c r="K891" s="5"/>
      <c r="L891" s="8"/>
      <c r="M891" s="8"/>
      <c r="N891" s="68"/>
      <c r="O891" s="68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1:35" ht="21.75" customHeight="1">
      <c r="A892" s="1"/>
      <c r="B892" s="64"/>
      <c r="C892" s="66"/>
      <c r="D892" s="66"/>
      <c r="E892" s="66"/>
      <c r="F892" s="66"/>
      <c r="G892" s="66"/>
      <c r="H892" s="66"/>
      <c r="I892" s="1"/>
      <c r="J892" s="1"/>
      <c r="K892" s="5"/>
      <c r="L892" s="8"/>
      <c r="M892" s="8"/>
      <c r="N892" s="68"/>
      <c r="O892" s="68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1:35" ht="21.75" customHeight="1">
      <c r="A893" s="1"/>
      <c r="B893" s="64"/>
      <c r="C893" s="66"/>
      <c r="D893" s="66"/>
      <c r="E893" s="66"/>
      <c r="F893" s="66"/>
      <c r="G893" s="66"/>
      <c r="H893" s="66"/>
      <c r="I893" s="1"/>
      <c r="J893" s="1"/>
      <c r="K893" s="5"/>
      <c r="L893" s="8"/>
      <c r="M893" s="8"/>
      <c r="N893" s="68"/>
      <c r="O893" s="68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1:35" ht="21.75" customHeight="1">
      <c r="A894" s="1"/>
      <c r="B894" s="64"/>
      <c r="C894" s="66"/>
      <c r="D894" s="66"/>
      <c r="E894" s="66"/>
      <c r="F894" s="66"/>
      <c r="G894" s="66"/>
      <c r="H894" s="66"/>
      <c r="I894" s="1"/>
      <c r="J894" s="1"/>
      <c r="K894" s="5"/>
      <c r="L894" s="8"/>
      <c r="M894" s="8"/>
      <c r="N894" s="68"/>
      <c r="O894" s="68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1:35" ht="21.75" customHeight="1">
      <c r="A895" s="1"/>
      <c r="B895" s="64"/>
      <c r="C895" s="66"/>
      <c r="D895" s="66"/>
      <c r="E895" s="66"/>
      <c r="F895" s="66"/>
      <c r="G895" s="66"/>
      <c r="H895" s="66"/>
      <c r="I895" s="1"/>
      <c r="J895" s="1"/>
      <c r="K895" s="5"/>
      <c r="L895" s="8"/>
      <c r="M895" s="8"/>
      <c r="N895" s="68"/>
      <c r="O895" s="68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1:35" ht="21.75" customHeight="1">
      <c r="A896" s="1"/>
      <c r="B896" s="64"/>
      <c r="C896" s="66"/>
      <c r="D896" s="66"/>
      <c r="E896" s="66"/>
      <c r="F896" s="66"/>
      <c r="G896" s="66"/>
      <c r="H896" s="66"/>
      <c r="I896" s="1"/>
      <c r="J896" s="1"/>
      <c r="K896" s="5"/>
      <c r="L896" s="8"/>
      <c r="M896" s="8"/>
      <c r="N896" s="68"/>
      <c r="O896" s="68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1:35" ht="21.75" customHeight="1">
      <c r="A897" s="1"/>
      <c r="B897" s="64"/>
      <c r="C897" s="66"/>
      <c r="D897" s="66"/>
      <c r="E897" s="66"/>
      <c r="F897" s="66"/>
      <c r="G897" s="66"/>
      <c r="H897" s="66"/>
      <c r="I897" s="1"/>
      <c r="J897" s="1"/>
      <c r="K897" s="5"/>
      <c r="L897" s="8"/>
      <c r="M897" s="8"/>
      <c r="N897" s="68"/>
      <c r="O897" s="68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1:35" ht="21.75" customHeight="1">
      <c r="A898" s="1"/>
      <c r="B898" s="64"/>
      <c r="C898" s="66"/>
      <c r="D898" s="66"/>
      <c r="E898" s="66"/>
      <c r="F898" s="66"/>
      <c r="G898" s="66"/>
      <c r="H898" s="66"/>
      <c r="I898" s="1"/>
      <c r="J898" s="1"/>
      <c r="K898" s="5"/>
      <c r="L898" s="8"/>
      <c r="M898" s="8"/>
      <c r="N898" s="68"/>
      <c r="O898" s="68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1:35" ht="21.75" customHeight="1">
      <c r="A899" s="1"/>
      <c r="B899" s="64"/>
      <c r="C899" s="66"/>
      <c r="D899" s="66"/>
      <c r="E899" s="66"/>
      <c r="F899" s="66"/>
      <c r="G899" s="66"/>
      <c r="H899" s="66"/>
      <c r="I899" s="1"/>
      <c r="J899" s="1"/>
      <c r="K899" s="5"/>
      <c r="L899" s="8"/>
      <c r="M899" s="8"/>
      <c r="N899" s="68"/>
      <c r="O899" s="68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1:35" ht="21.75" customHeight="1">
      <c r="A900" s="1"/>
      <c r="B900" s="64"/>
      <c r="C900" s="66"/>
      <c r="D900" s="66"/>
      <c r="E900" s="66"/>
      <c r="F900" s="66"/>
      <c r="G900" s="66"/>
      <c r="H900" s="66"/>
      <c r="I900" s="1"/>
      <c r="J900" s="1"/>
      <c r="K900" s="5"/>
      <c r="L900" s="8"/>
      <c r="M900" s="8"/>
      <c r="N900" s="68"/>
      <c r="O900" s="68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1:35" ht="21.75" customHeight="1">
      <c r="A901" s="1"/>
      <c r="B901" s="64"/>
      <c r="C901" s="66"/>
      <c r="D901" s="66"/>
      <c r="E901" s="66"/>
      <c r="F901" s="66"/>
      <c r="G901" s="66"/>
      <c r="H901" s="66"/>
      <c r="I901" s="1"/>
      <c r="J901" s="1"/>
      <c r="K901" s="5"/>
      <c r="L901" s="8"/>
      <c r="M901" s="8"/>
      <c r="N901" s="68"/>
      <c r="O901" s="68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1:35" ht="21.75" customHeight="1">
      <c r="A902" s="1"/>
      <c r="B902" s="64"/>
      <c r="C902" s="66"/>
      <c r="D902" s="66"/>
      <c r="E902" s="66"/>
      <c r="F902" s="66"/>
      <c r="G902" s="66"/>
      <c r="H902" s="66"/>
      <c r="I902" s="1"/>
      <c r="J902" s="1"/>
      <c r="K902" s="5"/>
      <c r="L902" s="8"/>
      <c r="M902" s="8"/>
      <c r="N902" s="68"/>
      <c r="O902" s="68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1:35" ht="21.75" customHeight="1">
      <c r="A903" s="1"/>
      <c r="B903" s="64"/>
      <c r="C903" s="66"/>
      <c r="D903" s="66"/>
      <c r="E903" s="66"/>
      <c r="F903" s="66"/>
      <c r="G903" s="66"/>
      <c r="H903" s="66"/>
      <c r="I903" s="1"/>
      <c r="J903" s="1"/>
      <c r="K903" s="5"/>
      <c r="L903" s="8"/>
      <c r="M903" s="8"/>
      <c r="N903" s="68"/>
      <c r="O903" s="68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1:35" ht="21.75" customHeight="1">
      <c r="A904" s="1"/>
      <c r="B904" s="64"/>
      <c r="C904" s="66"/>
      <c r="D904" s="66"/>
      <c r="E904" s="66"/>
      <c r="F904" s="66"/>
      <c r="G904" s="66"/>
      <c r="H904" s="66"/>
      <c r="I904" s="1"/>
      <c r="J904" s="1"/>
      <c r="K904" s="5"/>
      <c r="L904" s="8"/>
      <c r="M904" s="8"/>
      <c r="N904" s="68"/>
      <c r="O904" s="68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1:35" ht="21.75" customHeight="1">
      <c r="A905" s="1"/>
      <c r="B905" s="64"/>
      <c r="C905" s="66"/>
      <c r="D905" s="66"/>
      <c r="E905" s="66"/>
      <c r="F905" s="66"/>
      <c r="G905" s="66"/>
      <c r="H905" s="66"/>
      <c r="I905" s="1"/>
      <c r="J905" s="1"/>
      <c r="K905" s="5"/>
      <c r="L905" s="8"/>
      <c r="M905" s="8"/>
      <c r="N905" s="68"/>
      <c r="O905" s="68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1:35" ht="21.75" customHeight="1">
      <c r="A906" s="1"/>
      <c r="B906" s="64"/>
      <c r="C906" s="66"/>
      <c r="D906" s="66"/>
      <c r="E906" s="66"/>
      <c r="F906" s="66"/>
      <c r="G906" s="66"/>
      <c r="H906" s="66"/>
      <c r="I906" s="1"/>
      <c r="J906" s="1"/>
      <c r="K906" s="5"/>
      <c r="L906" s="8"/>
      <c r="M906" s="8"/>
      <c r="N906" s="68"/>
      <c r="O906" s="68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1:35" ht="21.75" customHeight="1">
      <c r="A907" s="1"/>
      <c r="B907" s="64"/>
      <c r="C907" s="66"/>
      <c r="D907" s="66"/>
      <c r="E907" s="66"/>
      <c r="F907" s="66"/>
      <c r="G907" s="66"/>
      <c r="H907" s="66"/>
      <c r="I907" s="1"/>
      <c r="J907" s="1"/>
      <c r="K907" s="5"/>
      <c r="L907" s="8"/>
      <c r="M907" s="8"/>
      <c r="N907" s="68"/>
      <c r="O907" s="68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1:35" ht="21.75" customHeight="1">
      <c r="A908" s="1"/>
      <c r="B908" s="64"/>
      <c r="C908" s="66"/>
      <c r="D908" s="66"/>
      <c r="E908" s="66"/>
      <c r="F908" s="66"/>
      <c r="G908" s="66"/>
      <c r="H908" s="66"/>
      <c r="I908" s="1"/>
      <c r="J908" s="1"/>
      <c r="K908" s="5"/>
      <c r="L908" s="8"/>
      <c r="M908" s="8"/>
      <c r="N908" s="68"/>
      <c r="O908" s="68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1:35" ht="21.75" customHeight="1">
      <c r="A909" s="1"/>
      <c r="B909" s="64"/>
      <c r="C909" s="66"/>
      <c r="D909" s="66"/>
      <c r="E909" s="66"/>
      <c r="F909" s="66"/>
      <c r="G909" s="66"/>
      <c r="H909" s="66"/>
      <c r="I909" s="1"/>
      <c r="J909" s="1"/>
      <c r="K909" s="5"/>
      <c r="L909" s="8"/>
      <c r="M909" s="8"/>
      <c r="N909" s="68"/>
      <c r="O909" s="68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1:35" ht="21.75" customHeight="1">
      <c r="A910" s="1"/>
      <c r="B910" s="64"/>
      <c r="C910" s="66"/>
      <c r="D910" s="66"/>
      <c r="E910" s="66"/>
      <c r="F910" s="66"/>
      <c r="G910" s="66"/>
      <c r="H910" s="66"/>
      <c r="I910" s="1"/>
      <c r="J910" s="1"/>
      <c r="K910" s="5"/>
      <c r="L910" s="8"/>
      <c r="M910" s="8"/>
      <c r="N910" s="68"/>
      <c r="O910" s="68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1:35" ht="21.75" customHeight="1">
      <c r="A911" s="1"/>
      <c r="B911" s="64"/>
      <c r="C911" s="66"/>
      <c r="D911" s="66"/>
      <c r="E911" s="66"/>
      <c r="F911" s="66"/>
      <c r="G911" s="66"/>
      <c r="H911" s="66"/>
      <c r="I911" s="1"/>
      <c r="J911" s="1"/>
      <c r="K911" s="5"/>
      <c r="L911" s="8"/>
      <c r="M911" s="8"/>
      <c r="N911" s="68"/>
      <c r="O911" s="68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1:35" ht="21.75" customHeight="1">
      <c r="A912" s="1"/>
      <c r="B912" s="64"/>
      <c r="C912" s="66"/>
      <c r="D912" s="66"/>
      <c r="E912" s="66"/>
      <c r="F912" s="66"/>
      <c r="G912" s="66"/>
      <c r="H912" s="66"/>
      <c r="I912" s="1"/>
      <c r="J912" s="1"/>
      <c r="K912" s="5"/>
      <c r="L912" s="8"/>
      <c r="M912" s="8"/>
      <c r="N912" s="68"/>
      <c r="O912" s="68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1:35" ht="21.75" customHeight="1">
      <c r="A913" s="1"/>
      <c r="B913" s="64"/>
      <c r="C913" s="66"/>
      <c r="D913" s="66"/>
      <c r="E913" s="66"/>
      <c r="F913" s="66"/>
      <c r="G913" s="66"/>
      <c r="H913" s="66"/>
      <c r="I913" s="1"/>
      <c r="J913" s="1"/>
      <c r="K913" s="5"/>
      <c r="L913" s="8"/>
      <c r="M913" s="8"/>
      <c r="N913" s="68"/>
      <c r="O913" s="68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1:35" ht="21.75" customHeight="1">
      <c r="A914" s="1"/>
      <c r="B914" s="64"/>
      <c r="C914" s="66"/>
      <c r="D914" s="66"/>
      <c r="E914" s="66"/>
      <c r="F914" s="66"/>
      <c r="G914" s="66"/>
      <c r="H914" s="66"/>
      <c r="I914" s="1"/>
      <c r="J914" s="1"/>
      <c r="K914" s="5"/>
      <c r="L914" s="8"/>
      <c r="M914" s="8"/>
      <c r="N914" s="68"/>
      <c r="O914" s="68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1:35" ht="21.75" customHeight="1">
      <c r="A915" s="1"/>
      <c r="B915" s="64"/>
      <c r="C915" s="66"/>
      <c r="D915" s="66"/>
      <c r="E915" s="66"/>
      <c r="F915" s="66"/>
      <c r="G915" s="66"/>
      <c r="H915" s="66"/>
      <c r="I915" s="1"/>
      <c r="J915" s="1"/>
      <c r="K915" s="5"/>
      <c r="L915" s="8"/>
      <c r="M915" s="8"/>
      <c r="N915" s="68"/>
      <c r="O915" s="68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1:35" ht="21.75" customHeight="1">
      <c r="A916" s="1"/>
      <c r="B916" s="64"/>
      <c r="C916" s="66"/>
      <c r="D916" s="66"/>
      <c r="E916" s="66"/>
      <c r="F916" s="66"/>
      <c r="G916" s="66"/>
      <c r="H916" s="66"/>
      <c r="I916" s="1"/>
      <c r="J916" s="1"/>
      <c r="K916" s="5"/>
      <c r="L916" s="8"/>
      <c r="M916" s="8"/>
      <c r="N916" s="68"/>
      <c r="O916" s="68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1:35" ht="21.75" customHeight="1">
      <c r="A917" s="1"/>
      <c r="B917" s="64"/>
      <c r="C917" s="66"/>
      <c r="D917" s="66"/>
      <c r="E917" s="66"/>
      <c r="F917" s="66"/>
      <c r="G917" s="66"/>
      <c r="H917" s="66"/>
      <c r="I917" s="1"/>
      <c r="J917" s="1"/>
      <c r="K917" s="5"/>
      <c r="L917" s="8"/>
      <c r="M917" s="8"/>
      <c r="N917" s="68"/>
      <c r="O917" s="68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1:35" ht="21.75" customHeight="1">
      <c r="A918" s="1"/>
      <c r="B918" s="64"/>
      <c r="C918" s="66"/>
      <c r="D918" s="66"/>
      <c r="E918" s="66"/>
      <c r="F918" s="66"/>
      <c r="G918" s="66"/>
      <c r="H918" s="66"/>
      <c r="I918" s="1"/>
      <c r="J918" s="1"/>
      <c r="K918" s="5"/>
      <c r="L918" s="8"/>
      <c r="M918" s="8"/>
      <c r="N918" s="68"/>
      <c r="O918" s="68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1:35" ht="21.75" customHeight="1">
      <c r="A919" s="1"/>
      <c r="B919" s="64"/>
      <c r="C919" s="66"/>
      <c r="D919" s="66"/>
      <c r="E919" s="66"/>
      <c r="F919" s="66"/>
      <c r="G919" s="66"/>
      <c r="H919" s="66"/>
      <c r="I919" s="1"/>
      <c r="J919" s="1"/>
      <c r="K919" s="5"/>
      <c r="L919" s="8"/>
      <c r="M919" s="8"/>
      <c r="N919" s="68"/>
      <c r="O919" s="68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1:35" ht="21.75" customHeight="1">
      <c r="A920" s="1"/>
      <c r="B920" s="64"/>
      <c r="C920" s="66"/>
      <c r="D920" s="66"/>
      <c r="E920" s="66"/>
      <c r="F920" s="66"/>
      <c r="G920" s="66"/>
      <c r="H920" s="66"/>
      <c r="I920" s="1"/>
      <c r="J920" s="1"/>
      <c r="K920" s="5"/>
      <c r="L920" s="8"/>
      <c r="M920" s="8"/>
      <c r="N920" s="68"/>
      <c r="O920" s="68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1:35" ht="21.75" customHeight="1">
      <c r="A921" s="1"/>
      <c r="B921" s="64"/>
      <c r="C921" s="66"/>
      <c r="D921" s="66"/>
      <c r="E921" s="66"/>
      <c r="F921" s="66"/>
      <c r="G921" s="66"/>
      <c r="H921" s="66"/>
      <c r="I921" s="1"/>
      <c r="J921" s="1"/>
      <c r="K921" s="5"/>
      <c r="L921" s="8"/>
      <c r="M921" s="8"/>
      <c r="N921" s="68"/>
      <c r="O921" s="68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1:35" ht="21.75" customHeight="1">
      <c r="A922" s="1"/>
      <c r="B922" s="64"/>
      <c r="C922" s="66"/>
      <c r="D922" s="66"/>
      <c r="E922" s="66"/>
      <c r="F922" s="66"/>
      <c r="G922" s="66"/>
      <c r="H922" s="66"/>
      <c r="I922" s="1"/>
      <c r="J922" s="1"/>
      <c r="K922" s="5"/>
      <c r="L922" s="8"/>
      <c r="M922" s="8"/>
      <c r="N922" s="68"/>
      <c r="O922" s="68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1:35" ht="21.75" customHeight="1">
      <c r="A923" s="1"/>
      <c r="B923" s="64"/>
      <c r="C923" s="66"/>
      <c r="D923" s="66"/>
      <c r="E923" s="66"/>
      <c r="F923" s="66"/>
      <c r="G923" s="66"/>
      <c r="H923" s="66"/>
      <c r="I923" s="1"/>
      <c r="J923" s="1"/>
      <c r="K923" s="5"/>
      <c r="L923" s="8"/>
      <c r="M923" s="8"/>
      <c r="N923" s="68"/>
      <c r="O923" s="68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1:35" ht="21.75" customHeight="1">
      <c r="A924" s="1"/>
      <c r="B924" s="64"/>
      <c r="C924" s="66"/>
      <c r="D924" s="66"/>
      <c r="E924" s="66"/>
      <c r="F924" s="66"/>
      <c r="G924" s="66"/>
      <c r="H924" s="66"/>
      <c r="I924" s="1"/>
      <c r="J924" s="1"/>
      <c r="K924" s="5"/>
      <c r="L924" s="8"/>
      <c r="M924" s="8"/>
      <c r="N924" s="68"/>
      <c r="O924" s="68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1:35" ht="21.75" customHeight="1">
      <c r="A925" s="1"/>
      <c r="B925" s="64"/>
      <c r="C925" s="66"/>
      <c r="D925" s="66"/>
      <c r="E925" s="66"/>
      <c r="F925" s="66"/>
      <c r="G925" s="66"/>
      <c r="H925" s="66"/>
      <c r="I925" s="1"/>
      <c r="J925" s="1"/>
      <c r="K925" s="5"/>
      <c r="L925" s="8"/>
      <c r="M925" s="8"/>
      <c r="N925" s="68"/>
      <c r="O925" s="68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1:35" ht="21.75" customHeight="1">
      <c r="A926" s="1"/>
      <c r="B926" s="64"/>
      <c r="C926" s="66"/>
      <c r="D926" s="66"/>
      <c r="E926" s="66"/>
      <c r="F926" s="66"/>
      <c r="G926" s="66"/>
      <c r="H926" s="66"/>
      <c r="I926" s="1"/>
      <c r="J926" s="1"/>
      <c r="K926" s="5"/>
      <c r="L926" s="8"/>
      <c r="M926" s="8"/>
      <c r="N926" s="68"/>
      <c r="O926" s="68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1:35" ht="21.75" customHeight="1">
      <c r="A927" s="1"/>
      <c r="B927" s="64"/>
      <c r="C927" s="66"/>
      <c r="D927" s="66"/>
      <c r="E927" s="66"/>
      <c r="F927" s="66"/>
      <c r="G927" s="66"/>
      <c r="H927" s="66"/>
      <c r="I927" s="1"/>
      <c r="J927" s="1"/>
      <c r="K927" s="5"/>
      <c r="L927" s="8"/>
      <c r="M927" s="8"/>
      <c r="N927" s="68"/>
      <c r="O927" s="68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1:35" ht="21.75" customHeight="1">
      <c r="A928" s="1"/>
      <c r="B928" s="64"/>
      <c r="C928" s="66"/>
      <c r="D928" s="66"/>
      <c r="E928" s="66"/>
      <c r="F928" s="66"/>
      <c r="G928" s="66"/>
      <c r="H928" s="66"/>
      <c r="I928" s="1"/>
      <c r="J928" s="1"/>
      <c r="K928" s="5"/>
      <c r="L928" s="8"/>
      <c r="M928" s="8"/>
      <c r="N928" s="68"/>
      <c r="O928" s="68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1:35" ht="21.75" customHeight="1">
      <c r="A929" s="1"/>
      <c r="B929" s="64"/>
      <c r="C929" s="66"/>
      <c r="D929" s="66"/>
      <c r="E929" s="66"/>
      <c r="F929" s="66"/>
      <c r="G929" s="66"/>
      <c r="H929" s="66"/>
      <c r="I929" s="1"/>
      <c r="J929" s="1"/>
      <c r="K929" s="5"/>
      <c r="L929" s="8"/>
      <c r="M929" s="8"/>
      <c r="N929" s="68"/>
      <c r="O929" s="68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1:35" ht="21.75" customHeight="1">
      <c r="A930" s="1"/>
      <c r="B930" s="64"/>
      <c r="C930" s="66"/>
      <c r="D930" s="66"/>
      <c r="E930" s="66"/>
      <c r="F930" s="66"/>
      <c r="G930" s="66"/>
      <c r="H930" s="66"/>
      <c r="I930" s="1"/>
      <c r="J930" s="1"/>
      <c r="K930" s="5"/>
      <c r="L930" s="8"/>
      <c r="M930" s="8"/>
      <c r="N930" s="68"/>
      <c r="O930" s="68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1:35" ht="21.75" customHeight="1">
      <c r="A931" s="1"/>
      <c r="B931" s="64"/>
      <c r="C931" s="66"/>
      <c r="D931" s="66"/>
      <c r="E931" s="66"/>
      <c r="F931" s="66"/>
      <c r="G931" s="66"/>
      <c r="H931" s="66"/>
      <c r="I931" s="1"/>
      <c r="J931" s="1"/>
      <c r="K931" s="5"/>
      <c r="L931" s="8"/>
      <c r="M931" s="8"/>
      <c r="N931" s="68"/>
      <c r="O931" s="68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1:35" ht="21.75" customHeight="1">
      <c r="A932" s="1"/>
      <c r="B932" s="64"/>
      <c r="C932" s="66"/>
      <c r="D932" s="66"/>
      <c r="E932" s="66"/>
      <c r="F932" s="66"/>
      <c r="G932" s="66"/>
      <c r="H932" s="66"/>
      <c r="I932" s="1"/>
      <c r="J932" s="1"/>
      <c r="K932" s="5"/>
      <c r="L932" s="8"/>
      <c r="M932" s="8"/>
      <c r="N932" s="68"/>
      <c r="O932" s="68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1:35" ht="21.75" customHeight="1">
      <c r="A933" s="1"/>
      <c r="B933" s="64"/>
      <c r="C933" s="66"/>
      <c r="D933" s="66"/>
      <c r="E933" s="66"/>
      <c r="F933" s="66"/>
      <c r="G933" s="66"/>
      <c r="H933" s="66"/>
      <c r="I933" s="1"/>
      <c r="J933" s="1"/>
      <c r="K933" s="5"/>
      <c r="L933" s="8"/>
      <c r="M933" s="8"/>
      <c r="N933" s="68"/>
      <c r="O933" s="68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1:35" ht="21.75" customHeight="1">
      <c r="A934" s="1"/>
      <c r="B934" s="64"/>
      <c r="C934" s="66"/>
      <c r="D934" s="66"/>
      <c r="E934" s="66"/>
      <c r="F934" s="66"/>
      <c r="G934" s="66"/>
      <c r="H934" s="66"/>
      <c r="I934" s="1"/>
      <c r="J934" s="1"/>
      <c r="K934" s="5"/>
      <c r="L934" s="8"/>
      <c r="M934" s="8"/>
      <c r="N934" s="68"/>
      <c r="O934" s="68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1:35" ht="21.75" customHeight="1">
      <c r="A935" s="1"/>
      <c r="B935" s="64"/>
      <c r="C935" s="66"/>
      <c r="D935" s="66"/>
      <c r="E935" s="66"/>
      <c r="F935" s="66"/>
      <c r="G935" s="66"/>
      <c r="H935" s="66"/>
      <c r="I935" s="1"/>
      <c r="J935" s="1"/>
      <c r="K935" s="5"/>
      <c r="L935" s="8"/>
      <c r="M935" s="8"/>
      <c r="N935" s="68"/>
      <c r="O935" s="68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1:35" ht="21.75" customHeight="1">
      <c r="A936" s="1"/>
      <c r="B936" s="64"/>
      <c r="C936" s="66"/>
      <c r="D936" s="66"/>
      <c r="E936" s="66"/>
      <c r="F936" s="66"/>
      <c r="G936" s="66"/>
      <c r="H936" s="66"/>
      <c r="I936" s="1"/>
      <c r="J936" s="1"/>
      <c r="K936" s="5"/>
      <c r="L936" s="8"/>
      <c r="M936" s="8"/>
      <c r="N936" s="68"/>
      <c r="O936" s="68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1:35" ht="21.75" customHeight="1">
      <c r="A937" s="1"/>
      <c r="B937" s="64"/>
      <c r="C937" s="66"/>
      <c r="D937" s="66"/>
      <c r="E937" s="66"/>
      <c r="F937" s="66"/>
      <c r="G937" s="66"/>
      <c r="H937" s="66"/>
      <c r="I937" s="1"/>
      <c r="J937" s="1"/>
      <c r="K937" s="5"/>
      <c r="L937" s="8"/>
      <c r="M937" s="8"/>
      <c r="N937" s="68"/>
      <c r="O937" s="68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1:35" ht="21.75" customHeight="1">
      <c r="A938" s="1"/>
      <c r="B938" s="64"/>
      <c r="C938" s="66"/>
      <c r="D938" s="66"/>
      <c r="E938" s="66"/>
      <c r="F938" s="66"/>
      <c r="G938" s="66"/>
      <c r="H938" s="66"/>
      <c r="I938" s="1"/>
      <c r="J938" s="1"/>
      <c r="K938" s="5"/>
      <c r="L938" s="8"/>
      <c r="M938" s="8"/>
      <c r="N938" s="68"/>
      <c r="O938" s="68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1:35" ht="21.75" customHeight="1">
      <c r="A939" s="1"/>
      <c r="B939" s="64"/>
      <c r="C939" s="66"/>
      <c r="D939" s="66"/>
      <c r="E939" s="66"/>
      <c r="F939" s="66"/>
      <c r="G939" s="66"/>
      <c r="H939" s="66"/>
      <c r="I939" s="1"/>
      <c r="J939" s="1"/>
      <c r="K939" s="5"/>
      <c r="L939" s="8"/>
      <c r="M939" s="8"/>
      <c r="N939" s="68"/>
      <c r="O939" s="68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1:35" ht="21.75" customHeight="1">
      <c r="A940" s="1"/>
      <c r="B940" s="64"/>
      <c r="C940" s="66"/>
      <c r="D940" s="66"/>
      <c r="E940" s="66"/>
      <c r="F940" s="66"/>
      <c r="G940" s="66"/>
      <c r="H940" s="66"/>
      <c r="I940" s="1"/>
      <c r="J940" s="1"/>
      <c r="K940" s="5"/>
      <c r="L940" s="8"/>
      <c r="M940" s="8"/>
      <c r="N940" s="68"/>
      <c r="O940" s="68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1:35" ht="21.75" customHeight="1">
      <c r="A941" s="1"/>
      <c r="B941" s="64"/>
      <c r="C941" s="66"/>
      <c r="D941" s="66"/>
      <c r="E941" s="66"/>
      <c r="F941" s="66"/>
      <c r="G941" s="66"/>
      <c r="H941" s="66"/>
      <c r="I941" s="1"/>
      <c r="J941" s="1"/>
      <c r="K941" s="5"/>
      <c r="L941" s="8"/>
      <c r="M941" s="8"/>
      <c r="N941" s="68"/>
      <c r="O941" s="68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1:35" ht="21.75" customHeight="1">
      <c r="A942" s="1"/>
      <c r="B942" s="64"/>
      <c r="C942" s="66"/>
      <c r="D942" s="66"/>
      <c r="E942" s="66"/>
      <c r="F942" s="66"/>
      <c r="G942" s="66"/>
      <c r="H942" s="66"/>
      <c r="I942" s="1"/>
      <c r="J942" s="1"/>
      <c r="K942" s="5"/>
      <c r="L942" s="8"/>
      <c r="M942" s="8"/>
      <c r="N942" s="68"/>
      <c r="O942" s="68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1:35" ht="21.75" customHeight="1">
      <c r="A943" s="1"/>
      <c r="B943" s="64"/>
      <c r="C943" s="66"/>
      <c r="D943" s="66"/>
      <c r="E943" s="66"/>
      <c r="F943" s="66"/>
      <c r="G943" s="66"/>
      <c r="H943" s="66"/>
      <c r="I943" s="1"/>
      <c r="J943" s="1"/>
      <c r="K943" s="5"/>
      <c r="L943" s="8"/>
      <c r="M943" s="8"/>
      <c r="N943" s="68"/>
      <c r="O943" s="68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1:35" ht="21.75" customHeight="1">
      <c r="A944" s="1"/>
      <c r="B944" s="64"/>
      <c r="C944" s="66"/>
      <c r="D944" s="66"/>
      <c r="E944" s="66"/>
      <c r="F944" s="66"/>
      <c r="G944" s="66"/>
      <c r="H944" s="66"/>
      <c r="I944" s="1"/>
      <c r="J944" s="1"/>
      <c r="K944" s="5"/>
      <c r="L944" s="8"/>
      <c r="M944" s="8"/>
      <c r="N944" s="68"/>
      <c r="O944" s="68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1:35" ht="21.75" customHeight="1">
      <c r="A945" s="1"/>
      <c r="B945" s="64"/>
      <c r="C945" s="66"/>
      <c r="D945" s="66"/>
      <c r="E945" s="66"/>
      <c r="F945" s="66"/>
      <c r="G945" s="66"/>
      <c r="H945" s="66"/>
      <c r="I945" s="1"/>
      <c r="J945" s="1"/>
      <c r="K945" s="5"/>
      <c r="L945" s="8"/>
      <c r="M945" s="8"/>
      <c r="N945" s="68"/>
      <c r="O945" s="68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1:35" ht="21.75" customHeight="1">
      <c r="A946" s="1"/>
      <c r="B946" s="64"/>
      <c r="C946" s="66"/>
      <c r="D946" s="66"/>
      <c r="E946" s="66"/>
      <c r="F946" s="66"/>
      <c r="G946" s="66"/>
      <c r="H946" s="66"/>
      <c r="I946" s="1"/>
      <c r="J946" s="1"/>
      <c r="K946" s="5"/>
      <c r="L946" s="8"/>
      <c r="M946" s="8"/>
      <c r="N946" s="68"/>
      <c r="O946" s="68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1:35" ht="21.75" customHeight="1">
      <c r="A947" s="1"/>
      <c r="B947" s="64"/>
      <c r="C947" s="66"/>
      <c r="D947" s="66"/>
      <c r="E947" s="66"/>
      <c r="F947" s="66"/>
      <c r="G947" s="66"/>
      <c r="H947" s="66"/>
      <c r="I947" s="1"/>
      <c r="J947" s="1"/>
      <c r="K947" s="5"/>
      <c r="L947" s="8"/>
      <c r="M947" s="8"/>
      <c r="N947" s="68"/>
      <c r="O947" s="68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1:35" ht="21.75" customHeight="1">
      <c r="A948" s="1"/>
      <c r="B948" s="64"/>
      <c r="C948" s="66"/>
      <c r="D948" s="66"/>
      <c r="E948" s="66"/>
      <c r="F948" s="66"/>
      <c r="G948" s="66"/>
      <c r="H948" s="66"/>
      <c r="I948" s="1"/>
      <c r="J948" s="1"/>
      <c r="K948" s="5"/>
      <c r="L948" s="8"/>
      <c r="M948" s="8"/>
      <c r="N948" s="68"/>
      <c r="O948" s="68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1:35" ht="21.75" customHeight="1">
      <c r="A949" s="1"/>
      <c r="B949" s="64"/>
      <c r="C949" s="66"/>
      <c r="D949" s="66"/>
      <c r="E949" s="66"/>
      <c r="F949" s="66"/>
      <c r="G949" s="66"/>
      <c r="H949" s="66"/>
      <c r="I949" s="1"/>
      <c r="J949" s="1"/>
      <c r="K949" s="5"/>
      <c r="L949" s="8"/>
      <c r="M949" s="8"/>
      <c r="N949" s="68"/>
      <c r="O949" s="68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1:35" ht="21.75" customHeight="1">
      <c r="A950" s="1"/>
      <c r="B950" s="64"/>
      <c r="C950" s="66"/>
      <c r="D950" s="66"/>
      <c r="E950" s="66"/>
      <c r="F950" s="66"/>
      <c r="G950" s="66"/>
      <c r="H950" s="66"/>
      <c r="I950" s="1"/>
      <c r="J950" s="1"/>
      <c r="K950" s="5"/>
      <c r="L950" s="8"/>
      <c r="M950" s="8"/>
      <c r="N950" s="68"/>
      <c r="O950" s="68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1:35" ht="21.75" customHeight="1">
      <c r="A951" s="1"/>
      <c r="B951" s="64"/>
      <c r="C951" s="66"/>
      <c r="D951" s="66"/>
      <c r="E951" s="66"/>
      <c r="F951" s="66"/>
      <c r="G951" s="66"/>
      <c r="H951" s="66"/>
      <c r="I951" s="1"/>
      <c r="J951" s="1"/>
      <c r="K951" s="5"/>
      <c r="L951" s="8"/>
      <c r="M951" s="8"/>
      <c r="N951" s="68"/>
      <c r="O951" s="68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1:35" ht="21.75" customHeight="1">
      <c r="A952" s="1"/>
      <c r="B952" s="64"/>
      <c r="C952" s="66"/>
      <c r="D952" s="66"/>
      <c r="E952" s="66"/>
      <c r="F952" s="66"/>
      <c r="G952" s="66"/>
      <c r="H952" s="66"/>
      <c r="I952" s="1"/>
      <c r="J952" s="1"/>
      <c r="K952" s="5"/>
      <c r="L952" s="8"/>
      <c r="M952" s="8"/>
      <c r="N952" s="68"/>
      <c r="O952" s="68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1:35" ht="21.75" customHeight="1">
      <c r="A953" s="1"/>
      <c r="B953" s="64"/>
      <c r="C953" s="66"/>
      <c r="D953" s="66"/>
      <c r="E953" s="66"/>
      <c r="F953" s="66"/>
      <c r="G953" s="66"/>
      <c r="H953" s="66"/>
      <c r="I953" s="1"/>
      <c r="J953" s="1"/>
      <c r="K953" s="5"/>
      <c r="L953" s="8"/>
      <c r="M953" s="8"/>
      <c r="N953" s="68"/>
      <c r="O953" s="68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1:35" ht="21.75" customHeight="1">
      <c r="A954" s="1"/>
      <c r="B954" s="64"/>
      <c r="C954" s="66"/>
      <c r="D954" s="66"/>
      <c r="E954" s="66"/>
      <c r="F954" s="66"/>
      <c r="G954" s="66"/>
      <c r="H954" s="66"/>
      <c r="I954" s="1"/>
      <c r="J954" s="1"/>
      <c r="K954" s="5"/>
      <c r="L954" s="8"/>
      <c r="M954" s="8"/>
      <c r="N954" s="68"/>
      <c r="O954" s="68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1:35" ht="21.75" customHeight="1">
      <c r="A955" s="1"/>
      <c r="B955" s="64"/>
      <c r="C955" s="66"/>
      <c r="D955" s="66"/>
      <c r="E955" s="66"/>
      <c r="F955" s="66"/>
      <c r="G955" s="66"/>
      <c r="H955" s="66"/>
      <c r="I955" s="1"/>
      <c r="J955" s="1"/>
      <c r="K955" s="5"/>
      <c r="L955" s="8"/>
      <c r="M955" s="8"/>
      <c r="N955" s="68"/>
      <c r="O955" s="68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1:35" ht="21.75" customHeight="1">
      <c r="A956" s="1"/>
      <c r="B956" s="64"/>
      <c r="C956" s="66"/>
      <c r="D956" s="66"/>
      <c r="E956" s="66"/>
      <c r="F956" s="66"/>
      <c r="G956" s="66"/>
      <c r="H956" s="66"/>
      <c r="I956" s="1"/>
      <c r="J956" s="1"/>
      <c r="K956" s="5"/>
      <c r="L956" s="8"/>
      <c r="M956" s="8"/>
      <c r="N956" s="68"/>
      <c r="O956" s="68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1:35" ht="21.75" customHeight="1">
      <c r="A957" s="1"/>
      <c r="B957" s="64"/>
      <c r="C957" s="66"/>
      <c r="D957" s="66"/>
      <c r="E957" s="66"/>
      <c r="F957" s="66"/>
      <c r="G957" s="66"/>
      <c r="H957" s="66"/>
      <c r="I957" s="1"/>
      <c r="J957" s="1"/>
      <c r="K957" s="5"/>
      <c r="L957" s="8"/>
      <c r="M957" s="8"/>
      <c r="N957" s="68"/>
      <c r="O957" s="68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1:35" ht="21.75" customHeight="1">
      <c r="A958" s="1"/>
      <c r="B958" s="64"/>
      <c r="C958" s="66"/>
      <c r="D958" s="66"/>
      <c r="E958" s="66"/>
      <c r="F958" s="66"/>
      <c r="G958" s="66"/>
      <c r="H958" s="66"/>
      <c r="I958" s="1"/>
      <c r="J958" s="1"/>
      <c r="K958" s="5"/>
      <c r="L958" s="8"/>
      <c r="M958" s="8"/>
      <c r="N958" s="68"/>
      <c r="O958" s="68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1:35" ht="21.75" customHeight="1">
      <c r="A959" s="1"/>
      <c r="B959" s="64"/>
      <c r="C959" s="66"/>
      <c r="D959" s="66"/>
      <c r="E959" s="66"/>
      <c r="F959" s="66"/>
      <c r="G959" s="66"/>
      <c r="H959" s="66"/>
      <c r="I959" s="1"/>
      <c r="J959" s="1"/>
      <c r="K959" s="5"/>
      <c r="L959" s="8"/>
      <c r="M959" s="8"/>
      <c r="N959" s="68"/>
      <c r="O959" s="68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1:35" ht="21.75" customHeight="1">
      <c r="A960" s="1"/>
      <c r="B960" s="64"/>
      <c r="C960" s="66"/>
      <c r="D960" s="66"/>
      <c r="E960" s="66"/>
      <c r="F960" s="66"/>
      <c r="G960" s="66"/>
      <c r="H960" s="66"/>
      <c r="I960" s="1"/>
      <c r="J960" s="1"/>
      <c r="K960" s="5"/>
      <c r="L960" s="8"/>
      <c r="M960" s="8"/>
      <c r="N960" s="68"/>
      <c r="O960" s="68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1:35" ht="21.75" customHeight="1">
      <c r="A961" s="1"/>
      <c r="B961" s="64"/>
      <c r="C961" s="66"/>
      <c r="D961" s="66"/>
      <c r="E961" s="66"/>
      <c r="F961" s="66"/>
      <c r="G961" s="66"/>
      <c r="H961" s="66"/>
      <c r="I961" s="1"/>
      <c r="J961" s="1"/>
      <c r="K961" s="5"/>
      <c r="L961" s="8"/>
      <c r="M961" s="8"/>
      <c r="N961" s="68"/>
      <c r="O961" s="68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1:35" ht="21.75" customHeight="1">
      <c r="A962" s="1"/>
      <c r="B962" s="64"/>
      <c r="C962" s="66"/>
      <c r="D962" s="66"/>
      <c r="E962" s="66"/>
      <c r="F962" s="66"/>
      <c r="G962" s="66"/>
      <c r="H962" s="66"/>
      <c r="I962" s="1"/>
      <c r="J962" s="1"/>
      <c r="K962" s="5"/>
      <c r="L962" s="8"/>
      <c r="M962" s="8"/>
      <c r="N962" s="68"/>
      <c r="O962" s="68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1:35" ht="21.75" customHeight="1">
      <c r="A963" s="1"/>
      <c r="B963" s="64"/>
      <c r="C963" s="66"/>
      <c r="D963" s="66"/>
      <c r="E963" s="66"/>
      <c r="F963" s="66"/>
      <c r="G963" s="66"/>
      <c r="H963" s="66"/>
      <c r="I963" s="1"/>
      <c r="J963" s="1"/>
      <c r="K963" s="5"/>
      <c r="L963" s="8"/>
      <c r="M963" s="8"/>
      <c r="N963" s="68"/>
      <c r="O963" s="68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1:35" ht="21.75" customHeight="1">
      <c r="A964" s="1"/>
      <c r="B964" s="64"/>
      <c r="C964" s="66"/>
      <c r="D964" s="66"/>
      <c r="E964" s="66"/>
      <c r="F964" s="66"/>
      <c r="G964" s="66"/>
      <c r="H964" s="66"/>
      <c r="I964" s="1"/>
      <c r="J964" s="1"/>
      <c r="K964" s="5"/>
      <c r="L964" s="8"/>
      <c r="M964" s="8"/>
      <c r="N964" s="68"/>
      <c r="O964" s="68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1:35" ht="21.75" customHeight="1">
      <c r="A965" s="1"/>
      <c r="B965" s="64"/>
      <c r="C965" s="66"/>
      <c r="D965" s="66"/>
      <c r="E965" s="66"/>
      <c r="F965" s="66"/>
      <c r="G965" s="66"/>
      <c r="H965" s="66"/>
      <c r="I965" s="1"/>
      <c r="J965" s="1"/>
      <c r="K965" s="5"/>
      <c r="L965" s="8"/>
      <c r="M965" s="8"/>
      <c r="N965" s="68"/>
      <c r="O965" s="68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1:35" ht="21.75" customHeight="1">
      <c r="A966" s="1"/>
      <c r="B966" s="64"/>
      <c r="C966" s="66"/>
      <c r="D966" s="66"/>
      <c r="E966" s="66"/>
      <c r="F966" s="66"/>
      <c r="G966" s="66"/>
      <c r="H966" s="66"/>
      <c r="I966" s="1"/>
      <c r="J966" s="1"/>
      <c r="K966" s="5"/>
      <c r="L966" s="8"/>
      <c r="M966" s="8"/>
      <c r="N966" s="68"/>
      <c r="O966" s="68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1:35" ht="21.75" customHeight="1">
      <c r="A967" s="1"/>
      <c r="B967" s="64"/>
      <c r="C967" s="66"/>
      <c r="D967" s="66"/>
      <c r="E967" s="66"/>
      <c r="F967" s="66"/>
      <c r="G967" s="66"/>
      <c r="H967" s="66"/>
      <c r="I967" s="1"/>
      <c r="J967" s="1"/>
      <c r="K967" s="5"/>
      <c r="L967" s="8"/>
      <c r="M967" s="8"/>
      <c r="N967" s="68"/>
      <c r="O967" s="68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1:35" ht="21.75" customHeight="1">
      <c r="A968" s="1"/>
      <c r="B968" s="64"/>
      <c r="C968" s="66"/>
      <c r="D968" s="66"/>
      <c r="E968" s="66"/>
      <c r="F968" s="66"/>
      <c r="G968" s="66"/>
      <c r="H968" s="66"/>
      <c r="I968" s="1"/>
      <c r="J968" s="1"/>
      <c r="K968" s="5"/>
      <c r="L968" s="8"/>
      <c r="M968" s="8"/>
      <c r="N968" s="68"/>
      <c r="O968" s="68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1:35" ht="21.75" customHeight="1">
      <c r="A969" s="1"/>
      <c r="B969" s="64"/>
      <c r="C969" s="66"/>
      <c r="D969" s="66"/>
      <c r="E969" s="66"/>
      <c r="F969" s="66"/>
      <c r="G969" s="66"/>
      <c r="H969" s="66"/>
      <c r="I969" s="1"/>
      <c r="J969" s="1"/>
      <c r="K969" s="5"/>
      <c r="L969" s="8"/>
      <c r="M969" s="8"/>
      <c r="N969" s="68"/>
      <c r="O969" s="68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1:35" ht="21.75" customHeight="1">
      <c r="A970" s="1"/>
      <c r="B970" s="64"/>
      <c r="C970" s="66"/>
      <c r="D970" s="66"/>
      <c r="E970" s="66"/>
      <c r="F970" s="66"/>
      <c r="G970" s="66"/>
      <c r="H970" s="66"/>
      <c r="I970" s="1"/>
      <c r="J970" s="1"/>
      <c r="K970" s="5"/>
      <c r="L970" s="8"/>
      <c r="M970" s="8"/>
      <c r="N970" s="68"/>
      <c r="O970" s="68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1:35" ht="21.75" customHeight="1">
      <c r="A971" s="1"/>
      <c r="B971" s="64"/>
      <c r="C971" s="66"/>
      <c r="D971" s="66"/>
      <c r="E971" s="66"/>
      <c r="F971" s="66"/>
      <c r="G971" s="66"/>
      <c r="H971" s="66"/>
      <c r="I971" s="1"/>
      <c r="J971" s="1"/>
      <c r="K971" s="5"/>
      <c r="L971" s="8"/>
      <c r="M971" s="8"/>
      <c r="N971" s="68"/>
      <c r="O971" s="68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1:35" ht="21.75" customHeight="1">
      <c r="A972" s="1"/>
      <c r="B972" s="64"/>
      <c r="C972" s="66"/>
      <c r="D972" s="66"/>
      <c r="E972" s="66"/>
      <c r="F972" s="66"/>
      <c r="G972" s="66"/>
      <c r="H972" s="66"/>
      <c r="I972" s="1"/>
      <c r="J972" s="1"/>
      <c r="K972" s="5"/>
      <c r="L972" s="8"/>
      <c r="M972" s="8"/>
      <c r="N972" s="68"/>
      <c r="O972" s="68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1:35" ht="21.75" customHeight="1">
      <c r="A973" s="1"/>
      <c r="B973" s="64"/>
      <c r="C973" s="66"/>
      <c r="D973" s="66"/>
      <c r="E973" s="66"/>
      <c r="F973" s="66"/>
      <c r="G973" s="66"/>
      <c r="H973" s="66"/>
      <c r="I973" s="1"/>
      <c r="J973" s="1"/>
      <c r="K973" s="5"/>
      <c r="L973" s="8"/>
      <c r="M973" s="8"/>
      <c r="N973" s="68"/>
      <c r="O973" s="68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1:35" ht="21.75" customHeight="1">
      <c r="A974" s="1"/>
      <c r="B974" s="64"/>
      <c r="C974" s="66"/>
      <c r="D974" s="66"/>
      <c r="E974" s="66"/>
      <c r="F974" s="66"/>
      <c r="G974" s="66"/>
      <c r="H974" s="66"/>
      <c r="I974" s="1"/>
      <c r="J974" s="1"/>
      <c r="K974" s="5"/>
      <c r="L974" s="8"/>
      <c r="M974" s="8"/>
      <c r="N974" s="68"/>
      <c r="O974" s="68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1:35" ht="21.75" customHeight="1">
      <c r="A975" s="1"/>
      <c r="B975" s="64"/>
      <c r="C975" s="66"/>
      <c r="D975" s="66"/>
      <c r="E975" s="66"/>
      <c r="F975" s="66"/>
      <c r="G975" s="66"/>
      <c r="H975" s="66"/>
      <c r="I975" s="1"/>
      <c r="J975" s="1"/>
      <c r="K975" s="5"/>
      <c r="L975" s="8"/>
      <c r="M975" s="8"/>
      <c r="N975" s="68"/>
      <c r="O975" s="68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1:35" ht="21.75" customHeight="1">
      <c r="A976" s="1"/>
      <c r="B976" s="64"/>
      <c r="C976" s="66"/>
      <c r="D976" s="66"/>
      <c r="E976" s="66"/>
      <c r="F976" s="66"/>
      <c r="G976" s="66"/>
      <c r="H976" s="66"/>
      <c r="I976" s="1"/>
      <c r="J976" s="1"/>
      <c r="K976" s="5"/>
      <c r="L976" s="8"/>
      <c r="M976" s="8"/>
      <c r="N976" s="68"/>
      <c r="O976" s="68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1:35" ht="21.75" customHeight="1">
      <c r="A977" s="1"/>
      <c r="B977" s="64"/>
      <c r="C977" s="66"/>
      <c r="D977" s="66"/>
      <c r="E977" s="66"/>
      <c r="F977" s="66"/>
      <c r="G977" s="66"/>
      <c r="H977" s="66"/>
      <c r="I977" s="1"/>
      <c r="J977" s="1"/>
      <c r="K977" s="5"/>
      <c r="L977" s="8"/>
      <c r="M977" s="8"/>
      <c r="N977" s="68"/>
      <c r="O977" s="68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1:35" ht="21.75" customHeight="1">
      <c r="A978" s="1"/>
      <c r="B978" s="64"/>
      <c r="C978" s="66"/>
      <c r="D978" s="66"/>
      <c r="E978" s="66"/>
      <c r="F978" s="66"/>
      <c r="G978" s="66"/>
      <c r="H978" s="66"/>
      <c r="I978" s="1"/>
      <c r="J978" s="1"/>
      <c r="K978" s="5"/>
      <c r="L978" s="8"/>
      <c r="M978" s="8"/>
      <c r="N978" s="68"/>
      <c r="O978" s="68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1:35" ht="21.75" customHeight="1">
      <c r="A979" s="1"/>
      <c r="B979" s="64"/>
      <c r="C979" s="66"/>
      <c r="D979" s="66"/>
      <c r="E979" s="66"/>
      <c r="F979" s="66"/>
      <c r="G979" s="66"/>
      <c r="H979" s="66"/>
      <c r="I979" s="1"/>
      <c r="J979" s="1"/>
      <c r="K979" s="5"/>
      <c r="L979" s="8"/>
      <c r="M979" s="8"/>
      <c r="N979" s="68"/>
      <c r="O979" s="68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1:35" ht="21.75" customHeight="1">
      <c r="A980" s="1"/>
      <c r="B980" s="64"/>
      <c r="C980" s="66"/>
      <c r="D980" s="66"/>
      <c r="E980" s="66"/>
      <c r="F980" s="66"/>
      <c r="G980" s="66"/>
      <c r="H980" s="66"/>
      <c r="I980" s="1"/>
      <c r="J980" s="1"/>
      <c r="K980" s="5"/>
      <c r="L980" s="8"/>
      <c r="M980" s="8"/>
      <c r="N980" s="68"/>
      <c r="O980" s="68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1:35" ht="21.75" customHeight="1">
      <c r="A981" s="1"/>
      <c r="B981" s="64"/>
      <c r="C981" s="66"/>
      <c r="D981" s="66"/>
      <c r="E981" s="66"/>
      <c r="F981" s="66"/>
      <c r="G981" s="66"/>
      <c r="H981" s="66"/>
      <c r="I981" s="1"/>
      <c r="J981" s="1"/>
      <c r="K981" s="5"/>
      <c r="L981" s="8"/>
      <c r="M981" s="8"/>
      <c r="N981" s="68"/>
      <c r="O981" s="68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1:35" ht="21.75" customHeight="1">
      <c r="A982" s="1"/>
      <c r="B982" s="64"/>
      <c r="C982" s="66"/>
      <c r="D982" s="66"/>
      <c r="E982" s="66"/>
      <c r="F982" s="66"/>
      <c r="G982" s="66"/>
      <c r="H982" s="66"/>
      <c r="I982" s="1"/>
      <c r="J982" s="1"/>
      <c r="K982" s="5"/>
      <c r="L982" s="8"/>
      <c r="M982" s="8"/>
      <c r="N982" s="68"/>
      <c r="O982" s="68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1:35" ht="21.75" customHeight="1">
      <c r="A983" s="1"/>
      <c r="B983" s="64"/>
      <c r="C983" s="66"/>
      <c r="D983" s="66"/>
      <c r="E983" s="66"/>
      <c r="F983" s="66"/>
      <c r="G983" s="66"/>
      <c r="H983" s="66"/>
      <c r="I983" s="1"/>
      <c r="J983" s="1"/>
      <c r="K983" s="5"/>
      <c r="L983" s="8"/>
      <c r="M983" s="8"/>
      <c r="N983" s="68"/>
      <c r="O983" s="68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1:35" ht="21.75" customHeight="1">
      <c r="A984" s="1"/>
      <c r="B984" s="64"/>
      <c r="C984" s="66"/>
      <c r="D984" s="66"/>
      <c r="E984" s="66"/>
      <c r="F984" s="66"/>
      <c r="G984" s="66"/>
      <c r="H984" s="66"/>
      <c r="I984" s="1"/>
      <c r="J984" s="1"/>
      <c r="K984" s="5"/>
      <c r="L984" s="8"/>
      <c r="M984" s="8"/>
      <c r="N984" s="68"/>
      <c r="O984" s="68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1:35" ht="21.75" customHeight="1">
      <c r="A985" s="1"/>
      <c r="B985" s="64"/>
      <c r="C985" s="66"/>
      <c r="D985" s="66"/>
      <c r="E985" s="66"/>
      <c r="F985" s="66"/>
      <c r="G985" s="66"/>
      <c r="H985" s="66"/>
      <c r="I985" s="1"/>
      <c r="J985" s="1"/>
      <c r="K985" s="5"/>
      <c r="L985" s="8"/>
      <c r="M985" s="8"/>
      <c r="N985" s="68"/>
      <c r="O985" s="68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1:35" ht="21.75" customHeight="1">
      <c r="A986" s="1"/>
      <c r="B986" s="64"/>
      <c r="C986" s="66"/>
      <c r="D986" s="66"/>
      <c r="E986" s="66"/>
      <c r="F986" s="66"/>
      <c r="G986" s="66"/>
      <c r="H986" s="66"/>
      <c r="I986" s="1"/>
      <c r="J986" s="1"/>
      <c r="K986" s="5"/>
      <c r="L986" s="8"/>
      <c r="M986" s="8"/>
      <c r="N986" s="68"/>
      <c r="O986" s="68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1:35" ht="21.75" customHeight="1">
      <c r="A987" s="1"/>
      <c r="B987" s="64"/>
      <c r="C987" s="66"/>
      <c r="D987" s="66"/>
      <c r="E987" s="66"/>
      <c r="F987" s="66"/>
      <c r="G987" s="66"/>
      <c r="H987" s="66"/>
      <c r="I987" s="1"/>
      <c r="J987" s="1"/>
      <c r="K987" s="5"/>
      <c r="L987" s="8"/>
      <c r="M987" s="8"/>
      <c r="N987" s="68"/>
      <c r="O987" s="68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1:35" ht="21.75" customHeight="1">
      <c r="A988" s="1"/>
      <c r="B988" s="64"/>
      <c r="C988" s="66"/>
      <c r="D988" s="66"/>
      <c r="E988" s="66"/>
      <c r="F988" s="66"/>
      <c r="G988" s="66"/>
      <c r="H988" s="66"/>
      <c r="I988" s="1"/>
      <c r="J988" s="1"/>
      <c r="K988" s="5"/>
      <c r="L988" s="8"/>
      <c r="M988" s="8"/>
      <c r="N988" s="68"/>
      <c r="O988" s="68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1:35" ht="21.75" customHeight="1">
      <c r="A989" s="1"/>
      <c r="B989" s="64"/>
      <c r="C989" s="66"/>
      <c r="D989" s="66"/>
      <c r="E989" s="66"/>
      <c r="F989" s="66"/>
      <c r="G989" s="66"/>
      <c r="H989" s="66"/>
      <c r="I989" s="1"/>
      <c r="J989" s="1"/>
      <c r="K989" s="5"/>
      <c r="L989" s="8"/>
      <c r="M989" s="8"/>
      <c r="N989" s="68"/>
      <c r="O989" s="68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1:35" ht="21.75" customHeight="1">
      <c r="A990" s="1"/>
      <c r="B990" s="64"/>
      <c r="C990" s="66"/>
      <c r="D990" s="66"/>
      <c r="E990" s="66"/>
      <c r="F990" s="66"/>
      <c r="G990" s="66"/>
      <c r="H990" s="66"/>
      <c r="I990" s="1"/>
      <c r="J990" s="1"/>
      <c r="K990" s="5"/>
      <c r="L990" s="8"/>
      <c r="M990" s="8"/>
      <c r="N990" s="68"/>
      <c r="O990" s="68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1:35" ht="21.75" customHeight="1">
      <c r="A991" s="1"/>
      <c r="B991" s="64"/>
      <c r="C991" s="66"/>
      <c r="D991" s="66"/>
      <c r="E991" s="66"/>
      <c r="F991" s="66"/>
      <c r="G991" s="66"/>
      <c r="H991" s="66"/>
      <c r="I991" s="1"/>
      <c r="J991" s="1"/>
      <c r="K991" s="5"/>
      <c r="L991" s="8"/>
      <c r="M991" s="8"/>
      <c r="N991" s="68"/>
      <c r="O991" s="68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1:35" ht="21.75" customHeight="1">
      <c r="A992" s="1"/>
      <c r="B992" s="64"/>
      <c r="C992" s="66"/>
      <c r="D992" s="66"/>
      <c r="E992" s="66"/>
      <c r="F992" s="66"/>
      <c r="G992" s="66"/>
      <c r="H992" s="66"/>
      <c r="I992" s="1"/>
      <c r="J992" s="1"/>
      <c r="K992" s="5"/>
      <c r="L992" s="8"/>
      <c r="M992" s="8"/>
      <c r="N992" s="68"/>
      <c r="O992" s="68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1:35" ht="21.75" customHeight="1">
      <c r="A993" s="1"/>
      <c r="B993" s="64"/>
      <c r="C993" s="66"/>
      <c r="D993" s="66"/>
      <c r="E993" s="66"/>
      <c r="F993" s="66"/>
      <c r="G993" s="66"/>
      <c r="H993" s="66"/>
      <c r="I993" s="1"/>
      <c r="J993" s="1"/>
      <c r="K993" s="5"/>
      <c r="L993" s="8"/>
      <c r="M993" s="8"/>
      <c r="N993" s="68"/>
      <c r="O993" s="68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1:35" ht="21.75" customHeight="1">
      <c r="A994" s="1"/>
      <c r="B994" s="64"/>
      <c r="C994" s="66"/>
      <c r="D994" s="66"/>
      <c r="E994" s="66"/>
      <c r="F994" s="66"/>
      <c r="G994" s="66"/>
      <c r="H994" s="66"/>
      <c r="I994" s="1"/>
      <c r="J994" s="1"/>
      <c r="K994" s="5"/>
      <c r="L994" s="8"/>
      <c r="M994" s="8"/>
      <c r="N994" s="68"/>
      <c r="O994" s="68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1:35" ht="21.75" customHeight="1">
      <c r="A995" s="1"/>
      <c r="B995" s="64"/>
      <c r="C995" s="66"/>
      <c r="D995" s="66"/>
      <c r="E995" s="66"/>
      <c r="F995" s="66"/>
      <c r="G995" s="66"/>
      <c r="H995" s="66"/>
      <c r="I995" s="1"/>
      <c r="J995" s="1"/>
      <c r="K995" s="5"/>
      <c r="L995" s="8"/>
      <c r="M995" s="8"/>
      <c r="N995" s="68"/>
      <c r="O995" s="68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1:35" ht="21.75" customHeight="1">
      <c r="A996" s="1"/>
      <c r="B996" s="64"/>
      <c r="C996" s="66"/>
      <c r="D996" s="66"/>
      <c r="E996" s="66"/>
      <c r="F996" s="66"/>
      <c r="G996" s="66"/>
      <c r="H996" s="66"/>
      <c r="I996" s="1"/>
      <c r="J996" s="1"/>
      <c r="K996" s="5"/>
      <c r="L996" s="8"/>
      <c r="M996" s="8"/>
      <c r="N996" s="68"/>
      <c r="O996" s="68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1:35" ht="21.75" customHeight="1">
      <c r="A997" s="1"/>
      <c r="B997" s="64"/>
      <c r="C997" s="66"/>
      <c r="D997" s="66"/>
      <c r="E997" s="66"/>
      <c r="F997" s="66"/>
      <c r="G997" s="66"/>
      <c r="H997" s="66"/>
      <c r="I997" s="1"/>
      <c r="J997" s="1"/>
      <c r="K997" s="5"/>
      <c r="L997" s="8"/>
      <c r="M997" s="8"/>
      <c r="N997" s="68"/>
      <c r="O997" s="68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1:35" ht="21.75" customHeight="1">
      <c r="A998" s="1"/>
      <c r="B998" s="64"/>
      <c r="C998" s="66"/>
      <c r="D998" s="66"/>
      <c r="E998" s="66"/>
      <c r="F998" s="66"/>
      <c r="G998" s="66"/>
      <c r="H998" s="66"/>
      <c r="I998" s="1"/>
      <c r="J998" s="1"/>
      <c r="K998" s="5"/>
      <c r="L998" s="8"/>
      <c r="M998" s="8"/>
      <c r="N998" s="68"/>
      <c r="O998" s="68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1:35" ht="21.75" customHeight="1">
      <c r="A999" s="1"/>
      <c r="B999" s="64"/>
      <c r="C999" s="66"/>
      <c r="D999" s="66"/>
      <c r="E999" s="66"/>
      <c r="F999" s="66"/>
      <c r="G999" s="66"/>
      <c r="H999" s="66"/>
      <c r="I999" s="1"/>
      <c r="J999" s="1"/>
      <c r="K999" s="5"/>
      <c r="L999" s="8"/>
      <c r="M999" s="8"/>
      <c r="N999" s="68"/>
      <c r="O999" s="68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1:35" ht="21.75" customHeight="1">
      <c r="A1000" s="1"/>
      <c r="B1000" s="64"/>
      <c r="C1000" s="66"/>
      <c r="D1000" s="66"/>
      <c r="E1000" s="66"/>
      <c r="F1000" s="66"/>
      <c r="G1000" s="66"/>
      <c r="H1000" s="66"/>
      <c r="I1000" s="1"/>
      <c r="J1000" s="1"/>
      <c r="K1000" s="5"/>
      <c r="L1000" s="8"/>
      <c r="M1000" s="8"/>
      <c r="N1000" s="68"/>
      <c r="O1000" s="68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</sheetData>
  <mergeCells count="12">
    <mergeCell ref="A8:B8"/>
    <mergeCell ref="C1:L1"/>
    <mergeCell ref="K5:K6"/>
    <mergeCell ref="H5:H6"/>
    <mergeCell ref="C3:L3"/>
    <mergeCell ref="C4:I4"/>
    <mergeCell ref="C2:L2"/>
    <mergeCell ref="A7:B7"/>
    <mergeCell ref="C5:C6"/>
    <mergeCell ref="A5:A6"/>
    <mergeCell ref="B5:B6"/>
    <mergeCell ref="G5:G6"/>
  </mergeCells>
  <printOptions horizontalCentered="1"/>
  <pageMargins left="0.19685039370078741" right="0.19685039370078741" top="0.78740157480314965" bottom="0.55118110236220474" header="0" footer="0"/>
  <pageSetup paperSize="9" scale="51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I1000"/>
  <sheetViews>
    <sheetView workbookViewId="0">
      <pane ySplit="6" topLeftCell="A7" activePane="bottomLeft" state="frozen"/>
      <selection pane="bottomLeft"/>
    </sheetView>
  </sheetViews>
  <sheetFormatPr defaultColWidth="14.42578125" defaultRowHeight="15" customHeight="1"/>
  <cols>
    <col min="1" max="1" width="3.85546875" customWidth="1"/>
    <col min="2" max="2" width="62.28515625" customWidth="1"/>
    <col min="3" max="3" width="8.5703125" customWidth="1"/>
    <col min="4" max="4" width="12" customWidth="1"/>
    <col min="5" max="5" width="18.140625" customWidth="1"/>
    <col min="6" max="6" width="16.7109375" customWidth="1"/>
    <col min="7" max="7" width="14" customWidth="1"/>
    <col min="8" max="8" width="8.140625" customWidth="1"/>
    <col min="9" max="9" width="12" customWidth="1"/>
    <col min="10" max="10" width="11.140625" customWidth="1"/>
    <col min="11" max="11" width="25.85546875" customWidth="1"/>
    <col min="12" max="13" width="14.5703125" customWidth="1"/>
    <col min="14" max="35" width="9.140625" customWidth="1"/>
  </cols>
  <sheetData>
    <row r="1" spans="1:35" ht="21.75" customHeight="1">
      <c r="A1" s="1"/>
      <c r="B1" s="64"/>
      <c r="C1" s="645"/>
      <c r="D1" s="635"/>
      <c r="E1" s="635"/>
      <c r="F1" s="635"/>
      <c r="G1" s="635"/>
      <c r="H1" s="635"/>
      <c r="I1" s="635"/>
      <c r="J1" s="635"/>
      <c r="K1" s="635"/>
      <c r="L1" s="635"/>
      <c r="M1" s="5"/>
      <c r="N1" s="68"/>
      <c r="O1" s="68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5" ht="21.75" customHeight="1">
      <c r="A2" s="1"/>
      <c r="B2" s="64"/>
      <c r="C2" s="645"/>
      <c r="D2" s="635"/>
      <c r="E2" s="635"/>
      <c r="F2" s="635"/>
      <c r="G2" s="635"/>
      <c r="H2" s="635"/>
      <c r="I2" s="635"/>
      <c r="J2" s="635"/>
      <c r="K2" s="635"/>
      <c r="L2" s="635"/>
      <c r="M2" s="5"/>
      <c r="N2" s="68"/>
      <c r="O2" s="68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5" ht="21.75" customHeight="1">
      <c r="A3" s="1"/>
      <c r="B3" s="64"/>
      <c r="C3" s="646"/>
      <c r="D3" s="635"/>
      <c r="E3" s="635"/>
      <c r="F3" s="635"/>
      <c r="G3" s="635"/>
      <c r="H3" s="635"/>
      <c r="I3" s="635"/>
      <c r="J3" s="635"/>
      <c r="K3" s="635"/>
      <c r="L3" s="635"/>
      <c r="M3" s="5"/>
      <c r="N3" s="68">
        <f>294-D8</f>
        <v>0</v>
      </c>
      <c r="O3" s="68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5" ht="21.75" customHeight="1">
      <c r="A4" s="1"/>
      <c r="B4" s="64"/>
      <c r="C4" s="647"/>
      <c r="D4" s="640"/>
      <c r="E4" s="640"/>
      <c r="F4" s="640"/>
      <c r="G4" s="640"/>
      <c r="H4" s="640"/>
      <c r="I4" s="640"/>
      <c r="J4" s="4"/>
      <c r="K4" s="1"/>
      <c r="L4" s="8"/>
      <c r="M4" s="8"/>
      <c r="N4" s="68"/>
      <c r="O4" s="68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5" ht="21.75" customHeight="1">
      <c r="A5" s="644" t="s">
        <v>3</v>
      </c>
      <c r="B5" s="644" t="s">
        <v>4</v>
      </c>
      <c r="C5" s="653" t="s">
        <v>5</v>
      </c>
      <c r="D5" s="144" t="s">
        <v>6</v>
      </c>
      <c r="E5" s="70" t="s">
        <v>7</v>
      </c>
      <c r="F5" s="71" t="s">
        <v>7</v>
      </c>
      <c r="G5" s="654" t="s">
        <v>128</v>
      </c>
      <c r="H5" s="655" t="s">
        <v>10</v>
      </c>
      <c r="I5" s="72" t="s">
        <v>13</v>
      </c>
      <c r="J5" s="72" t="s">
        <v>14</v>
      </c>
      <c r="K5" s="644" t="s">
        <v>844</v>
      </c>
      <c r="L5" s="8"/>
      <c r="M5" s="8"/>
      <c r="N5" s="68"/>
      <c r="O5" s="68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</row>
    <row r="6" spans="1:35" ht="21.75" customHeight="1">
      <c r="A6" s="643"/>
      <c r="B6" s="643"/>
      <c r="C6" s="643"/>
      <c r="D6" s="69" t="s">
        <v>21</v>
      </c>
      <c r="E6" s="70" t="s">
        <v>24</v>
      </c>
      <c r="F6" s="71" t="s">
        <v>25</v>
      </c>
      <c r="G6" s="643"/>
      <c r="H6" s="643"/>
      <c r="I6" s="72" t="s">
        <v>27</v>
      </c>
      <c r="J6" s="72" t="s">
        <v>27</v>
      </c>
      <c r="K6" s="643"/>
      <c r="L6" s="8"/>
      <c r="M6" s="8"/>
      <c r="N6" s="68"/>
      <c r="O6" s="68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</row>
    <row r="7" spans="1:35" ht="21.75" hidden="1" customHeight="1">
      <c r="A7" s="652" t="s">
        <v>136</v>
      </c>
      <c r="B7" s="637"/>
      <c r="C7" s="73">
        <v>20</v>
      </c>
      <c r="D7" s="73">
        <v>75</v>
      </c>
      <c r="E7" s="73">
        <v>19</v>
      </c>
      <c r="F7" s="73">
        <v>24</v>
      </c>
      <c r="G7" s="73">
        <v>0</v>
      </c>
      <c r="H7" s="73">
        <v>315</v>
      </c>
      <c r="I7" s="39"/>
      <c r="J7" s="39"/>
      <c r="K7" s="44"/>
      <c r="L7" s="45"/>
      <c r="M7" s="45"/>
      <c r="N7" s="68"/>
      <c r="O7" s="68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</row>
    <row r="8" spans="1:35" ht="21.75" customHeight="1">
      <c r="A8" s="652" t="s">
        <v>143</v>
      </c>
      <c r="B8" s="637"/>
      <c r="C8" s="147">
        <v>113</v>
      </c>
      <c r="D8" s="73">
        <v>294</v>
      </c>
      <c r="E8" s="73">
        <v>41</v>
      </c>
      <c r="F8" s="73">
        <v>24</v>
      </c>
      <c r="G8" s="73">
        <v>8</v>
      </c>
      <c r="H8" s="73">
        <v>453</v>
      </c>
      <c r="I8" s="39"/>
      <c r="J8" s="39"/>
      <c r="K8" s="44"/>
      <c r="L8" s="45"/>
      <c r="M8" s="45"/>
      <c r="N8" s="68"/>
      <c r="O8" s="68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</row>
    <row r="9" spans="1:35" ht="21.75" hidden="1" customHeight="1">
      <c r="A9" s="77" t="s">
        <v>28</v>
      </c>
      <c r="B9" s="75"/>
      <c r="C9" s="76">
        <v>28</v>
      </c>
      <c r="D9" s="76">
        <v>70</v>
      </c>
      <c r="E9" s="76">
        <v>15</v>
      </c>
      <c r="F9" s="76">
        <v>4</v>
      </c>
      <c r="G9" s="76">
        <v>8</v>
      </c>
      <c r="H9" s="76">
        <v>125</v>
      </c>
      <c r="I9" s="77"/>
      <c r="J9" s="76">
        <v>1</v>
      </c>
      <c r="K9" s="77"/>
      <c r="L9" s="78"/>
      <c r="M9" s="78"/>
      <c r="N9" s="79">
        <f>SUM(N12:N659)</f>
        <v>460</v>
      </c>
      <c r="O9" s="79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</row>
    <row r="10" spans="1:35" ht="21.75" customHeight="1">
      <c r="A10" s="74" t="s">
        <v>146</v>
      </c>
      <c r="B10" s="75"/>
      <c r="C10" s="76">
        <v>28</v>
      </c>
      <c r="D10" s="76">
        <v>56</v>
      </c>
      <c r="E10" s="76">
        <v>14</v>
      </c>
      <c r="F10" s="76">
        <v>0</v>
      </c>
      <c r="G10" s="76">
        <v>8</v>
      </c>
      <c r="H10" s="76">
        <v>106</v>
      </c>
      <c r="I10" s="77"/>
      <c r="J10" s="77"/>
      <c r="K10" s="77"/>
      <c r="L10" s="78"/>
      <c r="M10" s="78"/>
      <c r="N10" s="79"/>
      <c r="O10" s="79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</row>
    <row r="11" spans="1:35" ht="21.75" customHeight="1">
      <c r="A11" s="82">
        <v>1</v>
      </c>
      <c r="B11" s="86" t="s">
        <v>731</v>
      </c>
      <c r="C11" s="88">
        <v>5</v>
      </c>
      <c r="D11" s="88">
        <v>0</v>
      </c>
      <c r="E11" s="88">
        <v>5</v>
      </c>
      <c r="F11" s="88">
        <v>0</v>
      </c>
      <c r="G11" s="88">
        <v>0</v>
      </c>
      <c r="H11" s="195">
        <v>10</v>
      </c>
      <c r="I11" s="91"/>
      <c r="J11" s="91"/>
      <c r="K11" s="93"/>
      <c r="L11" s="94"/>
      <c r="M11" s="94"/>
      <c r="N11" s="95"/>
      <c r="O11" s="95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</row>
    <row r="12" spans="1:35" ht="21.75" hidden="1" customHeight="1">
      <c r="A12" s="97"/>
      <c r="B12" s="98" t="s">
        <v>171</v>
      </c>
      <c r="C12" s="100">
        <v>1</v>
      </c>
      <c r="D12" s="100">
        <v>0</v>
      </c>
      <c r="E12" s="100">
        <v>0</v>
      </c>
      <c r="F12" s="100">
        <v>0</v>
      </c>
      <c r="G12" s="100">
        <v>0</v>
      </c>
      <c r="H12" s="156">
        <v>1</v>
      </c>
      <c r="I12" s="97"/>
      <c r="J12" s="97"/>
      <c r="K12" s="99"/>
      <c r="L12" s="8">
        <v>3349900633972</v>
      </c>
      <c r="M12" s="8">
        <v>3349900633972</v>
      </c>
      <c r="N12" s="68">
        <f t="shared" ref="N12:N295" si="0">COUNTIF($M:$M,M12)</f>
        <v>1</v>
      </c>
      <c r="O12" s="68">
        <f t="shared" ref="O12:O295" si="1">H12-N12</f>
        <v>0</v>
      </c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</row>
    <row r="13" spans="1:35" ht="21.75" hidden="1" customHeight="1">
      <c r="A13" s="97"/>
      <c r="B13" s="98" t="s">
        <v>55</v>
      </c>
      <c r="C13" s="100">
        <v>0</v>
      </c>
      <c r="D13" s="100">
        <v>0</v>
      </c>
      <c r="E13" s="100">
        <v>1</v>
      </c>
      <c r="F13" s="100">
        <v>0</v>
      </c>
      <c r="G13" s="100">
        <v>0</v>
      </c>
      <c r="H13" s="156">
        <v>1</v>
      </c>
      <c r="I13" s="97"/>
      <c r="J13" s="97"/>
      <c r="K13" s="99"/>
      <c r="L13" s="8">
        <v>3440600179452</v>
      </c>
      <c r="M13" s="8">
        <v>3440600179452</v>
      </c>
      <c r="N13" s="68">
        <f t="shared" si="0"/>
        <v>1</v>
      </c>
      <c r="O13" s="68">
        <f t="shared" si="1"/>
        <v>0</v>
      </c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</row>
    <row r="14" spans="1:35" ht="21.75" hidden="1" customHeight="1">
      <c r="A14" s="97"/>
      <c r="B14" s="98" t="s">
        <v>43</v>
      </c>
      <c r="C14" s="100">
        <v>0</v>
      </c>
      <c r="D14" s="100">
        <v>0</v>
      </c>
      <c r="E14" s="100">
        <v>1</v>
      </c>
      <c r="F14" s="100">
        <v>0</v>
      </c>
      <c r="G14" s="100">
        <v>0</v>
      </c>
      <c r="H14" s="156">
        <v>1</v>
      </c>
      <c r="I14" s="97"/>
      <c r="J14" s="97"/>
      <c r="K14" s="99"/>
      <c r="L14" s="8">
        <v>3320100021982</v>
      </c>
      <c r="M14" s="8">
        <v>3320100021982</v>
      </c>
      <c r="N14" s="68">
        <f t="shared" si="0"/>
        <v>1</v>
      </c>
      <c r="O14" s="68">
        <f t="shared" si="1"/>
        <v>0</v>
      </c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</row>
    <row r="15" spans="1:35" ht="21.75" hidden="1" customHeight="1">
      <c r="A15" s="148"/>
      <c r="B15" s="149" t="s">
        <v>192</v>
      </c>
      <c r="C15" s="151">
        <v>1</v>
      </c>
      <c r="D15" s="151">
        <v>0</v>
      </c>
      <c r="E15" s="151">
        <v>0</v>
      </c>
      <c r="F15" s="151">
        <v>0</v>
      </c>
      <c r="G15" s="151">
        <v>0</v>
      </c>
      <c r="H15" s="196">
        <v>1</v>
      </c>
      <c r="I15" s="148"/>
      <c r="J15" s="148"/>
      <c r="K15" s="150" t="s">
        <v>331</v>
      </c>
      <c r="L15" s="92">
        <v>3450100748709</v>
      </c>
      <c r="M15" s="92">
        <v>3450100748709</v>
      </c>
      <c r="N15" s="152">
        <f t="shared" si="0"/>
        <v>1</v>
      </c>
      <c r="O15" s="152">
        <f t="shared" si="1"/>
        <v>0</v>
      </c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</row>
    <row r="16" spans="1:35" ht="21.75" hidden="1" customHeight="1">
      <c r="A16" s="148"/>
      <c r="B16" s="149" t="s">
        <v>193</v>
      </c>
      <c r="C16" s="151">
        <v>1</v>
      </c>
      <c r="D16" s="151">
        <v>0</v>
      </c>
      <c r="E16" s="151">
        <v>0</v>
      </c>
      <c r="F16" s="151">
        <v>0</v>
      </c>
      <c r="G16" s="151">
        <v>0</v>
      </c>
      <c r="H16" s="196">
        <v>1</v>
      </c>
      <c r="I16" s="148"/>
      <c r="J16" s="148"/>
      <c r="K16" s="150" t="s">
        <v>331</v>
      </c>
      <c r="L16" s="92">
        <v>3470100629203</v>
      </c>
      <c r="M16" s="92">
        <v>3470100629203</v>
      </c>
      <c r="N16" s="152">
        <f t="shared" si="0"/>
        <v>1</v>
      </c>
      <c r="O16" s="152">
        <f t="shared" si="1"/>
        <v>0</v>
      </c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</row>
    <row r="17" spans="1:35" ht="21.75" hidden="1" customHeight="1">
      <c r="A17" s="97"/>
      <c r="B17" s="98" t="s">
        <v>194</v>
      </c>
      <c r="C17" s="100">
        <v>1</v>
      </c>
      <c r="D17" s="100">
        <v>0</v>
      </c>
      <c r="E17" s="100">
        <v>0</v>
      </c>
      <c r="F17" s="100">
        <v>0</v>
      </c>
      <c r="G17" s="100">
        <v>0</v>
      </c>
      <c r="H17" s="156">
        <v>1</v>
      </c>
      <c r="I17" s="153">
        <v>2565</v>
      </c>
      <c r="J17" s="97"/>
      <c r="K17" s="99"/>
      <c r="L17" s="8">
        <v>3409900356692</v>
      </c>
      <c r="M17" s="8">
        <v>3409900356692</v>
      </c>
      <c r="N17" s="68">
        <f t="shared" si="0"/>
        <v>1</v>
      </c>
      <c r="O17" s="68">
        <f t="shared" si="1"/>
        <v>0</v>
      </c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ht="21.75" hidden="1" customHeight="1">
      <c r="A18" s="97"/>
      <c r="B18" s="98" t="s">
        <v>196</v>
      </c>
      <c r="C18" s="100">
        <v>1</v>
      </c>
      <c r="D18" s="100">
        <v>0</v>
      </c>
      <c r="E18" s="100">
        <v>0</v>
      </c>
      <c r="F18" s="100">
        <v>0</v>
      </c>
      <c r="G18" s="100">
        <v>0</v>
      </c>
      <c r="H18" s="156">
        <v>1</v>
      </c>
      <c r="I18" s="97"/>
      <c r="J18" s="97"/>
      <c r="K18" s="99"/>
      <c r="L18" s="8">
        <v>3349900596074</v>
      </c>
      <c r="M18" s="8">
        <v>3349900596074</v>
      </c>
      <c r="N18" s="68">
        <f t="shared" si="0"/>
        <v>1</v>
      </c>
      <c r="O18" s="68">
        <f t="shared" si="1"/>
        <v>0</v>
      </c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ht="21.75" hidden="1" customHeight="1">
      <c r="A19" s="97"/>
      <c r="B19" s="98" t="s">
        <v>200</v>
      </c>
      <c r="C19" s="100">
        <v>0</v>
      </c>
      <c r="D19" s="100">
        <v>0</v>
      </c>
      <c r="E19" s="100">
        <v>1</v>
      </c>
      <c r="F19" s="100">
        <v>0</v>
      </c>
      <c r="G19" s="100">
        <v>0</v>
      </c>
      <c r="H19" s="156">
        <v>1</v>
      </c>
      <c r="I19" s="97"/>
      <c r="J19" s="97"/>
      <c r="K19" s="99"/>
      <c r="L19" s="8">
        <v>3479900169752</v>
      </c>
      <c r="M19" s="8">
        <v>3479900169752</v>
      </c>
      <c r="N19" s="68">
        <f t="shared" si="0"/>
        <v>1</v>
      </c>
      <c r="O19" s="68">
        <f t="shared" si="1"/>
        <v>0</v>
      </c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ht="21.75" hidden="1" customHeight="1">
      <c r="A20" s="97"/>
      <c r="B20" s="98" t="s">
        <v>59</v>
      </c>
      <c r="C20" s="100">
        <v>0</v>
      </c>
      <c r="D20" s="100">
        <v>0</v>
      </c>
      <c r="E20" s="100">
        <v>1</v>
      </c>
      <c r="F20" s="100">
        <v>0</v>
      </c>
      <c r="G20" s="100">
        <v>0</v>
      </c>
      <c r="H20" s="156">
        <v>1</v>
      </c>
      <c r="I20" s="97"/>
      <c r="J20" s="97"/>
      <c r="K20" s="99"/>
      <c r="L20" s="8">
        <v>3490200026799</v>
      </c>
      <c r="M20" s="8">
        <v>3490200026799</v>
      </c>
      <c r="N20" s="68">
        <f t="shared" si="0"/>
        <v>1</v>
      </c>
      <c r="O20" s="68">
        <f t="shared" si="1"/>
        <v>0</v>
      </c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ht="21.75" hidden="1" customHeight="1">
      <c r="A21" s="97"/>
      <c r="B21" s="98" t="s">
        <v>56</v>
      </c>
      <c r="C21" s="100">
        <v>0</v>
      </c>
      <c r="D21" s="100">
        <v>0</v>
      </c>
      <c r="E21" s="100">
        <v>1</v>
      </c>
      <c r="F21" s="100">
        <v>0</v>
      </c>
      <c r="G21" s="100">
        <v>0</v>
      </c>
      <c r="H21" s="156">
        <v>1</v>
      </c>
      <c r="I21" s="97"/>
      <c r="J21" s="97"/>
      <c r="K21" s="99"/>
      <c r="L21" s="8">
        <v>3100202631099</v>
      </c>
      <c r="M21" s="8">
        <v>3100202631099</v>
      </c>
      <c r="N21" s="68">
        <f t="shared" si="0"/>
        <v>1</v>
      </c>
      <c r="O21" s="68">
        <f t="shared" si="1"/>
        <v>0</v>
      </c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ht="21.75" customHeight="1">
      <c r="A22" s="103">
        <v>2</v>
      </c>
      <c r="B22" s="104" t="s">
        <v>736</v>
      </c>
      <c r="C22" s="106">
        <v>0</v>
      </c>
      <c r="D22" s="106">
        <v>0</v>
      </c>
      <c r="E22" s="106">
        <v>0</v>
      </c>
      <c r="F22" s="106">
        <v>0</v>
      </c>
      <c r="G22" s="106">
        <v>0</v>
      </c>
      <c r="H22" s="197">
        <v>0</v>
      </c>
      <c r="I22" s="103"/>
      <c r="J22" s="103"/>
      <c r="K22" s="105"/>
      <c r="L22" s="58"/>
      <c r="M22" s="58"/>
      <c r="N22" s="68">
        <f t="shared" si="0"/>
        <v>0</v>
      </c>
      <c r="O22" s="68">
        <f t="shared" si="1"/>
        <v>0</v>
      </c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</row>
    <row r="23" spans="1:35" ht="21.75" hidden="1" customHeight="1">
      <c r="A23" s="97"/>
      <c r="B23" s="98" t="s">
        <v>171</v>
      </c>
      <c r="C23" s="100"/>
      <c r="D23" s="100"/>
      <c r="E23" s="100"/>
      <c r="F23" s="100"/>
      <c r="G23" s="100"/>
      <c r="H23" s="156">
        <v>0</v>
      </c>
      <c r="I23" s="97"/>
      <c r="J23" s="97"/>
      <c r="K23" s="99"/>
      <c r="L23" s="8">
        <v>3349900633972</v>
      </c>
      <c r="M23" s="8"/>
      <c r="N23" s="68">
        <f t="shared" si="0"/>
        <v>0</v>
      </c>
      <c r="O23" s="68">
        <f t="shared" si="1"/>
        <v>0</v>
      </c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ht="21.75" hidden="1" customHeight="1">
      <c r="A24" s="97"/>
      <c r="B24" s="98" t="s">
        <v>55</v>
      </c>
      <c r="C24" s="100"/>
      <c r="D24" s="100"/>
      <c r="E24" s="100"/>
      <c r="F24" s="100"/>
      <c r="G24" s="100"/>
      <c r="H24" s="156">
        <v>0</v>
      </c>
      <c r="I24" s="97"/>
      <c r="J24" s="97"/>
      <c r="K24" s="99"/>
      <c r="L24" s="8">
        <v>3440600179452</v>
      </c>
      <c r="M24" s="8"/>
      <c r="N24" s="68">
        <f t="shared" si="0"/>
        <v>0</v>
      </c>
      <c r="O24" s="68">
        <f t="shared" si="1"/>
        <v>0</v>
      </c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ht="21.75" hidden="1" customHeight="1">
      <c r="A25" s="97"/>
      <c r="B25" s="98" t="s">
        <v>43</v>
      </c>
      <c r="C25" s="100"/>
      <c r="D25" s="100"/>
      <c r="E25" s="100"/>
      <c r="F25" s="100"/>
      <c r="G25" s="100"/>
      <c r="H25" s="156">
        <v>0</v>
      </c>
      <c r="I25" s="97"/>
      <c r="J25" s="97"/>
      <c r="K25" s="99"/>
      <c r="L25" s="8">
        <v>3320100021982</v>
      </c>
      <c r="M25" s="8"/>
      <c r="N25" s="68">
        <f t="shared" si="0"/>
        <v>0</v>
      </c>
      <c r="O25" s="68">
        <f t="shared" si="1"/>
        <v>0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ht="21.75" hidden="1" customHeight="1">
      <c r="A26" s="97"/>
      <c r="B26" s="98" t="s">
        <v>56</v>
      </c>
      <c r="C26" s="100"/>
      <c r="D26" s="100"/>
      <c r="E26" s="100"/>
      <c r="F26" s="100"/>
      <c r="G26" s="100"/>
      <c r="H26" s="156">
        <v>0</v>
      </c>
      <c r="I26" s="97"/>
      <c r="J26" s="97"/>
      <c r="K26" s="99"/>
      <c r="L26" s="8">
        <v>3100202631099</v>
      </c>
      <c r="M26" s="8"/>
      <c r="N26" s="68">
        <f t="shared" si="0"/>
        <v>0</v>
      </c>
      <c r="O26" s="68">
        <f t="shared" si="1"/>
        <v>0</v>
      </c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ht="21.75" hidden="1" customHeight="1">
      <c r="A27" s="148"/>
      <c r="B27" s="149" t="s">
        <v>192</v>
      </c>
      <c r="C27" s="151"/>
      <c r="D27" s="151"/>
      <c r="E27" s="151"/>
      <c r="F27" s="151"/>
      <c r="G27" s="151"/>
      <c r="H27" s="196">
        <v>0</v>
      </c>
      <c r="I27" s="148"/>
      <c r="J27" s="148"/>
      <c r="K27" s="150" t="s">
        <v>331</v>
      </c>
      <c r="L27" s="92">
        <v>3450100748709</v>
      </c>
      <c r="M27" s="92"/>
      <c r="N27" s="152">
        <f t="shared" si="0"/>
        <v>0</v>
      </c>
      <c r="O27" s="152">
        <f t="shared" si="1"/>
        <v>0</v>
      </c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</row>
    <row r="28" spans="1:35" ht="21.75" hidden="1" customHeight="1">
      <c r="A28" s="148"/>
      <c r="B28" s="149" t="s">
        <v>193</v>
      </c>
      <c r="C28" s="151"/>
      <c r="D28" s="151"/>
      <c r="E28" s="151"/>
      <c r="F28" s="151"/>
      <c r="G28" s="151"/>
      <c r="H28" s="196">
        <v>0</v>
      </c>
      <c r="I28" s="148"/>
      <c r="J28" s="148"/>
      <c r="K28" s="150" t="s">
        <v>331</v>
      </c>
      <c r="L28" s="92">
        <v>3470100629203</v>
      </c>
      <c r="M28" s="92"/>
      <c r="N28" s="152">
        <f t="shared" si="0"/>
        <v>0</v>
      </c>
      <c r="O28" s="152">
        <f t="shared" si="1"/>
        <v>0</v>
      </c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</row>
    <row r="29" spans="1:35" ht="21.75" hidden="1" customHeight="1">
      <c r="A29" s="97"/>
      <c r="B29" s="98" t="s">
        <v>194</v>
      </c>
      <c r="C29" s="100"/>
      <c r="D29" s="100"/>
      <c r="E29" s="100"/>
      <c r="F29" s="100"/>
      <c r="G29" s="100"/>
      <c r="H29" s="156">
        <v>0</v>
      </c>
      <c r="I29" s="97"/>
      <c r="J29" s="97"/>
      <c r="K29" s="99"/>
      <c r="L29" s="8">
        <v>3409900356692</v>
      </c>
      <c r="M29" s="8"/>
      <c r="N29" s="68">
        <f t="shared" si="0"/>
        <v>0</v>
      </c>
      <c r="O29" s="68">
        <f t="shared" si="1"/>
        <v>0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ht="21.75" hidden="1" customHeight="1">
      <c r="A30" s="97"/>
      <c r="B30" s="98" t="s">
        <v>196</v>
      </c>
      <c r="C30" s="100"/>
      <c r="D30" s="100"/>
      <c r="E30" s="100"/>
      <c r="F30" s="100"/>
      <c r="G30" s="100"/>
      <c r="H30" s="156">
        <v>0</v>
      </c>
      <c r="I30" s="97"/>
      <c r="J30" s="97"/>
      <c r="K30" s="99"/>
      <c r="L30" s="8">
        <v>3349900596074</v>
      </c>
      <c r="M30" s="8"/>
      <c r="N30" s="68">
        <f t="shared" si="0"/>
        <v>0</v>
      </c>
      <c r="O30" s="68">
        <f t="shared" si="1"/>
        <v>0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ht="21.75" hidden="1" customHeight="1">
      <c r="A31" s="97"/>
      <c r="B31" s="98" t="s">
        <v>200</v>
      </c>
      <c r="C31" s="100"/>
      <c r="D31" s="100"/>
      <c r="E31" s="100"/>
      <c r="F31" s="100"/>
      <c r="G31" s="100"/>
      <c r="H31" s="156">
        <v>0</v>
      </c>
      <c r="I31" s="97"/>
      <c r="J31" s="97"/>
      <c r="K31" s="99"/>
      <c r="L31" s="8">
        <v>3479900169752</v>
      </c>
      <c r="M31" s="8"/>
      <c r="N31" s="68">
        <f t="shared" si="0"/>
        <v>0</v>
      </c>
      <c r="O31" s="68">
        <f t="shared" si="1"/>
        <v>0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ht="21.75" hidden="1" customHeight="1">
      <c r="A32" s="97"/>
      <c r="B32" s="98" t="s">
        <v>59</v>
      </c>
      <c r="C32" s="100"/>
      <c r="D32" s="100"/>
      <c r="E32" s="100"/>
      <c r="F32" s="100"/>
      <c r="G32" s="100"/>
      <c r="H32" s="156">
        <v>0</v>
      </c>
      <c r="I32" s="97"/>
      <c r="J32" s="97"/>
      <c r="K32" s="99"/>
      <c r="L32" s="8">
        <v>3490200026799</v>
      </c>
      <c r="M32" s="8"/>
      <c r="N32" s="68">
        <f t="shared" si="0"/>
        <v>0</v>
      </c>
      <c r="O32" s="68">
        <f t="shared" si="1"/>
        <v>0</v>
      </c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ht="21.75" customHeight="1">
      <c r="A33" s="103">
        <v>3</v>
      </c>
      <c r="B33" s="104" t="s">
        <v>740</v>
      </c>
      <c r="C33" s="106">
        <v>0</v>
      </c>
      <c r="D33" s="106">
        <v>0</v>
      </c>
      <c r="E33" s="106">
        <v>0</v>
      </c>
      <c r="F33" s="106">
        <v>0</v>
      </c>
      <c r="G33" s="106">
        <v>0</v>
      </c>
      <c r="H33" s="197">
        <v>0</v>
      </c>
      <c r="I33" s="103"/>
      <c r="J33" s="103"/>
      <c r="K33" s="105"/>
      <c r="L33" s="58"/>
      <c r="M33" s="58"/>
      <c r="N33" s="68">
        <f t="shared" si="0"/>
        <v>0</v>
      </c>
      <c r="O33" s="68">
        <f t="shared" si="1"/>
        <v>0</v>
      </c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</row>
    <row r="34" spans="1:35" ht="21.75" hidden="1" customHeight="1">
      <c r="A34" s="97"/>
      <c r="B34" s="98" t="s">
        <v>245</v>
      </c>
      <c r="C34" s="100"/>
      <c r="D34" s="100"/>
      <c r="E34" s="100"/>
      <c r="F34" s="100"/>
      <c r="G34" s="100"/>
      <c r="H34" s="156">
        <v>0</v>
      </c>
      <c r="I34" s="97"/>
      <c r="J34" s="97"/>
      <c r="K34" s="99"/>
      <c r="L34" s="8">
        <v>3209800070934</v>
      </c>
      <c r="M34" s="8"/>
      <c r="N34" s="68">
        <f t="shared" si="0"/>
        <v>0</v>
      </c>
      <c r="O34" s="68">
        <f t="shared" si="1"/>
        <v>0</v>
      </c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ht="21.75" hidden="1" customHeight="1">
      <c r="A35" s="97"/>
      <c r="B35" s="98" t="s">
        <v>115</v>
      </c>
      <c r="C35" s="100"/>
      <c r="D35" s="100"/>
      <c r="E35" s="100"/>
      <c r="F35" s="100"/>
      <c r="G35" s="100"/>
      <c r="H35" s="156">
        <v>0</v>
      </c>
      <c r="I35" s="97"/>
      <c r="J35" s="97"/>
      <c r="K35" s="99"/>
      <c r="L35" s="8">
        <v>3401500007855</v>
      </c>
      <c r="M35" s="8"/>
      <c r="N35" s="68">
        <f t="shared" si="0"/>
        <v>0</v>
      </c>
      <c r="O35" s="68">
        <f t="shared" si="1"/>
        <v>0</v>
      </c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ht="21.75" hidden="1" customHeight="1">
      <c r="A36" s="97"/>
      <c r="B36" s="98" t="s">
        <v>258</v>
      </c>
      <c r="C36" s="100"/>
      <c r="D36" s="100"/>
      <c r="E36" s="100"/>
      <c r="F36" s="100"/>
      <c r="G36" s="100"/>
      <c r="H36" s="156">
        <v>0</v>
      </c>
      <c r="I36" s="97"/>
      <c r="J36" s="97"/>
      <c r="K36" s="99"/>
      <c r="L36" s="8">
        <v>3770100308684</v>
      </c>
      <c r="M36" s="8"/>
      <c r="N36" s="68">
        <f t="shared" si="0"/>
        <v>0</v>
      </c>
      <c r="O36" s="68">
        <f t="shared" si="1"/>
        <v>0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ht="21.75" hidden="1" customHeight="1">
      <c r="A37" s="97"/>
      <c r="B37" s="98" t="s">
        <v>260</v>
      </c>
      <c r="C37" s="100"/>
      <c r="D37" s="100"/>
      <c r="E37" s="100"/>
      <c r="F37" s="100"/>
      <c r="G37" s="100"/>
      <c r="H37" s="156">
        <v>0</v>
      </c>
      <c r="I37" s="97"/>
      <c r="J37" s="97"/>
      <c r="K37" s="99"/>
      <c r="L37" s="8">
        <v>3100502924920</v>
      </c>
      <c r="M37" s="8"/>
      <c r="N37" s="68">
        <f t="shared" si="0"/>
        <v>0</v>
      </c>
      <c r="O37" s="68">
        <f t="shared" si="1"/>
        <v>0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ht="21.75" hidden="1" customHeight="1">
      <c r="A38" s="97"/>
      <c r="B38" s="98" t="s">
        <v>107</v>
      </c>
      <c r="C38" s="100"/>
      <c r="D38" s="100"/>
      <c r="E38" s="100"/>
      <c r="F38" s="100"/>
      <c r="G38" s="100"/>
      <c r="H38" s="156">
        <v>0</v>
      </c>
      <c r="I38" s="97"/>
      <c r="J38" s="97"/>
      <c r="K38" s="99"/>
      <c r="L38" s="8">
        <v>3101100285346</v>
      </c>
      <c r="M38" s="8"/>
      <c r="N38" s="68">
        <f t="shared" si="0"/>
        <v>0</v>
      </c>
      <c r="O38" s="68">
        <f t="shared" si="1"/>
        <v>0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ht="21.75" hidden="1" customHeight="1">
      <c r="A39" s="97"/>
      <c r="B39" s="98" t="s">
        <v>264</v>
      </c>
      <c r="C39" s="100"/>
      <c r="D39" s="100"/>
      <c r="E39" s="100"/>
      <c r="F39" s="100"/>
      <c r="G39" s="100"/>
      <c r="H39" s="156">
        <v>0</v>
      </c>
      <c r="I39" s="97"/>
      <c r="J39" s="97"/>
      <c r="K39" s="99"/>
      <c r="L39" s="8">
        <v>3470500423718</v>
      </c>
      <c r="M39" s="8"/>
      <c r="N39" s="68">
        <f t="shared" si="0"/>
        <v>0</v>
      </c>
      <c r="O39" s="68">
        <f t="shared" si="1"/>
        <v>0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ht="21.75" hidden="1" customHeight="1">
      <c r="A40" s="97"/>
      <c r="B40" s="98" t="s">
        <v>65</v>
      </c>
      <c r="C40" s="100"/>
      <c r="D40" s="100"/>
      <c r="E40" s="100"/>
      <c r="F40" s="100"/>
      <c r="G40" s="100"/>
      <c r="H40" s="156">
        <v>0</v>
      </c>
      <c r="I40" s="97"/>
      <c r="J40" s="97"/>
      <c r="K40" s="99"/>
      <c r="L40" s="8">
        <v>3461100099043</v>
      </c>
      <c r="M40" s="8"/>
      <c r="N40" s="68">
        <f t="shared" si="0"/>
        <v>0</v>
      </c>
      <c r="O40" s="68">
        <f t="shared" si="1"/>
        <v>0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ht="21.75" customHeight="1">
      <c r="A41" s="103">
        <v>4</v>
      </c>
      <c r="B41" s="104" t="s">
        <v>742</v>
      </c>
      <c r="C41" s="106">
        <v>2</v>
      </c>
      <c r="D41" s="106">
        <v>2</v>
      </c>
      <c r="E41" s="106">
        <v>3</v>
      </c>
      <c r="F41" s="106">
        <v>0</v>
      </c>
      <c r="G41" s="106">
        <v>0</v>
      </c>
      <c r="H41" s="197">
        <v>7</v>
      </c>
      <c r="I41" s="103"/>
      <c r="J41" s="103"/>
      <c r="K41" s="105"/>
      <c r="L41" s="58"/>
      <c r="M41" s="58"/>
      <c r="N41" s="68">
        <f t="shared" si="0"/>
        <v>0</v>
      </c>
      <c r="O41" s="68">
        <f t="shared" si="1"/>
        <v>7</v>
      </c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</row>
    <row r="42" spans="1:35" ht="21.75" hidden="1" customHeight="1">
      <c r="A42" s="97"/>
      <c r="B42" s="98" t="s">
        <v>245</v>
      </c>
      <c r="C42" s="100">
        <v>0</v>
      </c>
      <c r="D42" s="100">
        <v>0</v>
      </c>
      <c r="E42" s="100">
        <v>1</v>
      </c>
      <c r="F42" s="100">
        <v>0</v>
      </c>
      <c r="G42" s="100">
        <v>0</v>
      </c>
      <c r="H42" s="156">
        <v>1</v>
      </c>
      <c r="I42" s="97"/>
      <c r="J42" s="97"/>
      <c r="K42" s="99"/>
      <c r="L42" s="8">
        <v>3209800070934</v>
      </c>
      <c r="M42" s="8">
        <v>3209800070934</v>
      </c>
      <c r="N42" s="68">
        <f t="shared" si="0"/>
        <v>1</v>
      </c>
      <c r="O42" s="68">
        <f t="shared" si="1"/>
        <v>0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ht="21.75" hidden="1" customHeight="1">
      <c r="A43" s="97"/>
      <c r="B43" s="98" t="s">
        <v>264</v>
      </c>
      <c r="C43" s="100">
        <v>0</v>
      </c>
      <c r="D43" s="100">
        <v>1</v>
      </c>
      <c r="E43" s="100">
        <v>0</v>
      </c>
      <c r="F43" s="100">
        <v>0</v>
      </c>
      <c r="G43" s="100">
        <v>0</v>
      </c>
      <c r="H43" s="156">
        <v>1</v>
      </c>
      <c r="I43" s="97"/>
      <c r="J43" s="97"/>
      <c r="K43" s="99"/>
      <c r="L43" s="8">
        <v>3470500423718</v>
      </c>
      <c r="M43" s="8">
        <v>3470500423718</v>
      </c>
      <c r="N43" s="68">
        <f t="shared" si="0"/>
        <v>1</v>
      </c>
      <c r="O43" s="68">
        <f t="shared" si="1"/>
        <v>0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ht="21.75" hidden="1" customHeight="1">
      <c r="A44" s="97"/>
      <c r="B44" s="98" t="s">
        <v>65</v>
      </c>
      <c r="C44" s="100">
        <v>0</v>
      </c>
      <c r="D44" s="100">
        <v>1</v>
      </c>
      <c r="E44" s="100">
        <v>0</v>
      </c>
      <c r="F44" s="100">
        <v>0</v>
      </c>
      <c r="G44" s="100">
        <v>0</v>
      </c>
      <c r="H44" s="156">
        <v>1</v>
      </c>
      <c r="I44" s="97"/>
      <c r="J44" s="97"/>
      <c r="K44" s="99"/>
      <c r="L44" s="8">
        <v>3461100099043</v>
      </c>
      <c r="M44" s="8">
        <v>3461100099043</v>
      </c>
      <c r="N44" s="68">
        <f t="shared" si="0"/>
        <v>1</v>
      </c>
      <c r="O44" s="68">
        <f t="shared" si="1"/>
        <v>0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ht="21.75" hidden="1" customHeight="1">
      <c r="A45" s="97"/>
      <c r="B45" s="98" t="s">
        <v>260</v>
      </c>
      <c r="C45" s="100">
        <v>0</v>
      </c>
      <c r="D45" s="100">
        <v>0</v>
      </c>
      <c r="E45" s="100">
        <v>1</v>
      </c>
      <c r="F45" s="100">
        <v>0</v>
      </c>
      <c r="G45" s="100">
        <v>0</v>
      </c>
      <c r="H45" s="156">
        <v>1</v>
      </c>
      <c r="I45" s="97"/>
      <c r="J45" s="97"/>
      <c r="K45" s="99"/>
      <c r="L45" s="8">
        <v>3100502924920</v>
      </c>
      <c r="M45" s="8">
        <v>3100502924920</v>
      </c>
      <c r="N45" s="68">
        <f t="shared" si="0"/>
        <v>1</v>
      </c>
      <c r="O45" s="68">
        <f t="shared" si="1"/>
        <v>0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ht="21.75" hidden="1" customHeight="1">
      <c r="A46" s="97"/>
      <c r="B46" s="98" t="s">
        <v>107</v>
      </c>
      <c r="C46" s="100">
        <v>1</v>
      </c>
      <c r="D46" s="100">
        <v>0</v>
      </c>
      <c r="E46" s="100">
        <v>0</v>
      </c>
      <c r="F46" s="100">
        <v>0</v>
      </c>
      <c r="G46" s="100">
        <v>0</v>
      </c>
      <c r="H46" s="156">
        <v>1</v>
      </c>
      <c r="I46" s="97"/>
      <c r="J46" s="97"/>
      <c r="K46" s="99"/>
      <c r="L46" s="8">
        <v>3101100285346</v>
      </c>
      <c r="M46" s="8">
        <v>3101100285346</v>
      </c>
      <c r="N46" s="68">
        <f t="shared" si="0"/>
        <v>1</v>
      </c>
      <c r="O46" s="68">
        <f t="shared" si="1"/>
        <v>0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ht="21.75" hidden="1" customHeight="1">
      <c r="A47" s="97"/>
      <c r="B47" s="98" t="s">
        <v>258</v>
      </c>
      <c r="C47" s="100">
        <v>1</v>
      </c>
      <c r="D47" s="100">
        <v>0</v>
      </c>
      <c r="E47" s="100">
        <v>0</v>
      </c>
      <c r="F47" s="100">
        <v>0</v>
      </c>
      <c r="G47" s="100">
        <v>0</v>
      </c>
      <c r="H47" s="156">
        <v>1</v>
      </c>
      <c r="I47" s="97"/>
      <c r="J47" s="97"/>
      <c r="K47" s="99"/>
      <c r="L47" s="8">
        <v>3770100308684</v>
      </c>
      <c r="M47" s="8">
        <v>3770100308684</v>
      </c>
      <c r="N47" s="68">
        <f t="shared" si="0"/>
        <v>1</v>
      </c>
      <c r="O47" s="68">
        <f t="shared" si="1"/>
        <v>0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ht="21.75" hidden="1" customHeight="1">
      <c r="A48" s="97"/>
      <c r="B48" s="98" t="s">
        <v>115</v>
      </c>
      <c r="C48" s="100">
        <v>0</v>
      </c>
      <c r="D48" s="100">
        <v>0</v>
      </c>
      <c r="E48" s="100">
        <v>1</v>
      </c>
      <c r="F48" s="100">
        <v>0</v>
      </c>
      <c r="G48" s="100">
        <v>0</v>
      </c>
      <c r="H48" s="156">
        <v>1</v>
      </c>
      <c r="I48" s="97"/>
      <c r="J48" s="97"/>
      <c r="K48" s="99"/>
      <c r="L48" s="8">
        <v>3401500007855</v>
      </c>
      <c r="M48" s="8">
        <v>3401500007855</v>
      </c>
      <c r="N48" s="68">
        <f t="shared" si="0"/>
        <v>1</v>
      </c>
      <c r="O48" s="68">
        <f t="shared" si="1"/>
        <v>0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ht="21.75" customHeight="1">
      <c r="A49" s="103">
        <v>5</v>
      </c>
      <c r="B49" s="104" t="s">
        <v>745</v>
      </c>
      <c r="C49" s="106">
        <v>1</v>
      </c>
      <c r="D49" s="106">
        <v>0</v>
      </c>
      <c r="E49" s="106">
        <v>0</v>
      </c>
      <c r="F49" s="106">
        <v>0</v>
      </c>
      <c r="G49" s="106">
        <v>4</v>
      </c>
      <c r="H49" s="197">
        <v>5</v>
      </c>
      <c r="I49" s="103"/>
      <c r="J49" s="103"/>
      <c r="K49" s="105"/>
      <c r="L49" s="58"/>
      <c r="M49" s="58"/>
      <c r="N49" s="68">
        <f t="shared" si="0"/>
        <v>0</v>
      </c>
      <c r="O49" s="68">
        <f t="shared" si="1"/>
        <v>5</v>
      </c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</row>
    <row r="50" spans="1:35" ht="21.75" hidden="1" customHeight="1">
      <c r="A50" s="97"/>
      <c r="B50" s="98" t="s">
        <v>303</v>
      </c>
      <c r="C50" s="100">
        <v>1</v>
      </c>
      <c r="D50" s="100">
        <v>0</v>
      </c>
      <c r="E50" s="100">
        <v>0</v>
      </c>
      <c r="F50" s="100">
        <v>0</v>
      </c>
      <c r="G50" s="100">
        <v>0</v>
      </c>
      <c r="H50" s="156">
        <v>1</v>
      </c>
      <c r="I50" s="153">
        <v>2565</v>
      </c>
      <c r="J50" s="97"/>
      <c r="K50" s="99"/>
      <c r="L50" s="8">
        <v>3490500172804</v>
      </c>
      <c r="M50" s="8">
        <v>3490500172804</v>
      </c>
      <c r="N50" s="68">
        <f t="shared" si="0"/>
        <v>1</v>
      </c>
      <c r="O50" s="68">
        <f t="shared" si="1"/>
        <v>0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ht="21.75" hidden="1" customHeight="1">
      <c r="A51" s="97"/>
      <c r="B51" s="98" t="s">
        <v>308</v>
      </c>
      <c r="C51" s="100">
        <v>0</v>
      </c>
      <c r="D51" s="100">
        <v>0</v>
      </c>
      <c r="E51" s="100">
        <v>0</v>
      </c>
      <c r="F51" s="100">
        <v>0</v>
      </c>
      <c r="G51" s="100">
        <v>1</v>
      </c>
      <c r="H51" s="156">
        <v>1</v>
      </c>
      <c r="I51" s="97"/>
      <c r="J51" s="97"/>
      <c r="K51" s="99"/>
      <c r="L51" s="8">
        <v>3100502911453</v>
      </c>
      <c r="M51" s="8">
        <v>3100502911453</v>
      </c>
      <c r="N51" s="68">
        <f t="shared" si="0"/>
        <v>1</v>
      </c>
      <c r="O51" s="68">
        <f t="shared" si="1"/>
        <v>0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ht="21.75" hidden="1" customHeight="1">
      <c r="A52" s="97"/>
      <c r="B52" s="98" t="s">
        <v>312</v>
      </c>
      <c r="C52" s="100">
        <v>0</v>
      </c>
      <c r="D52" s="100">
        <v>0</v>
      </c>
      <c r="E52" s="100">
        <v>0</v>
      </c>
      <c r="F52" s="100">
        <v>0</v>
      </c>
      <c r="G52" s="100">
        <v>1</v>
      </c>
      <c r="H52" s="156">
        <v>1</v>
      </c>
      <c r="I52" s="97"/>
      <c r="J52" s="97"/>
      <c r="K52" s="99"/>
      <c r="L52" s="8">
        <v>3480500371092</v>
      </c>
      <c r="M52" s="8">
        <v>3480500371092</v>
      </c>
      <c r="N52" s="68">
        <f t="shared" si="0"/>
        <v>1</v>
      </c>
      <c r="O52" s="68">
        <f t="shared" si="1"/>
        <v>0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ht="21.75" hidden="1" customHeight="1">
      <c r="A53" s="97"/>
      <c r="B53" s="98" t="s">
        <v>316</v>
      </c>
      <c r="C53" s="100">
        <v>0</v>
      </c>
      <c r="D53" s="100">
        <v>0</v>
      </c>
      <c r="E53" s="100">
        <v>0</v>
      </c>
      <c r="F53" s="100">
        <v>0</v>
      </c>
      <c r="G53" s="100">
        <v>1</v>
      </c>
      <c r="H53" s="156">
        <v>1</v>
      </c>
      <c r="I53" s="97"/>
      <c r="J53" s="97"/>
      <c r="K53" s="99"/>
      <c r="L53" s="8">
        <v>3480600062865</v>
      </c>
      <c r="M53" s="8">
        <v>3480600062865</v>
      </c>
      <c r="N53" s="68">
        <f t="shared" si="0"/>
        <v>1</v>
      </c>
      <c r="O53" s="68">
        <f t="shared" si="1"/>
        <v>0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ht="21.75" hidden="1" customHeight="1">
      <c r="A54" s="97"/>
      <c r="B54" s="98" t="s">
        <v>321</v>
      </c>
      <c r="C54" s="100">
        <v>0</v>
      </c>
      <c r="D54" s="100">
        <v>0</v>
      </c>
      <c r="E54" s="100">
        <v>0</v>
      </c>
      <c r="F54" s="100">
        <v>0</v>
      </c>
      <c r="G54" s="100">
        <v>1</v>
      </c>
      <c r="H54" s="156">
        <v>1</v>
      </c>
      <c r="I54" s="97"/>
      <c r="J54" s="97"/>
      <c r="K54" s="99"/>
      <c r="L54" s="8">
        <v>5470190039890</v>
      </c>
      <c r="M54" s="8">
        <v>5470190039890</v>
      </c>
      <c r="N54" s="68">
        <f t="shared" si="0"/>
        <v>1</v>
      </c>
      <c r="O54" s="68">
        <f t="shared" si="1"/>
        <v>0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ht="21.75" customHeight="1">
      <c r="A55" s="103">
        <v>6</v>
      </c>
      <c r="B55" s="104" t="s">
        <v>750</v>
      </c>
      <c r="C55" s="106">
        <v>3</v>
      </c>
      <c r="D55" s="106">
        <v>2</v>
      </c>
      <c r="E55" s="106">
        <v>0</v>
      </c>
      <c r="F55" s="106">
        <v>0</v>
      </c>
      <c r="G55" s="106">
        <v>0</v>
      </c>
      <c r="H55" s="197">
        <v>5</v>
      </c>
      <c r="I55" s="103"/>
      <c r="J55" s="103"/>
      <c r="K55" s="105"/>
      <c r="L55" s="58"/>
      <c r="M55" s="58"/>
      <c r="N55" s="68">
        <f t="shared" si="0"/>
        <v>0</v>
      </c>
      <c r="O55" s="68">
        <f t="shared" si="1"/>
        <v>5</v>
      </c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</row>
    <row r="56" spans="1:35" ht="21.75" hidden="1" customHeight="1">
      <c r="A56" s="97"/>
      <c r="B56" s="98" t="s">
        <v>328</v>
      </c>
      <c r="C56" s="100">
        <v>1</v>
      </c>
      <c r="D56" s="100">
        <v>0</v>
      </c>
      <c r="E56" s="100">
        <v>0</v>
      </c>
      <c r="F56" s="100">
        <v>0</v>
      </c>
      <c r="G56" s="100">
        <v>0</v>
      </c>
      <c r="H56" s="156">
        <v>1</v>
      </c>
      <c r="I56" s="97"/>
      <c r="J56" s="97"/>
      <c r="K56" s="99"/>
      <c r="L56" s="8">
        <v>3471000149987</v>
      </c>
      <c r="M56" s="8">
        <v>3471000149987</v>
      </c>
      <c r="N56" s="68">
        <f t="shared" si="0"/>
        <v>1</v>
      </c>
      <c r="O56" s="68">
        <f t="shared" si="1"/>
        <v>0</v>
      </c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ht="21.75" hidden="1" customHeight="1">
      <c r="A57" s="97"/>
      <c r="B57" s="98" t="s">
        <v>74</v>
      </c>
      <c r="C57" s="100">
        <v>1</v>
      </c>
      <c r="D57" s="100">
        <v>0</v>
      </c>
      <c r="E57" s="100">
        <v>0</v>
      </c>
      <c r="F57" s="100">
        <v>0</v>
      </c>
      <c r="G57" s="100">
        <v>0</v>
      </c>
      <c r="H57" s="156">
        <v>1</v>
      </c>
      <c r="I57" s="97"/>
      <c r="J57" s="97"/>
      <c r="K57" s="99"/>
      <c r="L57" s="8">
        <v>3102100020521</v>
      </c>
      <c r="M57" s="8">
        <v>3102100020521</v>
      </c>
      <c r="N57" s="68">
        <f t="shared" si="0"/>
        <v>1</v>
      </c>
      <c r="O57" s="68">
        <f t="shared" si="1"/>
        <v>0</v>
      </c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ht="21.75" hidden="1" customHeight="1">
      <c r="A58" s="97"/>
      <c r="B58" s="98" t="s">
        <v>83</v>
      </c>
      <c r="C58" s="100">
        <v>0</v>
      </c>
      <c r="D58" s="100">
        <v>1</v>
      </c>
      <c r="E58" s="100">
        <v>0</v>
      </c>
      <c r="F58" s="100">
        <v>0</v>
      </c>
      <c r="G58" s="100">
        <v>0</v>
      </c>
      <c r="H58" s="156">
        <v>1</v>
      </c>
      <c r="I58" s="97"/>
      <c r="J58" s="97"/>
      <c r="K58" s="99"/>
      <c r="L58" s="8">
        <v>1101400731591</v>
      </c>
      <c r="M58" s="8">
        <v>1101400731591</v>
      </c>
      <c r="N58" s="68">
        <f t="shared" si="0"/>
        <v>1</v>
      </c>
      <c r="O58" s="68">
        <f t="shared" si="1"/>
        <v>0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ht="21.75" hidden="1" customHeight="1">
      <c r="A59" s="97"/>
      <c r="B59" s="98" t="s">
        <v>82</v>
      </c>
      <c r="C59" s="100">
        <v>1</v>
      </c>
      <c r="D59" s="100">
        <v>0</v>
      </c>
      <c r="E59" s="100">
        <v>0</v>
      </c>
      <c r="F59" s="100">
        <v>0</v>
      </c>
      <c r="G59" s="100">
        <v>0</v>
      </c>
      <c r="H59" s="156">
        <v>1</v>
      </c>
      <c r="I59" s="97"/>
      <c r="J59" s="97"/>
      <c r="K59" s="99"/>
      <c r="L59" s="8">
        <v>3480600151213</v>
      </c>
      <c r="M59" s="8">
        <v>3480600151213</v>
      </c>
      <c r="N59" s="68">
        <f t="shared" si="0"/>
        <v>1</v>
      </c>
      <c r="O59" s="68">
        <f t="shared" si="1"/>
        <v>0</v>
      </c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ht="21.75" hidden="1" customHeight="1">
      <c r="A60" s="97"/>
      <c r="B60" s="98" t="s">
        <v>84</v>
      </c>
      <c r="C60" s="100">
        <v>0</v>
      </c>
      <c r="D60" s="100">
        <v>1</v>
      </c>
      <c r="E60" s="100">
        <v>0</v>
      </c>
      <c r="F60" s="100">
        <v>0</v>
      </c>
      <c r="G60" s="100">
        <v>0</v>
      </c>
      <c r="H60" s="156">
        <v>1</v>
      </c>
      <c r="I60" s="97"/>
      <c r="J60" s="97"/>
      <c r="K60" s="99"/>
      <c r="L60" s="8">
        <v>1409800071665</v>
      </c>
      <c r="M60" s="8">
        <v>1409800071665</v>
      </c>
      <c r="N60" s="68">
        <f t="shared" si="0"/>
        <v>1</v>
      </c>
      <c r="O60" s="68">
        <f t="shared" si="1"/>
        <v>0</v>
      </c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ht="21.75" customHeight="1">
      <c r="A61" s="103">
        <v>7</v>
      </c>
      <c r="B61" s="104" t="s">
        <v>751</v>
      </c>
      <c r="C61" s="106">
        <v>1</v>
      </c>
      <c r="D61" s="106">
        <v>3</v>
      </c>
      <c r="E61" s="106">
        <v>0</v>
      </c>
      <c r="F61" s="106">
        <v>0</v>
      </c>
      <c r="G61" s="106">
        <v>1</v>
      </c>
      <c r="H61" s="197">
        <v>5</v>
      </c>
      <c r="I61" s="103"/>
      <c r="J61" s="103"/>
      <c r="K61" s="105"/>
      <c r="L61" s="58"/>
      <c r="M61" s="58"/>
      <c r="N61" s="68">
        <f t="shared" si="0"/>
        <v>0</v>
      </c>
      <c r="O61" s="68">
        <f t="shared" si="1"/>
        <v>5</v>
      </c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</row>
    <row r="62" spans="1:35" ht="21.75" hidden="1" customHeight="1">
      <c r="A62" s="97"/>
      <c r="B62" s="98" t="s">
        <v>348</v>
      </c>
      <c r="C62" s="100">
        <v>1</v>
      </c>
      <c r="D62" s="100">
        <v>0</v>
      </c>
      <c r="E62" s="100">
        <v>0</v>
      </c>
      <c r="F62" s="100">
        <v>0</v>
      </c>
      <c r="G62" s="100">
        <v>0</v>
      </c>
      <c r="H62" s="156">
        <v>1</v>
      </c>
      <c r="I62" s="97"/>
      <c r="J62" s="97"/>
      <c r="K62" s="99"/>
      <c r="L62" s="8">
        <v>3160100669283</v>
      </c>
      <c r="M62" s="8">
        <v>3160100669283</v>
      </c>
      <c r="N62" s="68">
        <f t="shared" si="0"/>
        <v>1</v>
      </c>
      <c r="O62" s="68">
        <f t="shared" si="1"/>
        <v>0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ht="21.75" hidden="1" customHeight="1">
      <c r="A63" s="97"/>
      <c r="B63" s="98" t="s">
        <v>355</v>
      </c>
      <c r="C63" s="100">
        <v>0</v>
      </c>
      <c r="D63" s="100">
        <v>0</v>
      </c>
      <c r="E63" s="100">
        <v>0</v>
      </c>
      <c r="F63" s="100">
        <v>0</v>
      </c>
      <c r="G63" s="100">
        <v>1</v>
      </c>
      <c r="H63" s="156">
        <v>1</v>
      </c>
      <c r="I63" s="97"/>
      <c r="J63" s="97"/>
      <c r="K63" s="99"/>
      <c r="L63" s="8">
        <v>3410400870607</v>
      </c>
      <c r="M63" s="8">
        <v>3410400870607</v>
      </c>
      <c r="N63" s="68">
        <f t="shared" si="0"/>
        <v>1</v>
      </c>
      <c r="O63" s="68">
        <f t="shared" si="1"/>
        <v>0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ht="21.75" hidden="1" customHeight="1">
      <c r="A64" s="97"/>
      <c r="B64" s="98" t="s">
        <v>90</v>
      </c>
      <c r="C64" s="100">
        <v>0</v>
      </c>
      <c r="D64" s="100">
        <v>1</v>
      </c>
      <c r="E64" s="100">
        <v>0</v>
      </c>
      <c r="F64" s="100">
        <v>0</v>
      </c>
      <c r="G64" s="100">
        <v>0</v>
      </c>
      <c r="H64" s="156">
        <v>1</v>
      </c>
      <c r="I64" s="97"/>
      <c r="J64" s="97"/>
      <c r="K64" s="99"/>
      <c r="L64" s="8">
        <v>3460800141289</v>
      </c>
      <c r="M64" s="8">
        <v>3460800141289</v>
      </c>
      <c r="N64" s="68">
        <f t="shared" si="0"/>
        <v>1</v>
      </c>
      <c r="O64" s="68">
        <f t="shared" si="1"/>
        <v>0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ht="21.75" hidden="1" customHeight="1">
      <c r="A65" s="97"/>
      <c r="B65" s="98" t="s">
        <v>91</v>
      </c>
      <c r="C65" s="100">
        <v>0</v>
      </c>
      <c r="D65" s="100">
        <v>1</v>
      </c>
      <c r="E65" s="100">
        <v>0</v>
      </c>
      <c r="F65" s="100">
        <v>0</v>
      </c>
      <c r="G65" s="100">
        <v>0</v>
      </c>
      <c r="H65" s="156">
        <v>1</v>
      </c>
      <c r="I65" s="97"/>
      <c r="J65" s="97"/>
      <c r="K65" s="99"/>
      <c r="L65" s="8">
        <v>3571200195400</v>
      </c>
      <c r="M65" s="8">
        <v>3571200195400</v>
      </c>
      <c r="N65" s="68">
        <f t="shared" si="0"/>
        <v>1</v>
      </c>
      <c r="O65" s="68">
        <f t="shared" si="1"/>
        <v>0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ht="21.75" hidden="1" customHeight="1">
      <c r="A66" s="97"/>
      <c r="B66" s="98" t="s">
        <v>102</v>
      </c>
      <c r="C66" s="100">
        <v>0</v>
      </c>
      <c r="D66" s="100">
        <v>1</v>
      </c>
      <c r="E66" s="100">
        <v>0</v>
      </c>
      <c r="F66" s="100">
        <v>0</v>
      </c>
      <c r="G66" s="100">
        <v>0</v>
      </c>
      <c r="H66" s="156">
        <v>1</v>
      </c>
      <c r="I66" s="97"/>
      <c r="J66" s="97"/>
      <c r="K66" s="99"/>
      <c r="L66" s="8">
        <v>3470101409312</v>
      </c>
      <c r="M66" s="8">
        <v>3470101409312</v>
      </c>
      <c r="N66" s="68">
        <f t="shared" si="0"/>
        <v>1</v>
      </c>
      <c r="O66" s="68">
        <f t="shared" si="1"/>
        <v>0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ht="21.75" customHeight="1">
      <c r="A67" s="103">
        <v>8</v>
      </c>
      <c r="B67" s="104" t="s">
        <v>753</v>
      </c>
      <c r="C67" s="106">
        <v>0</v>
      </c>
      <c r="D67" s="106">
        <v>3</v>
      </c>
      <c r="E67" s="106">
        <v>3</v>
      </c>
      <c r="F67" s="106">
        <v>0</v>
      </c>
      <c r="G67" s="106">
        <v>0</v>
      </c>
      <c r="H67" s="197">
        <v>6</v>
      </c>
      <c r="I67" s="103"/>
      <c r="J67" s="103"/>
      <c r="K67" s="105"/>
      <c r="L67" s="58"/>
      <c r="M67" s="58"/>
      <c r="N67" s="68">
        <f t="shared" si="0"/>
        <v>0</v>
      </c>
      <c r="O67" s="68">
        <f t="shared" si="1"/>
        <v>6</v>
      </c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</row>
    <row r="68" spans="1:35" ht="21.75" hidden="1" customHeight="1">
      <c r="A68" s="97"/>
      <c r="B68" s="98" t="s">
        <v>369</v>
      </c>
      <c r="C68" s="100">
        <v>0</v>
      </c>
      <c r="D68" s="100">
        <v>0</v>
      </c>
      <c r="E68" s="100">
        <v>1</v>
      </c>
      <c r="F68" s="100">
        <v>0</v>
      </c>
      <c r="G68" s="100">
        <v>0</v>
      </c>
      <c r="H68" s="156">
        <v>1</v>
      </c>
      <c r="I68" s="97"/>
      <c r="J68" s="97"/>
      <c r="K68" s="99"/>
      <c r="L68" s="8">
        <v>5470100064491</v>
      </c>
      <c r="M68" s="8">
        <v>5470100064491</v>
      </c>
      <c r="N68" s="68">
        <f t="shared" si="0"/>
        <v>1</v>
      </c>
      <c r="O68" s="68">
        <f t="shared" si="1"/>
        <v>0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ht="21.75" hidden="1" customHeight="1">
      <c r="A69" s="97"/>
      <c r="B69" s="98" t="s">
        <v>164</v>
      </c>
      <c r="C69" s="100">
        <v>0</v>
      </c>
      <c r="D69" s="100">
        <v>1</v>
      </c>
      <c r="E69" s="100">
        <v>0</v>
      </c>
      <c r="F69" s="100">
        <v>0</v>
      </c>
      <c r="G69" s="100">
        <v>0</v>
      </c>
      <c r="H69" s="156">
        <v>1</v>
      </c>
      <c r="I69" s="97"/>
      <c r="J69" s="97"/>
      <c r="K69" s="99"/>
      <c r="L69" s="8">
        <v>1411490000059</v>
      </c>
      <c r="M69" s="8">
        <v>1411490000059</v>
      </c>
      <c r="N69" s="68">
        <f t="shared" si="0"/>
        <v>1</v>
      </c>
      <c r="O69" s="68">
        <f t="shared" si="1"/>
        <v>0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ht="21.75" hidden="1" customHeight="1">
      <c r="A70" s="148"/>
      <c r="B70" s="149" t="s">
        <v>380</v>
      </c>
      <c r="C70" s="151">
        <v>0</v>
      </c>
      <c r="D70" s="154">
        <v>1</v>
      </c>
      <c r="E70" s="151">
        <v>0</v>
      </c>
      <c r="F70" s="151">
        <v>0</v>
      </c>
      <c r="G70" s="151">
        <v>0</v>
      </c>
      <c r="H70" s="196">
        <v>1</v>
      </c>
      <c r="I70" s="148"/>
      <c r="J70" s="148"/>
      <c r="K70" s="150" t="s">
        <v>496</v>
      </c>
      <c r="L70" s="92">
        <v>1490500090470</v>
      </c>
      <c r="M70" s="92">
        <v>1490500090470</v>
      </c>
      <c r="N70" s="152">
        <f t="shared" si="0"/>
        <v>1</v>
      </c>
      <c r="O70" s="152">
        <f t="shared" si="1"/>
        <v>0</v>
      </c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</row>
    <row r="71" spans="1:35" ht="21.75" hidden="1" customHeight="1">
      <c r="A71" s="148"/>
      <c r="B71" s="149" t="s">
        <v>383</v>
      </c>
      <c r="C71" s="151">
        <v>0</v>
      </c>
      <c r="D71" s="154">
        <v>1</v>
      </c>
      <c r="E71" s="151">
        <v>0</v>
      </c>
      <c r="F71" s="151">
        <v>0</v>
      </c>
      <c r="G71" s="151">
        <v>0</v>
      </c>
      <c r="H71" s="196">
        <v>1</v>
      </c>
      <c r="I71" s="148"/>
      <c r="J71" s="148"/>
      <c r="K71" s="150" t="s">
        <v>496</v>
      </c>
      <c r="L71" s="92">
        <v>3100601307031</v>
      </c>
      <c r="M71" s="92">
        <v>3100601307031</v>
      </c>
      <c r="N71" s="152">
        <f t="shared" si="0"/>
        <v>1</v>
      </c>
      <c r="O71" s="152">
        <f t="shared" si="1"/>
        <v>0</v>
      </c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</row>
    <row r="72" spans="1:35" ht="21.75" hidden="1" customHeight="1">
      <c r="A72" s="97"/>
      <c r="B72" s="98" t="s">
        <v>386</v>
      </c>
      <c r="C72" s="100">
        <v>0</v>
      </c>
      <c r="D72" s="100">
        <v>0</v>
      </c>
      <c r="E72" s="100">
        <v>1</v>
      </c>
      <c r="F72" s="100">
        <v>0</v>
      </c>
      <c r="G72" s="100">
        <v>0</v>
      </c>
      <c r="H72" s="156">
        <v>1</v>
      </c>
      <c r="I72" s="97"/>
      <c r="J72" s="97"/>
      <c r="K72" s="99"/>
      <c r="L72" s="8">
        <v>3410400511178</v>
      </c>
      <c r="M72" s="8">
        <v>3410400511178</v>
      </c>
      <c r="N72" s="68">
        <f t="shared" si="0"/>
        <v>1</v>
      </c>
      <c r="O72" s="68">
        <f t="shared" si="1"/>
        <v>0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ht="21.75" hidden="1" customHeight="1">
      <c r="A73" s="97"/>
      <c r="B73" s="98" t="s">
        <v>390</v>
      </c>
      <c r="C73" s="100">
        <v>0</v>
      </c>
      <c r="D73" s="100">
        <v>0</v>
      </c>
      <c r="E73" s="100">
        <v>1</v>
      </c>
      <c r="F73" s="100">
        <v>0</v>
      </c>
      <c r="G73" s="100">
        <v>0</v>
      </c>
      <c r="H73" s="156">
        <v>1</v>
      </c>
      <c r="I73" s="97"/>
      <c r="J73" s="97"/>
      <c r="K73" s="99"/>
      <c r="L73" s="8">
        <v>5470100064482</v>
      </c>
      <c r="M73" s="8">
        <v>5470100064482</v>
      </c>
      <c r="N73" s="68">
        <f t="shared" si="0"/>
        <v>1</v>
      </c>
      <c r="O73" s="68">
        <f t="shared" si="1"/>
        <v>0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ht="21.75" customHeight="1">
      <c r="A74" s="103">
        <v>9</v>
      </c>
      <c r="B74" s="104" t="s">
        <v>754</v>
      </c>
      <c r="C74" s="106">
        <v>1</v>
      </c>
      <c r="D74" s="106">
        <v>2</v>
      </c>
      <c r="E74" s="106">
        <v>1</v>
      </c>
      <c r="F74" s="106">
        <v>0</v>
      </c>
      <c r="G74" s="106">
        <v>1</v>
      </c>
      <c r="H74" s="197">
        <v>5</v>
      </c>
      <c r="I74" s="103"/>
      <c r="J74" s="103"/>
      <c r="K74" s="105" t="s">
        <v>51</v>
      </c>
      <c r="L74" s="58"/>
      <c r="M74" s="58"/>
      <c r="N74" s="68">
        <f t="shared" si="0"/>
        <v>0</v>
      </c>
      <c r="O74" s="68">
        <f t="shared" si="1"/>
        <v>5</v>
      </c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</row>
    <row r="75" spans="1:35" ht="21.75" hidden="1" customHeight="1">
      <c r="A75" s="148"/>
      <c r="B75" s="149" t="s">
        <v>398</v>
      </c>
      <c r="C75" s="151">
        <v>0</v>
      </c>
      <c r="D75" s="151">
        <v>0</v>
      </c>
      <c r="E75" s="151">
        <v>1</v>
      </c>
      <c r="F75" s="151">
        <v>0</v>
      </c>
      <c r="G75" s="151">
        <v>0</v>
      </c>
      <c r="H75" s="196">
        <v>1</v>
      </c>
      <c r="I75" s="148"/>
      <c r="J75" s="148"/>
      <c r="K75" s="150" t="s">
        <v>191</v>
      </c>
      <c r="L75" s="92">
        <v>3479900045051</v>
      </c>
      <c r="M75" s="92">
        <v>3479900045051</v>
      </c>
      <c r="N75" s="152">
        <f t="shared" si="0"/>
        <v>1</v>
      </c>
      <c r="O75" s="152">
        <f t="shared" si="1"/>
        <v>0</v>
      </c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</row>
    <row r="76" spans="1:35" ht="21.75" hidden="1" customHeight="1">
      <c r="A76" s="97"/>
      <c r="B76" s="98" t="s">
        <v>407</v>
      </c>
      <c r="C76" s="100">
        <v>1</v>
      </c>
      <c r="D76" s="100">
        <v>0</v>
      </c>
      <c r="E76" s="100">
        <v>0</v>
      </c>
      <c r="F76" s="100">
        <v>0</v>
      </c>
      <c r="G76" s="100">
        <v>0</v>
      </c>
      <c r="H76" s="156">
        <v>1</v>
      </c>
      <c r="I76" s="97"/>
      <c r="J76" s="97"/>
      <c r="K76" s="99"/>
      <c r="L76" s="8">
        <v>3460500754463</v>
      </c>
      <c r="M76" s="8">
        <v>3460500754463</v>
      </c>
      <c r="N76" s="68">
        <f t="shared" si="0"/>
        <v>1</v>
      </c>
      <c r="O76" s="68">
        <f t="shared" si="1"/>
        <v>0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ht="21.75" hidden="1" customHeight="1">
      <c r="A77" s="97"/>
      <c r="B77" s="98" t="s">
        <v>411</v>
      </c>
      <c r="C77" s="100">
        <v>0</v>
      </c>
      <c r="D77" s="100">
        <v>0</v>
      </c>
      <c r="E77" s="100">
        <v>0</v>
      </c>
      <c r="F77" s="100">
        <v>0</v>
      </c>
      <c r="G77" s="100">
        <v>1</v>
      </c>
      <c r="H77" s="156">
        <v>1</v>
      </c>
      <c r="I77" s="97"/>
      <c r="J77" s="97"/>
      <c r="K77" s="99" t="s">
        <v>51</v>
      </c>
      <c r="L77" s="8">
        <v>3100201223124</v>
      </c>
      <c r="M77" s="8">
        <v>3100201223124</v>
      </c>
      <c r="N77" s="68">
        <f t="shared" si="0"/>
        <v>1</v>
      </c>
      <c r="O77" s="68">
        <f t="shared" si="1"/>
        <v>0</v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ht="21.75" hidden="1" customHeight="1">
      <c r="A78" s="148"/>
      <c r="B78" s="149" t="s">
        <v>251</v>
      </c>
      <c r="C78" s="151">
        <v>0</v>
      </c>
      <c r="D78" s="154">
        <v>1</v>
      </c>
      <c r="E78" s="151">
        <v>0</v>
      </c>
      <c r="F78" s="151">
        <v>0</v>
      </c>
      <c r="G78" s="151">
        <v>0</v>
      </c>
      <c r="H78" s="196">
        <v>1</v>
      </c>
      <c r="I78" s="148"/>
      <c r="J78" s="148"/>
      <c r="K78" s="150" t="s">
        <v>191</v>
      </c>
      <c r="L78" s="92">
        <v>3470101321831</v>
      </c>
      <c r="M78" s="92">
        <v>3470101321831</v>
      </c>
      <c r="N78" s="152">
        <f t="shared" si="0"/>
        <v>1</v>
      </c>
      <c r="O78" s="152">
        <f t="shared" si="1"/>
        <v>0</v>
      </c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</row>
    <row r="79" spans="1:35" ht="21.75" hidden="1" customHeight="1">
      <c r="A79" s="148"/>
      <c r="B79" s="149" t="s">
        <v>248</v>
      </c>
      <c r="C79" s="151">
        <v>0</v>
      </c>
      <c r="D79" s="154">
        <v>1</v>
      </c>
      <c r="E79" s="151">
        <v>0</v>
      </c>
      <c r="F79" s="151">
        <v>0</v>
      </c>
      <c r="G79" s="151">
        <v>0</v>
      </c>
      <c r="H79" s="196">
        <v>1</v>
      </c>
      <c r="I79" s="148"/>
      <c r="J79" s="148"/>
      <c r="K79" s="150" t="s">
        <v>191</v>
      </c>
      <c r="L79" s="92">
        <v>1489900013942</v>
      </c>
      <c r="M79" s="92">
        <v>1489900013942</v>
      </c>
      <c r="N79" s="152">
        <f t="shared" si="0"/>
        <v>1</v>
      </c>
      <c r="O79" s="152">
        <f t="shared" si="1"/>
        <v>0</v>
      </c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</row>
    <row r="80" spans="1:35" ht="21.75" customHeight="1">
      <c r="A80" s="103">
        <v>10</v>
      </c>
      <c r="B80" s="104" t="s">
        <v>755</v>
      </c>
      <c r="C80" s="106">
        <v>2</v>
      </c>
      <c r="D80" s="106">
        <v>3</v>
      </c>
      <c r="E80" s="106">
        <v>0</v>
      </c>
      <c r="F80" s="106">
        <v>0</v>
      </c>
      <c r="G80" s="106">
        <v>0</v>
      </c>
      <c r="H80" s="197">
        <v>5</v>
      </c>
      <c r="I80" s="103"/>
      <c r="J80" s="103"/>
      <c r="K80" s="105" t="s">
        <v>51</v>
      </c>
      <c r="L80" s="58"/>
      <c r="M80" s="58"/>
      <c r="N80" s="68">
        <f t="shared" si="0"/>
        <v>0</v>
      </c>
      <c r="O80" s="68">
        <f t="shared" si="1"/>
        <v>5</v>
      </c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</row>
    <row r="81" spans="1:35" ht="21.75" hidden="1" customHeight="1">
      <c r="A81" s="97"/>
      <c r="B81" s="98" t="s">
        <v>430</v>
      </c>
      <c r="C81" s="100">
        <v>0</v>
      </c>
      <c r="D81" s="100">
        <v>1</v>
      </c>
      <c r="E81" s="100">
        <v>0</v>
      </c>
      <c r="F81" s="100">
        <v>0</v>
      </c>
      <c r="G81" s="100">
        <v>0</v>
      </c>
      <c r="H81" s="156">
        <v>1</v>
      </c>
      <c r="I81" s="97"/>
      <c r="J81" s="97"/>
      <c r="K81" s="99"/>
      <c r="L81" s="8">
        <v>3480900395231</v>
      </c>
      <c r="M81" s="8">
        <v>3480900395231</v>
      </c>
      <c r="N81" s="68">
        <f t="shared" si="0"/>
        <v>1</v>
      </c>
      <c r="O81" s="68">
        <f t="shared" si="1"/>
        <v>0</v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1:35" ht="21.75" hidden="1" customHeight="1">
      <c r="A82" s="97"/>
      <c r="B82" s="98" t="s">
        <v>180</v>
      </c>
      <c r="C82" s="100">
        <v>0</v>
      </c>
      <c r="D82" s="100">
        <v>1</v>
      </c>
      <c r="E82" s="100">
        <v>0</v>
      </c>
      <c r="F82" s="100">
        <v>0</v>
      </c>
      <c r="G82" s="100">
        <v>0</v>
      </c>
      <c r="H82" s="156">
        <v>1</v>
      </c>
      <c r="I82" s="97"/>
      <c r="J82" s="97"/>
      <c r="K82" s="99"/>
      <c r="L82" s="8">
        <v>3471500108678</v>
      </c>
      <c r="M82" s="8">
        <v>3471500108678</v>
      </c>
      <c r="N82" s="68">
        <f t="shared" si="0"/>
        <v>1</v>
      </c>
      <c r="O82" s="68">
        <f t="shared" si="1"/>
        <v>0</v>
      </c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1:35" ht="21.75" hidden="1" customHeight="1">
      <c r="A83" s="97"/>
      <c r="B83" s="98" t="s">
        <v>169</v>
      </c>
      <c r="C83" s="100">
        <v>0</v>
      </c>
      <c r="D83" s="100">
        <v>1</v>
      </c>
      <c r="E83" s="100">
        <v>0</v>
      </c>
      <c r="F83" s="100">
        <v>0</v>
      </c>
      <c r="G83" s="100">
        <v>0</v>
      </c>
      <c r="H83" s="156">
        <v>1</v>
      </c>
      <c r="I83" s="97"/>
      <c r="J83" s="97"/>
      <c r="K83" s="99"/>
      <c r="L83" s="8">
        <v>1470400031137</v>
      </c>
      <c r="M83" s="8">
        <v>1470400031137</v>
      </c>
      <c r="N83" s="68">
        <f t="shared" si="0"/>
        <v>1</v>
      </c>
      <c r="O83" s="68">
        <f t="shared" si="1"/>
        <v>0</v>
      </c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1:35" ht="21.75" hidden="1" customHeight="1">
      <c r="A84" s="148"/>
      <c r="B84" s="149" t="s">
        <v>442</v>
      </c>
      <c r="C84" s="154">
        <v>1</v>
      </c>
      <c r="D84" s="151">
        <v>0</v>
      </c>
      <c r="E84" s="151">
        <v>0</v>
      </c>
      <c r="F84" s="151">
        <v>0</v>
      </c>
      <c r="G84" s="151">
        <v>0</v>
      </c>
      <c r="H84" s="196">
        <v>1</v>
      </c>
      <c r="I84" s="148"/>
      <c r="J84" s="148"/>
      <c r="K84" s="150" t="s">
        <v>496</v>
      </c>
      <c r="L84" s="92">
        <v>3101700531933</v>
      </c>
      <c r="M84" s="92">
        <v>3101700531933</v>
      </c>
      <c r="N84" s="152">
        <f t="shared" si="0"/>
        <v>1</v>
      </c>
      <c r="O84" s="152">
        <f t="shared" si="1"/>
        <v>0</v>
      </c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</row>
    <row r="85" spans="1:35" ht="21.75" hidden="1" customHeight="1">
      <c r="A85" s="148"/>
      <c r="B85" s="149" t="s">
        <v>447</v>
      </c>
      <c r="C85" s="154">
        <v>1</v>
      </c>
      <c r="D85" s="151">
        <v>0</v>
      </c>
      <c r="E85" s="151">
        <v>0</v>
      </c>
      <c r="F85" s="151">
        <v>0</v>
      </c>
      <c r="G85" s="151">
        <v>0</v>
      </c>
      <c r="H85" s="196">
        <v>1</v>
      </c>
      <c r="I85" s="148"/>
      <c r="J85" s="148"/>
      <c r="K85" s="150" t="s">
        <v>496</v>
      </c>
      <c r="L85" s="92">
        <v>3349900809728</v>
      </c>
      <c r="M85" s="92">
        <v>3349900809728</v>
      </c>
      <c r="N85" s="152">
        <f t="shared" si="0"/>
        <v>1</v>
      </c>
      <c r="O85" s="152">
        <f t="shared" si="1"/>
        <v>0</v>
      </c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</row>
    <row r="86" spans="1:35" ht="21.75" customHeight="1">
      <c r="A86" s="103">
        <v>11</v>
      </c>
      <c r="B86" s="104" t="s">
        <v>757</v>
      </c>
      <c r="C86" s="106">
        <v>1</v>
      </c>
      <c r="D86" s="106">
        <v>3</v>
      </c>
      <c r="E86" s="106">
        <v>1</v>
      </c>
      <c r="F86" s="106">
        <v>0</v>
      </c>
      <c r="G86" s="106">
        <v>0</v>
      </c>
      <c r="H86" s="197">
        <v>5</v>
      </c>
      <c r="I86" s="103"/>
      <c r="J86" s="103"/>
      <c r="K86" s="105" t="s">
        <v>51</v>
      </c>
      <c r="L86" s="58"/>
      <c r="M86" s="58"/>
      <c r="N86" s="68">
        <f t="shared" si="0"/>
        <v>0</v>
      </c>
      <c r="O86" s="68">
        <f t="shared" si="1"/>
        <v>5</v>
      </c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</row>
    <row r="87" spans="1:35" ht="21.75" hidden="1" customHeight="1">
      <c r="A87" s="148"/>
      <c r="B87" s="149" t="s">
        <v>453</v>
      </c>
      <c r="C87" s="151">
        <v>0</v>
      </c>
      <c r="D87" s="151">
        <v>0</v>
      </c>
      <c r="E87" s="151">
        <v>1</v>
      </c>
      <c r="F87" s="151">
        <v>0</v>
      </c>
      <c r="G87" s="151">
        <v>0</v>
      </c>
      <c r="H87" s="196">
        <v>1</v>
      </c>
      <c r="I87" s="148"/>
      <c r="J87" s="148"/>
      <c r="K87" s="150" t="s">
        <v>191</v>
      </c>
      <c r="L87" s="92">
        <v>3239900103257</v>
      </c>
      <c r="M87" s="92">
        <v>3239900103257</v>
      </c>
      <c r="N87" s="152">
        <f t="shared" si="0"/>
        <v>1</v>
      </c>
      <c r="O87" s="152">
        <f t="shared" si="1"/>
        <v>0</v>
      </c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</row>
    <row r="88" spans="1:35" ht="21.75" hidden="1" customHeight="1">
      <c r="A88" s="148"/>
      <c r="B88" s="149" t="s">
        <v>460</v>
      </c>
      <c r="C88" s="154">
        <v>1</v>
      </c>
      <c r="D88" s="151">
        <v>0</v>
      </c>
      <c r="E88" s="151">
        <v>0</v>
      </c>
      <c r="F88" s="151">
        <v>0</v>
      </c>
      <c r="G88" s="151">
        <v>0</v>
      </c>
      <c r="H88" s="196">
        <v>1</v>
      </c>
      <c r="I88" s="148"/>
      <c r="J88" s="148"/>
      <c r="K88" s="150" t="s">
        <v>191</v>
      </c>
      <c r="L88" s="92">
        <v>3102001226512</v>
      </c>
      <c r="M88" s="92">
        <v>3102001226512</v>
      </c>
      <c r="N88" s="152">
        <f t="shared" si="0"/>
        <v>1</v>
      </c>
      <c r="O88" s="152">
        <f t="shared" si="1"/>
        <v>0</v>
      </c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</row>
    <row r="89" spans="1:35" ht="21.75" hidden="1" customHeight="1">
      <c r="A89" s="148"/>
      <c r="B89" s="149" t="s">
        <v>221</v>
      </c>
      <c r="C89" s="151">
        <v>0</v>
      </c>
      <c r="D89" s="154">
        <v>1</v>
      </c>
      <c r="E89" s="151">
        <v>0</v>
      </c>
      <c r="F89" s="151">
        <v>0</v>
      </c>
      <c r="G89" s="151">
        <v>0</v>
      </c>
      <c r="H89" s="196">
        <v>1</v>
      </c>
      <c r="I89" s="148"/>
      <c r="J89" s="148"/>
      <c r="K89" s="150" t="s">
        <v>191</v>
      </c>
      <c r="L89" s="92">
        <v>3470200033281</v>
      </c>
      <c r="M89" s="92">
        <v>3470200033281</v>
      </c>
      <c r="N89" s="152">
        <f t="shared" si="0"/>
        <v>1</v>
      </c>
      <c r="O89" s="152">
        <f t="shared" si="1"/>
        <v>0</v>
      </c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</row>
    <row r="90" spans="1:35" ht="21.75" hidden="1" customHeight="1">
      <c r="A90" s="148"/>
      <c r="B90" s="149" t="s">
        <v>224</v>
      </c>
      <c r="C90" s="151">
        <v>0</v>
      </c>
      <c r="D90" s="154">
        <v>1</v>
      </c>
      <c r="E90" s="151">
        <v>0</v>
      </c>
      <c r="F90" s="151">
        <v>0</v>
      </c>
      <c r="G90" s="151">
        <v>0</v>
      </c>
      <c r="H90" s="196">
        <v>1</v>
      </c>
      <c r="I90" s="148"/>
      <c r="J90" s="148"/>
      <c r="K90" s="150" t="s">
        <v>191</v>
      </c>
      <c r="L90" s="92">
        <v>5470100021082</v>
      </c>
      <c r="M90" s="92">
        <v>5470100021082</v>
      </c>
      <c r="N90" s="152">
        <f t="shared" si="0"/>
        <v>1</v>
      </c>
      <c r="O90" s="152">
        <f t="shared" si="1"/>
        <v>0</v>
      </c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</row>
    <row r="91" spans="1:35" ht="21.75" hidden="1" customHeight="1">
      <c r="A91" s="97"/>
      <c r="B91" s="98" t="s">
        <v>173</v>
      </c>
      <c r="C91" s="100">
        <v>0</v>
      </c>
      <c r="D91" s="100">
        <v>1</v>
      </c>
      <c r="E91" s="100">
        <v>0</v>
      </c>
      <c r="F91" s="100">
        <v>0</v>
      </c>
      <c r="G91" s="100">
        <v>0</v>
      </c>
      <c r="H91" s="156">
        <v>1</v>
      </c>
      <c r="I91" s="97"/>
      <c r="J91" s="97"/>
      <c r="K91" s="99"/>
      <c r="L91" s="8">
        <v>1479900138061</v>
      </c>
      <c r="M91" s="8">
        <v>1479900138061</v>
      </c>
      <c r="N91" s="68">
        <f t="shared" si="0"/>
        <v>1</v>
      </c>
      <c r="O91" s="68">
        <f t="shared" si="1"/>
        <v>0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1:35" ht="21.75" customHeight="1">
      <c r="A92" s="103">
        <v>12</v>
      </c>
      <c r="B92" s="104" t="s">
        <v>760</v>
      </c>
      <c r="C92" s="106">
        <v>1</v>
      </c>
      <c r="D92" s="106">
        <v>3</v>
      </c>
      <c r="E92" s="106">
        <v>0</v>
      </c>
      <c r="F92" s="106">
        <v>0</v>
      </c>
      <c r="G92" s="106">
        <v>1</v>
      </c>
      <c r="H92" s="197">
        <v>5</v>
      </c>
      <c r="I92" s="103"/>
      <c r="J92" s="103"/>
      <c r="K92" s="105" t="s">
        <v>51</v>
      </c>
      <c r="L92" s="58"/>
      <c r="M92" s="58"/>
      <c r="N92" s="68">
        <f t="shared" si="0"/>
        <v>0</v>
      </c>
      <c r="O92" s="68">
        <f t="shared" si="1"/>
        <v>5</v>
      </c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</row>
    <row r="93" spans="1:35" ht="21.75" hidden="1" customHeight="1">
      <c r="A93" s="97"/>
      <c r="B93" s="98" t="s">
        <v>475</v>
      </c>
      <c r="C93" s="100">
        <v>0</v>
      </c>
      <c r="D93" s="100">
        <v>0</v>
      </c>
      <c r="E93" s="100">
        <v>0</v>
      </c>
      <c r="F93" s="100">
        <v>0</v>
      </c>
      <c r="G93" s="100">
        <v>1</v>
      </c>
      <c r="H93" s="156">
        <v>1</v>
      </c>
      <c r="I93" s="97"/>
      <c r="J93" s="97"/>
      <c r="K93" s="99" t="s">
        <v>51</v>
      </c>
      <c r="L93" s="8">
        <v>3470400052289</v>
      </c>
      <c r="M93" s="8">
        <v>3470400052289</v>
      </c>
      <c r="N93" s="68">
        <f t="shared" si="0"/>
        <v>1</v>
      </c>
      <c r="O93" s="68">
        <f t="shared" si="1"/>
        <v>0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1:35" ht="21.75" hidden="1" customHeight="1">
      <c r="A94" s="148"/>
      <c r="B94" s="149" t="s">
        <v>488</v>
      </c>
      <c r="C94" s="151">
        <v>0</v>
      </c>
      <c r="D94" s="154">
        <v>1</v>
      </c>
      <c r="E94" s="151">
        <v>0</v>
      </c>
      <c r="F94" s="151">
        <v>0</v>
      </c>
      <c r="G94" s="151">
        <v>0</v>
      </c>
      <c r="H94" s="196">
        <v>1</v>
      </c>
      <c r="I94" s="148"/>
      <c r="J94" s="148"/>
      <c r="K94" s="150" t="s">
        <v>496</v>
      </c>
      <c r="L94" s="92">
        <v>1410300041491</v>
      </c>
      <c r="M94" s="92">
        <v>1410300041491</v>
      </c>
      <c r="N94" s="152">
        <f t="shared" si="0"/>
        <v>1</v>
      </c>
      <c r="O94" s="152">
        <f t="shared" si="1"/>
        <v>0</v>
      </c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</row>
    <row r="95" spans="1:35" ht="21.75" hidden="1" customHeight="1">
      <c r="A95" s="148"/>
      <c r="B95" s="149" t="s">
        <v>491</v>
      </c>
      <c r="C95" s="151">
        <v>0</v>
      </c>
      <c r="D95" s="154">
        <v>1</v>
      </c>
      <c r="E95" s="151">
        <v>0</v>
      </c>
      <c r="F95" s="151">
        <v>0</v>
      </c>
      <c r="G95" s="151">
        <v>0</v>
      </c>
      <c r="H95" s="196">
        <v>1</v>
      </c>
      <c r="I95" s="148"/>
      <c r="J95" s="148"/>
      <c r="K95" s="150" t="s">
        <v>496</v>
      </c>
      <c r="L95" s="92">
        <v>3459900159439</v>
      </c>
      <c r="M95" s="92">
        <v>3459900159439</v>
      </c>
      <c r="N95" s="152">
        <f t="shared" si="0"/>
        <v>1</v>
      </c>
      <c r="O95" s="152">
        <f t="shared" si="1"/>
        <v>0</v>
      </c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</row>
    <row r="96" spans="1:35" ht="21.75" hidden="1" customHeight="1">
      <c r="A96" s="148"/>
      <c r="B96" s="149" t="s">
        <v>498</v>
      </c>
      <c r="C96" s="151">
        <v>1</v>
      </c>
      <c r="D96" s="151">
        <v>0</v>
      </c>
      <c r="E96" s="151">
        <v>0</v>
      </c>
      <c r="F96" s="151">
        <v>0</v>
      </c>
      <c r="G96" s="151">
        <v>0</v>
      </c>
      <c r="H96" s="196">
        <v>1</v>
      </c>
      <c r="I96" s="153">
        <v>2563</v>
      </c>
      <c r="J96" s="148"/>
      <c r="K96" s="150" t="s">
        <v>496</v>
      </c>
      <c r="L96" s="92">
        <v>3361300180511</v>
      </c>
      <c r="M96" s="92">
        <v>3361300180511</v>
      </c>
      <c r="N96" s="152">
        <f t="shared" si="0"/>
        <v>1</v>
      </c>
      <c r="O96" s="152">
        <f t="shared" si="1"/>
        <v>0</v>
      </c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</row>
    <row r="97" spans="1:35" ht="21.75" hidden="1" customHeight="1">
      <c r="A97" s="148"/>
      <c r="B97" s="149" t="s">
        <v>501</v>
      </c>
      <c r="C97" s="151">
        <v>0</v>
      </c>
      <c r="D97" s="154">
        <v>1</v>
      </c>
      <c r="E97" s="151">
        <v>0</v>
      </c>
      <c r="F97" s="151">
        <v>0</v>
      </c>
      <c r="G97" s="151">
        <v>0</v>
      </c>
      <c r="H97" s="196">
        <v>1</v>
      </c>
      <c r="I97" s="148"/>
      <c r="J97" s="148"/>
      <c r="K97" s="150" t="s">
        <v>496</v>
      </c>
      <c r="L97" s="92">
        <v>3479900079591</v>
      </c>
      <c r="M97" s="92">
        <v>3479900079591</v>
      </c>
      <c r="N97" s="152">
        <f t="shared" si="0"/>
        <v>1</v>
      </c>
      <c r="O97" s="152">
        <f t="shared" si="1"/>
        <v>0</v>
      </c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</row>
    <row r="98" spans="1:35" ht="21.75" customHeight="1">
      <c r="A98" s="103">
        <v>13</v>
      </c>
      <c r="B98" s="104" t="s">
        <v>762</v>
      </c>
      <c r="C98" s="106">
        <v>0</v>
      </c>
      <c r="D98" s="106">
        <v>5</v>
      </c>
      <c r="E98" s="106">
        <v>0</v>
      </c>
      <c r="F98" s="106">
        <v>0</v>
      </c>
      <c r="G98" s="106">
        <v>0</v>
      </c>
      <c r="H98" s="197">
        <v>5</v>
      </c>
      <c r="I98" s="103"/>
      <c r="J98" s="103"/>
      <c r="K98" s="105" t="s">
        <v>51</v>
      </c>
      <c r="L98" s="58"/>
      <c r="M98" s="58"/>
      <c r="N98" s="68">
        <f t="shared" si="0"/>
        <v>0</v>
      </c>
      <c r="O98" s="68">
        <f t="shared" si="1"/>
        <v>5</v>
      </c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</row>
    <row r="99" spans="1:35" ht="21.75" hidden="1" customHeight="1">
      <c r="A99" s="97"/>
      <c r="B99" s="98" t="s">
        <v>503</v>
      </c>
      <c r="C99" s="100">
        <v>0</v>
      </c>
      <c r="D99" s="100">
        <v>1</v>
      </c>
      <c r="E99" s="100">
        <v>0</v>
      </c>
      <c r="F99" s="100">
        <v>0</v>
      </c>
      <c r="G99" s="100">
        <v>0</v>
      </c>
      <c r="H99" s="156">
        <v>1</v>
      </c>
      <c r="I99" s="97"/>
      <c r="J99" s="97"/>
      <c r="K99" s="99"/>
      <c r="L99" s="8">
        <v>5400900008307</v>
      </c>
      <c r="M99" s="8">
        <v>5400900008307</v>
      </c>
      <c r="N99" s="68">
        <f t="shared" si="0"/>
        <v>1</v>
      </c>
      <c r="O99" s="68">
        <f t="shared" si="1"/>
        <v>0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1:35" ht="21.75" hidden="1" customHeight="1">
      <c r="A100" s="97"/>
      <c r="B100" s="98" t="s">
        <v>510</v>
      </c>
      <c r="C100" s="100">
        <v>0</v>
      </c>
      <c r="D100" s="100">
        <v>1</v>
      </c>
      <c r="E100" s="100">
        <v>0</v>
      </c>
      <c r="F100" s="100">
        <v>0</v>
      </c>
      <c r="G100" s="100">
        <v>0</v>
      </c>
      <c r="H100" s="156">
        <v>1</v>
      </c>
      <c r="I100" s="97"/>
      <c r="J100" s="97"/>
      <c r="K100" s="99"/>
      <c r="L100" s="8">
        <v>3311300026032</v>
      </c>
      <c r="M100" s="8">
        <v>3311300026032</v>
      </c>
      <c r="N100" s="68">
        <f t="shared" si="0"/>
        <v>1</v>
      </c>
      <c r="O100" s="68">
        <f t="shared" si="1"/>
        <v>0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1:35" ht="21.75" hidden="1" customHeight="1">
      <c r="A101" s="97"/>
      <c r="B101" s="98" t="s">
        <v>122</v>
      </c>
      <c r="C101" s="100">
        <v>0</v>
      </c>
      <c r="D101" s="100">
        <v>1</v>
      </c>
      <c r="E101" s="100">
        <v>0</v>
      </c>
      <c r="F101" s="100">
        <v>0</v>
      </c>
      <c r="G101" s="100">
        <v>0</v>
      </c>
      <c r="H101" s="156">
        <v>1</v>
      </c>
      <c r="I101" s="97"/>
      <c r="J101" s="97"/>
      <c r="K101" s="99"/>
      <c r="L101" s="8">
        <v>1360100013690</v>
      </c>
      <c r="M101" s="8">
        <v>1360100013690</v>
      </c>
      <c r="N101" s="68">
        <f t="shared" si="0"/>
        <v>1</v>
      </c>
      <c r="O101" s="68">
        <f t="shared" si="1"/>
        <v>0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1:35" ht="21.75" hidden="1" customHeight="1">
      <c r="A102" s="148"/>
      <c r="B102" s="149" t="s">
        <v>517</v>
      </c>
      <c r="C102" s="151">
        <v>0</v>
      </c>
      <c r="D102" s="154">
        <v>1</v>
      </c>
      <c r="E102" s="151">
        <v>0</v>
      </c>
      <c r="F102" s="151">
        <v>0</v>
      </c>
      <c r="G102" s="151">
        <v>0</v>
      </c>
      <c r="H102" s="196">
        <v>1</v>
      </c>
      <c r="I102" s="148"/>
      <c r="J102" s="148"/>
      <c r="K102" s="150" t="s">
        <v>496</v>
      </c>
      <c r="L102" s="92">
        <v>3499900034547</v>
      </c>
      <c r="M102" s="92">
        <v>3499900034547</v>
      </c>
      <c r="N102" s="152">
        <f t="shared" si="0"/>
        <v>1</v>
      </c>
      <c r="O102" s="152">
        <f t="shared" si="1"/>
        <v>0</v>
      </c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</row>
    <row r="103" spans="1:35" ht="21.75" hidden="1" customHeight="1">
      <c r="A103" s="148"/>
      <c r="B103" s="149" t="s">
        <v>521</v>
      </c>
      <c r="C103" s="151">
        <v>0</v>
      </c>
      <c r="D103" s="154">
        <v>1</v>
      </c>
      <c r="E103" s="151">
        <v>0</v>
      </c>
      <c r="F103" s="151">
        <v>0</v>
      </c>
      <c r="G103" s="151">
        <v>0</v>
      </c>
      <c r="H103" s="196">
        <v>1</v>
      </c>
      <c r="I103" s="148"/>
      <c r="J103" s="148"/>
      <c r="K103" s="150" t="s">
        <v>496</v>
      </c>
      <c r="L103" s="92">
        <v>1479900014256</v>
      </c>
      <c r="M103" s="92">
        <v>1479900014256</v>
      </c>
      <c r="N103" s="152">
        <f t="shared" si="0"/>
        <v>1</v>
      </c>
      <c r="O103" s="152">
        <f t="shared" si="1"/>
        <v>0</v>
      </c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</row>
    <row r="104" spans="1:35" ht="21.75" customHeight="1">
      <c r="A104" s="103">
        <v>14</v>
      </c>
      <c r="B104" s="104" t="s">
        <v>766</v>
      </c>
      <c r="C104" s="106">
        <v>0</v>
      </c>
      <c r="D104" s="106">
        <v>5</v>
      </c>
      <c r="E104" s="106">
        <v>0</v>
      </c>
      <c r="F104" s="106">
        <v>0</v>
      </c>
      <c r="G104" s="106">
        <v>0</v>
      </c>
      <c r="H104" s="197">
        <v>5</v>
      </c>
      <c r="I104" s="103"/>
      <c r="J104" s="103"/>
      <c r="K104" s="105" t="s">
        <v>51</v>
      </c>
      <c r="L104" s="58"/>
      <c r="M104" s="58"/>
      <c r="N104" s="68">
        <f t="shared" si="0"/>
        <v>0</v>
      </c>
      <c r="O104" s="68">
        <f t="shared" si="1"/>
        <v>5</v>
      </c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</row>
    <row r="105" spans="1:35" ht="21.75" hidden="1" customHeight="1">
      <c r="A105" s="97"/>
      <c r="B105" s="98" t="s">
        <v>129</v>
      </c>
      <c r="C105" s="100">
        <v>0</v>
      </c>
      <c r="D105" s="100">
        <v>1</v>
      </c>
      <c r="E105" s="100">
        <v>0</v>
      </c>
      <c r="F105" s="100">
        <v>0</v>
      </c>
      <c r="G105" s="100">
        <v>0</v>
      </c>
      <c r="H105" s="156">
        <v>1</v>
      </c>
      <c r="I105" s="97"/>
      <c r="J105" s="97"/>
      <c r="K105" s="99"/>
      <c r="L105" s="8">
        <v>1100800135137</v>
      </c>
      <c r="M105" s="8">
        <v>1100800135137</v>
      </c>
      <c r="N105" s="68">
        <f t="shared" si="0"/>
        <v>1</v>
      </c>
      <c r="O105" s="68">
        <f t="shared" si="1"/>
        <v>0</v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spans="1:35" ht="21.75" hidden="1" customHeight="1">
      <c r="A106" s="97"/>
      <c r="B106" s="98" t="s">
        <v>138</v>
      </c>
      <c r="C106" s="100">
        <v>0</v>
      </c>
      <c r="D106" s="100">
        <v>1</v>
      </c>
      <c r="E106" s="100">
        <v>0</v>
      </c>
      <c r="F106" s="100">
        <v>0</v>
      </c>
      <c r="G106" s="100">
        <v>0</v>
      </c>
      <c r="H106" s="156">
        <v>1</v>
      </c>
      <c r="I106" s="97"/>
      <c r="J106" s="97"/>
      <c r="K106" s="99"/>
      <c r="L106" s="8">
        <v>5470190021788</v>
      </c>
      <c r="M106" s="8">
        <v>5470190021788</v>
      </c>
      <c r="N106" s="68">
        <f t="shared" si="0"/>
        <v>1</v>
      </c>
      <c r="O106" s="68">
        <f t="shared" si="1"/>
        <v>0</v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spans="1:35" ht="21.75" hidden="1" customHeight="1">
      <c r="A107" s="97"/>
      <c r="B107" s="98" t="s">
        <v>137</v>
      </c>
      <c r="C107" s="100">
        <v>0</v>
      </c>
      <c r="D107" s="100">
        <v>1</v>
      </c>
      <c r="E107" s="100">
        <v>0</v>
      </c>
      <c r="F107" s="100">
        <v>0</v>
      </c>
      <c r="G107" s="100">
        <v>0</v>
      </c>
      <c r="H107" s="156">
        <v>1</v>
      </c>
      <c r="I107" s="97"/>
      <c r="J107" s="97"/>
      <c r="K107" s="99"/>
      <c r="L107" s="8">
        <v>5411300001035</v>
      </c>
      <c r="M107" s="8">
        <v>5411300001035</v>
      </c>
      <c r="N107" s="68">
        <f t="shared" si="0"/>
        <v>1</v>
      </c>
      <c r="O107" s="68">
        <f t="shared" si="1"/>
        <v>0</v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spans="1:35" ht="21.75" hidden="1" customHeight="1">
      <c r="A108" s="97"/>
      <c r="B108" s="98" t="s">
        <v>134</v>
      </c>
      <c r="C108" s="100">
        <v>0</v>
      </c>
      <c r="D108" s="100">
        <v>1</v>
      </c>
      <c r="E108" s="100">
        <v>0</v>
      </c>
      <c r="F108" s="100">
        <v>0</v>
      </c>
      <c r="G108" s="100">
        <v>0</v>
      </c>
      <c r="H108" s="156">
        <v>1</v>
      </c>
      <c r="I108" s="97"/>
      <c r="J108" s="97"/>
      <c r="K108" s="99"/>
      <c r="L108" s="8">
        <v>1910200004051</v>
      </c>
      <c r="M108" s="8">
        <v>1910200004051</v>
      </c>
      <c r="N108" s="68">
        <f t="shared" si="0"/>
        <v>1</v>
      </c>
      <c r="O108" s="68">
        <f t="shared" si="1"/>
        <v>0</v>
      </c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spans="1:35" ht="21.75" hidden="1" customHeight="1">
      <c r="A109" s="97"/>
      <c r="B109" s="98" t="s">
        <v>135</v>
      </c>
      <c r="C109" s="100">
        <v>0</v>
      </c>
      <c r="D109" s="100">
        <v>1</v>
      </c>
      <c r="E109" s="100">
        <v>0</v>
      </c>
      <c r="F109" s="100">
        <v>0</v>
      </c>
      <c r="G109" s="100">
        <v>0</v>
      </c>
      <c r="H109" s="156">
        <v>1</v>
      </c>
      <c r="I109" s="97"/>
      <c r="J109" s="97"/>
      <c r="K109" s="99"/>
      <c r="L109" s="8">
        <v>3300300245604</v>
      </c>
      <c r="M109" s="8">
        <v>3300300245604</v>
      </c>
      <c r="N109" s="68">
        <f t="shared" si="0"/>
        <v>1</v>
      </c>
      <c r="O109" s="68">
        <f t="shared" si="1"/>
        <v>0</v>
      </c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spans="1:35" ht="21.75" customHeight="1">
      <c r="A110" s="103">
        <v>15</v>
      </c>
      <c r="B110" s="104" t="s">
        <v>767</v>
      </c>
      <c r="C110" s="106">
        <v>1</v>
      </c>
      <c r="D110" s="106">
        <v>4</v>
      </c>
      <c r="E110" s="106">
        <v>0</v>
      </c>
      <c r="F110" s="106">
        <v>0</v>
      </c>
      <c r="G110" s="106">
        <v>0</v>
      </c>
      <c r="H110" s="197">
        <v>5</v>
      </c>
      <c r="I110" s="103"/>
      <c r="J110" s="103"/>
      <c r="K110" s="105" t="s">
        <v>51</v>
      </c>
      <c r="L110" s="58"/>
      <c r="M110" s="58"/>
      <c r="N110" s="68">
        <f t="shared" si="0"/>
        <v>0</v>
      </c>
      <c r="O110" s="68">
        <f t="shared" si="1"/>
        <v>5</v>
      </c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</row>
    <row r="111" spans="1:35" ht="21.75" hidden="1" customHeight="1">
      <c r="A111" s="148"/>
      <c r="B111" s="149" t="s">
        <v>536</v>
      </c>
      <c r="C111" s="154">
        <v>1</v>
      </c>
      <c r="D111" s="151">
        <v>0</v>
      </c>
      <c r="E111" s="151">
        <v>0</v>
      </c>
      <c r="F111" s="151">
        <v>0</v>
      </c>
      <c r="G111" s="151">
        <v>0</v>
      </c>
      <c r="H111" s="196">
        <v>1</v>
      </c>
      <c r="I111" s="148"/>
      <c r="J111" s="148"/>
      <c r="K111" s="150" t="s">
        <v>496</v>
      </c>
      <c r="L111" s="92">
        <v>3470800494726</v>
      </c>
      <c r="M111" s="92">
        <v>3470800494726</v>
      </c>
      <c r="N111" s="152">
        <f t="shared" si="0"/>
        <v>1</v>
      </c>
      <c r="O111" s="152">
        <f t="shared" si="1"/>
        <v>0</v>
      </c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</row>
    <row r="112" spans="1:35" ht="21.75" hidden="1" customHeight="1">
      <c r="A112" s="97"/>
      <c r="B112" s="98" t="s">
        <v>183</v>
      </c>
      <c r="C112" s="100">
        <v>0</v>
      </c>
      <c r="D112" s="100">
        <v>1</v>
      </c>
      <c r="E112" s="100">
        <v>0</v>
      </c>
      <c r="F112" s="100">
        <v>0</v>
      </c>
      <c r="G112" s="100">
        <v>0</v>
      </c>
      <c r="H112" s="156">
        <v>1</v>
      </c>
      <c r="I112" s="97"/>
      <c r="J112" s="97"/>
      <c r="K112" s="99"/>
      <c r="L112" s="8">
        <v>3480500597058</v>
      </c>
      <c r="M112" s="8">
        <v>3480500597058</v>
      </c>
      <c r="N112" s="68">
        <f t="shared" si="0"/>
        <v>1</v>
      </c>
      <c r="O112" s="68">
        <f t="shared" si="1"/>
        <v>0</v>
      </c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spans="1:35" ht="21.75" hidden="1" customHeight="1">
      <c r="A113" s="97"/>
      <c r="B113" s="98" t="s">
        <v>162</v>
      </c>
      <c r="C113" s="100">
        <v>0</v>
      </c>
      <c r="D113" s="100">
        <v>1</v>
      </c>
      <c r="E113" s="100">
        <v>0</v>
      </c>
      <c r="F113" s="100">
        <v>0</v>
      </c>
      <c r="G113" s="100">
        <v>0</v>
      </c>
      <c r="H113" s="156">
        <v>1</v>
      </c>
      <c r="I113" s="97"/>
      <c r="J113" s="97"/>
      <c r="K113" s="99"/>
      <c r="L113" s="8">
        <v>1309900131474</v>
      </c>
      <c r="M113" s="8">
        <v>1309900131474</v>
      </c>
      <c r="N113" s="68">
        <f t="shared" si="0"/>
        <v>1</v>
      </c>
      <c r="O113" s="68">
        <f t="shared" si="1"/>
        <v>0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spans="1:35" ht="21.75" hidden="1" customHeight="1">
      <c r="A114" s="148"/>
      <c r="B114" s="149" t="s">
        <v>545</v>
      </c>
      <c r="C114" s="151">
        <v>0</v>
      </c>
      <c r="D114" s="154">
        <v>1</v>
      </c>
      <c r="E114" s="151">
        <v>0</v>
      </c>
      <c r="F114" s="151">
        <v>0</v>
      </c>
      <c r="G114" s="151">
        <v>0</v>
      </c>
      <c r="H114" s="196">
        <v>1</v>
      </c>
      <c r="I114" s="148"/>
      <c r="J114" s="148"/>
      <c r="K114" s="150" t="s">
        <v>496</v>
      </c>
      <c r="L114" s="92">
        <v>3490500307793</v>
      </c>
      <c r="M114" s="92">
        <v>3490500307793</v>
      </c>
      <c r="N114" s="152">
        <f t="shared" si="0"/>
        <v>1</v>
      </c>
      <c r="O114" s="152">
        <f t="shared" si="1"/>
        <v>0</v>
      </c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</row>
    <row r="115" spans="1:35" ht="21.75" hidden="1" customHeight="1">
      <c r="A115" s="148"/>
      <c r="B115" s="149" t="s">
        <v>550</v>
      </c>
      <c r="C115" s="151">
        <v>0</v>
      </c>
      <c r="D115" s="154">
        <v>1</v>
      </c>
      <c r="E115" s="151">
        <v>0</v>
      </c>
      <c r="F115" s="151">
        <v>0</v>
      </c>
      <c r="G115" s="151">
        <v>0</v>
      </c>
      <c r="H115" s="196">
        <v>1</v>
      </c>
      <c r="I115" s="148"/>
      <c r="J115" s="148"/>
      <c r="K115" s="150" t="s">
        <v>496</v>
      </c>
      <c r="L115" s="92">
        <v>3449900343426</v>
      </c>
      <c r="M115" s="92">
        <v>3449900343426</v>
      </c>
      <c r="N115" s="152">
        <f t="shared" si="0"/>
        <v>1</v>
      </c>
      <c r="O115" s="152">
        <f t="shared" si="1"/>
        <v>0</v>
      </c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</row>
    <row r="116" spans="1:35" ht="21.75" customHeight="1">
      <c r="A116" s="103">
        <v>16</v>
      </c>
      <c r="B116" s="104" t="s">
        <v>768</v>
      </c>
      <c r="C116" s="106">
        <v>0</v>
      </c>
      <c r="D116" s="106">
        <v>5</v>
      </c>
      <c r="E116" s="106">
        <v>0</v>
      </c>
      <c r="F116" s="106">
        <v>0</v>
      </c>
      <c r="G116" s="106">
        <v>0</v>
      </c>
      <c r="H116" s="197">
        <v>5</v>
      </c>
      <c r="I116" s="103"/>
      <c r="J116" s="103"/>
      <c r="K116" s="105" t="s">
        <v>51</v>
      </c>
      <c r="L116" s="58"/>
      <c r="M116" s="58"/>
      <c r="N116" s="68">
        <f t="shared" si="0"/>
        <v>0</v>
      </c>
      <c r="O116" s="68">
        <f t="shared" si="1"/>
        <v>5</v>
      </c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</row>
    <row r="117" spans="1:35" ht="21.75" hidden="1" customHeight="1">
      <c r="A117" s="97"/>
      <c r="B117" s="98" t="s">
        <v>172</v>
      </c>
      <c r="C117" s="100">
        <v>0</v>
      </c>
      <c r="D117" s="100">
        <v>1</v>
      </c>
      <c r="E117" s="100">
        <v>0</v>
      </c>
      <c r="F117" s="100">
        <v>0</v>
      </c>
      <c r="G117" s="100">
        <v>0</v>
      </c>
      <c r="H117" s="156">
        <v>1</v>
      </c>
      <c r="I117" s="97"/>
      <c r="J117" s="97"/>
      <c r="K117" s="99"/>
      <c r="L117" s="8">
        <v>1479900102104</v>
      </c>
      <c r="M117" s="8">
        <v>1479900102104</v>
      </c>
      <c r="N117" s="68">
        <f t="shared" si="0"/>
        <v>1</v>
      </c>
      <c r="O117" s="68">
        <f t="shared" si="1"/>
        <v>0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spans="1:35" ht="21.75" hidden="1" customHeight="1">
      <c r="A118" s="148"/>
      <c r="B118" s="149" t="s">
        <v>435</v>
      </c>
      <c r="C118" s="151">
        <v>0</v>
      </c>
      <c r="D118" s="154">
        <v>1</v>
      </c>
      <c r="E118" s="151">
        <v>0</v>
      </c>
      <c r="F118" s="151">
        <v>0</v>
      </c>
      <c r="G118" s="151">
        <v>0</v>
      </c>
      <c r="H118" s="196">
        <v>1</v>
      </c>
      <c r="I118" s="148"/>
      <c r="J118" s="148"/>
      <c r="K118" s="150" t="s">
        <v>331</v>
      </c>
      <c r="L118" s="92">
        <v>3101100370700</v>
      </c>
      <c r="M118" s="92">
        <v>3101100370700</v>
      </c>
      <c r="N118" s="152">
        <f t="shared" si="0"/>
        <v>1</v>
      </c>
      <c r="O118" s="152">
        <f t="shared" si="1"/>
        <v>0</v>
      </c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</row>
    <row r="119" spans="1:35" ht="21.75" hidden="1" customHeight="1">
      <c r="A119" s="97"/>
      <c r="B119" s="98" t="s">
        <v>177</v>
      </c>
      <c r="C119" s="100">
        <v>0</v>
      </c>
      <c r="D119" s="100">
        <v>1</v>
      </c>
      <c r="E119" s="100">
        <v>0</v>
      </c>
      <c r="F119" s="100">
        <v>0</v>
      </c>
      <c r="G119" s="100">
        <v>0</v>
      </c>
      <c r="H119" s="156">
        <v>1</v>
      </c>
      <c r="I119" s="97"/>
      <c r="J119" s="97"/>
      <c r="K119" s="99"/>
      <c r="L119" s="8">
        <v>3450100543449</v>
      </c>
      <c r="M119" s="8">
        <v>3450100543449</v>
      </c>
      <c r="N119" s="68">
        <f t="shared" si="0"/>
        <v>1</v>
      </c>
      <c r="O119" s="68">
        <f t="shared" si="1"/>
        <v>0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spans="1:35" ht="21.75" hidden="1" customHeight="1">
      <c r="A120" s="97"/>
      <c r="B120" s="98" t="s">
        <v>168</v>
      </c>
      <c r="C120" s="100">
        <v>0</v>
      </c>
      <c r="D120" s="100">
        <v>1</v>
      </c>
      <c r="E120" s="100">
        <v>0</v>
      </c>
      <c r="F120" s="100">
        <v>0</v>
      </c>
      <c r="G120" s="100">
        <v>0</v>
      </c>
      <c r="H120" s="156">
        <v>1</v>
      </c>
      <c r="I120" s="97"/>
      <c r="J120" s="97"/>
      <c r="K120" s="99"/>
      <c r="L120" s="8">
        <v>1470100028912</v>
      </c>
      <c r="M120" s="8">
        <v>1470100028912</v>
      </c>
      <c r="N120" s="68">
        <f t="shared" si="0"/>
        <v>1</v>
      </c>
      <c r="O120" s="68">
        <f t="shared" si="1"/>
        <v>0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spans="1:35" ht="21.75" hidden="1" customHeight="1">
      <c r="A121" s="97"/>
      <c r="B121" s="98" t="s">
        <v>159</v>
      </c>
      <c r="C121" s="100">
        <v>0</v>
      </c>
      <c r="D121" s="100">
        <v>1</v>
      </c>
      <c r="E121" s="100">
        <v>0</v>
      </c>
      <c r="F121" s="100">
        <v>0</v>
      </c>
      <c r="G121" s="100">
        <v>0</v>
      </c>
      <c r="H121" s="156">
        <v>1</v>
      </c>
      <c r="I121" s="97"/>
      <c r="J121" s="97"/>
      <c r="K121" s="99"/>
      <c r="L121" s="8">
        <v>1100200243907</v>
      </c>
      <c r="M121" s="8">
        <v>1100200243907</v>
      </c>
      <c r="N121" s="68">
        <f t="shared" si="0"/>
        <v>1</v>
      </c>
      <c r="O121" s="68">
        <f t="shared" si="1"/>
        <v>0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spans="1:35" ht="21.75" customHeight="1">
      <c r="A122" s="103">
        <v>17</v>
      </c>
      <c r="B122" s="104" t="s">
        <v>769</v>
      </c>
      <c r="C122" s="106">
        <v>0</v>
      </c>
      <c r="D122" s="106">
        <v>5</v>
      </c>
      <c r="E122" s="106">
        <v>0</v>
      </c>
      <c r="F122" s="106">
        <v>0</v>
      </c>
      <c r="G122" s="106">
        <v>0</v>
      </c>
      <c r="H122" s="197">
        <v>5</v>
      </c>
      <c r="I122" s="103"/>
      <c r="J122" s="103"/>
      <c r="K122" s="105"/>
      <c r="L122" s="58"/>
      <c r="M122" s="58"/>
      <c r="N122" s="68">
        <f t="shared" si="0"/>
        <v>0</v>
      </c>
      <c r="O122" s="68">
        <f t="shared" si="1"/>
        <v>5</v>
      </c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</row>
    <row r="123" spans="1:35" ht="21.75" hidden="1" customHeight="1">
      <c r="A123" s="97"/>
      <c r="B123" s="98" t="s">
        <v>178</v>
      </c>
      <c r="C123" s="100">
        <v>0</v>
      </c>
      <c r="D123" s="100">
        <v>1</v>
      </c>
      <c r="E123" s="100">
        <v>0</v>
      </c>
      <c r="F123" s="100">
        <v>0</v>
      </c>
      <c r="G123" s="100">
        <v>0</v>
      </c>
      <c r="H123" s="156">
        <v>1</v>
      </c>
      <c r="I123" s="97"/>
      <c r="J123" s="97"/>
      <c r="K123" s="99"/>
      <c r="L123" s="8">
        <v>3470101469765</v>
      </c>
      <c r="M123" s="8">
        <v>3470101469765</v>
      </c>
      <c r="N123" s="68">
        <f t="shared" si="0"/>
        <v>1</v>
      </c>
      <c r="O123" s="68">
        <f t="shared" si="1"/>
        <v>0</v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spans="1:35" ht="21.75" hidden="1" customHeight="1">
      <c r="A124" s="97"/>
      <c r="B124" s="98" t="s">
        <v>103</v>
      </c>
      <c r="C124" s="100">
        <v>0</v>
      </c>
      <c r="D124" s="100">
        <v>1</v>
      </c>
      <c r="E124" s="100">
        <v>0</v>
      </c>
      <c r="F124" s="100">
        <v>0</v>
      </c>
      <c r="G124" s="100">
        <v>0</v>
      </c>
      <c r="H124" s="156">
        <v>1</v>
      </c>
      <c r="I124" s="97"/>
      <c r="J124" s="97"/>
      <c r="K124" s="99"/>
      <c r="L124" s="8">
        <v>3480300707305</v>
      </c>
      <c r="M124" s="8">
        <v>3480300707305</v>
      </c>
      <c r="N124" s="68">
        <f t="shared" si="0"/>
        <v>1</v>
      </c>
      <c r="O124" s="68">
        <f t="shared" si="1"/>
        <v>0</v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spans="1:35" ht="21.75" hidden="1" customHeight="1">
      <c r="A125" s="97"/>
      <c r="B125" s="98" t="s">
        <v>99</v>
      </c>
      <c r="C125" s="100">
        <v>0</v>
      </c>
      <c r="D125" s="100">
        <v>1</v>
      </c>
      <c r="E125" s="100">
        <v>0</v>
      </c>
      <c r="F125" s="100">
        <v>0</v>
      </c>
      <c r="G125" s="100">
        <v>0</v>
      </c>
      <c r="H125" s="156">
        <v>1</v>
      </c>
      <c r="I125" s="97"/>
      <c r="J125" s="97"/>
      <c r="K125" s="99"/>
      <c r="L125" s="8">
        <v>1409900597707</v>
      </c>
      <c r="M125" s="8">
        <v>1409900597707</v>
      </c>
      <c r="N125" s="68">
        <f t="shared" si="0"/>
        <v>1</v>
      </c>
      <c r="O125" s="68">
        <f t="shared" si="1"/>
        <v>0</v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spans="1:35" ht="21.75" hidden="1" customHeight="1">
      <c r="A126" s="97"/>
      <c r="B126" s="98" t="s">
        <v>100</v>
      </c>
      <c r="C126" s="100">
        <v>0</v>
      </c>
      <c r="D126" s="100">
        <v>1</v>
      </c>
      <c r="E126" s="100">
        <v>0</v>
      </c>
      <c r="F126" s="100">
        <v>0</v>
      </c>
      <c r="G126" s="100">
        <v>0</v>
      </c>
      <c r="H126" s="156">
        <v>1</v>
      </c>
      <c r="I126" s="97"/>
      <c r="J126" s="97"/>
      <c r="K126" s="99"/>
      <c r="L126" s="8">
        <v>1409900634092</v>
      </c>
      <c r="M126" s="8">
        <v>1409900634092</v>
      </c>
      <c r="N126" s="68">
        <f t="shared" si="0"/>
        <v>1</v>
      </c>
      <c r="O126" s="68">
        <f t="shared" si="1"/>
        <v>0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spans="1:35" ht="21.75" hidden="1" customHeight="1">
      <c r="A127" s="97"/>
      <c r="B127" s="98" t="s">
        <v>97</v>
      </c>
      <c r="C127" s="100">
        <v>0</v>
      </c>
      <c r="D127" s="100">
        <v>1</v>
      </c>
      <c r="E127" s="100">
        <v>0</v>
      </c>
      <c r="F127" s="100">
        <v>0</v>
      </c>
      <c r="G127" s="100">
        <v>0</v>
      </c>
      <c r="H127" s="156">
        <v>1</v>
      </c>
      <c r="I127" s="97"/>
      <c r="J127" s="97"/>
      <c r="K127" s="99"/>
      <c r="L127" s="8">
        <v>1320700027837</v>
      </c>
      <c r="M127" s="8">
        <v>1320700027837</v>
      </c>
      <c r="N127" s="68">
        <f t="shared" si="0"/>
        <v>1</v>
      </c>
      <c r="O127" s="68">
        <f t="shared" si="1"/>
        <v>0</v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spans="1:35" ht="21.75" customHeight="1">
      <c r="A128" s="103">
        <v>18</v>
      </c>
      <c r="B128" s="104" t="s">
        <v>770</v>
      </c>
      <c r="C128" s="106">
        <v>5</v>
      </c>
      <c r="D128" s="106">
        <v>0</v>
      </c>
      <c r="E128" s="106">
        <v>0</v>
      </c>
      <c r="F128" s="106">
        <v>0</v>
      </c>
      <c r="G128" s="106">
        <v>0</v>
      </c>
      <c r="H128" s="197">
        <v>5</v>
      </c>
      <c r="I128" s="103"/>
      <c r="J128" s="103"/>
      <c r="K128" s="105"/>
      <c r="L128" s="58"/>
      <c r="M128" s="58"/>
      <c r="N128" s="68">
        <f t="shared" si="0"/>
        <v>0</v>
      </c>
      <c r="O128" s="68">
        <f t="shared" si="1"/>
        <v>5</v>
      </c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</row>
    <row r="129" spans="1:35" ht="21.75" hidden="1" customHeight="1">
      <c r="A129" s="97"/>
      <c r="B129" s="98" t="s">
        <v>592</v>
      </c>
      <c r="C129" s="100">
        <v>1</v>
      </c>
      <c r="D129" s="100">
        <v>0</v>
      </c>
      <c r="E129" s="100">
        <v>0</v>
      </c>
      <c r="F129" s="100">
        <v>0</v>
      </c>
      <c r="G129" s="100">
        <v>0</v>
      </c>
      <c r="H129" s="156">
        <v>1</v>
      </c>
      <c r="I129" s="97"/>
      <c r="J129" s="97"/>
      <c r="K129" s="99"/>
      <c r="L129" s="8">
        <v>3470101537205</v>
      </c>
      <c r="M129" s="8">
        <v>3470101537205</v>
      </c>
      <c r="N129" s="68">
        <f t="shared" si="0"/>
        <v>1</v>
      </c>
      <c r="O129" s="68">
        <f t="shared" si="1"/>
        <v>0</v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spans="1:35" ht="21.75" hidden="1" customHeight="1">
      <c r="A130" s="97"/>
      <c r="B130" s="98" t="s">
        <v>598</v>
      </c>
      <c r="C130" s="100">
        <v>1</v>
      </c>
      <c r="D130" s="100">
        <v>0</v>
      </c>
      <c r="E130" s="100">
        <v>0</v>
      </c>
      <c r="F130" s="100">
        <v>0</v>
      </c>
      <c r="G130" s="100">
        <v>0</v>
      </c>
      <c r="H130" s="156">
        <v>1</v>
      </c>
      <c r="I130" s="97"/>
      <c r="J130" s="97"/>
      <c r="K130" s="99"/>
      <c r="L130" s="8">
        <v>3411900493617</v>
      </c>
      <c r="M130" s="8">
        <v>3411900493617</v>
      </c>
      <c r="N130" s="68">
        <f t="shared" si="0"/>
        <v>1</v>
      </c>
      <c r="O130" s="68">
        <f t="shared" si="1"/>
        <v>0</v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spans="1:35" ht="21.75" hidden="1" customHeight="1">
      <c r="A131" s="148"/>
      <c r="B131" s="149" t="s">
        <v>602</v>
      </c>
      <c r="C131" s="154">
        <v>1</v>
      </c>
      <c r="D131" s="151">
        <v>0</v>
      </c>
      <c r="E131" s="151">
        <v>0</v>
      </c>
      <c r="F131" s="151">
        <v>0</v>
      </c>
      <c r="G131" s="151">
        <v>0</v>
      </c>
      <c r="H131" s="196">
        <v>1</v>
      </c>
      <c r="I131" s="148"/>
      <c r="J131" s="148"/>
      <c r="K131" s="150" t="s">
        <v>331</v>
      </c>
      <c r="L131" s="92">
        <v>3479900056010</v>
      </c>
      <c r="M131" s="92">
        <v>3479900056010</v>
      </c>
      <c r="N131" s="152">
        <f t="shared" si="0"/>
        <v>1</v>
      </c>
      <c r="O131" s="152">
        <f t="shared" si="1"/>
        <v>0</v>
      </c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</row>
    <row r="132" spans="1:35" ht="21.75" hidden="1" customHeight="1">
      <c r="A132" s="97"/>
      <c r="B132" s="98" t="s">
        <v>109</v>
      </c>
      <c r="C132" s="100">
        <v>1</v>
      </c>
      <c r="D132" s="100">
        <v>0</v>
      </c>
      <c r="E132" s="100">
        <v>0</v>
      </c>
      <c r="F132" s="100">
        <v>0</v>
      </c>
      <c r="G132" s="100">
        <v>0</v>
      </c>
      <c r="H132" s="156">
        <v>1</v>
      </c>
      <c r="I132" s="153">
        <v>2563</v>
      </c>
      <c r="J132" s="97"/>
      <c r="K132" s="99"/>
      <c r="L132" s="8">
        <v>3102101945111</v>
      </c>
      <c r="M132" s="8">
        <v>3102101945111</v>
      </c>
      <c r="N132" s="68">
        <f t="shared" si="0"/>
        <v>1</v>
      </c>
      <c r="O132" s="68">
        <f t="shared" si="1"/>
        <v>0</v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spans="1:35" ht="21.75" hidden="1" customHeight="1">
      <c r="A133" s="97"/>
      <c r="B133" s="98" t="s">
        <v>78</v>
      </c>
      <c r="C133" s="100">
        <v>1</v>
      </c>
      <c r="D133" s="100">
        <v>0</v>
      </c>
      <c r="E133" s="100">
        <v>0</v>
      </c>
      <c r="F133" s="100">
        <v>0</v>
      </c>
      <c r="G133" s="100">
        <v>0</v>
      </c>
      <c r="H133" s="156">
        <v>1</v>
      </c>
      <c r="I133" s="97"/>
      <c r="J133" s="97"/>
      <c r="K133" s="99"/>
      <c r="L133" s="8">
        <v>3410300241667</v>
      </c>
      <c r="M133" s="8">
        <v>3410300241667</v>
      </c>
      <c r="N133" s="68">
        <f t="shared" si="0"/>
        <v>1</v>
      </c>
      <c r="O133" s="68">
        <f t="shared" si="1"/>
        <v>0</v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spans="1:35" ht="21.75" customHeight="1">
      <c r="A134" s="103">
        <v>19</v>
      </c>
      <c r="B134" s="104" t="s">
        <v>771</v>
      </c>
      <c r="C134" s="106">
        <v>0</v>
      </c>
      <c r="D134" s="106">
        <v>0</v>
      </c>
      <c r="E134" s="106">
        <v>0</v>
      </c>
      <c r="F134" s="106">
        <v>0</v>
      </c>
      <c r="G134" s="106">
        <v>0</v>
      </c>
      <c r="H134" s="197">
        <v>0</v>
      </c>
      <c r="I134" s="103"/>
      <c r="J134" s="103"/>
      <c r="K134" s="105"/>
      <c r="L134" s="58"/>
      <c r="M134" s="58"/>
      <c r="N134" s="68">
        <f t="shared" si="0"/>
        <v>0</v>
      </c>
      <c r="O134" s="68">
        <f t="shared" si="1"/>
        <v>0</v>
      </c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</row>
    <row r="135" spans="1:35" ht="21.75" hidden="1" customHeight="1">
      <c r="A135" s="97"/>
      <c r="B135" s="98" t="s">
        <v>598</v>
      </c>
      <c r="C135" s="100"/>
      <c r="D135" s="100"/>
      <c r="E135" s="100"/>
      <c r="F135" s="100"/>
      <c r="G135" s="100"/>
      <c r="H135" s="156">
        <v>0</v>
      </c>
      <c r="I135" s="97"/>
      <c r="J135" s="97"/>
      <c r="K135" s="99"/>
      <c r="L135" s="8">
        <v>3411900493617</v>
      </c>
      <c r="M135" s="8"/>
      <c r="N135" s="68">
        <f t="shared" si="0"/>
        <v>0</v>
      </c>
      <c r="O135" s="68">
        <f t="shared" si="1"/>
        <v>0</v>
      </c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spans="1:35" ht="21.75" hidden="1" customHeight="1">
      <c r="A136" s="97"/>
      <c r="B136" s="98" t="s">
        <v>109</v>
      </c>
      <c r="C136" s="100"/>
      <c r="D136" s="100"/>
      <c r="E136" s="100"/>
      <c r="F136" s="100"/>
      <c r="G136" s="100"/>
      <c r="H136" s="156">
        <v>0</v>
      </c>
      <c r="I136" s="97"/>
      <c r="J136" s="97"/>
      <c r="K136" s="99"/>
      <c r="L136" s="8">
        <v>3102101945111</v>
      </c>
      <c r="M136" s="8"/>
      <c r="N136" s="68">
        <f t="shared" si="0"/>
        <v>0</v>
      </c>
      <c r="O136" s="68">
        <f t="shared" si="1"/>
        <v>0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spans="1:35" ht="21.75" hidden="1" customHeight="1">
      <c r="A137" s="97"/>
      <c r="B137" s="98" t="s">
        <v>78</v>
      </c>
      <c r="C137" s="100"/>
      <c r="D137" s="100"/>
      <c r="E137" s="100"/>
      <c r="F137" s="100"/>
      <c r="G137" s="100"/>
      <c r="H137" s="156">
        <v>0</v>
      </c>
      <c r="I137" s="97"/>
      <c r="J137" s="97"/>
      <c r="K137" s="99"/>
      <c r="L137" s="8">
        <v>3410300241667</v>
      </c>
      <c r="M137" s="8"/>
      <c r="N137" s="68">
        <f t="shared" si="0"/>
        <v>0</v>
      </c>
      <c r="O137" s="68">
        <f t="shared" si="1"/>
        <v>0</v>
      </c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spans="1:35" ht="21.75" hidden="1" customHeight="1">
      <c r="A138" s="97"/>
      <c r="B138" s="98" t="s">
        <v>592</v>
      </c>
      <c r="C138" s="100"/>
      <c r="D138" s="100"/>
      <c r="E138" s="100"/>
      <c r="F138" s="100"/>
      <c r="G138" s="100"/>
      <c r="H138" s="156">
        <v>0</v>
      </c>
      <c r="I138" s="97"/>
      <c r="J138" s="97"/>
      <c r="K138" s="99"/>
      <c r="L138" s="8">
        <v>3470101537205</v>
      </c>
      <c r="M138" s="8"/>
      <c r="N138" s="68">
        <f t="shared" si="0"/>
        <v>0</v>
      </c>
      <c r="O138" s="68">
        <f t="shared" si="1"/>
        <v>0</v>
      </c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spans="1:35" ht="21.75" hidden="1" customHeight="1">
      <c r="A139" s="148"/>
      <c r="B139" s="149" t="s">
        <v>602</v>
      </c>
      <c r="C139" s="151"/>
      <c r="D139" s="151"/>
      <c r="E139" s="151"/>
      <c r="F139" s="151"/>
      <c r="G139" s="151"/>
      <c r="H139" s="196">
        <v>0</v>
      </c>
      <c r="I139" s="148"/>
      <c r="J139" s="148"/>
      <c r="K139" s="150" t="s">
        <v>331</v>
      </c>
      <c r="L139" s="92">
        <v>3479900056010</v>
      </c>
      <c r="M139" s="92"/>
      <c r="N139" s="152">
        <f t="shared" si="0"/>
        <v>0</v>
      </c>
      <c r="O139" s="152">
        <f t="shared" si="1"/>
        <v>0</v>
      </c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</row>
    <row r="140" spans="1:35" ht="21.75" customHeight="1">
      <c r="A140" s="103">
        <v>20</v>
      </c>
      <c r="B140" s="104" t="s">
        <v>772</v>
      </c>
      <c r="C140" s="106">
        <v>0</v>
      </c>
      <c r="D140" s="106">
        <v>2</v>
      </c>
      <c r="E140" s="106">
        <v>1</v>
      </c>
      <c r="F140" s="106">
        <v>0</v>
      </c>
      <c r="G140" s="106">
        <v>0</v>
      </c>
      <c r="H140" s="197">
        <v>3</v>
      </c>
      <c r="I140" s="103"/>
      <c r="J140" s="103"/>
      <c r="K140" s="105"/>
      <c r="L140" s="58"/>
      <c r="M140" s="58"/>
      <c r="N140" s="68">
        <f t="shared" si="0"/>
        <v>0</v>
      </c>
      <c r="O140" s="68">
        <f t="shared" si="1"/>
        <v>3</v>
      </c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</row>
    <row r="141" spans="1:35" ht="21.75" hidden="1" customHeight="1">
      <c r="A141" s="97"/>
      <c r="B141" s="98" t="s">
        <v>116</v>
      </c>
      <c r="C141" s="100">
        <v>0</v>
      </c>
      <c r="D141" s="100">
        <v>0</v>
      </c>
      <c r="E141" s="100">
        <v>1</v>
      </c>
      <c r="F141" s="100">
        <v>0</v>
      </c>
      <c r="G141" s="100">
        <v>0</v>
      </c>
      <c r="H141" s="156">
        <v>1</v>
      </c>
      <c r="I141" s="97"/>
      <c r="J141" s="97"/>
      <c r="K141" s="99"/>
      <c r="L141" s="8">
        <v>3420100023313</v>
      </c>
      <c r="M141" s="8">
        <v>3420100023313</v>
      </c>
      <c r="N141" s="68">
        <f t="shared" si="0"/>
        <v>1</v>
      </c>
      <c r="O141" s="68">
        <f t="shared" si="1"/>
        <v>0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spans="1:35" ht="21.75" hidden="1" customHeight="1">
      <c r="A142" s="97"/>
      <c r="B142" s="98" t="s">
        <v>186</v>
      </c>
      <c r="C142" s="100">
        <v>0</v>
      </c>
      <c r="D142" s="100">
        <v>1</v>
      </c>
      <c r="E142" s="100">
        <v>0</v>
      </c>
      <c r="F142" s="100">
        <v>0</v>
      </c>
      <c r="G142" s="100">
        <v>0</v>
      </c>
      <c r="H142" s="156">
        <v>1</v>
      </c>
      <c r="I142" s="97"/>
      <c r="J142" s="97"/>
      <c r="K142" s="99"/>
      <c r="L142" s="8">
        <v>5401000024765</v>
      </c>
      <c r="M142" s="8">
        <v>5401000024765</v>
      </c>
      <c r="N142" s="68">
        <f t="shared" si="0"/>
        <v>1</v>
      </c>
      <c r="O142" s="68">
        <f t="shared" si="1"/>
        <v>0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spans="1:35" ht="21.75" hidden="1" customHeight="1">
      <c r="A143" s="97"/>
      <c r="B143" s="98" t="s">
        <v>68</v>
      </c>
      <c r="C143" s="100">
        <v>0</v>
      </c>
      <c r="D143" s="100">
        <v>1</v>
      </c>
      <c r="E143" s="100">
        <v>0</v>
      </c>
      <c r="F143" s="100">
        <v>0</v>
      </c>
      <c r="G143" s="100">
        <v>0</v>
      </c>
      <c r="H143" s="156">
        <v>1</v>
      </c>
      <c r="I143" s="97"/>
      <c r="J143" s="97"/>
      <c r="K143" s="99"/>
      <c r="L143" s="8">
        <v>1471500034252</v>
      </c>
      <c r="M143" s="8">
        <v>1471500034252</v>
      </c>
      <c r="N143" s="68">
        <f t="shared" si="0"/>
        <v>1</v>
      </c>
      <c r="O143" s="68">
        <f t="shared" si="1"/>
        <v>0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spans="1:35" ht="21.75" hidden="1" customHeight="1">
      <c r="A144" s="97"/>
      <c r="B144" s="98" t="s">
        <v>258</v>
      </c>
      <c r="C144" s="100"/>
      <c r="D144" s="100"/>
      <c r="E144" s="100"/>
      <c r="F144" s="100"/>
      <c r="G144" s="100"/>
      <c r="H144" s="156">
        <v>0</v>
      </c>
      <c r="I144" s="97"/>
      <c r="J144" s="97"/>
      <c r="K144" s="99"/>
      <c r="L144" s="8">
        <v>3770100308684</v>
      </c>
      <c r="M144" s="8"/>
      <c r="N144" s="68">
        <f t="shared" si="0"/>
        <v>0</v>
      </c>
      <c r="O144" s="68">
        <f t="shared" si="1"/>
        <v>0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spans="1:35" ht="21.75" hidden="1" customHeight="1">
      <c r="A145" s="97"/>
      <c r="B145" s="98" t="s">
        <v>115</v>
      </c>
      <c r="C145" s="100"/>
      <c r="D145" s="100"/>
      <c r="E145" s="100"/>
      <c r="F145" s="100"/>
      <c r="G145" s="100"/>
      <c r="H145" s="156">
        <v>0</v>
      </c>
      <c r="I145" s="97"/>
      <c r="J145" s="97"/>
      <c r="K145" s="99"/>
      <c r="L145" s="8">
        <v>3401500007855</v>
      </c>
      <c r="M145" s="8"/>
      <c r="N145" s="68">
        <f t="shared" si="0"/>
        <v>0</v>
      </c>
      <c r="O145" s="68">
        <f t="shared" si="1"/>
        <v>0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spans="1:35" ht="21.75" customHeight="1">
      <c r="A146" s="103">
        <v>21</v>
      </c>
      <c r="B146" s="104" t="s">
        <v>774</v>
      </c>
      <c r="C146" s="106">
        <v>0</v>
      </c>
      <c r="D146" s="106">
        <v>4</v>
      </c>
      <c r="E146" s="106">
        <v>0</v>
      </c>
      <c r="F146" s="106">
        <v>0</v>
      </c>
      <c r="G146" s="106">
        <v>1</v>
      </c>
      <c r="H146" s="197">
        <v>5</v>
      </c>
      <c r="I146" s="103"/>
      <c r="J146" s="103"/>
      <c r="K146" s="105"/>
      <c r="L146" s="58"/>
      <c r="M146" s="58"/>
      <c r="N146" s="68">
        <f t="shared" si="0"/>
        <v>0</v>
      </c>
      <c r="O146" s="68">
        <f t="shared" si="1"/>
        <v>5</v>
      </c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</row>
    <row r="147" spans="1:35" ht="21.75" hidden="1" customHeight="1">
      <c r="A147" s="97"/>
      <c r="B147" s="98" t="s">
        <v>184</v>
      </c>
      <c r="C147" s="100">
        <v>0</v>
      </c>
      <c r="D147" s="100">
        <v>1</v>
      </c>
      <c r="E147" s="100">
        <v>0</v>
      </c>
      <c r="F147" s="100">
        <v>0</v>
      </c>
      <c r="G147" s="100">
        <v>0</v>
      </c>
      <c r="H147" s="156">
        <v>1</v>
      </c>
      <c r="I147" s="97"/>
      <c r="J147" s="97"/>
      <c r="K147" s="99"/>
      <c r="L147" s="8">
        <v>3480800202423</v>
      </c>
      <c r="M147" s="8">
        <v>3480800202423</v>
      </c>
      <c r="N147" s="68">
        <f t="shared" si="0"/>
        <v>1</v>
      </c>
      <c r="O147" s="68">
        <f t="shared" si="1"/>
        <v>0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spans="1:35" ht="21.75" hidden="1" customHeight="1">
      <c r="A148" s="97"/>
      <c r="B148" s="98" t="s">
        <v>179</v>
      </c>
      <c r="C148" s="100">
        <v>0</v>
      </c>
      <c r="D148" s="100">
        <v>1</v>
      </c>
      <c r="E148" s="100">
        <v>0</v>
      </c>
      <c r="F148" s="100">
        <v>0</v>
      </c>
      <c r="G148" s="100">
        <v>0</v>
      </c>
      <c r="H148" s="156">
        <v>1</v>
      </c>
      <c r="I148" s="97"/>
      <c r="J148" s="97"/>
      <c r="K148" s="99"/>
      <c r="L148" s="8">
        <v>3470800471254</v>
      </c>
      <c r="M148" s="8">
        <v>3470800471254</v>
      </c>
      <c r="N148" s="68">
        <f t="shared" si="0"/>
        <v>1</v>
      </c>
      <c r="O148" s="68">
        <f t="shared" si="1"/>
        <v>0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spans="1:35" ht="21.75" hidden="1" customHeight="1">
      <c r="A149" s="97"/>
      <c r="B149" s="98" t="s">
        <v>166</v>
      </c>
      <c r="C149" s="100">
        <v>0</v>
      </c>
      <c r="D149" s="100">
        <v>1</v>
      </c>
      <c r="E149" s="100">
        <v>0</v>
      </c>
      <c r="F149" s="100">
        <v>0</v>
      </c>
      <c r="G149" s="100">
        <v>0</v>
      </c>
      <c r="H149" s="156">
        <v>1</v>
      </c>
      <c r="I149" s="97"/>
      <c r="J149" s="97"/>
      <c r="K149" s="99"/>
      <c r="L149" s="8">
        <v>1430900016757</v>
      </c>
      <c r="M149" s="8">
        <v>1430900016757</v>
      </c>
      <c r="N149" s="68">
        <f t="shared" si="0"/>
        <v>1</v>
      </c>
      <c r="O149" s="68">
        <f t="shared" si="1"/>
        <v>0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spans="1:35" ht="21.75" hidden="1" customHeight="1">
      <c r="A150" s="97"/>
      <c r="B150" s="98" t="s">
        <v>182</v>
      </c>
      <c r="C150" s="100">
        <v>0</v>
      </c>
      <c r="D150" s="100">
        <v>1</v>
      </c>
      <c r="E150" s="100">
        <v>0</v>
      </c>
      <c r="F150" s="100">
        <v>0</v>
      </c>
      <c r="G150" s="100">
        <v>0</v>
      </c>
      <c r="H150" s="156">
        <v>1</v>
      </c>
      <c r="I150" s="97"/>
      <c r="J150" s="97"/>
      <c r="K150" s="99"/>
      <c r="L150" s="8">
        <v>3480500365955</v>
      </c>
      <c r="M150" s="8">
        <v>3480500365955</v>
      </c>
      <c r="N150" s="68">
        <f t="shared" si="0"/>
        <v>1</v>
      </c>
      <c r="O150" s="68">
        <f t="shared" si="1"/>
        <v>0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spans="1:35" ht="21.75" hidden="1" customHeight="1">
      <c r="A151" s="97"/>
      <c r="B151" s="98" t="s">
        <v>653</v>
      </c>
      <c r="C151" s="100">
        <v>0</v>
      </c>
      <c r="D151" s="100">
        <v>0</v>
      </c>
      <c r="E151" s="100">
        <v>0</v>
      </c>
      <c r="F151" s="100">
        <v>0</v>
      </c>
      <c r="G151" s="100">
        <v>1</v>
      </c>
      <c r="H151" s="100">
        <v>1</v>
      </c>
      <c r="I151" s="97"/>
      <c r="J151" s="97"/>
      <c r="K151" s="99"/>
      <c r="L151" s="8">
        <v>3450200351983</v>
      </c>
      <c r="M151" s="8">
        <v>3450200351983</v>
      </c>
      <c r="N151" s="68">
        <f t="shared" si="0"/>
        <v>1</v>
      </c>
      <c r="O151" s="68">
        <f t="shared" si="1"/>
        <v>0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spans="1:35" ht="21.75" customHeight="1">
      <c r="A152" s="103">
        <v>22</v>
      </c>
      <c r="B152" s="104" t="s">
        <v>775</v>
      </c>
      <c r="C152" s="106">
        <v>0</v>
      </c>
      <c r="D152" s="106">
        <v>5</v>
      </c>
      <c r="E152" s="106">
        <v>0</v>
      </c>
      <c r="F152" s="106">
        <v>0</v>
      </c>
      <c r="G152" s="106">
        <v>0</v>
      </c>
      <c r="H152" s="197">
        <v>5</v>
      </c>
      <c r="I152" s="103"/>
      <c r="J152" s="103"/>
      <c r="K152" s="105" t="s">
        <v>51</v>
      </c>
      <c r="L152" s="58"/>
      <c r="M152" s="58"/>
      <c r="N152" s="68">
        <f t="shared" si="0"/>
        <v>0</v>
      </c>
      <c r="O152" s="68">
        <f t="shared" si="1"/>
        <v>5</v>
      </c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</row>
    <row r="153" spans="1:35" ht="21.75" hidden="1" customHeight="1">
      <c r="A153" s="97"/>
      <c r="B153" s="98" t="s">
        <v>154</v>
      </c>
      <c r="C153" s="100">
        <v>0</v>
      </c>
      <c r="D153" s="100">
        <v>1</v>
      </c>
      <c r="E153" s="100">
        <v>0</v>
      </c>
      <c r="F153" s="100">
        <v>0</v>
      </c>
      <c r="G153" s="100">
        <v>0</v>
      </c>
      <c r="H153" s="156">
        <v>1</v>
      </c>
      <c r="I153" s="97"/>
      <c r="J153" s="97"/>
      <c r="K153" s="99"/>
      <c r="L153" s="8">
        <v>3330900117011</v>
      </c>
      <c r="M153" s="8">
        <v>3330900117011</v>
      </c>
      <c r="N153" s="68">
        <f t="shared" si="0"/>
        <v>1</v>
      </c>
      <c r="O153" s="68">
        <f t="shared" si="1"/>
        <v>0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spans="1:35" ht="21.75" hidden="1" customHeight="1">
      <c r="A154" s="97"/>
      <c r="B154" s="98" t="s">
        <v>153</v>
      </c>
      <c r="C154" s="100">
        <v>0</v>
      </c>
      <c r="D154" s="100">
        <v>1</v>
      </c>
      <c r="E154" s="100">
        <v>0</v>
      </c>
      <c r="F154" s="100">
        <v>0</v>
      </c>
      <c r="G154" s="100">
        <v>0</v>
      </c>
      <c r="H154" s="156">
        <v>1</v>
      </c>
      <c r="I154" s="97"/>
      <c r="J154" s="97"/>
      <c r="K154" s="99"/>
      <c r="L154" s="8">
        <v>3320100022920</v>
      </c>
      <c r="M154" s="8">
        <v>3320100022920</v>
      </c>
      <c r="N154" s="68">
        <f t="shared" si="0"/>
        <v>1</v>
      </c>
      <c r="O154" s="68">
        <f t="shared" si="1"/>
        <v>0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spans="1:35" ht="21.75" hidden="1" customHeight="1">
      <c r="A155" s="97"/>
      <c r="B155" s="98" t="s">
        <v>151</v>
      </c>
      <c r="C155" s="100">
        <v>0</v>
      </c>
      <c r="D155" s="100">
        <v>1</v>
      </c>
      <c r="E155" s="100">
        <v>0</v>
      </c>
      <c r="F155" s="100">
        <v>0</v>
      </c>
      <c r="G155" s="100">
        <v>0</v>
      </c>
      <c r="H155" s="156">
        <v>1</v>
      </c>
      <c r="I155" s="97"/>
      <c r="J155" s="97"/>
      <c r="K155" s="99"/>
      <c r="L155" s="8">
        <v>1570700027070</v>
      </c>
      <c r="M155" s="8">
        <v>1570700027070</v>
      </c>
      <c r="N155" s="68">
        <f t="shared" si="0"/>
        <v>1</v>
      </c>
      <c r="O155" s="68">
        <f t="shared" si="1"/>
        <v>0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spans="1:35" ht="21.75" hidden="1" customHeight="1">
      <c r="A156" s="97"/>
      <c r="B156" s="98" t="s">
        <v>155</v>
      </c>
      <c r="C156" s="100">
        <v>0</v>
      </c>
      <c r="D156" s="100">
        <v>1</v>
      </c>
      <c r="E156" s="100">
        <v>0</v>
      </c>
      <c r="F156" s="100">
        <v>0</v>
      </c>
      <c r="G156" s="100">
        <v>0</v>
      </c>
      <c r="H156" s="156">
        <v>1</v>
      </c>
      <c r="I156" s="97"/>
      <c r="J156" s="97"/>
      <c r="K156" s="99"/>
      <c r="L156" s="8">
        <v>3440600071651</v>
      </c>
      <c r="M156" s="8">
        <v>3440600071651</v>
      </c>
      <c r="N156" s="68">
        <f t="shared" si="0"/>
        <v>1</v>
      </c>
      <c r="O156" s="68">
        <f t="shared" si="1"/>
        <v>0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spans="1:35" ht="21.75" hidden="1" customHeight="1">
      <c r="A157" s="97"/>
      <c r="B157" s="98" t="s">
        <v>156</v>
      </c>
      <c r="C157" s="100">
        <v>0</v>
      </c>
      <c r="D157" s="100">
        <v>1</v>
      </c>
      <c r="E157" s="100">
        <v>0</v>
      </c>
      <c r="F157" s="100">
        <v>0</v>
      </c>
      <c r="G157" s="100">
        <v>0</v>
      </c>
      <c r="H157" s="156">
        <v>1</v>
      </c>
      <c r="I157" s="97"/>
      <c r="J157" s="97"/>
      <c r="K157" s="99"/>
      <c r="L157" s="8">
        <v>3559900194403</v>
      </c>
      <c r="M157" s="8">
        <v>3559900194403</v>
      </c>
      <c r="N157" s="68">
        <f t="shared" si="0"/>
        <v>1</v>
      </c>
      <c r="O157" s="68">
        <f t="shared" si="1"/>
        <v>0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spans="1:35" ht="21.75" customHeight="1">
      <c r="A158" s="103">
        <v>23</v>
      </c>
      <c r="B158" s="104" t="s">
        <v>776</v>
      </c>
      <c r="C158" s="106">
        <v>5</v>
      </c>
      <c r="D158" s="106">
        <v>0</v>
      </c>
      <c r="E158" s="106">
        <v>0</v>
      </c>
      <c r="F158" s="106">
        <v>0</v>
      </c>
      <c r="G158" s="106">
        <v>0</v>
      </c>
      <c r="H158" s="197">
        <v>5</v>
      </c>
      <c r="I158" s="103"/>
      <c r="J158" s="103"/>
      <c r="K158" s="105" t="s">
        <v>51</v>
      </c>
      <c r="L158" s="58"/>
      <c r="M158" s="58"/>
      <c r="N158" s="68">
        <f t="shared" si="0"/>
        <v>0</v>
      </c>
      <c r="O158" s="68">
        <f t="shared" si="1"/>
        <v>5</v>
      </c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</row>
    <row r="159" spans="1:35" ht="21.75" hidden="1" customHeight="1">
      <c r="A159" s="148"/>
      <c r="B159" s="149" t="s">
        <v>674</v>
      </c>
      <c r="C159" s="154">
        <v>1</v>
      </c>
      <c r="D159" s="151">
        <v>0</v>
      </c>
      <c r="E159" s="151">
        <v>0</v>
      </c>
      <c r="F159" s="151">
        <v>0</v>
      </c>
      <c r="G159" s="151">
        <v>0</v>
      </c>
      <c r="H159" s="196">
        <v>1</v>
      </c>
      <c r="I159" s="148"/>
      <c r="J159" s="148"/>
      <c r="K159" s="150" t="s">
        <v>259</v>
      </c>
      <c r="L159" s="92">
        <v>3470100321098</v>
      </c>
      <c r="M159" s="92">
        <v>3470100321098</v>
      </c>
      <c r="N159" s="152">
        <f t="shared" si="0"/>
        <v>1</v>
      </c>
      <c r="O159" s="152">
        <f t="shared" si="1"/>
        <v>0</v>
      </c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</row>
    <row r="160" spans="1:35" ht="21.75" hidden="1" customHeight="1">
      <c r="A160" s="148"/>
      <c r="B160" s="149" t="s">
        <v>681</v>
      </c>
      <c r="C160" s="154">
        <v>1</v>
      </c>
      <c r="D160" s="151">
        <v>0</v>
      </c>
      <c r="E160" s="151">
        <v>0</v>
      </c>
      <c r="F160" s="151">
        <v>0</v>
      </c>
      <c r="G160" s="151">
        <v>0</v>
      </c>
      <c r="H160" s="196">
        <v>1</v>
      </c>
      <c r="I160" s="153">
        <v>2563</v>
      </c>
      <c r="J160" s="148"/>
      <c r="K160" s="150" t="s">
        <v>259</v>
      </c>
      <c r="L160" s="92">
        <v>3309901577308</v>
      </c>
      <c r="M160" s="92">
        <v>3309901577308</v>
      </c>
      <c r="N160" s="152">
        <f t="shared" si="0"/>
        <v>1</v>
      </c>
      <c r="O160" s="152">
        <f t="shared" si="1"/>
        <v>0</v>
      </c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</row>
    <row r="161" spans="1:35" ht="21.75" hidden="1" customHeight="1">
      <c r="A161" s="148"/>
      <c r="B161" s="149" t="s">
        <v>684</v>
      </c>
      <c r="C161" s="154">
        <v>1</v>
      </c>
      <c r="D161" s="151">
        <v>0</v>
      </c>
      <c r="E161" s="151">
        <v>0</v>
      </c>
      <c r="F161" s="151">
        <v>0</v>
      </c>
      <c r="G161" s="151">
        <v>0</v>
      </c>
      <c r="H161" s="196">
        <v>1</v>
      </c>
      <c r="I161" s="148"/>
      <c r="J161" s="148"/>
      <c r="K161" s="150" t="s">
        <v>259</v>
      </c>
      <c r="L161" s="92">
        <v>3450100352040</v>
      </c>
      <c r="M161" s="92">
        <v>3450100352040</v>
      </c>
      <c r="N161" s="152">
        <f t="shared" si="0"/>
        <v>1</v>
      </c>
      <c r="O161" s="152">
        <f t="shared" si="1"/>
        <v>0</v>
      </c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</row>
    <row r="162" spans="1:35" ht="21.75" hidden="1" customHeight="1">
      <c r="A162" s="148"/>
      <c r="B162" s="149" t="s">
        <v>686</v>
      </c>
      <c r="C162" s="154">
        <v>1</v>
      </c>
      <c r="D162" s="151">
        <v>0</v>
      </c>
      <c r="E162" s="151">
        <v>0</v>
      </c>
      <c r="F162" s="151">
        <v>0</v>
      </c>
      <c r="G162" s="151">
        <v>0</v>
      </c>
      <c r="H162" s="196">
        <v>1</v>
      </c>
      <c r="I162" s="148"/>
      <c r="J162" s="148"/>
      <c r="K162" s="150" t="s">
        <v>259</v>
      </c>
      <c r="L162" s="92">
        <v>3120600312970</v>
      </c>
      <c r="M162" s="92">
        <v>3120600312970</v>
      </c>
      <c r="N162" s="152">
        <f t="shared" si="0"/>
        <v>1</v>
      </c>
      <c r="O162" s="152">
        <f t="shared" si="1"/>
        <v>0</v>
      </c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</row>
    <row r="163" spans="1:35" ht="21.75" hidden="1" customHeight="1">
      <c r="A163" s="148"/>
      <c r="B163" s="149" t="s">
        <v>689</v>
      </c>
      <c r="C163" s="154">
        <v>1</v>
      </c>
      <c r="D163" s="151">
        <v>0</v>
      </c>
      <c r="E163" s="151">
        <v>0</v>
      </c>
      <c r="F163" s="151">
        <v>0</v>
      </c>
      <c r="G163" s="151">
        <v>0</v>
      </c>
      <c r="H163" s="196">
        <v>1</v>
      </c>
      <c r="I163" s="148"/>
      <c r="J163" s="148"/>
      <c r="K163" s="150" t="s">
        <v>259</v>
      </c>
      <c r="L163" s="92">
        <v>3100502252981</v>
      </c>
      <c r="M163" s="92">
        <v>3100502252981</v>
      </c>
      <c r="N163" s="152">
        <f t="shared" si="0"/>
        <v>1</v>
      </c>
      <c r="O163" s="152">
        <f t="shared" si="1"/>
        <v>0</v>
      </c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</row>
    <row r="164" spans="1:35" ht="21.75" customHeight="1">
      <c r="A164" s="103">
        <v>24</v>
      </c>
      <c r="B164" s="104" t="s">
        <v>777</v>
      </c>
      <c r="C164" s="106">
        <v>0</v>
      </c>
      <c r="D164" s="106">
        <v>0</v>
      </c>
      <c r="E164" s="106">
        <v>0</v>
      </c>
      <c r="F164" s="106">
        <v>0</v>
      </c>
      <c r="G164" s="106">
        <v>0</v>
      </c>
      <c r="H164" s="197">
        <v>0</v>
      </c>
      <c r="I164" s="103"/>
      <c r="J164" s="103"/>
      <c r="K164" s="105" t="s">
        <v>51</v>
      </c>
      <c r="L164" s="58"/>
      <c r="M164" s="58"/>
      <c r="N164" s="68">
        <f t="shared" si="0"/>
        <v>0</v>
      </c>
      <c r="O164" s="68">
        <f t="shared" si="1"/>
        <v>0</v>
      </c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</row>
    <row r="165" spans="1:35" ht="21.75" hidden="1" customHeight="1">
      <c r="A165" s="148"/>
      <c r="B165" s="149" t="s">
        <v>689</v>
      </c>
      <c r="C165" s="151"/>
      <c r="D165" s="151"/>
      <c r="E165" s="151"/>
      <c r="F165" s="151"/>
      <c r="G165" s="151"/>
      <c r="H165" s="196">
        <v>0</v>
      </c>
      <c r="I165" s="148"/>
      <c r="J165" s="148"/>
      <c r="K165" s="150" t="s">
        <v>259</v>
      </c>
      <c r="L165" s="92">
        <v>3100502252981</v>
      </c>
      <c r="M165" s="92"/>
      <c r="N165" s="152">
        <f t="shared" si="0"/>
        <v>0</v>
      </c>
      <c r="O165" s="152">
        <f t="shared" si="1"/>
        <v>0</v>
      </c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</row>
    <row r="166" spans="1:35" ht="21.75" hidden="1" customHeight="1">
      <c r="A166" s="148"/>
      <c r="B166" s="149" t="s">
        <v>684</v>
      </c>
      <c r="C166" s="151"/>
      <c r="D166" s="151"/>
      <c r="E166" s="151"/>
      <c r="F166" s="151"/>
      <c r="G166" s="151"/>
      <c r="H166" s="196">
        <v>0</v>
      </c>
      <c r="I166" s="148"/>
      <c r="J166" s="148"/>
      <c r="K166" s="150" t="s">
        <v>259</v>
      </c>
      <c r="L166" s="92">
        <v>3450100352040</v>
      </c>
      <c r="M166" s="92"/>
      <c r="N166" s="152">
        <f t="shared" si="0"/>
        <v>0</v>
      </c>
      <c r="O166" s="152">
        <f t="shared" si="1"/>
        <v>0</v>
      </c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</row>
    <row r="167" spans="1:35" ht="21.75" hidden="1" customHeight="1">
      <c r="A167" s="148"/>
      <c r="B167" s="149" t="s">
        <v>681</v>
      </c>
      <c r="C167" s="151"/>
      <c r="D167" s="151"/>
      <c r="E167" s="151"/>
      <c r="F167" s="151"/>
      <c r="G167" s="151"/>
      <c r="H167" s="196">
        <v>0</v>
      </c>
      <c r="I167" s="148"/>
      <c r="J167" s="148"/>
      <c r="K167" s="150" t="s">
        <v>259</v>
      </c>
      <c r="L167" s="92">
        <v>3309901577308</v>
      </c>
      <c r="M167" s="92"/>
      <c r="N167" s="152">
        <f t="shared" si="0"/>
        <v>0</v>
      </c>
      <c r="O167" s="152">
        <f t="shared" si="1"/>
        <v>0</v>
      </c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</row>
    <row r="168" spans="1:35" ht="21.75" hidden="1" customHeight="1">
      <c r="A168" s="148"/>
      <c r="B168" s="149" t="s">
        <v>686</v>
      </c>
      <c r="C168" s="151"/>
      <c r="D168" s="151"/>
      <c r="E168" s="151"/>
      <c r="F168" s="151"/>
      <c r="G168" s="151"/>
      <c r="H168" s="196">
        <v>0</v>
      </c>
      <c r="I168" s="148"/>
      <c r="J168" s="148"/>
      <c r="K168" s="150" t="s">
        <v>259</v>
      </c>
      <c r="L168" s="92">
        <v>3120600312970</v>
      </c>
      <c r="M168" s="92"/>
      <c r="N168" s="152">
        <f t="shared" si="0"/>
        <v>0</v>
      </c>
      <c r="O168" s="152">
        <f t="shared" si="1"/>
        <v>0</v>
      </c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</row>
    <row r="169" spans="1:35" ht="21.75" hidden="1" customHeight="1">
      <c r="A169" s="148"/>
      <c r="B169" s="149" t="s">
        <v>674</v>
      </c>
      <c r="C169" s="151"/>
      <c r="D169" s="151"/>
      <c r="E169" s="151"/>
      <c r="F169" s="151"/>
      <c r="G169" s="151"/>
      <c r="H169" s="196">
        <v>0</v>
      </c>
      <c r="I169" s="148"/>
      <c r="J169" s="148"/>
      <c r="K169" s="150" t="s">
        <v>259</v>
      </c>
      <c r="L169" s="92">
        <v>3470100321098</v>
      </c>
      <c r="M169" s="92"/>
      <c r="N169" s="152">
        <f t="shared" si="0"/>
        <v>0</v>
      </c>
      <c r="O169" s="152">
        <f t="shared" si="1"/>
        <v>0</v>
      </c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</row>
    <row r="170" spans="1:35" ht="21.75" hidden="1" customHeight="1">
      <c r="A170" s="119"/>
      <c r="B170" s="120" t="s">
        <v>721</v>
      </c>
      <c r="C170" s="122">
        <v>0</v>
      </c>
      <c r="D170" s="122">
        <v>14</v>
      </c>
      <c r="E170" s="122">
        <v>1</v>
      </c>
      <c r="F170" s="122">
        <v>4</v>
      </c>
      <c r="G170" s="122">
        <v>0</v>
      </c>
      <c r="H170" s="122">
        <v>19</v>
      </c>
      <c r="I170" s="119"/>
      <c r="J170" s="119"/>
      <c r="K170" s="121" t="s">
        <v>51</v>
      </c>
      <c r="L170" s="123"/>
      <c r="M170" s="123"/>
      <c r="N170" s="124">
        <f t="shared" si="0"/>
        <v>0</v>
      </c>
      <c r="O170" s="68">
        <f t="shared" si="1"/>
        <v>19</v>
      </c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</row>
    <row r="171" spans="1:35" ht="21.75" hidden="1" customHeight="1">
      <c r="A171" s="126">
        <v>1</v>
      </c>
      <c r="B171" s="127" t="s">
        <v>61</v>
      </c>
      <c r="C171" s="129">
        <v>0</v>
      </c>
      <c r="D171" s="129">
        <v>1</v>
      </c>
      <c r="E171" s="129">
        <v>0</v>
      </c>
      <c r="F171" s="129">
        <v>0</v>
      </c>
      <c r="G171" s="129">
        <v>0</v>
      </c>
      <c r="H171" s="129">
        <v>1</v>
      </c>
      <c r="I171" s="126"/>
      <c r="J171" s="126"/>
      <c r="K171" s="128"/>
      <c r="L171" s="130"/>
      <c r="M171" s="130"/>
      <c r="N171" s="131">
        <f t="shared" si="0"/>
        <v>0</v>
      </c>
      <c r="O171" s="68">
        <f t="shared" si="1"/>
        <v>1</v>
      </c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132"/>
      <c r="AB171" s="132"/>
      <c r="AC171" s="132"/>
      <c r="AD171" s="132"/>
      <c r="AE171" s="132"/>
      <c r="AF171" s="132"/>
      <c r="AG171" s="132"/>
      <c r="AH171" s="132"/>
      <c r="AI171" s="132"/>
    </row>
    <row r="172" spans="1:35" ht="21.75" hidden="1" customHeight="1">
      <c r="A172" s="126"/>
      <c r="B172" s="133" t="s">
        <v>64</v>
      </c>
      <c r="C172" s="135">
        <v>0</v>
      </c>
      <c r="D172" s="135">
        <v>1</v>
      </c>
      <c r="E172" s="135">
        <v>0</v>
      </c>
      <c r="F172" s="135">
        <v>0</v>
      </c>
      <c r="G172" s="135">
        <v>0</v>
      </c>
      <c r="H172" s="160">
        <v>1</v>
      </c>
      <c r="I172" s="126"/>
      <c r="J172" s="126"/>
      <c r="K172" s="128"/>
      <c r="L172" s="136">
        <v>3430900717603</v>
      </c>
      <c r="M172" s="136">
        <v>3430900717603</v>
      </c>
      <c r="N172" s="131">
        <f t="shared" si="0"/>
        <v>1</v>
      </c>
      <c r="O172" s="68">
        <f t="shared" si="1"/>
        <v>0</v>
      </c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  <c r="AA172" s="132"/>
      <c r="AB172" s="132"/>
      <c r="AC172" s="132"/>
      <c r="AD172" s="132"/>
      <c r="AE172" s="132"/>
      <c r="AF172" s="132"/>
      <c r="AG172" s="132"/>
      <c r="AH172" s="132"/>
      <c r="AI172" s="132"/>
    </row>
    <row r="173" spans="1:35" ht="21.75" hidden="1" customHeight="1">
      <c r="A173" s="126">
        <v>2</v>
      </c>
      <c r="B173" s="127" t="s">
        <v>86</v>
      </c>
      <c r="C173" s="129">
        <v>0</v>
      </c>
      <c r="D173" s="129">
        <v>1</v>
      </c>
      <c r="E173" s="129">
        <v>0</v>
      </c>
      <c r="F173" s="129">
        <v>2</v>
      </c>
      <c r="G173" s="129">
        <v>0</v>
      </c>
      <c r="H173" s="198">
        <v>3</v>
      </c>
      <c r="I173" s="126"/>
      <c r="J173" s="126"/>
      <c r="K173" s="128"/>
      <c r="L173" s="137"/>
      <c r="M173" s="137"/>
      <c r="N173" s="131">
        <f t="shared" si="0"/>
        <v>0</v>
      </c>
      <c r="O173" s="68">
        <f t="shared" si="1"/>
        <v>3</v>
      </c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A173" s="132"/>
      <c r="AB173" s="132"/>
      <c r="AC173" s="132"/>
      <c r="AD173" s="132"/>
      <c r="AE173" s="132"/>
      <c r="AF173" s="132"/>
      <c r="AG173" s="132"/>
      <c r="AH173" s="132"/>
      <c r="AI173" s="132"/>
    </row>
    <row r="174" spans="1:35" ht="21.75" hidden="1" customHeight="1">
      <c r="A174" s="126"/>
      <c r="B174" s="133" t="s">
        <v>89</v>
      </c>
      <c r="C174" s="135">
        <v>0</v>
      </c>
      <c r="D174" s="135">
        <v>1</v>
      </c>
      <c r="E174" s="135">
        <v>0</v>
      </c>
      <c r="F174" s="135">
        <v>0</v>
      </c>
      <c r="G174" s="135">
        <v>0</v>
      </c>
      <c r="H174" s="160">
        <v>1</v>
      </c>
      <c r="I174" s="126"/>
      <c r="J174" s="126"/>
      <c r="K174" s="128"/>
      <c r="L174" s="136">
        <v>1460500090895</v>
      </c>
      <c r="M174" s="136">
        <v>1460500090895</v>
      </c>
      <c r="N174" s="131">
        <f t="shared" si="0"/>
        <v>1</v>
      </c>
      <c r="O174" s="68">
        <f t="shared" si="1"/>
        <v>0</v>
      </c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132"/>
      <c r="AB174" s="132"/>
      <c r="AC174" s="132"/>
      <c r="AD174" s="132"/>
      <c r="AE174" s="132"/>
      <c r="AF174" s="132"/>
      <c r="AG174" s="132"/>
      <c r="AH174" s="132"/>
      <c r="AI174" s="132"/>
    </row>
    <row r="175" spans="1:35" ht="21.75" hidden="1" customHeight="1">
      <c r="A175" s="126"/>
      <c r="B175" s="133" t="s">
        <v>92</v>
      </c>
      <c r="C175" s="135">
        <v>0</v>
      </c>
      <c r="D175" s="135">
        <v>0</v>
      </c>
      <c r="E175" s="135">
        <v>0</v>
      </c>
      <c r="F175" s="135">
        <v>1</v>
      </c>
      <c r="G175" s="135">
        <v>0</v>
      </c>
      <c r="H175" s="160">
        <v>1</v>
      </c>
      <c r="I175" s="126"/>
      <c r="J175" s="126"/>
      <c r="K175" s="128"/>
      <c r="L175" s="136">
        <v>3440400003245</v>
      </c>
      <c r="M175" s="136">
        <v>3440400003245</v>
      </c>
      <c r="N175" s="131">
        <f t="shared" si="0"/>
        <v>1</v>
      </c>
      <c r="O175" s="68">
        <f t="shared" si="1"/>
        <v>0</v>
      </c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132"/>
      <c r="AB175" s="132"/>
      <c r="AC175" s="132"/>
      <c r="AD175" s="132"/>
      <c r="AE175" s="132"/>
      <c r="AF175" s="132"/>
      <c r="AG175" s="132"/>
      <c r="AH175" s="132"/>
      <c r="AI175" s="132"/>
    </row>
    <row r="176" spans="1:35" ht="21.75" hidden="1" customHeight="1">
      <c r="A176" s="126"/>
      <c r="B176" s="133" t="s">
        <v>94</v>
      </c>
      <c r="C176" s="135">
        <v>0</v>
      </c>
      <c r="D176" s="135">
        <v>0</v>
      </c>
      <c r="E176" s="135">
        <v>0</v>
      </c>
      <c r="F176" s="135">
        <v>1</v>
      </c>
      <c r="G176" s="135">
        <v>0</v>
      </c>
      <c r="H176" s="160">
        <v>1</v>
      </c>
      <c r="I176" s="126"/>
      <c r="J176" s="126"/>
      <c r="K176" s="128"/>
      <c r="L176" s="136">
        <v>3480100428020</v>
      </c>
      <c r="M176" s="136">
        <v>3480100428020</v>
      </c>
      <c r="N176" s="131">
        <f t="shared" si="0"/>
        <v>1</v>
      </c>
      <c r="O176" s="68">
        <f t="shared" si="1"/>
        <v>0</v>
      </c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32"/>
      <c r="AC176" s="132"/>
      <c r="AD176" s="132"/>
      <c r="AE176" s="132"/>
      <c r="AF176" s="132"/>
      <c r="AG176" s="132"/>
      <c r="AH176" s="132"/>
      <c r="AI176" s="132"/>
    </row>
    <row r="177" spans="1:35" ht="21.75" hidden="1" customHeight="1">
      <c r="A177" s="126">
        <v>3</v>
      </c>
      <c r="B177" s="127" t="s">
        <v>96</v>
      </c>
      <c r="C177" s="129">
        <v>0</v>
      </c>
      <c r="D177" s="129">
        <v>2</v>
      </c>
      <c r="E177" s="129">
        <v>1</v>
      </c>
      <c r="F177" s="129">
        <v>0</v>
      </c>
      <c r="G177" s="129">
        <v>0</v>
      </c>
      <c r="H177" s="198">
        <v>3</v>
      </c>
      <c r="I177" s="126"/>
      <c r="J177" s="126"/>
      <c r="K177" s="128"/>
      <c r="L177" s="137"/>
      <c r="M177" s="137"/>
      <c r="N177" s="131">
        <f t="shared" si="0"/>
        <v>0</v>
      </c>
      <c r="O177" s="68">
        <f t="shared" si="1"/>
        <v>3</v>
      </c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132"/>
      <c r="AB177" s="132"/>
      <c r="AC177" s="132"/>
      <c r="AD177" s="132"/>
      <c r="AE177" s="132"/>
      <c r="AF177" s="132"/>
      <c r="AG177" s="132"/>
      <c r="AH177" s="132"/>
      <c r="AI177" s="132"/>
    </row>
    <row r="178" spans="1:35" ht="21.75" hidden="1" customHeight="1">
      <c r="A178" s="126"/>
      <c r="B178" s="133" t="s">
        <v>95</v>
      </c>
      <c r="C178" s="135">
        <v>0</v>
      </c>
      <c r="D178" s="135">
        <v>1</v>
      </c>
      <c r="E178" s="135">
        <v>0</v>
      </c>
      <c r="F178" s="135">
        <v>0</v>
      </c>
      <c r="G178" s="135">
        <v>0</v>
      </c>
      <c r="H178" s="160">
        <v>1</v>
      </c>
      <c r="I178" s="126"/>
      <c r="J178" s="126"/>
      <c r="K178" s="128"/>
      <c r="L178" s="136">
        <v>1100700032115</v>
      </c>
      <c r="M178" s="136">
        <v>1100700032115</v>
      </c>
      <c r="N178" s="131">
        <f t="shared" si="0"/>
        <v>1</v>
      </c>
      <c r="O178" s="68">
        <f t="shared" si="1"/>
        <v>0</v>
      </c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132"/>
      <c r="AB178" s="132"/>
      <c r="AC178" s="132"/>
      <c r="AD178" s="132"/>
      <c r="AE178" s="132"/>
      <c r="AF178" s="132"/>
      <c r="AG178" s="132"/>
      <c r="AH178" s="132"/>
      <c r="AI178" s="132"/>
    </row>
    <row r="179" spans="1:35" ht="21.75" hidden="1" customHeight="1">
      <c r="A179" s="126"/>
      <c r="B179" s="133" t="s">
        <v>101</v>
      </c>
      <c r="C179" s="135">
        <v>0</v>
      </c>
      <c r="D179" s="135">
        <v>1</v>
      </c>
      <c r="E179" s="135">
        <v>0</v>
      </c>
      <c r="F179" s="135">
        <v>0</v>
      </c>
      <c r="G179" s="135">
        <v>0</v>
      </c>
      <c r="H179" s="160">
        <v>1</v>
      </c>
      <c r="I179" s="126"/>
      <c r="J179" s="155">
        <v>1</v>
      </c>
      <c r="K179" s="128"/>
      <c r="L179" s="136">
        <v>1479900020167</v>
      </c>
      <c r="M179" s="136">
        <v>1479900020167</v>
      </c>
      <c r="N179" s="131">
        <f t="shared" si="0"/>
        <v>1</v>
      </c>
      <c r="O179" s="68">
        <f t="shared" si="1"/>
        <v>0</v>
      </c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  <c r="AB179" s="132"/>
      <c r="AC179" s="132"/>
      <c r="AD179" s="132"/>
      <c r="AE179" s="132"/>
      <c r="AF179" s="132"/>
      <c r="AG179" s="132"/>
      <c r="AH179" s="132"/>
      <c r="AI179" s="132"/>
    </row>
    <row r="180" spans="1:35" ht="21.75" hidden="1" customHeight="1">
      <c r="A180" s="126"/>
      <c r="B180" s="133" t="s">
        <v>105</v>
      </c>
      <c r="C180" s="135">
        <v>0</v>
      </c>
      <c r="D180" s="135">
        <v>0</v>
      </c>
      <c r="E180" s="135">
        <v>1</v>
      </c>
      <c r="F180" s="135">
        <v>0</v>
      </c>
      <c r="G180" s="135">
        <v>0</v>
      </c>
      <c r="H180" s="160">
        <v>1</v>
      </c>
      <c r="I180" s="126"/>
      <c r="J180" s="126"/>
      <c r="K180" s="128"/>
      <c r="L180" s="136" t="s">
        <v>104</v>
      </c>
      <c r="M180" s="136" t="s">
        <v>104</v>
      </c>
      <c r="N180" s="131">
        <f t="shared" si="0"/>
        <v>1</v>
      </c>
      <c r="O180" s="68">
        <f t="shared" si="1"/>
        <v>0</v>
      </c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  <c r="AB180" s="132"/>
      <c r="AC180" s="132"/>
      <c r="AD180" s="132"/>
      <c r="AE180" s="132"/>
      <c r="AF180" s="132"/>
      <c r="AG180" s="132"/>
      <c r="AH180" s="132"/>
      <c r="AI180" s="132"/>
    </row>
    <row r="181" spans="1:35" ht="21.75" hidden="1" customHeight="1">
      <c r="A181" s="126">
        <v>4</v>
      </c>
      <c r="B181" s="127" t="s">
        <v>108</v>
      </c>
      <c r="C181" s="129">
        <v>0</v>
      </c>
      <c r="D181" s="129">
        <v>2</v>
      </c>
      <c r="E181" s="129">
        <v>0</v>
      </c>
      <c r="F181" s="129">
        <v>0</v>
      </c>
      <c r="G181" s="129">
        <v>0</v>
      </c>
      <c r="H181" s="198">
        <v>2</v>
      </c>
      <c r="I181" s="126"/>
      <c r="J181" s="126"/>
      <c r="K181" s="128"/>
      <c r="L181" s="137"/>
      <c r="M181" s="137"/>
      <c r="N181" s="131">
        <f t="shared" si="0"/>
        <v>0</v>
      </c>
      <c r="O181" s="68">
        <f t="shared" si="1"/>
        <v>2</v>
      </c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132"/>
      <c r="AB181" s="132"/>
      <c r="AC181" s="132"/>
      <c r="AD181" s="132"/>
      <c r="AE181" s="132"/>
      <c r="AF181" s="132"/>
      <c r="AG181" s="132"/>
      <c r="AH181" s="132"/>
      <c r="AI181" s="132"/>
    </row>
    <row r="182" spans="1:35" ht="21.75" hidden="1" customHeight="1">
      <c r="A182" s="126"/>
      <c r="B182" s="133" t="s">
        <v>112</v>
      </c>
      <c r="C182" s="135">
        <v>0</v>
      </c>
      <c r="D182" s="135">
        <v>1</v>
      </c>
      <c r="E182" s="135">
        <v>0</v>
      </c>
      <c r="F182" s="135">
        <v>0</v>
      </c>
      <c r="G182" s="135">
        <v>0</v>
      </c>
      <c r="H182" s="160">
        <v>1</v>
      </c>
      <c r="I182" s="126"/>
      <c r="J182" s="126"/>
      <c r="K182" s="128"/>
      <c r="L182" s="136">
        <v>1101400975465</v>
      </c>
      <c r="M182" s="136">
        <v>1101400975465</v>
      </c>
      <c r="N182" s="131">
        <f t="shared" si="0"/>
        <v>1</v>
      </c>
      <c r="O182" s="68">
        <f t="shared" si="1"/>
        <v>0</v>
      </c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  <c r="AB182" s="132"/>
      <c r="AC182" s="132"/>
      <c r="AD182" s="132"/>
      <c r="AE182" s="132"/>
      <c r="AF182" s="132"/>
      <c r="AG182" s="132"/>
      <c r="AH182" s="132"/>
      <c r="AI182" s="132"/>
    </row>
    <row r="183" spans="1:35" ht="21.75" hidden="1" customHeight="1">
      <c r="A183" s="126"/>
      <c r="B183" s="133" t="s">
        <v>113</v>
      </c>
      <c r="C183" s="135">
        <v>0</v>
      </c>
      <c r="D183" s="135">
        <v>1</v>
      </c>
      <c r="E183" s="135">
        <v>0</v>
      </c>
      <c r="F183" s="135">
        <v>0</v>
      </c>
      <c r="G183" s="135">
        <v>0</v>
      </c>
      <c r="H183" s="160">
        <v>1</v>
      </c>
      <c r="I183" s="126"/>
      <c r="J183" s="126"/>
      <c r="K183" s="128"/>
      <c r="L183" s="136">
        <v>1489900063907</v>
      </c>
      <c r="M183" s="136">
        <v>1489900063907</v>
      </c>
      <c r="N183" s="131">
        <f t="shared" si="0"/>
        <v>1</v>
      </c>
      <c r="O183" s="68">
        <f t="shared" si="1"/>
        <v>0</v>
      </c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132"/>
      <c r="AB183" s="132"/>
      <c r="AC183" s="132"/>
      <c r="AD183" s="132"/>
      <c r="AE183" s="132"/>
      <c r="AF183" s="132"/>
      <c r="AG183" s="132"/>
      <c r="AH183" s="132"/>
      <c r="AI183" s="132"/>
    </row>
    <row r="184" spans="1:35" ht="21.75" hidden="1" customHeight="1">
      <c r="A184" s="126">
        <v>5</v>
      </c>
      <c r="B184" s="127" t="s">
        <v>118</v>
      </c>
      <c r="C184" s="129">
        <v>0</v>
      </c>
      <c r="D184" s="129">
        <v>2</v>
      </c>
      <c r="E184" s="129">
        <v>0</v>
      </c>
      <c r="F184" s="129">
        <v>0</v>
      </c>
      <c r="G184" s="129">
        <v>0</v>
      </c>
      <c r="H184" s="198">
        <v>2</v>
      </c>
      <c r="I184" s="126"/>
      <c r="J184" s="126"/>
      <c r="K184" s="128"/>
      <c r="L184" s="137"/>
      <c r="M184" s="137"/>
      <c r="N184" s="131">
        <f t="shared" si="0"/>
        <v>0</v>
      </c>
      <c r="O184" s="68">
        <f t="shared" si="1"/>
        <v>2</v>
      </c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132"/>
      <c r="AB184" s="132"/>
      <c r="AC184" s="132"/>
      <c r="AD184" s="132"/>
      <c r="AE184" s="132"/>
      <c r="AF184" s="132"/>
      <c r="AG184" s="132"/>
      <c r="AH184" s="132"/>
      <c r="AI184" s="132"/>
    </row>
    <row r="185" spans="1:35" ht="21.75" hidden="1" customHeight="1">
      <c r="A185" s="126"/>
      <c r="B185" s="133" t="s">
        <v>124</v>
      </c>
      <c r="C185" s="135">
        <v>0</v>
      </c>
      <c r="D185" s="135">
        <v>1</v>
      </c>
      <c r="E185" s="135">
        <v>0</v>
      </c>
      <c r="F185" s="135">
        <v>0</v>
      </c>
      <c r="G185" s="135">
        <v>0</v>
      </c>
      <c r="H185" s="160">
        <v>1</v>
      </c>
      <c r="I185" s="126"/>
      <c r="J185" s="126"/>
      <c r="K185" s="128"/>
      <c r="L185" s="136">
        <v>1409900925402</v>
      </c>
      <c r="M185" s="136">
        <v>1409900925402</v>
      </c>
      <c r="N185" s="131">
        <f t="shared" si="0"/>
        <v>1</v>
      </c>
      <c r="O185" s="68">
        <f t="shared" si="1"/>
        <v>0</v>
      </c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  <c r="AA185" s="132"/>
      <c r="AB185" s="132"/>
      <c r="AC185" s="132"/>
      <c r="AD185" s="132"/>
      <c r="AE185" s="132"/>
      <c r="AF185" s="132"/>
      <c r="AG185" s="132"/>
      <c r="AH185" s="132"/>
      <c r="AI185" s="132"/>
    </row>
    <row r="186" spans="1:35" ht="21.75" hidden="1" customHeight="1">
      <c r="A186" s="126"/>
      <c r="B186" s="133" t="s">
        <v>125</v>
      </c>
      <c r="C186" s="135">
        <v>0</v>
      </c>
      <c r="D186" s="135">
        <v>1</v>
      </c>
      <c r="E186" s="135">
        <v>0</v>
      </c>
      <c r="F186" s="135">
        <v>0</v>
      </c>
      <c r="G186" s="135">
        <v>0</v>
      </c>
      <c r="H186" s="160">
        <v>1</v>
      </c>
      <c r="I186" s="126"/>
      <c r="J186" s="126"/>
      <c r="K186" s="128"/>
      <c r="L186" s="136">
        <v>1600100002290</v>
      </c>
      <c r="M186" s="136">
        <v>1600100002290</v>
      </c>
      <c r="N186" s="131">
        <f t="shared" si="0"/>
        <v>1</v>
      </c>
      <c r="O186" s="68">
        <f t="shared" si="1"/>
        <v>0</v>
      </c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132"/>
      <c r="AB186" s="132"/>
      <c r="AC186" s="132"/>
      <c r="AD186" s="132"/>
      <c r="AE186" s="132"/>
      <c r="AF186" s="132"/>
      <c r="AG186" s="132"/>
      <c r="AH186" s="132"/>
      <c r="AI186" s="132"/>
    </row>
    <row r="187" spans="1:35" ht="21.75" hidden="1" customHeight="1">
      <c r="A187" s="126">
        <v>6</v>
      </c>
      <c r="B187" s="127" t="s">
        <v>130</v>
      </c>
      <c r="C187" s="129">
        <v>0</v>
      </c>
      <c r="D187" s="129">
        <v>1</v>
      </c>
      <c r="E187" s="129">
        <v>0</v>
      </c>
      <c r="F187" s="129">
        <v>1</v>
      </c>
      <c r="G187" s="129">
        <v>0</v>
      </c>
      <c r="H187" s="198">
        <v>2</v>
      </c>
      <c r="I187" s="126"/>
      <c r="J187" s="126"/>
      <c r="K187" s="128"/>
      <c r="L187" s="137"/>
      <c r="M187" s="137"/>
      <c r="N187" s="131">
        <f t="shared" si="0"/>
        <v>0</v>
      </c>
      <c r="O187" s="68">
        <f t="shared" si="1"/>
        <v>2</v>
      </c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  <c r="AA187" s="132"/>
      <c r="AB187" s="132"/>
      <c r="AC187" s="132"/>
      <c r="AD187" s="132"/>
      <c r="AE187" s="132"/>
      <c r="AF187" s="132"/>
      <c r="AG187" s="132"/>
      <c r="AH187" s="132"/>
      <c r="AI187" s="132"/>
    </row>
    <row r="188" spans="1:35" ht="21.75" hidden="1" customHeight="1">
      <c r="A188" s="126"/>
      <c r="B188" s="133" t="s">
        <v>133</v>
      </c>
      <c r="C188" s="135">
        <v>0</v>
      </c>
      <c r="D188" s="135">
        <v>1</v>
      </c>
      <c r="E188" s="135">
        <v>0</v>
      </c>
      <c r="F188" s="135">
        <v>0</v>
      </c>
      <c r="G188" s="135">
        <v>0</v>
      </c>
      <c r="H188" s="160">
        <v>1</v>
      </c>
      <c r="I188" s="126"/>
      <c r="J188" s="126"/>
      <c r="K188" s="128"/>
      <c r="L188" s="136">
        <v>1470500075268</v>
      </c>
      <c r="M188" s="136">
        <v>1470500075268</v>
      </c>
      <c r="N188" s="131">
        <f t="shared" si="0"/>
        <v>1</v>
      </c>
      <c r="O188" s="68">
        <f t="shared" si="1"/>
        <v>0</v>
      </c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  <c r="AA188" s="132"/>
      <c r="AB188" s="132"/>
      <c r="AC188" s="132"/>
      <c r="AD188" s="132"/>
      <c r="AE188" s="132"/>
      <c r="AF188" s="132"/>
      <c r="AG188" s="132"/>
      <c r="AH188" s="132"/>
      <c r="AI188" s="132"/>
    </row>
    <row r="189" spans="1:35" ht="21.75" hidden="1" customHeight="1">
      <c r="A189" s="126"/>
      <c r="B189" s="133" t="s">
        <v>139</v>
      </c>
      <c r="C189" s="135">
        <v>0</v>
      </c>
      <c r="D189" s="135">
        <v>0</v>
      </c>
      <c r="E189" s="135">
        <v>0</v>
      </c>
      <c r="F189" s="135">
        <v>1</v>
      </c>
      <c r="G189" s="135">
        <v>0</v>
      </c>
      <c r="H189" s="160">
        <v>1</v>
      </c>
      <c r="I189" s="126"/>
      <c r="J189" s="126"/>
      <c r="K189" s="128"/>
      <c r="L189" s="136">
        <v>3470101531908</v>
      </c>
      <c r="M189" s="136">
        <v>3470101531908</v>
      </c>
      <c r="N189" s="131">
        <f t="shared" si="0"/>
        <v>1</v>
      </c>
      <c r="O189" s="68">
        <f t="shared" si="1"/>
        <v>0</v>
      </c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32"/>
      <c r="AC189" s="132"/>
      <c r="AD189" s="132"/>
      <c r="AE189" s="132"/>
      <c r="AF189" s="132"/>
      <c r="AG189" s="132"/>
      <c r="AH189" s="132"/>
      <c r="AI189" s="132"/>
    </row>
    <row r="190" spans="1:35" ht="21.75" hidden="1" customHeight="1">
      <c r="A190" s="126">
        <v>7</v>
      </c>
      <c r="B190" s="127" t="s">
        <v>141</v>
      </c>
      <c r="C190" s="129">
        <v>0</v>
      </c>
      <c r="D190" s="129">
        <v>1</v>
      </c>
      <c r="E190" s="129">
        <v>0</v>
      </c>
      <c r="F190" s="129">
        <v>0</v>
      </c>
      <c r="G190" s="129">
        <v>0</v>
      </c>
      <c r="H190" s="198">
        <v>1</v>
      </c>
      <c r="I190" s="126"/>
      <c r="J190" s="126"/>
      <c r="K190" s="128"/>
      <c r="L190" s="137"/>
      <c r="M190" s="137"/>
      <c r="N190" s="131">
        <f t="shared" si="0"/>
        <v>0</v>
      </c>
      <c r="O190" s="68">
        <f t="shared" si="1"/>
        <v>1</v>
      </c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</row>
    <row r="191" spans="1:35" ht="21.75" hidden="1" customHeight="1">
      <c r="A191" s="126"/>
      <c r="B191" s="133" t="s">
        <v>145</v>
      </c>
      <c r="C191" s="135">
        <v>0</v>
      </c>
      <c r="D191" s="135">
        <v>1</v>
      </c>
      <c r="E191" s="135">
        <v>0</v>
      </c>
      <c r="F191" s="135">
        <v>0</v>
      </c>
      <c r="G191" s="135">
        <v>0</v>
      </c>
      <c r="H191" s="160">
        <v>1</v>
      </c>
      <c r="I191" s="126"/>
      <c r="J191" s="126"/>
      <c r="K191" s="128"/>
      <c r="L191" s="136">
        <v>3470101407841</v>
      </c>
      <c r="M191" s="136">
        <v>3470101407841</v>
      </c>
      <c r="N191" s="131">
        <f t="shared" si="0"/>
        <v>1</v>
      </c>
      <c r="O191" s="68">
        <f t="shared" si="1"/>
        <v>0</v>
      </c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132"/>
      <c r="AB191" s="132"/>
      <c r="AC191" s="132"/>
      <c r="AD191" s="132"/>
      <c r="AE191" s="132"/>
      <c r="AF191" s="132"/>
      <c r="AG191" s="132"/>
      <c r="AH191" s="132"/>
      <c r="AI191" s="132"/>
    </row>
    <row r="192" spans="1:35" ht="21.75" hidden="1" customHeight="1">
      <c r="A192" s="126">
        <v>8</v>
      </c>
      <c r="B192" s="127" t="s">
        <v>148</v>
      </c>
      <c r="C192" s="129">
        <v>0</v>
      </c>
      <c r="D192" s="129">
        <v>1</v>
      </c>
      <c r="E192" s="129">
        <v>0</v>
      </c>
      <c r="F192" s="129">
        <v>0</v>
      </c>
      <c r="G192" s="129">
        <v>0</v>
      </c>
      <c r="H192" s="198">
        <v>1</v>
      </c>
      <c r="I192" s="126"/>
      <c r="J192" s="126"/>
      <c r="K192" s="128"/>
      <c r="L192" s="137"/>
      <c r="M192" s="137"/>
      <c r="N192" s="131">
        <f t="shared" si="0"/>
        <v>0</v>
      </c>
      <c r="O192" s="68">
        <f t="shared" si="1"/>
        <v>1</v>
      </c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  <c r="AA192" s="132"/>
      <c r="AB192" s="132"/>
      <c r="AC192" s="132"/>
      <c r="AD192" s="132"/>
      <c r="AE192" s="132"/>
      <c r="AF192" s="132"/>
      <c r="AG192" s="132"/>
      <c r="AH192" s="132"/>
      <c r="AI192" s="132"/>
    </row>
    <row r="193" spans="1:35" ht="21.75" hidden="1" customHeight="1">
      <c r="A193" s="126"/>
      <c r="B193" s="133" t="s">
        <v>147</v>
      </c>
      <c r="C193" s="135">
        <v>0</v>
      </c>
      <c r="D193" s="135">
        <v>1</v>
      </c>
      <c r="E193" s="135">
        <v>0</v>
      </c>
      <c r="F193" s="135">
        <v>0</v>
      </c>
      <c r="G193" s="135">
        <v>0</v>
      </c>
      <c r="H193" s="160">
        <v>1</v>
      </c>
      <c r="I193" s="126"/>
      <c r="J193" s="126"/>
      <c r="K193" s="128"/>
      <c r="L193" s="136">
        <v>1489900009856</v>
      </c>
      <c r="M193" s="136">
        <v>1489900009856</v>
      </c>
      <c r="N193" s="131">
        <f t="shared" si="0"/>
        <v>1</v>
      </c>
      <c r="O193" s="68">
        <f t="shared" si="1"/>
        <v>0</v>
      </c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132"/>
      <c r="AB193" s="132"/>
      <c r="AC193" s="132"/>
      <c r="AD193" s="132"/>
      <c r="AE193" s="132"/>
      <c r="AF193" s="132"/>
      <c r="AG193" s="132"/>
      <c r="AH193" s="132"/>
      <c r="AI193" s="132"/>
    </row>
    <row r="194" spans="1:35" ht="21.75" hidden="1" customHeight="1">
      <c r="A194" s="126">
        <v>9</v>
      </c>
      <c r="B194" s="127" t="s">
        <v>150</v>
      </c>
      <c r="C194" s="129">
        <v>0</v>
      </c>
      <c r="D194" s="129">
        <v>1</v>
      </c>
      <c r="E194" s="129">
        <v>0</v>
      </c>
      <c r="F194" s="129">
        <v>0</v>
      </c>
      <c r="G194" s="129">
        <v>0</v>
      </c>
      <c r="H194" s="198">
        <v>1</v>
      </c>
      <c r="I194" s="126"/>
      <c r="J194" s="126"/>
      <c r="K194" s="128"/>
      <c r="L194" s="137"/>
      <c r="M194" s="137"/>
      <c r="N194" s="131">
        <f t="shared" si="0"/>
        <v>0</v>
      </c>
      <c r="O194" s="68">
        <f t="shared" si="1"/>
        <v>1</v>
      </c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32"/>
      <c r="AC194" s="132"/>
      <c r="AD194" s="132"/>
      <c r="AE194" s="132"/>
      <c r="AF194" s="132"/>
      <c r="AG194" s="132"/>
      <c r="AH194" s="132"/>
      <c r="AI194" s="132"/>
    </row>
    <row r="195" spans="1:35" ht="21.75" hidden="1" customHeight="1">
      <c r="A195" s="138"/>
      <c r="B195" s="133" t="s">
        <v>149</v>
      </c>
      <c r="C195" s="135">
        <v>0</v>
      </c>
      <c r="D195" s="135">
        <v>1</v>
      </c>
      <c r="E195" s="135">
        <v>0</v>
      </c>
      <c r="F195" s="135">
        <v>0</v>
      </c>
      <c r="G195" s="135">
        <v>0</v>
      </c>
      <c r="H195" s="160">
        <v>1</v>
      </c>
      <c r="I195" s="138"/>
      <c r="J195" s="138"/>
      <c r="K195" s="134"/>
      <c r="L195" s="136">
        <v>1102000373302</v>
      </c>
      <c r="M195" s="136">
        <v>1102000373302</v>
      </c>
      <c r="N195" s="131">
        <f t="shared" si="0"/>
        <v>1</v>
      </c>
      <c r="O195" s="68">
        <f t="shared" si="1"/>
        <v>0</v>
      </c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</row>
    <row r="196" spans="1:35" ht="21.75" hidden="1" customHeight="1">
      <c r="A196" s="126">
        <v>10</v>
      </c>
      <c r="B196" s="127" t="s">
        <v>158</v>
      </c>
      <c r="C196" s="129">
        <v>0</v>
      </c>
      <c r="D196" s="129">
        <v>2</v>
      </c>
      <c r="E196" s="129">
        <v>0</v>
      </c>
      <c r="F196" s="129">
        <v>1</v>
      </c>
      <c r="G196" s="129">
        <v>0</v>
      </c>
      <c r="H196" s="198">
        <v>3</v>
      </c>
      <c r="I196" s="126"/>
      <c r="J196" s="126"/>
      <c r="K196" s="128"/>
      <c r="L196" s="137"/>
      <c r="M196" s="137"/>
      <c r="N196" s="131">
        <f t="shared" si="0"/>
        <v>0</v>
      </c>
      <c r="O196" s="68">
        <f t="shared" si="1"/>
        <v>3</v>
      </c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  <c r="AA196" s="132"/>
      <c r="AB196" s="132"/>
      <c r="AC196" s="132"/>
      <c r="AD196" s="132"/>
      <c r="AE196" s="132"/>
      <c r="AF196" s="132"/>
      <c r="AG196" s="132"/>
      <c r="AH196" s="132"/>
      <c r="AI196" s="132"/>
    </row>
    <row r="197" spans="1:35" ht="21.75" hidden="1" customHeight="1">
      <c r="A197" s="138"/>
      <c r="B197" s="133" t="s">
        <v>176</v>
      </c>
      <c r="C197" s="135">
        <v>0</v>
      </c>
      <c r="D197" s="135">
        <v>1</v>
      </c>
      <c r="E197" s="135">
        <v>0</v>
      </c>
      <c r="F197" s="135">
        <v>0</v>
      </c>
      <c r="G197" s="135">
        <v>0</v>
      </c>
      <c r="H197" s="160">
        <v>1</v>
      </c>
      <c r="I197" s="138"/>
      <c r="J197" s="138"/>
      <c r="K197" s="134"/>
      <c r="L197" s="136">
        <v>1529900042038</v>
      </c>
      <c r="M197" s="136">
        <v>1529900042038</v>
      </c>
      <c r="N197" s="131">
        <f t="shared" si="0"/>
        <v>1</v>
      </c>
      <c r="O197" s="68">
        <f t="shared" si="1"/>
        <v>0</v>
      </c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</row>
    <row r="198" spans="1:35" ht="21.75" hidden="1" customHeight="1">
      <c r="A198" s="138"/>
      <c r="B198" s="133" t="s">
        <v>181</v>
      </c>
      <c r="C198" s="135">
        <v>0</v>
      </c>
      <c r="D198" s="135">
        <v>1</v>
      </c>
      <c r="E198" s="135">
        <v>0</v>
      </c>
      <c r="F198" s="135">
        <v>0</v>
      </c>
      <c r="G198" s="135">
        <v>0</v>
      </c>
      <c r="H198" s="160">
        <v>1</v>
      </c>
      <c r="I198" s="138"/>
      <c r="J198" s="138"/>
      <c r="K198" s="134"/>
      <c r="L198" s="136">
        <v>3480300002573</v>
      </c>
      <c r="M198" s="136">
        <v>3480300002573</v>
      </c>
      <c r="N198" s="131">
        <f t="shared" si="0"/>
        <v>1</v>
      </c>
      <c r="O198" s="68">
        <f t="shared" si="1"/>
        <v>0</v>
      </c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</row>
    <row r="199" spans="1:35" ht="21.75" hidden="1" customHeight="1">
      <c r="A199" s="138"/>
      <c r="B199" s="133" t="s">
        <v>190</v>
      </c>
      <c r="C199" s="135">
        <v>0</v>
      </c>
      <c r="D199" s="135">
        <v>0</v>
      </c>
      <c r="E199" s="135">
        <v>0</v>
      </c>
      <c r="F199" s="135">
        <v>1</v>
      </c>
      <c r="G199" s="135">
        <v>0</v>
      </c>
      <c r="H199" s="160">
        <v>1</v>
      </c>
      <c r="I199" s="138"/>
      <c r="J199" s="138"/>
      <c r="K199" s="134"/>
      <c r="L199" s="136">
        <v>3429900063911</v>
      </c>
      <c r="M199" s="136">
        <v>3429900063911</v>
      </c>
      <c r="N199" s="131">
        <f t="shared" si="0"/>
        <v>1</v>
      </c>
      <c r="O199" s="68">
        <f t="shared" si="1"/>
        <v>0</v>
      </c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</row>
    <row r="200" spans="1:35" ht="21.75" hidden="1" customHeight="1">
      <c r="A200" s="138"/>
      <c r="B200" s="133"/>
      <c r="C200" s="135"/>
      <c r="D200" s="135"/>
      <c r="E200" s="135"/>
      <c r="F200" s="135"/>
      <c r="G200" s="135"/>
      <c r="H200" s="160">
        <v>0</v>
      </c>
      <c r="I200" s="138"/>
      <c r="J200" s="138"/>
      <c r="K200" s="134"/>
      <c r="L200" s="140"/>
      <c r="M200" s="140"/>
      <c r="N200" s="131">
        <f t="shared" si="0"/>
        <v>0</v>
      </c>
      <c r="O200" s="68">
        <f t="shared" si="1"/>
        <v>0</v>
      </c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</row>
    <row r="201" spans="1:35" ht="21.75" hidden="1" customHeight="1">
      <c r="A201" s="141" t="s">
        <v>191</v>
      </c>
      <c r="B201" s="141"/>
      <c r="C201" s="143">
        <v>10</v>
      </c>
      <c r="D201" s="143">
        <v>24</v>
      </c>
      <c r="E201" s="143">
        <v>3</v>
      </c>
      <c r="F201" s="145">
        <v>1</v>
      </c>
      <c r="G201" s="145">
        <v>0</v>
      </c>
      <c r="H201" s="199">
        <v>38</v>
      </c>
      <c r="I201" s="146"/>
      <c r="J201" s="76">
        <v>2</v>
      </c>
      <c r="K201" s="146" t="s">
        <v>51</v>
      </c>
      <c r="L201" s="56"/>
      <c r="M201" s="56"/>
      <c r="N201" s="68">
        <f t="shared" si="0"/>
        <v>0</v>
      </c>
      <c r="O201" s="68">
        <f t="shared" si="1"/>
        <v>38</v>
      </c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</row>
    <row r="202" spans="1:35" ht="21.75" customHeight="1">
      <c r="A202" s="141" t="s">
        <v>728</v>
      </c>
      <c r="B202" s="141"/>
      <c r="C202" s="143">
        <v>10</v>
      </c>
      <c r="D202" s="143">
        <v>19</v>
      </c>
      <c r="E202" s="143">
        <v>2</v>
      </c>
      <c r="F202" s="143">
        <v>0</v>
      </c>
      <c r="G202" s="143">
        <v>0</v>
      </c>
      <c r="H202" s="199">
        <v>31</v>
      </c>
      <c r="I202" s="146"/>
      <c r="J202" s="146"/>
      <c r="K202" s="146" t="s">
        <v>51</v>
      </c>
      <c r="L202" s="56"/>
      <c r="M202" s="56"/>
      <c r="N202" s="68">
        <f t="shared" si="0"/>
        <v>0</v>
      </c>
      <c r="O202" s="68">
        <f t="shared" si="1"/>
        <v>31</v>
      </c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</row>
    <row r="203" spans="1:35" ht="21.75" customHeight="1">
      <c r="A203" s="103">
        <v>1</v>
      </c>
      <c r="B203" s="104" t="s">
        <v>840</v>
      </c>
      <c r="C203" s="106">
        <v>1</v>
      </c>
      <c r="D203" s="106">
        <v>4</v>
      </c>
      <c r="E203" s="106">
        <v>0</v>
      </c>
      <c r="F203" s="106">
        <v>0</v>
      </c>
      <c r="G203" s="106">
        <v>0</v>
      </c>
      <c r="H203" s="197">
        <v>5</v>
      </c>
      <c r="I203" s="103"/>
      <c r="J203" s="103"/>
      <c r="K203" s="105"/>
      <c r="L203" s="58"/>
      <c r="M203" s="58"/>
      <c r="N203" s="68">
        <f t="shared" si="0"/>
        <v>0</v>
      </c>
      <c r="O203" s="68">
        <f t="shared" si="1"/>
        <v>5</v>
      </c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</row>
    <row r="204" spans="1:35" ht="21.75" hidden="1" customHeight="1">
      <c r="A204" s="97"/>
      <c r="B204" s="98" t="s">
        <v>730</v>
      </c>
      <c r="C204" s="100">
        <v>1</v>
      </c>
      <c r="D204" s="100">
        <v>0</v>
      </c>
      <c r="E204" s="100">
        <v>0</v>
      </c>
      <c r="F204" s="100">
        <v>0</v>
      </c>
      <c r="G204" s="100">
        <v>0</v>
      </c>
      <c r="H204" s="156">
        <v>1</v>
      </c>
      <c r="I204" s="97"/>
      <c r="J204" s="97"/>
      <c r="K204" s="99"/>
      <c r="L204" s="8">
        <v>3471500128059</v>
      </c>
      <c r="M204" s="8">
        <v>3471500128059</v>
      </c>
      <c r="N204" s="68">
        <f t="shared" si="0"/>
        <v>1</v>
      </c>
      <c r="O204" s="68">
        <f t="shared" si="1"/>
        <v>0</v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spans="1:35" ht="21.75" hidden="1" customHeight="1">
      <c r="A205" s="97"/>
      <c r="B205" s="98" t="s">
        <v>732</v>
      </c>
      <c r="C205" s="100">
        <v>0</v>
      </c>
      <c r="D205" s="100">
        <v>1</v>
      </c>
      <c r="E205" s="100">
        <v>0</v>
      </c>
      <c r="F205" s="100">
        <v>0</v>
      </c>
      <c r="G205" s="100">
        <v>0</v>
      </c>
      <c r="H205" s="156">
        <v>1</v>
      </c>
      <c r="I205" s="97"/>
      <c r="J205" s="97"/>
      <c r="K205" s="99"/>
      <c r="L205" s="8">
        <v>5470100097259</v>
      </c>
      <c r="M205" s="8">
        <v>5470100097259</v>
      </c>
      <c r="N205" s="68">
        <f t="shared" si="0"/>
        <v>1</v>
      </c>
      <c r="O205" s="68">
        <f t="shared" si="1"/>
        <v>0</v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spans="1:35" ht="21.75" hidden="1" customHeight="1">
      <c r="A206" s="97"/>
      <c r="B206" s="98" t="s">
        <v>203</v>
      </c>
      <c r="C206" s="100">
        <v>0</v>
      </c>
      <c r="D206" s="100">
        <v>1</v>
      </c>
      <c r="E206" s="100">
        <v>0</v>
      </c>
      <c r="F206" s="100">
        <v>0</v>
      </c>
      <c r="G206" s="100">
        <v>0</v>
      </c>
      <c r="H206" s="156">
        <v>1</v>
      </c>
      <c r="I206" s="97"/>
      <c r="J206" s="97"/>
      <c r="K206" s="99"/>
      <c r="L206" s="8">
        <v>1800100027955</v>
      </c>
      <c r="M206" s="8">
        <v>1800100027955</v>
      </c>
      <c r="N206" s="68">
        <f t="shared" si="0"/>
        <v>1</v>
      </c>
      <c r="O206" s="68">
        <f t="shared" si="1"/>
        <v>0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spans="1:35" ht="21.75" hidden="1" customHeight="1">
      <c r="A207" s="97"/>
      <c r="B207" s="98" t="s">
        <v>201</v>
      </c>
      <c r="C207" s="100">
        <v>0</v>
      </c>
      <c r="D207" s="100">
        <v>1</v>
      </c>
      <c r="E207" s="100">
        <v>0</v>
      </c>
      <c r="F207" s="100">
        <v>0</v>
      </c>
      <c r="G207" s="100">
        <v>0</v>
      </c>
      <c r="H207" s="156">
        <v>1</v>
      </c>
      <c r="I207" s="97"/>
      <c r="J207" s="97"/>
      <c r="K207" s="99"/>
      <c r="L207" s="8">
        <v>1410100008326</v>
      </c>
      <c r="M207" s="8">
        <v>1410100008326</v>
      </c>
      <c r="N207" s="68">
        <f t="shared" si="0"/>
        <v>1</v>
      </c>
      <c r="O207" s="68">
        <f t="shared" si="1"/>
        <v>0</v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spans="1:35" ht="21.75" hidden="1" customHeight="1">
      <c r="A208" s="97"/>
      <c r="B208" s="98" t="s">
        <v>204</v>
      </c>
      <c r="C208" s="100">
        <v>0</v>
      </c>
      <c r="D208" s="100">
        <v>1</v>
      </c>
      <c r="E208" s="100">
        <v>0</v>
      </c>
      <c r="F208" s="100">
        <v>0</v>
      </c>
      <c r="G208" s="100">
        <v>0</v>
      </c>
      <c r="H208" s="156">
        <v>1</v>
      </c>
      <c r="I208" s="97"/>
      <c r="J208" s="97"/>
      <c r="K208" s="99"/>
      <c r="L208" s="8">
        <v>3439900176465</v>
      </c>
      <c r="M208" s="8">
        <v>3439900176465</v>
      </c>
      <c r="N208" s="68">
        <f t="shared" si="0"/>
        <v>1</v>
      </c>
      <c r="O208" s="68">
        <f t="shared" si="1"/>
        <v>0</v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spans="1:35" ht="21.75" customHeight="1">
      <c r="A209" s="103">
        <v>2</v>
      </c>
      <c r="B209" s="104" t="s">
        <v>841</v>
      </c>
      <c r="C209" s="106">
        <v>2</v>
      </c>
      <c r="D209" s="106">
        <v>2</v>
      </c>
      <c r="E209" s="106">
        <v>1</v>
      </c>
      <c r="F209" s="106">
        <v>0</v>
      </c>
      <c r="G209" s="106">
        <v>0</v>
      </c>
      <c r="H209" s="197">
        <v>5</v>
      </c>
      <c r="I209" s="103"/>
      <c r="J209" s="103"/>
      <c r="K209" s="105"/>
      <c r="L209" s="58"/>
      <c r="M209" s="58"/>
      <c r="N209" s="68">
        <f t="shared" si="0"/>
        <v>0</v>
      </c>
      <c r="O209" s="68">
        <f t="shared" si="1"/>
        <v>5</v>
      </c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</row>
    <row r="210" spans="1:35" ht="21.75" hidden="1" customHeight="1">
      <c r="A210" s="97"/>
      <c r="B210" s="98" t="s">
        <v>733</v>
      </c>
      <c r="C210" s="100">
        <v>1</v>
      </c>
      <c r="D210" s="100">
        <v>0</v>
      </c>
      <c r="E210" s="100">
        <v>0</v>
      </c>
      <c r="F210" s="100">
        <v>0</v>
      </c>
      <c r="G210" s="100">
        <v>0</v>
      </c>
      <c r="H210" s="156">
        <v>1</v>
      </c>
      <c r="I210" s="153">
        <v>2562</v>
      </c>
      <c r="J210" s="97"/>
      <c r="K210" s="99" t="s">
        <v>788</v>
      </c>
      <c r="L210" s="8">
        <v>3409900352409</v>
      </c>
      <c r="M210" s="8">
        <v>3409900352409</v>
      </c>
      <c r="N210" s="68">
        <f t="shared" si="0"/>
        <v>1</v>
      </c>
      <c r="O210" s="68">
        <f t="shared" si="1"/>
        <v>0</v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spans="1:35" ht="21.75" hidden="1" customHeight="1">
      <c r="A211" s="97"/>
      <c r="B211" s="98" t="s">
        <v>734</v>
      </c>
      <c r="C211" s="100">
        <v>1</v>
      </c>
      <c r="D211" s="100">
        <v>0</v>
      </c>
      <c r="E211" s="100">
        <v>0</v>
      </c>
      <c r="F211" s="100">
        <v>0</v>
      </c>
      <c r="G211" s="100">
        <v>0</v>
      </c>
      <c r="H211" s="156">
        <v>1</v>
      </c>
      <c r="I211" s="97"/>
      <c r="J211" s="97"/>
      <c r="K211" s="99"/>
      <c r="L211" s="8">
        <v>3460500427276</v>
      </c>
      <c r="M211" s="8">
        <v>3460500427276</v>
      </c>
      <c r="N211" s="68">
        <f t="shared" si="0"/>
        <v>1</v>
      </c>
      <c r="O211" s="68">
        <f t="shared" si="1"/>
        <v>0</v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spans="1:35" ht="21.75" hidden="1" customHeight="1">
      <c r="A212" s="97"/>
      <c r="B212" s="98" t="s">
        <v>254</v>
      </c>
      <c r="C212" s="100">
        <v>0</v>
      </c>
      <c r="D212" s="100">
        <v>0</v>
      </c>
      <c r="E212" s="100">
        <v>1</v>
      </c>
      <c r="F212" s="100">
        <v>0</v>
      </c>
      <c r="G212" s="100">
        <v>0</v>
      </c>
      <c r="H212" s="156">
        <v>1</v>
      </c>
      <c r="I212" s="97"/>
      <c r="J212" s="97"/>
      <c r="K212" s="99"/>
      <c r="L212" s="8">
        <v>3400200007433</v>
      </c>
      <c r="M212" s="8">
        <v>3400200007433</v>
      </c>
      <c r="N212" s="68">
        <f t="shared" si="0"/>
        <v>1</v>
      </c>
      <c r="O212" s="68">
        <f t="shared" si="1"/>
        <v>0</v>
      </c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spans="1:35" ht="21.75" hidden="1" customHeight="1">
      <c r="A213" s="97"/>
      <c r="B213" s="98" t="s">
        <v>252</v>
      </c>
      <c r="C213" s="100">
        <v>0</v>
      </c>
      <c r="D213" s="100">
        <v>1</v>
      </c>
      <c r="E213" s="100">
        <v>0</v>
      </c>
      <c r="F213" s="100">
        <v>0</v>
      </c>
      <c r="G213" s="100">
        <v>0</v>
      </c>
      <c r="H213" s="156">
        <v>1</v>
      </c>
      <c r="I213" s="97"/>
      <c r="J213" s="97"/>
      <c r="K213" s="99"/>
      <c r="L213" s="8">
        <v>3470400491401</v>
      </c>
      <c r="M213" s="8">
        <v>3470400491401</v>
      </c>
      <c r="N213" s="68">
        <f t="shared" si="0"/>
        <v>1</v>
      </c>
      <c r="O213" s="68">
        <f t="shared" si="1"/>
        <v>0</v>
      </c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spans="1:35" ht="21.75" hidden="1" customHeight="1">
      <c r="A214" s="97"/>
      <c r="B214" s="98" t="s">
        <v>735</v>
      </c>
      <c r="C214" s="100">
        <v>0</v>
      </c>
      <c r="D214" s="100">
        <v>1</v>
      </c>
      <c r="E214" s="100">
        <v>0</v>
      </c>
      <c r="F214" s="100">
        <v>0</v>
      </c>
      <c r="G214" s="100">
        <v>0</v>
      </c>
      <c r="H214" s="156">
        <v>1</v>
      </c>
      <c r="I214" s="97"/>
      <c r="J214" s="97"/>
      <c r="K214" s="99"/>
      <c r="L214" s="8">
        <v>3440100294392</v>
      </c>
      <c r="M214" s="8">
        <v>3440100294392</v>
      </c>
      <c r="N214" s="68">
        <f t="shared" si="0"/>
        <v>1</v>
      </c>
      <c r="O214" s="68">
        <f t="shared" si="1"/>
        <v>0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spans="1:35" ht="21.75" customHeight="1">
      <c r="A215" s="103">
        <v>3</v>
      </c>
      <c r="B215" s="104" t="s">
        <v>842</v>
      </c>
      <c r="C215" s="106">
        <v>1</v>
      </c>
      <c r="D215" s="106">
        <v>1</v>
      </c>
      <c r="E215" s="106">
        <v>0</v>
      </c>
      <c r="F215" s="106">
        <v>0</v>
      </c>
      <c r="G215" s="106">
        <v>0</v>
      </c>
      <c r="H215" s="197">
        <v>2</v>
      </c>
      <c r="I215" s="103"/>
      <c r="J215" s="103"/>
      <c r="K215" s="105"/>
      <c r="L215" s="58"/>
      <c r="M215" s="58"/>
      <c r="N215" s="68">
        <f t="shared" si="0"/>
        <v>0</v>
      </c>
      <c r="O215" s="68">
        <f t="shared" si="1"/>
        <v>2</v>
      </c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</row>
    <row r="216" spans="1:35" ht="21.75" hidden="1" customHeight="1">
      <c r="A216" s="97"/>
      <c r="B216" s="98" t="s">
        <v>737</v>
      </c>
      <c r="C216" s="100">
        <v>1</v>
      </c>
      <c r="D216" s="100">
        <v>0</v>
      </c>
      <c r="E216" s="100">
        <v>0</v>
      </c>
      <c r="F216" s="100">
        <v>0</v>
      </c>
      <c r="G216" s="100">
        <v>0</v>
      </c>
      <c r="H216" s="156">
        <v>1</v>
      </c>
      <c r="I216" s="153">
        <v>2565</v>
      </c>
      <c r="J216" s="97"/>
      <c r="K216" s="99"/>
      <c r="L216" s="8">
        <v>3409900356617</v>
      </c>
      <c r="M216" s="8">
        <v>3409900356617</v>
      </c>
      <c r="N216" s="68">
        <f t="shared" si="0"/>
        <v>1</v>
      </c>
      <c r="O216" s="68">
        <f t="shared" si="1"/>
        <v>0</v>
      </c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spans="1:35" ht="21.75" hidden="1" customHeight="1">
      <c r="A217" s="97"/>
      <c r="B217" s="98" t="s">
        <v>730</v>
      </c>
      <c r="C217" s="100"/>
      <c r="D217" s="100"/>
      <c r="E217" s="100"/>
      <c r="F217" s="100"/>
      <c r="G217" s="100"/>
      <c r="H217" s="156">
        <v>0</v>
      </c>
      <c r="I217" s="97"/>
      <c r="J217" s="97"/>
      <c r="K217" s="99"/>
      <c r="L217" s="8">
        <v>3471500128059</v>
      </c>
      <c r="M217" s="8"/>
      <c r="N217" s="68">
        <f t="shared" si="0"/>
        <v>0</v>
      </c>
      <c r="O217" s="68">
        <f t="shared" si="1"/>
        <v>0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spans="1:35" ht="21.75" hidden="1" customHeight="1">
      <c r="A218" s="97"/>
      <c r="B218" s="98" t="s">
        <v>738</v>
      </c>
      <c r="C218" s="100"/>
      <c r="D218" s="100"/>
      <c r="E218" s="100"/>
      <c r="F218" s="100"/>
      <c r="G218" s="100"/>
      <c r="H218" s="156">
        <v>0</v>
      </c>
      <c r="I218" s="97"/>
      <c r="J218" s="97"/>
      <c r="K218" s="99"/>
      <c r="L218" s="8">
        <v>3470100637320</v>
      </c>
      <c r="M218" s="8"/>
      <c r="N218" s="68">
        <f t="shared" si="0"/>
        <v>0</v>
      </c>
      <c r="O218" s="68">
        <f t="shared" si="1"/>
        <v>0</v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spans="1:35" ht="21.75" hidden="1" customHeight="1">
      <c r="A219" s="97"/>
      <c r="B219" s="98" t="s">
        <v>739</v>
      </c>
      <c r="C219" s="100"/>
      <c r="D219" s="100"/>
      <c r="E219" s="100"/>
      <c r="F219" s="100"/>
      <c r="G219" s="100"/>
      <c r="H219" s="156">
        <v>0</v>
      </c>
      <c r="I219" s="97"/>
      <c r="J219" s="97"/>
      <c r="K219" s="99"/>
      <c r="L219" s="8">
        <v>1360500009037</v>
      </c>
      <c r="M219" s="8"/>
      <c r="N219" s="68">
        <f t="shared" si="0"/>
        <v>0</v>
      </c>
      <c r="O219" s="68">
        <f t="shared" si="1"/>
        <v>0</v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spans="1:35" ht="21.75" hidden="1" customHeight="1">
      <c r="A220" s="148"/>
      <c r="B220" s="149" t="s">
        <v>654</v>
      </c>
      <c r="C220" s="151">
        <v>0</v>
      </c>
      <c r="D220" s="154">
        <v>1</v>
      </c>
      <c r="E220" s="151">
        <v>0</v>
      </c>
      <c r="F220" s="151">
        <v>0</v>
      </c>
      <c r="G220" s="151">
        <v>0</v>
      </c>
      <c r="H220" s="196">
        <v>1</v>
      </c>
      <c r="I220" s="148"/>
      <c r="J220" s="148"/>
      <c r="K220" s="150" t="s">
        <v>496</v>
      </c>
      <c r="L220" s="92">
        <v>3460100100342</v>
      </c>
      <c r="M220" s="92">
        <v>3460100100342</v>
      </c>
      <c r="N220" s="152">
        <f t="shared" si="0"/>
        <v>1</v>
      </c>
      <c r="O220" s="152">
        <f t="shared" si="1"/>
        <v>0</v>
      </c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</row>
    <row r="221" spans="1:35" ht="21.75" customHeight="1">
      <c r="A221" s="103">
        <v>4</v>
      </c>
      <c r="B221" s="104" t="s">
        <v>843</v>
      </c>
      <c r="C221" s="106">
        <v>0</v>
      </c>
      <c r="D221" s="106">
        <v>4</v>
      </c>
      <c r="E221" s="106">
        <v>1</v>
      </c>
      <c r="F221" s="106">
        <v>0</v>
      </c>
      <c r="G221" s="106">
        <v>0</v>
      </c>
      <c r="H221" s="197">
        <v>5</v>
      </c>
      <c r="I221" s="103"/>
      <c r="J221" s="103"/>
      <c r="K221" s="105"/>
      <c r="L221" s="58"/>
      <c r="M221" s="58"/>
      <c r="N221" s="68">
        <f t="shared" si="0"/>
        <v>0</v>
      </c>
      <c r="O221" s="68">
        <f t="shared" si="1"/>
        <v>5</v>
      </c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</row>
    <row r="222" spans="1:35" ht="21.75" hidden="1" customHeight="1">
      <c r="A222" s="97"/>
      <c r="B222" s="98" t="s">
        <v>253</v>
      </c>
      <c r="C222" s="100">
        <v>0</v>
      </c>
      <c r="D222" s="100">
        <v>1</v>
      </c>
      <c r="E222" s="100">
        <v>0</v>
      </c>
      <c r="F222" s="100">
        <v>0</v>
      </c>
      <c r="G222" s="100">
        <v>0</v>
      </c>
      <c r="H222" s="156">
        <v>1</v>
      </c>
      <c r="I222" s="97"/>
      <c r="J222" s="97"/>
      <c r="K222" s="99"/>
      <c r="L222" s="8">
        <v>3480300049367</v>
      </c>
      <c r="M222" s="8">
        <v>3480300049367</v>
      </c>
      <c r="N222" s="68">
        <f t="shared" si="0"/>
        <v>1</v>
      </c>
      <c r="O222" s="68">
        <f t="shared" si="1"/>
        <v>0</v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spans="1:35" ht="21.75" hidden="1" customHeight="1">
      <c r="A223" s="97"/>
      <c r="B223" s="98" t="s">
        <v>210</v>
      </c>
      <c r="C223" s="100">
        <v>0</v>
      </c>
      <c r="D223" s="100">
        <v>1</v>
      </c>
      <c r="E223" s="100">
        <v>0</v>
      </c>
      <c r="F223" s="100">
        <v>0</v>
      </c>
      <c r="G223" s="100">
        <v>0</v>
      </c>
      <c r="H223" s="156">
        <v>1</v>
      </c>
      <c r="I223" s="97"/>
      <c r="J223" s="97"/>
      <c r="K223" s="99"/>
      <c r="L223" s="8">
        <v>1409900051836</v>
      </c>
      <c r="M223" s="8">
        <v>1409900051836</v>
      </c>
      <c r="N223" s="68">
        <f t="shared" si="0"/>
        <v>1</v>
      </c>
      <c r="O223" s="68">
        <f t="shared" si="1"/>
        <v>0</v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spans="1:35" ht="21.75" hidden="1" customHeight="1">
      <c r="A224" s="97"/>
      <c r="B224" s="98" t="s">
        <v>738</v>
      </c>
      <c r="C224" s="100">
        <v>0</v>
      </c>
      <c r="D224" s="100">
        <v>1</v>
      </c>
      <c r="E224" s="100">
        <v>0</v>
      </c>
      <c r="F224" s="100">
        <v>0</v>
      </c>
      <c r="G224" s="100">
        <v>0</v>
      </c>
      <c r="H224" s="156">
        <v>1</v>
      </c>
      <c r="I224" s="97"/>
      <c r="J224" s="97"/>
      <c r="K224" s="99"/>
      <c r="L224" s="8">
        <v>3470100637320</v>
      </c>
      <c r="M224" s="8">
        <v>3470100637320</v>
      </c>
      <c r="N224" s="68">
        <f t="shared" si="0"/>
        <v>1</v>
      </c>
      <c r="O224" s="68">
        <f t="shared" si="1"/>
        <v>0</v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spans="1:35" ht="21.75" hidden="1" customHeight="1">
      <c r="A225" s="97"/>
      <c r="B225" s="98" t="s">
        <v>226</v>
      </c>
      <c r="C225" s="100">
        <v>0</v>
      </c>
      <c r="D225" s="100">
        <v>1</v>
      </c>
      <c r="E225" s="100">
        <v>0</v>
      </c>
      <c r="F225" s="100">
        <v>0</v>
      </c>
      <c r="G225" s="100">
        <v>0</v>
      </c>
      <c r="H225" s="156">
        <v>1</v>
      </c>
      <c r="I225" s="97"/>
      <c r="J225" s="97"/>
      <c r="K225" s="99"/>
      <c r="L225" s="8">
        <v>1302000141779</v>
      </c>
      <c r="M225" s="8">
        <v>1302000141779</v>
      </c>
      <c r="N225" s="68">
        <f t="shared" si="0"/>
        <v>1</v>
      </c>
      <c r="O225" s="68">
        <f t="shared" si="1"/>
        <v>0</v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spans="1:35" ht="21.75" hidden="1" customHeight="1">
      <c r="A226" s="97"/>
      <c r="B226" s="98" t="s">
        <v>741</v>
      </c>
      <c r="C226" s="100">
        <v>0</v>
      </c>
      <c r="D226" s="100">
        <v>0</v>
      </c>
      <c r="E226" s="100">
        <v>1</v>
      </c>
      <c r="F226" s="100">
        <v>0</v>
      </c>
      <c r="G226" s="100">
        <v>0</v>
      </c>
      <c r="H226" s="156">
        <v>1</v>
      </c>
      <c r="I226" s="97"/>
      <c r="J226" s="97"/>
      <c r="K226" s="99"/>
      <c r="L226" s="8">
        <v>3470100837213</v>
      </c>
      <c r="M226" s="8">
        <v>3470100837213</v>
      </c>
      <c r="N226" s="68">
        <f t="shared" si="0"/>
        <v>1</v>
      </c>
      <c r="O226" s="68">
        <f t="shared" si="1"/>
        <v>0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spans="1:35" ht="21.75" customHeight="1">
      <c r="A227" s="103">
        <v>5</v>
      </c>
      <c r="B227" s="104" t="s">
        <v>845</v>
      </c>
      <c r="C227" s="106">
        <v>2</v>
      </c>
      <c r="D227" s="106">
        <v>3</v>
      </c>
      <c r="E227" s="106">
        <v>0</v>
      </c>
      <c r="F227" s="106">
        <v>0</v>
      </c>
      <c r="G227" s="106">
        <v>0</v>
      </c>
      <c r="H227" s="197">
        <v>5</v>
      </c>
      <c r="I227" s="103"/>
      <c r="J227" s="103"/>
      <c r="K227" s="105"/>
      <c r="L227" s="58"/>
      <c r="M227" s="58"/>
      <c r="N227" s="68">
        <f t="shared" si="0"/>
        <v>0</v>
      </c>
      <c r="O227" s="68">
        <f t="shared" si="1"/>
        <v>5</v>
      </c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</row>
    <row r="228" spans="1:35" ht="21.75" hidden="1" customHeight="1">
      <c r="A228" s="97"/>
      <c r="B228" s="98" t="s">
        <v>743</v>
      </c>
      <c r="C228" s="100">
        <v>1</v>
      </c>
      <c r="D228" s="100">
        <v>0</v>
      </c>
      <c r="E228" s="100">
        <v>0</v>
      </c>
      <c r="F228" s="100">
        <v>0</v>
      </c>
      <c r="G228" s="100">
        <v>0</v>
      </c>
      <c r="H228" s="156">
        <v>1</v>
      </c>
      <c r="I228" s="97"/>
      <c r="J228" s="97"/>
      <c r="K228" s="99"/>
      <c r="L228" s="8">
        <v>3450400080240</v>
      </c>
      <c r="M228" s="8">
        <v>3450400080240</v>
      </c>
      <c r="N228" s="68">
        <f t="shared" si="0"/>
        <v>1</v>
      </c>
      <c r="O228" s="68">
        <f t="shared" si="1"/>
        <v>0</v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spans="1:35" ht="21.75" hidden="1" customHeight="1">
      <c r="A229" s="97"/>
      <c r="B229" s="98" t="s">
        <v>228</v>
      </c>
      <c r="C229" s="100">
        <v>1</v>
      </c>
      <c r="D229" s="100">
        <v>0</v>
      </c>
      <c r="E229" s="100">
        <v>0</v>
      </c>
      <c r="F229" s="100">
        <v>0</v>
      </c>
      <c r="G229" s="100">
        <v>0</v>
      </c>
      <c r="H229" s="156">
        <v>1</v>
      </c>
      <c r="I229" s="97"/>
      <c r="J229" s="97"/>
      <c r="K229" s="99"/>
      <c r="L229" s="8">
        <v>3309901308943</v>
      </c>
      <c r="M229" s="8">
        <v>3309901308943</v>
      </c>
      <c r="N229" s="68">
        <f t="shared" si="0"/>
        <v>1</v>
      </c>
      <c r="O229" s="68">
        <f t="shared" si="1"/>
        <v>0</v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spans="1:35" ht="21.75" hidden="1" customHeight="1">
      <c r="A230" s="97"/>
      <c r="B230" s="98" t="s">
        <v>234</v>
      </c>
      <c r="C230" s="100">
        <v>0</v>
      </c>
      <c r="D230" s="100">
        <v>1</v>
      </c>
      <c r="E230" s="100">
        <v>0</v>
      </c>
      <c r="F230" s="100">
        <v>0</v>
      </c>
      <c r="G230" s="100">
        <v>0</v>
      </c>
      <c r="H230" s="156">
        <v>1</v>
      </c>
      <c r="I230" s="97"/>
      <c r="J230" s="97"/>
      <c r="K230" s="99"/>
      <c r="L230" s="8">
        <v>1409900195471</v>
      </c>
      <c r="M230" s="8">
        <v>1409900195471</v>
      </c>
      <c r="N230" s="68">
        <f t="shared" si="0"/>
        <v>1</v>
      </c>
      <c r="O230" s="68">
        <f t="shared" si="1"/>
        <v>0</v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spans="1:35" ht="21.75" hidden="1" customHeight="1">
      <c r="A231" s="97"/>
      <c r="B231" s="98" t="s">
        <v>744</v>
      </c>
      <c r="C231" s="100">
        <v>0</v>
      </c>
      <c r="D231" s="100">
        <v>1</v>
      </c>
      <c r="E231" s="100">
        <v>0</v>
      </c>
      <c r="F231" s="100">
        <v>0</v>
      </c>
      <c r="G231" s="100">
        <v>0</v>
      </c>
      <c r="H231" s="156">
        <v>1</v>
      </c>
      <c r="I231" s="97"/>
      <c r="J231" s="97"/>
      <c r="K231" s="99"/>
      <c r="L231" s="8">
        <v>3310200197683</v>
      </c>
      <c r="M231" s="8">
        <v>3310200197683</v>
      </c>
      <c r="N231" s="68">
        <f t="shared" si="0"/>
        <v>1</v>
      </c>
      <c r="O231" s="68">
        <f t="shared" si="1"/>
        <v>0</v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spans="1:35" ht="21.75" hidden="1" customHeight="1">
      <c r="A232" s="97"/>
      <c r="B232" s="98" t="s">
        <v>236</v>
      </c>
      <c r="C232" s="100">
        <v>0</v>
      </c>
      <c r="D232" s="100">
        <v>1</v>
      </c>
      <c r="E232" s="100">
        <v>0</v>
      </c>
      <c r="F232" s="100">
        <v>0</v>
      </c>
      <c r="G232" s="100">
        <v>0</v>
      </c>
      <c r="H232" s="156">
        <v>1</v>
      </c>
      <c r="I232" s="97"/>
      <c r="J232" s="97"/>
      <c r="K232" s="99"/>
      <c r="L232" s="8">
        <v>5450300001646</v>
      </c>
      <c r="M232" s="8">
        <v>5450300001646</v>
      </c>
      <c r="N232" s="68">
        <f t="shared" si="0"/>
        <v>1</v>
      </c>
      <c r="O232" s="68">
        <f t="shared" si="1"/>
        <v>0</v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spans="1:35" ht="21.75" customHeight="1">
      <c r="A233" s="103">
        <v>6</v>
      </c>
      <c r="B233" s="104" t="s">
        <v>846</v>
      </c>
      <c r="C233" s="106">
        <v>3</v>
      </c>
      <c r="D233" s="106">
        <v>1</v>
      </c>
      <c r="E233" s="106">
        <v>0</v>
      </c>
      <c r="F233" s="106">
        <v>0</v>
      </c>
      <c r="G233" s="106">
        <v>1</v>
      </c>
      <c r="H233" s="197">
        <v>5</v>
      </c>
      <c r="I233" s="103"/>
      <c r="J233" s="103"/>
      <c r="K233" s="105"/>
      <c r="L233" s="58"/>
      <c r="M233" s="58"/>
      <c r="N233" s="68">
        <f t="shared" si="0"/>
        <v>0</v>
      </c>
      <c r="O233" s="68">
        <f t="shared" si="1"/>
        <v>5</v>
      </c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</row>
    <row r="234" spans="1:35" ht="21.75" hidden="1" customHeight="1">
      <c r="A234" s="97"/>
      <c r="B234" s="98" t="s">
        <v>746</v>
      </c>
      <c r="C234" s="100">
        <v>0</v>
      </c>
      <c r="D234" s="100">
        <v>0</v>
      </c>
      <c r="E234" s="100">
        <v>0</v>
      </c>
      <c r="F234" s="100">
        <v>0</v>
      </c>
      <c r="G234" s="100">
        <v>1</v>
      </c>
      <c r="H234" s="156">
        <v>1</v>
      </c>
      <c r="I234" s="97"/>
      <c r="J234" s="97"/>
      <c r="K234" s="99"/>
      <c r="L234" s="8">
        <v>1489900022291</v>
      </c>
      <c r="M234" s="8">
        <v>1489900022291</v>
      </c>
      <c r="N234" s="68">
        <f t="shared" si="0"/>
        <v>1</v>
      </c>
      <c r="O234" s="68">
        <f t="shared" si="1"/>
        <v>0</v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spans="1:35" ht="21.75" hidden="1" customHeight="1">
      <c r="A235" s="97"/>
      <c r="B235" s="98" t="s">
        <v>747</v>
      </c>
      <c r="C235" s="100">
        <v>1</v>
      </c>
      <c r="D235" s="100">
        <v>0</v>
      </c>
      <c r="E235" s="100">
        <v>0</v>
      </c>
      <c r="F235" s="100">
        <v>0</v>
      </c>
      <c r="G235" s="100">
        <v>0</v>
      </c>
      <c r="H235" s="156">
        <v>1</v>
      </c>
      <c r="I235" s="97"/>
      <c r="J235" s="97"/>
      <c r="K235" s="99"/>
      <c r="L235" s="8">
        <v>3320900274621</v>
      </c>
      <c r="M235" s="8">
        <v>3320900274621</v>
      </c>
      <c r="N235" s="68">
        <f t="shared" si="0"/>
        <v>1</v>
      </c>
      <c r="O235" s="68">
        <f t="shared" si="1"/>
        <v>0</v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spans="1:35" ht="21.75" hidden="1" customHeight="1">
      <c r="A236" s="97"/>
      <c r="B236" s="98" t="s">
        <v>748</v>
      </c>
      <c r="C236" s="100">
        <v>0</v>
      </c>
      <c r="D236" s="100">
        <v>1</v>
      </c>
      <c r="E236" s="100">
        <v>0</v>
      </c>
      <c r="F236" s="100">
        <v>0</v>
      </c>
      <c r="G236" s="100">
        <v>0</v>
      </c>
      <c r="H236" s="156">
        <v>1</v>
      </c>
      <c r="I236" s="97"/>
      <c r="J236" s="97"/>
      <c r="K236" s="99"/>
      <c r="L236" s="8">
        <v>3479900196849</v>
      </c>
      <c r="M236" s="8">
        <v>3479900196849</v>
      </c>
      <c r="N236" s="68">
        <f t="shared" si="0"/>
        <v>1</v>
      </c>
      <c r="O236" s="68">
        <f t="shared" si="1"/>
        <v>0</v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spans="1:35" ht="21.75" hidden="1" customHeight="1">
      <c r="A237" s="97"/>
      <c r="B237" s="98" t="s">
        <v>218</v>
      </c>
      <c r="C237" s="100">
        <v>1</v>
      </c>
      <c r="D237" s="100">
        <v>0</v>
      </c>
      <c r="E237" s="100">
        <v>0</v>
      </c>
      <c r="F237" s="100">
        <v>0</v>
      </c>
      <c r="G237" s="100">
        <v>0</v>
      </c>
      <c r="H237" s="156">
        <v>1</v>
      </c>
      <c r="I237" s="97"/>
      <c r="J237" s="97"/>
      <c r="K237" s="99"/>
      <c r="L237" s="8">
        <v>3479900109784</v>
      </c>
      <c r="M237" s="8">
        <v>3479900109784</v>
      </c>
      <c r="N237" s="68">
        <f t="shared" si="0"/>
        <v>1</v>
      </c>
      <c r="O237" s="68">
        <f t="shared" si="1"/>
        <v>0</v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spans="1:35" ht="21.75" hidden="1" customHeight="1">
      <c r="A238" s="97"/>
      <c r="B238" s="98" t="s">
        <v>749</v>
      </c>
      <c r="C238" s="100">
        <v>1</v>
      </c>
      <c r="D238" s="100">
        <v>0</v>
      </c>
      <c r="E238" s="100">
        <v>0</v>
      </c>
      <c r="F238" s="100">
        <v>0</v>
      </c>
      <c r="G238" s="100">
        <v>0</v>
      </c>
      <c r="H238" s="156">
        <v>1</v>
      </c>
      <c r="I238" s="97"/>
      <c r="J238" s="97"/>
      <c r="K238" s="99"/>
      <c r="L238" s="8">
        <v>3349800081765</v>
      </c>
      <c r="M238" s="8">
        <v>3349800081765</v>
      </c>
      <c r="N238" s="68">
        <f t="shared" si="0"/>
        <v>1</v>
      </c>
      <c r="O238" s="68">
        <f t="shared" si="1"/>
        <v>0</v>
      </c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spans="1:35" ht="21.75" customHeight="1">
      <c r="A239" s="103">
        <v>7</v>
      </c>
      <c r="B239" s="104" t="s">
        <v>847</v>
      </c>
      <c r="C239" s="106">
        <v>1</v>
      </c>
      <c r="D239" s="106">
        <v>4</v>
      </c>
      <c r="E239" s="106">
        <v>0</v>
      </c>
      <c r="F239" s="106">
        <v>0</v>
      </c>
      <c r="G239" s="106">
        <v>0</v>
      </c>
      <c r="H239" s="197">
        <v>5</v>
      </c>
      <c r="I239" s="103"/>
      <c r="J239" s="103"/>
      <c r="K239" s="105"/>
      <c r="L239" s="58"/>
      <c r="M239" s="58"/>
      <c r="N239" s="68">
        <f t="shared" si="0"/>
        <v>0</v>
      </c>
      <c r="O239" s="68">
        <f t="shared" si="1"/>
        <v>5</v>
      </c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</row>
    <row r="240" spans="1:35" ht="21.75" hidden="1" customHeight="1">
      <c r="A240" s="97"/>
      <c r="B240" s="98" t="s">
        <v>244</v>
      </c>
      <c r="C240" s="100">
        <v>0</v>
      </c>
      <c r="D240" s="100">
        <v>1</v>
      </c>
      <c r="E240" s="100">
        <v>0</v>
      </c>
      <c r="F240" s="100">
        <v>0</v>
      </c>
      <c r="G240" s="100">
        <v>0</v>
      </c>
      <c r="H240" s="156">
        <v>1</v>
      </c>
      <c r="I240" s="97"/>
      <c r="J240" s="97"/>
      <c r="K240" s="99"/>
      <c r="L240" s="8">
        <v>1411300019594</v>
      </c>
      <c r="M240" s="8">
        <v>1411300019594</v>
      </c>
      <c r="N240" s="68">
        <f t="shared" si="0"/>
        <v>1</v>
      </c>
      <c r="O240" s="68">
        <f t="shared" si="1"/>
        <v>0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spans="1:35" ht="21.75" hidden="1" customHeight="1">
      <c r="A241" s="97"/>
      <c r="B241" s="98" t="s">
        <v>246</v>
      </c>
      <c r="C241" s="100">
        <v>0</v>
      </c>
      <c r="D241" s="100">
        <v>1</v>
      </c>
      <c r="E241" s="100">
        <v>0</v>
      </c>
      <c r="F241" s="100">
        <v>0</v>
      </c>
      <c r="G241" s="100">
        <v>0</v>
      </c>
      <c r="H241" s="156">
        <v>1</v>
      </c>
      <c r="I241" s="97"/>
      <c r="J241" s="97"/>
      <c r="K241" s="99"/>
      <c r="L241" s="8">
        <v>1450200114667</v>
      </c>
      <c r="M241" s="8">
        <v>1450200114667</v>
      </c>
      <c r="N241" s="68">
        <f t="shared" si="0"/>
        <v>1</v>
      </c>
      <c r="O241" s="68">
        <f t="shared" si="1"/>
        <v>0</v>
      </c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spans="1:35" ht="21.75" hidden="1" customHeight="1">
      <c r="A242" s="97"/>
      <c r="B242" s="98" t="s">
        <v>250</v>
      </c>
      <c r="C242" s="100">
        <v>0</v>
      </c>
      <c r="D242" s="100">
        <v>1</v>
      </c>
      <c r="E242" s="100">
        <v>0</v>
      </c>
      <c r="F242" s="100">
        <v>0</v>
      </c>
      <c r="G242" s="100">
        <v>0</v>
      </c>
      <c r="H242" s="156">
        <v>1</v>
      </c>
      <c r="I242" s="97"/>
      <c r="J242" s="97"/>
      <c r="K242" s="99"/>
      <c r="L242" s="8">
        <v>3470101221372</v>
      </c>
      <c r="M242" s="8">
        <v>3470101221372</v>
      </c>
      <c r="N242" s="68">
        <f t="shared" si="0"/>
        <v>1</v>
      </c>
      <c r="O242" s="68">
        <f t="shared" si="1"/>
        <v>0</v>
      </c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spans="1:35" ht="21.75" hidden="1" customHeight="1">
      <c r="A243" s="97"/>
      <c r="B243" s="98" t="s">
        <v>739</v>
      </c>
      <c r="C243" s="100">
        <v>0</v>
      </c>
      <c r="D243" s="100">
        <v>1</v>
      </c>
      <c r="E243" s="100">
        <v>0</v>
      </c>
      <c r="F243" s="100">
        <v>0</v>
      </c>
      <c r="G243" s="100">
        <v>0</v>
      </c>
      <c r="H243" s="156">
        <v>1</v>
      </c>
      <c r="I243" s="97"/>
      <c r="J243" s="97"/>
      <c r="K243" s="99"/>
      <c r="L243" s="8">
        <v>1360500009037</v>
      </c>
      <c r="M243" s="8">
        <v>1360500009037</v>
      </c>
      <c r="N243" s="68">
        <f t="shared" si="0"/>
        <v>1</v>
      </c>
      <c r="O243" s="68">
        <f t="shared" si="1"/>
        <v>0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spans="1:35" ht="21.75" hidden="1" customHeight="1">
      <c r="A244" s="148"/>
      <c r="B244" s="149" t="s">
        <v>752</v>
      </c>
      <c r="C244" s="154">
        <v>1</v>
      </c>
      <c r="D244" s="151">
        <v>0</v>
      </c>
      <c r="E244" s="151">
        <v>0</v>
      </c>
      <c r="F244" s="151">
        <v>0</v>
      </c>
      <c r="G244" s="151">
        <v>0</v>
      </c>
      <c r="H244" s="196">
        <v>1</v>
      </c>
      <c r="I244" s="148"/>
      <c r="J244" s="148"/>
      <c r="K244" s="150" t="s">
        <v>496</v>
      </c>
      <c r="L244" s="92">
        <v>3100300211230</v>
      </c>
      <c r="M244" s="92">
        <v>3100300211230</v>
      </c>
      <c r="N244" s="152">
        <f t="shared" si="0"/>
        <v>1</v>
      </c>
      <c r="O244" s="152">
        <f t="shared" si="1"/>
        <v>0</v>
      </c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</row>
    <row r="245" spans="1:35" ht="21.75" hidden="1" customHeight="1">
      <c r="A245" s="119"/>
      <c r="B245" s="120" t="s">
        <v>721</v>
      </c>
      <c r="C245" s="122">
        <v>0</v>
      </c>
      <c r="D245" s="122">
        <v>5</v>
      </c>
      <c r="E245" s="122">
        <v>1</v>
      </c>
      <c r="F245" s="122">
        <v>1</v>
      </c>
      <c r="G245" s="122">
        <v>0</v>
      </c>
      <c r="H245" s="200">
        <v>7</v>
      </c>
      <c r="I245" s="119"/>
      <c r="J245" s="119"/>
      <c r="K245" s="121" t="s">
        <v>51</v>
      </c>
      <c r="L245" s="123"/>
      <c r="M245" s="123"/>
      <c r="N245" s="124">
        <f t="shared" si="0"/>
        <v>0</v>
      </c>
      <c r="O245" s="68">
        <f t="shared" si="1"/>
        <v>7</v>
      </c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</row>
    <row r="246" spans="1:35" ht="21.75" hidden="1" customHeight="1">
      <c r="A246" s="126">
        <v>1</v>
      </c>
      <c r="B246" s="127" t="s">
        <v>209</v>
      </c>
      <c r="C246" s="129">
        <v>0</v>
      </c>
      <c r="D246" s="129">
        <v>0</v>
      </c>
      <c r="E246" s="129">
        <v>0</v>
      </c>
      <c r="F246" s="129">
        <v>1</v>
      </c>
      <c r="G246" s="129">
        <v>0</v>
      </c>
      <c r="H246" s="198">
        <v>1</v>
      </c>
      <c r="I246" s="126"/>
      <c r="J246" s="126"/>
      <c r="K246" s="128" t="s">
        <v>51</v>
      </c>
      <c r="L246" s="130"/>
      <c r="M246" s="130"/>
      <c r="N246" s="131">
        <f t="shared" si="0"/>
        <v>0</v>
      </c>
      <c r="O246" s="68">
        <f t="shared" si="1"/>
        <v>1</v>
      </c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132"/>
      <c r="AB246" s="132"/>
      <c r="AC246" s="132"/>
      <c r="AD246" s="132"/>
      <c r="AE246" s="132"/>
      <c r="AF246" s="132"/>
      <c r="AG246" s="132"/>
      <c r="AH246" s="132"/>
      <c r="AI246" s="132"/>
    </row>
    <row r="247" spans="1:35" ht="21.75" hidden="1" customHeight="1">
      <c r="A247" s="138"/>
      <c r="B247" s="133" t="s">
        <v>208</v>
      </c>
      <c r="C247" s="135">
        <v>0</v>
      </c>
      <c r="D247" s="135">
        <v>0</v>
      </c>
      <c r="E247" s="135">
        <v>0</v>
      </c>
      <c r="F247" s="135">
        <v>1</v>
      </c>
      <c r="G247" s="135">
        <v>0</v>
      </c>
      <c r="H247" s="160">
        <v>1</v>
      </c>
      <c r="I247" s="138"/>
      <c r="J247" s="138"/>
      <c r="K247" s="134"/>
      <c r="L247" s="136">
        <v>3470101377003</v>
      </c>
      <c r="M247" s="136">
        <v>3470101377003</v>
      </c>
      <c r="N247" s="131">
        <f t="shared" si="0"/>
        <v>1</v>
      </c>
      <c r="O247" s="68">
        <f t="shared" si="1"/>
        <v>0</v>
      </c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</row>
    <row r="248" spans="1:35" ht="21.75" hidden="1" customHeight="1">
      <c r="A248" s="126">
        <v>2</v>
      </c>
      <c r="B248" s="127" t="s">
        <v>213</v>
      </c>
      <c r="C248" s="129">
        <v>0</v>
      </c>
      <c r="D248" s="129">
        <v>3</v>
      </c>
      <c r="E248" s="129">
        <v>0</v>
      </c>
      <c r="F248" s="129">
        <v>0</v>
      </c>
      <c r="G248" s="129">
        <v>0</v>
      </c>
      <c r="H248" s="198">
        <v>3</v>
      </c>
      <c r="I248" s="126"/>
      <c r="J248" s="126"/>
      <c r="K248" s="128"/>
      <c r="L248" s="137"/>
      <c r="M248" s="137"/>
      <c r="N248" s="131">
        <f t="shared" si="0"/>
        <v>0</v>
      </c>
      <c r="O248" s="68">
        <f t="shared" si="1"/>
        <v>3</v>
      </c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  <c r="AA248" s="132"/>
      <c r="AB248" s="132"/>
      <c r="AC248" s="132"/>
      <c r="AD248" s="132"/>
      <c r="AE248" s="132"/>
      <c r="AF248" s="132"/>
      <c r="AG248" s="132"/>
      <c r="AH248" s="132"/>
      <c r="AI248" s="132"/>
    </row>
    <row r="249" spans="1:35" ht="21.75" hidden="1" customHeight="1">
      <c r="A249" s="138"/>
      <c r="B249" s="133" t="s">
        <v>219</v>
      </c>
      <c r="C249" s="135">
        <v>0</v>
      </c>
      <c r="D249" s="135">
        <v>1</v>
      </c>
      <c r="E249" s="135">
        <v>0</v>
      </c>
      <c r="F249" s="135">
        <v>0</v>
      </c>
      <c r="G249" s="135">
        <v>0</v>
      </c>
      <c r="H249" s="160">
        <v>1</v>
      </c>
      <c r="I249" s="138"/>
      <c r="J249" s="138"/>
      <c r="K249" s="134"/>
      <c r="L249" s="136">
        <v>1479900013179</v>
      </c>
      <c r="M249" s="136">
        <v>1479900013179</v>
      </c>
      <c r="N249" s="131">
        <f t="shared" si="0"/>
        <v>1</v>
      </c>
      <c r="O249" s="68">
        <f t="shared" si="1"/>
        <v>0</v>
      </c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</row>
    <row r="250" spans="1:35" ht="21.75" hidden="1" customHeight="1">
      <c r="A250" s="138"/>
      <c r="B250" s="133" t="s">
        <v>220</v>
      </c>
      <c r="C250" s="135">
        <v>0</v>
      </c>
      <c r="D250" s="135">
        <v>1</v>
      </c>
      <c r="E250" s="135">
        <v>0</v>
      </c>
      <c r="F250" s="135">
        <v>0</v>
      </c>
      <c r="G250" s="135">
        <v>0</v>
      </c>
      <c r="H250" s="160">
        <v>1</v>
      </c>
      <c r="I250" s="138"/>
      <c r="J250" s="138"/>
      <c r="K250" s="134"/>
      <c r="L250" s="136">
        <v>3409900229747</v>
      </c>
      <c r="M250" s="136">
        <v>3409900229747</v>
      </c>
      <c r="N250" s="131">
        <f t="shared" si="0"/>
        <v>1</v>
      </c>
      <c r="O250" s="68">
        <f t="shared" si="1"/>
        <v>0</v>
      </c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</row>
    <row r="251" spans="1:35" ht="21.75" hidden="1" customHeight="1">
      <c r="A251" s="138"/>
      <c r="B251" s="133" t="s">
        <v>223</v>
      </c>
      <c r="C251" s="135">
        <v>0</v>
      </c>
      <c r="D251" s="135">
        <v>1</v>
      </c>
      <c r="E251" s="135">
        <v>0</v>
      </c>
      <c r="F251" s="135">
        <v>0</v>
      </c>
      <c r="G251" s="135">
        <v>0</v>
      </c>
      <c r="H251" s="160">
        <v>1</v>
      </c>
      <c r="I251" s="138"/>
      <c r="J251" s="153">
        <v>1</v>
      </c>
      <c r="K251" s="134"/>
      <c r="L251" s="136">
        <v>3520800151232</v>
      </c>
      <c r="M251" s="136">
        <v>3520800151232</v>
      </c>
      <c r="N251" s="131">
        <f t="shared" si="0"/>
        <v>1</v>
      </c>
      <c r="O251" s="68">
        <f t="shared" si="1"/>
        <v>0</v>
      </c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</row>
    <row r="252" spans="1:35" ht="21.75" hidden="1" customHeight="1">
      <c r="A252" s="126">
        <v>3</v>
      </c>
      <c r="B252" s="127" t="s">
        <v>239</v>
      </c>
      <c r="C252" s="129">
        <v>0</v>
      </c>
      <c r="D252" s="129">
        <v>2</v>
      </c>
      <c r="E252" s="129">
        <v>1</v>
      </c>
      <c r="F252" s="129">
        <v>0</v>
      </c>
      <c r="G252" s="129">
        <v>0</v>
      </c>
      <c r="H252" s="198">
        <v>3</v>
      </c>
      <c r="I252" s="126"/>
      <c r="J252" s="126"/>
      <c r="K252" s="128"/>
      <c r="L252" s="137"/>
      <c r="M252" s="137"/>
      <c r="N252" s="131">
        <f t="shared" si="0"/>
        <v>0</v>
      </c>
      <c r="O252" s="68">
        <f t="shared" si="1"/>
        <v>3</v>
      </c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132"/>
      <c r="AB252" s="132"/>
      <c r="AC252" s="132"/>
      <c r="AD252" s="132"/>
      <c r="AE252" s="132"/>
      <c r="AF252" s="132"/>
      <c r="AG252" s="132"/>
      <c r="AH252" s="132"/>
      <c r="AI252" s="132"/>
    </row>
    <row r="253" spans="1:35" ht="21.75" hidden="1" customHeight="1">
      <c r="A253" s="138"/>
      <c r="B253" s="133" t="s">
        <v>243</v>
      </c>
      <c r="C253" s="135">
        <v>0</v>
      </c>
      <c r="D253" s="135">
        <v>1</v>
      </c>
      <c r="E253" s="135">
        <v>0</v>
      </c>
      <c r="F253" s="135">
        <v>0</v>
      </c>
      <c r="G253" s="135">
        <v>0</v>
      </c>
      <c r="H253" s="160">
        <v>1</v>
      </c>
      <c r="I253" s="138"/>
      <c r="J253" s="138"/>
      <c r="K253" s="134"/>
      <c r="L253" s="136">
        <v>1309900731412</v>
      </c>
      <c r="M253" s="136">
        <v>1309900731412</v>
      </c>
      <c r="N253" s="131">
        <f t="shared" si="0"/>
        <v>1</v>
      </c>
      <c r="O253" s="68">
        <f t="shared" si="1"/>
        <v>0</v>
      </c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</row>
    <row r="254" spans="1:35" ht="21.75" hidden="1" customHeight="1">
      <c r="A254" s="138"/>
      <c r="B254" s="133" t="s">
        <v>247</v>
      </c>
      <c r="C254" s="135">
        <v>0</v>
      </c>
      <c r="D254" s="135">
        <v>1</v>
      </c>
      <c r="E254" s="135">
        <v>0</v>
      </c>
      <c r="F254" s="135">
        <v>0</v>
      </c>
      <c r="G254" s="135">
        <v>0</v>
      </c>
      <c r="H254" s="160">
        <v>1</v>
      </c>
      <c r="I254" s="138"/>
      <c r="J254" s="153">
        <v>1</v>
      </c>
      <c r="K254" s="134"/>
      <c r="L254" s="136">
        <v>1461200023875</v>
      </c>
      <c r="M254" s="136">
        <v>1461200023875</v>
      </c>
      <c r="N254" s="131">
        <f t="shared" si="0"/>
        <v>1</v>
      </c>
      <c r="O254" s="68">
        <f t="shared" si="1"/>
        <v>0</v>
      </c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</row>
    <row r="255" spans="1:35" ht="21.75" hidden="1" customHeight="1">
      <c r="A255" s="138"/>
      <c r="B255" s="133" t="s">
        <v>257</v>
      </c>
      <c r="C255" s="135">
        <v>0</v>
      </c>
      <c r="D255" s="135">
        <v>0</v>
      </c>
      <c r="E255" s="135">
        <v>1</v>
      </c>
      <c r="F255" s="135">
        <v>0</v>
      </c>
      <c r="G255" s="135">
        <v>0</v>
      </c>
      <c r="H255" s="160">
        <v>1</v>
      </c>
      <c r="I255" s="138"/>
      <c r="J255" s="138"/>
      <c r="K255" s="134"/>
      <c r="L255" s="136" t="s">
        <v>256</v>
      </c>
      <c r="M255" s="136" t="s">
        <v>256</v>
      </c>
      <c r="N255" s="131">
        <f t="shared" si="0"/>
        <v>1</v>
      </c>
      <c r="O255" s="68">
        <f t="shared" si="1"/>
        <v>0</v>
      </c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</row>
    <row r="256" spans="1:35" ht="21.75" hidden="1" customHeight="1">
      <c r="A256" s="141" t="s">
        <v>259</v>
      </c>
      <c r="B256" s="141"/>
      <c r="C256" s="143">
        <v>10</v>
      </c>
      <c r="D256" s="143">
        <v>31</v>
      </c>
      <c r="E256" s="143">
        <v>2</v>
      </c>
      <c r="F256" s="145">
        <v>4</v>
      </c>
      <c r="G256" s="145">
        <v>0</v>
      </c>
      <c r="H256" s="199">
        <v>47</v>
      </c>
      <c r="I256" s="146"/>
      <c r="J256" s="76">
        <v>3</v>
      </c>
      <c r="K256" s="146" t="s">
        <v>51</v>
      </c>
      <c r="L256" s="56"/>
      <c r="M256" s="56"/>
      <c r="N256" s="68">
        <f t="shared" si="0"/>
        <v>0</v>
      </c>
      <c r="O256" s="68">
        <f t="shared" si="1"/>
        <v>47</v>
      </c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</row>
    <row r="257" spans="1:35" ht="21.75" customHeight="1">
      <c r="A257" s="141" t="s">
        <v>756</v>
      </c>
      <c r="B257" s="141"/>
      <c r="C257" s="143">
        <v>6</v>
      </c>
      <c r="D257" s="143">
        <v>17</v>
      </c>
      <c r="E257" s="143">
        <v>0</v>
      </c>
      <c r="F257" s="143">
        <v>0</v>
      </c>
      <c r="G257" s="143">
        <v>0</v>
      </c>
      <c r="H257" s="143">
        <v>23</v>
      </c>
      <c r="I257" s="146"/>
      <c r="J257" s="146"/>
      <c r="K257" s="146" t="s">
        <v>51</v>
      </c>
      <c r="L257" s="56"/>
      <c r="M257" s="56"/>
      <c r="N257" s="68">
        <f t="shared" si="0"/>
        <v>0</v>
      </c>
      <c r="O257" s="68">
        <f t="shared" si="1"/>
        <v>23</v>
      </c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</row>
    <row r="258" spans="1:35" ht="21.75" customHeight="1">
      <c r="A258" s="103">
        <v>1</v>
      </c>
      <c r="B258" s="104" t="s">
        <v>850</v>
      </c>
      <c r="C258" s="106">
        <v>0</v>
      </c>
      <c r="D258" s="106">
        <v>6</v>
      </c>
      <c r="E258" s="106">
        <v>0</v>
      </c>
      <c r="F258" s="106">
        <v>0</v>
      </c>
      <c r="G258" s="106">
        <v>0</v>
      </c>
      <c r="H258" s="197">
        <v>6</v>
      </c>
      <c r="I258" s="103"/>
      <c r="J258" s="103"/>
      <c r="K258" s="105" t="s">
        <v>51</v>
      </c>
      <c r="L258" s="58"/>
      <c r="M258" s="58"/>
      <c r="N258" s="68">
        <f t="shared" si="0"/>
        <v>0</v>
      </c>
      <c r="O258" s="68">
        <f t="shared" si="1"/>
        <v>6</v>
      </c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</row>
    <row r="259" spans="1:35" ht="21.75" hidden="1" customHeight="1">
      <c r="A259" s="97"/>
      <c r="B259" s="98" t="s">
        <v>285</v>
      </c>
      <c r="C259" s="100">
        <v>0</v>
      </c>
      <c r="D259" s="100">
        <v>1</v>
      </c>
      <c r="E259" s="100">
        <v>0</v>
      </c>
      <c r="F259" s="100">
        <v>0</v>
      </c>
      <c r="G259" s="100">
        <v>0</v>
      </c>
      <c r="H259" s="156">
        <v>1</v>
      </c>
      <c r="I259" s="97"/>
      <c r="J259" s="97"/>
      <c r="K259" s="99"/>
      <c r="L259" s="8">
        <v>3470600356711</v>
      </c>
      <c r="M259" s="8">
        <v>3470600356711</v>
      </c>
      <c r="N259" s="68">
        <f t="shared" si="0"/>
        <v>1</v>
      </c>
      <c r="O259" s="68">
        <f t="shared" si="1"/>
        <v>0</v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spans="1:35" ht="21.75" hidden="1" customHeight="1">
      <c r="A260" s="97"/>
      <c r="B260" s="98" t="s">
        <v>286</v>
      </c>
      <c r="C260" s="100">
        <v>0</v>
      </c>
      <c r="D260" s="100">
        <v>1</v>
      </c>
      <c r="E260" s="100">
        <v>0</v>
      </c>
      <c r="F260" s="100">
        <v>0</v>
      </c>
      <c r="G260" s="100">
        <v>0</v>
      </c>
      <c r="H260" s="156">
        <v>1</v>
      </c>
      <c r="I260" s="97"/>
      <c r="J260" s="97"/>
      <c r="K260" s="99"/>
      <c r="L260" s="8">
        <v>3471100497723</v>
      </c>
      <c r="M260" s="8">
        <v>3471100497723</v>
      </c>
      <c r="N260" s="68">
        <f t="shared" si="0"/>
        <v>1</v>
      </c>
      <c r="O260" s="68">
        <f t="shared" si="1"/>
        <v>0</v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spans="1:35" ht="21.75" hidden="1" customHeight="1">
      <c r="A261" s="97"/>
      <c r="B261" s="98" t="s">
        <v>277</v>
      </c>
      <c r="C261" s="100">
        <v>0</v>
      </c>
      <c r="D261" s="100">
        <v>1</v>
      </c>
      <c r="E261" s="100">
        <v>0</v>
      </c>
      <c r="F261" s="100">
        <v>0</v>
      </c>
      <c r="G261" s="100">
        <v>0</v>
      </c>
      <c r="H261" s="156">
        <v>1</v>
      </c>
      <c r="I261" s="97"/>
      <c r="J261" s="97"/>
      <c r="K261" s="99"/>
      <c r="L261" s="8">
        <v>1411600100516</v>
      </c>
      <c r="M261" s="8">
        <v>1411600100516</v>
      </c>
      <c r="N261" s="68">
        <f t="shared" si="0"/>
        <v>1</v>
      </c>
      <c r="O261" s="68">
        <f t="shared" si="1"/>
        <v>0</v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spans="1:35" ht="21.75" hidden="1" customHeight="1">
      <c r="A262" s="97"/>
      <c r="B262" s="98" t="s">
        <v>287</v>
      </c>
      <c r="C262" s="100">
        <v>0</v>
      </c>
      <c r="D262" s="100">
        <v>1</v>
      </c>
      <c r="E262" s="100">
        <v>0</v>
      </c>
      <c r="F262" s="100">
        <v>0</v>
      </c>
      <c r="G262" s="100">
        <v>0</v>
      </c>
      <c r="H262" s="156">
        <v>1</v>
      </c>
      <c r="I262" s="97"/>
      <c r="J262" s="97"/>
      <c r="K262" s="99"/>
      <c r="L262" s="8">
        <v>3480100194410</v>
      </c>
      <c r="M262" s="8">
        <v>3480100194410</v>
      </c>
      <c r="N262" s="68">
        <f t="shared" si="0"/>
        <v>1</v>
      </c>
      <c r="O262" s="68">
        <f t="shared" si="1"/>
        <v>0</v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spans="1:35" ht="21.75" hidden="1" customHeight="1">
      <c r="A263" s="97"/>
      <c r="B263" s="98" t="s">
        <v>281</v>
      </c>
      <c r="C263" s="100">
        <v>0</v>
      </c>
      <c r="D263" s="100">
        <v>1</v>
      </c>
      <c r="E263" s="100">
        <v>0</v>
      </c>
      <c r="F263" s="100">
        <v>0</v>
      </c>
      <c r="G263" s="100">
        <v>0</v>
      </c>
      <c r="H263" s="156">
        <v>1</v>
      </c>
      <c r="I263" s="97"/>
      <c r="J263" s="97"/>
      <c r="K263" s="99"/>
      <c r="L263" s="8">
        <v>1480700028484</v>
      </c>
      <c r="M263" s="8">
        <v>1480700028484</v>
      </c>
      <c r="N263" s="68">
        <f t="shared" si="0"/>
        <v>1</v>
      </c>
      <c r="O263" s="68">
        <f t="shared" si="1"/>
        <v>0</v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spans="1:35" ht="21.75" hidden="1" customHeight="1">
      <c r="A264" s="97"/>
      <c r="B264" s="98" t="s">
        <v>283</v>
      </c>
      <c r="C264" s="100">
        <v>0</v>
      </c>
      <c r="D264" s="100">
        <v>1</v>
      </c>
      <c r="E264" s="100">
        <v>0</v>
      </c>
      <c r="F264" s="100">
        <v>0</v>
      </c>
      <c r="G264" s="100">
        <v>0</v>
      </c>
      <c r="H264" s="156">
        <v>1</v>
      </c>
      <c r="I264" s="97"/>
      <c r="J264" s="97"/>
      <c r="K264" s="99"/>
      <c r="L264" s="8">
        <v>3419900023367</v>
      </c>
      <c r="M264" s="8">
        <v>3419900023367</v>
      </c>
      <c r="N264" s="68">
        <f t="shared" si="0"/>
        <v>1</v>
      </c>
      <c r="O264" s="68">
        <f t="shared" si="1"/>
        <v>0</v>
      </c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spans="1:35" ht="21.75" customHeight="1">
      <c r="A265" s="103">
        <v>2</v>
      </c>
      <c r="B265" s="104" t="s">
        <v>851</v>
      </c>
      <c r="C265" s="106">
        <v>1</v>
      </c>
      <c r="D265" s="106">
        <v>5</v>
      </c>
      <c r="E265" s="106">
        <v>0</v>
      </c>
      <c r="F265" s="106">
        <v>0</v>
      </c>
      <c r="G265" s="106">
        <v>0</v>
      </c>
      <c r="H265" s="197">
        <v>6</v>
      </c>
      <c r="I265" s="103"/>
      <c r="J265" s="103"/>
      <c r="K265" s="105"/>
      <c r="L265" s="58"/>
      <c r="M265" s="58"/>
      <c r="N265" s="68">
        <f t="shared" si="0"/>
        <v>0</v>
      </c>
      <c r="O265" s="68">
        <f t="shared" si="1"/>
        <v>6</v>
      </c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</row>
    <row r="266" spans="1:35" ht="21.75" hidden="1" customHeight="1">
      <c r="A266" s="97"/>
      <c r="B266" s="98" t="s">
        <v>296</v>
      </c>
      <c r="C266" s="100">
        <v>0</v>
      </c>
      <c r="D266" s="100">
        <v>1</v>
      </c>
      <c r="E266" s="100">
        <v>0</v>
      </c>
      <c r="F266" s="100">
        <v>0</v>
      </c>
      <c r="G266" s="100">
        <v>0</v>
      </c>
      <c r="H266" s="156">
        <v>1</v>
      </c>
      <c r="I266" s="97"/>
      <c r="J266" s="97"/>
      <c r="K266" s="99"/>
      <c r="L266" s="8">
        <v>3400500491608</v>
      </c>
      <c r="M266" s="8">
        <v>3400500491608</v>
      </c>
      <c r="N266" s="68">
        <f t="shared" si="0"/>
        <v>1</v>
      </c>
      <c r="O266" s="68">
        <f t="shared" si="1"/>
        <v>0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spans="1:35" ht="21.75" hidden="1" customHeight="1">
      <c r="A267" s="97"/>
      <c r="B267" s="98" t="s">
        <v>758</v>
      </c>
      <c r="C267" s="100">
        <v>1</v>
      </c>
      <c r="D267" s="100">
        <v>0</v>
      </c>
      <c r="E267" s="100">
        <v>0</v>
      </c>
      <c r="F267" s="100">
        <v>0</v>
      </c>
      <c r="G267" s="100">
        <v>0</v>
      </c>
      <c r="H267" s="156">
        <v>1</v>
      </c>
      <c r="I267" s="97"/>
      <c r="J267" s="97"/>
      <c r="K267" s="99"/>
      <c r="L267" s="8">
        <v>3450101405368</v>
      </c>
      <c r="M267" s="8">
        <v>3450101405368</v>
      </c>
      <c r="N267" s="68">
        <f t="shared" si="0"/>
        <v>1</v>
      </c>
      <c r="O267" s="68">
        <f t="shared" si="1"/>
        <v>0</v>
      </c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spans="1:35" ht="21.75" hidden="1" customHeight="1">
      <c r="A268" s="97"/>
      <c r="B268" s="98" t="s">
        <v>300</v>
      </c>
      <c r="C268" s="100">
        <v>0</v>
      </c>
      <c r="D268" s="100">
        <v>1</v>
      </c>
      <c r="E268" s="100">
        <v>0</v>
      </c>
      <c r="F268" s="100">
        <v>0</v>
      </c>
      <c r="G268" s="100">
        <v>0</v>
      </c>
      <c r="H268" s="156">
        <v>1</v>
      </c>
      <c r="I268" s="97"/>
      <c r="J268" s="97"/>
      <c r="K268" s="99"/>
      <c r="L268" s="8">
        <v>3470600055109</v>
      </c>
      <c r="M268" s="8">
        <v>3470600055109</v>
      </c>
      <c r="N268" s="68">
        <f t="shared" si="0"/>
        <v>1</v>
      </c>
      <c r="O268" s="68">
        <f t="shared" si="1"/>
        <v>0</v>
      </c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spans="1:35" ht="21.75" hidden="1" customHeight="1">
      <c r="A269" s="97"/>
      <c r="B269" s="98" t="s">
        <v>298</v>
      </c>
      <c r="C269" s="100">
        <v>0</v>
      </c>
      <c r="D269" s="100">
        <v>1</v>
      </c>
      <c r="E269" s="100">
        <v>0</v>
      </c>
      <c r="F269" s="100">
        <v>0</v>
      </c>
      <c r="G269" s="100">
        <v>0</v>
      </c>
      <c r="H269" s="156">
        <v>1</v>
      </c>
      <c r="I269" s="97"/>
      <c r="J269" s="97"/>
      <c r="K269" s="99"/>
      <c r="L269" s="8">
        <v>3460600544827</v>
      </c>
      <c r="M269" s="8">
        <v>3460600544827</v>
      </c>
      <c r="N269" s="68">
        <f t="shared" si="0"/>
        <v>1</v>
      </c>
      <c r="O269" s="68">
        <f t="shared" si="1"/>
        <v>0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spans="1:35" ht="21.75" hidden="1" customHeight="1">
      <c r="A270" s="97"/>
      <c r="B270" s="98" t="s">
        <v>759</v>
      </c>
      <c r="C270" s="100">
        <v>0</v>
      </c>
      <c r="D270" s="100">
        <v>1</v>
      </c>
      <c r="E270" s="100">
        <v>0</v>
      </c>
      <c r="F270" s="100">
        <v>0</v>
      </c>
      <c r="G270" s="100">
        <v>0</v>
      </c>
      <c r="H270" s="156">
        <v>1</v>
      </c>
      <c r="I270" s="97"/>
      <c r="J270" s="97"/>
      <c r="K270" s="99"/>
      <c r="L270" s="8">
        <v>3479900017243</v>
      </c>
      <c r="M270" s="8">
        <v>3479900017243</v>
      </c>
      <c r="N270" s="68">
        <f t="shared" si="0"/>
        <v>1</v>
      </c>
      <c r="O270" s="68">
        <f t="shared" si="1"/>
        <v>0</v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spans="1:35" ht="21.75" hidden="1" customHeight="1">
      <c r="A271" s="97"/>
      <c r="B271" s="98" t="s">
        <v>295</v>
      </c>
      <c r="C271" s="100">
        <v>0</v>
      </c>
      <c r="D271" s="100">
        <v>1</v>
      </c>
      <c r="E271" s="100">
        <v>0</v>
      </c>
      <c r="F271" s="100">
        <v>0</v>
      </c>
      <c r="G271" s="100">
        <v>0</v>
      </c>
      <c r="H271" s="156">
        <v>1</v>
      </c>
      <c r="I271" s="97"/>
      <c r="J271" s="97"/>
      <c r="K271" s="99"/>
      <c r="L271" s="8">
        <v>3100502602701</v>
      </c>
      <c r="M271" s="8">
        <v>3100502602701</v>
      </c>
      <c r="N271" s="68">
        <f t="shared" si="0"/>
        <v>1</v>
      </c>
      <c r="O271" s="68">
        <f t="shared" si="1"/>
        <v>0</v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spans="1:35" ht="21.75" customHeight="1">
      <c r="A272" s="103">
        <v>3</v>
      </c>
      <c r="B272" s="104" t="s">
        <v>852</v>
      </c>
      <c r="C272" s="106">
        <v>2</v>
      </c>
      <c r="D272" s="106">
        <v>4</v>
      </c>
      <c r="E272" s="106">
        <v>0</v>
      </c>
      <c r="F272" s="106">
        <v>0</v>
      </c>
      <c r="G272" s="106">
        <v>0</v>
      </c>
      <c r="H272" s="197">
        <v>6</v>
      </c>
      <c r="I272" s="103"/>
      <c r="J272" s="103"/>
      <c r="K272" s="105"/>
      <c r="L272" s="58"/>
      <c r="M272" s="58"/>
      <c r="N272" s="68">
        <f t="shared" si="0"/>
        <v>0</v>
      </c>
      <c r="O272" s="68">
        <f t="shared" si="1"/>
        <v>6</v>
      </c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</row>
    <row r="273" spans="1:35" ht="21.75" hidden="1" customHeight="1">
      <c r="A273" s="97"/>
      <c r="B273" s="98" t="s">
        <v>297</v>
      </c>
      <c r="C273" s="100">
        <v>0</v>
      </c>
      <c r="D273" s="100">
        <v>1</v>
      </c>
      <c r="E273" s="100">
        <v>0</v>
      </c>
      <c r="F273" s="100">
        <v>0</v>
      </c>
      <c r="G273" s="100">
        <v>0</v>
      </c>
      <c r="H273" s="156">
        <v>1</v>
      </c>
      <c r="I273" s="97"/>
      <c r="J273" s="97"/>
      <c r="K273" s="99"/>
      <c r="L273" s="8">
        <v>3410601154160</v>
      </c>
      <c r="M273" s="8">
        <v>3410601154160</v>
      </c>
      <c r="N273" s="68">
        <f t="shared" si="0"/>
        <v>1</v>
      </c>
      <c r="O273" s="68">
        <f t="shared" si="1"/>
        <v>0</v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spans="1:35" ht="21.75" hidden="1" customHeight="1">
      <c r="A274" s="97"/>
      <c r="B274" s="98" t="s">
        <v>304</v>
      </c>
      <c r="C274" s="100">
        <v>0</v>
      </c>
      <c r="D274" s="100">
        <v>1</v>
      </c>
      <c r="E274" s="100">
        <v>0</v>
      </c>
      <c r="F274" s="100">
        <v>0</v>
      </c>
      <c r="G274" s="100">
        <v>0</v>
      </c>
      <c r="H274" s="156">
        <v>1</v>
      </c>
      <c r="I274" s="97"/>
      <c r="J274" s="97"/>
      <c r="K274" s="99"/>
      <c r="L274" s="8">
        <v>3480300750413</v>
      </c>
      <c r="M274" s="8">
        <v>3480300750413</v>
      </c>
      <c r="N274" s="68">
        <f t="shared" si="0"/>
        <v>1</v>
      </c>
      <c r="O274" s="68">
        <f t="shared" si="1"/>
        <v>0</v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spans="1:35" ht="21.75" hidden="1" customHeight="1">
      <c r="A275" s="97"/>
      <c r="B275" s="98" t="s">
        <v>288</v>
      </c>
      <c r="C275" s="100">
        <v>1</v>
      </c>
      <c r="D275" s="100">
        <v>0</v>
      </c>
      <c r="E275" s="100">
        <v>0</v>
      </c>
      <c r="F275" s="100">
        <v>0</v>
      </c>
      <c r="G275" s="100">
        <v>0</v>
      </c>
      <c r="H275" s="156">
        <v>1</v>
      </c>
      <c r="I275" s="97"/>
      <c r="J275" s="97"/>
      <c r="K275" s="99"/>
      <c r="L275" s="8">
        <v>3440800073852</v>
      </c>
      <c r="M275" s="8">
        <v>3440800073852</v>
      </c>
      <c r="N275" s="68">
        <f t="shared" si="0"/>
        <v>1</v>
      </c>
      <c r="O275" s="68">
        <f t="shared" si="1"/>
        <v>0</v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spans="1:35" ht="21.75" hidden="1" customHeight="1">
      <c r="A276" s="97"/>
      <c r="B276" s="98" t="s">
        <v>302</v>
      </c>
      <c r="C276" s="100">
        <v>0</v>
      </c>
      <c r="D276" s="100">
        <v>1</v>
      </c>
      <c r="E276" s="100">
        <v>0</v>
      </c>
      <c r="F276" s="100">
        <v>0</v>
      </c>
      <c r="G276" s="100">
        <v>0</v>
      </c>
      <c r="H276" s="156">
        <v>1</v>
      </c>
      <c r="I276" s="97"/>
      <c r="J276" s="97"/>
      <c r="K276" s="99"/>
      <c r="L276" s="8">
        <v>3480300026057</v>
      </c>
      <c r="M276" s="8">
        <v>3480300026057</v>
      </c>
      <c r="N276" s="68">
        <f t="shared" si="0"/>
        <v>1</v>
      </c>
      <c r="O276" s="68">
        <f t="shared" si="1"/>
        <v>0</v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spans="1:35" ht="21.75" hidden="1" customHeight="1">
      <c r="A277" s="97"/>
      <c r="B277" s="98" t="s">
        <v>761</v>
      </c>
      <c r="C277" s="100">
        <v>1</v>
      </c>
      <c r="D277" s="100">
        <v>0</v>
      </c>
      <c r="E277" s="100">
        <v>0</v>
      </c>
      <c r="F277" s="100">
        <v>0</v>
      </c>
      <c r="G277" s="100">
        <v>0</v>
      </c>
      <c r="H277" s="156">
        <v>1</v>
      </c>
      <c r="I277" s="97"/>
      <c r="J277" s="97"/>
      <c r="K277" s="99"/>
      <c r="L277" s="8">
        <v>3479900059442</v>
      </c>
      <c r="M277" s="8">
        <v>3479900059442</v>
      </c>
      <c r="N277" s="68">
        <f t="shared" si="0"/>
        <v>1</v>
      </c>
      <c r="O277" s="68">
        <f t="shared" si="1"/>
        <v>0</v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spans="1:35" ht="21.75" hidden="1" customHeight="1">
      <c r="A278" s="97"/>
      <c r="B278" s="98" t="s">
        <v>299</v>
      </c>
      <c r="C278" s="100">
        <v>0</v>
      </c>
      <c r="D278" s="100">
        <v>1</v>
      </c>
      <c r="E278" s="100">
        <v>0</v>
      </c>
      <c r="F278" s="100">
        <v>0</v>
      </c>
      <c r="G278" s="100">
        <v>0</v>
      </c>
      <c r="H278" s="156">
        <v>1</v>
      </c>
      <c r="I278" s="97"/>
      <c r="J278" s="97"/>
      <c r="K278" s="99"/>
      <c r="L278" s="8">
        <v>3470300039817</v>
      </c>
      <c r="M278" s="8">
        <v>3470300039817</v>
      </c>
      <c r="N278" s="68">
        <f t="shared" si="0"/>
        <v>1</v>
      </c>
      <c r="O278" s="68">
        <f t="shared" si="1"/>
        <v>0</v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spans="1:35" ht="21.75" customHeight="1">
      <c r="A279" s="103">
        <v>4</v>
      </c>
      <c r="B279" s="104" t="s">
        <v>853</v>
      </c>
      <c r="C279" s="106">
        <v>3</v>
      </c>
      <c r="D279" s="106">
        <v>2</v>
      </c>
      <c r="E279" s="106">
        <v>0</v>
      </c>
      <c r="F279" s="106">
        <v>0</v>
      </c>
      <c r="G279" s="106">
        <v>0</v>
      </c>
      <c r="H279" s="197">
        <v>5</v>
      </c>
      <c r="I279" s="103"/>
      <c r="J279" s="103"/>
      <c r="K279" s="105"/>
      <c r="L279" s="58"/>
      <c r="M279" s="58"/>
      <c r="N279" s="68">
        <f t="shared" si="0"/>
        <v>0</v>
      </c>
      <c r="O279" s="68">
        <f t="shared" si="1"/>
        <v>5</v>
      </c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</row>
    <row r="280" spans="1:35" ht="21.75" hidden="1" customHeight="1">
      <c r="A280" s="97"/>
      <c r="B280" s="98" t="s">
        <v>763</v>
      </c>
      <c r="C280" s="100">
        <v>0</v>
      </c>
      <c r="D280" s="100">
        <v>1</v>
      </c>
      <c r="E280" s="100">
        <v>0</v>
      </c>
      <c r="F280" s="100">
        <v>0</v>
      </c>
      <c r="G280" s="100">
        <v>0</v>
      </c>
      <c r="H280" s="156">
        <v>1</v>
      </c>
      <c r="I280" s="97"/>
      <c r="J280" s="97"/>
      <c r="K280" s="99"/>
      <c r="L280" s="8">
        <v>1471000022603</v>
      </c>
      <c r="M280" s="8">
        <v>1471000022603</v>
      </c>
      <c r="N280" s="68">
        <f t="shared" si="0"/>
        <v>1</v>
      </c>
      <c r="O280" s="68">
        <f t="shared" si="1"/>
        <v>0</v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spans="1:35" ht="21.75" hidden="1" customHeight="1">
      <c r="A281" s="97"/>
      <c r="B281" s="98" t="s">
        <v>287</v>
      </c>
      <c r="C281" s="100"/>
      <c r="D281" s="100"/>
      <c r="E281" s="100"/>
      <c r="F281" s="100"/>
      <c r="G281" s="100"/>
      <c r="H281" s="156">
        <v>0</v>
      </c>
      <c r="I281" s="97"/>
      <c r="J281" s="97"/>
      <c r="K281" s="99"/>
      <c r="L281" s="8">
        <v>3480100194410</v>
      </c>
      <c r="M281" s="8"/>
      <c r="N281" s="68">
        <f t="shared" si="0"/>
        <v>0</v>
      </c>
      <c r="O281" s="68">
        <f t="shared" si="1"/>
        <v>0</v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spans="1:35" ht="21.75" hidden="1" customHeight="1">
      <c r="A282" s="97"/>
      <c r="B282" s="98" t="s">
        <v>309</v>
      </c>
      <c r="C282" s="100">
        <v>1</v>
      </c>
      <c r="D282" s="100">
        <v>0</v>
      </c>
      <c r="E282" s="100">
        <v>0</v>
      </c>
      <c r="F282" s="100">
        <v>0</v>
      </c>
      <c r="G282" s="100">
        <v>0</v>
      </c>
      <c r="H282" s="156">
        <v>1</v>
      </c>
      <c r="I282" s="97"/>
      <c r="J282" s="97"/>
      <c r="K282" s="99"/>
      <c r="L282" s="8">
        <v>3461300281295</v>
      </c>
      <c r="M282" s="8">
        <v>3461300281295</v>
      </c>
      <c r="N282" s="68">
        <f t="shared" si="0"/>
        <v>1</v>
      </c>
      <c r="O282" s="68">
        <f t="shared" si="1"/>
        <v>0</v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spans="1:35" ht="21.75" hidden="1" customHeight="1">
      <c r="A283" s="97"/>
      <c r="B283" s="98" t="s">
        <v>764</v>
      </c>
      <c r="C283" s="100">
        <v>1</v>
      </c>
      <c r="D283" s="100">
        <v>0</v>
      </c>
      <c r="E283" s="100">
        <v>0</v>
      </c>
      <c r="F283" s="100">
        <v>0</v>
      </c>
      <c r="G283" s="100">
        <v>0</v>
      </c>
      <c r="H283" s="156">
        <v>1</v>
      </c>
      <c r="I283" s="97"/>
      <c r="J283" s="97"/>
      <c r="K283" s="99"/>
      <c r="L283" s="8">
        <v>3489900013272</v>
      </c>
      <c r="M283" s="8">
        <v>3489900013272</v>
      </c>
      <c r="N283" s="68">
        <f t="shared" si="0"/>
        <v>1</v>
      </c>
      <c r="O283" s="68">
        <f t="shared" si="1"/>
        <v>0</v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spans="1:35" ht="21.75" hidden="1" customHeight="1">
      <c r="A284" s="97"/>
      <c r="B284" s="98" t="s">
        <v>765</v>
      </c>
      <c r="C284" s="100">
        <v>1</v>
      </c>
      <c r="D284" s="100">
        <v>0</v>
      </c>
      <c r="E284" s="100">
        <v>0</v>
      </c>
      <c r="F284" s="100">
        <v>0</v>
      </c>
      <c r="G284" s="100">
        <v>0</v>
      </c>
      <c r="H284" s="156">
        <v>1</v>
      </c>
      <c r="I284" s="97"/>
      <c r="J284" s="97"/>
      <c r="K284" s="99"/>
      <c r="L284" s="8">
        <v>3409900118139</v>
      </c>
      <c r="M284" s="8">
        <v>3409900118139</v>
      </c>
      <c r="N284" s="68">
        <f t="shared" si="0"/>
        <v>1</v>
      </c>
      <c r="O284" s="68">
        <f t="shared" si="1"/>
        <v>0</v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spans="1:35" ht="21.75" hidden="1" customHeight="1">
      <c r="A285" s="97"/>
      <c r="B285" s="98" t="s">
        <v>325</v>
      </c>
      <c r="C285" s="100">
        <v>0</v>
      </c>
      <c r="D285" s="100">
        <v>1</v>
      </c>
      <c r="E285" s="100">
        <v>0</v>
      </c>
      <c r="F285" s="100">
        <v>0</v>
      </c>
      <c r="G285" s="100">
        <v>0</v>
      </c>
      <c r="H285" s="156">
        <v>1</v>
      </c>
      <c r="I285" s="97"/>
      <c r="J285" s="97"/>
      <c r="K285" s="99"/>
      <c r="L285" s="8">
        <v>3479900194927</v>
      </c>
      <c r="M285" s="8">
        <v>3479900194927</v>
      </c>
      <c r="N285" s="68">
        <f t="shared" si="0"/>
        <v>1</v>
      </c>
      <c r="O285" s="68">
        <f t="shared" si="1"/>
        <v>0</v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spans="1:35" ht="21.75" hidden="1" customHeight="1">
      <c r="A286" s="119"/>
      <c r="B286" s="120" t="s">
        <v>721</v>
      </c>
      <c r="C286" s="122">
        <v>4</v>
      </c>
      <c r="D286" s="122">
        <v>14</v>
      </c>
      <c r="E286" s="122">
        <v>2</v>
      </c>
      <c r="F286" s="122">
        <v>4</v>
      </c>
      <c r="G286" s="122">
        <v>0</v>
      </c>
      <c r="H286" s="200">
        <v>24</v>
      </c>
      <c r="I286" s="119"/>
      <c r="J286" s="119"/>
      <c r="K286" s="121" t="s">
        <v>51</v>
      </c>
      <c r="L286" s="123"/>
      <c r="M286" s="123"/>
      <c r="N286" s="124">
        <f t="shared" si="0"/>
        <v>0</v>
      </c>
      <c r="O286" s="68">
        <f t="shared" si="1"/>
        <v>24</v>
      </c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</row>
    <row r="287" spans="1:35" ht="21.75" hidden="1" customHeight="1">
      <c r="A287" s="126">
        <v>1</v>
      </c>
      <c r="B287" s="127" t="s">
        <v>263</v>
      </c>
      <c r="C287" s="129">
        <v>0</v>
      </c>
      <c r="D287" s="129">
        <v>0</v>
      </c>
      <c r="E287" s="129">
        <v>1</v>
      </c>
      <c r="F287" s="129">
        <v>0</v>
      </c>
      <c r="G287" s="129">
        <v>0</v>
      </c>
      <c r="H287" s="198">
        <v>1</v>
      </c>
      <c r="I287" s="126"/>
      <c r="J287" s="126"/>
      <c r="K287" s="128" t="s">
        <v>51</v>
      </c>
      <c r="L287" s="130"/>
      <c r="M287" s="130"/>
      <c r="N287" s="131">
        <f t="shared" si="0"/>
        <v>0</v>
      </c>
      <c r="O287" s="68">
        <f t="shared" si="1"/>
        <v>1</v>
      </c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  <c r="AA287" s="132"/>
      <c r="AB287" s="132"/>
      <c r="AC287" s="132"/>
      <c r="AD287" s="132"/>
      <c r="AE287" s="132"/>
      <c r="AF287" s="132"/>
      <c r="AG287" s="132"/>
      <c r="AH287" s="132"/>
      <c r="AI287" s="132"/>
    </row>
    <row r="288" spans="1:35" ht="21.75" hidden="1" customHeight="1">
      <c r="A288" s="126"/>
      <c r="B288" s="133" t="s">
        <v>262</v>
      </c>
      <c r="C288" s="135">
        <v>0</v>
      </c>
      <c r="D288" s="135">
        <v>0</v>
      </c>
      <c r="E288" s="135">
        <v>1</v>
      </c>
      <c r="F288" s="135">
        <v>0</v>
      </c>
      <c r="G288" s="135">
        <v>0</v>
      </c>
      <c r="H288" s="160">
        <v>1</v>
      </c>
      <c r="I288" s="126"/>
      <c r="J288" s="126"/>
      <c r="K288" s="134"/>
      <c r="L288" s="140" t="s">
        <v>261</v>
      </c>
      <c r="M288" s="140" t="s">
        <v>261</v>
      </c>
      <c r="N288" s="131">
        <f t="shared" si="0"/>
        <v>1</v>
      </c>
      <c r="O288" s="68">
        <f t="shared" si="1"/>
        <v>0</v>
      </c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  <c r="AA288" s="132"/>
      <c r="AB288" s="132"/>
      <c r="AC288" s="132"/>
      <c r="AD288" s="132"/>
      <c r="AE288" s="132"/>
      <c r="AF288" s="132"/>
      <c r="AG288" s="132"/>
      <c r="AH288" s="132"/>
      <c r="AI288" s="132"/>
    </row>
    <row r="289" spans="1:35" ht="21.75" hidden="1" customHeight="1">
      <c r="A289" s="126">
        <v>2</v>
      </c>
      <c r="B289" s="127" t="s">
        <v>266</v>
      </c>
      <c r="C289" s="129">
        <v>2</v>
      </c>
      <c r="D289" s="129">
        <v>4</v>
      </c>
      <c r="E289" s="129">
        <v>0</v>
      </c>
      <c r="F289" s="129">
        <v>0</v>
      </c>
      <c r="G289" s="129">
        <v>0</v>
      </c>
      <c r="H289" s="198">
        <v>6</v>
      </c>
      <c r="I289" s="126"/>
      <c r="J289" s="126"/>
      <c r="K289" s="134"/>
      <c r="L289" s="130"/>
      <c r="M289" s="130"/>
      <c r="N289" s="131">
        <f t="shared" si="0"/>
        <v>0</v>
      </c>
      <c r="O289" s="68">
        <f t="shared" si="1"/>
        <v>6</v>
      </c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  <c r="AA289" s="132"/>
      <c r="AB289" s="132"/>
      <c r="AC289" s="132"/>
      <c r="AD289" s="132"/>
      <c r="AE289" s="132"/>
      <c r="AF289" s="132"/>
      <c r="AG289" s="132"/>
      <c r="AH289" s="132"/>
      <c r="AI289" s="132"/>
    </row>
    <row r="290" spans="1:35" ht="21.75" hidden="1" customHeight="1">
      <c r="A290" s="126"/>
      <c r="B290" s="133" t="s">
        <v>273</v>
      </c>
      <c r="C290" s="135">
        <v>1</v>
      </c>
      <c r="D290" s="135">
        <v>0</v>
      </c>
      <c r="E290" s="135">
        <v>0</v>
      </c>
      <c r="F290" s="135">
        <v>0</v>
      </c>
      <c r="G290" s="135">
        <v>0</v>
      </c>
      <c r="H290" s="160">
        <v>1</v>
      </c>
      <c r="I290" s="126"/>
      <c r="J290" s="126"/>
      <c r="K290" s="134"/>
      <c r="L290" s="140">
        <v>3410100281673</v>
      </c>
      <c r="M290" s="140">
        <v>3410100281673</v>
      </c>
      <c r="N290" s="131">
        <f t="shared" si="0"/>
        <v>1</v>
      </c>
      <c r="O290" s="68">
        <f t="shared" si="1"/>
        <v>0</v>
      </c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  <c r="AA290" s="132"/>
      <c r="AB290" s="132"/>
      <c r="AC290" s="132"/>
      <c r="AD290" s="132"/>
      <c r="AE290" s="132"/>
      <c r="AF290" s="132"/>
      <c r="AG290" s="132"/>
      <c r="AH290" s="132"/>
      <c r="AI290" s="132"/>
    </row>
    <row r="291" spans="1:35" ht="21.75" hidden="1" customHeight="1">
      <c r="A291" s="126"/>
      <c r="B291" s="133" t="s">
        <v>274</v>
      </c>
      <c r="C291" s="135">
        <v>1</v>
      </c>
      <c r="D291" s="135">
        <v>0</v>
      </c>
      <c r="E291" s="135">
        <v>0</v>
      </c>
      <c r="F291" s="135">
        <v>0</v>
      </c>
      <c r="G291" s="135">
        <v>0</v>
      </c>
      <c r="H291" s="160">
        <v>1</v>
      </c>
      <c r="I291" s="126"/>
      <c r="J291" s="126"/>
      <c r="K291" s="134"/>
      <c r="L291" s="140">
        <v>3471300158159</v>
      </c>
      <c r="M291" s="140">
        <v>3471300158159</v>
      </c>
      <c r="N291" s="131">
        <f t="shared" si="0"/>
        <v>1</v>
      </c>
      <c r="O291" s="68">
        <f t="shared" si="1"/>
        <v>0</v>
      </c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  <c r="AA291" s="132"/>
      <c r="AB291" s="132"/>
      <c r="AC291" s="132"/>
      <c r="AD291" s="132"/>
      <c r="AE291" s="132"/>
      <c r="AF291" s="132"/>
      <c r="AG291" s="132"/>
      <c r="AH291" s="132"/>
      <c r="AI291" s="132"/>
    </row>
    <row r="292" spans="1:35" ht="21.75" hidden="1" customHeight="1">
      <c r="A292" s="126"/>
      <c r="B292" s="133" t="s">
        <v>276</v>
      </c>
      <c r="C292" s="135">
        <v>0</v>
      </c>
      <c r="D292" s="135">
        <v>1</v>
      </c>
      <c r="E292" s="135">
        <v>0</v>
      </c>
      <c r="F292" s="135">
        <v>0</v>
      </c>
      <c r="G292" s="135">
        <v>0</v>
      </c>
      <c r="H292" s="160">
        <v>1</v>
      </c>
      <c r="I292" s="126"/>
      <c r="J292" s="126"/>
      <c r="K292" s="134"/>
      <c r="L292" s="140">
        <v>1410900048632</v>
      </c>
      <c r="M292" s="140">
        <v>1410900048632</v>
      </c>
      <c r="N292" s="131">
        <f t="shared" si="0"/>
        <v>1</v>
      </c>
      <c r="O292" s="68">
        <f t="shared" si="1"/>
        <v>0</v>
      </c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  <c r="AA292" s="132"/>
      <c r="AB292" s="132"/>
      <c r="AC292" s="132"/>
      <c r="AD292" s="132"/>
      <c r="AE292" s="132"/>
      <c r="AF292" s="132"/>
      <c r="AG292" s="132"/>
      <c r="AH292" s="132"/>
      <c r="AI292" s="132"/>
    </row>
    <row r="293" spans="1:35" ht="21.75" hidden="1" customHeight="1">
      <c r="A293" s="126"/>
      <c r="B293" s="133" t="s">
        <v>280</v>
      </c>
      <c r="C293" s="135">
        <v>0</v>
      </c>
      <c r="D293" s="135">
        <v>1</v>
      </c>
      <c r="E293" s="135">
        <v>0</v>
      </c>
      <c r="F293" s="135">
        <v>0</v>
      </c>
      <c r="G293" s="135">
        <v>0</v>
      </c>
      <c r="H293" s="160">
        <v>1</v>
      </c>
      <c r="I293" s="126"/>
      <c r="J293" s="155">
        <v>1</v>
      </c>
      <c r="K293" s="134"/>
      <c r="L293" s="140">
        <v>1479900017689</v>
      </c>
      <c r="M293" s="140">
        <v>1479900017689</v>
      </c>
      <c r="N293" s="131">
        <f t="shared" si="0"/>
        <v>1</v>
      </c>
      <c r="O293" s="68">
        <f t="shared" si="1"/>
        <v>0</v>
      </c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  <c r="AA293" s="132"/>
      <c r="AB293" s="132"/>
      <c r="AC293" s="132"/>
      <c r="AD293" s="132"/>
      <c r="AE293" s="132"/>
      <c r="AF293" s="132"/>
      <c r="AG293" s="132"/>
      <c r="AH293" s="132"/>
      <c r="AI293" s="132"/>
    </row>
    <row r="294" spans="1:35" ht="21.75" hidden="1" customHeight="1">
      <c r="A294" s="126"/>
      <c r="B294" s="133" t="s">
        <v>282</v>
      </c>
      <c r="C294" s="135">
        <v>0</v>
      </c>
      <c r="D294" s="135">
        <v>1</v>
      </c>
      <c r="E294" s="135">
        <v>0</v>
      </c>
      <c r="F294" s="135">
        <v>0</v>
      </c>
      <c r="G294" s="135">
        <v>0</v>
      </c>
      <c r="H294" s="160">
        <v>1</v>
      </c>
      <c r="I294" s="126"/>
      <c r="J294" s="126"/>
      <c r="K294" s="134"/>
      <c r="L294" s="140">
        <v>3140500078908</v>
      </c>
      <c r="M294" s="140">
        <v>3140500078908</v>
      </c>
      <c r="N294" s="131">
        <f t="shared" si="0"/>
        <v>1</v>
      </c>
      <c r="O294" s="68">
        <f t="shared" si="1"/>
        <v>0</v>
      </c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  <c r="AA294" s="132"/>
      <c r="AB294" s="132"/>
      <c r="AC294" s="132"/>
      <c r="AD294" s="132"/>
      <c r="AE294" s="132"/>
      <c r="AF294" s="132"/>
      <c r="AG294" s="132"/>
      <c r="AH294" s="132"/>
      <c r="AI294" s="132"/>
    </row>
    <row r="295" spans="1:35" ht="21.75" hidden="1" customHeight="1">
      <c r="A295" s="126"/>
      <c r="B295" s="133" t="s">
        <v>284</v>
      </c>
      <c r="C295" s="135">
        <v>0</v>
      </c>
      <c r="D295" s="135">
        <v>1</v>
      </c>
      <c r="E295" s="135">
        <v>0</v>
      </c>
      <c r="F295" s="135">
        <v>0</v>
      </c>
      <c r="G295" s="135">
        <v>0</v>
      </c>
      <c r="H295" s="160">
        <v>1</v>
      </c>
      <c r="I295" s="126"/>
      <c r="J295" s="126"/>
      <c r="K295" s="134"/>
      <c r="L295" s="140">
        <v>3470100170057</v>
      </c>
      <c r="M295" s="140">
        <v>3470100170057</v>
      </c>
      <c r="N295" s="131">
        <f t="shared" si="0"/>
        <v>1</v>
      </c>
      <c r="O295" s="68">
        <f t="shared" si="1"/>
        <v>0</v>
      </c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132"/>
      <c r="AB295" s="132"/>
      <c r="AC295" s="132"/>
      <c r="AD295" s="132"/>
      <c r="AE295" s="132"/>
      <c r="AF295" s="132"/>
      <c r="AG295" s="132"/>
      <c r="AH295" s="132"/>
      <c r="AI295" s="132"/>
    </row>
    <row r="296" spans="1:35" ht="21.75" hidden="1" customHeight="1">
      <c r="A296" s="126"/>
      <c r="B296" s="133" t="s">
        <v>789</v>
      </c>
      <c r="C296" s="135"/>
      <c r="D296" s="135"/>
      <c r="E296" s="135"/>
      <c r="F296" s="135"/>
      <c r="G296" s="135"/>
      <c r="H296" s="160"/>
      <c r="I296" s="126"/>
      <c r="J296" s="155">
        <v>1</v>
      </c>
      <c r="K296" s="134"/>
      <c r="L296" s="140"/>
      <c r="M296" s="140"/>
      <c r="N296" s="131"/>
      <c r="O296" s="68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  <c r="AA296" s="132"/>
      <c r="AB296" s="132"/>
      <c r="AC296" s="132"/>
      <c r="AD296" s="132"/>
      <c r="AE296" s="132"/>
      <c r="AF296" s="132"/>
      <c r="AG296" s="132"/>
      <c r="AH296" s="132"/>
      <c r="AI296" s="132"/>
    </row>
    <row r="297" spans="1:35" ht="21.75" hidden="1" customHeight="1">
      <c r="A297" s="126">
        <v>3</v>
      </c>
      <c r="B297" s="127" t="s">
        <v>289</v>
      </c>
      <c r="C297" s="129">
        <v>1</v>
      </c>
      <c r="D297" s="129">
        <v>0</v>
      </c>
      <c r="E297" s="129">
        <v>0</v>
      </c>
      <c r="F297" s="129">
        <v>1</v>
      </c>
      <c r="G297" s="129">
        <v>0</v>
      </c>
      <c r="H297" s="198">
        <v>2</v>
      </c>
      <c r="I297" s="126"/>
      <c r="J297" s="126"/>
      <c r="K297" s="134"/>
      <c r="L297" s="130"/>
      <c r="M297" s="130"/>
      <c r="N297" s="131">
        <f t="shared" ref="N297:N432" si="2">COUNTIF($M:$M,M297)</f>
        <v>0</v>
      </c>
      <c r="O297" s="68">
        <f t="shared" ref="O297:O432" si="3">H297-N297</f>
        <v>2</v>
      </c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  <c r="AA297" s="132"/>
      <c r="AB297" s="132"/>
      <c r="AC297" s="132"/>
      <c r="AD297" s="132"/>
      <c r="AE297" s="132"/>
      <c r="AF297" s="132"/>
      <c r="AG297" s="132"/>
      <c r="AH297" s="132"/>
      <c r="AI297" s="132"/>
    </row>
    <row r="298" spans="1:35" ht="21.75" hidden="1" customHeight="1">
      <c r="A298" s="126"/>
      <c r="B298" s="133" t="s">
        <v>294</v>
      </c>
      <c r="C298" s="135">
        <v>1</v>
      </c>
      <c r="D298" s="135">
        <v>0</v>
      </c>
      <c r="E298" s="135">
        <v>0</v>
      </c>
      <c r="F298" s="135">
        <v>0</v>
      </c>
      <c r="G298" s="135">
        <v>0</v>
      </c>
      <c r="H298" s="160">
        <v>1</v>
      </c>
      <c r="I298" s="126"/>
      <c r="J298" s="126"/>
      <c r="K298" s="134"/>
      <c r="L298" s="140">
        <v>3480800086822</v>
      </c>
      <c r="M298" s="140">
        <v>3480800086822</v>
      </c>
      <c r="N298" s="131">
        <f t="shared" si="2"/>
        <v>1</v>
      </c>
      <c r="O298" s="68">
        <f t="shared" si="3"/>
        <v>0</v>
      </c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  <c r="AA298" s="132"/>
      <c r="AB298" s="132"/>
      <c r="AC298" s="132"/>
      <c r="AD298" s="132"/>
      <c r="AE298" s="132"/>
      <c r="AF298" s="132"/>
      <c r="AG298" s="132"/>
      <c r="AH298" s="132"/>
      <c r="AI298" s="132"/>
    </row>
    <row r="299" spans="1:35" ht="21.75" hidden="1" customHeight="1">
      <c r="A299" s="126"/>
      <c r="B299" s="133" t="s">
        <v>305</v>
      </c>
      <c r="C299" s="135">
        <v>0</v>
      </c>
      <c r="D299" s="135">
        <v>0</v>
      </c>
      <c r="E299" s="135">
        <v>0</v>
      </c>
      <c r="F299" s="135">
        <v>1</v>
      </c>
      <c r="G299" s="135">
        <v>0</v>
      </c>
      <c r="H299" s="160">
        <v>1</v>
      </c>
      <c r="I299" s="126"/>
      <c r="J299" s="126"/>
      <c r="K299" s="134"/>
      <c r="L299" s="140">
        <v>3450100352074</v>
      </c>
      <c r="M299" s="140">
        <v>3450100352074</v>
      </c>
      <c r="N299" s="131">
        <f t="shared" si="2"/>
        <v>1</v>
      </c>
      <c r="O299" s="68">
        <f t="shared" si="3"/>
        <v>0</v>
      </c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  <c r="AA299" s="132"/>
      <c r="AB299" s="132"/>
      <c r="AC299" s="132"/>
      <c r="AD299" s="132"/>
      <c r="AE299" s="132"/>
      <c r="AF299" s="132"/>
      <c r="AG299" s="132"/>
      <c r="AH299" s="132"/>
      <c r="AI299" s="132"/>
    </row>
    <row r="300" spans="1:35" ht="21.75" hidden="1" customHeight="1">
      <c r="A300" s="126">
        <v>4</v>
      </c>
      <c r="B300" s="127" t="s">
        <v>307</v>
      </c>
      <c r="C300" s="129">
        <v>1</v>
      </c>
      <c r="D300" s="129">
        <v>10</v>
      </c>
      <c r="E300" s="129">
        <v>1</v>
      </c>
      <c r="F300" s="129">
        <v>3</v>
      </c>
      <c r="G300" s="129">
        <v>0</v>
      </c>
      <c r="H300" s="198">
        <v>15</v>
      </c>
      <c r="I300" s="126"/>
      <c r="J300" s="126"/>
      <c r="K300" s="134"/>
      <c r="L300" s="130"/>
      <c r="M300" s="130"/>
      <c r="N300" s="131">
        <f t="shared" si="2"/>
        <v>0</v>
      </c>
      <c r="O300" s="68">
        <f t="shared" si="3"/>
        <v>15</v>
      </c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  <c r="AA300" s="132"/>
      <c r="AB300" s="132"/>
      <c r="AC300" s="132"/>
      <c r="AD300" s="132"/>
      <c r="AE300" s="132"/>
      <c r="AF300" s="132"/>
      <c r="AG300" s="132"/>
      <c r="AH300" s="132"/>
      <c r="AI300" s="132"/>
    </row>
    <row r="301" spans="1:35" ht="21.75" hidden="1" customHeight="1">
      <c r="A301" s="126"/>
      <c r="B301" s="133" t="s">
        <v>306</v>
      </c>
      <c r="C301" s="135">
        <v>1</v>
      </c>
      <c r="D301" s="135">
        <v>0</v>
      </c>
      <c r="E301" s="135">
        <v>0</v>
      </c>
      <c r="F301" s="135">
        <v>0</v>
      </c>
      <c r="G301" s="135">
        <v>0</v>
      </c>
      <c r="H301" s="160">
        <v>1</v>
      </c>
      <c r="I301" s="126"/>
      <c r="J301" s="126"/>
      <c r="K301" s="134"/>
      <c r="L301" s="140">
        <v>3460300108029</v>
      </c>
      <c r="M301" s="140">
        <v>3460300108029</v>
      </c>
      <c r="N301" s="131">
        <f t="shared" si="2"/>
        <v>1</v>
      </c>
      <c r="O301" s="68">
        <f t="shared" si="3"/>
        <v>0</v>
      </c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  <c r="AA301" s="132"/>
      <c r="AB301" s="132"/>
      <c r="AC301" s="132"/>
      <c r="AD301" s="132"/>
      <c r="AE301" s="132"/>
      <c r="AF301" s="132"/>
      <c r="AG301" s="132"/>
      <c r="AH301" s="132"/>
      <c r="AI301" s="132"/>
    </row>
    <row r="302" spans="1:35" ht="21.75" hidden="1" customHeight="1">
      <c r="A302" s="126"/>
      <c r="B302" s="133" t="s">
        <v>313</v>
      </c>
      <c r="C302" s="135">
        <v>0</v>
      </c>
      <c r="D302" s="135">
        <v>1</v>
      </c>
      <c r="E302" s="135">
        <v>0</v>
      </c>
      <c r="F302" s="135">
        <v>0</v>
      </c>
      <c r="G302" s="135">
        <v>0</v>
      </c>
      <c r="H302" s="160">
        <v>1</v>
      </c>
      <c r="I302" s="126"/>
      <c r="J302" s="126"/>
      <c r="K302" s="134"/>
      <c r="L302" s="140">
        <v>1360400016899</v>
      </c>
      <c r="M302" s="140">
        <v>1360400016899</v>
      </c>
      <c r="N302" s="131">
        <f t="shared" si="2"/>
        <v>1</v>
      </c>
      <c r="O302" s="68">
        <f t="shared" si="3"/>
        <v>0</v>
      </c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  <c r="AA302" s="132"/>
      <c r="AB302" s="132"/>
      <c r="AC302" s="132"/>
      <c r="AD302" s="132"/>
      <c r="AE302" s="132"/>
      <c r="AF302" s="132"/>
      <c r="AG302" s="132"/>
      <c r="AH302" s="132"/>
      <c r="AI302" s="132"/>
    </row>
    <row r="303" spans="1:35" ht="21.75" hidden="1" customHeight="1">
      <c r="A303" s="126"/>
      <c r="B303" s="133" t="s">
        <v>314</v>
      </c>
      <c r="C303" s="135">
        <v>0</v>
      </c>
      <c r="D303" s="135">
        <v>1</v>
      </c>
      <c r="E303" s="135">
        <v>0</v>
      </c>
      <c r="F303" s="135">
        <v>0</v>
      </c>
      <c r="G303" s="135">
        <v>0</v>
      </c>
      <c r="H303" s="160">
        <v>1</v>
      </c>
      <c r="I303" s="126"/>
      <c r="J303" s="126"/>
      <c r="K303" s="134"/>
      <c r="L303" s="140">
        <v>1470100065508</v>
      </c>
      <c r="M303" s="140">
        <v>1470100065508</v>
      </c>
      <c r="N303" s="131">
        <f t="shared" si="2"/>
        <v>1</v>
      </c>
      <c r="O303" s="68">
        <f t="shared" si="3"/>
        <v>0</v>
      </c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  <c r="AA303" s="132"/>
      <c r="AB303" s="132"/>
      <c r="AC303" s="132"/>
      <c r="AD303" s="132"/>
      <c r="AE303" s="132"/>
      <c r="AF303" s="132"/>
      <c r="AG303" s="132"/>
      <c r="AH303" s="132"/>
      <c r="AI303" s="132"/>
    </row>
    <row r="304" spans="1:35" ht="21.75" hidden="1" customHeight="1">
      <c r="A304" s="126"/>
      <c r="B304" s="133" t="s">
        <v>315</v>
      </c>
      <c r="C304" s="135">
        <v>0</v>
      </c>
      <c r="D304" s="135">
        <v>1</v>
      </c>
      <c r="E304" s="135">
        <v>0</v>
      </c>
      <c r="F304" s="135">
        <v>0</v>
      </c>
      <c r="G304" s="135">
        <v>0</v>
      </c>
      <c r="H304" s="160">
        <v>1</v>
      </c>
      <c r="I304" s="126"/>
      <c r="J304" s="126"/>
      <c r="K304" s="134"/>
      <c r="L304" s="140">
        <v>1471400005323</v>
      </c>
      <c r="M304" s="140">
        <v>1471400005323</v>
      </c>
      <c r="N304" s="131">
        <f t="shared" si="2"/>
        <v>1</v>
      </c>
      <c r="O304" s="68">
        <f t="shared" si="3"/>
        <v>0</v>
      </c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  <c r="AA304" s="132"/>
      <c r="AB304" s="132"/>
      <c r="AC304" s="132"/>
      <c r="AD304" s="132"/>
      <c r="AE304" s="132"/>
      <c r="AF304" s="132"/>
      <c r="AG304" s="132"/>
      <c r="AH304" s="132"/>
      <c r="AI304" s="132"/>
    </row>
    <row r="305" spans="1:35" ht="21.75" hidden="1" customHeight="1">
      <c r="A305" s="126"/>
      <c r="B305" s="133" t="s">
        <v>317</v>
      </c>
      <c r="C305" s="135">
        <v>0</v>
      </c>
      <c r="D305" s="135">
        <v>1</v>
      </c>
      <c r="E305" s="135">
        <v>0</v>
      </c>
      <c r="F305" s="135">
        <v>0</v>
      </c>
      <c r="G305" s="135">
        <v>0</v>
      </c>
      <c r="H305" s="160">
        <v>1</v>
      </c>
      <c r="I305" s="126"/>
      <c r="J305" s="155">
        <v>1</v>
      </c>
      <c r="K305" s="134" t="s">
        <v>794</v>
      </c>
      <c r="L305" s="140">
        <v>1480800012059</v>
      </c>
      <c r="M305" s="140">
        <v>1480800012059</v>
      </c>
      <c r="N305" s="131">
        <f t="shared" si="2"/>
        <v>1</v>
      </c>
      <c r="O305" s="68">
        <f t="shared" si="3"/>
        <v>0</v>
      </c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  <c r="AA305" s="132"/>
      <c r="AB305" s="132"/>
      <c r="AC305" s="132"/>
      <c r="AD305" s="132"/>
      <c r="AE305" s="132"/>
      <c r="AF305" s="132"/>
      <c r="AG305" s="132"/>
      <c r="AH305" s="132"/>
      <c r="AI305" s="132"/>
    </row>
    <row r="306" spans="1:35" ht="21.75" hidden="1" customHeight="1">
      <c r="A306" s="126"/>
      <c r="B306" s="133" t="s">
        <v>318</v>
      </c>
      <c r="C306" s="135">
        <v>0</v>
      </c>
      <c r="D306" s="135">
        <v>1</v>
      </c>
      <c r="E306" s="135">
        <v>0</v>
      </c>
      <c r="F306" s="135">
        <v>0</v>
      </c>
      <c r="G306" s="135">
        <v>0</v>
      </c>
      <c r="H306" s="160">
        <v>1</v>
      </c>
      <c r="I306" s="126"/>
      <c r="J306" s="126"/>
      <c r="K306" s="134"/>
      <c r="L306" s="140">
        <v>1809900023910</v>
      </c>
      <c r="M306" s="140">
        <v>1809900023910</v>
      </c>
      <c r="N306" s="131">
        <f t="shared" si="2"/>
        <v>1</v>
      </c>
      <c r="O306" s="68">
        <f t="shared" si="3"/>
        <v>0</v>
      </c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  <c r="AA306" s="132"/>
      <c r="AB306" s="132"/>
      <c r="AC306" s="132"/>
      <c r="AD306" s="132"/>
      <c r="AE306" s="132"/>
      <c r="AF306" s="132"/>
      <c r="AG306" s="132"/>
      <c r="AH306" s="132"/>
      <c r="AI306" s="132"/>
    </row>
    <row r="307" spans="1:35" ht="21.75" hidden="1" customHeight="1">
      <c r="A307" s="126"/>
      <c r="B307" s="133" t="s">
        <v>319</v>
      </c>
      <c r="C307" s="135">
        <v>0</v>
      </c>
      <c r="D307" s="135">
        <v>1</v>
      </c>
      <c r="E307" s="135">
        <v>0</v>
      </c>
      <c r="F307" s="135">
        <v>0</v>
      </c>
      <c r="G307" s="135">
        <v>0</v>
      </c>
      <c r="H307" s="160">
        <v>1</v>
      </c>
      <c r="I307" s="126"/>
      <c r="J307" s="126"/>
      <c r="K307" s="134"/>
      <c r="L307" s="140">
        <v>3250100693981</v>
      </c>
      <c r="M307" s="140">
        <v>3250100693981</v>
      </c>
      <c r="N307" s="131">
        <f t="shared" si="2"/>
        <v>1</v>
      </c>
      <c r="O307" s="68">
        <f t="shared" si="3"/>
        <v>0</v>
      </c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  <c r="AA307" s="132"/>
      <c r="AB307" s="132"/>
      <c r="AC307" s="132"/>
      <c r="AD307" s="132"/>
      <c r="AE307" s="132"/>
      <c r="AF307" s="132"/>
      <c r="AG307" s="132"/>
      <c r="AH307" s="132"/>
      <c r="AI307" s="132"/>
    </row>
    <row r="308" spans="1:35" ht="21.75" hidden="1" customHeight="1">
      <c r="A308" s="126"/>
      <c r="B308" s="133" t="s">
        <v>320</v>
      </c>
      <c r="C308" s="135">
        <v>0</v>
      </c>
      <c r="D308" s="135">
        <v>1</v>
      </c>
      <c r="E308" s="135">
        <v>0</v>
      </c>
      <c r="F308" s="135">
        <v>0</v>
      </c>
      <c r="G308" s="135">
        <v>0</v>
      </c>
      <c r="H308" s="160">
        <v>1</v>
      </c>
      <c r="I308" s="126"/>
      <c r="J308" s="126"/>
      <c r="K308" s="134"/>
      <c r="L308" s="140">
        <v>3301300606667</v>
      </c>
      <c r="M308" s="140">
        <v>3301300606667</v>
      </c>
      <c r="N308" s="131">
        <f t="shared" si="2"/>
        <v>1</v>
      </c>
      <c r="O308" s="68">
        <f t="shared" si="3"/>
        <v>0</v>
      </c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  <c r="AA308" s="132"/>
      <c r="AB308" s="132"/>
      <c r="AC308" s="132"/>
      <c r="AD308" s="132"/>
      <c r="AE308" s="132"/>
      <c r="AF308" s="132"/>
      <c r="AG308" s="132"/>
      <c r="AH308" s="132"/>
      <c r="AI308" s="132"/>
    </row>
    <row r="309" spans="1:35" ht="21.75" hidden="1" customHeight="1">
      <c r="A309" s="126"/>
      <c r="B309" s="133" t="s">
        <v>322</v>
      </c>
      <c r="C309" s="135">
        <v>0</v>
      </c>
      <c r="D309" s="135">
        <v>1</v>
      </c>
      <c r="E309" s="135">
        <v>0</v>
      </c>
      <c r="F309" s="135">
        <v>0</v>
      </c>
      <c r="G309" s="135">
        <v>0</v>
      </c>
      <c r="H309" s="160">
        <v>1</v>
      </c>
      <c r="I309" s="126"/>
      <c r="J309" s="126"/>
      <c r="K309" s="134"/>
      <c r="L309" s="140">
        <v>3341500088244</v>
      </c>
      <c r="M309" s="140">
        <v>3341500088244</v>
      </c>
      <c r="N309" s="131">
        <f t="shared" si="2"/>
        <v>1</v>
      </c>
      <c r="O309" s="68">
        <f t="shared" si="3"/>
        <v>0</v>
      </c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  <c r="AA309" s="132"/>
      <c r="AB309" s="132"/>
      <c r="AC309" s="132"/>
      <c r="AD309" s="132"/>
      <c r="AE309" s="132"/>
      <c r="AF309" s="132"/>
      <c r="AG309" s="132"/>
      <c r="AH309" s="132"/>
      <c r="AI309" s="132"/>
    </row>
    <row r="310" spans="1:35" ht="21.75" hidden="1" customHeight="1">
      <c r="A310" s="138"/>
      <c r="B310" s="133" t="s">
        <v>323</v>
      </c>
      <c r="C310" s="135">
        <v>0</v>
      </c>
      <c r="D310" s="135">
        <v>1</v>
      </c>
      <c r="E310" s="135">
        <v>0</v>
      </c>
      <c r="F310" s="135">
        <v>0</v>
      </c>
      <c r="G310" s="135">
        <v>0</v>
      </c>
      <c r="H310" s="160">
        <v>1</v>
      </c>
      <c r="I310" s="138"/>
      <c r="J310" s="138"/>
      <c r="K310" s="134"/>
      <c r="L310" s="140">
        <v>3410101302771</v>
      </c>
      <c r="M310" s="140">
        <v>3410101302771</v>
      </c>
      <c r="N310" s="131">
        <f t="shared" si="2"/>
        <v>1</v>
      </c>
      <c r="O310" s="68">
        <f t="shared" si="3"/>
        <v>0</v>
      </c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  <c r="AA310" s="139"/>
      <c r="AB310" s="139"/>
      <c r="AC310" s="139"/>
      <c r="AD310" s="139"/>
      <c r="AE310" s="139"/>
      <c r="AF310" s="139"/>
      <c r="AG310" s="139"/>
      <c r="AH310" s="139"/>
      <c r="AI310" s="139"/>
    </row>
    <row r="311" spans="1:35" ht="21.75" hidden="1" customHeight="1">
      <c r="A311" s="138"/>
      <c r="B311" s="133" t="s">
        <v>324</v>
      </c>
      <c r="C311" s="135">
        <v>0</v>
      </c>
      <c r="D311" s="135">
        <v>1</v>
      </c>
      <c r="E311" s="135">
        <v>0</v>
      </c>
      <c r="F311" s="135">
        <v>0</v>
      </c>
      <c r="G311" s="135">
        <v>0</v>
      </c>
      <c r="H311" s="160">
        <v>1</v>
      </c>
      <c r="I311" s="138"/>
      <c r="J311" s="138"/>
      <c r="K311" s="134"/>
      <c r="L311" s="140">
        <v>3419900083891</v>
      </c>
      <c r="M311" s="140">
        <v>3419900083891</v>
      </c>
      <c r="N311" s="131">
        <f t="shared" si="2"/>
        <v>1</v>
      </c>
      <c r="O311" s="68">
        <f t="shared" si="3"/>
        <v>0</v>
      </c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  <c r="AA311" s="139"/>
      <c r="AB311" s="139"/>
      <c r="AC311" s="139"/>
      <c r="AD311" s="139"/>
      <c r="AE311" s="139"/>
      <c r="AF311" s="139"/>
      <c r="AG311" s="139"/>
      <c r="AH311" s="139"/>
      <c r="AI311" s="139"/>
    </row>
    <row r="312" spans="1:35" ht="21.75" hidden="1" customHeight="1">
      <c r="A312" s="138"/>
      <c r="B312" s="133" t="s">
        <v>326</v>
      </c>
      <c r="C312" s="135">
        <v>0</v>
      </c>
      <c r="D312" s="135">
        <v>0</v>
      </c>
      <c r="E312" s="135">
        <v>1</v>
      </c>
      <c r="F312" s="135">
        <v>0</v>
      </c>
      <c r="G312" s="135">
        <v>0</v>
      </c>
      <c r="H312" s="160">
        <v>1</v>
      </c>
      <c r="I312" s="138"/>
      <c r="J312" s="138"/>
      <c r="K312" s="134"/>
      <c r="L312" s="140">
        <v>1470100019344</v>
      </c>
      <c r="M312" s="140">
        <v>1470100019344</v>
      </c>
      <c r="N312" s="131">
        <f t="shared" si="2"/>
        <v>1</v>
      </c>
      <c r="O312" s="68">
        <f t="shared" si="3"/>
        <v>0</v>
      </c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  <c r="AA312" s="139"/>
      <c r="AB312" s="139"/>
      <c r="AC312" s="139"/>
      <c r="AD312" s="139"/>
      <c r="AE312" s="139"/>
      <c r="AF312" s="139"/>
      <c r="AG312" s="139"/>
      <c r="AH312" s="139"/>
      <c r="AI312" s="139"/>
    </row>
    <row r="313" spans="1:35" ht="21.75" hidden="1" customHeight="1">
      <c r="A313" s="138"/>
      <c r="B313" s="133" t="s">
        <v>327</v>
      </c>
      <c r="C313" s="135">
        <v>0</v>
      </c>
      <c r="D313" s="135">
        <v>0</v>
      </c>
      <c r="E313" s="135">
        <v>0</v>
      </c>
      <c r="F313" s="135">
        <v>1</v>
      </c>
      <c r="G313" s="135">
        <v>0</v>
      </c>
      <c r="H313" s="160">
        <v>1</v>
      </c>
      <c r="I313" s="138"/>
      <c r="J313" s="138"/>
      <c r="K313" s="134"/>
      <c r="L313" s="140">
        <v>1470800183767</v>
      </c>
      <c r="M313" s="140">
        <v>1470800183767</v>
      </c>
      <c r="N313" s="131">
        <f t="shared" si="2"/>
        <v>1</v>
      </c>
      <c r="O313" s="68">
        <f t="shared" si="3"/>
        <v>0</v>
      </c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  <c r="AA313" s="139"/>
      <c r="AB313" s="139"/>
      <c r="AC313" s="139"/>
      <c r="AD313" s="139"/>
      <c r="AE313" s="139"/>
      <c r="AF313" s="139"/>
      <c r="AG313" s="139"/>
      <c r="AH313" s="139"/>
      <c r="AI313" s="139"/>
    </row>
    <row r="314" spans="1:35" ht="21.75" hidden="1" customHeight="1">
      <c r="A314" s="138"/>
      <c r="B314" s="133" t="s">
        <v>329</v>
      </c>
      <c r="C314" s="135">
        <v>0</v>
      </c>
      <c r="D314" s="135">
        <v>0</v>
      </c>
      <c r="E314" s="135">
        <v>0</v>
      </c>
      <c r="F314" s="135">
        <v>1</v>
      </c>
      <c r="G314" s="135">
        <v>0</v>
      </c>
      <c r="H314" s="160">
        <v>1</v>
      </c>
      <c r="I314" s="138"/>
      <c r="J314" s="138"/>
      <c r="K314" s="134"/>
      <c r="L314" s="140">
        <v>1489900107611</v>
      </c>
      <c r="M314" s="140">
        <v>1489900107611</v>
      </c>
      <c r="N314" s="131">
        <f t="shared" si="2"/>
        <v>1</v>
      </c>
      <c r="O314" s="68">
        <f t="shared" si="3"/>
        <v>0</v>
      </c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  <c r="AA314" s="139"/>
      <c r="AB314" s="139"/>
      <c r="AC314" s="139"/>
      <c r="AD314" s="139"/>
      <c r="AE314" s="139"/>
      <c r="AF314" s="139"/>
      <c r="AG314" s="139"/>
      <c r="AH314" s="139"/>
      <c r="AI314" s="139"/>
    </row>
    <row r="315" spans="1:35" ht="21.75" hidden="1" customHeight="1">
      <c r="A315" s="138"/>
      <c r="B315" s="133" t="s">
        <v>330</v>
      </c>
      <c r="C315" s="135">
        <v>0</v>
      </c>
      <c r="D315" s="135">
        <v>0</v>
      </c>
      <c r="E315" s="135">
        <v>0</v>
      </c>
      <c r="F315" s="135">
        <v>1</v>
      </c>
      <c r="G315" s="135">
        <v>0</v>
      </c>
      <c r="H315" s="160">
        <v>1</v>
      </c>
      <c r="I315" s="138"/>
      <c r="J315" s="138"/>
      <c r="K315" s="134"/>
      <c r="L315" s="140">
        <v>5470100022305</v>
      </c>
      <c r="M315" s="140">
        <v>5470100022305</v>
      </c>
      <c r="N315" s="131">
        <f t="shared" si="2"/>
        <v>1</v>
      </c>
      <c r="O315" s="68">
        <f t="shared" si="3"/>
        <v>0</v>
      </c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  <c r="AA315" s="139"/>
      <c r="AB315" s="139"/>
      <c r="AC315" s="139"/>
      <c r="AD315" s="139"/>
      <c r="AE315" s="139"/>
      <c r="AF315" s="139"/>
      <c r="AG315" s="139"/>
      <c r="AH315" s="139"/>
      <c r="AI315" s="139"/>
    </row>
    <row r="316" spans="1:35" ht="21.75" hidden="1" customHeight="1">
      <c r="A316" s="138"/>
      <c r="B316" s="133"/>
      <c r="C316" s="135"/>
      <c r="D316" s="135"/>
      <c r="E316" s="135"/>
      <c r="F316" s="135"/>
      <c r="G316" s="135"/>
      <c r="H316" s="160">
        <v>0</v>
      </c>
      <c r="I316" s="138"/>
      <c r="J316" s="138"/>
      <c r="K316" s="134"/>
      <c r="L316" s="140"/>
      <c r="M316" s="140"/>
      <c r="N316" s="131">
        <f t="shared" si="2"/>
        <v>0</v>
      </c>
      <c r="O316" s="68">
        <f t="shared" si="3"/>
        <v>0</v>
      </c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  <c r="AA316" s="139"/>
      <c r="AB316" s="139"/>
      <c r="AC316" s="139"/>
      <c r="AD316" s="139"/>
      <c r="AE316" s="139"/>
      <c r="AF316" s="139"/>
      <c r="AG316" s="139"/>
      <c r="AH316" s="139"/>
      <c r="AI316" s="139"/>
    </row>
    <row r="317" spans="1:35" ht="21.75" hidden="1" customHeight="1">
      <c r="A317" s="141" t="s">
        <v>331</v>
      </c>
      <c r="B317" s="141"/>
      <c r="C317" s="143">
        <v>16</v>
      </c>
      <c r="D317" s="143">
        <v>62</v>
      </c>
      <c r="E317" s="143">
        <v>16</v>
      </c>
      <c r="F317" s="145">
        <v>7</v>
      </c>
      <c r="G317" s="145">
        <v>0</v>
      </c>
      <c r="H317" s="199">
        <v>101</v>
      </c>
      <c r="I317" s="146"/>
      <c r="J317" s="146">
        <v>4</v>
      </c>
      <c r="K317" s="146" t="s">
        <v>51</v>
      </c>
      <c r="L317" s="56"/>
      <c r="M317" s="56"/>
      <c r="N317" s="68">
        <f t="shared" si="2"/>
        <v>0</v>
      </c>
      <c r="O317" s="68">
        <f t="shared" si="3"/>
        <v>101</v>
      </c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</row>
    <row r="318" spans="1:35" ht="21.75" customHeight="1">
      <c r="A318" s="141" t="s">
        <v>773</v>
      </c>
      <c r="B318" s="141"/>
      <c r="C318" s="143">
        <v>11</v>
      </c>
      <c r="D318" s="143">
        <v>41</v>
      </c>
      <c r="E318" s="143">
        <v>4</v>
      </c>
      <c r="F318" s="143">
        <v>0</v>
      </c>
      <c r="G318" s="143">
        <v>0</v>
      </c>
      <c r="H318" s="199">
        <v>56</v>
      </c>
      <c r="I318" s="146"/>
      <c r="J318" s="146"/>
      <c r="K318" s="146" t="s">
        <v>51</v>
      </c>
      <c r="L318" s="56"/>
      <c r="M318" s="56"/>
      <c r="N318" s="68">
        <f t="shared" si="2"/>
        <v>0</v>
      </c>
      <c r="O318" s="68">
        <f t="shared" si="3"/>
        <v>56</v>
      </c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</row>
    <row r="319" spans="1:35" ht="21.75" customHeight="1">
      <c r="A319" s="103">
        <v>1</v>
      </c>
      <c r="B319" s="104" t="s">
        <v>857</v>
      </c>
      <c r="C319" s="106">
        <v>2</v>
      </c>
      <c r="D319" s="106">
        <v>3</v>
      </c>
      <c r="E319" s="106">
        <v>0</v>
      </c>
      <c r="F319" s="106">
        <v>0</v>
      </c>
      <c r="G319" s="106">
        <v>0</v>
      </c>
      <c r="H319" s="197">
        <v>5</v>
      </c>
      <c r="I319" s="103"/>
      <c r="J319" s="103"/>
      <c r="K319" s="105"/>
      <c r="L319" s="58"/>
      <c r="M319" s="58"/>
      <c r="N319" s="68">
        <f t="shared" si="2"/>
        <v>0</v>
      </c>
      <c r="O319" s="68">
        <f t="shared" si="3"/>
        <v>5</v>
      </c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</row>
    <row r="320" spans="1:35" ht="21.75" hidden="1" customHeight="1">
      <c r="A320" s="97"/>
      <c r="B320" s="98" t="s">
        <v>337</v>
      </c>
      <c r="C320" s="100">
        <v>1</v>
      </c>
      <c r="D320" s="100">
        <v>0</v>
      </c>
      <c r="E320" s="100">
        <v>0</v>
      </c>
      <c r="F320" s="100">
        <v>0</v>
      </c>
      <c r="G320" s="100">
        <v>0</v>
      </c>
      <c r="H320" s="156">
        <v>1</v>
      </c>
      <c r="I320" s="97"/>
      <c r="J320" s="97"/>
      <c r="K320" s="99"/>
      <c r="L320" s="8">
        <v>3470101491965</v>
      </c>
      <c r="M320" s="8">
        <v>3470101491965</v>
      </c>
      <c r="N320" s="68">
        <f t="shared" si="2"/>
        <v>1</v>
      </c>
      <c r="O320" s="68">
        <f t="shared" si="3"/>
        <v>0</v>
      </c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spans="1:35" ht="21.75" hidden="1" customHeight="1">
      <c r="A321" s="97"/>
      <c r="B321" s="98" t="s">
        <v>339</v>
      </c>
      <c r="C321" s="100">
        <v>0</v>
      </c>
      <c r="D321" s="100">
        <v>1</v>
      </c>
      <c r="E321" s="100">
        <v>0</v>
      </c>
      <c r="F321" s="100">
        <v>0</v>
      </c>
      <c r="G321" s="100">
        <v>0</v>
      </c>
      <c r="H321" s="156">
        <v>1</v>
      </c>
      <c r="I321" s="97"/>
      <c r="J321" s="97"/>
      <c r="K321" s="99"/>
      <c r="L321" s="8">
        <v>3470100836080</v>
      </c>
      <c r="M321" s="8">
        <v>3470100836080</v>
      </c>
      <c r="N321" s="68">
        <f t="shared" si="2"/>
        <v>1</v>
      </c>
      <c r="O321" s="68">
        <f t="shared" si="3"/>
        <v>0</v>
      </c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spans="1:35" ht="21.75" hidden="1" customHeight="1">
      <c r="A322" s="97"/>
      <c r="B322" s="98" t="s">
        <v>341</v>
      </c>
      <c r="C322" s="100">
        <v>0</v>
      </c>
      <c r="D322" s="100">
        <v>1</v>
      </c>
      <c r="E322" s="100">
        <v>0</v>
      </c>
      <c r="F322" s="100">
        <v>0</v>
      </c>
      <c r="G322" s="100">
        <v>0</v>
      </c>
      <c r="H322" s="156">
        <v>1</v>
      </c>
      <c r="I322" s="97"/>
      <c r="J322" s="97"/>
      <c r="K322" s="99"/>
      <c r="L322" s="8">
        <v>3470600133215</v>
      </c>
      <c r="M322" s="8">
        <v>3470600133215</v>
      </c>
      <c r="N322" s="68">
        <f t="shared" si="2"/>
        <v>1</v>
      </c>
      <c r="O322" s="68">
        <f t="shared" si="3"/>
        <v>0</v>
      </c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spans="1:35" ht="21.75" hidden="1" customHeight="1">
      <c r="A323" s="97"/>
      <c r="B323" s="98" t="s">
        <v>334</v>
      </c>
      <c r="C323" s="100">
        <v>1</v>
      </c>
      <c r="D323" s="100">
        <v>0</v>
      </c>
      <c r="E323" s="100">
        <v>0</v>
      </c>
      <c r="F323" s="100">
        <v>0</v>
      </c>
      <c r="G323" s="100">
        <v>0</v>
      </c>
      <c r="H323" s="156">
        <v>1</v>
      </c>
      <c r="I323" s="97"/>
      <c r="J323" s="97"/>
      <c r="K323" s="99"/>
      <c r="L323" s="8">
        <v>3470100836438</v>
      </c>
      <c r="M323" s="8">
        <v>3470100836438</v>
      </c>
      <c r="N323" s="68">
        <f t="shared" si="2"/>
        <v>1</v>
      </c>
      <c r="O323" s="68">
        <f t="shared" si="3"/>
        <v>0</v>
      </c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spans="1:35" ht="21.75" hidden="1" customHeight="1">
      <c r="A324" s="97"/>
      <c r="B324" s="98" t="s">
        <v>340</v>
      </c>
      <c r="C324" s="100">
        <v>0</v>
      </c>
      <c r="D324" s="100">
        <v>1</v>
      </c>
      <c r="E324" s="100">
        <v>0</v>
      </c>
      <c r="F324" s="100">
        <v>0</v>
      </c>
      <c r="G324" s="100">
        <v>0</v>
      </c>
      <c r="H324" s="156">
        <v>1</v>
      </c>
      <c r="I324" s="97"/>
      <c r="J324" s="97"/>
      <c r="K324" s="99"/>
      <c r="L324" s="8">
        <v>3470500039951</v>
      </c>
      <c r="M324" s="8">
        <v>3470500039951</v>
      </c>
      <c r="N324" s="68">
        <f t="shared" si="2"/>
        <v>1</v>
      </c>
      <c r="O324" s="68">
        <f t="shared" si="3"/>
        <v>0</v>
      </c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spans="1:35" ht="21.75" customHeight="1">
      <c r="A325" s="103">
        <v>2</v>
      </c>
      <c r="B325" s="104" t="s">
        <v>858</v>
      </c>
      <c r="C325" s="106">
        <v>0</v>
      </c>
      <c r="D325" s="106">
        <v>5</v>
      </c>
      <c r="E325" s="106">
        <v>0</v>
      </c>
      <c r="F325" s="106">
        <v>0</v>
      </c>
      <c r="G325" s="106">
        <v>0</v>
      </c>
      <c r="H325" s="197">
        <v>5</v>
      </c>
      <c r="I325" s="103"/>
      <c r="J325" s="103"/>
      <c r="K325" s="105"/>
      <c r="L325" s="58"/>
      <c r="M325" s="58"/>
      <c r="N325" s="68">
        <f t="shared" si="2"/>
        <v>0</v>
      </c>
      <c r="O325" s="68">
        <f t="shared" si="3"/>
        <v>5</v>
      </c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</row>
    <row r="326" spans="1:35" ht="21.75" hidden="1" customHeight="1">
      <c r="A326" s="97"/>
      <c r="B326" s="98" t="s">
        <v>377</v>
      </c>
      <c r="C326" s="100">
        <v>0</v>
      </c>
      <c r="D326" s="100">
        <v>1</v>
      </c>
      <c r="E326" s="100">
        <v>0</v>
      </c>
      <c r="F326" s="100">
        <v>0</v>
      </c>
      <c r="G326" s="100">
        <v>0</v>
      </c>
      <c r="H326" s="156">
        <v>1</v>
      </c>
      <c r="I326" s="97"/>
      <c r="J326" s="97"/>
      <c r="K326" s="99"/>
      <c r="L326" s="8">
        <v>3480600208819</v>
      </c>
      <c r="M326" s="8">
        <v>3480600208819</v>
      </c>
      <c r="N326" s="68">
        <f t="shared" si="2"/>
        <v>1</v>
      </c>
      <c r="O326" s="68">
        <f t="shared" si="3"/>
        <v>0</v>
      </c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spans="1:35" ht="21.75" hidden="1" customHeight="1">
      <c r="A327" s="97"/>
      <c r="B327" s="98" t="s">
        <v>479</v>
      </c>
      <c r="C327" s="100">
        <v>0</v>
      </c>
      <c r="D327" s="100">
        <v>1</v>
      </c>
      <c r="E327" s="100">
        <v>0</v>
      </c>
      <c r="F327" s="100">
        <v>0</v>
      </c>
      <c r="G327" s="100">
        <v>0</v>
      </c>
      <c r="H327" s="156">
        <v>1</v>
      </c>
      <c r="I327" s="97"/>
      <c r="J327" s="97"/>
      <c r="K327" s="99"/>
      <c r="L327" s="8">
        <v>3479900112483</v>
      </c>
      <c r="M327" s="8">
        <v>3479900112483</v>
      </c>
      <c r="N327" s="68">
        <f t="shared" si="2"/>
        <v>1</v>
      </c>
      <c r="O327" s="68">
        <f t="shared" si="3"/>
        <v>0</v>
      </c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spans="1:35" ht="21.75" hidden="1" customHeight="1">
      <c r="A328" s="97"/>
      <c r="B328" s="98" t="s">
        <v>476</v>
      </c>
      <c r="C328" s="100">
        <v>0</v>
      </c>
      <c r="D328" s="100">
        <v>1</v>
      </c>
      <c r="E328" s="100">
        <v>0</v>
      </c>
      <c r="F328" s="100">
        <v>0</v>
      </c>
      <c r="G328" s="100">
        <v>0</v>
      </c>
      <c r="H328" s="156">
        <v>1</v>
      </c>
      <c r="I328" s="97"/>
      <c r="J328" s="97"/>
      <c r="K328" s="99"/>
      <c r="L328" s="8">
        <v>3471000346791</v>
      </c>
      <c r="M328" s="8">
        <v>3471000346791</v>
      </c>
      <c r="N328" s="68">
        <f t="shared" si="2"/>
        <v>1</v>
      </c>
      <c r="O328" s="68">
        <f t="shared" si="3"/>
        <v>0</v>
      </c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spans="1:35" ht="21.75" hidden="1" customHeight="1">
      <c r="A329" s="97"/>
      <c r="B329" s="98" t="s">
        <v>480</v>
      </c>
      <c r="C329" s="100">
        <v>0</v>
      </c>
      <c r="D329" s="100">
        <v>1</v>
      </c>
      <c r="E329" s="100">
        <v>0</v>
      </c>
      <c r="F329" s="100">
        <v>0</v>
      </c>
      <c r="G329" s="100">
        <v>0</v>
      </c>
      <c r="H329" s="156">
        <v>1</v>
      </c>
      <c r="I329" s="97"/>
      <c r="J329" s="97"/>
      <c r="K329" s="99"/>
      <c r="L329" s="8">
        <v>3500400239051</v>
      </c>
      <c r="M329" s="8">
        <v>3500400239051</v>
      </c>
      <c r="N329" s="68">
        <f t="shared" si="2"/>
        <v>1</v>
      </c>
      <c r="O329" s="68">
        <f t="shared" si="3"/>
        <v>0</v>
      </c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spans="1:35" ht="21.75" hidden="1" customHeight="1">
      <c r="A330" s="97"/>
      <c r="B330" s="98" t="s">
        <v>374</v>
      </c>
      <c r="C330" s="100">
        <v>0</v>
      </c>
      <c r="D330" s="100">
        <v>1</v>
      </c>
      <c r="E330" s="100">
        <v>0</v>
      </c>
      <c r="F330" s="100">
        <v>0</v>
      </c>
      <c r="G330" s="100">
        <v>0</v>
      </c>
      <c r="H330" s="156">
        <v>1</v>
      </c>
      <c r="I330" s="97"/>
      <c r="J330" s="97"/>
      <c r="K330" s="99"/>
      <c r="L330" s="8">
        <v>1470100056622</v>
      </c>
      <c r="M330" s="8">
        <v>1470100056622</v>
      </c>
      <c r="N330" s="68">
        <f t="shared" si="2"/>
        <v>1</v>
      </c>
      <c r="O330" s="68">
        <f t="shared" si="3"/>
        <v>0</v>
      </c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spans="1:35" ht="21.75" customHeight="1">
      <c r="A331" s="103">
        <v>3</v>
      </c>
      <c r="B331" s="104" t="s">
        <v>859</v>
      </c>
      <c r="C331" s="106">
        <v>0</v>
      </c>
      <c r="D331" s="106">
        <v>4</v>
      </c>
      <c r="E331" s="106">
        <v>1</v>
      </c>
      <c r="F331" s="106">
        <v>0</v>
      </c>
      <c r="G331" s="106">
        <v>0</v>
      </c>
      <c r="H331" s="197">
        <v>5</v>
      </c>
      <c r="I331" s="103"/>
      <c r="J331" s="103"/>
      <c r="K331" s="105"/>
      <c r="L331" s="58"/>
      <c r="M331" s="58"/>
      <c r="N331" s="68">
        <f t="shared" si="2"/>
        <v>0</v>
      </c>
      <c r="O331" s="68">
        <f t="shared" si="3"/>
        <v>5</v>
      </c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</row>
    <row r="332" spans="1:35" ht="21.75" hidden="1" customHeight="1">
      <c r="A332" s="97"/>
      <c r="B332" s="98" t="s">
        <v>349</v>
      </c>
      <c r="C332" s="100">
        <v>0</v>
      </c>
      <c r="D332" s="100">
        <v>1</v>
      </c>
      <c r="E332" s="100">
        <v>0</v>
      </c>
      <c r="F332" s="100">
        <v>0</v>
      </c>
      <c r="G332" s="100">
        <v>0</v>
      </c>
      <c r="H332" s="156">
        <v>1</v>
      </c>
      <c r="I332" s="97"/>
      <c r="J332" s="97"/>
      <c r="K332" s="99"/>
      <c r="L332" s="8">
        <v>1471100020301</v>
      </c>
      <c r="M332" s="8">
        <v>1471100020301</v>
      </c>
      <c r="N332" s="68">
        <f t="shared" si="2"/>
        <v>1</v>
      </c>
      <c r="O332" s="68">
        <f t="shared" si="3"/>
        <v>0</v>
      </c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spans="1:35" ht="21.75" hidden="1" customHeight="1">
      <c r="A333" s="97"/>
      <c r="B333" s="98" t="s">
        <v>345</v>
      </c>
      <c r="C333" s="100">
        <v>0</v>
      </c>
      <c r="D333" s="100">
        <v>1</v>
      </c>
      <c r="E333" s="100">
        <v>0</v>
      </c>
      <c r="F333" s="100">
        <v>0</v>
      </c>
      <c r="G333" s="100">
        <v>0</v>
      </c>
      <c r="H333" s="156">
        <v>1</v>
      </c>
      <c r="I333" s="97"/>
      <c r="J333" s="97"/>
      <c r="K333" s="99"/>
      <c r="L333" s="8">
        <v>1459900063869</v>
      </c>
      <c r="M333" s="8">
        <v>1459900063869</v>
      </c>
      <c r="N333" s="68">
        <f t="shared" si="2"/>
        <v>1</v>
      </c>
      <c r="O333" s="68">
        <f t="shared" si="3"/>
        <v>0</v>
      </c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spans="1:35" ht="21.75" hidden="1" customHeight="1">
      <c r="A334" s="97"/>
      <c r="B334" s="98" t="s">
        <v>350</v>
      </c>
      <c r="C334" s="100">
        <v>0</v>
      </c>
      <c r="D334" s="100">
        <v>1</v>
      </c>
      <c r="E334" s="100">
        <v>0</v>
      </c>
      <c r="F334" s="100">
        <v>0</v>
      </c>
      <c r="G334" s="100">
        <v>0</v>
      </c>
      <c r="H334" s="156">
        <v>1</v>
      </c>
      <c r="I334" s="97"/>
      <c r="J334" s="97"/>
      <c r="K334" s="99"/>
      <c r="L334" s="8">
        <v>3449900259573</v>
      </c>
      <c r="M334" s="8">
        <v>3449900259573</v>
      </c>
      <c r="N334" s="68">
        <f t="shared" si="2"/>
        <v>1</v>
      </c>
      <c r="O334" s="68">
        <f t="shared" si="3"/>
        <v>0</v>
      </c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spans="1:35" ht="21.75" hidden="1" customHeight="1">
      <c r="A335" s="97"/>
      <c r="B335" s="98" t="s">
        <v>351</v>
      </c>
      <c r="C335" s="100">
        <v>0</v>
      </c>
      <c r="D335" s="100">
        <v>1</v>
      </c>
      <c r="E335" s="100">
        <v>0</v>
      </c>
      <c r="F335" s="100">
        <v>0</v>
      </c>
      <c r="G335" s="100">
        <v>0</v>
      </c>
      <c r="H335" s="156">
        <v>1</v>
      </c>
      <c r="I335" s="97"/>
      <c r="J335" s="97"/>
      <c r="K335" s="99"/>
      <c r="L335" s="8">
        <v>3459900282451</v>
      </c>
      <c r="M335" s="8">
        <v>3459900282451</v>
      </c>
      <c r="N335" s="68">
        <f t="shared" si="2"/>
        <v>1</v>
      </c>
      <c r="O335" s="68">
        <f t="shared" si="3"/>
        <v>0</v>
      </c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spans="1:35" ht="21.75" hidden="1" customHeight="1">
      <c r="A336" s="97"/>
      <c r="B336" s="98" t="s">
        <v>352</v>
      </c>
      <c r="C336" s="100">
        <v>0</v>
      </c>
      <c r="D336" s="100">
        <v>0</v>
      </c>
      <c r="E336" s="100">
        <v>1</v>
      </c>
      <c r="F336" s="100">
        <v>0</v>
      </c>
      <c r="G336" s="100">
        <v>0</v>
      </c>
      <c r="H336" s="156">
        <v>1</v>
      </c>
      <c r="I336" s="97"/>
      <c r="J336" s="97"/>
      <c r="K336" s="99"/>
      <c r="L336" s="8">
        <v>3479900004613</v>
      </c>
      <c r="M336" s="8">
        <v>3479900004613</v>
      </c>
      <c r="N336" s="68">
        <f t="shared" si="2"/>
        <v>1</v>
      </c>
      <c r="O336" s="68">
        <f t="shared" si="3"/>
        <v>0</v>
      </c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spans="1:35" ht="21.75" customHeight="1">
      <c r="A337" s="103">
        <v>4</v>
      </c>
      <c r="B337" s="104" t="s">
        <v>860</v>
      </c>
      <c r="C337" s="106">
        <v>0</v>
      </c>
      <c r="D337" s="106">
        <v>0</v>
      </c>
      <c r="E337" s="106">
        <v>0</v>
      </c>
      <c r="F337" s="106">
        <v>0</v>
      </c>
      <c r="G337" s="106">
        <v>0</v>
      </c>
      <c r="H337" s="197">
        <v>0</v>
      </c>
      <c r="I337" s="103"/>
      <c r="J337" s="103"/>
      <c r="K337" s="105"/>
      <c r="L337" s="58"/>
      <c r="M337" s="58"/>
      <c r="N337" s="68">
        <f t="shared" si="2"/>
        <v>0</v>
      </c>
      <c r="O337" s="68">
        <f t="shared" si="3"/>
        <v>0</v>
      </c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</row>
    <row r="338" spans="1:35" ht="21.75" hidden="1" customHeight="1">
      <c r="A338" s="97"/>
      <c r="B338" s="98" t="s">
        <v>778</v>
      </c>
      <c r="C338" s="100"/>
      <c r="D338" s="100"/>
      <c r="E338" s="100"/>
      <c r="F338" s="100"/>
      <c r="G338" s="100"/>
      <c r="H338" s="156">
        <v>0</v>
      </c>
      <c r="I338" s="97"/>
      <c r="J338" s="97"/>
      <c r="K338" s="99"/>
      <c r="L338" s="8">
        <v>3450700339541</v>
      </c>
      <c r="M338" s="8"/>
      <c r="N338" s="68">
        <f t="shared" si="2"/>
        <v>0</v>
      </c>
      <c r="O338" s="68">
        <f t="shared" si="3"/>
        <v>0</v>
      </c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spans="1:35" ht="21.75" hidden="1" customHeight="1">
      <c r="A339" s="97"/>
      <c r="B339" s="98" t="s">
        <v>362</v>
      </c>
      <c r="C339" s="100"/>
      <c r="D339" s="100"/>
      <c r="E339" s="100"/>
      <c r="F339" s="100"/>
      <c r="G339" s="100"/>
      <c r="H339" s="156">
        <v>0</v>
      </c>
      <c r="I339" s="97"/>
      <c r="J339" s="97"/>
      <c r="K339" s="99"/>
      <c r="L339" s="8">
        <v>3470100295925</v>
      </c>
      <c r="M339" s="8"/>
      <c r="N339" s="68">
        <f t="shared" si="2"/>
        <v>0</v>
      </c>
      <c r="O339" s="68">
        <f t="shared" si="3"/>
        <v>0</v>
      </c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spans="1:35" ht="21.75" hidden="1" customHeight="1">
      <c r="A340" s="97"/>
      <c r="B340" s="98" t="s">
        <v>364</v>
      </c>
      <c r="C340" s="100"/>
      <c r="D340" s="100"/>
      <c r="E340" s="100"/>
      <c r="F340" s="100"/>
      <c r="G340" s="100"/>
      <c r="H340" s="156">
        <v>0</v>
      </c>
      <c r="I340" s="97"/>
      <c r="J340" s="97"/>
      <c r="K340" s="99"/>
      <c r="L340" s="8">
        <v>3499900034563</v>
      </c>
      <c r="M340" s="8"/>
      <c r="N340" s="68">
        <f t="shared" si="2"/>
        <v>0</v>
      </c>
      <c r="O340" s="68">
        <f t="shared" si="3"/>
        <v>0</v>
      </c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spans="1:35" ht="21.75" hidden="1" customHeight="1">
      <c r="A341" s="97"/>
      <c r="B341" s="98" t="s">
        <v>359</v>
      </c>
      <c r="C341" s="100"/>
      <c r="D341" s="100"/>
      <c r="E341" s="100"/>
      <c r="F341" s="100"/>
      <c r="G341" s="100"/>
      <c r="H341" s="156">
        <v>0</v>
      </c>
      <c r="I341" s="97"/>
      <c r="J341" s="97"/>
      <c r="K341" s="99"/>
      <c r="L341" s="8">
        <v>3499900033958</v>
      </c>
      <c r="M341" s="8"/>
      <c r="N341" s="68">
        <f t="shared" si="2"/>
        <v>0</v>
      </c>
      <c r="O341" s="68">
        <f t="shared" si="3"/>
        <v>0</v>
      </c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spans="1:35" ht="21.75" hidden="1" customHeight="1">
      <c r="A342" s="97"/>
      <c r="B342" s="98" t="s">
        <v>363</v>
      </c>
      <c r="C342" s="100"/>
      <c r="D342" s="100"/>
      <c r="E342" s="100"/>
      <c r="F342" s="100"/>
      <c r="G342" s="100"/>
      <c r="H342" s="156">
        <v>0</v>
      </c>
      <c r="I342" s="97"/>
      <c r="J342" s="97"/>
      <c r="K342" s="99"/>
      <c r="L342" s="8">
        <v>3479900224834</v>
      </c>
      <c r="M342" s="8"/>
      <c r="N342" s="68">
        <f t="shared" si="2"/>
        <v>0</v>
      </c>
      <c r="O342" s="68">
        <f t="shared" si="3"/>
        <v>0</v>
      </c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spans="1:35" ht="21.75" customHeight="1">
      <c r="A343" s="103">
        <v>5</v>
      </c>
      <c r="B343" s="104" t="s">
        <v>861</v>
      </c>
      <c r="C343" s="106">
        <v>2</v>
      </c>
      <c r="D343" s="106">
        <v>3</v>
      </c>
      <c r="E343" s="106">
        <v>0</v>
      </c>
      <c r="F343" s="106">
        <v>0</v>
      </c>
      <c r="G343" s="106">
        <v>0</v>
      </c>
      <c r="H343" s="197">
        <v>5</v>
      </c>
      <c r="I343" s="103"/>
      <c r="J343" s="103"/>
      <c r="K343" s="105"/>
      <c r="L343" s="58"/>
      <c r="M343" s="58"/>
      <c r="N343" s="68">
        <f t="shared" si="2"/>
        <v>0</v>
      </c>
      <c r="O343" s="68">
        <f t="shared" si="3"/>
        <v>5</v>
      </c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</row>
    <row r="344" spans="1:35" ht="21.75" hidden="1" customHeight="1">
      <c r="A344" s="97"/>
      <c r="B344" s="98" t="s">
        <v>778</v>
      </c>
      <c r="C344" s="100">
        <v>1</v>
      </c>
      <c r="D344" s="100">
        <v>0</v>
      </c>
      <c r="E344" s="100">
        <v>0</v>
      </c>
      <c r="F344" s="100">
        <v>0</v>
      </c>
      <c r="G344" s="100">
        <v>0</v>
      </c>
      <c r="H344" s="156">
        <v>1</v>
      </c>
      <c r="I344" s="97"/>
      <c r="J344" s="97"/>
      <c r="K344" s="99"/>
      <c r="L344" s="8">
        <v>3450700339541</v>
      </c>
      <c r="M344" s="8">
        <v>3450700339541</v>
      </c>
      <c r="N344" s="68">
        <f t="shared" si="2"/>
        <v>1</v>
      </c>
      <c r="O344" s="68">
        <f t="shared" si="3"/>
        <v>0</v>
      </c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spans="1:35" ht="21.75" hidden="1" customHeight="1">
      <c r="A345" s="97"/>
      <c r="B345" s="98" t="s">
        <v>362</v>
      </c>
      <c r="C345" s="100">
        <v>0</v>
      </c>
      <c r="D345" s="100">
        <v>1</v>
      </c>
      <c r="E345" s="100">
        <v>0</v>
      </c>
      <c r="F345" s="100">
        <v>0</v>
      </c>
      <c r="G345" s="100">
        <v>0</v>
      </c>
      <c r="H345" s="156">
        <v>1</v>
      </c>
      <c r="I345" s="97"/>
      <c r="J345" s="97"/>
      <c r="K345" s="99"/>
      <c r="L345" s="8">
        <v>3470100295925</v>
      </c>
      <c r="M345" s="8">
        <v>3470100295925</v>
      </c>
      <c r="N345" s="68">
        <f t="shared" si="2"/>
        <v>1</v>
      </c>
      <c r="O345" s="68">
        <f t="shared" si="3"/>
        <v>0</v>
      </c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spans="1:35" ht="21.75" hidden="1" customHeight="1">
      <c r="A346" s="97"/>
      <c r="B346" s="98" t="s">
        <v>364</v>
      </c>
      <c r="C346" s="100">
        <v>0</v>
      </c>
      <c r="D346" s="100">
        <v>1</v>
      </c>
      <c r="E346" s="100">
        <v>0</v>
      </c>
      <c r="F346" s="100">
        <v>0</v>
      </c>
      <c r="G346" s="100">
        <v>0</v>
      </c>
      <c r="H346" s="156">
        <v>1</v>
      </c>
      <c r="I346" s="97"/>
      <c r="J346" s="97"/>
      <c r="K346" s="99"/>
      <c r="L346" s="8">
        <v>3499900034563</v>
      </c>
      <c r="M346" s="8">
        <v>3499900034563</v>
      </c>
      <c r="N346" s="68">
        <f t="shared" si="2"/>
        <v>1</v>
      </c>
      <c r="O346" s="68">
        <f t="shared" si="3"/>
        <v>0</v>
      </c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spans="1:35" ht="21.75" hidden="1" customHeight="1">
      <c r="A347" s="97"/>
      <c r="B347" s="98" t="s">
        <v>363</v>
      </c>
      <c r="C347" s="100">
        <v>0</v>
      </c>
      <c r="D347" s="100">
        <v>1</v>
      </c>
      <c r="E347" s="100">
        <v>0</v>
      </c>
      <c r="F347" s="100">
        <v>0</v>
      </c>
      <c r="G347" s="100">
        <v>0</v>
      </c>
      <c r="H347" s="156">
        <v>1</v>
      </c>
      <c r="I347" s="97"/>
      <c r="J347" s="97"/>
      <c r="K347" s="99"/>
      <c r="L347" s="8">
        <v>3479900224834</v>
      </c>
      <c r="M347" s="8">
        <v>3479900224834</v>
      </c>
      <c r="N347" s="68">
        <f t="shared" si="2"/>
        <v>1</v>
      </c>
      <c r="O347" s="68">
        <f t="shared" si="3"/>
        <v>0</v>
      </c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spans="1:35" ht="21.75" hidden="1" customHeight="1">
      <c r="A348" s="97"/>
      <c r="B348" s="98" t="s">
        <v>359</v>
      </c>
      <c r="C348" s="100">
        <v>1</v>
      </c>
      <c r="D348" s="100">
        <v>0</v>
      </c>
      <c r="E348" s="100">
        <v>0</v>
      </c>
      <c r="F348" s="100">
        <v>0</v>
      </c>
      <c r="G348" s="100">
        <v>0</v>
      </c>
      <c r="H348" s="156">
        <v>1</v>
      </c>
      <c r="I348" s="97"/>
      <c r="J348" s="97"/>
      <c r="K348" s="99"/>
      <c r="L348" s="8">
        <v>3499900033958</v>
      </c>
      <c r="M348" s="8">
        <v>3499900033958</v>
      </c>
      <c r="N348" s="68">
        <f t="shared" si="2"/>
        <v>1</v>
      </c>
      <c r="O348" s="68">
        <f t="shared" si="3"/>
        <v>0</v>
      </c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spans="1:35" ht="21.75" customHeight="1">
      <c r="A349" s="103">
        <v>6</v>
      </c>
      <c r="B349" s="104" t="s">
        <v>862</v>
      </c>
      <c r="C349" s="106">
        <v>0</v>
      </c>
      <c r="D349" s="106">
        <v>5</v>
      </c>
      <c r="E349" s="106">
        <v>0</v>
      </c>
      <c r="F349" s="106">
        <v>0</v>
      </c>
      <c r="G349" s="106">
        <v>0</v>
      </c>
      <c r="H349" s="197">
        <v>5</v>
      </c>
      <c r="I349" s="103"/>
      <c r="J349" s="103"/>
      <c r="K349" s="105"/>
      <c r="L349" s="58"/>
      <c r="M349" s="58"/>
      <c r="N349" s="68">
        <f t="shared" si="2"/>
        <v>0</v>
      </c>
      <c r="O349" s="68">
        <f t="shared" si="3"/>
        <v>5</v>
      </c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</row>
    <row r="350" spans="1:35" ht="21.75" hidden="1" customHeight="1">
      <c r="A350" s="97"/>
      <c r="B350" s="98" t="s">
        <v>437</v>
      </c>
      <c r="C350" s="100">
        <v>0</v>
      </c>
      <c r="D350" s="100">
        <v>1</v>
      </c>
      <c r="E350" s="100">
        <v>0</v>
      </c>
      <c r="F350" s="100">
        <v>0</v>
      </c>
      <c r="G350" s="100">
        <v>0</v>
      </c>
      <c r="H350" s="156">
        <v>1</v>
      </c>
      <c r="I350" s="97"/>
      <c r="J350" s="97"/>
      <c r="K350" s="99"/>
      <c r="L350" s="8">
        <v>3470400603528</v>
      </c>
      <c r="M350" s="8">
        <v>3470400603528</v>
      </c>
      <c r="N350" s="68">
        <f t="shared" si="2"/>
        <v>1</v>
      </c>
      <c r="O350" s="68">
        <f t="shared" si="3"/>
        <v>0</v>
      </c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spans="1:35" ht="21.75" hidden="1" customHeight="1">
      <c r="A351" s="97"/>
      <c r="B351" s="98" t="s">
        <v>438</v>
      </c>
      <c r="C351" s="100">
        <v>0</v>
      </c>
      <c r="D351" s="100">
        <v>1</v>
      </c>
      <c r="E351" s="100">
        <v>0</v>
      </c>
      <c r="F351" s="100">
        <v>0</v>
      </c>
      <c r="G351" s="100">
        <v>0</v>
      </c>
      <c r="H351" s="156">
        <v>1</v>
      </c>
      <c r="I351" s="97"/>
      <c r="J351" s="97"/>
      <c r="K351" s="99"/>
      <c r="L351" s="8">
        <v>3480100315276</v>
      </c>
      <c r="M351" s="8">
        <v>3480100315276</v>
      </c>
      <c r="N351" s="68">
        <f t="shared" si="2"/>
        <v>1</v>
      </c>
      <c r="O351" s="68">
        <f t="shared" si="3"/>
        <v>0</v>
      </c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spans="1:35" ht="21.75" hidden="1" customHeight="1">
      <c r="A352" s="97"/>
      <c r="B352" s="98" t="s">
        <v>436</v>
      </c>
      <c r="C352" s="100">
        <v>0</v>
      </c>
      <c r="D352" s="100">
        <v>1</v>
      </c>
      <c r="E352" s="100">
        <v>0</v>
      </c>
      <c r="F352" s="100">
        <v>0</v>
      </c>
      <c r="G352" s="100">
        <v>0</v>
      </c>
      <c r="H352" s="156">
        <v>1</v>
      </c>
      <c r="I352" s="97"/>
      <c r="J352" s="97"/>
      <c r="K352" s="99"/>
      <c r="L352" s="8">
        <v>3450100416650</v>
      </c>
      <c r="M352" s="8">
        <v>3450100416650</v>
      </c>
      <c r="N352" s="68">
        <f t="shared" si="2"/>
        <v>1</v>
      </c>
      <c r="O352" s="68">
        <f t="shared" si="3"/>
        <v>0</v>
      </c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spans="1:35" ht="21.75" hidden="1" customHeight="1">
      <c r="A353" s="97"/>
      <c r="B353" s="98" t="s">
        <v>431</v>
      </c>
      <c r="C353" s="100">
        <v>0</v>
      </c>
      <c r="D353" s="100">
        <v>1</v>
      </c>
      <c r="E353" s="100">
        <v>0</v>
      </c>
      <c r="F353" s="100">
        <v>0</v>
      </c>
      <c r="G353" s="100">
        <v>0</v>
      </c>
      <c r="H353" s="156">
        <v>1</v>
      </c>
      <c r="I353" s="97"/>
      <c r="J353" s="97"/>
      <c r="K353" s="99"/>
      <c r="L353" s="8">
        <v>1341600011565</v>
      </c>
      <c r="M353" s="8">
        <v>1341600011565</v>
      </c>
      <c r="N353" s="68">
        <f t="shared" si="2"/>
        <v>1</v>
      </c>
      <c r="O353" s="68">
        <f t="shared" si="3"/>
        <v>0</v>
      </c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spans="1:35" ht="21.75" hidden="1" customHeight="1">
      <c r="A354" s="97"/>
      <c r="B354" s="98" t="s">
        <v>433</v>
      </c>
      <c r="C354" s="100">
        <v>0</v>
      </c>
      <c r="D354" s="100">
        <v>1</v>
      </c>
      <c r="E354" s="100">
        <v>0</v>
      </c>
      <c r="F354" s="100">
        <v>0</v>
      </c>
      <c r="G354" s="100">
        <v>0</v>
      </c>
      <c r="H354" s="156">
        <v>1</v>
      </c>
      <c r="I354" s="97"/>
      <c r="J354" s="97"/>
      <c r="K354" s="99"/>
      <c r="L354" s="8">
        <v>1349900072206</v>
      </c>
      <c r="M354" s="8">
        <v>1349900072206</v>
      </c>
      <c r="N354" s="68">
        <f t="shared" si="2"/>
        <v>1</v>
      </c>
      <c r="O354" s="68">
        <f t="shared" si="3"/>
        <v>0</v>
      </c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spans="1:35" ht="21.75" customHeight="1">
      <c r="A355" s="103">
        <v>7</v>
      </c>
      <c r="B355" s="104" t="s">
        <v>863</v>
      </c>
      <c r="C355" s="106">
        <v>2</v>
      </c>
      <c r="D355" s="106">
        <v>3</v>
      </c>
      <c r="E355" s="106">
        <v>0</v>
      </c>
      <c r="F355" s="106">
        <v>0</v>
      </c>
      <c r="G355" s="106">
        <v>0</v>
      </c>
      <c r="H355" s="197">
        <v>5</v>
      </c>
      <c r="I355" s="103"/>
      <c r="J355" s="103"/>
      <c r="K355" s="105"/>
      <c r="L355" s="58"/>
      <c r="M355" s="58"/>
      <c r="N355" s="68">
        <f t="shared" si="2"/>
        <v>0</v>
      </c>
      <c r="O355" s="68">
        <f t="shared" si="3"/>
        <v>5</v>
      </c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</row>
    <row r="356" spans="1:35" ht="21.75" hidden="1" customHeight="1">
      <c r="A356" s="97"/>
      <c r="B356" s="98" t="s">
        <v>779</v>
      </c>
      <c r="C356" s="100">
        <v>1</v>
      </c>
      <c r="D356" s="100">
        <v>0</v>
      </c>
      <c r="E356" s="100">
        <v>0</v>
      </c>
      <c r="F356" s="100">
        <v>0</v>
      </c>
      <c r="G356" s="100">
        <v>0</v>
      </c>
      <c r="H356" s="156">
        <v>1</v>
      </c>
      <c r="I356" s="97"/>
      <c r="J356" s="97"/>
      <c r="K356" s="99"/>
      <c r="L356" s="8">
        <v>3400100290826</v>
      </c>
      <c r="M356" s="8">
        <v>3400100290826</v>
      </c>
      <c r="N356" s="68">
        <f t="shared" si="2"/>
        <v>1</v>
      </c>
      <c r="O356" s="68">
        <f t="shared" si="3"/>
        <v>0</v>
      </c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spans="1:35" ht="21.75" hidden="1" customHeight="1">
      <c r="A357" s="97"/>
      <c r="B357" s="98" t="s">
        <v>780</v>
      </c>
      <c r="C357" s="100">
        <v>1</v>
      </c>
      <c r="D357" s="100">
        <v>0</v>
      </c>
      <c r="E357" s="100">
        <v>0</v>
      </c>
      <c r="F357" s="100">
        <v>0</v>
      </c>
      <c r="G357" s="100">
        <v>0</v>
      </c>
      <c r="H357" s="156">
        <v>1</v>
      </c>
      <c r="I357" s="97"/>
      <c r="J357" s="97"/>
      <c r="K357" s="99"/>
      <c r="L357" s="8">
        <v>3410601289227</v>
      </c>
      <c r="M357" s="8">
        <v>3410601289227</v>
      </c>
      <c r="N357" s="68">
        <f t="shared" si="2"/>
        <v>1</v>
      </c>
      <c r="O357" s="68">
        <f t="shared" si="3"/>
        <v>0</v>
      </c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spans="1:35" ht="21.75" hidden="1" customHeight="1">
      <c r="A358" s="97"/>
      <c r="B358" s="98" t="s">
        <v>404</v>
      </c>
      <c r="C358" s="100">
        <v>0</v>
      </c>
      <c r="D358" s="100">
        <v>1</v>
      </c>
      <c r="E358" s="100">
        <v>0</v>
      </c>
      <c r="F358" s="100">
        <v>0</v>
      </c>
      <c r="G358" s="100">
        <v>0</v>
      </c>
      <c r="H358" s="156">
        <v>1</v>
      </c>
      <c r="I358" s="97"/>
      <c r="J358" s="97"/>
      <c r="K358" s="99"/>
      <c r="L358" s="8">
        <v>1480600007817</v>
      </c>
      <c r="M358" s="8">
        <v>1480600007817</v>
      </c>
      <c r="N358" s="68">
        <f t="shared" si="2"/>
        <v>1</v>
      </c>
      <c r="O358" s="68">
        <f t="shared" si="3"/>
        <v>0</v>
      </c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spans="1:35" ht="21.75" hidden="1" customHeight="1">
      <c r="A359" s="97"/>
      <c r="B359" s="98" t="s">
        <v>401</v>
      </c>
      <c r="C359" s="100">
        <v>0</v>
      </c>
      <c r="D359" s="100">
        <v>1</v>
      </c>
      <c r="E359" s="100">
        <v>0</v>
      </c>
      <c r="F359" s="100">
        <v>0</v>
      </c>
      <c r="G359" s="100">
        <v>0</v>
      </c>
      <c r="H359" s="156">
        <v>1</v>
      </c>
      <c r="I359" s="97"/>
      <c r="J359" s="97"/>
      <c r="K359" s="99"/>
      <c r="L359" s="8">
        <v>1479900006644</v>
      </c>
      <c r="M359" s="8">
        <v>1479900006644</v>
      </c>
      <c r="N359" s="68">
        <f t="shared" si="2"/>
        <v>1</v>
      </c>
      <c r="O359" s="68">
        <f t="shared" si="3"/>
        <v>0</v>
      </c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spans="1:35" ht="21.75" hidden="1" customHeight="1">
      <c r="A360" s="97"/>
      <c r="B360" s="98" t="s">
        <v>393</v>
      </c>
      <c r="C360" s="100">
        <v>0</v>
      </c>
      <c r="D360" s="100">
        <v>1</v>
      </c>
      <c r="E360" s="100">
        <v>0</v>
      </c>
      <c r="F360" s="100">
        <v>0</v>
      </c>
      <c r="G360" s="100">
        <v>0</v>
      </c>
      <c r="H360" s="156">
        <v>1</v>
      </c>
      <c r="I360" s="97"/>
      <c r="J360" s="97"/>
      <c r="K360" s="99"/>
      <c r="L360" s="8">
        <v>1469900044945</v>
      </c>
      <c r="M360" s="8">
        <v>1469900044945</v>
      </c>
      <c r="N360" s="68">
        <f t="shared" si="2"/>
        <v>1</v>
      </c>
      <c r="O360" s="68">
        <f t="shared" si="3"/>
        <v>0</v>
      </c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spans="1:35" ht="21.75" customHeight="1">
      <c r="A361" s="103">
        <v>8</v>
      </c>
      <c r="B361" s="104" t="s">
        <v>864</v>
      </c>
      <c r="C361" s="106">
        <v>2</v>
      </c>
      <c r="D361" s="106">
        <v>3</v>
      </c>
      <c r="E361" s="106">
        <v>0</v>
      </c>
      <c r="F361" s="106">
        <v>0</v>
      </c>
      <c r="G361" s="106">
        <v>0</v>
      </c>
      <c r="H361" s="197">
        <v>5</v>
      </c>
      <c r="I361" s="103"/>
      <c r="J361" s="103"/>
      <c r="K361" s="105"/>
      <c r="L361" s="58"/>
      <c r="M361" s="58"/>
      <c r="N361" s="68">
        <f t="shared" si="2"/>
        <v>0</v>
      </c>
      <c r="O361" s="68">
        <f t="shared" si="3"/>
        <v>5</v>
      </c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</row>
    <row r="362" spans="1:35" ht="21.75" hidden="1" customHeight="1">
      <c r="A362" s="97"/>
      <c r="B362" s="98" t="s">
        <v>781</v>
      </c>
      <c r="C362" s="100">
        <v>1</v>
      </c>
      <c r="D362" s="100">
        <v>0</v>
      </c>
      <c r="E362" s="100">
        <v>0</v>
      </c>
      <c r="F362" s="100">
        <v>0</v>
      </c>
      <c r="G362" s="100">
        <v>0</v>
      </c>
      <c r="H362" s="156">
        <v>1</v>
      </c>
      <c r="I362" s="97"/>
      <c r="J362" s="97"/>
      <c r="K362" s="99"/>
      <c r="L362" s="8">
        <v>3501900517949</v>
      </c>
      <c r="M362" s="8">
        <v>3501900517949</v>
      </c>
      <c r="N362" s="68">
        <f t="shared" si="2"/>
        <v>1</v>
      </c>
      <c r="O362" s="68">
        <f t="shared" si="3"/>
        <v>0</v>
      </c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spans="1:35" ht="21.75" hidden="1" customHeight="1">
      <c r="A363" s="97"/>
      <c r="B363" s="98" t="s">
        <v>782</v>
      </c>
      <c r="C363" s="100">
        <v>1</v>
      </c>
      <c r="D363" s="100">
        <v>0</v>
      </c>
      <c r="E363" s="100">
        <v>0</v>
      </c>
      <c r="F363" s="100">
        <v>0</v>
      </c>
      <c r="G363" s="100">
        <v>0</v>
      </c>
      <c r="H363" s="156">
        <v>1</v>
      </c>
      <c r="I363" s="97"/>
      <c r="J363" s="97"/>
      <c r="K363" s="99"/>
      <c r="L363" s="8">
        <v>3409900004192</v>
      </c>
      <c r="M363" s="8">
        <v>3409900004192</v>
      </c>
      <c r="N363" s="68">
        <f t="shared" si="2"/>
        <v>1</v>
      </c>
      <c r="O363" s="68">
        <f t="shared" si="3"/>
        <v>0</v>
      </c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spans="1:35" ht="21.75" hidden="1" customHeight="1">
      <c r="A364" s="97"/>
      <c r="B364" s="98" t="s">
        <v>400</v>
      </c>
      <c r="C364" s="100">
        <v>0</v>
      </c>
      <c r="D364" s="100">
        <v>1</v>
      </c>
      <c r="E364" s="100">
        <v>0</v>
      </c>
      <c r="F364" s="100">
        <v>0</v>
      </c>
      <c r="G364" s="100">
        <v>0</v>
      </c>
      <c r="H364" s="156">
        <v>1</v>
      </c>
      <c r="I364" s="97"/>
      <c r="J364" s="97"/>
      <c r="K364" s="99"/>
      <c r="L364" s="8">
        <v>1479900005893</v>
      </c>
      <c r="M364" s="8">
        <v>1479900005893</v>
      </c>
      <c r="N364" s="68">
        <f t="shared" si="2"/>
        <v>1</v>
      </c>
      <c r="O364" s="68">
        <f t="shared" si="3"/>
        <v>0</v>
      </c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spans="1:35" ht="21.75" hidden="1" customHeight="1">
      <c r="A365" s="97"/>
      <c r="B365" s="98" t="s">
        <v>405</v>
      </c>
      <c r="C365" s="100">
        <v>0</v>
      </c>
      <c r="D365" s="100">
        <v>1</v>
      </c>
      <c r="E365" s="100">
        <v>0</v>
      </c>
      <c r="F365" s="100">
        <v>0</v>
      </c>
      <c r="G365" s="100">
        <v>0</v>
      </c>
      <c r="H365" s="156">
        <v>1</v>
      </c>
      <c r="I365" s="97"/>
      <c r="J365" s="97"/>
      <c r="K365" s="99"/>
      <c r="L365" s="8">
        <v>1499900065004</v>
      </c>
      <c r="M365" s="8">
        <v>1499900065004</v>
      </c>
      <c r="N365" s="68">
        <f t="shared" si="2"/>
        <v>1</v>
      </c>
      <c r="O365" s="68">
        <f t="shared" si="3"/>
        <v>0</v>
      </c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spans="1:35" ht="21.75" hidden="1" customHeight="1">
      <c r="A366" s="97"/>
      <c r="B366" s="98" t="s">
        <v>395</v>
      </c>
      <c r="C366" s="100">
        <v>0</v>
      </c>
      <c r="D366" s="100">
        <v>1</v>
      </c>
      <c r="E366" s="100">
        <v>0</v>
      </c>
      <c r="F366" s="100">
        <v>0</v>
      </c>
      <c r="G366" s="100">
        <v>0</v>
      </c>
      <c r="H366" s="156">
        <v>1</v>
      </c>
      <c r="I366" s="97"/>
      <c r="J366" s="97"/>
      <c r="K366" s="99"/>
      <c r="L366" s="8">
        <v>1470100195258</v>
      </c>
      <c r="M366" s="8">
        <v>1470100195258</v>
      </c>
      <c r="N366" s="68">
        <f t="shared" si="2"/>
        <v>1</v>
      </c>
      <c r="O366" s="68">
        <f t="shared" si="3"/>
        <v>0</v>
      </c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spans="1:35" ht="21.75" customHeight="1">
      <c r="A367" s="103">
        <v>9</v>
      </c>
      <c r="B367" s="104" t="s">
        <v>865</v>
      </c>
      <c r="C367" s="106">
        <v>1</v>
      </c>
      <c r="D367" s="106">
        <v>4</v>
      </c>
      <c r="E367" s="106">
        <v>0</v>
      </c>
      <c r="F367" s="106">
        <v>0</v>
      </c>
      <c r="G367" s="106">
        <v>0</v>
      </c>
      <c r="H367" s="197">
        <v>5</v>
      </c>
      <c r="I367" s="103"/>
      <c r="J367" s="103"/>
      <c r="K367" s="105"/>
      <c r="L367" s="58"/>
      <c r="M367" s="58"/>
      <c r="N367" s="68">
        <f t="shared" si="2"/>
        <v>0</v>
      </c>
      <c r="O367" s="68">
        <f t="shared" si="3"/>
        <v>5</v>
      </c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</row>
    <row r="368" spans="1:35" ht="21.75" hidden="1" customHeight="1">
      <c r="A368" s="97"/>
      <c r="B368" s="98" t="s">
        <v>448</v>
      </c>
      <c r="C368" s="100">
        <v>0</v>
      </c>
      <c r="D368" s="100">
        <v>1</v>
      </c>
      <c r="E368" s="100">
        <v>0</v>
      </c>
      <c r="F368" s="100">
        <v>0</v>
      </c>
      <c r="G368" s="100">
        <v>0</v>
      </c>
      <c r="H368" s="156">
        <v>1</v>
      </c>
      <c r="I368" s="97"/>
      <c r="J368" s="97"/>
      <c r="K368" s="99"/>
      <c r="L368" s="8">
        <v>3470600232370</v>
      </c>
      <c r="M368" s="8">
        <v>3470600232370</v>
      </c>
      <c r="N368" s="68">
        <f t="shared" si="2"/>
        <v>1</v>
      </c>
      <c r="O368" s="68">
        <f t="shared" si="3"/>
        <v>0</v>
      </c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spans="1:35" ht="21.75" hidden="1" customHeight="1">
      <c r="A369" s="97"/>
      <c r="B369" s="98" t="s">
        <v>451</v>
      </c>
      <c r="C369" s="100">
        <v>0</v>
      </c>
      <c r="D369" s="100">
        <v>1</v>
      </c>
      <c r="E369" s="100">
        <v>0</v>
      </c>
      <c r="F369" s="100">
        <v>0</v>
      </c>
      <c r="G369" s="100">
        <v>0</v>
      </c>
      <c r="H369" s="156">
        <v>1</v>
      </c>
      <c r="I369" s="97"/>
      <c r="J369" s="97"/>
      <c r="K369" s="99"/>
      <c r="L369" s="8">
        <v>3490100095535</v>
      </c>
      <c r="M369" s="8">
        <v>3490100095535</v>
      </c>
      <c r="N369" s="68">
        <f t="shared" si="2"/>
        <v>1</v>
      </c>
      <c r="O369" s="68">
        <f t="shared" si="3"/>
        <v>0</v>
      </c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spans="1:35" ht="21.75" hidden="1" customHeight="1">
      <c r="A370" s="97"/>
      <c r="B370" s="98" t="s">
        <v>449</v>
      </c>
      <c r="C370" s="100">
        <v>0</v>
      </c>
      <c r="D370" s="100">
        <v>1</v>
      </c>
      <c r="E370" s="100">
        <v>0</v>
      </c>
      <c r="F370" s="100">
        <v>0</v>
      </c>
      <c r="G370" s="100">
        <v>0</v>
      </c>
      <c r="H370" s="156">
        <v>1</v>
      </c>
      <c r="I370" s="97"/>
      <c r="J370" s="97"/>
      <c r="K370" s="99"/>
      <c r="L370" s="8">
        <v>3470600282687</v>
      </c>
      <c r="M370" s="8">
        <v>3470600282687</v>
      </c>
      <c r="N370" s="68">
        <f t="shared" si="2"/>
        <v>1</v>
      </c>
      <c r="O370" s="68">
        <f t="shared" si="3"/>
        <v>0</v>
      </c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spans="1:35" ht="21.75" hidden="1" customHeight="1">
      <c r="A371" s="97"/>
      <c r="B371" s="98" t="s">
        <v>783</v>
      </c>
      <c r="C371" s="100">
        <v>1</v>
      </c>
      <c r="D371" s="100">
        <v>0</v>
      </c>
      <c r="E371" s="100">
        <v>0</v>
      </c>
      <c r="F371" s="100">
        <v>0</v>
      </c>
      <c r="G371" s="100">
        <v>0</v>
      </c>
      <c r="H371" s="156">
        <v>1</v>
      </c>
      <c r="I371" s="97"/>
      <c r="J371" s="97"/>
      <c r="K371" s="99"/>
      <c r="L371" s="8">
        <v>3609900556487</v>
      </c>
      <c r="M371" s="8">
        <v>3609900556487</v>
      </c>
      <c r="N371" s="68">
        <f t="shared" si="2"/>
        <v>1</v>
      </c>
      <c r="O371" s="68">
        <f t="shared" si="3"/>
        <v>0</v>
      </c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spans="1:35" ht="21.75" hidden="1" customHeight="1">
      <c r="A372" s="97"/>
      <c r="B372" s="98" t="s">
        <v>784</v>
      </c>
      <c r="C372" s="100">
        <v>0</v>
      </c>
      <c r="D372" s="100">
        <v>1</v>
      </c>
      <c r="E372" s="100">
        <v>0</v>
      </c>
      <c r="F372" s="100">
        <v>0</v>
      </c>
      <c r="G372" s="100">
        <v>0</v>
      </c>
      <c r="H372" s="156">
        <v>1</v>
      </c>
      <c r="I372" s="97"/>
      <c r="J372" s="97"/>
      <c r="K372" s="99"/>
      <c r="L372" s="8">
        <v>3480900019931</v>
      </c>
      <c r="M372" s="8">
        <v>3480900019931</v>
      </c>
      <c r="N372" s="68">
        <f t="shared" si="2"/>
        <v>1</v>
      </c>
      <c r="O372" s="68">
        <f t="shared" si="3"/>
        <v>0</v>
      </c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spans="1:35" ht="21.75" customHeight="1">
      <c r="A373" s="103">
        <v>10</v>
      </c>
      <c r="B373" s="104" t="s">
        <v>866</v>
      </c>
      <c r="C373" s="106">
        <v>0</v>
      </c>
      <c r="D373" s="106">
        <v>4</v>
      </c>
      <c r="E373" s="106">
        <v>1</v>
      </c>
      <c r="F373" s="106">
        <v>0</v>
      </c>
      <c r="G373" s="106">
        <v>0</v>
      </c>
      <c r="H373" s="197">
        <v>5</v>
      </c>
      <c r="I373" s="103"/>
      <c r="J373" s="103"/>
      <c r="K373" s="105"/>
      <c r="L373" s="58"/>
      <c r="M373" s="58"/>
      <c r="N373" s="68">
        <f t="shared" si="2"/>
        <v>0</v>
      </c>
      <c r="O373" s="68">
        <f t="shared" si="3"/>
        <v>5</v>
      </c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</row>
    <row r="374" spans="1:35" ht="21.75" hidden="1" customHeight="1">
      <c r="A374" s="97"/>
      <c r="B374" s="98" t="s">
        <v>785</v>
      </c>
      <c r="C374" s="100">
        <v>0</v>
      </c>
      <c r="D374" s="100">
        <v>0</v>
      </c>
      <c r="E374" s="100">
        <v>1</v>
      </c>
      <c r="F374" s="100">
        <v>0</v>
      </c>
      <c r="G374" s="100">
        <v>0</v>
      </c>
      <c r="H374" s="156">
        <v>1</v>
      </c>
      <c r="I374" s="97"/>
      <c r="J374" s="97"/>
      <c r="K374" s="99"/>
      <c r="L374" s="8">
        <v>3479900033711</v>
      </c>
      <c r="M374" s="8">
        <v>3479900033711</v>
      </c>
      <c r="N374" s="68">
        <f t="shared" si="2"/>
        <v>1</v>
      </c>
      <c r="O374" s="68">
        <f t="shared" si="3"/>
        <v>0</v>
      </c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spans="1:35" ht="21.75" hidden="1" customHeight="1">
      <c r="A375" s="97"/>
      <c r="B375" s="98" t="s">
        <v>473</v>
      </c>
      <c r="C375" s="100">
        <v>0</v>
      </c>
      <c r="D375" s="100">
        <v>1</v>
      </c>
      <c r="E375" s="100">
        <v>0</v>
      </c>
      <c r="F375" s="100">
        <v>0</v>
      </c>
      <c r="G375" s="100">
        <v>0</v>
      </c>
      <c r="H375" s="156">
        <v>1</v>
      </c>
      <c r="I375" s="97"/>
      <c r="J375" s="97"/>
      <c r="K375" s="99"/>
      <c r="L375" s="8">
        <v>3470101407832</v>
      </c>
      <c r="M375" s="8">
        <v>3470101407832</v>
      </c>
      <c r="N375" s="68">
        <f t="shared" si="2"/>
        <v>1</v>
      </c>
      <c r="O375" s="68">
        <f t="shared" si="3"/>
        <v>0</v>
      </c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spans="1:35" ht="21.75" hidden="1" customHeight="1">
      <c r="A376" s="97"/>
      <c r="B376" s="98" t="s">
        <v>467</v>
      </c>
      <c r="C376" s="100">
        <v>0</v>
      </c>
      <c r="D376" s="100">
        <v>1</v>
      </c>
      <c r="E376" s="100">
        <v>0</v>
      </c>
      <c r="F376" s="100">
        <v>0</v>
      </c>
      <c r="G376" s="100">
        <v>0</v>
      </c>
      <c r="H376" s="156">
        <v>1</v>
      </c>
      <c r="I376" s="97"/>
      <c r="J376" s="97"/>
      <c r="K376" s="99"/>
      <c r="L376" s="8">
        <v>3100202634110</v>
      </c>
      <c r="M376" s="8">
        <v>3100202634110</v>
      </c>
      <c r="N376" s="68">
        <f t="shared" si="2"/>
        <v>1</v>
      </c>
      <c r="O376" s="68">
        <f t="shared" si="3"/>
        <v>0</v>
      </c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spans="1:35" ht="21.75" hidden="1" customHeight="1">
      <c r="A377" s="97"/>
      <c r="B377" s="98" t="s">
        <v>472</v>
      </c>
      <c r="C377" s="100">
        <v>0</v>
      </c>
      <c r="D377" s="100">
        <v>1</v>
      </c>
      <c r="E377" s="100">
        <v>0</v>
      </c>
      <c r="F377" s="100">
        <v>0</v>
      </c>
      <c r="G377" s="100">
        <v>0</v>
      </c>
      <c r="H377" s="156">
        <v>1</v>
      </c>
      <c r="I377" s="97"/>
      <c r="J377" s="97"/>
      <c r="K377" s="99"/>
      <c r="L377" s="8">
        <v>3470100838490</v>
      </c>
      <c r="M377" s="8">
        <v>3470100838490</v>
      </c>
      <c r="N377" s="68">
        <f t="shared" si="2"/>
        <v>1</v>
      </c>
      <c r="O377" s="68">
        <f t="shared" si="3"/>
        <v>0</v>
      </c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spans="1:35" ht="21.75" hidden="1" customHeight="1">
      <c r="A378" s="97"/>
      <c r="B378" s="98" t="s">
        <v>474</v>
      </c>
      <c r="C378" s="100">
        <v>0</v>
      </c>
      <c r="D378" s="100">
        <v>1</v>
      </c>
      <c r="E378" s="100">
        <v>0</v>
      </c>
      <c r="F378" s="100">
        <v>0</v>
      </c>
      <c r="G378" s="100">
        <v>0</v>
      </c>
      <c r="H378" s="156">
        <v>1</v>
      </c>
      <c r="I378" s="97"/>
      <c r="J378" s="97"/>
      <c r="K378" s="99"/>
      <c r="L378" s="8">
        <v>3470300472821</v>
      </c>
      <c r="M378" s="8">
        <v>3470300472821</v>
      </c>
      <c r="N378" s="68">
        <f t="shared" si="2"/>
        <v>1</v>
      </c>
      <c r="O378" s="68">
        <f t="shared" si="3"/>
        <v>0</v>
      </c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spans="1:35" ht="21.75" customHeight="1">
      <c r="A379" s="103">
        <v>11</v>
      </c>
      <c r="B379" s="104" t="s">
        <v>867</v>
      </c>
      <c r="C379" s="106">
        <v>0</v>
      </c>
      <c r="D379" s="106">
        <v>4</v>
      </c>
      <c r="E379" s="106">
        <v>2</v>
      </c>
      <c r="F379" s="106">
        <v>0</v>
      </c>
      <c r="G379" s="106">
        <v>0</v>
      </c>
      <c r="H379" s="197">
        <v>6</v>
      </c>
      <c r="I379" s="103"/>
      <c r="J379" s="103"/>
      <c r="K379" s="105"/>
      <c r="L379" s="58"/>
      <c r="M379" s="58"/>
      <c r="N379" s="68">
        <f t="shared" si="2"/>
        <v>0</v>
      </c>
      <c r="O379" s="68">
        <f t="shared" si="3"/>
        <v>6</v>
      </c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</row>
    <row r="380" spans="1:35" ht="21.75" hidden="1" customHeight="1">
      <c r="A380" s="97"/>
      <c r="B380" s="98" t="s">
        <v>458</v>
      </c>
      <c r="C380" s="100">
        <v>0</v>
      </c>
      <c r="D380" s="100">
        <v>1</v>
      </c>
      <c r="E380" s="100">
        <v>0</v>
      </c>
      <c r="F380" s="100">
        <v>0</v>
      </c>
      <c r="G380" s="100">
        <v>0</v>
      </c>
      <c r="H380" s="156">
        <v>1</v>
      </c>
      <c r="I380" s="97"/>
      <c r="J380" s="97"/>
      <c r="K380" s="99"/>
      <c r="L380" s="8">
        <v>3470500037991</v>
      </c>
      <c r="M380" s="8">
        <v>3470500037991</v>
      </c>
      <c r="N380" s="68">
        <f t="shared" si="2"/>
        <v>1</v>
      </c>
      <c r="O380" s="68">
        <f t="shared" si="3"/>
        <v>0</v>
      </c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spans="1:35" ht="21.75" hidden="1" customHeight="1">
      <c r="A381" s="97"/>
      <c r="B381" s="98" t="s">
        <v>456</v>
      </c>
      <c r="C381" s="100">
        <v>0</v>
      </c>
      <c r="D381" s="100">
        <v>1</v>
      </c>
      <c r="E381" s="100">
        <v>0</v>
      </c>
      <c r="F381" s="100">
        <v>0</v>
      </c>
      <c r="G381" s="100">
        <v>0</v>
      </c>
      <c r="H381" s="156">
        <v>1</v>
      </c>
      <c r="I381" s="97"/>
      <c r="J381" s="97"/>
      <c r="K381" s="99"/>
      <c r="L381" s="8">
        <v>3460600045880</v>
      </c>
      <c r="M381" s="8">
        <v>3460600045880</v>
      </c>
      <c r="N381" s="68">
        <f t="shared" si="2"/>
        <v>1</v>
      </c>
      <c r="O381" s="68">
        <f t="shared" si="3"/>
        <v>0</v>
      </c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spans="1:35" ht="21.75" hidden="1" customHeight="1">
      <c r="A382" s="97"/>
      <c r="B382" s="98" t="s">
        <v>461</v>
      </c>
      <c r="C382" s="100">
        <v>0</v>
      </c>
      <c r="D382" s="100">
        <v>1</v>
      </c>
      <c r="E382" s="100">
        <v>0</v>
      </c>
      <c r="F382" s="100">
        <v>0</v>
      </c>
      <c r="G382" s="100">
        <v>0</v>
      </c>
      <c r="H382" s="156">
        <v>1</v>
      </c>
      <c r="I382" s="97"/>
      <c r="J382" s="97"/>
      <c r="K382" s="99"/>
      <c r="L382" s="8">
        <v>5320100135810</v>
      </c>
      <c r="M382" s="8">
        <v>5320100135810</v>
      </c>
      <c r="N382" s="68">
        <f t="shared" si="2"/>
        <v>1</v>
      </c>
      <c r="O382" s="68">
        <f t="shared" si="3"/>
        <v>0</v>
      </c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spans="1:35" ht="21.75" hidden="1" customHeight="1">
      <c r="A383" s="97"/>
      <c r="B383" s="98" t="s">
        <v>459</v>
      </c>
      <c r="C383" s="100">
        <v>0</v>
      </c>
      <c r="D383" s="100">
        <v>1</v>
      </c>
      <c r="E383" s="100">
        <v>0</v>
      </c>
      <c r="F383" s="100">
        <v>0</v>
      </c>
      <c r="G383" s="100">
        <v>0</v>
      </c>
      <c r="H383" s="156">
        <v>1</v>
      </c>
      <c r="I383" s="97"/>
      <c r="J383" s="97"/>
      <c r="K383" s="99"/>
      <c r="L383" s="8">
        <v>3480900090295</v>
      </c>
      <c r="M383" s="8">
        <v>3480900090295</v>
      </c>
      <c r="N383" s="68">
        <f t="shared" si="2"/>
        <v>1</v>
      </c>
      <c r="O383" s="68">
        <f t="shared" si="3"/>
        <v>0</v>
      </c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spans="1:35" ht="21.75" hidden="1" customHeight="1">
      <c r="A384" s="97"/>
      <c r="B384" s="98" t="s">
        <v>463</v>
      </c>
      <c r="C384" s="100">
        <v>0</v>
      </c>
      <c r="D384" s="100">
        <v>0</v>
      </c>
      <c r="E384" s="100">
        <v>1</v>
      </c>
      <c r="F384" s="100">
        <v>0</v>
      </c>
      <c r="G384" s="100">
        <v>0</v>
      </c>
      <c r="H384" s="156">
        <v>1</v>
      </c>
      <c r="I384" s="97"/>
      <c r="J384" s="97"/>
      <c r="K384" s="99"/>
      <c r="L384" s="8">
        <v>3409901093610</v>
      </c>
      <c r="M384" s="8">
        <v>3409901093610</v>
      </c>
      <c r="N384" s="68">
        <f t="shared" si="2"/>
        <v>1</v>
      </c>
      <c r="O384" s="68">
        <f t="shared" si="3"/>
        <v>0</v>
      </c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spans="1:35" ht="21.75" hidden="1" customHeight="1">
      <c r="A385" s="97"/>
      <c r="B385" s="98" t="s">
        <v>462</v>
      </c>
      <c r="C385" s="100">
        <v>0</v>
      </c>
      <c r="D385" s="100">
        <v>0</v>
      </c>
      <c r="E385" s="100">
        <v>1</v>
      </c>
      <c r="F385" s="100">
        <v>0</v>
      </c>
      <c r="G385" s="100">
        <v>0</v>
      </c>
      <c r="H385" s="156">
        <v>1</v>
      </c>
      <c r="I385" s="97"/>
      <c r="J385" s="97"/>
      <c r="K385" s="99"/>
      <c r="L385" s="8">
        <v>1409900370923</v>
      </c>
      <c r="M385" s="8">
        <v>1409900370923</v>
      </c>
      <c r="N385" s="68">
        <f t="shared" si="2"/>
        <v>1</v>
      </c>
      <c r="O385" s="68">
        <f t="shared" si="3"/>
        <v>0</v>
      </c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spans="1:35" ht="21.75" customHeight="1">
      <c r="A386" s="103">
        <v>12</v>
      </c>
      <c r="B386" s="104" t="s">
        <v>868</v>
      </c>
      <c r="C386" s="106">
        <v>2</v>
      </c>
      <c r="D386" s="106">
        <v>3</v>
      </c>
      <c r="E386" s="106">
        <v>0</v>
      </c>
      <c r="F386" s="106">
        <v>0</v>
      </c>
      <c r="G386" s="106">
        <v>0</v>
      </c>
      <c r="H386" s="197">
        <v>5</v>
      </c>
      <c r="I386" s="103"/>
      <c r="J386" s="103"/>
      <c r="K386" s="105"/>
      <c r="L386" s="58"/>
      <c r="M386" s="58"/>
      <c r="N386" s="68">
        <f t="shared" si="2"/>
        <v>0</v>
      </c>
      <c r="O386" s="68">
        <f t="shared" si="3"/>
        <v>5</v>
      </c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</row>
    <row r="387" spans="1:35" ht="21.75" hidden="1" customHeight="1">
      <c r="A387" s="97"/>
      <c r="B387" s="98" t="s">
        <v>786</v>
      </c>
      <c r="C387" s="100">
        <v>1</v>
      </c>
      <c r="D387" s="100">
        <v>0</v>
      </c>
      <c r="E387" s="100">
        <v>0</v>
      </c>
      <c r="F387" s="100">
        <v>0</v>
      </c>
      <c r="G387" s="100">
        <v>0</v>
      </c>
      <c r="H387" s="156">
        <v>1</v>
      </c>
      <c r="I387" s="97"/>
      <c r="J387" s="97"/>
      <c r="K387" s="99"/>
      <c r="L387" s="8">
        <v>3460100363971</v>
      </c>
      <c r="M387" s="8">
        <v>3460100363971</v>
      </c>
      <c r="N387" s="68">
        <f t="shared" si="2"/>
        <v>1</v>
      </c>
      <c r="O387" s="68">
        <f t="shared" si="3"/>
        <v>0</v>
      </c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spans="1:35" ht="21.75" hidden="1" customHeight="1">
      <c r="A388" s="97"/>
      <c r="B388" s="98" t="s">
        <v>787</v>
      </c>
      <c r="C388" s="100">
        <v>1</v>
      </c>
      <c r="D388" s="100">
        <v>0</v>
      </c>
      <c r="E388" s="100">
        <v>0</v>
      </c>
      <c r="F388" s="100">
        <v>0</v>
      </c>
      <c r="G388" s="100">
        <v>0</v>
      </c>
      <c r="H388" s="156">
        <v>1</v>
      </c>
      <c r="I388" s="97"/>
      <c r="J388" s="97"/>
      <c r="K388" s="99"/>
      <c r="L388" s="8">
        <v>3479900180977</v>
      </c>
      <c r="M388" s="8">
        <v>3479900180977</v>
      </c>
      <c r="N388" s="68">
        <f t="shared" si="2"/>
        <v>1</v>
      </c>
      <c r="O388" s="68">
        <f t="shared" si="3"/>
        <v>0</v>
      </c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spans="1:35" ht="21.75" hidden="1" customHeight="1">
      <c r="A389" s="97"/>
      <c r="B389" s="98" t="s">
        <v>499</v>
      </c>
      <c r="C389" s="100">
        <v>0</v>
      </c>
      <c r="D389" s="100">
        <v>1</v>
      </c>
      <c r="E389" s="100">
        <v>0</v>
      </c>
      <c r="F389" s="100">
        <v>0</v>
      </c>
      <c r="G389" s="100">
        <v>0</v>
      </c>
      <c r="H389" s="156">
        <v>1</v>
      </c>
      <c r="I389" s="97"/>
      <c r="J389" s="97"/>
      <c r="K389" s="99"/>
      <c r="L389" s="8">
        <v>3439900168331</v>
      </c>
      <c r="M389" s="8">
        <v>3439900168331</v>
      </c>
      <c r="N389" s="68">
        <f t="shared" si="2"/>
        <v>1</v>
      </c>
      <c r="O389" s="68">
        <f t="shared" si="3"/>
        <v>0</v>
      </c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spans="1:35" ht="21.75" hidden="1" customHeight="1">
      <c r="A390" s="97"/>
      <c r="B390" s="98" t="s">
        <v>500</v>
      </c>
      <c r="C390" s="100">
        <v>0</v>
      </c>
      <c r="D390" s="100">
        <v>1</v>
      </c>
      <c r="E390" s="100">
        <v>0</v>
      </c>
      <c r="F390" s="100">
        <v>0</v>
      </c>
      <c r="G390" s="100">
        <v>0</v>
      </c>
      <c r="H390" s="156">
        <v>1</v>
      </c>
      <c r="I390" s="97"/>
      <c r="J390" s="97"/>
      <c r="K390" s="99"/>
      <c r="L390" s="8">
        <v>5461300004654</v>
      </c>
      <c r="M390" s="8">
        <v>5461300004654</v>
      </c>
      <c r="N390" s="68">
        <f t="shared" si="2"/>
        <v>1</v>
      </c>
      <c r="O390" s="68">
        <f t="shared" si="3"/>
        <v>0</v>
      </c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spans="1:35" ht="21.75" hidden="1" customHeight="1">
      <c r="A391" s="97"/>
      <c r="B391" s="98" t="s">
        <v>497</v>
      </c>
      <c r="C391" s="100">
        <v>0</v>
      </c>
      <c r="D391" s="100">
        <v>1</v>
      </c>
      <c r="E391" s="100">
        <v>0</v>
      </c>
      <c r="F391" s="100">
        <v>0</v>
      </c>
      <c r="G391" s="100">
        <v>0</v>
      </c>
      <c r="H391" s="156">
        <v>1</v>
      </c>
      <c r="I391" s="97"/>
      <c r="J391" s="97"/>
      <c r="K391" s="99"/>
      <c r="L391" s="8">
        <v>1479900003343</v>
      </c>
      <c r="M391" s="8">
        <v>1479900003343</v>
      </c>
      <c r="N391" s="68">
        <f t="shared" si="2"/>
        <v>1</v>
      </c>
      <c r="O391" s="68">
        <f t="shared" si="3"/>
        <v>0</v>
      </c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spans="1:35" ht="21.75" hidden="1" customHeight="1">
      <c r="A392" s="103"/>
      <c r="B392" s="104"/>
      <c r="C392" s="100"/>
      <c r="D392" s="100"/>
      <c r="E392" s="100"/>
      <c r="F392" s="100"/>
      <c r="G392" s="100"/>
      <c r="H392" s="156"/>
      <c r="I392" s="97"/>
      <c r="J392" s="97"/>
      <c r="K392" s="99"/>
      <c r="L392" s="8"/>
      <c r="M392" s="8"/>
      <c r="N392" s="68">
        <f t="shared" si="2"/>
        <v>0</v>
      </c>
      <c r="O392" s="68">
        <f t="shared" si="3"/>
        <v>0</v>
      </c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spans="1:35" ht="21.75" hidden="1" customHeight="1">
      <c r="A393" s="157"/>
      <c r="B393" s="157" t="s">
        <v>721</v>
      </c>
      <c r="C393" s="122">
        <v>5</v>
      </c>
      <c r="D393" s="122">
        <v>21</v>
      </c>
      <c r="E393" s="122">
        <v>12</v>
      </c>
      <c r="F393" s="122">
        <v>7</v>
      </c>
      <c r="G393" s="122">
        <v>0</v>
      </c>
      <c r="H393" s="122">
        <v>45</v>
      </c>
      <c r="I393" s="166"/>
      <c r="J393" s="166"/>
      <c r="K393" s="157" t="s">
        <v>51</v>
      </c>
      <c r="L393" s="123"/>
      <c r="M393" s="123"/>
      <c r="N393" s="124">
        <f t="shared" si="2"/>
        <v>0</v>
      </c>
      <c r="O393" s="68">
        <f t="shared" si="3"/>
        <v>45</v>
      </c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</row>
    <row r="394" spans="1:35" ht="21.75" hidden="1" customHeight="1">
      <c r="A394" s="158">
        <v>1</v>
      </c>
      <c r="B394" s="158" t="s">
        <v>333</v>
      </c>
      <c r="C394" s="129">
        <v>0</v>
      </c>
      <c r="D394" s="129">
        <v>1</v>
      </c>
      <c r="E394" s="129">
        <v>0</v>
      </c>
      <c r="F394" s="129">
        <v>0</v>
      </c>
      <c r="G394" s="129">
        <v>0</v>
      </c>
      <c r="H394" s="129">
        <v>1</v>
      </c>
      <c r="I394" s="167"/>
      <c r="J394" s="167"/>
      <c r="K394" s="158"/>
      <c r="L394" s="130"/>
      <c r="M394" s="130"/>
      <c r="N394" s="131">
        <f t="shared" si="2"/>
        <v>0</v>
      </c>
      <c r="O394" s="68">
        <f t="shared" si="3"/>
        <v>1</v>
      </c>
      <c r="P394" s="130"/>
      <c r="Q394" s="130"/>
      <c r="R394" s="130"/>
      <c r="S394" s="130"/>
      <c r="T394" s="130"/>
      <c r="U394" s="130"/>
      <c r="V394" s="130"/>
      <c r="W394" s="130"/>
      <c r="X394" s="130"/>
      <c r="Y394" s="130"/>
      <c r="Z394" s="130"/>
      <c r="AA394" s="130"/>
      <c r="AB394" s="130"/>
      <c r="AC394" s="130"/>
      <c r="AD394" s="130"/>
      <c r="AE394" s="130"/>
      <c r="AF394" s="130"/>
      <c r="AG394" s="130"/>
      <c r="AH394" s="130"/>
      <c r="AI394" s="130"/>
    </row>
    <row r="395" spans="1:35" ht="21.75" hidden="1" customHeight="1">
      <c r="A395" s="159"/>
      <c r="B395" s="159" t="s">
        <v>338</v>
      </c>
      <c r="C395" s="135">
        <v>0</v>
      </c>
      <c r="D395" s="135">
        <v>1</v>
      </c>
      <c r="E395" s="135">
        <v>0</v>
      </c>
      <c r="F395" s="135">
        <v>0</v>
      </c>
      <c r="G395" s="135">
        <v>0</v>
      </c>
      <c r="H395" s="135">
        <v>1</v>
      </c>
      <c r="I395" s="161"/>
      <c r="J395" s="161"/>
      <c r="K395" s="159"/>
      <c r="L395" s="140">
        <v>1480900008860</v>
      </c>
      <c r="M395" s="140">
        <v>1480900008860</v>
      </c>
      <c r="N395" s="131">
        <f t="shared" si="2"/>
        <v>1</v>
      </c>
      <c r="O395" s="68">
        <f t="shared" si="3"/>
        <v>0</v>
      </c>
      <c r="P395" s="140"/>
      <c r="Q395" s="140"/>
      <c r="R395" s="140"/>
      <c r="S395" s="140"/>
      <c r="T395" s="140"/>
      <c r="U395" s="140"/>
      <c r="V395" s="140"/>
      <c r="W395" s="140"/>
      <c r="X395" s="140"/>
      <c r="Y395" s="140"/>
      <c r="Z395" s="140"/>
      <c r="AA395" s="140"/>
      <c r="AB395" s="140"/>
      <c r="AC395" s="140"/>
      <c r="AD395" s="140"/>
      <c r="AE395" s="140"/>
      <c r="AF395" s="140"/>
      <c r="AG395" s="140"/>
      <c r="AH395" s="140"/>
      <c r="AI395" s="140"/>
    </row>
    <row r="396" spans="1:35" ht="21.75" hidden="1" customHeight="1">
      <c r="A396" s="158">
        <v>2</v>
      </c>
      <c r="B396" s="158" t="s">
        <v>343</v>
      </c>
      <c r="C396" s="129">
        <v>1</v>
      </c>
      <c r="D396" s="129">
        <v>0</v>
      </c>
      <c r="E396" s="129">
        <v>0</v>
      </c>
      <c r="F396" s="129">
        <v>0</v>
      </c>
      <c r="G396" s="129">
        <v>0</v>
      </c>
      <c r="H396" s="129">
        <v>1</v>
      </c>
      <c r="I396" s="167"/>
      <c r="J396" s="167"/>
      <c r="K396" s="158"/>
      <c r="L396" s="130"/>
      <c r="M396" s="130"/>
      <c r="N396" s="131">
        <f t="shared" si="2"/>
        <v>0</v>
      </c>
      <c r="O396" s="68">
        <f t="shared" si="3"/>
        <v>1</v>
      </c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30"/>
      <c r="AA396" s="130"/>
      <c r="AB396" s="130"/>
      <c r="AC396" s="130"/>
      <c r="AD396" s="130"/>
      <c r="AE396" s="130"/>
      <c r="AF396" s="130"/>
      <c r="AG396" s="130"/>
      <c r="AH396" s="130"/>
      <c r="AI396" s="130"/>
    </row>
    <row r="397" spans="1:35" ht="21.75" hidden="1" customHeight="1">
      <c r="A397" s="159"/>
      <c r="B397" s="159" t="s">
        <v>342</v>
      </c>
      <c r="C397" s="135">
        <v>1</v>
      </c>
      <c r="D397" s="135">
        <v>0</v>
      </c>
      <c r="E397" s="135">
        <v>0</v>
      </c>
      <c r="F397" s="135">
        <v>0</v>
      </c>
      <c r="G397" s="135">
        <v>0</v>
      </c>
      <c r="H397" s="135">
        <v>1</v>
      </c>
      <c r="I397" s="161"/>
      <c r="J397" s="161"/>
      <c r="K397" s="159"/>
      <c r="L397" s="140">
        <v>3101502261018</v>
      </c>
      <c r="M397" s="140">
        <v>3101502261018</v>
      </c>
      <c r="N397" s="131">
        <f t="shared" si="2"/>
        <v>1</v>
      </c>
      <c r="O397" s="68">
        <f t="shared" si="3"/>
        <v>0</v>
      </c>
      <c r="P397" s="140"/>
      <c r="Q397" s="140"/>
      <c r="R397" s="140"/>
      <c r="S397" s="140"/>
      <c r="T397" s="140"/>
      <c r="U397" s="140"/>
      <c r="V397" s="140"/>
      <c r="W397" s="140"/>
      <c r="X397" s="140"/>
      <c r="Y397" s="140"/>
      <c r="Z397" s="140"/>
      <c r="AA397" s="140"/>
      <c r="AB397" s="140"/>
      <c r="AC397" s="140"/>
      <c r="AD397" s="140"/>
      <c r="AE397" s="140"/>
      <c r="AF397" s="140"/>
      <c r="AG397" s="140"/>
      <c r="AH397" s="140"/>
      <c r="AI397" s="140"/>
    </row>
    <row r="398" spans="1:35" ht="21.75" hidden="1" customHeight="1">
      <c r="A398" s="158">
        <v>3</v>
      </c>
      <c r="B398" s="158" t="s">
        <v>354</v>
      </c>
      <c r="C398" s="129">
        <v>1</v>
      </c>
      <c r="D398" s="129">
        <v>2</v>
      </c>
      <c r="E398" s="129">
        <v>0</v>
      </c>
      <c r="F398" s="129">
        <v>4</v>
      </c>
      <c r="G398" s="129">
        <v>0</v>
      </c>
      <c r="H398" s="129">
        <v>7</v>
      </c>
      <c r="I398" s="167"/>
      <c r="J398" s="167"/>
      <c r="K398" s="158"/>
      <c r="L398" s="130"/>
      <c r="M398" s="130"/>
      <c r="N398" s="131">
        <f t="shared" si="2"/>
        <v>0</v>
      </c>
      <c r="O398" s="68">
        <f t="shared" si="3"/>
        <v>7</v>
      </c>
      <c r="P398" s="130"/>
      <c r="Q398" s="130"/>
      <c r="R398" s="130"/>
      <c r="S398" s="130"/>
      <c r="T398" s="130"/>
      <c r="U398" s="130"/>
      <c r="V398" s="130"/>
      <c r="W398" s="130"/>
      <c r="X398" s="130"/>
      <c r="Y398" s="130"/>
      <c r="Z398" s="130"/>
      <c r="AA398" s="130"/>
      <c r="AB398" s="130"/>
      <c r="AC398" s="130"/>
      <c r="AD398" s="130"/>
      <c r="AE398" s="130"/>
      <c r="AF398" s="130"/>
      <c r="AG398" s="130"/>
      <c r="AH398" s="130"/>
      <c r="AI398" s="130"/>
    </row>
    <row r="399" spans="1:35" ht="21.75" hidden="1" customHeight="1">
      <c r="A399" s="159"/>
      <c r="B399" s="159" t="s">
        <v>353</v>
      </c>
      <c r="C399" s="135">
        <v>1</v>
      </c>
      <c r="D399" s="135">
        <v>0</v>
      </c>
      <c r="E399" s="135">
        <v>0</v>
      </c>
      <c r="F399" s="135">
        <v>0</v>
      </c>
      <c r="G399" s="135">
        <v>0</v>
      </c>
      <c r="H399" s="135">
        <v>1</v>
      </c>
      <c r="I399" s="168">
        <v>2565</v>
      </c>
      <c r="J399" s="161"/>
      <c r="K399" s="159"/>
      <c r="L399" s="140">
        <v>3100500727728</v>
      </c>
      <c r="M399" s="140">
        <v>3100500727728</v>
      </c>
      <c r="N399" s="131">
        <f t="shared" si="2"/>
        <v>1</v>
      </c>
      <c r="O399" s="68">
        <f t="shared" si="3"/>
        <v>0</v>
      </c>
      <c r="P399" s="140"/>
      <c r="Q399" s="140"/>
      <c r="R399" s="140"/>
      <c r="S399" s="140"/>
      <c r="T399" s="140"/>
      <c r="U399" s="140"/>
      <c r="V399" s="140"/>
      <c r="W399" s="140"/>
      <c r="X399" s="140"/>
      <c r="Y399" s="140"/>
      <c r="Z399" s="140"/>
      <c r="AA399" s="140"/>
      <c r="AB399" s="140"/>
      <c r="AC399" s="140"/>
      <c r="AD399" s="140"/>
      <c r="AE399" s="140"/>
      <c r="AF399" s="140"/>
      <c r="AG399" s="140"/>
      <c r="AH399" s="140"/>
      <c r="AI399" s="140"/>
    </row>
    <row r="400" spans="1:35" ht="21.75" hidden="1" customHeight="1">
      <c r="A400" s="159"/>
      <c r="B400" s="159" t="s">
        <v>360</v>
      </c>
      <c r="C400" s="135">
        <v>0</v>
      </c>
      <c r="D400" s="135">
        <v>1</v>
      </c>
      <c r="E400" s="135">
        <v>0</v>
      </c>
      <c r="F400" s="135">
        <v>0</v>
      </c>
      <c r="G400" s="135">
        <v>0</v>
      </c>
      <c r="H400" s="135">
        <v>1</v>
      </c>
      <c r="I400" s="161"/>
      <c r="J400" s="161"/>
      <c r="K400" s="159"/>
      <c r="L400" s="140">
        <v>1470790000061</v>
      </c>
      <c r="M400" s="140">
        <v>1470790000061</v>
      </c>
      <c r="N400" s="131">
        <f t="shared" si="2"/>
        <v>1</v>
      </c>
      <c r="O400" s="68">
        <f t="shared" si="3"/>
        <v>0</v>
      </c>
      <c r="P400" s="140"/>
      <c r="Q400" s="140"/>
      <c r="R400" s="140"/>
      <c r="S400" s="140"/>
      <c r="T400" s="140"/>
      <c r="U400" s="140"/>
      <c r="V400" s="140"/>
      <c r="W400" s="140"/>
      <c r="X400" s="140"/>
      <c r="Y400" s="140"/>
      <c r="Z400" s="140"/>
      <c r="AA400" s="140"/>
      <c r="AB400" s="140"/>
      <c r="AC400" s="140"/>
      <c r="AD400" s="140"/>
      <c r="AE400" s="140"/>
      <c r="AF400" s="140"/>
      <c r="AG400" s="140"/>
      <c r="AH400" s="140"/>
      <c r="AI400" s="140"/>
    </row>
    <row r="401" spans="1:35" ht="21.75" hidden="1" customHeight="1">
      <c r="A401" s="159"/>
      <c r="B401" s="159" t="s">
        <v>361</v>
      </c>
      <c r="C401" s="135">
        <v>0</v>
      </c>
      <c r="D401" s="135">
        <v>1</v>
      </c>
      <c r="E401" s="135">
        <v>0</v>
      </c>
      <c r="F401" s="135">
        <v>0</v>
      </c>
      <c r="G401" s="135">
        <v>0</v>
      </c>
      <c r="H401" s="135">
        <v>1</v>
      </c>
      <c r="I401" s="161"/>
      <c r="J401" s="161"/>
      <c r="K401" s="159"/>
      <c r="L401" s="140">
        <v>1471100011123</v>
      </c>
      <c r="M401" s="140">
        <v>1471100011123</v>
      </c>
      <c r="N401" s="131">
        <f t="shared" si="2"/>
        <v>1</v>
      </c>
      <c r="O401" s="68">
        <f t="shared" si="3"/>
        <v>0</v>
      </c>
      <c r="P401" s="140"/>
      <c r="Q401" s="140"/>
      <c r="R401" s="140"/>
      <c r="S401" s="140"/>
      <c r="T401" s="140"/>
      <c r="U401" s="140"/>
      <c r="V401" s="140"/>
      <c r="W401" s="140"/>
      <c r="X401" s="140"/>
      <c r="Y401" s="140"/>
      <c r="Z401" s="140"/>
      <c r="AA401" s="140"/>
      <c r="AB401" s="140"/>
      <c r="AC401" s="140"/>
      <c r="AD401" s="140"/>
      <c r="AE401" s="140"/>
      <c r="AF401" s="140"/>
      <c r="AG401" s="140"/>
      <c r="AH401" s="140"/>
      <c r="AI401" s="140"/>
    </row>
    <row r="402" spans="1:35" ht="21.75" hidden="1" customHeight="1">
      <c r="A402" s="159"/>
      <c r="B402" s="159" t="s">
        <v>365</v>
      </c>
      <c r="C402" s="135">
        <v>0</v>
      </c>
      <c r="D402" s="135">
        <v>0</v>
      </c>
      <c r="E402" s="135">
        <v>0</v>
      </c>
      <c r="F402" s="135">
        <v>1</v>
      </c>
      <c r="G402" s="135">
        <v>0</v>
      </c>
      <c r="H402" s="135">
        <v>1</v>
      </c>
      <c r="I402" s="161"/>
      <c r="J402" s="161"/>
      <c r="K402" s="159"/>
      <c r="L402" s="140">
        <v>1480700018730</v>
      </c>
      <c r="M402" s="140">
        <v>1480700018730</v>
      </c>
      <c r="N402" s="131">
        <f t="shared" si="2"/>
        <v>1</v>
      </c>
      <c r="O402" s="68">
        <f t="shared" si="3"/>
        <v>0</v>
      </c>
      <c r="P402" s="140"/>
      <c r="Q402" s="140"/>
      <c r="R402" s="140"/>
      <c r="S402" s="140"/>
      <c r="T402" s="140"/>
      <c r="U402" s="140"/>
      <c r="V402" s="140"/>
      <c r="W402" s="140"/>
      <c r="X402" s="140"/>
      <c r="Y402" s="140"/>
      <c r="Z402" s="140"/>
      <c r="AA402" s="140"/>
      <c r="AB402" s="140"/>
      <c r="AC402" s="140"/>
      <c r="AD402" s="140"/>
      <c r="AE402" s="140"/>
      <c r="AF402" s="140"/>
      <c r="AG402" s="140"/>
      <c r="AH402" s="140"/>
      <c r="AI402" s="140"/>
    </row>
    <row r="403" spans="1:35" ht="21.75" hidden="1" customHeight="1">
      <c r="A403" s="159"/>
      <c r="B403" s="159" t="s">
        <v>366</v>
      </c>
      <c r="C403" s="135">
        <v>0</v>
      </c>
      <c r="D403" s="135">
        <v>0</v>
      </c>
      <c r="E403" s="135">
        <v>0</v>
      </c>
      <c r="F403" s="135">
        <v>1</v>
      </c>
      <c r="G403" s="135">
        <v>0</v>
      </c>
      <c r="H403" s="135">
        <v>1</v>
      </c>
      <c r="I403" s="161"/>
      <c r="J403" s="161"/>
      <c r="K403" s="159"/>
      <c r="L403" s="140">
        <v>3411400038236</v>
      </c>
      <c r="M403" s="140">
        <v>3411400038236</v>
      </c>
      <c r="N403" s="131">
        <f t="shared" si="2"/>
        <v>1</v>
      </c>
      <c r="O403" s="68">
        <f t="shared" si="3"/>
        <v>0</v>
      </c>
      <c r="P403" s="140"/>
      <c r="Q403" s="140"/>
      <c r="R403" s="140"/>
      <c r="S403" s="140"/>
      <c r="T403" s="140"/>
      <c r="U403" s="140"/>
      <c r="V403" s="140"/>
      <c r="W403" s="140"/>
      <c r="X403" s="140"/>
      <c r="Y403" s="140"/>
      <c r="Z403" s="140"/>
      <c r="AA403" s="140"/>
      <c r="AB403" s="140"/>
      <c r="AC403" s="140"/>
      <c r="AD403" s="140"/>
      <c r="AE403" s="140"/>
      <c r="AF403" s="140"/>
      <c r="AG403" s="140"/>
      <c r="AH403" s="140"/>
      <c r="AI403" s="140"/>
    </row>
    <row r="404" spans="1:35" ht="21.75" hidden="1" customHeight="1">
      <c r="A404" s="159"/>
      <c r="B404" s="159" t="s">
        <v>367</v>
      </c>
      <c r="C404" s="135">
        <v>0</v>
      </c>
      <c r="D404" s="135">
        <v>0</v>
      </c>
      <c r="E404" s="135">
        <v>0</v>
      </c>
      <c r="F404" s="135">
        <v>1</v>
      </c>
      <c r="G404" s="135">
        <v>0</v>
      </c>
      <c r="H404" s="135">
        <v>1</v>
      </c>
      <c r="I404" s="161"/>
      <c r="J404" s="161"/>
      <c r="K404" s="159"/>
      <c r="L404" s="140">
        <v>3470100663754</v>
      </c>
      <c r="M404" s="140">
        <v>3470100663754</v>
      </c>
      <c r="N404" s="131">
        <f t="shared" si="2"/>
        <v>1</v>
      </c>
      <c r="O404" s="68">
        <f t="shared" si="3"/>
        <v>0</v>
      </c>
      <c r="P404" s="140"/>
      <c r="Q404" s="140"/>
      <c r="R404" s="140"/>
      <c r="S404" s="140"/>
      <c r="T404" s="140"/>
      <c r="U404" s="140"/>
      <c r="V404" s="140"/>
      <c r="W404" s="140"/>
      <c r="X404" s="140"/>
      <c r="Y404" s="140"/>
      <c r="Z404" s="140"/>
      <c r="AA404" s="140"/>
      <c r="AB404" s="140"/>
      <c r="AC404" s="140"/>
      <c r="AD404" s="140"/>
      <c r="AE404" s="140"/>
      <c r="AF404" s="140"/>
      <c r="AG404" s="140"/>
      <c r="AH404" s="140"/>
      <c r="AI404" s="140"/>
    </row>
    <row r="405" spans="1:35" ht="21.75" hidden="1" customHeight="1">
      <c r="A405" s="159"/>
      <c r="B405" s="159" t="s">
        <v>368</v>
      </c>
      <c r="C405" s="135">
        <v>0</v>
      </c>
      <c r="D405" s="135">
        <v>0</v>
      </c>
      <c r="E405" s="135">
        <v>0</v>
      </c>
      <c r="F405" s="135">
        <v>1</v>
      </c>
      <c r="G405" s="135">
        <v>0</v>
      </c>
      <c r="H405" s="135">
        <v>1</v>
      </c>
      <c r="I405" s="161"/>
      <c r="J405" s="161"/>
      <c r="K405" s="159"/>
      <c r="L405" s="140">
        <v>3909800942064</v>
      </c>
      <c r="M405" s="140">
        <v>3909800942064</v>
      </c>
      <c r="N405" s="131">
        <f t="shared" si="2"/>
        <v>1</v>
      </c>
      <c r="O405" s="68">
        <f t="shared" si="3"/>
        <v>0</v>
      </c>
      <c r="P405" s="140"/>
      <c r="Q405" s="140"/>
      <c r="R405" s="140"/>
      <c r="S405" s="140"/>
      <c r="T405" s="140"/>
      <c r="U405" s="140"/>
      <c r="V405" s="140"/>
      <c r="W405" s="140"/>
      <c r="X405" s="140"/>
      <c r="Y405" s="140"/>
      <c r="Z405" s="140"/>
      <c r="AA405" s="140"/>
      <c r="AB405" s="140"/>
      <c r="AC405" s="140"/>
      <c r="AD405" s="140"/>
      <c r="AE405" s="140"/>
      <c r="AF405" s="140"/>
      <c r="AG405" s="140"/>
      <c r="AH405" s="140"/>
      <c r="AI405" s="140"/>
    </row>
    <row r="406" spans="1:35" ht="21.75" hidden="1" customHeight="1">
      <c r="A406" s="158">
        <v>4</v>
      </c>
      <c r="B406" s="158" t="s">
        <v>371</v>
      </c>
      <c r="C406" s="129">
        <v>0</v>
      </c>
      <c r="D406" s="129">
        <v>1</v>
      </c>
      <c r="E406" s="129">
        <v>0</v>
      </c>
      <c r="F406" s="129">
        <v>0</v>
      </c>
      <c r="G406" s="129">
        <v>0</v>
      </c>
      <c r="H406" s="129">
        <v>1</v>
      </c>
      <c r="I406" s="167"/>
      <c r="J406" s="167"/>
      <c r="K406" s="158"/>
      <c r="L406" s="130"/>
      <c r="M406" s="130"/>
      <c r="N406" s="131">
        <f t="shared" si="2"/>
        <v>0</v>
      </c>
      <c r="O406" s="68">
        <f t="shared" si="3"/>
        <v>1</v>
      </c>
      <c r="P406" s="130"/>
      <c r="Q406" s="130"/>
      <c r="R406" s="130"/>
      <c r="S406" s="130"/>
      <c r="T406" s="130"/>
      <c r="U406" s="130"/>
      <c r="V406" s="130"/>
      <c r="W406" s="130"/>
      <c r="X406" s="130"/>
      <c r="Y406" s="130"/>
      <c r="Z406" s="130"/>
      <c r="AA406" s="130"/>
      <c r="AB406" s="130"/>
      <c r="AC406" s="130"/>
      <c r="AD406" s="130"/>
      <c r="AE406" s="130"/>
      <c r="AF406" s="130"/>
      <c r="AG406" s="130"/>
      <c r="AH406" s="130"/>
      <c r="AI406" s="130"/>
    </row>
    <row r="407" spans="1:35" ht="21.75" hidden="1" customHeight="1">
      <c r="A407" s="159"/>
      <c r="B407" s="159" t="s">
        <v>376</v>
      </c>
      <c r="C407" s="135">
        <v>0</v>
      </c>
      <c r="D407" s="135">
        <v>1</v>
      </c>
      <c r="E407" s="135">
        <v>0</v>
      </c>
      <c r="F407" s="135">
        <v>0</v>
      </c>
      <c r="G407" s="135">
        <v>0</v>
      </c>
      <c r="H407" s="135">
        <v>1</v>
      </c>
      <c r="I407" s="161"/>
      <c r="J407" s="161"/>
      <c r="K407" s="159"/>
      <c r="L407" s="140">
        <v>3410101112301</v>
      </c>
      <c r="M407" s="140">
        <v>3410101112301</v>
      </c>
      <c r="N407" s="131">
        <f t="shared" si="2"/>
        <v>1</v>
      </c>
      <c r="O407" s="68">
        <f t="shared" si="3"/>
        <v>0</v>
      </c>
      <c r="P407" s="140"/>
      <c r="Q407" s="140"/>
      <c r="R407" s="140"/>
      <c r="S407" s="140"/>
      <c r="T407" s="140"/>
      <c r="U407" s="140"/>
      <c r="V407" s="140"/>
      <c r="W407" s="140"/>
      <c r="X407" s="140"/>
      <c r="Y407" s="140"/>
      <c r="Z407" s="140"/>
      <c r="AA407" s="140"/>
      <c r="AB407" s="140"/>
      <c r="AC407" s="140"/>
      <c r="AD407" s="140"/>
      <c r="AE407" s="140"/>
      <c r="AF407" s="140"/>
      <c r="AG407" s="140"/>
      <c r="AH407" s="140"/>
      <c r="AI407" s="140"/>
    </row>
    <row r="408" spans="1:35" ht="21.75" hidden="1" customHeight="1">
      <c r="A408" s="161"/>
      <c r="B408" s="159" t="s">
        <v>817</v>
      </c>
      <c r="C408" s="162"/>
      <c r="D408" s="162"/>
      <c r="E408" s="162"/>
      <c r="F408" s="162"/>
      <c r="G408" s="162"/>
      <c r="H408" s="162"/>
      <c r="I408" s="161"/>
      <c r="J408" s="168">
        <v>1</v>
      </c>
      <c r="K408" s="161" t="s">
        <v>51</v>
      </c>
      <c r="L408" s="136"/>
      <c r="M408" s="136"/>
      <c r="N408" s="131">
        <f t="shared" si="2"/>
        <v>0</v>
      </c>
      <c r="O408" s="68">
        <f t="shared" si="3"/>
        <v>0</v>
      </c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</row>
    <row r="409" spans="1:35" ht="21.75" hidden="1" customHeight="1">
      <c r="A409" s="158">
        <v>5</v>
      </c>
      <c r="B409" s="158" t="s">
        <v>379</v>
      </c>
      <c r="C409" s="129">
        <v>1</v>
      </c>
      <c r="D409" s="129">
        <v>12</v>
      </c>
      <c r="E409" s="129">
        <v>10</v>
      </c>
      <c r="F409" s="129">
        <v>0</v>
      </c>
      <c r="G409" s="129">
        <v>0</v>
      </c>
      <c r="H409" s="129">
        <v>23</v>
      </c>
      <c r="I409" s="167"/>
      <c r="J409" s="167"/>
      <c r="K409" s="158"/>
      <c r="L409" s="130"/>
      <c r="M409" s="130"/>
      <c r="N409" s="131">
        <f t="shared" si="2"/>
        <v>0</v>
      </c>
      <c r="O409" s="68">
        <f t="shared" si="3"/>
        <v>23</v>
      </c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  <c r="Z409" s="130"/>
      <c r="AA409" s="130"/>
      <c r="AB409" s="130"/>
      <c r="AC409" s="130"/>
      <c r="AD409" s="130"/>
      <c r="AE409" s="130"/>
      <c r="AF409" s="130"/>
      <c r="AG409" s="130"/>
      <c r="AH409" s="130"/>
      <c r="AI409" s="130"/>
    </row>
    <row r="410" spans="1:35" ht="21.75" hidden="1" customHeight="1">
      <c r="A410" s="159"/>
      <c r="B410" s="159" t="s">
        <v>387</v>
      </c>
      <c r="C410" s="135">
        <v>1</v>
      </c>
      <c r="D410" s="135">
        <v>0</v>
      </c>
      <c r="E410" s="135">
        <v>0</v>
      </c>
      <c r="F410" s="135">
        <v>0</v>
      </c>
      <c r="G410" s="135">
        <v>0</v>
      </c>
      <c r="H410" s="135">
        <v>1</v>
      </c>
      <c r="I410" s="161"/>
      <c r="J410" s="161"/>
      <c r="K410" s="159"/>
      <c r="L410" s="140">
        <v>3500800146140</v>
      </c>
      <c r="M410" s="140">
        <v>3500800146140</v>
      </c>
      <c r="N410" s="131">
        <f t="shared" si="2"/>
        <v>1</v>
      </c>
      <c r="O410" s="68">
        <f t="shared" si="3"/>
        <v>0</v>
      </c>
      <c r="P410" s="140"/>
      <c r="Q410" s="140"/>
      <c r="R410" s="140"/>
      <c r="S410" s="140"/>
      <c r="T410" s="140"/>
      <c r="U410" s="140"/>
      <c r="V410" s="140"/>
      <c r="W410" s="140"/>
      <c r="X410" s="140"/>
      <c r="Y410" s="140"/>
      <c r="Z410" s="140"/>
      <c r="AA410" s="140"/>
      <c r="AB410" s="140"/>
      <c r="AC410" s="140"/>
      <c r="AD410" s="140"/>
      <c r="AE410" s="140"/>
      <c r="AF410" s="140"/>
      <c r="AG410" s="140"/>
      <c r="AH410" s="140"/>
      <c r="AI410" s="140"/>
    </row>
    <row r="411" spans="1:35" ht="21.75" hidden="1" customHeight="1">
      <c r="A411" s="159"/>
      <c r="B411" s="159" t="s">
        <v>389</v>
      </c>
      <c r="C411" s="135">
        <v>0</v>
      </c>
      <c r="D411" s="135">
        <v>1</v>
      </c>
      <c r="E411" s="135">
        <v>0</v>
      </c>
      <c r="F411" s="135">
        <v>0</v>
      </c>
      <c r="G411" s="135">
        <v>0</v>
      </c>
      <c r="H411" s="135">
        <v>1</v>
      </c>
      <c r="I411" s="161"/>
      <c r="J411" s="161"/>
      <c r="K411" s="159"/>
      <c r="L411" s="140">
        <v>1410100130661</v>
      </c>
      <c r="M411" s="140">
        <v>1410100130661</v>
      </c>
      <c r="N411" s="131">
        <f t="shared" si="2"/>
        <v>1</v>
      </c>
      <c r="O411" s="68">
        <f t="shared" si="3"/>
        <v>0</v>
      </c>
      <c r="P411" s="140"/>
      <c r="Q411" s="140"/>
      <c r="R411" s="140"/>
      <c r="S411" s="140"/>
      <c r="T411" s="140"/>
      <c r="U411" s="140"/>
      <c r="V411" s="140"/>
      <c r="W411" s="140"/>
      <c r="X411" s="140"/>
      <c r="Y411" s="140"/>
      <c r="Z411" s="140"/>
      <c r="AA411" s="140"/>
      <c r="AB411" s="140"/>
      <c r="AC411" s="140"/>
      <c r="AD411" s="140"/>
      <c r="AE411" s="140"/>
      <c r="AF411" s="140"/>
      <c r="AG411" s="140"/>
      <c r="AH411" s="140"/>
      <c r="AI411" s="140"/>
    </row>
    <row r="412" spans="1:35" ht="21.75" hidden="1" customHeight="1">
      <c r="A412" s="159"/>
      <c r="B412" s="159" t="s">
        <v>391</v>
      </c>
      <c r="C412" s="135">
        <v>0</v>
      </c>
      <c r="D412" s="135">
        <v>1</v>
      </c>
      <c r="E412" s="135">
        <v>0</v>
      </c>
      <c r="F412" s="135">
        <v>0</v>
      </c>
      <c r="G412" s="135">
        <v>0</v>
      </c>
      <c r="H412" s="135">
        <v>1</v>
      </c>
      <c r="I412" s="161"/>
      <c r="J412" s="161"/>
      <c r="K412" s="159"/>
      <c r="L412" s="140">
        <v>1429900090351</v>
      </c>
      <c r="M412" s="140">
        <v>1429900090351</v>
      </c>
      <c r="N412" s="131">
        <f t="shared" si="2"/>
        <v>1</v>
      </c>
      <c r="O412" s="68">
        <f t="shared" si="3"/>
        <v>0</v>
      </c>
      <c r="P412" s="140"/>
      <c r="Q412" s="140"/>
      <c r="R412" s="140"/>
      <c r="S412" s="140"/>
      <c r="T412" s="140"/>
      <c r="U412" s="140"/>
      <c r="V412" s="140"/>
      <c r="W412" s="140"/>
      <c r="X412" s="140"/>
      <c r="Y412" s="140"/>
      <c r="Z412" s="140"/>
      <c r="AA412" s="140"/>
      <c r="AB412" s="140"/>
      <c r="AC412" s="140"/>
      <c r="AD412" s="140"/>
      <c r="AE412" s="140"/>
      <c r="AF412" s="140"/>
      <c r="AG412" s="140"/>
      <c r="AH412" s="140"/>
      <c r="AI412" s="140"/>
    </row>
    <row r="413" spans="1:35" ht="21.75" hidden="1" customHeight="1">
      <c r="A413" s="159"/>
      <c r="B413" s="159" t="s">
        <v>392</v>
      </c>
      <c r="C413" s="135">
        <v>0</v>
      </c>
      <c r="D413" s="135">
        <v>1</v>
      </c>
      <c r="E413" s="135">
        <v>0</v>
      </c>
      <c r="F413" s="135">
        <v>0</v>
      </c>
      <c r="G413" s="135">
        <v>0</v>
      </c>
      <c r="H413" s="135">
        <v>1</v>
      </c>
      <c r="I413" s="161"/>
      <c r="J413" s="161"/>
      <c r="K413" s="159"/>
      <c r="L413" s="140">
        <v>1429900090360</v>
      </c>
      <c r="M413" s="140">
        <v>1429900090360</v>
      </c>
      <c r="N413" s="131">
        <f t="shared" si="2"/>
        <v>1</v>
      </c>
      <c r="O413" s="68">
        <f t="shared" si="3"/>
        <v>0</v>
      </c>
      <c r="P413" s="140"/>
      <c r="Q413" s="140"/>
      <c r="R413" s="140"/>
      <c r="S413" s="140"/>
      <c r="T413" s="140"/>
      <c r="U413" s="140"/>
      <c r="V413" s="140"/>
      <c r="W413" s="140"/>
      <c r="X413" s="140"/>
      <c r="Y413" s="140"/>
      <c r="Z413" s="140"/>
      <c r="AA413" s="140"/>
      <c r="AB413" s="140"/>
      <c r="AC413" s="140"/>
      <c r="AD413" s="140"/>
      <c r="AE413" s="140"/>
      <c r="AF413" s="140"/>
      <c r="AG413" s="140"/>
      <c r="AH413" s="140"/>
      <c r="AI413" s="140"/>
    </row>
    <row r="414" spans="1:35" ht="21.75" hidden="1" customHeight="1">
      <c r="A414" s="159"/>
      <c r="B414" s="159" t="s">
        <v>394</v>
      </c>
      <c r="C414" s="135">
        <v>0</v>
      </c>
      <c r="D414" s="135">
        <v>1</v>
      </c>
      <c r="E414" s="135">
        <v>0</v>
      </c>
      <c r="F414" s="135">
        <v>0</v>
      </c>
      <c r="G414" s="135">
        <v>0</v>
      </c>
      <c r="H414" s="135">
        <v>1</v>
      </c>
      <c r="I414" s="161"/>
      <c r="J414" s="161"/>
      <c r="K414" s="159"/>
      <c r="L414" s="140">
        <v>1469900108111</v>
      </c>
      <c r="M414" s="140">
        <v>1469900108111</v>
      </c>
      <c r="N414" s="131">
        <f t="shared" si="2"/>
        <v>1</v>
      </c>
      <c r="O414" s="68">
        <f t="shared" si="3"/>
        <v>0</v>
      </c>
      <c r="P414" s="140"/>
      <c r="Q414" s="140"/>
      <c r="R414" s="140"/>
      <c r="S414" s="140"/>
      <c r="T414" s="140"/>
      <c r="U414" s="140"/>
      <c r="V414" s="140"/>
      <c r="W414" s="140"/>
      <c r="X414" s="140"/>
      <c r="Y414" s="140"/>
      <c r="Z414" s="140"/>
      <c r="AA414" s="140"/>
      <c r="AB414" s="140"/>
      <c r="AC414" s="140"/>
      <c r="AD414" s="140"/>
      <c r="AE414" s="140"/>
      <c r="AF414" s="140"/>
      <c r="AG414" s="140"/>
      <c r="AH414" s="140"/>
      <c r="AI414" s="140"/>
    </row>
    <row r="415" spans="1:35" ht="21.75" hidden="1" customHeight="1">
      <c r="A415" s="159"/>
      <c r="B415" s="159" t="s">
        <v>396</v>
      </c>
      <c r="C415" s="135">
        <v>0</v>
      </c>
      <c r="D415" s="135">
        <v>1</v>
      </c>
      <c r="E415" s="135">
        <v>0</v>
      </c>
      <c r="F415" s="135">
        <v>0</v>
      </c>
      <c r="G415" s="135">
        <v>0</v>
      </c>
      <c r="H415" s="135">
        <v>1</v>
      </c>
      <c r="I415" s="161"/>
      <c r="J415" s="161"/>
      <c r="K415" s="159"/>
      <c r="L415" s="140">
        <v>1470800089388</v>
      </c>
      <c r="M415" s="140">
        <v>1470800089388</v>
      </c>
      <c r="N415" s="131">
        <f t="shared" si="2"/>
        <v>1</v>
      </c>
      <c r="O415" s="68">
        <f t="shared" si="3"/>
        <v>0</v>
      </c>
      <c r="P415" s="140"/>
      <c r="Q415" s="140"/>
      <c r="R415" s="140"/>
      <c r="S415" s="140"/>
      <c r="T415" s="140"/>
      <c r="U415" s="140"/>
      <c r="V415" s="140"/>
      <c r="W415" s="140"/>
      <c r="X415" s="140"/>
      <c r="Y415" s="140"/>
      <c r="Z415" s="140"/>
      <c r="AA415" s="140"/>
      <c r="AB415" s="140"/>
      <c r="AC415" s="140"/>
      <c r="AD415" s="140"/>
      <c r="AE415" s="140"/>
      <c r="AF415" s="140"/>
      <c r="AG415" s="140"/>
      <c r="AH415" s="140"/>
      <c r="AI415" s="140"/>
    </row>
    <row r="416" spans="1:35" ht="21.75" hidden="1" customHeight="1">
      <c r="A416" s="159"/>
      <c r="B416" s="159" t="s">
        <v>397</v>
      </c>
      <c r="C416" s="135">
        <v>0</v>
      </c>
      <c r="D416" s="135">
        <v>1</v>
      </c>
      <c r="E416" s="135">
        <v>0</v>
      </c>
      <c r="F416" s="135">
        <v>0</v>
      </c>
      <c r="G416" s="135">
        <v>0</v>
      </c>
      <c r="H416" s="135">
        <v>1</v>
      </c>
      <c r="I416" s="161"/>
      <c r="J416" s="161"/>
      <c r="K416" s="159"/>
      <c r="L416" s="140">
        <v>1470800186073</v>
      </c>
      <c r="M416" s="140">
        <v>1470800186073</v>
      </c>
      <c r="N416" s="131">
        <f t="shared" si="2"/>
        <v>1</v>
      </c>
      <c r="O416" s="68">
        <f t="shared" si="3"/>
        <v>0</v>
      </c>
      <c r="P416" s="140"/>
      <c r="Q416" s="140"/>
      <c r="R416" s="140"/>
      <c r="S416" s="140"/>
      <c r="T416" s="140"/>
      <c r="U416" s="140"/>
      <c r="V416" s="140"/>
      <c r="W416" s="140"/>
      <c r="X416" s="140"/>
      <c r="Y416" s="140"/>
      <c r="Z416" s="140"/>
      <c r="AA416" s="140"/>
      <c r="AB416" s="140"/>
      <c r="AC416" s="140"/>
      <c r="AD416" s="140"/>
      <c r="AE416" s="140"/>
      <c r="AF416" s="140"/>
      <c r="AG416" s="140"/>
      <c r="AH416" s="140"/>
      <c r="AI416" s="140"/>
    </row>
    <row r="417" spans="1:35" ht="21.75" hidden="1" customHeight="1">
      <c r="A417" s="159"/>
      <c r="B417" s="159" t="s">
        <v>399</v>
      </c>
      <c r="C417" s="135">
        <v>0</v>
      </c>
      <c r="D417" s="135">
        <v>1</v>
      </c>
      <c r="E417" s="135">
        <v>0</v>
      </c>
      <c r="F417" s="135">
        <v>0</v>
      </c>
      <c r="G417" s="135">
        <v>0</v>
      </c>
      <c r="H417" s="135">
        <v>1</v>
      </c>
      <c r="I417" s="161"/>
      <c r="J417" s="161"/>
      <c r="K417" s="159"/>
      <c r="L417" s="140">
        <v>1471400001891</v>
      </c>
      <c r="M417" s="140">
        <v>1471400001891</v>
      </c>
      <c r="N417" s="131">
        <f t="shared" si="2"/>
        <v>1</v>
      </c>
      <c r="O417" s="68">
        <f t="shared" si="3"/>
        <v>0</v>
      </c>
      <c r="P417" s="140"/>
      <c r="Q417" s="140"/>
      <c r="R417" s="140"/>
      <c r="S417" s="140"/>
      <c r="T417" s="140"/>
      <c r="U417" s="140"/>
      <c r="V417" s="140"/>
      <c r="W417" s="140"/>
      <c r="X417" s="140"/>
      <c r="Y417" s="140"/>
      <c r="Z417" s="140"/>
      <c r="AA417" s="140"/>
      <c r="AB417" s="140"/>
      <c r="AC417" s="140"/>
      <c r="AD417" s="140"/>
      <c r="AE417" s="140"/>
      <c r="AF417" s="140"/>
      <c r="AG417" s="140"/>
      <c r="AH417" s="140"/>
      <c r="AI417" s="140"/>
    </row>
    <row r="418" spans="1:35" ht="21.75" hidden="1" customHeight="1">
      <c r="A418" s="159"/>
      <c r="B418" s="159" t="s">
        <v>402</v>
      </c>
      <c r="C418" s="135">
        <v>0</v>
      </c>
      <c r="D418" s="135">
        <v>1</v>
      </c>
      <c r="E418" s="135">
        <v>0</v>
      </c>
      <c r="F418" s="135">
        <v>0</v>
      </c>
      <c r="G418" s="135">
        <v>0</v>
      </c>
      <c r="H418" s="135">
        <v>1</v>
      </c>
      <c r="I418" s="161"/>
      <c r="J418" s="168">
        <v>1</v>
      </c>
      <c r="K418" s="159"/>
      <c r="L418" s="140">
        <v>1479900009007</v>
      </c>
      <c r="M418" s="140">
        <v>1479900009007</v>
      </c>
      <c r="N418" s="131">
        <f t="shared" si="2"/>
        <v>1</v>
      </c>
      <c r="O418" s="68">
        <f t="shared" si="3"/>
        <v>0</v>
      </c>
      <c r="P418" s="140"/>
      <c r="Q418" s="140"/>
      <c r="R418" s="140"/>
      <c r="S418" s="140"/>
      <c r="T418" s="140"/>
      <c r="U418" s="140"/>
      <c r="V418" s="140"/>
      <c r="W418" s="140"/>
      <c r="X418" s="140"/>
      <c r="Y418" s="140"/>
      <c r="Z418" s="140"/>
      <c r="AA418" s="140"/>
      <c r="AB418" s="140"/>
      <c r="AC418" s="140"/>
      <c r="AD418" s="140"/>
      <c r="AE418" s="140"/>
      <c r="AF418" s="140"/>
      <c r="AG418" s="140"/>
      <c r="AH418" s="140"/>
      <c r="AI418" s="140"/>
    </row>
    <row r="419" spans="1:35" ht="21.75" hidden="1" customHeight="1">
      <c r="A419" s="159"/>
      <c r="B419" s="159" t="s">
        <v>403</v>
      </c>
      <c r="C419" s="135">
        <v>0</v>
      </c>
      <c r="D419" s="135">
        <v>1</v>
      </c>
      <c r="E419" s="135">
        <v>0</v>
      </c>
      <c r="F419" s="135">
        <v>0</v>
      </c>
      <c r="G419" s="135">
        <v>0</v>
      </c>
      <c r="H419" s="135">
        <v>1</v>
      </c>
      <c r="I419" s="161"/>
      <c r="J419" s="161"/>
      <c r="K419" s="159"/>
      <c r="L419" s="140">
        <v>1479900151334</v>
      </c>
      <c r="M419" s="140">
        <v>1479900151334</v>
      </c>
      <c r="N419" s="131">
        <f t="shared" si="2"/>
        <v>1</v>
      </c>
      <c r="O419" s="68">
        <f t="shared" si="3"/>
        <v>0</v>
      </c>
      <c r="P419" s="140"/>
      <c r="Q419" s="140"/>
      <c r="R419" s="140"/>
      <c r="S419" s="140"/>
      <c r="T419" s="140"/>
      <c r="U419" s="140"/>
      <c r="V419" s="140"/>
      <c r="W419" s="140"/>
      <c r="X419" s="140"/>
      <c r="Y419" s="140"/>
      <c r="Z419" s="140"/>
      <c r="AA419" s="140"/>
      <c r="AB419" s="140"/>
      <c r="AC419" s="140"/>
      <c r="AD419" s="140"/>
      <c r="AE419" s="140"/>
      <c r="AF419" s="140"/>
      <c r="AG419" s="140"/>
      <c r="AH419" s="140"/>
      <c r="AI419" s="140"/>
    </row>
    <row r="420" spans="1:35" ht="21.75" hidden="1" customHeight="1">
      <c r="A420" s="159"/>
      <c r="B420" s="159" t="s">
        <v>406</v>
      </c>
      <c r="C420" s="135">
        <v>0</v>
      </c>
      <c r="D420" s="135">
        <v>1</v>
      </c>
      <c r="E420" s="135">
        <v>0</v>
      </c>
      <c r="F420" s="135">
        <v>0</v>
      </c>
      <c r="G420" s="135">
        <v>0</v>
      </c>
      <c r="H420" s="135">
        <v>1</v>
      </c>
      <c r="I420" s="161"/>
      <c r="J420" s="161"/>
      <c r="K420" s="159"/>
      <c r="L420" s="140">
        <v>1559900129656</v>
      </c>
      <c r="M420" s="140">
        <v>1559900129656</v>
      </c>
      <c r="N420" s="131">
        <f t="shared" si="2"/>
        <v>1</v>
      </c>
      <c r="O420" s="68">
        <f t="shared" si="3"/>
        <v>0</v>
      </c>
      <c r="P420" s="140"/>
      <c r="Q420" s="140"/>
      <c r="R420" s="140"/>
      <c r="S420" s="140"/>
      <c r="T420" s="140"/>
      <c r="U420" s="140"/>
      <c r="V420" s="140"/>
      <c r="W420" s="140"/>
      <c r="X420" s="140"/>
      <c r="Y420" s="140"/>
      <c r="Z420" s="140"/>
      <c r="AA420" s="140"/>
      <c r="AB420" s="140"/>
      <c r="AC420" s="140"/>
      <c r="AD420" s="140"/>
      <c r="AE420" s="140"/>
      <c r="AF420" s="140"/>
      <c r="AG420" s="140"/>
      <c r="AH420" s="140"/>
      <c r="AI420" s="140"/>
    </row>
    <row r="421" spans="1:35" ht="21.75" hidden="1" customHeight="1">
      <c r="A421" s="159"/>
      <c r="B421" s="159" t="s">
        <v>408</v>
      </c>
      <c r="C421" s="135">
        <v>0</v>
      </c>
      <c r="D421" s="135">
        <v>1</v>
      </c>
      <c r="E421" s="135">
        <v>0</v>
      </c>
      <c r="F421" s="135">
        <v>0</v>
      </c>
      <c r="G421" s="135">
        <v>0</v>
      </c>
      <c r="H421" s="135">
        <v>1</v>
      </c>
      <c r="I421" s="161"/>
      <c r="J421" s="161"/>
      <c r="K421" s="159"/>
      <c r="L421" s="140">
        <v>3440900203065</v>
      </c>
      <c r="M421" s="140">
        <v>3440900203065</v>
      </c>
      <c r="N421" s="131">
        <f t="shared" si="2"/>
        <v>1</v>
      </c>
      <c r="O421" s="68">
        <f t="shared" si="3"/>
        <v>0</v>
      </c>
      <c r="P421" s="140"/>
      <c r="Q421" s="140"/>
      <c r="R421" s="140"/>
      <c r="S421" s="140"/>
      <c r="T421" s="140"/>
      <c r="U421" s="140"/>
      <c r="V421" s="140"/>
      <c r="W421" s="140"/>
      <c r="X421" s="140"/>
      <c r="Y421" s="140"/>
      <c r="Z421" s="140"/>
      <c r="AA421" s="140"/>
      <c r="AB421" s="140"/>
      <c r="AC421" s="140"/>
      <c r="AD421" s="140"/>
      <c r="AE421" s="140"/>
      <c r="AF421" s="140"/>
      <c r="AG421" s="140"/>
      <c r="AH421" s="140"/>
      <c r="AI421" s="140"/>
    </row>
    <row r="422" spans="1:35" ht="21.75" hidden="1" customHeight="1">
      <c r="A422" s="159"/>
      <c r="B422" s="159" t="s">
        <v>409</v>
      </c>
      <c r="C422" s="135">
        <v>0</v>
      </c>
      <c r="D422" s="135">
        <v>1</v>
      </c>
      <c r="E422" s="135">
        <v>0</v>
      </c>
      <c r="F422" s="135">
        <v>0</v>
      </c>
      <c r="G422" s="135">
        <v>0</v>
      </c>
      <c r="H422" s="135">
        <v>1</v>
      </c>
      <c r="I422" s="161"/>
      <c r="J422" s="161"/>
      <c r="K422" s="159"/>
      <c r="L422" s="140">
        <v>3469900117639</v>
      </c>
      <c r="M422" s="140">
        <v>3469900117639</v>
      </c>
      <c r="N422" s="131">
        <f t="shared" si="2"/>
        <v>1</v>
      </c>
      <c r="O422" s="68">
        <f t="shared" si="3"/>
        <v>0</v>
      </c>
      <c r="P422" s="140"/>
      <c r="Q422" s="140"/>
      <c r="R422" s="140"/>
      <c r="S422" s="140"/>
      <c r="T422" s="140"/>
      <c r="U422" s="140"/>
      <c r="V422" s="140"/>
      <c r="W422" s="140"/>
      <c r="X422" s="140"/>
      <c r="Y422" s="140"/>
      <c r="Z422" s="140"/>
      <c r="AA422" s="140"/>
      <c r="AB422" s="140"/>
      <c r="AC422" s="140"/>
      <c r="AD422" s="140"/>
      <c r="AE422" s="140"/>
      <c r="AF422" s="140"/>
      <c r="AG422" s="140"/>
      <c r="AH422" s="140"/>
      <c r="AI422" s="140"/>
    </row>
    <row r="423" spans="1:35" ht="21.75" hidden="1" customHeight="1">
      <c r="A423" s="159"/>
      <c r="B423" s="159" t="s">
        <v>410</v>
      </c>
      <c r="C423" s="135">
        <v>0</v>
      </c>
      <c r="D423" s="135">
        <v>0</v>
      </c>
      <c r="E423" s="135">
        <v>1</v>
      </c>
      <c r="F423" s="135">
        <v>0</v>
      </c>
      <c r="G423" s="135">
        <v>0</v>
      </c>
      <c r="H423" s="135">
        <v>1</v>
      </c>
      <c r="I423" s="161"/>
      <c r="J423" s="161"/>
      <c r="K423" s="159"/>
      <c r="L423" s="140">
        <v>520842715</v>
      </c>
      <c r="M423" s="140">
        <v>520842715</v>
      </c>
      <c r="N423" s="131">
        <f t="shared" si="2"/>
        <v>1</v>
      </c>
      <c r="O423" s="68">
        <f t="shared" si="3"/>
        <v>0</v>
      </c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  <c r="Z423" s="140"/>
      <c r="AA423" s="140"/>
      <c r="AB423" s="140"/>
      <c r="AC423" s="140"/>
      <c r="AD423" s="140"/>
      <c r="AE423" s="140"/>
      <c r="AF423" s="140"/>
      <c r="AG423" s="140"/>
      <c r="AH423" s="140"/>
      <c r="AI423" s="140"/>
    </row>
    <row r="424" spans="1:35" ht="21.75" hidden="1" customHeight="1">
      <c r="A424" s="159"/>
      <c r="B424" s="159" t="s">
        <v>412</v>
      </c>
      <c r="C424" s="135">
        <v>0</v>
      </c>
      <c r="D424" s="135">
        <v>0</v>
      </c>
      <c r="E424" s="135">
        <v>1</v>
      </c>
      <c r="F424" s="135">
        <v>0</v>
      </c>
      <c r="G424" s="135">
        <v>0</v>
      </c>
      <c r="H424" s="135">
        <v>1</v>
      </c>
      <c r="I424" s="161"/>
      <c r="J424" s="161"/>
      <c r="K424" s="159"/>
      <c r="L424" s="140">
        <v>548511390</v>
      </c>
      <c r="M424" s="140">
        <v>548511390</v>
      </c>
      <c r="N424" s="131">
        <f t="shared" si="2"/>
        <v>1</v>
      </c>
      <c r="O424" s="68">
        <f t="shared" si="3"/>
        <v>0</v>
      </c>
      <c r="P424" s="140"/>
      <c r="Q424" s="140"/>
      <c r="R424" s="140"/>
      <c r="S424" s="140"/>
      <c r="T424" s="140"/>
      <c r="U424" s="140"/>
      <c r="V424" s="140"/>
      <c r="W424" s="140"/>
      <c r="X424" s="140"/>
      <c r="Y424" s="140"/>
      <c r="Z424" s="140"/>
      <c r="AA424" s="140"/>
      <c r="AB424" s="140"/>
      <c r="AC424" s="140"/>
      <c r="AD424" s="140"/>
      <c r="AE424" s="140"/>
      <c r="AF424" s="140"/>
      <c r="AG424" s="140"/>
      <c r="AH424" s="140"/>
      <c r="AI424" s="140"/>
    </row>
    <row r="425" spans="1:35" ht="21.75" hidden="1" customHeight="1">
      <c r="A425" s="159"/>
      <c r="B425" s="159" t="s">
        <v>413</v>
      </c>
      <c r="C425" s="135">
        <v>0</v>
      </c>
      <c r="D425" s="135">
        <v>0</v>
      </c>
      <c r="E425" s="135">
        <v>1</v>
      </c>
      <c r="F425" s="135">
        <v>0</v>
      </c>
      <c r="G425" s="135">
        <v>0</v>
      </c>
      <c r="H425" s="135">
        <v>1</v>
      </c>
      <c r="I425" s="161"/>
      <c r="J425" s="161"/>
      <c r="K425" s="159"/>
      <c r="L425" s="140">
        <v>9345712</v>
      </c>
      <c r="M425" s="140">
        <v>9345712</v>
      </c>
      <c r="N425" s="131">
        <f t="shared" si="2"/>
        <v>1</v>
      </c>
      <c r="O425" s="68">
        <f t="shared" si="3"/>
        <v>0</v>
      </c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40"/>
      <c r="AD425" s="140"/>
      <c r="AE425" s="140"/>
      <c r="AF425" s="140"/>
      <c r="AG425" s="140"/>
      <c r="AH425" s="140"/>
      <c r="AI425" s="140"/>
    </row>
    <row r="426" spans="1:35" ht="21.75" hidden="1" customHeight="1">
      <c r="A426" s="159"/>
      <c r="B426" s="159" t="s">
        <v>415</v>
      </c>
      <c r="C426" s="135">
        <v>0</v>
      </c>
      <c r="D426" s="135">
        <v>0</v>
      </c>
      <c r="E426" s="135">
        <v>1</v>
      </c>
      <c r="F426" s="135">
        <v>0</v>
      </c>
      <c r="G426" s="135">
        <v>0</v>
      </c>
      <c r="H426" s="135">
        <v>1</v>
      </c>
      <c r="I426" s="161"/>
      <c r="J426" s="161"/>
      <c r="K426" s="159"/>
      <c r="L426" s="140" t="s">
        <v>414</v>
      </c>
      <c r="M426" s="140" t="s">
        <v>414</v>
      </c>
      <c r="N426" s="131">
        <f t="shared" si="2"/>
        <v>1</v>
      </c>
      <c r="O426" s="68">
        <f t="shared" si="3"/>
        <v>0</v>
      </c>
      <c r="P426" s="140"/>
      <c r="Q426" s="140"/>
      <c r="R426" s="140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0"/>
      <c r="AC426" s="140"/>
      <c r="AD426" s="140"/>
      <c r="AE426" s="140"/>
      <c r="AF426" s="140"/>
      <c r="AG426" s="140"/>
      <c r="AH426" s="140"/>
      <c r="AI426" s="140"/>
    </row>
    <row r="427" spans="1:35" ht="21.75" hidden="1" customHeight="1">
      <c r="A427" s="159"/>
      <c r="B427" s="159" t="s">
        <v>417</v>
      </c>
      <c r="C427" s="135">
        <v>0</v>
      </c>
      <c r="D427" s="135">
        <v>0</v>
      </c>
      <c r="E427" s="135">
        <v>1</v>
      </c>
      <c r="F427" s="135">
        <v>0</v>
      </c>
      <c r="G427" s="135">
        <v>0</v>
      </c>
      <c r="H427" s="135">
        <v>1</v>
      </c>
      <c r="I427" s="161"/>
      <c r="J427" s="161"/>
      <c r="K427" s="159"/>
      <c r="L427" s="140" t="s">
        <v>416</v>
      </c>
      <c r="M427" s="140" t="s">
        <v>416</v>
      </c>
      <c r="N427" s="131">
        <f t="shared" si="2"/>
        <v>1</v>
      </c>
      <c r="O427" s="68">
        <f t="shared" si="3"/>
        <v>0</v>
      </c>
      <c r="P427" s="140"/>
      <c r="Q427" s="140"/>
      <c r="R427" s="140"/>
      <c r="S427" s="140"/>
      <c r="T427" s="140"/>
      <c r="U427" s="140"/>
      <c r="V427" s="140"/>
      <c r="W427" s="140"/>
      <c r="X427" s="140"/>
      <c r="Y427" s="140"/>
      <c r="Z427" s="140"/>
      <c r="AA427" s="140"/>
      <c r="AB427" s="140"/>
      <c r="AC427" s="140"/>
      <c r="AD427" s="140"/>
      <c r="AE427" s="140"/>
      <c r="AF427" s="140"/>
      <c r="AG427" s="140"/>
      <c r="AH427" s="140"/>
      <c r="AI427" s="140"/>
    </row>
    <row r="428" spans="1:35" ht="21.75" hidden="1" customHeight="1">
      <c r="A428" s="159"/>
      <c r="B428" s="159" t="s">
        <v>419</v>
      </c>
      <c r="C428" s="135">
        <v>0</v>
      </c>
      <c r="D428" s="135">
        <v>0</v>
      </c>
      <c r="E428" s="135">
        <v>1</v>
      </c>
      <c r="F428" s="135">
        <v>0</v>
      </c>
      <c r="G428" s="135">
        <v>0</v>
      </c>
      <c r="H428" s="135">
        <v>1</v>
      </c>
      <c r="I428" s="161"/>
      <c r="J428" s="161"/>
      <c r="K428" s="159"/>
      <c r="L428" s="140" t="s">
        <v>418</v>
      </c>
      <c r="M428" s="140" t="s">
        <v>418</v>
      </c>
      <c r="N428" s="131">
        <f t="shared" si="2"/>
        <v>1</v>
      </c>
      <c r="O428" s="68">
        <f t="shared" si="3"/>
        <v>0</v>
      </c>
      <c r="P428" s="140"/>
      <c r="Q428" s="140"/>
      <c r="R428" s="140"/>
      <c r="S428" s="140"/>
      <c r="T428" s="140"/>
      <c r="U428" s="140"/>
      <c r="V428" s="140"/>
      <c r="W428" s="140"/>
      <c r="X428" s="140"/>
      <c r="Y428" s="140"/>
      <c r="Z428" s="140"/>
      <c r="AA428" s="140"/>
      <c r="AB428" s="140"/>
      <c r="AC428" s="140"/>
      <c r="AD428" s="140"/>
      <c r="AE428" s="140"/>
      <c r="AF428" s="140"/>
      <c r="AG428" s="140"/>
      <c r="AH428" s="140"/>
      <c r="AI428" s="140"/>
    </row>
    <row r="429" spans="1:35" ht="21.75" hidden="1" customHeight="1">
      <c r="A429" s="159"/>
      <c r="B429" s="159" t="s">
        <v>421</v>
      </c>
      <c r="C429" s="135">
        <v>0</v>
      </c>
      <c r="D429" s="135">
        <v>0</v>
      </c>
      <c r="E429" s="135">
        <v>1</v>
      </c>
      <c r="F429" s="135">
        <v>0</v>
      </c>
      <c r="G429" s="135">
        <v>0</v>
      </c>
      <c r="H429" s="135">
        <v>1</v>
      </c>
      <c r="I429" s="161"/>
      <c r="J429" s="161"/>
      <c r="K429" s="159"/>
      <c r="L429" s="140" t="s">
        <v>420</v>
      </c>
      <c r="M429" s="140" t="s">
        <v>420</v>
      </c>
      <c r="N429" s="131">
        <f t="shared" si="2"/>
        <v>1</v>
      </c>
      <c r="O429" s="68">
        <f t="shared" si="3"/>
        <v>0</v>
      </c>
      <c r="P429" s="140"/>
      <c r="Q429" s="140"/>
      <c r="R429" s="140"/>
      <c r="S429" s="140"/>
      <c r="T429" s="140"/>
      <c r="U429" s="140"/>
      <c r="V429" s="140"/>
      <c r="W429" s="140"/>
      <c r="X429" s="140"/>
      <c r="Y429" s="140"/>
      <c r="Z429" s="140"/>
      <c r="AA429" s="140"/>
      <c r="AB429" s="140"/>
      <c r="AC429" s="140"/>
      <c r="AD429" s="140"/>
      <c r="AE429" s="140"/>
      <c r="AF429" s="140"/>
      <c r="AG429" s="140"/>
      <c r="AH429" s="140"/>
      <c r="AI429" s="140"/>
    </row>
    <row r="430" spans="1:35" ht="21.75" hidden="1" customHeight="1">
      <c r="A430" s="159"/>
      <c r="B430" s="159" t="s">
        <v>423</v>
      </c>
      <c r="C430" s="135">
        <v>0</v>
      </c>
      <c r="D430" s="135">
        <v>0</v>
      </c>
      <c r="E430" s="135">
        <v>1</v>
      </c>
      <c r="F430" s="135">
        <v>0</v>
      </c>
      <c r="G430" s="135">
        <v>0</v>
      </c>
      <c r="H430" s="135">
        <v>1</v>
      </c>
      <c r="I430" s="161"/>
      <c r="J430" s="161"/>
      <c r="K430" s="159"/>
      <c r="L430" s="140" t="s">
        <v>422</v>
      </c>
      <c r="M430" s="140" t="s">
        <v>422</v>
      </c>
      <c r="N430" s="131">
        <f t="shared" si="2"/>
        <v>1</v>
      </c>
      <c r="O430" s="68">
        <f t="shared" si="3"/>
        <v>0</v>
      </c>
      <c r="P430" s="140"/>
      <c r="Q430" s="140"/>
      <c r="R430" s="140"/>
      <c r="S430" s="140"/>
      <c r="T430" s="140"/>
      <c r="U430" s="140"/>
      <c r="V430" s="140"/>
      <c r="W430" s="140"/>
      <c r="X430" s="140"/>
      <c r="Y430" s="140"/>
      <c r="Z430" s="140"/>
      <c r="AA430" s="140"/>
      <c r="AB430" s="140"/>
      <c r="AC430" s="140"/>
      <c r="AD430" s="140"/>
      <c r="AE430" s="140"/>
      <c r="AF430" s="140"/>
      <c r="AG430" s="140"/>
      <c r="AH430" s="140"/>
      <c r="AI430" s="140"/>
    </row>
    <row r="431" spans="1:35" ht="21.75" hidden="1" customHeight="1">
      <c r="A431" s="159"/>
      <c r="B431" s="159" t="s">
        <v>425</v>
      </c>
      <c r="C431" s="135">
        <v>0</v>
      </c>
      <c r="D431" s="135">
        <v>0</v>
      </c>
      <c r="E431" s="135">
        <v>1</v>
      </c>
      <c r="F431" s="135">
        <v>0</v>
      </c>
      <c r="G431" s="135">
        <v>0</v>
      </c>
      <c r="H431" s="135">
        <v>1</v>
      </c>
      <c r="I431" s="161"/>
      <c r="J431" s="161"/>
      <c r="K431" s="159"/>
      <c r="L431" s="140" t="s">
        <v>424</v>
      </c>
      <c r="M431" s="140" t="s">
        <v>424</v>
      </c>
      <c r="N431" s="131">
        <f t="shared" si="2"/>
        <v>1</v>
      </c>
      <c r="O431" s="68">
        <f t="shared" si="3"/>
        <v>0</v>
      </c>
      <c r="P431" s="140"/>
      <c r="Q431" s="140"/>
      <c r="R431" s="140"/>
      <c r="S431" s="140"/>
      <c r="T431" s="140"/>
      <c r="U431" s="140"/>
      <c r="V431" s="140"/>
      <c r="W431" s="140"/>
      <c r="X431" s="140"/>
      <c r="Y431" s="140"/>
      <c r="Z431" s="140"/>
      <c r="AA431" s="140"/>
      <c r="AB431" s="140"/>
      <c r="AC431" s="140"/>
      <c r="AD431" s="140"/>
      <c r="AE431" s="140"/>
      <c r="AF431" s="140"/>
      <c r="AG431" s="140"/>
      <c r="AH431" s="140"/>
      <c r="AI431" s="140"/>
    </row>
    <row r="432" spans="1:35" ht="21.75" hidden="1" customHeight="1">
      <c r="A432" s="159"/>
      <c r="B432" s="159" t="s">
        <v>427</v>
      </c>
      <c r="C432" s="135">
        <v>0</v>
      </c>
      <c r="D432" s="135">
        <v>0</v>
      </c>
      <c r="E432" s="135">
        <v>1</v>
      </c>
      <c r="F432" s="135">
        <v>0</v>
      </c>
      <c r="G432" s="135">
        <v>0</v>
      </c>
      <c r="H432" s="135">
        <v>1</v>
      </c>
      <c r="I432" s="161"/>
      <c r="J432" s="161"/>
      <c r="K432" s="159"/>
      <c r="L432" s="140" t="s">
        <v>426</v>
      </c>
      <c r="M432" s="140" t="s">
        <v>426</v>
      </c>
      <c r="N432" s="131">
        <f t="shared" si="2"/>
        <v>1</v>
      </c>
      <c r="O432" s="68">
        <f t="shared" si="3"/>
        <v>0</v>
      </c>
      <c r="P432" s="140"/>
      <c r="Q432" s="140"/>
      <c r="R432" s="140"/>
      <c r="S432" s="140"/>
      <c r="T432" s="140"/>
      <c r="U432" s="140"/>
      <c r="V432" s="140"/>
      <c r="W432" s="140"/>
      <c r="X432" s="140"/>
      <c r="Y432" s="140"/>
      <c r="Z432" s="140"/>
      <c r="AA432" s="140"/>
      <c r="AB432" s="140"/>
      <c r="AC432" s="140"/>
      <c r="AD432" s="140"/>
      <c r="AE432" s="140"/>
      <c r="AF432" s="140"/>
      <c r="AG432" s="140"/>
      <c r="AH432" s="140"/>
      <c r="AI432" s="140"/>
    </row>
    <row r="433" spans="1:35" ht="21.75" hidden="1" customHeight="1">
      <c r="A433" s="171"/>
      <c r="B433" s="171"/>
      <c r="C433" s="172"/>
      <c r="D433" s="172"/>
      <c r="E433" s="172"/>
      <c r="F433" s="172"/>
      <c r="G433" s="172"/>
      <c r="H433" s="172"/>
      <c r="I433" s="161"/>
      <c r="J433" s="161"/>
      <c r="K433" s="171"/>
      <c r="L433" s="173"/>
      <c r="M433" s="173"/>
      <c r="N433" s="174"/>
      <c r="O433" s="67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  <c r="AA433" s="173"/>
      <c r="AB433" s="173"/>
      <c r="AC433" s="173"/>
      <c r="AD433" s="173"/>
      <c r="AE433" s="173"/>
      <c r="AF433" s="173"/>
      <c r="AG433" s="173"/>
      <c r="AH433" s="173"/>
      <c r="AI433" s="173"/>
    </row>
    <row r="434" spans="1:35" ht="21.75" hidden="1" customHeight="1">
      <c r="A434" s="158">
        <v>6</v>
      </c>
      <c r="B434" s="158" t="s">
        <v>429</v>
      </c>
      <c r="C434" s="129">
        <v>0</v>
      </c>
      <c r="D434" s="129">
        <v>2</v>
      </c>
      <c r="E434" s="129">
        <v>0</v>
      </c>
      <c r="F434" s="129">
        <v>3</v>
      </c>
      <c r="G434" s="129">
        <v>0</v>
      </c>
      <c r="H434" s="129">
        <v>5</v>
      </c>
      <c r="I434" s="167"/>
      <c r="J434" s="167"/>
      <c r="K434" s="158"/>
      <c r="L434" s="130"/>
      <c r="M434" s="130"/>
      <c r="N434" s="131">
        <f t="shared" ref="N434:N449" si="4">COUNTIF($M:$M,M434)</f>
        <v>0</v>
      </c>
      <c r="O434" s="68">
        <f t="shared" ref="O434:O449" si="5">H434-N434</f>
        <v>5</v>
      </c>
      <c r="P434" s="130"/>
      <c r="Q434" s="130"/>
      <c r="R434" s="130"/>
      <c r="S434" s="130"/>
      <c r="T434" s="130"/>
      <c r="U434" s="130"/>
      <c r="V434" s="130"/>
      <c r="W434" s="130"/>
      <c r="X434" s="130"/>
      <c r="Y434" s="130"/>
      <c r="Z434" s="130"/>
      <c r="AA434" s="130"/>
      <c r="AB434" s="130"/>
      <c r="AC434" s="130"/>
      <c r="AD434" s="130"/>
      <c r="AE434" s="130"/>
      <c r="AF434" s="130"/>
      <c r="AG434" s="130"/>
      <c r="AH434" s="130"/>
      <c r="AI434" s="130"/>
    </row>
    <row r="435" spans="1:35" ht="21.75" hidden="1" customHeight="1">
      <c r="A435" s="159"/>
      <c r="B435" s="159" t="s">
        <v>428</v>
      </c>
      <c r="C435" s="135">
        <v>0</v>
      </c>
      <c r="D435" s="135">
        <v>1</v>
      </c>
      <c r="E435" s="135">
        <v>0</v>
      </c>
      <c r="F435" s="135">
        <v>0</v>
      </c>
      <c r="G435" s="135">
        <v>0</v>
      </c>
      <c r="H435" s="135">
        <v>1</v>
      </c>
      <c r="I435" s="161"/>
      <c r="J435" s="161"/>
      <c r="K435" s="159"/>
      <c r="L435" s="140">
        <v>1239900097552</v>
      </c>
      <c r="M435" s="140">
        <v>1239900097552</v>
      </c>
      <c r="N435" s="131">
        <f t="shared" si="4"/>
        <v>1</v>
      </c>
      <c r="O435" s="68">
        <f t="shared" si="5"/>
        <v>0</v>
      </c>
      <c r="P435" s="140"/>
      <c r="Q435" s="140"/>
      <c r="R435" s="140"/>
      <c r="S435" s="140"/>
      <c r="T435" s="140"/>
      <c r="U435" s="140"/>
      <c r="V435" s="140"/>
      <c r="W435" s="140"/>
      <c r="X435" s="140"/>
      <c r="Y435" s="140"/>
      <c r="Z435" s="140"/>
      <c r="AA435" s="140"/>
      <c r="AB435" s="140"/>
      <c r="AC435" s="140"/>
      <c r="AD435" s="140"/>
      <c r="AE435" s="140"/>
      <c r="AF435" s="140"/>
      <c r="AG435" s="140"/>
      <c r="AH435" s="140"/>
      <c r="AI435" s="140"/>
    </row>
    <row r="436" spans="1:35" ht="21.75" hidden="1" customHeight="1">
      <c r="A436" s="159"/>
      <c r="B436" s="159" t="s">
        <v>434</v>
      </c>
      <c r="C436" s="135">
        <v>0</v>
      </c>
      <c r="D436" s="135">
        <v>1</v>
      </c>
      <c r="E436" s="135">
        <v>0</v>
      </c>
      <c r="F436" s="135">
        <v>0</v>
      </c>
      <c r="G436" s="135">
        <v>0</v>
      </c>
      <c r="H436" s="135">
        <v>1</v>
      </c>
      <c r="I436" s="161"/>
      <c r="J436" s="161"/>
      <c r="K436" s="159"/>
      <c r="L436" s="140">
        <v>1479900068381</v>
      </c>
      <c r="M436" s="140">
        <v>1479900068381</v>
      </c>
      <c r="N436" s="131">
        <f t="shared" si="4"/>
        <v>1</v>
      </c>
      <c r="O436" s="68">
        <f t="shared" si="5"/>
        <v>0</v>
      </c>
      <c r="P436" s="140"/>
      <c r="Q436" s="140"/>
      <c r="R436" s="140"/>
      <c r="S436" s="140"/>
      <c r="T436" s="140"/>
      <c r="U436" s="140"/>
      <c r="V436" s="140"/>
      <c r="W436" s="140"/>
      <c r="X436" s="140"/>
      <c r="Y436" s="140"/>
      <c r="Z436" s="140"/>
      <c r="AA436" s="140"/>
      <c r="AB436" s="140"/>
      <c r="AC436" s="140"/>
      <c r="AD436" s="140"/>
      <c r="AE436" s="140"/>
      <c r="AF436" s="140"/>
      <c r="AG436" s="140"/>
      <c r="AH436" s="140"/>
      <c r="AI436" s="140"/>
    </row>
    <row r="437" spans="1:35" ht="21.75" hidden="1" customHeight="1">
      <c r="A437" s="159"/>
      <c r="B437" s="159" t="s">
        <v>439</v>
      </c>
      <c r="C437" s="135">
        <v>0</v>
      </c>
      <c r="D437" s="135">
        <v>0</v>
      </c>
      <c r="E437" s="135">
        <v>0</v>
      </c>
      <c r="F437" s="135">
        <v>1</v>
      </c>
      <c r="G437" s="135">
        <v>0</v>
      </c>
      <c r="H437" s="135">
        <v>1</v>
      </c>
      <c r="I437" s="161"/>
      <c r="J437" s="161"/>
      <c r="K437" s="159"/>
      <c r="L437" s="140">
        <v>1470400030688</v>
      </c>
      <c r="M437" s="140">
        <v>1470400030688</v>
      </c>
      <c r="N437" s="131">
        <f t="shared" si="4"/>
        <v>1</v>
      </c>
      <c r="O437" s="68">
        <f t="shared" si="5"/>
        <v>0</v>
      </c>
      <c r="P437" s="140"/>
      <c r="Q437" s="140"/>
      <c r="R437" s="140"/>
      <c r="S437" s="140"/>
      <c r="T437" s="140"/>
      <c r="U437" s="140"/>
      <c r="V437" s="140"/>
      <c r="W437" s="140"/>
      <c r="X437" s="140"/>
      <c r="Y437" s="140"/>
      <c r="Z437" s="140"/>
      <c r="AA437" s="140"/>
      <c r="AB437" s="140"/>
      <c r="AC437" s="140"/>
      <c r="AD437" s="140"/>
      <c r="AE437" s="140"/>
      <c r="AF437" s="140"/>
      <c r="AG437" s="140"/>
      <c r="AH437" s="140"/>
      <c r="AI437" s="140"/>
    </row>
    <row r="438" spans="1:35" ht="21.75" hidden="1" customHeight="1">
      <c r="A438" s="159"/>
      <c r="B438" s="159" t="s">
        <v>440</v>
      </c>
      <c r="C438" s="135">
        <v>0</v>
      </c>
      <c r="D438" s="135">
        <v>0</v>
      </c>
      <c r="E438" s="135">
        <v>0</v>
      </c>
      <c r="F438" s="135">
        <v>1</v>
      </c>
      <c r="G438" s="135">
        <v>0</v>
      </c>
      <c r="H438" s="135">
        <v>1</v>
      </c>
      <c r="I438" s="161"/>
      <c r="J438" s="161"/>
      <c r="K438" s="159"/>
      <c r="L438" s="140">
        <v>3470100836420</v>
      </c>
      <c r="M438" s="140">
        <v>3470100836420</v>
      </c>
      <c r="N438" s="131">
        <f t="shared" si="4"/>
        <v>1</v>
      </c>
      <c r="O438" s="68">
        <f t="shared" si="5"/>
        <v>0</v>
      </c>
      <c r="P438" s="140"/>
      <c r="Q438" s="140"/>
      <c r="R438" s="140"/>
      <c r="S438" s="140"/>
      <c r="T438" s="140"/>
      <c r="U438" s="140"/>
      <c r="V438" s="140"/>
      <c r="W438" s="140"/>
      <c r="X438" s="140"/>
      <c r="Y438" s="140"/>
      <c r="Z438" s="140"/>
      <c r="AA438" s="140"/>
      <c r="AB438" s="140"/>
      <c r="AC438" s="140"/>
      <c r="AD438" s="140"/>
      <c r="AE438" s="140"/>
      <c r="AF438" s="140"/>
      <c r="AG438" s="140"/>
      <c r="AH438" s="140"/>
      <c r="AI438" s="140"/>
    </row>
    <row r="439" spans="1:35" ht="21.75" hidden="1" customHeight="1">
      <c r="A439" s="159"/>
      <c r="B439" s="159" t="s">
        <v>441</v>
      </c>
      <c r="C439" s="135">
        <v>0</v>
      </c>
      <c r="D439" s="135">
        <v>0</v>
      </c>
      <c r="E439" s="135">
        <v>0</v>
      </c>
      <c r="F439" s="135">
        <v>1</v>
      </c>
      <c r="G439" s="135">
        <v>0</v>
      </c>
      <c r="H439" s="135">
        <v>1</v>
      </c>
      <c r="I439" s="161"/>
      <c r="J439" s="161"/>
      <c r="K439" s="159"/>
      <c r="L439" s="140">
        <v>3470101495391</v>
      </c>
      <c r="M439" s="140">
        <v>3470101495391</v>
      </c>
      <c r="N439" s="131">
        <f t="shared" si="4"/>
        <v>1</v>
      </c>
      <c r="O439" s="68">
        <f t="shared" si="5"/>
        <v>0</v>
      </c>
      <c r="P439" s="140"/>
      <c r="Q439" s="140"/>
      <c r="R439" s="140"/>
      <c r="S439" s="140"/>
      <c r="T439" s="140"/>
      <c r="U439" s="140"/>
      <c r="V439" s="140"/>
      <c r="W439" s="140"/>
      <c r="X439" s="140"/>
      <c r="Y439" s="140"/>
      <c r="Z439" s="140"/>
      <c r="AA439" s="140"/>
      <c r="AB439" s="140"/>
      <c r="AC439" s="140"/>
      <c r="AD439" s="140"/>
      <c r="AE439" s="140"/>
      <c r="AF439" s="140"/>
      <c r="AG439" s="140"/>
      <c r="AH439" s="140"/>
      <c r="AI439" s="140"/>
    </row>
    <row r="440" spans="1:35" ht="21.75" hidden="1" customHeight="1">
      <c r="A440" s="158">
        <v>7</v>
      </c>
      <c r="B440" s="158" t="s">
        <v>444</v>
      </c>
      <c r="C440" s="129">
        <v>0</v>
      </c>
      <c r="D440" s="129">
        <v>0</v>
      </c>
      <c r="E440" s="129">
        <v>1</v>
      </c>
      <c r="F440" s="129">
        <v>0</v>
      </c>
      <c r="G440" s="129">
        <v>0</v>
      </c>
      <c r="H440" s="129">
        <v>1</v>
      </c>
      <c r="I440" s="167"/>
      <c r="J440" s="167"/>
      <c r="K440" s="158"/>
      <c r="L440" s="130"/>
      <c r="M440" s="130"/>
      <c r="N440" s="131">
        <f t="shared" si="4"/>
        <v>0</v>
      </c>
      <c r="O440" s="68">
        <f t="shared" si="5"/>
        <v>1</v>
      </c>
      <c r="P440" s="130"/>
      <c r="Q440" s="130"/>
      <c r="R440" s="130"/>
      <c r="S440" s="130"/>
      <c r="T440" s="130"/>
      <c r="U440" s="130"/>
      <c r="V440" s="130"/>
      <c r="W440" s="130"/>
      <c r="X440" s="130"/>
      <c r="Y440" s="130"/>
      <c r="Z440" s="130"/>
      <c r="AA440" s="130"/>
      <c r="AB440" s="130"/>
      <c r="AC440" s="130"/>
      <c r="AD440" s="130"/>
      <c r="AE440" s="130"/>
      <c r="AF440" s="130"/>
      <c r="AG440" s="130"/>
      <c r="AH440" s="130"/>
      <c r="AI440" s="130"/>
    </row>
    <row r="441" spans="1:35" ht="21.75" hidden="1" customHeight="1">
      <c r="A441" s="159"/>
      <c r="B441" s="159" t="s">
        <v>452</v>
      </c>
      <c r="C441" s="135">
        <v>0</v>
      </c>
      <c r="D441" s="135">
        <v>0</v>
      </c>
      <c r="E441" s="135">
        <v>1</v>
      </c>
      <c r="F441" s="135">
        <v>0</v>
      </c>
      <c r="G441" s="135">
        <v>0</v>
      </c>
      <c r="H441" s="135">
        <v>1</v>
      </c>
      <c r="I441" s="161"/>
      <c r="J441" s="161"/>
      <c r="K441" s="159"/>
      <c r="L441" s="140">
        <v>3480300385146</v>
      </c>
      <c r="M441" s="140">
        <v>3480300385146</v>
      </c>
      <c r="N441" s="131">
        <f t="shared" si="4"/>
        <v>1</v>
      </c>
      <c r="O441" s="68">
        <f t="shared" si="5"/>
        <v>0</v>
      </c>
      <c r="P441" s="140"/>
      <c r="Q441" s="140"/>
      <c r="R441" s="140"/>
      <c r="S441" s="140"/>
      <c r="T441" s="140"/>
      <c r="U441" s="140"/>
      <c r="V441" s="140"/>
      <c r="W441" s="140"/>
      <c r="X441" s="140"/>
      <c r="Y441" s="140"/>
      <c r="Z441" s="140"/>
      <c r="AA441" s="140"/>
      <c r="AB441" s="140"/>
      <c r="AC441" s="140"/>
      <c r="AD441" s="140"/>
      <c r="AE441" s="140"/>
      <c r="AF441" s="140"/>
      <c r="AG441" s="140"/>
      <c r="AH441" s="140"/>
      <c r="AI441" s="140"/>
    </row>
    <row r="442" spans="1:35" ht="21.75" hidden="1" customHeight="1">
      <c r="A442" s="158">
        <v>8</v>
      </c>
      <c r="B442" s="158" t="s">
        <v>455</v>
      </c>
      <c r="C442" s="129">
        <v>1</v>
      </c>
      <c r="D442" s="129">
        <v>0</v>
      </c>
      <c r="E442" s="129">
        <v>0</v>
      </c>
      <c r="F442" s="129">
        <v>0</v>
      </c>
      <c r="G442" s="129">
        <v>0</v>
      </c>
      <c r="H442" s="129">
        <v>1</v>
      </c>
      <c r="I442" s="167"/>
      <c r="J442" s="167"/>
      <c r="K442" s="158"/>
      <c r="L442" s="130"/>
      <c r="M442" s="130"/>
      <c r="N442" s="131">
        <f t="shared" si="4"/>
        <v>0</v>
      </c>
      <c r="O442" s="68">
        <f t="shared" si="5"/>
        <v>1</v>
      </c>
      <c r="P442" s="130"/>
      <c r="Q442" s="130"/>
      <c r="R442" s="130"/>
      <c r="S442" s="130"/>
      <c r="T442" s="130"/>
      <c r="U442" s="130"/>
      <c r="V442" s="130"/>
      <c r="W442" s="130"/>
      <c r="X442" s="130"/>
      <c r="Y442" s="130"/>
      <c r="Z442" s="130"/>
      <c r="AA442" s="130"/>
      <c r="AB442" s="130"/>
      <c r="AC442" s="130"/>
      <c r="AD442" s="130"/>
      <c r="AE442" s="130"/>
      <c r="AF442" s="130"/>
      <c r="AG442" s="130"/>
      <c r="AH442" s="130"/>
      <c r="AI442" s="130"/>
    </row>
    <row r="443" spans="1:35" ht="21.75" hidden="1" customHeight="1">
      <c r="A443" s="159"/>
      <c r="B443" s="159" t="s">
        <v>454</v>
      </c>
      <c r="C443" s="135">
        <v>1</v>
      </c>
      <c r="D443" s="135">
        <v>0</v>
      </c>
      <c r="E443" s="135">
        <v>0</v>
      </c>
      <c r="F443" s="135">
        <v>0</v>
      </c>
      <c r="G443" s="135">
        <v>0</v>
      </c>
      <c r="H443" s="135">
        <v>1</v>
      </c>
      <c r="I443" s="161"/>
      <c r="J443" s="161"/>
      <c r="K443" s="159"/>
      <c r="L443" s="140">
        <v>3470400551315</v>
      </c>
      <c r="M443" s="140">
        <v>3470400551315</v>
      </c>
      <c r="N443" s="131">
        <f t="shared" si="4"/>
        <v>1</v>
      </c>
      <c r="O443" s="68">
        <f t="shared" si="5"/>
        <v>0</v>
      </c>
      <c r="P443" s="140"/>
      <c r="Q443" s="140"/>
      <c r="R443" s="140"/>
      <c r="S443" s="140"/>
      <c r="T443" s="140"/>
      <c r="U443" s="140"/>
      <c r="V443" s="140"/>
      <c r="W443" s="140"/>
      <c r="X443" s="140"/>
      <c r="Y443" s="140"/>
      <c r="Z443" s="140"/>
      <c r="AA443" s="140"/>
      <c r="AB443" s="140"/>
      <c r="AC443" s="140"/>
      <c r="AD443" s="140"/>
      <c r="AE443" s="140"/>
      <c r="AF443" s="140"/>
      <c r="AG443" s="140"/>
      <c r="AH443" s="140"/>
      <c r="AI443" s="140"/>
    </row>
    <row r="444" spans="1:35" ht="21.75" hidden="1" customHeight="1">
      <c r="A444" s="158">
        <v>9</v>
      </c>
      <c r="B444" s="158" t="s">
        <v>465</v>
      </c>
      <c r="C444" s="129">
        <v>1</v>
      </c>
      <c r="D444" s="129">
        <v>3</v>
      </c>
      <c r="E444" s="129">
        <v>1</v>
      </c>
      <c r="F444" s="129">
        <v>0</v>
      </c>
      <c r="G444" s="129">
        <v>0</v>
      </c>
      <c r="H444" s="129">
        <v>5</v>
      </c>
      <c r="I444" s="167"/>
      <c r="J444" s="167"/>
      <c r="K444" s="158"/>
      <c r="L444" s="130"/>
      <c r="M444" s="130"/>
      <c r="N444" s="131">
        <f t="shared" si="4"/>
        <v>0</v>
      </c>
      <c r="O444" s="68">
        <f t="shared" si="5"/>
        <v>5</v>
      </c>
      <c r="P444" s="130"/>
      <c r="Q444" s="130"/>
      <c r="R444" s="130"/>
      <c r="S444" s="130"/>
      <c r="T444" s="130"/>
      <c r="U444" s="130"/>
      <c r="V444" s="130"/>
      <c r="W444" s="130"/>
      <c r="X444" s="130"/>
      <c r="Y444" s="130"/>
      <c r="Z444" s="130"/>
      <c r="AA444" s="130"/>
      <c r="AB444" s="130"/>
      <c r="AC444" s="130"/>
      <c r="AD444" s="130"/>
      <c r="AE444" s="130"/>
      <c r="AF444" s="130"/>
      <c r="AG444" s="130"/>
      <c r="AH444" s="130"/>
      <c r="AI444" s="130"/>
    </row>
    <row r="445" spans="1:35" ht="21.75" hidden="1" customHeight="1">
      <c r="A445" s="159"/>
      <c r="B445" s="159" t="s">
        <v>464</v>
      </c>
      <c r="C445" s="135">
        <v>1</v>
      </c>
      <c r="D445" s="135">
        <v>0</v>
      </c>
      <c r="E445" s="135">
        <v>0</v>
      </c>
      <c r="F445" s="135">
        <v>0</v>
      </c>
      <c r="G445" s="135">
        <v>0</v>
      </c>
      <c r="H445" s="135">
        <v>1</v>
      </c>
      <c r="I445" s="161"/>
      <c r="J445" s="161"/>
      <c r="K445" s="159"/>
      <c r="L445" s="140">
        <v>3471100003135</v>
      </c>
      <c r="M445" s="140">
        <v>3471100003135</v>
      </c>
      <c r="N445" s="131">
        <f t="shared" si="4"/>
        <v>1</v>
      </c>
      <c r="O445" s="68">
        <f t="shared" si="5"/>
        <v>0</v>
      </c>
      <c r="P445" s="140"/>
      <c r="Q445" s="140"/>
      <c r="R445" s="140"/>
      <c r="S445" s="140"/>
      <c r="T445" s="140"/>
      <c r="U445" s="140"/>
      <c r="V445" s="140"/>
      <c r="W445" s="140"/>
      <c r="X445" s="140"/>
      <c r="Y445" s="140"/>
      <c r="Z445" s="140"/>
      <c r="AA445" s="140"/>
      <c r="AB445" s="140"/>
      <c r="AC445" s="140"/>
      <c r="AD445" s="140"/>
      <c r="AE445" s="140"/>
      <c r="AF445" s="140"/>
      <c r="AG445" s="140"/>
      <c r="AH445" s="140"/>
      <c r="AI445" s="140"/>
    </row>
    <row r="446" spans="1:35" ht="21.75" hidden="1" customHeight="1">
      <c r="A446" s="159"/>
      <c r="B446" s="159" t="s">
        <v>466</v>
      </c>
      <c r="C446" s="135">
        <v>0</v>
      </c>
      <c r="D446" s="135">
        <v>1</v>
      </c>
      <c r="E446" s="135">
        <v>0</v>
      </c>
      <c r="F446" s="135">
        <v>0</v>
      </c>
      <c r="G446" s="135">
        <v>0</v>
      </c>
      <c r="H446" s="135">
        <v>1</v>
      </c>
      <c r="I446" s="161"/>
      <c r="J446" s="161"/>
      <c r="K446" s="159"/>
      <c r="L446" s="140">
        <v>1471100002523</v>
      </c>
      <c r="M446" s="140">
        <v>1471100002523</v>
      </c>
      <c r="N446" s="131">
        <f t="shared" si="4"/>
        <v>1</v>
      </c>
      <c r="O446" s="68">
        <f t="shared" si="5"/>
        <v>0</v>
      </c>
      <c r="P446" s="140"/>
      <c r="Q446" s="140"/>
      <c r="R446" s="140"/>
      <c r="S446" s="140"/>
      <c r="T446" s="140"/>
      <c r="U446" s="140"/>
      <c r="V446" s="140"/>
      <c r="W446" s="140"/>
      <c r="X446" s="140"/>
      <c r="Y446" s="140"/>
      <c r="Z446" s="140"/>
      <c r="AA446" s="140"/>
      <c r="AB446" s="140"/>
      <c r="AC446" s="140"/>
      <c r="AD446" s="140"/>
      <c r="AE446" s="140"/>
      <c r="AF446" s="140"/>
      <c r="AG446" s="140"/>
      <c r="AH446" s="140"/>
      <c r="AI446" s="140"/>
    </row>
    <row r="447" spans="1:35" ht="21.75" hidden="1" customHeight="1">
      <c r="A447" s="159"/>
      <c r="B447" s="159" t="s">
        <v>470</v>
      </c>
      <c r="C447" s="135">
        <v>0</v>
      </c>
      <c r="D447" s="135">
        <v>1</v>
      </c>
      <c r="E447" s="135">
        <v>0</v>
      </c>
      <c r="F447" s="135">
        <v>0</v>
      </c>
      <c r="G447" s="135">
        <v>0</v>
      </c>
      <c r="H447" s="135">
        <v>1</v>
      </c>
      <c r="I447" s="161"/>
      <c r="J447" s="168">
        <v>1</v>
      </c>
      <c r="K447" s="159"/>
      <c r="L447" s="140">
        <v>3102001868450</v>
      </c>
      <c r="M447" s="140">
        <v>3102001868450</v>
      </c>
      <c r="N447" s="131">
        <f t="shared" si="4"/>
        <v>1</v>
      </c>
      <c r="O447" s="68">
        <f t="shared" si="5"/>
        <v>0</v>
      </c>
      <c r="P447" s="140"/>
      <c r="Q447" s="140"/>
      <c r="R447" s="140"/>
      <c r="S447" s="140"/>
      <c r="T447" s="140"/>
      <c r="U447" s="140"/>
      <c r="V447" s="140"/>
      <c r="W447" s="140"/>
      <c r="X447" s="140"/>
      <c r="Y447" s="140"/>
      <c r="Z447" s="140"/>
      <c r="AA447" s="140"/>
      <c r="AB447" s="140"/>
      <c r="AC447" s="140"/>
      <c r="AD447" s="140"/>
      <c r="AE447" s="140"/>
      <c r="AF447" s="140"/>
      <c r="AG447" s="140"/>
      <c r="AH447" s="140"/>
      <c r="AI447" s="140"/>
    </row>
    <row r="448" spans="1:35" ht="21.75" hidden="1" customHeight="1">
      <c r="A448" s="159"/>
      <c r="B448" s="159" t="s">
        <v>471</v>
      </c>
      <c r="C448" s="135">
        <v>0</v>
      </c>
      <c r="D448" s="135">
        <v>1</v>
      </c>
      <c r="E448" s="135">
        <v>0</v>
      </c>
      <c r="F448" s="135">
        <v>0</v>
      </c>
      <c r="G448" s="135">
        <v>0</v>
      </c>
      <c r="H448" s="135">
        <v>1</v>
      </c>
      <c r="I448" s="161"/>
      <c r="J448" s="161"/>
      <c r="K448" s="159"/>
      <c r="L448" s="140">
        <v>3411000267416</v>
      </c>
      <c r="M448" s="140">
        <v>3411000267416</v>
      </c>
      <c r="N448" s="131">
        <f t="shared" si="4"/>
        <v>1</v>
      </c>
      <c r="O448" s="68">
        <f t="shared" si="5"/>
        <v>0</v>
      </c>
      <c r="P448" s="140"/>
      <c r="Q448" s="140"/>
      <c r="R448" s="140"/>
      <c r="S448" s="140"/>
      <c r="T448" s="140"/>
      <c r="U448" s="140"/>
      <c r="V448" s="140"/>
      <c r="W448" s="140"/>
      <c r="X448" s="140"/>
      <c r="Y448" s="140"/>
      <c r="Z448" s="140"/>
      <c r="AA448" s="140"/>
      <c r="AB448" s="140"/>
      <c r="AC448" s="140"/>
      <c r="AD448" s="140"/>
      <c r="AE448" s="140"/>
      <c r="AF448" s="140"/>
      <c r="AG448" s="140"/>
      <c r="AH448" s="140"/>
      <c r="AI448" s="140"/>
    </row>
    <row r="449" spans="1:35" ht="21.75" hidden="1" customHeight="1">
      <c r="A449" s="159"/>
      <c r="B449" s="159" t="s">
        <v>483</v>
      </c>
      <c r="C449" s="135">
        <v>0</v>
      </c>
      <c r="D449" s="135">
        <v>0</v>
      </c>
      <c r="E449" s="135">
        <v>1</v>
      </c>
      <c r="F449" s="135">
        <v>0</v>
      </c>
      <c r="G449" s="135">
        <v>0</v>
      </c>
      <c r="H449" s="135">
        <v>1</v>
      </c>
      <c r="I449" s="161"/>
      <c r="J449" s="161"/>
      <c r="K449" s="159"/>
      <c r="L449" s="140" t="s">
        <v>482</v>
      </c>
      <c r="M449" s="140" t="s">
        <v>482</v>
      </c>
      <c r="N449" s="131">
        <f t="shared" si="4"/>
        <v>1</v>
      </c>
      <c r="O449" s="68">
        <f t="shared" si="5"/>
        <v>0</v>
      </c>
      <c r="P449" s="140"/>
      <c r="Q449" s="140"/>
      <c r="R449" s="140"/>
      <c r="S449" s="140"/>
      <c r="T449" s="140"/>
      <c r="U449" s="140"/>
      <c r="V449" s="140"/>
      <c r="W449" s="140"/>
      <c r="X449" s="140"/>
      <c r="Y449" s="140"/>
      <c r="Z449" s="140"/>
      <c r="AA449" s="140"/>
      <c r="AB449" s="140"/>
      <c r="AC449" s="140"/>
      <c r="AD449" s="140"/>
      <c r="AE449" s="140"/>
      <c r="AF449" s="140"/>
      <c r="AG449" s="140"/>
      <c r="AH449" s="140"/>
      <c r="AI449" s="140"/>
    </row>
    <row r="450" spans="1:35" ht="21.75" hidden="1" customHeight="1">
      <c r="A450" s="159"/>
      <c r="B450" s="159" t="s">
        <v>834</v>
      </c>
      <c r="C450" s="135"/>
      <c r="D450" s="135"/>
      <c r="E450" s="135"/>
      <c r="F450" s="135"/>
      <c r="G450" s="135"/>
      <c r="H450" s="135"/>
      <c r="I450" s="161"/>
      <c r="J450" s="168">
        <v>1</v>
      </c>
      <c r="K450" s="159"/>
      <c r="L450" s="140"/>
      <c r="M450" s="140"/>
      <c r="N450" s="131"/>
      <c r="O450" s="68"/>
      <c r="P450" s="140"/>
      <c r="Q450" s="140"/>
      <c r="R450" s="140"/>
      <c r="S450" s="140"/>
      <c r="T450" s="140"/>
      <c r="U450" s="140"/>
      <c r="V450" s="140"/>
      <c r="W450" s="140"/>
      <c r="X450" s="140"/>
      <c r="Y450" s="140"/>
      <c r="Z450" s="140"/>
      <c r="AA450" s="140"/>
      <c r="AB450" s="140"/>
      <c r="AC450" s="140"/>
      <c r="AD450" s="140"/>
      <c r="AE450" s="140"/>
      <c r="AF450" s="140"/>
      <c r="AG450" s="140"/>
      <c r="AH450" s="140"/>
      <c r="AI450" s="140"/>
    </row>
    <row r="451" spans="1:35" ht="21.75" hidden="1" customHeight="1">
      <c r="A451" s="141" t="s">
        <v>373</v>
      </c>
      <c r="B451" s="141"/>
      <c r="C451" s="143">
        <v>21</v>
      </c>
      <c r="D451" s="143">
        <v>38</v>
      </c>
      <c r="E451" s="143">
        <v>3</v>
      </c>
      <c r="F451" s="145">
        <v>4</v>
      </c>
      <c r="G451" s="145">
        <v>0</v>
      </c>
      <c r="H451" s="199">
        <v>66</v>
      </c>
      <c r="I451" s="146"/>
      <c r="J451" s="146">
        <v>0</v>
      </c>
      <c r="K451" s="146" t="s">
        <v>51</v>
      </c>
      <c r="L451" s="56"/>
      <c r="M451" s="56"/>
      <c r="N451" s="68">
        <f t="shared" ref="N451:N657" si="6">COUNTIF($M:$M,M451)</f>
        <v>0</v>
      </c>
      <c r="O451" s="68">
        <f t="shared" ref="O451:O657" si="7">H451-N451</f>
        <v>66</v>
      </c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</row>
    <row r="452" spans="1:35" ht="21.75" customHeight="1">
      <c r="A452" s="141" t="s">
        <v>790</v>
      </c>
      <c r="B452" s="141"/>
      <c r="C452" s="143">
        <v>18</v>
      </c>
      <c r="D452" s="143">
        <v>30</v>
      </c>
      <c r="E452" s="143">
        <v>1</v>
      </c>
      <c r="F452" s="143">
        <v>0</v>
      </c>
      <c r="G452" s="143">
        <v>0</v>
      </c>
      <c r="H452" s="199">
        <v>49</v>
      </c>
      <c r="I452" s="146"/>
      <c r="J452" s="146"/>
      <c r="K452" s="146" t="s">
        <v>51</v>
      </c>
      <c r="L452" s="56"/>
      <c r="M452" s="56"/>
      <c r="N452" s="68">
        <f t="shared" si="6"/>
        <v>0</v>
      </c>
      <c r="O452" s="68">
        <f t="shared" si="7"/>
        <v>49</v>
      </c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</row>
    <row r="453" spans="1:35" ht="21.75" customHeight="1">
      <c r="A453" s="163">
        <v>1</v>
      </c>
      <c r="B453" s="142" t="s">
        <v>872</v>
      </c>
      <c r="C453" s="143"/>
      <c r="D453" s="143"/>
      <c r="E453" s="143"/>
      <c r="F453" s="145"/>
      <c r="G453" s="145">
        <v>0</v>
      </c>
      <c r="H453" s="199">
        <v>0</v>
      </c>
      <c r="I453" s="146"/>
      <c r="J453" s="146"/>
      <c r="K453" s="146" t="s">
        <v>51</v>
      </c>
      <c r="L453" s="56"/>
      <c r="M453" s="56"/>
      <c r="N453" s="68">
        <f t="shared" si="6"/>
        <v>0</v>
      </c>
      <c r="O453" s="68">
        <f t="shared" si="7"/>
        <v>0</v>
      </c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</row>
    <row r="454" spans="1:35" ht="21.75" hidden="1" customHeight="1">
      <c r="A454" s="97"/>
      <c r="B454" s="98" t="s">
        <v>791</v>
      </c>
      <c r="C454" s="100">
        <v>1</v>
      </c>
      <c r="D454" s="100">
        <v>0</v>
      </c>
      <c r="E454" s="100">
        <v>0</v>
      </c>
      <c r="F454" s="100">
        <v>0</v>
      </c>
      <c r="G454" s="100">
        <v>0</v>
      </c>
      <c r="H454" s="156">
        <v>1</v>
      </c>
      <c r="I454" s="97"/>
      <c r="J454" s="97"/>
      <c r="K454" s="99"/>
      <c r="L454" s="8">
        <v>3102001055599</v>
      </c>
      <c r="M454" s="8">
        <v>3102001055599</v>
      </c>
      <c r="N454" s="68">
        <f t="shared" si="6"/>
        <v>1</v>
      </c>
      <c r="O454" s="68">
        <f t="shared" si="7"/>
        <v>0</v>
      </c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1:35" ht="21.75" hidden="1" customHeight="1">
      <c r="A455" s="97"/>
      <c r="B455" s="98" t="s">
        <v>557</v>
      </c>
      <c r="C455" s="100">
        <v>0</v>
      </c>
      <c r="D455" s="100">
        <v>1</v>
      </c>
      <c r="E455" s="100">
        <v>0</v>
      </c>
      <c r="F455" s="100">
        <v>0</v>
      </c>
      <c r="G455" s="100">
        <v>0</v>
      </c>
      <c r="H455" s="156">
        <v>1</v>
      </c>
      <c r="I455" s="97"/>
      <c r="J455" s="97"/>
      <c r="K455" s="99"/>
      <c r="L455" s="8">
        <v>3480700577603</v>
      </c>
      <c r="M455" s="8">
        <v>3480700577603</v>
      </c>
      <c r="N455" s="68">
        <f t="shared" si="6"/>
        <v>1</v>
      </c>
      <c r="O455" s="68">
        <f t="shared" si="7"/>
        <v>0</v>
      </c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1:35" ht="21.75" hidden="1" customHeight="1">
      <c r="A456" s="97"/>
      <c r="B456" s="98" t="s">
        <v>792</v>
      </c>
      <c r="C456" s="100">
        <v>1</v>
      </c>
      <c r="D456" s="100">
        <v>0</v>
      </c>
      <c r="E456" s="100">
        <v>0</v>
      </c>
      <c r="F456" s="100">
        <v>0</v>
      </c>
      <c r="G456" s="100">
        <v>0</v>
      </c>
      <c r="H456" s="156">
        <v>1</v>
      </c>
      <c r="I456" s="97"/>
      <c r="J456" s="97"/>
      <c r="K456" s="99"/>
      <c r="L456" s="8">
        <v>3540100344895</v>
      </c>
      <c r="M456" s="8">
        <v>3540100344895</v>
      </c>
      <c r="N456" s="68">
        <f t="shared" si="6"/>
        <v>1</v>
      </c>
      <c r="O456" s="68">
        <f t="shared" si="7"/>
        <v>0</v>
      </c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1:35" ht="21.75" hidden="1" customHeight="1">
      <c r="A457" s="97"/>
      <c r="B457" s="98" t="s">
        <v>528</v>
      </c>
      <c r="C457" s="100">
        <v>0</v>
      </c>
      <c r="D457" s="100">
        <v>1</v>
      </c>
      <c r="E457" s="100">
        <v>0</v>
      </c>
      <c r="F457" s="100">
        <v>0</v>
      </c>
      <c r="G457" s="100">
        <v>0</v>
      </c>
      <c r="H457" s="156">
        <v>1</v>
      </c>
      <c r="I457" s="97"/>
      <c r="J457" s="97"/>
      <c r="K457" s="99"/>
      <c r="L457" s="8">
        <v>5470100064512</v>
      </c>
      <c r="M457" s="8">
        <v>5470100064512</v>
      </c>
      <c r="N457" s="68">
        <f t="shared" si="6"/>
        <v>1</v>
      </c>
      <c r="O457" s="68">
        <f t="shared" si="7"/>
        <v>0</v>
      </c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1:35" ht="21.75" hidden="1" customHeight="1">
      <c r="A458" s="97"/>
      <c r="B458" s="98" t="s">
        <v>544</v>
      </c>
      <c r="C458" s="100">
        <v>0</v>
      </c>
      <c r="D458" s="100">
        <v>1</v>
      </c>
      <c r="E458" s="100">
        <v>0</v>
      </c>
      <c r="F458" s="100">
        <v>0</v>
      </c>
      <c r="G458" s="100">
        <v>0</v>
      </c>
      <c r="H458" s="156">
        <v>1</v>
      </c>
      <c r="I458" s="97"/>
      <c r="J458" s="97"/>
      <c r="K458" s="99"/>
      <c r="L458" s="8">
        <v>3841400009127</v>
      </c>
      <c r="M458" s="8">
        <v>3841400009127</v>
      </c>
      <c r="N458" s="68">
        <f t="shared" si="6"/>
        <v>1</v>
      </c>
      <c r="O458" s="68">
        <f t="shared" si="7"/>
        <v>0</v>
      </c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1:35" ht="21.75" customHeight="1">
      <c r="A459" s="103">
        <v>2</v>
      </c>
      <c r="B459" s="104" t="s">
        <v>873</v>
      </c>
      <c r="C459" s="106">
        <v>3</v>
      </c>
      <c r="D459" s="106">
        <v>1</v>
      </c>
      <c r="E459" s="106">
        <v>0</v>
      </c>
      <c r="F459" s="106">
        <v>0</v>
      </c>
      <c r="G459" s="106">
        <v>1</v>
      </c>
      <c r="H459" s="197">
        <v>5</v>
      </c>
      <c r="I459" s="103"/>
      <c r="J459" s="103"/>
      <c r="K459" s="105"/>
      <c r="L459" s="58"/>
      <c r="M459" s="58"/>
      <c r="N459" s="68">
        <f t="shared" si="6"/>
        <v>0</v>
      </c>
      <c r="O459" s="68">
        <f t="shared" si="7"/>
        <v>5</v>
      </c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</row>
    <row r="460" spans="1:35" ht="21.75" hidden="1" customHeight="1">
      <c r="A460" s="97"/>
      <c r="B460" s="98" t="s">
        <v>793</v>
      </c>
      <c r="C460" s="100">
        <v>1</v>
      </c>
      <c r="D460" s="100">
        <v>0</v>
      </c>
      <c r="E460" s="100">
        <v>0</v>
      </c>
      <c r="F460" s="100">
        <v>0</v>
      </c>
      <c r="G460" s="100">
        <v>0</v>
      </c>
      <c r="H460" s="156">
        <v>1</v>
      </c>
      <c r="I460" s="97"/>
      <c r="J460" s="97"/>
      <c r="K460" s="99"/>
      <c r="L460" s="8">
        <v>3479900234759</v>
      </c>
      <c r="M460" s="8">
        <v>3479900234759</v>
      </c>
      <c r="N460" s="68">
        <f t="shared" si="6"/>
        <v>1</v>
      </c>
      <c r="O460" s="68">
        <f t="shared" si="7"/>
        <v>0</v>
      </c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1:35" ht="21.75" hidden="1" customHeight="1">
      <c r="A461" s="97"/>
      <c r="B461" s="98" t="s">
        <v>795</v>
      </c>
      <c r="C461" s="100">
        <v>0</v>
      </c>
      <c r="D461" s="100">
        <v>0</v>
      </c>
      <c r="E461" s="100">
        <v>0</v>
      </c>
      <c r="F461" s="100">
        <v>0</v>
      </c>
      <c r="G461" s="100">
        <v>1</v>
      </c>
      <c r="H461" s="156">
        <v>1</v>
      </c>
      <c r="I461" s="97"/>
      <c r="J461" s="97"/>
      <c r="K461" s="99"/>
      <c r="L461" s="8">
        <v>3101800164312</v>
      </c>
      <c r="M461" s="8">
        <v>3101800164312</v>
      </c>
      <c r="N461" s="68">
        <f t="shared" si="6"/>
        <v>1</v>
      </c>
      <c r="O461" s="68">
        <f t="shared" si="7"/>
        <v>0</v>
      </c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1:35" ht="21.75" hidden="1" customHeight="1">
      <c r="A462" s="148"/>
      <c r="B462" s="149" t="s">
        <v>370</v>
      </c>
      <c r="C462" s="154">
        <v>1</v>
      </c>
      <c r="D462" s="151">
        <v>0</v>
      </c>
      <c r="E462" s="151">
        <v>0</v>
      </c>
      <c r="F462" s="151">
        <v>0</v>
      </c>
      <c r="G462" s="151">
        <v>0</v>
      </c>
      <c r="H462" s="196">
        <v>1</v>
      </c>
      <c r="I462" s="148"/>
      <c r="J462" s="148"/>
      <c r="K462" s="150" t="s">
        <v>331</v>
      </c>
      <c r="L462" s="92">
        <v>3449900319142</v>
      </c>
      <c r="M462" s="92">
        <v>3449900319142</v>
      </c>
      <c r="N462" s="152">
        <f t="shared" si="6"/>
        <v>1</v>
      </c>
      <c r="O462" s="152">
        <f t="shared" si="7"/>
        <v>0</v>
      </c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</row>
    <row r="463" spans="1:35" ht="21.75" hidden="1" customHeight="1">
      <c r="A463" s="97"/>
      <c r="B463" s="98" t="s">
        <v>796</v>
      </c>
      <c r="C463" s="100">
        <v>1</v>
      </c>
      <c r="D463" s="100">
        <v>0</v>
      </c>
      <c r="E463" s="100">
        <v>0</v>
      </c>
      <c r="F463" s="100">
        <v>0</v>
      </c>
      <c r="G463" s="100">
        <v>0</v>
      </c>
      <c r="H463" s="156">
        <v>1</v>
      </c>
      <c r="I463" s="97"/>
      <c r="J463" s="97"/>
      <c r="K463" s="99"/>
      <c r="L463" s="8">
        <v>3100603302401</v>
      </c>
      <c r="M463" s="8">
        <v>3100603302401</v>
      </c>
      <c r="N463" s="68">
        <f t="shared" si="6"/>
        <v>1</v>
      </c>
      <c r="O463" s="68">
        <f t="shared" si="7"/>
        <v>0</v>
      </c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1:35" ht="21.75" hidden="1" customHeight="1">
      <c r="A464" s="97"/>
      <c r="B464" s="98" t="s">
        <v>529</v>
      </c>
      <c r="C464" s="100">
        <v>0</v>
      </c>
      <c r="D464" s="100">
        <v>1</v>
      </c>
      <c r="E464" s="100">
        <v>0</v>
      </c>
      <c r="F464" s="100">
        <v>0</v>
      </c>
      <c r="G464" s="100">
        <v>0</v>
      </c>
      <c r="H464" s="156">
        <v>1</v>
      </c>
      <c r="I464" s="97"/>
      <c r="J464" s="97"/>
      <c r="K464" s="99"/>
      <c r="L464" s="8">
        <v>3340701601061</v>
      </c>
      <c r="M464" s="8">
        <v>3340701601061</v>
      </c>
      <c r="N464" s="68">
        <f t="shared" si="6"/>
        <v>1</v>
      </c>
      <c r="O464" s="68">
        <f t="shared" si="7"/>
        <v>0</v>
      </c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1:35" ht="21.75" customHeight="1">
      <c r="A465" s="103">
        <v>3</v>
      </c>
      <c r="B465" s="104" t="s">
        <v>874</v>
      </c>
      <c r="C465" s="106">
        <v>0</v>
      </c>
      <c r="D465" s="106">
        <v>5</v>
      </c>
      <c r="E465" s="106">
        <v>0</v>
      </c>
      <c r="F465" s="106">
        <v>0</v>
      </c>
      <c r="G465" s="106">
        <v>0</v>
      </c>
      <c r="H465" s="197">
        <v>5</v>
      </c>
      <c r="I465" s="103"/>
      <c r="J465" s="103"/>
      <c r="K465" s="105"/>
      <c r="L465" s="58"/>
      <c r="M465" s="58"/>
      <c r="N465" s="68">
        <f t="shared" si="6"/>
        <v>0</v>
      </c>
      <c r="O465" s="68">
        <f t="shared" si="7"/>
        <v>5</v>
      </c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</row>
    <row r="466" spans="1:35" ht="21.75" hidden="1" customHeight="1">
      <c r="A466" s="97"/>
      <c r="B466" s="98" t="s">
        <v>568</v>
      </c>
      <c r="C466" s="100">
        <v>0</v>
      </c>
      <c r="D466" s="100">
        <v>1</v>
      </c>
      <c r="E466" s="100">
        <v>0</v>
      </c>
      <c r="F466" s="100">
        <v>0</v>
      </c>
      <c r="G466" s="100">
        <v>0</v>
      </c>
      <c r="H466" s="156">
        <v>1</v>
      </c>
      <c r="I466" s="97"/>
      <c r="J466" s="97"/>
      <c r="K466" s="99"/>
      <c r="L466" s="8">
        <v>3470101494875</v>
      </c>
      <c r="M466" s="8">
        <v>3470101494875</v>
      </c>
      <c r="N466" s="68">
        <f t="shared" si="6"/>
        <v>1</v>
      </c>
      <c r="O466" s="68">
        <f t="shared" si="7"/>
        <v>0</v>
      </c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1:35" ht="21.75" hidden="1" customHeight="1">
      <c r="A467" s="97"/>
      <c r="B467" s="98" t="s">
        <v>566</v>
      </c>
      <c r="C467" s="100">
        <v>0</v>
      </c>
      <c r="D467" s="100">
        <v>1</v>
      </c>
      <c r="E467" s="100">
        <v>0</v>
      </c>
      <c r="F467" s="100">
        <v>0</v>
      </c>
      <c r="G467" s="100">
        <v>0</v>
      </c>
      <c r="H467" s="156">
        <v>1</v>
      </c>
      <c r="I467" s="97"/>
      <c r="J467" s="97"/>
      <c r="K467" s="99"/>
      <c r="L467" s="8">
        <v>3309901154741</v>
      </c>
      <c r="M467" s="8">
        <v>3309901154741</v>
      </c>
      <c r="N467" s="68">
        <f t="shared" si="6"/>
        <v>1</v>
      </c>
      <c r="O467" s="68">
        <f t="shared" si="7"/>
        <v>0</v>
      </c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1:35" ht="21.75" hidden="1" customHeight="1">
      <c r="A468" s="97"/>
      <c r="B468" s="98" t="s">
        <v>570</v>
      </c>
      <c r="C468" s="100">
        <v>0</v>
      </c>
      <c r="D468" s="100">
        <v>1</v>
      </c>
      <c r="E468" s="100">
        <v>0</v>
      </c>
      <c r="F468" s="100">
        <v>0</v>
      </c>
      <c r="G468" s="100">
        <v>0</v>
      </c>
      <c r="H468" s="156">
        <v>1</v>
      </c>
      <c r="I468" s="97"/>
      <c r="J468" s="97"/>
      <c r="K468" s="99"/>
      <c r="L468" s="8">
        <v>3480600276695</v>
      </c>
      <c r="M468" s="8">
        <v>3480600276695</v>
      </c>
      <c r="N468" s="68">
        <f t="shared" si="6"/>
        <v>1</v>
      </c>
      <c r="O468" s="68">
        <f t="shared" si="7"/>
        <v>0</v>
      </c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1:35" ht="21.75" hidden="1" customHeight="1">
      <c r="A469" s="97"/>
      <c r="B469" s="98" t="s">
        <v>571</v>
      </c>
      <c r="C469" s="100">
        <v>0</v>
      </c>
      <c r="D469" s="100">
        <v>1</v>
      </c>
      <c r="E469" s="100">
        <v>0</v>
      </c>
      <c r="F469" s="100">
        <v>0</v>
      </c>
      <c r="G469" s="100">
        <v>0</v>
      </c>
      <c r="H469" s="156">
        <v>1</v>
      </c>
      <c r="I469" s="97"/>
      <c r="J469" s="97"/>
      <c r="K469" s="99"/>
      <c r="L469" s="8">
        <v>3490200025946</v>
      </c>
      <c r="M469" s="8">
        <v>3490200025946</v>
      </c>
      <c r="N469" s="68">
        <f t="shared" si="6"/>
        <v>1</v>
      </c>
      <c r="O469" s="68">
        <f t="shared" si="7"/>
        <v>0</v>
      </c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1:35" ht="21.75" hidden="1" customHeight="1">
      <c r="A470" s="97"/>
      <c r="B470" s="98" t="s">
        <v>564</v>
      </c>
      <c r="C470" s="100">
        <v>0</v>
      </c>
      <c r="D470" s="100">
        <v>1</v>
      </c>
      <c r="E470" s="100">
        <v>0</v>
      </c>
      <c r="F470" s="100">
        <v>0</v>
      </c>
      <c r="G470" s="100">
        <v>0</v>
      </c>
      <c r="H470" s="156">
        <v>1</v>
      </c>
      <c r="I470" s="97"/>
      <c r="J470" s="97"/>
      <c r="K470" s="99"/>
      <c r="L470" s="8">
        <v>1409900198519</v>
      </c>
      <c r="M470" s="8">
        <v>1409900198519</v>
      </c>
      <c r="N470" s="68">
        <f t="shared" si="6"/>
        <v>1</v>
      </c>
      <c r="O470" s="68">
        <f t="shared" si="7"/>
        <v>0</v>
      </c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1:35" ht="21.75" customHeight="1">
      <c r="A471" s="103">
        <v>4</v>
      </c>
      <c r="B471" s="104" t="s">
        <v>875</v>
      </c>
      <c r="C471" s="106">
        <v>0</v>
      </c>
      <c r="D471" s="106">
        <v>5</v>
      </c>
      <c r="E471" s="106">
        <v>0</v>
      </c>
      <c r="F471" s="106">
        <v>0</v>
      </c>
      <c r="G471" s="106">
        <v>0</v>
      </c>
      <c r="H471" s="197">
        <v>5</v>
      </c>
      <c r="I471" s="103"/>
      <c r="J471" s="103"/>
      <c r="K471" s="105"/>
      <c r="L471" s="58"/>
      <c r="M471" s="58"/>
      <c r="N471" s="68">
        <f t="shared" si="6"/>
        <v>0</v>
      </c>
      <c r="O471" s="68">
        <f t="shared" si="7"/>
        <v>5</v>
      </c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</row>
    <row r="472" spans="1:35" ht="21.75" hidden="1" customHeight="1">
      <c r="A472" s="97"/>
      <c r="B472" s="98" t="s">
        <v>573</v>
      </c>
      <c r="C472" s="100">
        <v>0</v>
      </c>
      <c r="D472" s="100">
        <v>1</v>
      </c>
      <c r="E472" s="100">
        <v>0</v>
      </c>
      <c r="F472" s="100">
        <v>0</v>
      </c>
      <c r="G472" s="100">
        <v>0</v>
      </c>
      <c r="H472" s="156">
        <v>1</v>
      </c>
      <c r="I472" s="97"/>
      <c r="J472" s="97"/>
      <c r="K472" s="99"/>
      <c r="L472" s="8">
        <v>1471200023930</v>
      </c>
      <c r="M472" s="8">
        <v>1471200023930</v>
      </c>
      <c r="N472" s="68">
        <f t="shared" si="6"/>
        <v>1</v>
      </c>
      <c r="O472" s="68">
        <f t="shared" si="7"/>
        <v>0</v>
      </c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1:35" ht="21.75" hidden="1" customHeight="1">
      <c r="A473" s="97"/>
      <c r="B473" s="98" t="s">
        <v>578</v>
      </c>
      <c r="C473" s="100">
        <v>0</v>
      </c>
      <c r="D473" s="100">
        <v>1</v>
      </c>
      <c r="E473" s="100">
        <v>0</v>
      </c>
      <c r="F473" s="100">
        <v>0</v>
      </c>
      <c r="G473" s="100">
        <v>0</v>
      </c>
      <c r="H473" s="156">
        <v>1</v>
      </c>
      <c r="I473" s="97"/>
      <c r="J473" s="97"/>
      <c r="K473" s="99"/>
      <c r="L473" s="8">
        <v>3479900230346</v>
      </c>
      <c r="M473" s="8">
        <v>3479900230346</v>
      </c>
      <c r="N473" s="68">
        <f t="shared" si="6"/>
        <v>1</v>
      </c>
      <c r="O473" s="68">
        <f t="shared" si="7"/>
        <v>0</v>
      </c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1:35" ht="21.75" hidden="1" customHeight="1">
      <c r="A474" s="97"/>
      <c r="B474" s="98" t="s">
        <v>579</v>
      </c>
      <c r="C474" s="100">
        <v>0</v>
      </c>
      <c r="D474" s="100">
        <v>1</v>
      </c>
      <c r="E474" s="100">
        <v>0</v>
      </c>
      <c r="F474" s="100">
        <v>0</v>
      </c>
      <c r="G474" s="100">
        <v>0</v>
      </c>
      <c r="H474" s="156">
        <v>1</v>
      </c>
      <c r="I474" s="97"/>
      <c r="J474" s="97"/>
      <c r="K474" s="99"/>
      <c r="L474" s="8">
        <v>5410800002234</v>
      </c>
      <c r="M474" s="8">
        <v>5410800002234</v>
      </c>
      <c r="N474" s="68">
        <f t="shared" si="6"/>
        <v>1</v>
      </c>
      <c r="O474" s="68">
        <f t="shared" si="7"/>
        <v>0</v>
      </c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1:35" ht="21.75" hidden="1" customHeight="1">
      <c r="A475" s="97"/>
      <c r="B475" s="98" t="s">
        <v>580</v>
      </c>
      <c r="C475" s="100">
        <v>0</v>
      </c>
      <c r="D475" s="100">
        <v>1</v>
      </c>
      <c r="E475" s="100">
        <v>0</v>
      </c>
      <c r="F475" s="100">
        <v>0</v>
      </c>
      <c r="G475" s="100">
        <v>0</v>
      </c>
      <c r="H475" s="156">
        <v>1</v>
      </c>
      <c r="I475" s="97"/>
      <c r="J475" s="97"/>
      <c r="K475" s="99"/>
      <c r="L475" s="8">
        <v>5479900023606</v>
      </c>
      <c r="M475" s="8">
        <v>5479900023606</v>
      </c>
      <c r="N475" s="68">
        <f t="shared" si="6"/>
        <v>1</v>
      </c>
      <c r="O475" s="68">
        <f t="shared" si="7"/>
        <v>0</v>
      </c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1:35" ht="21.75" hidden="1" customHeight="1">
      <c r="A476" s="97"/>
      <c r="B476" s="98" t="s">
        <v>577</v>
      </c>
      <c r="C476" s="100">
        <v>0</v>
      </c>
      <c r="D476" s="100">
        <v>1</v>
      </c>
      <c r="E476" s="100">
        <v>0</v>
      </c>
      <c r="F476" s="100">
        <v>0</v>
      </c>
      <c r="G476" s="100">
        <v>0</v>
      </c>
      <c r="H476" s="156">
        <v>1</v>
      </c>
      <c r="I476" s="97"/>
      <c r="J476" s="97"/>
      <c r="K476" s="99"/>
      <c r="L476" s="8">
        <v>3479900027184</v>
      </c>
      <c r="M476" s="8">
        <v>3479900027184</v>
      </c>
      <c r="N476" s="68">
        <f t="shared" si="6"/>
        <v>1</v>
      </c>
      <c r="O476" s="68">
        <f t="shared" si="7"/>
        <v>0</v>
      </c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1:35" ht="21.75" customHeight="1">
      <c r="A477" s="103">
        <v>5</v>
      </c>
      <c r="B477" s="104" t="s">
        <v>876</v>
      </c>
      <c r="C477" s="106">
        <v>5</v>
      </c>
      <c r="D477" s="106">
        <v>6</v>
      </c>
      <c r="E477" s="106">
        <v>1</v>
      </c>
      <c r="F477" s="106">
        <v>0</v>
      </c>
      <c r="G477" s="106">
        <v>0</v>
      </c>
      <c r="H477" s="197">
        <v>12</v>
      </c>
      <c r="I477" s="103"/>
      <c r="J477" s="103"/>
      <c r="K477" s="105"/>
      <c r="L477" s="58"/>
      <c r="M477" s="58"/>
      <c r="N477" s="68">
        <f t="shared" si="6"/>
        <v>0</v>
      </c>
      <c r="O477" s="68">
        <f t="shared" si="7"/>
        <v>12</v>
      </c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</row>
    <row r="478" spans="1:35" ht="21.75" hidden="1" customHeight="1">
      <c r="A478" s="97"/>
      <c r="B478" s="98" t="s">
        <v>797</v>
      </c>
      <c r="C478" s="100">
        <v>1</v>
      </c>
      <c r="D478" s="100">
        <v>0</v>
      </c>
      <c r="E478" s="100">
        <v>0</v>
      </c>
      <c r="F478" s="100">
        <v>0</v>
      </c>
      <c r="G478" s="100">
        <v>0</v>
      </c>
      <c r="H478" s="156">
        <v>1</v>
      </c>
      <c r="I478" s="97"/>
      <c r="J478" s="97"/>
      <c r="K478" s="99"/>
      <c r="L478" s="8">
        <v>3670200023232</v>
      </c>
      <c r="M478" s="8">
        <v>3670200023232</v>
      </c>
      <c r="N478" s="68">
        <f t="shared" si="6"/>
        <v>1</v>
      </c>
      <c r="O478" s="68">
        <f t="shared" si="7"/>
        <v>0</v>
      </c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1:35" ht="21.75" hidden="1" customHeight="1">
      <c r="A479" s="97"/>
      <c r="B479" s="98" t="s">
        <v>798</v>
      </c>
      <c r="C479" s="100">
        <v>1</v>
      </c>
      <c r="D479" s="100">
        <v>0</v>
      </c>
      <c r="E479" s="100">
        <v>0</v>
      </c>
      <c r="F479" s="100">
        <v>0</v>
      </c>
      <c r="G479" s="100">
        <v>0</v>
      </c>
      <c r="H479" s="156">
        <v>1</v>
      </c>
      <c r="I479" s="97"/>
      <c r="J479" s="97"/>
      <c r="K479" s="99"/>
      <c r="L479" s="8">
        <v>3730101331825</v>
      </c>
      <c r="M479" s="8">
        <v>3730101331825</v>
      </c>
      <c r="N479" s="68">
        <f t="shared" si="6"/>
        <v>1</v>
      </c>
      <c r="O479" s="68">
        <f t="shared" si="7"/>
        <v>0</v>
      </c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1:35" ht="21.75" hidden="1" customHeight="1">
      <c r="A480" s="97"/>
      <c r="B480" s="98" t="s">
        <v>799</v>
      </c>
      <c r="C480" s="100">
        <v>0</v>
      </c>
      <c r="D480" s="100">
        <v>1</v>
      </c>
      <c r="E480" s="100">
        <v>0</v>
      </c>
      <c r="F480" s="100">
        <v>0</v>
      </c>
      <c r="G480" s="100">
        <v>0</v>
      </c>
      <c r="H480" s="156">
        <v>1</v>
      </c>
      <c r="I480" s="97"/>
      <c r="J480" s="97"/>
      <c r="K480" s="99"/>
      <c r="L480" s="8">
        <v>3470100295917</v>
      </c>
      <c r="M480" s="8">
        <v>3470100295917</v>
      </c>
      <c r="N480" s="68">
        <f t="shared" si="6"/>
        <v>1</v>
      </c>
      <c r="O480" s="68">
        <f t="shared" si="7"/>
        <v>0</v>
      </c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1:35" ht="21.75" hidden="1" customHeight="1">
      <c r="A481" s="97"/>
      <c r="B481" s="98" t="s">
        <v>525</v>
      </c>
      <c r="C481" s="100">
        <v>0</v>
      </c>
      <c r="D481" s="100">
        <v>1</v>
      </c>
      <c r="E481" s="100">
        <v>0</v>
      </c>
      <c r="F481" s="100">
        <v>0</v>
      </c>
      <c r="G481" s="100">
        <v>0</v>
      </c>
      <c r="H481" s="156">
        <v>1</v>
      </c>
      <c r="I481" s="97"/>
      <c r="J481" s="97"/>
      <c r="K481" s="99"/>
      <c r="L481" s="8">
        <v>3461300275422</v>
      </c>
      <c r="M481" s="8">
        <v>3461300275422</v>
      </c>
      <c r="N481" s="68">
        <f t="shared" si="6"/>
        <v>1</v>
      </c>
      <c r="O481" s="68">
        <f t="shared" si="7"/>
        <v>0</v>
      </c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1:35" ht="21.75" hidden="1" customHeight="1">
      <c r="A482" s="97"/>
      <c r="B482" s="98" t="s">
        <v>591</v>
      </c>
      <c r="C482" s="100">
        <v>0</v>
      </c>
      <c r="D482" s="100">
        <v>0</v>
      </c>
      <c r="E482" s="100">
        <v>1</v>
      </c>
      <c r="F482" s="100">
        <v>0</v>
      </c>
      <c r="G482" s="100">
        <v>0</v>
      </c>
      <c r="H482" s="156">
        <v>1</v>
      </c>
      <c r="I482" s="97"/>
      <c r="J482" s="97"/>
      <c r="K482" s="99"/>
      <c r="L482" s="8">
        <v>1470100065117</v>
      </c>
      <c r="M482" s="8">
        <v>1470100065117</v>
      </c>
      <c r="N482" s="68">
        <f t="shared" si="6"/>
        <v>1</v>
      </c>
      <c r="O482" s="68">
        <f t="shared" si="7"/>
        <v>0</v>
      </c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1:35" ht="21.75" hidden="1" customHeight="1">
      <c r="A483" s="97"/>
      <c r="B483" s="98" t="s">
        <v>533</v>
      </c>
      <c r="C483" s="100">
        <v>1</v>
      </c>
      <c r="D483" s="100">
        <v>0</v>
      </c>
      <c r="E483" s="100">
        <v>0</v>
      </c>
      <c r="F483" s="100">
        <v>0</v>
      </c>
      <c r="G483" s="100">
        <v>0</v>
      </c>
      <c r="H483" s="156">
        <v>1</v>
      </c>
      <c r="I483" s="97"/>
      <c r="J483" s="97"/>
      <c r="K483" s="99"/>
      <c r="L483" s="8">
        <v>3400101728361</v>
      </c>
      <c r="M483" s="8">
        <v>3400101728361</v>
      </c>
      <c r="N483" s="68">
        <f t="shared" si="6"/>
        <v>1</v>
      </c>
      <c r="O483" s="68">
        <f t="shared" si="7"/>
        <v>0</v>
      </c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1:35" ht="21.75" hidden="1" customHeight="1">
      <c r="A484" s="97"/>
      <c r="B484" s="98" t="s">
        <v>800</v>
      </c>
      <c r="C484" s="100">
        <v>0</v>
      </c>
      <c r="D484" s="100">
        <v>1</v>
      </c>
      <c r="E484" s="100">
        <v>0</v>
      </c>
      <c r="F484" s="100">
        <v>0</v>
      </c>
      <c r="G484" s="100">
        <v>0</v>
      </c>
      <c r="H484" s="156">
        <v>1</v>
      </c>
      <c r="I484" s="97"/>
      <c r="J484" s="97"/>
      <c r="K484" s="99"/>
      <c r="L484" s="8">
        <v>3100902391341</v>
      </c>
      <c r="M484" s="8">
        <v>3100902391341</v>
      </c>
      <c r="N484" s="68">
        <f t="shared" si="6"/>
        <v>1</v>
      </c>
      <c r="O484" s="68">
        <f t="shared" si="7"/>
        <v>0</v>
      </c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1:35" ht="21.75" hidden="1" customHeight="1">
      <c r="A485" s="97"/>
      <c r="B485" s="98" t="s">
        <v>801</v>
      </c>
      <c r="C485" s="100">
        <v>1</v>
      </c>
      <c r="D485" s="100">
        <v>0</v>
      </c>
      <c r="E485" s="100">
        <v>0</v>
      </c>
      <c r="F485" s="100">
        <v>0</v>
      </c>
      <c r="G485" s="100">
        <v>0</v>
      </c>
      <c r="H485" s="156">
        <v>1</v>
      </c>
      <c r="I485" s="97"/>
      <c r="J485" s="97"/>
      <c r="K485" s="99"/>
      <c r="L485" s="8">
        <v>3100602030033</v>
      </c>
      <c r="M485" s="8">
        <v>3100602030033</v>
      </c>
      <c r="N485" s="68">
        <f t="shared" si="6"/>
        <v>1</v>
      </c>
      <c r="O485" s="68">
        <f t="shared" si="7"/>
        <v>0</v>
      </c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1:35" ht="21.75" hidden="1" customHeight="1">
      <c r="A486" s="97"/>
      <c r="B486" s="98" t="s">
        <v>802</v>
      </c>
      <c r="C486" s="100">
        <v>1</v>
      </c>
      <c r="D486" s="100">
        <v>0</v>
      </c>
      <c r="E486" s="100">
        <v>0</v>
      </c>
      <c r="F486" s="100">
        <v>0</v>
      </c>
      <c r="G486" s="100">
        <v>0</v>
      </c>
      <c r="H486" s="156">
        <v>1</v>
      </c>
      <c r="I486" s="97"/>
      <c r="J486" s="97"/>
      <c r="K486" s="99"/>
      <c r="L486" s="8">
        <v>3301200179601</v>
      </c>
      <c r="M486" s="8">
        <v>3301200179601</v>
      </c>
      <c r="N486" s="68">
        <f t="shared" si="6"/>
        <v>1</v>
      </c>
      <c r="O486" s="68">
        <f t="shared" si="7"/>
        <v>0</v>
      </c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1:35" ht="21.75" hidden="1" customHeight="1">
      <c r="A487" s="97"/>
      <c r="B487" s="98" t="s">
        <v>511</v>
      </c>
      <c r="C487" s="100">
        <v>0</v>
      </c>
      <c r="D487" s="100">
        <v>1</v>
      </c>
      <c r="E487" s="100">
        <v>0</v>
      </c>
      <c r="F487" s="100">
        <v>0</v>
      </c>
      <c r="G487" s="100">
        <v>0</v>
      </c>
      <c r="H487" s="156">
        <v>1</v>
      </c>
      <c r="I487" s="97"/>
      <c r="J487" s="97"/>
      <c r="K487" s="99"/>
      <c r="L487" s="8">
        <v>3470101516569</v>
      </c>
      <c r="M487" s="8">
        <v>3470101516569</v>
      </c>
      <c r="N487" s="68">
        <f t="shared" si="6"/>
        <v>1</v>
      </c>
      <c r="O487" s="68">
        <f t="shared" si="7"/>
        <v>0</v>
      </c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1:35" ht="21.75" hidden="1" customHeight="1">
      <c r="A488" s="97"/>
      <c r="B488" s="98" t="s">
        <v>527</v>
      </c>
      <c r="C488" s="100">
        <v>0</v>
      </c>
      <c r="D488" s="100">
        <v>1</v>
      </c>
      <c r="E488" s="100">
        <v>0</v>
      </c>
      <c r="F488" s="100">
        <v>0</v>
      </c>
      <c r="G488" s="100">
        <v>0</v>
      </c>
      <c r="H488" s="156">
        <v>1</v>
      </c>
      <c r="I488" s="97"/>
      <c r="J488" s="97"/>
      <c r="K488" s="99"/>
      <c r="L488" s="8">
        <v>3479900187599</v>
      </c>
      <c r="M488" s="8">
        <v>3479900187599</v>
      </c>
      <c r="N488" s="68">
        <f t="shared" si="6"/>
        <v>1</v>
      </c>
      <c r="O488" s="68">
        <f t="shared" si="7"/>
        <v>0</v>
      </c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1:35" ht="21.75" hidden="1" customHeight="1">
      <c r="A489" s="97"/>
      <c r="B489" s="98" t="s">
        <v>524</v>
      </c>
      <c r="C489" s="100">
        <v>0</v>
      </c>
      <c r="D489" s="100">
        <v>1</v>
      </c>
      <c r="E489" s="100">
        <v>0</v>
      </c>
      <c r="F489" s="100">
        <v>0</v>
      </c>
      <c r="G489" s="100">
        <v>0</v>
      </c>
      <c r="H489" s="156">
        <v>1</v>
      </c>
      <c r="I489" s="97"/>
      <c r="J489" s="97"/>
      <c r="K489" s="99"/>
      <c r="L489" s="8">
        <v>1479900019487</v>
      </c>
      <c r="M489" s="8">
        <v>1479900019487</v>
      </c>
      <c r="N489" s="68">
        <f t="shared" si="6"/>
        <v>1</v>
      </c>
      <c r="O489" s="68">
        <f t="shared" si="7"/>
        <v>0</v>
      </c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1:35" ht="21.75" customHeight="1">
      <c r="A490" s="103">
        <v>6</v>
      </c>
      <c r="B490" s="104" t="s">
        <v>877</v>
      </c>
      <c r="C490" s="106">
        <v>4</v>
      </c>
      <c r="D490" s="106">
        <v>1</v>
      </c>
      <c r="E490" s="106">
        <v>0</v>
      </c>
      <c r="F490" s="106">
        <v>0</v>
      </c>
      <c r="G490" s="106">
        <v>0</v>
      </c>
      <c r="H490" s="197">
        <v>5</v>
      </c>
      <c r="I490" s="103"/>
      <c r="J490" s="103"/>
      <c r="K490" s="105"/>
      <c r="L490" s="58"/>
      <c r="M490" s="58"/>
      <c r="N490" s="68">
        <f t="shared" si="6"/>
        <v>0</v>
      </c>
      <c r="O490" s="68">
        <f t="shared" si="7"/>
        <v>5</v>
      </c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</row>
    <row r="491" spans="1:35" ht="21.75" hidden="1" customHeight="1">
      <c r="A491" s="97"/>
      <c r="B491" s="98" t="s">
        <v>556</v>
      </c>
      <c r="C491" s="100">
        <v>0</v>
      </c>
      <c r="D491" s="100">
        <v>1</v>
      </c>
      <c r="E491" s="100">
        <v>0</v>
      </c>
      <c r="F491" s="100">
        <v>0</v>
      </c>
      <c r="G491" s="100">
        <v>0</v>
      </c>
      <c r="H491" s="156">
        <v>1</v>
      </c>
      <c r="I491" s="97"/>
      <c r="J491" s="97"/>
      <c r="K491" s="99"/>
      <c r="L491" s="8">
        <v>3470101097426</v>
      </c>
      <c r="M491" s="8">
        <v>3470101097426</v>
      </c>
      <c r="N491" s="68">
        <f t="shared" si="6"/>
        <v>1</v>
      </c>
      <c r="O491" s="68">
        <f t="shared" si="7"/>
        <v>0</v>
      </c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1:35" ht="21.75" hidden="1" customHeight="1">
      <c r="A492" s="97"/>
      <c r="B492" s="98" t="s">
        <v>552</v>
      </c>
      <c r="C492" s="100">
        <v>1</v>
      </c>
      <c r="D492" s="100">
        <v>0</v>
      </c>
      <c r="E492" s="100">
        <v>0</v>
      </c>
      <c r="F492" s="100">
        <v>0</v>
      </c>
      <c r="G492" s="100">
        <v>0</v>
      </c>
      <c r="H492" s="156">
        <v>1</v>
      </c>
      <c r="I492" s="97"/>
      <c r="J492" s="97"/>
      <c r="K492" s="99"/>
      <c r="L492" s="8">
        <v>3470101113138</v>
      </c>
      <c r="M492" s="8">
        <v>3470101113138</v>
      </c>
      <c r="N492" s="68">
        <f t="shared" si="6"/>
        <v>1</v>
      </c>
      <c r="O492" s="68">
        <f t="shared" si="7"/>
        <v>0</v>
      </c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1:35" ht="21.75" hidden="1" customHeight="1">
      <c r="A493" s="97"/>
      <c r="B493" s="98" t="s">
        <v>803</v>
      </c>
      <c r="C493" s="100">
        <v>1</v>
      </c>
      <c r="D493" s="100">
        <v>0</v>
      </c>
      <c r="E493" s="100">
        <v>0</v>
      </c>
      <c r="F493" s="100">
        <v>0</v>
      </c>
      <c r="G493" s="100">
        <v>0</v>
      </c>
      <c r="H493" s="156">
        <v>1</v>
      </c>
      <c r="I493" s="97"/>
      <c r="J493" s="97"/>
      <c r="K493" s="99"/>
      <c r="L493" s="8">
        <v>3141400317669</v>
      </c>
      <c r="M493" s="8">
        <v>3141400317669</v>
      </c>
      <c r="N493" s="68">
        <f t="shared" si="6"/>
        <v>1</v>
      </c>
      <c r="O493" s="68">
        <f t="shared" si="7"/>
        <v>0</v>
      </c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1:35" ht="21.75" hidden="1" customHeight="1">
      <c r="A494" s="97"/>
      <c r="B494" s="98" t="s">
        <v>804</v>
      </c>
      <c r="C494" s="100">
        <v>1</v>
      </c>
      <c r="D494" s="100">
        <v>0</v>
      </c>
      <c r="E494" s="100">
        <v>0</v>
      </c>
      <c r="F494" s="100">
        <v>0</v>
      </c>
      <c r="G494" s="100">
        <v>0</v>
      </c>
      <c r="H494" s="156">
        <v>1</v>
      </c>
      <c r="I494" s="97"/>
      <c r="J494" s="97"/>
      <c r="K494" s="99"/>
      <c r="L494" s="8">
        <v>3470101403829</v>
      </c>
      <c r="M494" s="8">
        <v>3470101403829</v>
      </c>
      <c r="N494" s="68">
        <f t="shared" si="6"/>
        <v>1</v>
      </c>
      <c r="O494" s="68">
        <f t="shared" si="7"/>
        <v>0</v>
      </c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1:35" ht="21.75" hidden="1" customHeight="1">
      <c r="A495" s="97"/>
      <c r="B495" s="98" t="s">
        <v>805</v>
      </c>
      <c r="C495" s="100">
        <v>1</v>
      </c>
      <c r="D495" s="100">
        <v>0</v>
      </c>
      <c r="E495" s="100">
        <v>0</v>
      </c>
      <c r="F495" s="100">
        <v>0</v>
      </c>
      <c r="G495" s="100">
        <v>0</v>
      </c>
      <c r="H495" s="156">
        <v>1</v>
      </c>
      <c r="I495" s="97"/>
      <c r="J495" s="97"/>
      <c r="K495" s="99"/>
      <c r="L495" s="8">
        <v>3101702089294</v>
      </c>
      <c r="M495" s="8">
        <v>3101702089294</v>
      </c>
      <c r="N495" s="68">
        <f t="shared" si="6"/>
        <v>1</v>
      </c>
      <c r="O495" s="68">
        <f t="shared" si="7"/>
        <v>0</v>
      </c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1:35" ht="21.75" customHeight="1">
      <c r="A496" s="103">
        <v>7</v>
      </c>
      <c r="B496" s="104" t="s">
        <v>878</v>
      </c>
      <c r="C496" s="106">
        <v>2</v>
      </c>
      <c r="D496" s="106">
        <v>2</v>
      </c>
      <c r="E496" s="106">
        <v>0</v>
      </c>
      <c r="F496" s="106">
        <v>0</v>
      </c>
      <c r="G496" s="106">
        <v>1</v>
      </c>
      <c r="H496" s="197">
        <v>5</v>
      </c>
      <c r="I496" s="103"/>
      <c r="J496" s="103"/>
      <c r="K496" s="105"/>
      <c r="L496" s="58"/>
      <c r="M496" s="58"/>
      <c r="N496" s="68">
        <f t="shared" si="6"/>
        <v>0</v>
      </c>
      <c r="O496" s="68">
        <f t="shared" si="7"/>
        <v>5</v>
      </c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</row>
    <row r="497" spans="1:35" ht="21.75" hidden="1" customHeight="1">
      <c r="A497" s="97"/>
      <c r="B497" s="98" t="s">
        <v>806</v>
      </c>
      <c r="C497" s="100">
        <v>0</v>
      </c>
      <c r="D497" s="100">
        <v>1</v>
      </c>
      <c r="E497" s="100">
        <v>0</v>
      </c>
      <c r="F497" s="100">
        <v>0</v>
      </c>
      <c r="G497" s="100">
        <v>0</v>
      </c>
      <c r="H497" s="156">
        <v>1</v>
      </c>
      <c r="I497" s="97"/>
      <c r="J497" s="97"/>
      <c r="K497" s="99"/>
      <c r="L497" s="8">
        <v>1580400021572</v>
      </c>
      <c r="M497" s="8">
        <v>1580400021572</v>
      </c>
      <c r="N497" s="68">
        <f t="shared" si="6"/>
        <v>1</v>
      </c>
      <c r="O497" s="68">
        <f t="shared" si="7"/>
        <v>0</v>
      </c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1:35" ht="21.75" hidden="1" customHeight="1">
      <c r="A498" s="97"/>
      <c r="B498" s="98" t="s">
        <v>581</v>
      </c>
      <c r="C498" s="100">
        <v>1</v>
      </c>
      <c r="D498" s="100">
        <v>0</v>
      </c>
      <c r="E498" s="100">
        <v>0</v>
      </c>
      <c r="F498" s="100">
        <v>0</v>
      </c>
      <c r="G498" s="100">
        <v>0</v>
      </c>
      <c r="H498" s="156">
        <v>1</v>
      </c>
      <c r="I498" s="97"/>
      <c r="J498" s="97"/>
      <c r="K498" s="99"/>
      <c r="L498" s="8">
        <v>3479900003188</v>
      </c>
      <c r="M498" s="8">
        <v>3479900003188</v>
      </c>
      <c r="N498" s="68">
        <f t="shared" si="6"/>
        <v>1</v>
      </c>
      <c r="O498" s="68">
        <f t="shared" si="7"/>
        <v>0</v>
      </c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1:35" ht="21.75" hidden="1" customHeight="1">
      <c r="A499" s="97"/>
      <c r="B499" s="98" t="s">
        <v>583</v>
      </c>
      <c r="C499" s="100">
        <v>0</v>
      </c>
      <c r="D499" s="100">
        <v>1</v>
      </c>
      <c r="E499" s="100">
        <v>0</v>
      </c>
      <c r="F499" s="100">
        <v>0</v>
      </c>
      <c r="G499" s="100">
        <v>0</v>
      </c>
      <c r="H499" s="156">
        <v>1</v>
      </c>
      <c r="I499" s="97"/>
      <c r="J499" s="97"/>
      <c r="K499" s="99"/>
      <c r="L499" s="8">
        <v>1470100159651</v>
      </c>
      <c r="M499" s="8">
        <v>1470100159651</v>
      </c>
      <c r="N499" s="68">
        <f t="shared" si="6"/>
        <v>1</v>
      </c>
      <c r="O499" s="68">
        <f t="shared" si="7"/>
        <v>0</v>
      </c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1:35" ht="21.75" hidden="1" customHeight="1">
      <c r="A500" s="97"/>
      <c r="B500" s="98" t="s">
        <v>807</v>
      </c>
      <c r="C500" s="100">
        <v>0</v>
      </c>
      <c r="D500" s="100">
        <v>0</v>
      </c>
      <c r="E500" s="100">
        <v>0</v>
      </c>
      <c r="F500" s="100">
        <v>0</v>
      </c>
      <c r="G500" s="100">
        <v>1</v>
      </c>
      <c r="H500" s="156">
        <v>1</v>
      </c>
      <c r="I500" s="97"/>
      <c r="J500" s="97"/>
      <c r="K500" s="99"/>
      <c r="L500" s="8">
        <v>3470100205446</v>
      </c>
      <c r="M500" s="8">
        <v>3470100205446</v>
      </c>
      <c r="N500" s="68">
        <f t="shared" si="6"/>
        <v>1</v>
      </c>
      <c r="O500" s="68">
        <f t="shared" si="7"/>
        <v>0</v>
      </c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1:35" ht="21.75" hidden="1" customHeight="1">
      <c r="A501" s="97"/>
      <c r="B501" s="98" t="s">
        <v>808</v>
      </c>
      <c r="C501" s="100">
        <v>1</v>
      </c>
      <c r="D501" s="100">
        <v>0</v>
      </c>
      <c r="E501" s="100">
        <v>0</v>
      </c>
      <c r="F501" s="100">
        <v>0</v>
      </c>
      <c r="G501" s="100">
        <v>0</v>
      </c>
      <c r="H501" s="156">
        <v>1</v>
      </c>
      <c r="I501" s="97"/>
      <c r="J501" s="97"/>
      <c r="K501" s="99"/>
      <c r="L501" s="8">
        <v>3580400137399</v>
      </c>
      <c r="M501" s="8">
        <v>3580400137399</v>
      </c>
      <c r="N501" s="68">
        <f t="shared" si="6"/>
        <v>1</v>
      </c>
      <c r="O501" s="68">
        <f t="shared" si="7"/>
        <v>0</v>
      </c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1:35" ht="21.75" customHeight="1">
      <c r="A502" s="103">
        <v>8</v>
      </c>
      <c r="B502" s="104" t="s">
        <v>879</v>
      </c>
      <c r="C502" s="106">
        <v>1</v>
      </c>
      <c r="D502" s="106">
        <v>2</v>
      </c>
      <c r="E502" s="106">
        <v>0</v>
      </c>
      <c r="F502" s="106">
        <v>0</v>
      </c>
      <c r="G502" s="106">
        <v>0</v>
      </c>
      <c r="H502" s="197">
        <v>3</v>
      </c>
      <c r="I502" s="103"/>
      <c r="J502" s="103"/>
      <c r="K502" s="105"/>
      <c r="L502" s="58"/>
      <c r="M502" s="58"/>
      <c r="N502" s="68">
        <f t="shared" si="6"/>
        <v>0</v>
      </c>
      <c r="O502" s="68">
        <f t="shared" si="7"/>
        <v>3</v>
      </c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</row>
    <row r="503" spans="1:35" ht="21.75" hidden="1" customHeight="1">
      <c r="A503" s="97"/>
      <c r="B503" s="98" t="s">
        <v>809</v>
      </c>
      <c r="C503" s="100">
        <v>0</v>
      </c>
      <c r="D503" s="100">
        <v>1</v>
      </c>
      <c r="E503" s="100">
        <v>0</v>
      </c>
      <c r="F503" s="100">
        <v>0</v>
      </c>
      <c r="G503" s="100">
        <v>0</v>
      </c>
      <c r="H503" s="156">
        <v>1</v>
      </c>
      <c r="I503" s="97"/>
      <c r="J503" s="97"/>
      <c r="K503" s="99"/>
      <c r="L503" s="8">
        <v>3310900016533</v>
      </c>
      <c r="M503" s="8">
        <v>3310900016533</v>
      </c>
      <c r="N503" s="68">
        <f t="shared" si="6"/>
        <v>1</v>
      </c>
      <c r="O503" s="68">
        <f t="shared" si="7"/>
        <v>0</v>
      </c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1:35" ht="21.75" hidden="1" customHeight="1">
      <c r="A504" s="97"/>
      <c r="B504" s="98" t="s">
        <v>810</v>
      </c>
      <c r="C504" s="100">
        <v>0</v>
      </c>
      <c r="D504" s="100">
        <v>1</v>
      </c>
      <c r="E504" s="100">
        <v>0</v>
      </c>
      <c r="F504" s="100">
        <v>0</v>
      </c>
      <c r="G504" s="100">
        <v>0</v>
      </c>
      <c r="H504" s="156">
        <v>1</v>
      </c>
      <c r="I504" s="153">
        <v>2562</v>
      </c>
      <c r="J504" s="97"/>
      <c r="K504" s="99"/>
      <c r="L504" s="8">
        <v>3700400896026</v>
      </c>
      <c r="M504" s="8">
        <v>3700400896026</v>
      </c>
      <c r="N504" s="68">
        <f t="shared" si="6"/>
        <v>1</v>
      </c>
      <c r="O504" s="68">
        <f t="shared" si="7"/>
        <v>0</v>
      </c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1:35" ht="21.75" hidden="1" customHeight="1">
      <c r="A505" s="148"/>
      <c r="B505" s="149" t="s">
        <v>811</v>
      </c>
      <c r="C505" s="154">
        <v>1</v>
      </c>
      <c r="D505" s="151">
        <v>0</v>
      </c>
      <c r="E505" s="151">
        <v>0</v>
      </c>
      <c r="F505" s="151">
        <v>0</v>
      </c>
      <c r="G505" s="151">
        <v>0</v>
      </c>
      <c r="H505" s="196">
        <v>1</v>
      </c>
      <c r="I505" s="148"/>
      <c r="J505" s="148"/>
      <c r="K505" s="150" t="s">
        <v>331</v>
      </c>
      <c r="L505" s="92">
        <v>3341600362046</v>
      </c>
      <c r="M505" s="92">
        <v>3341600362046</v>
      </c>
      <c r="N505" s="152">
        <f t="shared" si="6"/>
        <v>1</v>
      </c>
      <c r="O505" s="152">
        <f t="shared" si="7"/>
        <v>0</v>
      </c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</row>
    <row r="506" spans="1:35" ht="21.75" customHeight="1">
      <c r="A506" s="103">
        <v>9</v>
      </c>
      <c r="B506" s="104" t="s">
        <v>880</v>
      </c>
      <c r="C506" s="106">
        <v>1</v>
      </c>
      <c r="D506" s="106">
        <v>5</v>
      </c>
      <c r="E506" s="106">
        <v>0</v>
      </c>
      <c r="F506" s="106">
        <v>0</v>
      </c>
      <c r="G506" s="106">
        <v>0</v>
      </c>
      <c r="H506" s="197">
        <v>6</v>
      </c>
      <c r="I506" s="103"/>
      <c r="J506" s="103"/>
      <c r="K506" s="105"/>
      <c r="L506" s="58"/>
      <c r="M506" s="58"/>
      <c r="N506" s="68">
        <f t="shared" si="6"/>
        <v>0</v>
      </c>
      <c r="O506" s="68">
        <f t="shared" si="7"/>
        <v>6</v>
      </c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</row>
    <row r="507" spans="1:35" ht="21.75" hidden="1" customHeight="1">
      <c r="A507" s="97"/>
      <c r="B507" s="98" t="s">
        <v>595</v>
      </c>
      <c r="C507" s="100">
        <v>1</v>
      </c>
      <c r="D507" s="100">
        <v>0</v>
      </c>
      <c r="E507" s="100">
        <v>0</v>
      </c>
      <c r="F507" s="100">
        <v>0</v>
      </c>
      <c r="G507" s="100">
        <v>0</v>
      </c>
      <c r="H507" s="156">
        <v>1</v>
      </c>
      <c r="I507" s="97"/>
      <c r="J507" s="97"/>
      <c r="K507" s="99"/>
      <c r="L507" s="8">
        <v>3130600090292</v>
      </c>
      <c r="M507" s="8">
        <v>3130600090292</v>
      </c>
      <c r="N507" s="68">
        <f t="shared" si="6"/>
        <v>1</v>
      </c>
      <c r="O507" s="68">
        <f t="shared" si="7"/>
        <v>0</v>
      </c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1:35" ht="21.75" hidden="1" customHeight="1">
      <c r="A508" s="97"/>
      <c r="B508" s="98" t="s">
        <v>599</v>
      </c>
      <c r="C508" s="100">
        <v>0</v>
      </c>
      <c r="D508" s="100">
        <v>1</v>
      </c>
      <c r="E508" s="100">
        <v>0</v>
      </c>
      <c r="F508" s="100">
        <v>0</v>
      </c>
      <c r="G508" s="100">
        <v>0</v>
      </c>
      <c r="H508" s="156">
        <v>1</v>
      </c>
      <c r="I508" s="97"/>
      <c r="J508" s="97"/>
      <c r="K508" s="99"/>
      <c r="L508" s="8">
        <v>3549900074572</v>
      </c>
      <c r="M508" s="8">
        <v>3549900074572</v>
      </c>
      <c r="N508" s="68">
        <f t="shared" si="6"/>
        <v>1</v>
      </c>
      <c r="O508" s="68">
        <f t="shared" si="7"/>
        <v>0</v>
      </c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1:35" ht="21.75" hidden="1" customHeight="1">
      <c r="A509" s="97"/>
      <c r="B509" s="98" t="s">
        <v>512</v>
      </c>
      <c r="C509" s="100">
        <v>0</v>
      </c>
      <c r="D509" s="100">
        <v>1</v>
      </c>
      <c r="E509" s="100">
        <v>0</v>
      </c>
      <c r="F509" s="100">
        <v>0</v>
      </c>
      <c r="G509" s="100">
        <v>0</v>
      </c>
      <c r="H509" s="156">
        <v>1</v>
      </c>
      <c r="I509" s="97"/>
      <c r="J509" s="97"/>
      <c r="K509" s="99"/>
      <c r="L509" s="8">
        <v>5470800034152</v>
      </c>
      <c r="M509" s="8">
        <v>5470800034152</v>
      </c>
      <c r="N509" s="68">
        <f t="shared" si="6"/>
        <v>1</v>
      </c>
      <c r="O509" s="68">
        <f t="shared" si="7"/>
        <v>0</v>
      </c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1:35" ht="21.75" hidden="1" customHeight="1">
      <c r="A510" s="97"/>
      <c r="B510" s="98" t="s">
        <v>600</v>
      </c>
      <c r="C510" s="100">
        <v>0</v>
      </c>
      <c r="D510" s="100">
        <v>1</v>
      </c>
      <c r="E510" s="100">
        <v>0</v>
      </c>
      <c r="F510" s="100">
        <v>0</v>
      </c>
      <c r="G510" s="100">
        <v>0</v>
      </c>
      <c r="H510" s="156">
        <v>1</v>
      </c>
      <c r="I510" s="97"/>
      <c r="J510" s="97"/>
      <c r="K510" s="99"/>
      <c r="L510" s="8">
        <v>3569900204255</v>
      </c>
      <c r="M510" s="8">
        <v>3569900204255</v>
      </c>
      <c r="N510" s="68">
        <f t="shared" si="6"/>
        <v>1</v>
      </c>
      <c r="O510" s="68">
        <f t="shared" si="7"/>
        <v>0</v>
      </c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1:35" ht="21.75" hidden="1" customHeight="1">
      <c r="A511" s="97"/>
      <c r="B511" s="98" t="s">
        <v>597</v>
      </c>
      <c r="C511" s="100">
        <v>0</v>
      </c>
      <c r="D511" s="100">
        <v>1</v>
      </c>
      <c r="E511" s="100">
        <v>0</v>
      </c>
      <c r="F511" s="100">
        <v>0</v>
      </c>
      <c r="G511" s="100">
        <v>0</v>
      </c>
      <c r="H511" s="156">
        <v>1</v>
      </c>
      <c r="I511" s="97"/>
      <c r="J511" s="97"/>
      <c r="K511" s="99"/>
      <c r="L511" s="8">
        <v>3479900089465</v>
      </c>
      <c r="M511" s="8">
        <v>3479900089465</v>
      </c>
      <c r="N511" s="68">
        <f t="shared" si="6"/>
        <v>1</v>
      </c>
      <c r="O511" s="68">
        <f t="shared" si="7"/>
        <v>0</v>
      </c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1:35" ht="21.75" hidden="1" customHeight="1">
      <c r="A512" s="97"/>
      <c r="B512" s="98" t="s">
        <v>555</v>
      </c>
      <c r="C512" s="100">
        <v>0</v>
      </c>
      <c r="D512" s="100">
        <v>1</v>
      </c>
      <c r="E512" s="100">
        <v>0</v>
      </c>
      <c r="F512" s="100">
        <v>0</v>
      </c>
      <c r="G512" s="100">
        <v>0</v>
      </c>
      <c r="H512" s="156">
        <v>1</v>
      </c>
      <c r="I512" s="97"/>
      <c r="J512" s="97"/>
      <c r="K512" s="99"/>
      <c r="L512" s="8">
        <v>3419900674066</v>
      </c>
      <c r="M512" s="8">
        <v>3419900674066</v>
      </c>
      <c r="N512" s="68">
        <f t="shared" si="6"/>
        <v>1</v>
      </c>
      <c r="O512" s="68">
        <f t="shared" si="7"/>
        <v>0</v>
      </c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1:35" ht="21.75" hidden="1" customHeight="1">
      <c r="A513" s="119"/>
      <c r="B513" s="120" t="s">
        <v>721</v>
      </c>
      <c r="C513" s="122">
        <v>3</v>
      </c>
      <c r="D513" s="122">
        <v>8</v>
      </c>
      <c r="E513" s="122">
        <v>2</v>
      </c>
      <c r="F513" s="122">
        <v>4</v>
      </c>
      <c r="G513" s="122">
        <v>0</v>
      </c>
      <c r="H513" s="200">
        <v>17</v>
      </c>
      <c r="I513" s="119"/>
      <c r="J513" s="119"/>
      <c r="K513" s="121" t="s">
        <v>51</v>
      </c>
      <c r="L513" s="123"/>
      <c r="M513" s="123"/>
      <c r="N513" s="124">
        <f t="shared" si="6"/>
        <v>0</v>
      </c>
      <c r="O513" s="68">
        <f t="shared" si="7"/>
        <v>17</v>
      </c>
      <c r="P513" s="125"/>
      <c r="Q513" s="125"/>
      <c r="R513" s="125"/>
      <c r="S513" s="125"/>
      <c r="T513" s="125"/>
      <c r="U513" s="125"/>
      <c r="V513" s="125"/>
      <c r="W513" s="125"/>
      <c r="X513" s="125"/>
      <c r="Y513" s="125"/>
      <c r="Z513" s="125"/>
      <c r="AA513" s="125"/>
      <c r="AB513" s="125"/>
      <c r="AC513" s="125"/>
      <c r="AD513" s="125"/>
      <c r="AE513" s="125"/>
      <c r="AF513" s="125"/>
      <c r="AG513" s="125"/>
      <c r="AH513" s="125"/>
      <c r="AI513" s="125"/>
    </row>
    <row r="514" spans="1:35" ht="21.75" hidden="1" customHeight="1">
      <c r="A514" s="126">
        <v>1</v>
      </c>
      <c r="B514" s="127" t="s">
        <v>263</v>
      </c>
      <c r="C514" s="129">
        <v>0</v>
      </c>
      <c r="D514" s="129">
        <v>0</v>
      </c>
      <c r="E514" s="129">
        <v>1</v>
      </c>
      <c r="F514" s="129">
        <v>0</v>
      </c>
      <c r="G514" s="129">
        <v>0</v>
      </c>
      <c r="H514" s="198">
        <v>1</v>
      </c>
      <c r="I514" s="126"/>
      <c r="J514" s="126"/>
      <c r="K514" s="128"/>
      <c r="L514" s="130"/>
      <c r="M514" s="130"/>
      <c r="N514" s="131">
        <f t="shared" si="6"/>
        <v>0</v>
      </c>
      <c r="O514" s="68">
        <f t="shared" si="7"/>
        <v>1</v>
      </c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  <c r="Z514" s="132"/>
      <c r="AA514" s="132"/>
      <c r="AB514" s="132"/>
      <c r="AC514" s="132"/>
      <c r="AD514" s="132"/>
      <c r="AE514" s="132"/>
      <c r="AF514" s="132"/>
      <c r="AG514" s="132"/>
      <c r="AH514" s="132"/>
      <c r="AI514" s="132"/>
    </row>
    <row r="515" spans="1:35" ht="21.75" hidden="1" customHeight="1">
      <c r="A515" s="138"/>
      <c r="B515" s="133" t="s">
        <v>502</v>
      </c>
      <c r="C515" s="135">
        <v>0</v>
      </c>
      <c r="D515" s="135">
        <v>0</v>
      </c>
      <c r="E515" s="135">
        <v>1</v>
      </c>
      <c r="F515" s="135">
        <v>0</v>
      </c>
      <c r="G515" s="135">
        <v>0</v>
      </c>
      <c r="H515" s="135">
        <v>1</v>
      </c>
      <c r="I515" s="138"/>
      <c r="J515" s="138"/>
      <c r="K515" s="138"/>
      <c r="L515" s="140">
        <v>472849671</v>
      </c>
      <c r="M515" s="140">
        <v>472849671</v>
      </c>
      <c r="N515" s="131">
        <f t="shared" si="6"/>
        <v>1</v>
      </c>
      <c r="O515" s="68">
        <f t="shared" si="7"/>
        <v>0</v>
      </c>
      <c r="P515" s="164"/>
      <c r="Q515" s="164"/>
      <c r="R515" s="164"/>
      <c r="S515" s="164"/>
      <c r="T515" s="164"/>
      <c r="U515" s="164"/>
      <c r="V515" s="164"/>
      <c r="W515" s="164"/>
      <c r="X515" s="164"/>
      <c r="Y515" s="164"/>
      <c r="Z515" s="164"/>
      <c r="AA515" s="164"/>
      <c r="AB515" s="164"/>
      <c r="AC515" s="164"/>
      <c r="AD515" s="164"/>
      <c r="AE515" s="164"/>
      <c r="AF515" s="164"/>
      <c r="AG515" s="164"/>
      <c r="AH515" s="164"/>
      <c r="AI515" s="164"/>
    </row>
    <row r="516" spans="1:35" ht="21.75" hidden="1" customHeight="1">
      <c r="A516" s="126">
        <v>2</v>
      </c>
      <c r="B516" s="127" t="s">
        <v>505</v>
      </c>
      <c r="C516" s="129">
        <v>0</v>
      </c>
      <c r="D516" s="129">
        <v>1</v>
      </c>
      <c r="E516" s="129">
        <v>0</v>
      </c>
      <c r="F516" s="129">
        <v>1</v>
      </c>
      <c r="G516" s="129">
        <v>0</v>
      </c>
      <c r="H516" s="129">
        <v>2</v>
      </c>
      <c r="I516" s="126"/>
      <c r="J516" s="126"/>
      <c r="K516" s="126"/>
      <c r="L516" s="130"/>
      <c r="M516" s="130"/>
      <c r="N516" s="131">
        <f t="shared" si="6"/>
        <v>0</v>
      </c>
      <c r="O516" s="68">
        <f t="shared" si="7"/>
        <v>2</v>
      </c>
      <c r="P516" s="165"/>
      <c r="Q516" s="165"/>
      <c r="R516" s="165"/>
      <c r="S516" s="165"/>
      <c r="T516" s="165"/>
      <c r="U516" s="165"/>
      <c r="V516" s="165"/>
      <c r="W516" s="165"/>
      <c r="X516" s="165"/>
      <c r="Y516" s="165"/>
      <c r="Z516" s="165"/>
      <c r="AA516" s="165"/>
      <c r="AB516" s="165"/>
      <c r="AC516" s="165"/>
      <c r="AD516" s="165"/>
      <c r="AE516" s="165"/>
      <c r="AF516" s="165"/>
      <c r="AG516" s="165"/>
      <c r="AH516" s="165"/>
      <c r="AI516" s="165"/>
    </row>
    <row r="517" spans="1:35" ht="21.75" hidden="1" customHeight="1">
      <c r="A517" s="138"/>
      <c r="B517" s="133" t="s">
        <v>509</v>
      </c>
      <c r="C517" s="135">
        <v>0</v>
      </c>
      <c r="D517" s="135">
        <v>1</v>
      </c>
      <c r="E517" s="135">
        <v>0</v>
      </c>
      <c r="F517" s="135">
        <v>0</v>
      </c>
      <c r="G517" s="135">
        <v>0</v>
      </c>
      <c r="H517" s="135">
        <v>1</v>
      </c>
      <c r="I517" s="138"/>
      <c r="J517" s="138"/>
      <c r="K517" s="138"/>
      <c r="L517" s="140">
        <v>3409901147850</v>
      </c>
      <c r="M517" s="140">
        <v>3409901147850</v>
      </c>
      <c r="N517" s="131">
        <f t="shared" si="6"/>
        <v>1</v>
      </c>
      <c r="O517" s="68">
        <f t="shared" si="7"/>
        <v>0</v>
      </c>
      <c r="P517" s="164"/>
      <c r="Q517" s="164"/>
      <c r="R517" s="164"/>
      <c r="S517" s="164"/>
      <c r="T517" s="164"/>
      <c r="U517" s="164"/>
      <c r="V517" s="164"/>
      <c r="W517" s="164"/>
      <c r="X517" s="164"/>
      <c r="Y517" s="164"/>
      <c r="Z517" s="164"/>
      <c r="AA517" s="164"/>
      <c r="AB517" s="164"/>
      <c r="AC517" s="164"/>
      <c r="AD517" s="164"/>
      <c r="AE517" s="164"/>
      <c r="AF517" s="164"/>
      <c r="AG517" s="164"/>
      <c r="AH517" s="164"/>
      <c r="AI517" s="164"/>
    </row>
    <row r="518" spans="1:35" ht="21.75" hidden="1" customHeight="1">
      <c r="A518" s="138"/>
      <c r="B518" s="133" t="s">
        <v>515</v>
      </c>
      <c r="C518" s="135">
        <v>0</v>
      </c>
      <c r="D518" s="135">
        <v>0</v>
      </c>
      <c r="E518" s="135">
        <v>0</v>
      </c>
      <c r="F518" s="135">
        <v>1</v>
      </c>
      <c r="G518" s="135">
        <v>0</v>
      </c>
      <c r="H518" s="135">
        <v>1</v>
      </c>
      <c r="I518" s="138"/>
      <c r="J518" s="138"/>
      <c r="K518" s="138"/>
      <c r="L518" s="140">
        <v>1479900164355</v>
      </c>
      <c r="M518" s="140">
        <v>1479900164355</v>
      </c>
      <c r="N518" s="131">
        <f t="shared" si="6"/>
        <v>1</v>
      </c>
      <c r="O518" s="68">
        <f t="shared" si="7"/>
        <v>0</v>
      </c>
      <c r="P518" s="164"/>
      <c r="Q518" s="164"/>
      <c r="R518" s="164"/>
      <c r="S518" s="164"/>
      <c r="T518" s="164"/>
      <c r="U518" s="164"/>
      <c r="V518" s="164"/>
      <c r="W518" s="164"/>
      <c r="X518" s="164"/>
      <c r="Y518" s="164"/>
      <c r="Z518" s="164"/>
      <c r="AA518" s="164"/>
      <c r="AB518" s="164"/>
      <c r="AC518" s="164"/>
      <c r="AD518" s="164"/>
      <c r="AE518" s="164"/>
      <c r="AF518" s="164"/>
      <c r="AG518" s="164"/>
      <c r="AH518" s="164"/>
      <c r="AI518" s="164"/>
    </row>
    <row r="519" spans="1:35" ht="21.75" hidden="1" customHeight="1">
      <c r="A519" s="126">
        <v>3</v>
      </c>
      <c r="B519" s="127" t="s">
        <v>519</v>
      </c>
      <c r="C519" s="129">
        <v>1</v>
      </c>
      <c r="D519" s="129">
        <v>0</v>
      </c>
      <c r="E519" s="129">
        <v>0</v>
      </c>
      <c r="F519" s="129">
        <v>0</v>
      </c>
      <c r="G519" s="129">
        <v>0</v>
      </c>
      <c r="H519" s="129">
        <v>1</v>
      </c>
      <c r="I519" s="126"/>
      <c r="J519" s="126"/>
      <c r="K519" s="126"/>
      <c r="L519" s="130"/>
      <c r="M519" s="130"/>
      <c r="N519" s="131">
        <f t="shared" si="6"/>
        <v>0</v>
      </c>
      <c r="O519" s="68">
        <f t="shared" si="7"/>
        <v>1</v>
      </c>
      <c r="P519" s="165"/>
      <c r="Q519" s="165"/>
      <c r="R519" s="165"/>
      <c r="S519" s="165"/>
      <c r="T519" s="165"/>
      <c r="U519" s="165"/>
      <c r="V519" s="165"/>
      <c r="W519" s="165"/>
      <c r="X519" s="165"/>
      <c r="Y519" s="165"/>
      <c r="Z519" s="165"/>
      <c r="AA519" s="165"/>
      <c r="AB519" s="165"/>
      <c r="AC519" s="165"/>
      <c r="AD519" s="165"/>
      <c r="AE519" s="165"/>
      <c r="AF519" s="165"/>
      <c r="AG519" s="165"/>
      <c r="AH519" s="165"/>
      <c r="AI519" s="165"/>
    </row>
    <row r="520" spans="1:35" ht="21.75" hidden="1" customHeight="1">
      <c r="A520" s="138"/>
      <c r="B520" s="133" t="s">
        <v>522</v>
      </c>
      <c r="C520" s="135">
        <v>1</v>
      </c>
      <c r="D520" s="135">
        <v>0</v>
      </c>
      <c r="E520" s="135">
        <v>0</v>
      </c>
      <c r="F520" s="135">
        <v>0</v>
      </c>
      <c r="G520" s="135">
        <v>0</v>
      </c>
      <c r="H520" s="135">
        <v>1</v>
      </c>
      <c r="I520" s="138"/>
      <c r="J520" s="138"/>
      <c r="K520" s="138"/>
      <c r="L520" s="140">
        <v>3449900128932</v>
      </c>
      <c r="M520" s="140">
        <v>3449900128932</v>
      </c>
      <c r="N520" s="131">
        <f t="shared" si="6"/>
        <v>1</v>
      </c>
      <c r="O520" s="68">
        <f t="shared" si="7"/>
        <v>0</v>
      </c>
      <c r="P520" s="164"/>
      <c r="Q520" s="164"/>
      <c r="R520" s="164"/>
      <c r="S520" s="164"/>
      <c r="T520" s="164"/>
      <c r="U520" s="164"/>
      <c r="V520" s="164"/>
      <c r="W520" s="164"/>
      <c r="X520" s="164"/>
      <c r="Y520" s="164"/>
      <c r="Z520" s="164"/>
      <c r="AA520" s="164"/>
      <c r="AB520" s="164"/>
      <c r="AC520" s="164"/>
      <c r="AD520" s="164"/>
      <c r="AE520" s="164"/>
      <c r="AF520" s="164"/>
      <c r="AG520" s="164"/>
      <c r="AH520" s="164"/>
      <c r="AI520" s="164"/>
    </row>
    <row r="521" spans="1:35" ht="21.75" hidden="1" customHeight="1">
      <c r="A521" s="126">
        <v>4</v>
      </c>
      <c r="B521" s="127" t="s">
        <v>532</v>
      </c>
      <c r="C521" s="129">
        <v>0</v>
      </c>
      <c r="D521" s="129">
        <v>1</v>
      </c>
      <c r="E521" s="129">
        <v>0</v>
      </c>
      <c r="F521" s="129">
        <v>0</v>
      </c>
      <c r="G521" s="129">
        <v>0</v>
      </c>
      <c r="H521" s="129">
        <v>1</v>
      </c>
      <c r="I521" s="126"/>
      <c r="J521" s="126"/>
      <c r="K521" s="126"/>
      <c r="L521" s="130"/>
      <c r="M521" s="130"/>
      <c r="N521" s="131">
        <f t="shared" si="6"/>
        <v>0</v>
      </c>
      <c r="O521" s="68">
        <f t="shared" si="7"/>
        <v>1</v>
      </c>
      <c r="P521" s="165"/>
      <c r="Q521" s="165"/>
      <c r="R521" s="165"/>
      <c r="S521" s="165"/>
      <c r="T521" s="165"/>
      <c r="U521" s="165"/>
      <c r="V521" s="165"/>
      <c r="W521" s="165"/>
      <c r="X521" s="165"/>
      <c r="Y521" s="165"/>
      <c r="Z521" s="165"/>
      <c r="AA521" s="165"/>
      <c r="AB521" s="165"/>
      <c r="AC521" s="165"/>
      <c r="AD521" s="165"/>
      <c r="AE521" s="165"/>
      <c r="AF521" s="165"/>
      <c r="AG521" s="165"/>
      <c r="AH521" s="165"/>
      <c r="AI521" s="165"/>
    </row>
    <row r="522" spans="1:35" ht="21.75" hidden="1" customHeight="1">
      <c r="A522" s="138"/>
      <c r="B522" s="133" t="s">
        <v>531</v>
      </c>
      <c r="C522" s="135">
        <v>0</v>
      </c>
      <c r="D522" s="135">
        <v>1</v>
      </c>
      <c r="E522" s="135">
        <v>0</v>
      </c>
      <c r="F522" s="135">
        <v>0</v>
      </c>
      <c r="G522" s="135">
        <v>0</v>
      </c>
      <c r="H522" s="135">
        <v>1</v>
      </c>
      <c r="I522" s="138"/>
      <c r="J522" s="138"/>
      <c r="K522" s="138"/>
      <c r="L522" s="140">
        <v>1449900006181</v>
      </c>
      <c r="M522" s="140">
        <v>1449900006181</v>
      </c>
      <c r="N522" s="131">
        <f t="shared" si="6"/>
        <v>1</v>
      </c>
      <c r="O522" s="68">
        <f t="shared" si="7"/>
        <v>0</v>
      </c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  <c r="AA522" s="164"/>
      <c r="AB522" s="164"/>
      <c r="AC522" s="164"/>
      <c r="AD522" s="164"/>
      <c r="AE522" s="164"/>
      <c r="AF522" s="164"/>
      <c r="AG522" s="164"/>
      <c r="AH522" s="164"/>
      <c r="AI522" s="164"/>
    </row>
    <row r="523" spans="1:35" ht="21.75" hidden="1" customHeight="1">
      <c r="A523" s="126">
        <v>5</v>
      </c>
      <c r="B523" s="127" t="s">
        <v>534</v>
      </c>
      <c r="C523" s="129">
        <v>1</v>
      </c>
      <c r="D523" s="129">
        <v>2</v>
      </c>
      <c r="E523" s="129">
        <v>0</v>
      </c>
      <c r="F523" s="129">
        <v>0</v>
      </c>
      <c r="G523" s="129">
        <v>0</v>
      </c>
      <c r="H523" s="129">
        <v>3</v>
      </c>
      <c r="I523" s="126"/>
      <c r="J523" s="126"/>
      <c r="K523" s="126"/>
      <c r="L523" s="130"/>
      <c r="M523" s="130"/>
      <c r="N523" s="131">
        <f t="shared" si="6"/>
        <v>0</v>
      </c>
      <c r="O523" s="68">
        <f t="shared" si="7"/>
        <v>3</v>
      </c>
      <c r="P523" s="165"/>
      <c r="Q523" s="165"/>
      <c r="R523" s="165"/>
      <c r="S523" s="165"/>
      <c r="T523" s="165"/>
      <c r="U523" s="165"/>
      <c r="V523" s="165"/>
      <c r="W523" s="165"/>
      <c r="X523" s="165"/>
      <c r="Y523" s="165"/>
      <c r="Z523" s="165"/>
      <c r="AA523" s="165"/>
      <c r="AB523" s="165"/>
      <c r="AC523" s="165"/>
      <c r="AD523" s="165"/>
      <c r="AE523" s="165"/>
      <c r="AF523" s="165"/>
      <c r="AG523" s="165"/>
      <c r="AH523" s="165"/>
      <c r="AI523" s="165"/>
    </row>
    <row r="524" spans="1:35" ht="21.75" hidden="1" customHeight="1">
      <c r="A524" s="138"/>
      <c r="B524" s="133" t="s">
        <v>535</v>
      </c>
      <c r="C524" s="135">
        <v>1</v>
      </c>
      <c r="D524" s="135">
        <v>0</v>
      </c>
      <c r="E524" s="135">
        <v>0</v>
      </c>
      <c r="F524" s="135">
        <v>0</v>
      </c>
      <c r="G524" s="135">
        <v>0</v>
      </c>
      <c r="H524" s="135">
        <v>1</v>
      </c>
      <c r="I524" s="138"/>
      <c r="J524" s="138"/>
      <c r="K524" s="138"/>
      <c r="L524" s="140">
        <v>3479900086075</v>
      </c>
      <c r="M524" s="140">
        <v>3479900086075</v>
      </c>
      <c r="N524" s="131">
        <f t="shared" si="6"/>
        <v>1</v>
      </c>
      <c r="O524" s="68">
        <f t="shared" si="7"/>
        <v>0</v>
      </c>
      <c r="P524" s="164"/>
      <c r="Q524" s="164"/>
      <c r="R524" s="164"/>
      <c r="S524" s="164"/>
      <c r="T524" s="164"/>
      <c r="U524" s="164"/>
      <c r="V524" s="164"/>
      <c r="W524" s="164"/>
      <c r="X524" s="164"/>
      <c r="Y524" s="164"/>
      <c r="Z524" s="164"/>
      <c r="AA524" s="164"/>
      <c r="AB524" s="164"/>
      <c r="AC524" s="164"/>
      <c r="AD524" s="164"/>
      <c r="AE524" s="164"/>
      <c r="AF524" s="164"/>
      <c r="AG524" s="164"/>
      <c r="AH524" s="164"/>
      <c r="AI524" s="164"/>
    </row>
    <row r="525" spans="1:35" ht="21.75" hidden="1" customHeight="1">
      <c r="A525" s="138"/>
      <c r="B525" s="133" t="s">
        <v>542</v>
      </c>
      <c r="C525" s="135">
        <v>0</v>
      </c>
      <c r="D525" s="135">
        <v>1</v>
      </c>
      <c r="E525" s="135">
        <v>0</v>
      </c>
      <c r="F525" s="135">
        <v>0</v>
      </c>
      <c r="G525" s="135">
        <v>0</v>
      </c>
      <c r="H525" s="135">
        <v>1</v>
      </c>
      <c r="I525" s="138"/>
      <c r="J525" s="138"/>
      <c r="K525" s="138"/>
      <c r="L525" s="140">
        <v>3479900203551</v>
      </c>
      <c r="M525" s="140">
        <v>3479900203551</v>
      </c>
      <c r="N525" s="131">
        <f t="shared" si="6"/>
        <v>1</v>
      </c>
      <c r="O525" s="68">
        <f t="shared" si="7"/>
        <v>0</v>
      </c>
      <c r="P525" s="164"/>
      <c r="Q525" s="164"/>
      <c r="R525" s="164"/>
      <c r="S525" s="164"/>
      <c r="T525" s="164"/>
      <c r="U525" s="164"/>
      <c r="V525" s="164"/>
      <c r="W525" s="164"/>
      <c r="X525" s="164"/>
      <c r="Y525" s="164"/>
      <c r="Z525" s="164"/>
      <c r="AA525" s="164"/>
      <c r="AB525" s="164"/>
      <c r="AC525" s="164"/>
      <c r="AD525" s="164"/>
      <c r="AE525" s="164"/>
      <c r="AF525" s="164"/>
      <c r="AG525" s="164"/>
      <c r="AH525" s="164"/>
      <c r="AI525" s="164"/>
    </row>
    <row r="526" spans="1:35" ht="21.75" hidden="1" customHeight="1">
      <c r="A526" s="138"/>
      <c r="B526" s="133" t="s">
        <v>543</v>
      </c>
      <c r="C526" s="135">
        <v>0</v>
      </c>
      <c r="D526" s="135">
        <v>1</v>
      </c>
      <c r="E526" s="135">
        <v>0</v>
      </c>
      <c r="F526" s="135">
        <v>0</v>
      </c>
      <c r="G526" s="135">
        <v>0</v>
      </c>
      <c r="H526" s="135">
        <v>1</v>
      </c>
      <c r="I526" s="138"/>
      <c r="J526" s="138"/>
      <c r="K526" s="138"/>
      <c r="L526" s="140">
        <v>3480600187951</v>
      </c>
      <c r="M526" s="140">
        <v>3480600187951</v>
      </c>
      <c r="N526" s="131">
        <f t="shared" si="6"/>
        <v>1</v>
      </c>
      <c r="O526" s="68">
        <f t="shared" si="7"/>
        <v>0</v>
      </c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  <c r="Z526" s="164"/>
      <c r="AA526" s="164"/>
      <c r="AB526" s="164"/>
      <c r="AC526" s="164"/>
      <c r="AD526" s="164"/>
      <c r="AE526" s="164"/>
      <c r="AF526" s="164"/>
      <c r="AG526" s="164"/>
      <c r="AH526" s="164"/>
      <c r="AI526" s="164"/>
    </row>
    <row r="527" spans="1:35" ht="21.75" hidden="1" customHeight="1">
      <c r="A527" s="126">
        <v>6</v>
      </c>
      <c r="B527" s="127" t="s">
        <v>547</v>
      </c>
      <c r="C527" s="129">
        <v>0</v>
      </c>
      <c r="D527" s="129">
        <v>1</v>
      </c>
      <c r="E527" s="129">
        <v>0</v>
      </c>
      <c r="F527" s="129">
        <v>1</v>
      </c>
      <c r="G527" s="129">
        <v>0</v>
      </c>
      <c r="H527" s="129">
        <v>2</v>
      </c>
      <c r="I527" s="126"/>
      <c r="J527" s="126"/>
      <c r="K527" s="126"/>
      <c r="L527" s="130"/>
      <c r="M527" s="130"/>
      <c r="N527" s="131">
        <f t="shared" si="6"/>
        <v>0</v>
      </c>
      <c r="O527" s="68">
        <f t="shared" si="7"/>
        <v>2</v>
      </c>
      <c r="P527" s="165"/>
      <c r="Q527" s="165"/>
      <c r="R527" s="165"/>
      <c r="S527" s="165"/>
      <c r="T527" s="165"/>
      <c r="U527" s="165"/>
      <c r="V527" s="165"/>
      <c r="W527" s="165"/>
      <c r="X527" s="165"/>
      <c r="Y527" s="165"/>
      <c r="Z527" s="165"/>
      <c r="AA527" s="165"/>
      <c r="AB527" s="165"/>
      <c r="AC527" s="165"/>
      <c r="AD527" s="165"/>
      <c r="AE527" s="165"/>
      <c r="AF527" s="165"/>
      <c r="AG527" s="165"/>
      <c r="AH527" s="165"/>
      <c r="AI527" s="165"/>
    </row>
    <row r="528" spans="1:35" ht="21.75" hidden="1" customHeight="1">
      <c r="A528" s="138"/>
      <c r="B528" s="133" t="s">
        <v>554</v>
      </c>
      <c r="C528" s="135">
        <v>0</v>
      </c>
      <c r="D528" s="135">
        <v>1</v>
      </c>
      <c r="E528" s="135">
        <v>0</v>
      </c>
      <c r="F528" s="135">
        <v>0</v>
      </c>
      <c r="G528" s="135">
        <v>0</v>
      </c>
      <c r="H528" s="135">
        <v>1</v>
      </c>
      <c r="I528" s="138"/>
      <c r="J528" s="138"/>
      <c r="K528" s="138"/>
      <c r="L528" s="140">
        <v>1489900070121</v>
      </c>
      <c r="M528" s="140">
        <v>1489900070121</v>
      </c>
      <c r="N528" s="131">
        <f t="shared" si="6"/>
        <v>1</v>
      </c>
      <c r="O528" s="68">
        <f t="shared" si="7"/>
        <v>0</v>
      </c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  <c r="AA528" s="164"/>
      <c r="AB528" s="164"/>
      <c r="AC528" s="164"/>
      <c r="AD528" s="164"/>
      <c r="AE528" s="164"/>
      <c r="AF528" s="164"/>
      <c r="AG528" s="164"/>
      <c r="AH528" s="164"/>
      <c r="AI528" s="164"/>
    </row>
    <row r="529" spans="1:35" ht="21.75" hidden="1" customHeight="1">
      <c r="A529" s="138"/>
      <c r="B529" s="133" t="s">
        <v>558</v>
      </c>
      <c r="C529" s="135">
        <v>0</v>
      </c>
      <c r="D529" s="135">
        <v>0</v>
      </c>
      <c r="E529" s="135">
        <v>0</v>
      </c>
      <c r="F529" s="135">
        <v>1</v>
      </c>
      <c r="G529" s="135">
        <v>0</v>
      </c>
      <c r="H529" s="135">
        <v>1</v>
      </c>
      <c r="I529" s="138"/>
      <c r="J529" s="138"/>
      <c r="K529" s="138"/>
      <c r="L529" s="140">
        <v>3409700043895</v>
      </c>
      <c r="M529" s="140">
        <v>3409700043895</v>
      </c>
      <c r="N529" s="131">
        <f t="shared" si="6"/>
        <v>1</v>
      </c>
      <c r="O529" s="68">
        <f t="shared" si="7"/>
        <v>0</v>
      </c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  <c r="AA529" s="164"/>
      <c r="AB529" s="164"/>
      <c r="AC529" s="164"/>
      <c r="AD529" s="164"/>
      <c r="AE529" s="164"/>
      <c r="AF529" s="164"/>
      <c r="AG529" s="164"/>
      <c r="AH529" s="164"/>
      <c r="AI529" s="164"/>
    </row>
    <row r="530" spans="1:35" ht="21.75" hidden="1" customHeight="1">
      <c r="A530" s="126">
        <v>7</v>
      </c>
      <c r="B530" s="127" t="s">
        <v>560</v>
      </c>
      <c r="C530" s="129">
        <v>1</v>
      </c>
      <c r="D530" s="129">
        <v>1</v>
      </c>
      <c r="E530" s="129">
        <v>0</v>
      </c>
      <c r="F530" s="129">
        <v>1</v>
      </c>
      <c r="G530" s="129">
        <v>0</v>
      </c>
      <c r="H530" s="129">
        <v>3</v>
      </c>
      <c r="I530" s="126"/>
      <c r="J530" s="126"/>
      <c r="K530" s="126"/>
      <c r="L530" s="130"/>
      <c r="M530" s="130"/>
      <c r="N530" s="131">
        <f t="shared" si="6"/>
        <v>0</v>
      </c>
      <c r="O530" s="68">
        <f t="shared" si="7"/>
        <v>3</v>
      </c>
      <c r="P530" s="165"/>
      <c r="Q530" s="165"/>
      <c r="R530" s="165"/>
      <c r="S530" s="165"/>
      <c r="T530" s="165"/>
      <c r="U530" s="165"/>
      <c r="V530" s="165"/>
      <c r="W530" s="165"/>
      <c r="X530" s="165"/>
      <c r="Y530" s="165"/>
      <c r="Z530" s="165"/>
      <c r="AA530" s="165"/>
      <c r="AB530" s="165"/>
      <c r="AC530" s="165"/>
      <c r="AD530" s="165"/>
      <c r="AE530" s="165"/>
      <c r="AF530" s="165"/>
      <c r="AG530" s="165"/>
      <c r="AH530" s="165"/>
      <c r="AI530" s="165"/>
    </row>
    <row r="531" spans="1:35" ht="21.75" hidden="1" customHeight="1">
      <c r="A531" s="138"/>
      <c r="B531" s="133" t="s">
        <v>562</v>
      </c>
      <c r="C531" s="135">
        <v>1</v>
      </c>
      <c r="D531" s="135">
        <v>0</v>
      </c>
      <c r="E531" s="135">
        <v>0</v>
      </c>
      <c r="F531" s="135">
        <v>0</v>
      </c>
      <c r="G531" s="135">
        <v>0</v>
      </c>
      <c r="H531" s="135">
        <v>1</v>
      </c>
      <c r="I531" s="138"/>
      <c r="J531" s="138"/>
      <c r="K531" s="138"/>
      <c r="L531" s="140">
        <v>3470600340989</v>
      </c>
      <c r="M531" s="140">
        <v>3470600340989</v>
      </c>
      <c r="N531" s="131">
        <f t="shared" si="6"/>
        <v>1</v>
      </c>
      <c r="O531" s="68">
        <f t="shared" si="7"/>
        <v>0</v>
      </c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  <c r="AA531" s="164"/>
      <c r="AB531" s="164"/>
      <c r="AC531" s="164"/>
      <c r="AD531" s="164"/>
      <c r="AE531" s="164"/>
      <c r="AF531" s="164"/>
      <c r="AG531" s="164"/>
      <c r="AH531" s="164"/>
      <c r="AI531" s="164"/>
    </row>
    <row r="532" spans="1:35" ht="21.75" hidden="1" customHeight="1">
      <c r="A532" s="138"/>
      <c r="B532" s="133" t="s">
        <v>567</v>
      </c>
      <c r="C532" s="135">
        <v>0</v>
      </c>
      <c r="D532" s="135">
        <v>1</v>
      </c>
      <c r="E532" s="135">
        <v>0</v>
      </c>
      <c r="F532" s="135">
        <v>0</v>
      </c>
      <c r="G532" s="135">
        <v>0</v>
      </c>
      <c r="H532" s="135">
        <v>1</v>
      </c>
      <c r="I532" s="138"/>
      <c r="J532" s="138"/>
      <c r="K532" s="138"/>
      <c r="L532" s="140">
        <v>3349900533111</v>
      </c>
      <c r="M532" s="140">
        <v>3349900533111</v>
      </c>
      <c r="N532" s="131">
        <f t="shared" si="6"/>
        <v>1</v>
      </c>
      <c r="O532" s="68">
        <f t="shared" si="7"/>
        <v>0</v>
      </c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  <c r="AA532" s="164"/>
      <c r="AB532" s="164"/>
      <c r="AC532" s="164"/>
      <c r="AD532" s="164"/>
      <c r="AE532" s="164"/>
      <c r="AF532" s="164"/>
      <c r="AG532" s="164"/>
      <c r="AH532" s="164"/>
      <c r="AI532" s="164"/>
    </row>
    <row r="533" spans="1:35" ht="21.75" hidden="1" customHeight="1">
      <c r="A533" s="138"/>
      <c r="B533" s="133" t="s">
        <v>572</v>
      </c>
      <c r="C533" s="135">
        <v>0</v>
      </c>
      <c r="D533" s="135">
        <v>0</v>
      </c>
      <c r="E533" s="135">
        <v>0</v>
      </c>
      <c r="F533" s="135">
        <v>1</v>
      </c>
      <c r="G533" s="135">
        <v>0</v>
      </c>
      <c r="H533" s="135">
        <v>1</v>
      </c>
      <c r="I533" s="138"/>
      <c r="J533" s="138"/>
      <c r="K533" s="138"/>
      <c r="L533" s="140">
        <v>1471100054931</v>
      </c>
      <c r="M533" s="140">
        <v>1471100054931</v>
      </c>
      <c r="N533" s="131">
        <f t="shared" si="6"/>
        <v>1</v>
      </c>
      <c r="O533" s="68">
        <f t="shared" si="7"/>
        <v>0</v>
      </c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  <c r="AA533" s="164"/>
      <c r="AB533" s="164"/>
      <c r="AC533" s="164"/>
      <c r="AD533" s="164"/>
      <c r="AE533" s="164"/>
      <c r="AF533" s="164"/>
      <c r="AG533" s="164"/>
      <c r="AH533" s="164"/>
      <c r="AI533" s="164"/>
    </row>
    <row r="534" spans="1:35" ht="21.75" hidden="1" customHeight="1">
      <c r="A534" s="126">
        <v>8</v>
      </c>
      <c r="B534" s="127" t="s">
        <v>582</v>
      </c>
      <c r="C534" s="129">
        <v>0</v>
      </c>
      <c r="D534" s="129">
        <v>1</v>
      </c>
      <c r="E534" s="129">
        <v>0</v>
      </c>
      <c r="F534" s="129">
        <v>1</v>
      </c>
      <c r="G534" s="129">
        <v>0</v>
      </c>
      <c r="H534" s="129">
        <v>2</v>
      </c>
      <c r="I534" s="126"/>
      <c r="J534" s="126"/>
      <c r="K534" s="126"/>
      <c r="L534" s="130"/>
      <c r="M534" s="130"/>
      <c r="N534" s="131">
        <f t="shared" si="6"/>
        <v>0</v>
      </c>
      <c r="O534" s="68">
        <f t="shared" si="7"/>
        <v>2</v>
      </c>
      <c r="P534" s="165"/>
      <c r="Q534" s="165"/>
      <c r="R534" s="165"/>
      <c r="S534" s="165"/>
      <c r="T534" s="165"/>
      <c r="U534" s="165"/>
      <c r="V534" s="165"/>
      <c r="W534" s="165"/>
      <c r="X534" s="165"/>
      <c r="Y534" s="165"/>
      <c r="Z534" s="165"/>
      <c r="AA534" s="165"/>
      <c r="AB534" s="165"/>
      <c r="AC534" s="165"/>
      <c r="AD534" s="165"/>
      <c r="AE534" s="165"/>
      <c r="AF534" s="165"/>
      <c r="AG534" s="165"/>
      <c r="AH534" s="165"/>
      <c r="AI534" s="165"/>
    </row>
    <row r="535" spans="1:35" ht="21.75" hidden="1" customHeight="1">
      <c r="A535" s="138"/>
      <c r="B535" s="133" t="s">
        <v>586</v>
      </c>
      <c r="C535" s="135">
        <v>0</v>
      </c>
      <c r="D535" s="135">
        <v>1</v>
      </c>
      <c r="E535" s="135">
        <v>0</v>
      </c>
      <c r="F535" s="135">
        <v>0</v>
      </c>
      <c r="G535" s="135">
        <v>0</v>
      </c>
      <c r="H535" s="135">
        <v>1</v>
      </c>
      <c r="I535" s="138"/>
      <c r="J535" s="138"/>
      <c r="K535" s="138"/>
      <c r="L535" s="140">
        <v>3479900045140</v>
      </c>
      <c r="M535" s="140">
        <v>3479900045140</v>
      </c>
      <c r="N535" s="131">
        <f t="shared" si="6"/>
        <v>1</v>
      </c>
      <c r="O535" s="68">
        <f t="shared" si="7"/>
        <v>0</v>
      </c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  <c r="AA535" s="164"/>
      <c r="AB535" s="164"/>
      <c r="AC535" s="164"/>
      <c r="AD535" s="164"/>
      <c r="AE535" s="164"/>
      <c r="AF535" s="164"/>
      <c r="AG535" s="164"/>
      <c r="AH535" s="164"/>
      <c r="AI535" s="164"/>
    </row>
    <row r="536" spans="1:35" ht="21.75" hidden="1" customHeight="1">
      <c r="A536" s="138"/>
      <c r="B536" s="133" t="s">
        <v>588</v>
      </c>
      <c r="C536" s="135">
        <v>0</v>
      </c>
      <c r="D536" s="135">
        <v>0</v>
      </c>
      <c r="E536" s="135">
        <v>0</v>
      </c>
      <c r="F536" s="135">
        <v>1</v>
      </c>
      <c r="G536" s="135">
        <v>0</v>
      </c>
      <c r="H536" s="135">
        <v>1</v>
      </c>
      <c r="I536" s="138"/>
      <c r="J536" s="138"/>
      <c r="K536" s="138"/>
      <c r="L536" s="140">
        <v>3100502532231</v>
      </c>
      <c r="M536" s="140">
        <v>3100502532231</v>
      </c>
      <c r="N536" s="131">
        <f t="shared" si="6"/>
        <v>1</v>
      </c>
      <c r="O536" s="68">
        <f t="shared" si="7"/>
        <v>0</v>
      </c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  <c r="AA536" s="164"/>
      <c r="AB536" s="164"/>
      <c r="AC536" s="164"/>
      <c r="AD536" s="164"/>
      <c r="AE536" s="164"/>
      <c r="AF536" s="164"/>
      <c r="AG536" s="164"/>
      <c r="AH536" s="164"/>
      <c r="AI536" s="164"/>
    </row>
    <row r="537" spans="1:35" ht="21.75" hidden="1" customHeight="1">
      <c r="A537" s="126">
        <v>9</v>
      </c>
      <c r="B537" s="127" t="s">
        <v>590</v>
      </c>
      <c r="C537" s="129">
        <v>0</v>
      </c>
      <c r="D537" s="129">
        <v>1</v>
      </c>
      <c r="E537" s="129">
        <v>0</v>
      </c>
      <c r="F537" s="129">
        <v>0</v>
      </c>
      <c r="G537" s="129">
        <v>0</v>
      </c>
      <c r="H537" s="129">
        <v>1</v>
      </c>
      <c r="I537" s="126"/>
      <c r="J537" s="126"/>
      <c r="K537" s="126"/>
      <c r="L537" s="130"/>
      <c r="M537" s="130"/>
      <c r="N537" s="131">
        <f t="shared" si="6"/>
        <v>0</v>
      </c>
      <c r="O537" s="68">
        <f t="shared" si="7"/>
        <v>1</v>
      </c>
      <c r="P537" s="165"/>
      <c r="Q537" s="165"/>
      <c r="R537" s="165"/>
      <c r="S537" s="165"/>
      <c r="T537" s="165"/>
      <c r="U537" s="165"/>
      <c r="V537" s="165"/>
      <c r="W537" s="165"/>
      <c r="X537" s="165"/>
      <c r="Y537" s="165"/>
      <c r="Z537" s="165"/>
      <c r="AA537" s="165"/>
      <c r="AB537" s="165"/>
      <c r="AC537" s="165"/>
      <c r="AD537" s="165"/>
      <c r="AE537" s="165"/>
      <c r="AF537" s="165"/>
      <c r="AG537" s="165"/>
      <c r="AH537" s="165"/>
      <c r="AI537" s="165"/>
    </row>
    <row r="538" spans="1:35" ht="21.75" hidden="1" customHeight="1">
      <c r="A538" s="138"/>
      <c r="B538" s="133" t="s">
        <v>589</v>
      </c>
      <c r="C538" s="135">
        <v>0</v>
      </c>
      <c r="D538" s="135">
        <v>1</v>
      </c>
      <c r="E538" s="135">
        <v>0</v>
      </c>
      <c r="F538" s="135">
        <v>0</v>
      </c>
      <c r="G538" s="135">
        <v>0</v>
      </c>
      <c r="H538" s="135">
        <v>1</v>
      </c>
      <c r="I538" s="138"/>
      <c r="J538" s="138"/>
      <c r="K538" s="138"/>
      <c r="L538" s="140">
        <v>3102201325051</v>
      </c>
      <c r="M538" s="140">
        <v>3102201325051</v>
      </c>
      <c r="N538" s="131">
        <f t="shared" si="6"/>
        <v>1</v>
      </c>
      <c r="O538" s="68">
        <f t="shared" si="7"/>
        <v>0</v>
      </c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  <c r="AA538" s="164"/>
      <c r="AB538" s="164"/>
      <c r="AC538" s="164"/>
      <c r="AD538" s="164"/>
      <c r="AE538" s="164"/>
      <c r="AF538" s="164"/>
      <c r="AG538" s="164"/>
      <c r="AH538" s="164"/>
      <c r="AI538" s="164"/>
    </row>
    <row r="539" spans="1:35" ht="21.75" hidden="1" customHeight="1">
      <c r="A539" s="126">
        <v>10</v>
      </c>
      <c r="B539" s="127" t="s">
        <v>594</v>
      </c>
      <c r="C539" s="129">
        <v>0</v>
      </c>
      <c r="D539" s="129">
        <v>0</v>
      </c>
      <c r="E539" s="129">
        <v>1</v>
      </c>
      <c r="F539" s="129">
        <v>0</v>
      </c>
      <c r="G539" s="129">
        <v>0</v>
      </c>
      <c r="H539" s="129">
        <v>1</v>
      </c>
      <c r="I539" s="126"/>
      <c r="J539" s="126"/>
      <c r="K539" s="126"/>
      <c r="L539" s="130"/>
      <c r="M539" s="130"/>
      <c r="N539" s="131">
        <f t="shared" si="6"/>
        <v>0</v>
      </c>
      <c r="O539" s="68">
        <f t="shared" si="7"/>
        <v>1</v>
      </c>
      <c r="P539" s="165"/>
      <c r="Q539" s="165"/>
      <c r="R539" s="165"/>
      <c r="S539" s="165"/>
      <c r="T539" s="165"/>
      <c r="U539" s="165"/>
      <c r="V539" s="165"/>
      <c r="W539" s="165"/>
      <c r="X539" s="165"/>
      <c r="Y539" s="165"/>
      <c r="Z539" s="165"/>
      <c r="AA539" s="165"/>
      <c r="AB539" s="165"/>
      <c r="AC539" s="165"/>
      <c r="AD539" s="165"/>
      <c r="AE539" s="165"/>
      <c r="AF539" s="165"/>
      <c r="AG539" s="165"/>
      <c r="AH539" s="165"/>
      <c r="AI539" s="165"/>
    </row>
    <row r="540" spans="1:35" ht="21.75" hidden="1" customHeight="1">
      <c r="A540" s="138"/>
      <c r="B540" s="133" t="s">
        <v>601</v>
      </c>
      <c r="C540" s="135">
        <v>0</v>
      </c>
      <c r="D540" s="135">
        <v>0</v>
      </c>
      <c r="E540" s="135">
        <v>1</v>
      </c>
      <c r="F540" s="135">
        <v>0</v>
      </c>
      <c r="G540" s="135">
        <v>0</v>
      </c>
      <c r="H540" s="135">
        <v>1</v>
      </c>
      <c r="I540" s="138"/>
      <c r="J540" s="138"/>
      <c r="K540" s="138"/>
      <c r="L540" s="140">
        <v>3419900542780</v>
      </c>
      <c r="M540" s="140">
        <v>3419900542780</v>
      </c>
      <c r="N540" s="131">
        <f t="shared" si="6"/>
        <v>1</v>
      </c>
      <c r="O540" s="68">
        <f t="shared" si="7"/>
        <v>0</v>
      </c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  <c r="AA540" s="164"/>
      <c r="AB540" s="164"/>
      <c r="AC540" s="164"/>
      <c r="AD540" s="164"/>
      <c r="AE540" s="164"/>
      <c r="AF540" s="164"/>
      <c r="AG540" s="164"/>
      <c r="AH540" s="164"/>
      <c r="AI540" s="164"/>
    </row>
    <row r="541" spans="1:35" ht="21.75" hidden="1" customHeight="1">
      <c r="A541" s="138"/>
      <c r="B541" s="138"/>
      <c r="C541" s="160"/>
      <c r="D541" s="160"/>
      <c r="E541" s="160"/>
      <c r="F541" s="160"/>
      <c r="G541" s="160"/>
      <c r="H541" s="160">
        <v>0</v>
      </c>
      <c r="I541" s="138"/>
      <c r="J541" s="138"/>
      <c r="K541" s="138"/>
      <c r="L541" s="164"/>
      <c r="M541" s="164"/>
      <c r="N541" s="131">
        <f t="shared" si="6"/>
        <v>0</v>
      </c>
      <c r="O541" s="68">
        <f t="shared" si="7"/>
        <v>0</v>
      </c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  <c r="AA541" s="164"/>
      <c r="AB541" s="164"/>
      <c r="AC541" s="164"/>
      <c r="AD541" s="164"/>
      <c r="AE541" s="164"/>
      <c r="AF541" s="164"/>
      <c r="AG541" s="164"/>
      <c r="AH541" s="164"/>
      <c r="AI541" s="164"/>
    </row>
    <row r="542" spans="1:35" ht="21.75" hidden="1" customHeight="1">
      <c r="A542" s="141" t="s">
        <v>496</v>
      </c>
      <c r="B542" s="141"/>
      <c r="C542" s="143">
        <v>28</v>
      </c>
      <c r="D542" s="143">
        <v>43</v>
      </c>
      <c r="E542" s="143">
        <v>1</v>
      </c>
      <c r="F542" s="169">
        <v>4</v>
      </c>
      <c r="G542" s="169">
        <v>0</v>
      </c>
      <c r="H542" s="210">
        <v>76</v>
      </c>
      <c r="I542" s="146"/>
      <c r="J542" s="146">
        <v>6</v>
      </c>
      <c r="K542" s="170" t="s">
        <v>51</v>
      </c>
      <c r="L542" s="56"/>
      <c r="M542" s="56"/>
      <c r="N542" s="68">
        <f t="shared" si="6"/>
        <v>0</v>
      </c>
      <c r="O542" s="68">
        <f t="shared" si="7"/>
        <v>76</v>
      </c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1:35" ht="21.75" customHeight="1">
      <c r="A543" s="141" t="s">
        <v>812</v>
      </c>
      <c r="B543" s="141"/>
      <c r="C543" s="143">
        <v>20</v>
      </c>
      <c r="D543" s="143">
        <v>30</v>
      </c>
      <c r="E543" s="143">
        <v>0</v>
      </c>
      <c r="F543" s="143">
        <v>0</v>
      </c>
      <c r="G543" s="143">
        <v>0</v>
      </c>
      <c r="H543" s="210">
        <v>50</v>
      </c>
      <c r="I543" s="146"/>
      <c r="J543" s="146"/>
      <c r="K543" s="170" t="s">
        <v>51</v>
      </c>
      <c r="L543" s="56"/>
      <c r="M543" s="56"/>
      <c r="N543" s="68">
        <f t="shared" si="6"/>
        <v>0</v>
      </c>
      <c r="O543" s="68">
        <f t="shared" si="7"/>
        <v>50</v>
      </c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1:35" ht="21.75" customHeight="1">
      <c r="A544" s="103">
        <v>1</v>
      </c>
      <c r="B544" s="104" t="s">
        <v>881</v>
      </c>
      <c r="C544" s="106">
        <v>2</v>
      </c>
      <c r="D544" s="106">
        <v>3</v>
      </c>
      <c r="E544" s="106">
        <v>0</v>
      </c>
      <c r="F544" s="106">
        <v>0</v>
      </c>
      <c r="G544" s="106">
        <v>0</v>
      </c>
      <c r="H544" s="197">
        <v>5</v>
      </c>
      <c r="I544" s="103"/>
      <c r="J544" s="103"/>
      <c r="K544" s="105"/>
      <c r="L544" s="58"/>
      <c r="M544" s="58"/>
      <c r="N544" s="68">
        <f t="shared" si="6"/>
        <v>0</v>
      </c>
      <c r="O544" s="68">
        <f t="shared" si="7"/>
        <v>5</v>
      </c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</row>
    <row r="545" spans="1:35" ht="21.75" hidden="1" customHeight="1">
      <c r="A545" s="97"/>
      <c r="B545" s="98" t="s">
        <v>813</v>
      </c>
      <c r="C545" s="100">
        <v>1</v>
      </c>
      <c r="D545" s="100">
        <v>0</v>
      </c>
      <c r="E545" s="100">
        <v>0</v>
      </c>
      <c r="F545" s="100">
        <v>0</v>
      </c>
      <c r="G545" s="100">
        <v>0</v>
      </c>
      <c r="H545" s="156">
        <v>1</v>
      </c>
      <c r="I545" s="97"/>
      <c r="J545" s="97"/>
      <c r="K545" s="99"/>
      <c r="L545" s="8">
        <v>3341601232511</v>
      </c>
      <c r="M545" s="8">
        <v>3341601232511</v>
      </c>
      <c r="N545" s="68">
        <f t="shared" si="6"/>
        <v>1</v>
      </c>
      <c r="O545" s="68">
        <f t="shared" si="7"/>
        <v>0</v>
      </c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1:35" ht="21.75" hidden="1" customHeight="1">
      <c r="A546" s="97"/>
      <c r="B546" s="98" t="s">
        <v>814</v>
      </c>
      <c r="C546" s="100">
        <v>0</v>
      </c>
      <c r="D546" s="100">
        <v>1</v>
      </c>
      <c r="E546" s="100">
        <v>0</v>
      </c>
      <c r="F546" s="100">
        <v>0</v>
      </c>
      <c r="G546" s="100">
        <v>0</v>
      </c>
      <c r="H546" s="156">
        <v>1</v>
      </c>
      <c r="I546" s="97"/>
      <c r="J546" s="97"/>
      <c r="K546" s="99"/>
      <c r="L546" s="8">
        <v>3449900259310</v>
      </c>
      <c r="M546" s="8">
        <v>3449900259310</v>
      </c>
      <c r="N546" s="68">
        <f t="shared" si="6"/>
        <v>1</v>
      </c>
      <c r="O546" s="68">
        <f t="shared" si="7"/>
        <v>0</v>
      </c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1:35" ht="21.75" hidden="1" customHeight="1">
      <c r="A547" s="97"/>
      <c r="B547" s="98" t="s">
        <v>815</v>
      </c>
      <c r="C547" s="100">
        <v>1</v>
      </c>
      <c r="D547" s="100">
        <v>0</v>
      </c>
      <c r="E547" s="100">
        <v>0</v>
      </c>
      <c r="F547" s="100">
        <v>0</v>
      </c>
      <c r="G547" s="100">
        <v>0</v>
      </c>
      <c r="H547" s="156">
        <v>1</v>
      </c>
      <c r="I547" s="97"/>
      <c r="J547" s="97"/>
      <c r="K547" s="99"/>
      <c r="L547" s="8">
        <v>3460900261260</v>
      </c>
      <c r="M547" s="8">
        <v>3460900261260</v>
      </c>
      <c r="N547" s="68">
        <f t="shared" si="6"/>
        <v>1</v>
      </c>
      <c r="O547" s="68">
        <f t="shared" si="7"/>
        <v>0</v>
      </c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1:35" ht="21.75" hidden="1" customHeight="1">
      <c r="A548" s="97"/>
      <c r="B548" s="98" t="s">
        <v>611</v>
      </c>
      <c r="C548" s="100">
        <v>0</v>
      </c>
      <c r="D548" s="100">
        <v>1</v>
      </c>
      <c r="E548" s="100">
        <v>0</v>
      </c>
      <c r="F548" s="100">
        <v>0</v>
      </c>
      <c r="G548" s="100">
        <v>0</v>
      </c>
      <c r="H548" s="156">
        <v>1</v>
      </c>
      <c r="I548" s="97"/>
      <c r="J548" s="97"/>
      <c r="K548" s="99"/>
      <c r="L548" s="8">
        <v>1480800041318</v>
      </c>
      <c r="M548" s="8">
        <v>1480800041318</v>
      </c>
      <c r="N548" s="68">
        <f t="shared" si="6"/>
        <v>1</v>
      </c>
      <c r="O548" s="68">
        <f t="shared" si="7"/>
        <v>0</v>
      </c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1:35" ht="21.75" hidden="1" customHeight="1">
      <c r="A549" s="97"/>
      <c r="B549" s="98" t="s">
        <v>614</v>
      </c>
      <c r="C549" s="100">
        <v>0</v>
      </c>
      <c r="D549" s="100">
        <v>1</v>
      </c>
      <c r="E549" s="100">
        <v>0</v>
      </c>
      <c r="F549" s="100">
        <v>0</v>
      </c>
      <c r="G549" s="100">
        <v>0</v>
      </c>
      <c r="H549" s="156">
        <v>1</v>
      </c>
      <c r="I549" s="97"/>
      <c r="J549" s="97"/>
      <c r="K549" s="99"/>
      <c r="L549" s="8">
        <v>3480300158204</v>
      </c>
      <c r="M549" s="8">
        <v>3480300158204</v>
      </c>
      <c r="N549" s="68">
        <f t="shared" si="6"/>
        <v>1</v>
      </c>
      <c r="O549" s="68">
        <f t="shared" si="7"/>
        <v>0</v>
      </c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1:35" ht="21.75" customHeight="1">
      <c r="A550" s="103">
        <v>2</v>
      </c>
      <c r="B550" s="104" t="s">
        <v>882</v>
      </c>
      <c r="C550" s="106">
        <v>2</v>
      </c>
      <c r="D550" s="106">
        <v>3</v>
      </c>
      <c r="E550" s="106">
        <v>0</v>
      </c>
      <c r="F550" s="106">
        <v>0</v>
      </c>
      <c r="G550" s="106">
        <v>0</v>
      </c>
      <c r="H550" s="197">
        <v>5</v>
      </c>
      <c r="I550" s="103"/>
      <c r="J550" s="103"/>
      <c r="K550" s="105"/>
      <c r="L550" s="58"/>
      <c r="M550" s="58"/>
      <c r="N550" s="68">
        <f t="shared" si="6"/>
        <v>0</v>
      </c>
      <c r="O550" s="68">
        <f t="shared" si="7"/>
        <v>5</v>
      </c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</row>
    <row r="551" spans="1:35" ht="21.75" hidden="1" customHeight="1">
      <c r="A551" s="97"/>
      <c r="B551" s="98" t="s">
        <v>816</v>
      </c>
      <c r="C551" s="100">
        <v>1</v>
      </c>
      <c r="D551" s="100">
        <v>0</v>
      </c>
      <c r="E551" s="100">
        <v>0</v>
      </c>
      <c r="F551" s="100">
        <v>0</v>
      </c>
      <c r="G551" s="100">
        <v>0</v>
      </c>
      <c r="H551" s="156">
        <v>1</v>
      </c>
      <c r="I551" s="97"/>
      <c r="J551" s="97"/>
      <c r="K551" s="99"/>
      <c r="L551" s="8">
        <v>3800800755038</v>
      </c>
      <c r="M551" s="8">
        <v>3800800755038</v>
      </c>
      <c r="N551" s="68">
        <f t="shared" si="6"/>
        <v>1</v>
      </c>
      <c r="O551" s="68">
        <f t="shared" si="7"/>
        <v>0</v>
      </c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1:35" ht="21.75" hidden="1" customHeight="1">
      <c r="A552" s="97"/>
      <c r="B552" s="98" t="s">
        <v>818</v>
      </c>
      <c r="C552" s="100">
        <v>1</v>
      </c>
      <c r="D552" s="100">
        <v>0</v>
      </c>
      <c r="E552" s="100">
        <v>0</v>
      </c>
      <c r="F552" s="100">
        <v>0</v>
      </c>
      <c r="G552" s="100">
        <v>0</v>
      </c>
      <c r="H552" s="156">
        <v>1</v>
      </c>
      <c r="I552" s="97"/>
      <c r="J552" s="97"/>
      <c r="K552" s="99"/>
      <c r="L552" s="8">
        <v>3411400041300</v>
      </c>
      <c r="M552" s="8">
        <v>3411400041300</v>
      </c>
      <c r="N552" s="68">
        <f t="shared" si="6"/>
        <v>1</v>
      </c>
      <c r="O552" s="68">
        <f t="shared" si="7"/>
        <v>0</v>
      </c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1:35" ht="21.75" hidden="1" customHeight="1">
      <c r="A553" s="97"/>
      <c r="B553" s="98" t="s">
        <v>643</v>
      </c>
      <c r="C553" s="100">
        <v>0</v>
      </c>
      <c r="D553" s="100">
        <v>1</v>
      </c>
      <c r="E553" s="100">
        <v>0</v>
      </c>
      <c r="F553" s="100">
        <v>0</v>
      </c>
      <c r="G553" s="100">
        <v>0</v>
      </c>
      <c r="H553" s="156">
        <v>1</v>
      </c>
      <c r="I553" s="97"/>
      <c r="J553" s="97"/>
      <c r="K553" s="99"/>
      <c r="L553" s="8">
        <v>1301700006261</v>
      </c>
      <c r="M553" s="8">
        <v>1301700006261</v>
      </c>
      <c r="N553" s="68">
        <f t="shared" si="6"/>
        <v>1</v>
      </c>
      <c r="O553" s="68">
        <f t="shared" si="7"/>
        <v>0</v>
      </c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1:35" ht="21.75" hidden="1" customHeight="1">
      <c r="A554" s="97"/>
      <c r="B554" s="98" t="s">
        <v>645</v>
      </c>
      <c r="C554" s="100">
        <v>0</v>
      </c>
      <c r="D554" s="100">
        <v>1</v>
      </c>
      <c r="E554" s="100">
        <v>0</v>
      </c>
      <c r="F554" s="100">
        <v>0</v>
      </c>
      <c r="G554" s="100">
        <v>0</v>
      </c>
      <c r="H554" s="156">
        <v>1</v>
      </c>
      <c r="I554" s="97"/>
      <c r="J554" s="97"/>
      <c r="K554" s="99"/>
      <c r="L554" s="8">
        <v>1410600018517</v>
      </c>
      <c r="M554" s="8">
        <v>1410600018517</v>
      </c>
      <c r="N554" s="68">
        <f t="shared" si="6"/>
        <v>1</v>
      </c>
      <c r="O554" s="68">
        <f t="shared" si="7"/>
        <v>0</v>
      </c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1:35" ht="21.75" hidden="1" customHeight="1">
      <c r="A555" s="97"/>
      <c r="B555" s="98" t="s">
        <v>644</v>
      </c>
      <c r="C555" s="100">
        <v>0</v>
      </c>
      <c r="D555" s="100">
        <v>1</v>
      </c>
      <c r="E555" s="100">
        <v>0</v>
      </c>
      <c r="F555" s="100">
        <v>0</v>
      </c>
      <c r="G555" s="100">
        <v>0</v>
      </c>
      <c r="H555" s="156">
        <v>1</v>
      </c>
      <c r="I555" s="97"/>
      <c r="J555" s="97"/>
      <c r="K555" s="99"/>
      <c r="L555" s="8">
        <v>1330700096685</v>
      </c>
      <c r="M555" s="8">
        <v>1330700096685</v>
      </c>
      <c r="N555" s="68">
        <f t="shared" si="6"/>
        <v>1</v>
      </c>
      <c r="O555" s="68">
        <f t="shared" si="7"/>
        <v>0</v>
      </c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1:35" ht="21.75" customHeight="1">
      <c r="A556" s="103">
        <v>3</v>
      </c>
      <c r="B556" s="104" t="s">
        <v>883</v>
      </c>
      <c r="C556" s="106">
        <v>1</v>
      </c>
      <c r="D556" s="106">
        <v>3</v>
      </c>
      <c r="E556" s="106">
        <v>0</v>
      </c>
      <c r="F556" s="106">
        <v>0</v>
      </c>
      <c r="G556" s="106">
        <v>0</v>
      </c>
      <c r="H556" s="197">
        <v>4</v>
      </c>
      <c r="I556" s="103"/>
      <c r="J556" s="103"/>
      <c r="K556" s="105"/>
      <c r="L556" s="58"/>
      <c r="M556" s="58"/>
      <c r="N556" s="68">
        <f t="shared" si="6"/>
        <v>0</v>
      </c>
      <c r="O556" s="68">
        <f t="shared" si="7"/>
        <v>4</v>
      </c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</row>
    <row r="557" spans="1:35" ht="21.75" hidden="1" customHeight="1">
      <c r="A557" s="97"/>
      <c r="B557" s="98" t="s">
        <v>649</v>
      </c>
      <c r="C557" s="100">
        <v>1</v>
      </c>
      <c r="D557" s="100">
        <v>0</v>
      </c>
      <c r="E557" s="100">
        <v>0</v>
      </c>
      <c r="F557" s="100">
        <v>0</v>
      </c>
      <c r="G557" s="100">
        <v>0</v>
      </c>
      <c r="H557" s="156">
        <v>1</v>
      </c>
      <c r="I557" s="97"/>
      <c r="J557" s="97"/>
      <c r="K557" s="99"/>
      <c r="L557" s="8">
        <v>3530800544129</v>
      </c>
      <c r="M557" s="8">
        <v>3530800544129</v>
      </c>
      <c r="N557" s="68">
        <f t="shared" si="6"/>
        <v>1</v>
      </c>
      <c r="O557" s="68">
        <f t="shared" si="7"/>
        <v>0</v>
      </c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1:35" ht="21.75" hidden="1" customHeight="1">
      <c r="A558" s="97"/>
      <c r="B558" s="98" t="s">
        <v>819</v>
      </c>
      <c r="C558" s="100">
        <v>0</v>
      </c>
      <c r="D558" s="100">
        <v>1</v>
      </c>
      <c r="E558" s="100">
        <v>0</v>
      </c>
      <c r="F558" s="100">
        <v>0</v>
      </c>
      <c r="G558" s="100">
        <v>0</v>
      </c>
      <c r="H558" s="156">
        <v>1</v>
      </c>
      <c r="I558" s="97"/>
      <c r="J558" s="97"/>
      <c r="K558" s="99"/>
      <c r="L558" s="8">
        <v>3101500983261</v>
      </c>
      <c r="M558" s="8">
        <v>3101500983261</v>
      </c>
      <c r="N558" s="68">
        <f t="shared" si="6"/>
        <v>1</v>
      </c>
      <c r="O558" s="68">
        <f t="shared" si="7"/>
        <v>0</v>
      </c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1:35" ht="21.75" hidden="1" customHeight="1">
      <c r="A559" s="97"/>
      <c r="B559" s="98" t="s">
        <v>654</v>
      </c>
      <c r="C559" s="100"/>
      <c r="D559" s="100"/>
      <c r="E559" s="100"/>
      <c r="F559" s="100"/>
      <c r="G559" s="100"/>
      <c r="H559" s="156">
        <v>0</v>
      </c>
      <c r="I559" s="97"/>
      <c r="J559" s="97"/>
      <c r="K559" s="99"/>
      <c r="L559" s="8">
        <v>3460100100342</v>
      </c>
      <c r="M559" s="8"/>
      <c r="N559" s="68">
        <f t="shared" si="6"/>
        <v>0</v>
      </c>
      <c r="O559" s="68">
        <f t="shared" si="7"/>
        <v>0</v>
      </c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1:35" ht="21.75" hidden="1" customHeight="1">
      <c r="A560" s="97"/>
      <c r="B560" s="98" t="s">
        <v>656</v>
      </c>
      <c r="C560" s="100">
        <v>0</v>
      </c>
      <c r="D560" s="100">
        <v>1</v>
      </c>
      <c r="E560" s="100">
        <v>0</v>
      </c>
      <c r="F560" s="100">
        <v>0</v>
      </c>
      <c r="G560" s="100">
        <v>0</v>
      </c>
      <c r="H560" s="156">
        <v>1</v>
      </c>
      <c r="I560" s="97"/>
      <c r="J560" s="97"/>
      <c r="K560" s="99"/>
      <c r="L560" s="8">
        <v>3479900077963</v>
      </c>
      <c r="M560" s="8">
        <v>3479900077963</v>
      </c>
      <c r="N560" s="68">
        <f t="shared" si="6"/>
        <v>1</v>
      </c>
      <c r="O560" s="68">
        <f t="shared" si="7"/>
        <v>0</v>
      </c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1:35" ht="21.75" hidden="1" customHeight="1">
      <c r="A561" s="97"/>
      <c r="B561" s="98" t="s">
        <v>652</v>
      </c>
      <c r="C561" s="100">
        <v>0</v>
      </c>
      <c r="D561" s="100">
        <v>1</v>
      </c>
      <c r="E561" s="100">
        <v>0</v>
      </c>
      <c r="F561" s="100">
        <v>0</v>
      </c>
      <c r="G561" s="100">
        <v>0</v>
      </c>
      <c r="H561" s="156">
        <v>1</v>
      </c>
      <c r="I561" s="97"/>
      <c r="J561" s="97"/>
      <c r="K561" s="99"/>
      <c r="L561" s="8">
        <v>3410100026096</v>
      </c>
      <c r="M561" s="8">
        <v>3410100026096</v>
      </c>
      <c r="N561" s="68">
        <f t="shared" si="6"/>
        <v>1</v>
      </c>
      <c r="O561" s="68">
        <f t="shared" si="7"/>
        <v>0</v>
      </c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1:35" ht="21.75" customHeight="1">
      <c r="A562" s="103">
        <v>4</v>
      </c>
      <c r="B562" s="104" t="s">
        <v>884</v>
      </c>
      <c r="C562" s="106">
        <v>3</v>
      </c>
      <c r="D562" s="106">
        <v>0</v>
      </c>
      <c r="E562" s="106">
        <v>0</v>
      </c>
      <c r="F562" s="106">
        <v>0</v>
      </c>
      <c r="G562" s="106">
        <v>0</v>
      </c>
      <c r="H562" s="197">
        <v>3</v>
      </c>
      <c r="I562" s="103"/>
      <c r="J562" s="103"/>
      <c r="K562" s="105"/>
      <c r="L562" s="58"/>
      <c r="M562" s="58"/>
      <c r="N562" s="68">
        <f t="shared" si="6"/>
        <v>0</v>
      </c>
      <c r="O562" s="68">
        <f t="shared" si="7"/>
        <v>3</v>
      </c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</row>
    <row r="563" spans="1:35" ht="21.75" hidden="1" customHeight="1">
      <c r="A563" s="97"/>
      <c r="B563" s="98" t="s">
        <v>820</v>
      </c>
      <c r="C563" s="100">
        <v>1</v>
      </c>
      <c r="D563" s="100">
        <v>0</v>
      </c>
      <c r="E563" s="100">
        <v>0</v>
      </c>
      <c r="F563" s="100">
        <v>0</v>
      </c>
      <c r="G563" s="100">
        <v>0</v>
      </c>
      <c r="H563" s="156">
        <v>1</v>
      </c>
      <c r="I563" s="153">
        <v>2562</v>
      </c>
      <c r="J563" s="97"/>
      <c r="K563" s="99" t="s">
        <v>788</v>
      </c>
      <c r="L563" s="8">
        <v>3480700155601</v>
      </c>
      <c r="M563" s="8">
        <v>3480700155601</v>
      </c>
      <c r="N563" s="68">
        <f t="shared" si="6"/>
        <v>1</v>
      </c>
      <c r="O563" s="68">
        <f t="shared" si="7"/>
        <v>0</v>
      </c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1:35" ht="21.75" hidden="1" customHeight="1">
      <c r="A564" s="97"/>
      <c r="B564" s="98" t="s">
        <v>821</v>
      </c>
      <c r="C564" s="100">
        <v>1</v>
      </c>
      <c r="D564" s="100">
        <v>0</v>
      </c>
      <c r="E564" s="100">
        <v>0</v>
      </c>
      <c r="F564" s="100">
        <v>0</v>
      </c>
      <c r="G564" s="100">
        <v>0</v>
      </c>
      <c r="H564" s="156">
        <v>1</v>
      </c>
      <c r="I564" s="97"/>
      <c r="J564" s="97"/>
      <c r="K564" s="99"/>
      <c r="L564" s="8">
        <v>3430200257626</v>
      </c>
      <c r="M564" s="8">
        <v>3430200257626</v>
      </c>
      <c r="N564" s="68">
        <f t="shared" si="6"/>
        <v>1</v>
      </c>
      <c r="O564" s="68">
        <f t="shared" si="7"/>
        <v>0</v>
      </c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1:35" ht="21.75" hidden="1" customHeight="1">
      <c r="A565" s="97"/>
      <c r="B565" s="98" t="s">
        <v>619</v>
      </c>
      <c r="C565" s="100">
        <v>1</v>
      </c>
      <c r="D565" s="100">
        <v>0</v>
      </c>
      <c r="E565" s="100">
        <v>0</v>
      </c>
      <c r="F565" s="100">
        <v>0</v>
      </c>
      <c r="G565" s="100">
        <v>0</v>
      </c>
      <c r="H565" s="156">
        <v>1</v>
      </c>
      <c r="I565" s="97"/>
      <c r="J565" s="97"/>
      <c r="K565" s="99"/>
      <c r="L565" s="8">
        <v>3349900631678</v>
      </c>
      <c r="M565" s="8">
        <v>3349900631678</v>
      </c>
      <c r="N565" s="68">
        <f t="shared" si="6"/>
        <v>1</v>
      </c>
      <c r="O565" s="68">
        <f t="shared" si="7"/>
        <v>0</v>
      </c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1:35" ht="21.75" customHeight="1">
      <c r="A566" s="103">
        <v>5</v>
      </c>
      <c r="B566" s="104" t="s">
        <v>885</v>
      </c>
      <c r="C566" s="106">
        <v>3</v>
      </c>
      <c r="D566" s="106">
        <v>2</v>
      </c>
      <c r="E566" s="106">
        <v>0</v>
      </c>
      <c r="F566" s="106">
        <v>0</v>
      </c>
      <c r="G566" s="106">
        <v>0</v>
      </c>
      <c r="H566" s="197">
        <v>5</v>
      </c>
      <c r="I566" s="103"/>
      <c r="J566" s="103"/>
      <c r="K566" s="105"/>
      <c r="L566" s="58"/>
      <c r="M566" s="58"/>
      <c r="N566" s="68">
        <f t="shared" si="6"/>
        <v>0</v>
      </c>
      <c r="O566" s="68">
        <f t="shared" si="7"/>
        <v>5</v>
      </c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</row>
    <row r="567" spans="1:35" ht="21.75" hidden="1" customHeight="1">
      <c r="A567" s="97"/>
      <c r="B567" s="98" t="s">
        <v>626</v>
      </c>
      <c r="C567" s="100">
        <v>1</v>
      </c>
      <c r="D567" s="100">
        <v>0</v>
      </c>
      <c r="E567" s="100">
        <v>0</v>
      </c>
      <c r="F567" s="100">
        <v>0</v>
      </c>
      <c r="G567" s="100">
        <v>0</v>
      </c>
      <c r="H567" s="156">
        <v>1</v>
      </c>
      <c r="I567" s="97"/>
      <c r="J567" s="97"/>
      <c r="K567" s="99"/>
      <c r="L567" s="8">
        <v>3479900011288</v>
      </c>
      <c r="M567" s="8">
        <v>3479900011288</v>
      </c>
      <c r="N567" s="68">
        <f t="shared" si="6"/>
        <v>1</v>
      </c>
      <c r="O567" s="68">
        <f t="shared" si="7"/>
        <v>0</v>
      </c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1:35" ht="21.75" hidden="1" customHeight="1">
      <c r="A568" s="97"/>
      <c r="B568" s="98" t="s">
        <v>621</v>
      </c>
      <c r="C568" s="100">
        <v>1</v>
      </c>
      <c r="D568" s="100">
        <v>0</v>
      </c>
      <c r="E568" s="100">
        <v>0</v>
      </c>
      <c r="F568" s="100">
        <v>0</v>
      </c>
      <c r="G568" s="100">
        <v>0</v>
      </c>
      <c r="H568" s="156">
        <v>1</v>
      </c>
      <c r="I568" s="97"/>
      <c r="J568" s="97"/>
      <c r="K568" s="99"/>
      <c r="L568" s="8">
        <v>3440600645577</v>
      </c>
      <c r="M568" s="8">
        <v>3440600645577</v>
      </c>
      <c r="N568" s="68">
        <f t="shared" si="6"/>
        <v>1</v>
      </c>
      <c r="O568" s="68">
        <f t="shared" si="7"/>
        <v>0</v>
      </c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1:35" ht="21.75" hidden="1" customHeight="1">
      <c r="A569" s="97"/>
      <c r="B569" s="98" t="s">
        <v>822</v>
      </c>
      <c r="C569" s="100">
        <v>1</v>
      </c>
      <c r="D569" s="100">
        <v>0</v>
      </c>
      <c r="E569" s="100">
        <v>0</v>
      </c>
      <c r="F569" s="100">
        <v>0</v>
      </c>
      <c r="G569" s="100">
        <v>0</v>
      </c>
      <c r="H569" s="156">
        <v>1</v>
      </c>
      <c r="I569" s="97"/>
      <c r="J569" s="97"/>
      <c r="K569" s="99"/>
      <c r="L569" s="8">
        <v>3470400531047</v>
      </c>
      <c r="M569" s="8">
        <v>3470400531047</v>
      </c>
      <c r="N569" s="68">
        <f t="shared" si="6"/>
        <v>1</v>
      </c>
      <c r="O569" s="68">
        <f t="shared" si="7"/>
        <v>0</v>
      </c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1:35" ht="21.75" hidden="1" customHeight="1">
      <c r="A570" s="97"/>
      <c r="B570" s="98" t="s">
        <v>637</v>
      </c>
      <c r="C570" s="100">
        <v>0</v>
      </c>
      <c r="D570" s="100">
        <v>1</v>
      </c>
      <c r="E570" s="100">
        <v>0</v>
      </c>
      <c r="F570" s="100">
        <v>0</v>
      </c>
      <c r="G570" s="100">
        <v>0</v>
      </c>
      <c r="H570" s="156">
        <v>1</v>
      </c>
      <c r="I570" s="97"/>
      <c r="J570" s="97"/>
      <c r="K570" s="99"/>
      <c r="L570" s="8">
        <v>5470300023402</v>
      </c>
      <c r="M570" s="8">
        <v>5470300023402</v>
      </c>
      <c r="N570" s="68">
        <f t="shared" si="6"/>
        <v>1</v>
      </c>
      <c r="O570" s="68">
        <f t="shared" si="7"/>
        <v>0</v>
      </c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1:35" ht="21.75" hidden="1" customHeight="1">
      <c r="A571" s="97"/>
      <c r="B571" s="98" t="s">
        <v>636</v>
      </c>
      <c r="C571" s="100">
        <v>0</v>
      </c>
      <c r="D571" s="100">
        <v>1</v>
      </c>
      <c r="E571" s="100">
        <v>0</v>
      </c>
      <c r="F571" s="100">
        <v>0</v>
      </c>
      <c r="G571" s="100">
        <v>0</v>
      </c>
      <c r="H571" s="156">
        <v>1</v>
      </c>
      <c r="I571" s="97"/>
      <c r="J571" s="97"/>
      <c r="K571" s="99"/>
      <c r="L571" s="8">
        <v>5470100007535</v>
      </c>
      <c r="M571" s="8">
        <v>5470100007535</v>
      </c>
      <c r="N571" s="68">
        <f t="shared" si="6"/>
        <v>1</v>
      </c>
      <c r="O571" s="68">
        <f t="shared" si="7"/>
        <v>0</v>
      </c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1:35" ht="21.75" customHeight="1">
      <c r="A572" s="103">
        <v>6</v>
      </c>
      <c r="B572" s="104" t="s">
        <v>886</v>
      </c>
      <c r="C572" s="106">
        <v>2</v>
      </c>
      <c r="D572" s="106">
        <v>1</v>
      </c>
      <c r="E572" s="106">
        <v>0</v>
      </c>
      <c r="F572" s="106">
        <v>0</v>
      </c>
      <c r="G572" s="106">
        <v>1</v>
      </c>
      <c r="H572" s="197">
        <v>4</v>
      </c>
      <c r="I572" s="103"/>
      <c r="J572" s="103"/>
      <c r="K572" s="105"/>
      <c r="L572" s="58"/>
      <c r="M572" s="58"/>
      <c r="N572" s="68">
        <f t="shared" si="6"/>
        <v>0</v>
      </c>
      <c r="O572" s="68">
        <f t="shared" si="7"/>
        <v>4</v>
      </c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</row>
    <row r="573" spans="1:35" ht="21.75" hidden="1" customHeight="1">
      <c r="A573" s="97"/>
      <c r="B573" s="98" t="s">
        <v>823</v>
      </c>
      <c r="C573" s="100">
        <v>1</v>
      </c>
      <c r="D573" s="100">
        <v>0</v>
      </c>
      <c r="E573" s="100">
        <v>0</v>
      </c>
      <c r="F573" s="100">
        <v>0</v>
      </c>
      <c r="G573" s="100">
        <v>0</v>
      </c>
      <c r="H573" s="156">
        <v>1</v>
      </c>
      <c r="I573" s="97"/>
      <c r="J573" s="97"/>
      <c r="K573" s="99"/>
      <c r="L573" s="8">
        <v>3341600878000</v>
      </c>
      <c r="M573" s="8">
        <v>3341600878000</v>
      </c>
      <c r="N573" s="68">
        <f t="shared" si="6"/>
        <v>1</v>
      </c>
      <c r="O573" s="68">
        <f t="shared" si="7"/>
        <v>0</v>
      </c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1:35" ht="21.75" hidden="1" customHeight="1">
      <c r="A574" s="97"/>
      <c r="B574" s="98" t="s">
        <v>824</v>
      </c>
      <c r="C574" s="100">
        <v>1</v>
      </c>
      <c r="D574" s="100">
        <v>0</v>
      </c>
      <c r="E574" s="100">
        <v>0</v>
      </c>
      <c r="F574" s="100">
        <v>0</v>
      </c>
      <c r="G574" s="100">
        <v>0</v>
      </c>
      <c r="H574" s="156">
        <v>1</v>
      </c>
      <c r="I574" s="97"/>
      <c r="J574" s="97"/>
      <c r="K574" s="99"/>
      <c r="L574" s="8">
        <v>3480600279449</v>
      </c>
      <c r="M574" s="8">
        <v>3480600279449</v>
      </c>
      <c r="N574" s="68">
        <f t="shared" si="6"/>
        <v>1</v>
      </c>
      <c r="O574" s="68">
        <f t="shared" si="7"/>
        <v>0</v>
      </c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1:35" ht="21.75" hidden="1" customHeight="1">
      <c r="A575" s="97"/>
      <c r="B575" s="98" t="s">
        <v>825</v>
      </c>
      <c r="C575" s="100">
        <v>0</v>
      </c>
      <c r="D575" s="100">
        <v>0</v>
      </c>
      <c r="E575" s="100">
        <v>0</v>
      </c>
      <c r="F575" s="100">
        <v>0</v>
      </c>
      <c r="G575" s="100">
        <v>1</v>
      </c>
      <c r="H575" s="156">
        <v>1</v>
      </c>
      <c r="I575" s="97"/>
      <c r="J575" s="97"/>
      <c r="K575" s="99"/>
      <c r="L575" s="8">
        <v>3760200329594</v>
      </c>
      <c r="M575" s="8">
        <v>3760200329594</v>
      </c>
      <c r="N575" s="68">
        <f t="shared" si="6"/>
        <v>1</v>
      </c>
      <c r="O575" s="68">
        <f t="shared" si="7"/>
        <v>0</v>
      </c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1:35" ht="21.75" hidden="1" customHeight="1">
      <c r="A576" s="97"/>
      <c r="B576" s="98" t="s">
        <v>670</v>
      </c>
      <c r="C576" s="100">
        <v>0</v>
      </c>
      <c r="D576" s="100">
        <v>1</v>
      </c>
      <c r="E576" s="100">
        <v>0</v>
      </c>
      <c r="F576" s="100">
        <v>0</v>
      </c>
      <c r="G576" s="100">
        <v>0</v>
      </c>
      <c r="H576" s="156">
        <v>1</v>
      </c>
      <c r="I576" s="97"/>
      <c r="J576" s="97"/>
      <c r="K576" s="99"/>
      <c r="L576" s="8">
        <v>1470500031571</v>
      </c>
      <c r="M576" s="8">
        <v>1470500031571</v>
      </c>
      <c r="N576" s="68">
        <f t="shared" si="6"/>
        <v>1</v>
      </c>
      <c r="O576" s="68">
        <f t="shared" si="7"/>
        <v>0</v>
      </c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1:35" ht="21.75" hidden="1" customHeight="1">
      <c r="A577" s="97"/>
      <c r="B577" s="98" t="s">
        <v>383</v>
      </c>
      <c r="C577" s="100"/>
      <c r="D577" s="100"/>
      <c r="E577" s="100"/>
      <c r="F577" s="100"/>
      <c r="G577" s="100"/>
      <c r="H577" s="156">
        <v>0</v>
      </c>
      <c r="I577" s="97"/>
      <c r="J577" s="97"/>
      <c r="K577" s="99"/>
      <c r="L577" s="8">
        <v>3100601307031</v>
      </c>
      <c r="M577" s="8"/>
      <c r="N577" s="68">
        <f t="shared" si="6"/>
        <v>0</v>
      </c>
      <c r="O577" s="68">
        <f t="shared" si="7"/>
        <v>0</v>
      </c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1:35" ht="21.75" customHeight="1">
      <c r="A578" s="103">
        <v>7</v>
      </c>
      <c r="B578" s="104" t="s">
        <v>887</v>
      </c>
      <c r="C578" s="106">
        <v>0</v>
      </c>
      <c r="D578" s="106">
        <v>0</v>
      </c>
      <c r="E578" s="106">
        <v>0</v>
      </c>
      <c r="F578" s="106">
        <v>0</v>
      </c>
      <c r="G578" s="106">
        <v>3</v>
      </c>
      <c r="H578" s="197">
        <v>3</v>
      </c>
      <c r="I578" s="103"/>
      <c r="J578" s="103"/>
      <c r="K578" s="105"/>
      <c r="L578" s="58"/>
      <c r="M578" s="58"/>
      <c r="N578" s="68">
        <f t="shared" si="6"/>
        <v>0</v>
      </c>
      <c r="O578" s="68">
        <f t="shared" si="7"/>
        <v>3</v>
      </c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</row>
    <row r="579" spans="1:35" ht="21.75" hidden="1" customHeight="1">
      <c r="A579" s="97"/>
      <c r="B579" s="98" t="s">
        <v>826</v>
      </c>
      <c r="C579" s="100">
        <v>0</v>
      </c>
      <c r="D579" s="100">
        <v>0</v>
      </c>
      <c r="E579" s="100">
        <v>0</v>
      </c>
      <c r="F579" s="100">
        <v>0</v>
      </c>
      <c r="G579" s="100">
        <v>1</v>
      </c>
      <c r="H579" s="156">
        <v>1</v>
      </c>
      <c r="I579" s="97"/>
      <c r="J579" s="97"/>
      <c r="K579" s="99" t="s">
        <v>51</v>
      </c>
      <c r="L579" s="8">
        <v>3600101120426</v>
      </c>
      <c r="M579" s="8">
        <v>3600101120426</v>
      </c>
      <c r="N579" s="68">
        <f t="shared" si="6"/>
        <v>1</v>
      </c>
      <c r="O579" s="68">
        <f t="shared" si="7"/>
        <v>0</v>
      </c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1:35" ht="21.75" hidden="1" customHeight="1">
      <c r="A580" s="97"/>
      <c r="B580" s="98" t="s">
        <v>828</v>
      </c>
      <c r="C580" s="100">
        <v>0</v>
      </c>
      <c r="D580" s="100">
        <v>0</v>
      </c>
      <c r="E580" s="100">
        <v>0</v>
      </c>
      <c r="F580" s="100">
        <v>0</v>
      </c>
      <c r="G580" s="100">
        <v>1</v>
      </c>
      <c r="H580" s="156">
        <v>1</v>
      </c>
      <c r="I580" s="97"/>
      <c r="J580" s="97"/>
      <c r="K580" s="99" t="s">
        <v>51</v>
      </c>
      <c r="L580" s="8">
        <v>3489900110201</v>
      </c>
      <c r="M580" s="8">
        <v>3489900110201</v>
      </c>
      <c r="N580" s="68">
        <f t="shared" si="6"/>
        <v>1</v>
      </c>
      <c r="O580" s="68">
        <f t="shared" si="7"/>
        <v>0</v>
      </c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1:35" ht="21.75" hidden="1" customHeight="1">
      <c r="A581" s="97"/>
      <c r="B581" s="98" t="s">
        <v>829</v>
      </c>
      <c r="C581" s="100">
        <v>0</v>
      </c>
      <c r="D581" s="100">
        <v>0</v>
      </c>
      <c r="E581" s="100">
        <v>0</v>
      </c>
      <c r="F581" s="100">
        <v>0</v>
      </c>
      <c r="G581" s="100">
        <v>1</v>
      </c>
      <c r="H581" s="156">
        <v>1</v>
      </c>
      <c r="I581" s="97"/>
      <c r="J581" s="97"/>
      <c r="K581" s="99"/>
      <c r="L581" s="8">
        <v>3479900192258</v>
      </c>
      <c r="M581" s="8">
        <v>3479900192258</v>
      </c>
      <c r="N581" s="68">
        <f t="shared" si="6"/>
        <v>1</v>
      </c>
      <c r="O581" s="68">
        <f t="shared" si="7"/>
        <v>0</v>
      </c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1:35" ht="21.75" hidden="1" customHeight="1">
      <c r="A582" s="97"/>
      <c r="B582" s="98" t="s">
        <v>825</v>
      </c>
      <c r="C582" s="100"/>
      <c r="D582" s="100"/>
      <c r="E582" s="100"/>
      <c r="F582" s="100"/>
      <c r="G582" s="100"/>
      <c r="H582" s="156">
        <v>0</v>
      </c>
      <c r="I582" s="97"/>
      <c r="J582" s="97"/>
      <c r="K582" s="99"/>
      <c r="L582" s="8">
        <v>3760200329594</v>
      </c>
      <c r="M582" s="8"/>
      <c r="N582" s="68">
        <f t="shared" si="6"/>
        <v>0</v>
      </c>
      <c r="O582" s="68">
        <f t="shared" si="7"/>
        <v>0</v>
      </c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1:35" ht="21.75" hidden="1" customHeight="1">
      <c r="A583" s="97"/>
      <c r="B583" s="98" t="s">
        <v>830</v>
      </c>
      <c r="C583" s="100"/>
      <c r="D583" s="100"/>
      <c r="E583" s="100"/>
      <c r="F583" s="100"/>
      <c r="G583" s="100"/>
      <c r="H583" s="156">
        <v>0</v>
      </c>
      <c r="I583" s="153">
        <v>2565</v>
      </c>
      <c r="J583" s="97"/>
      <c r="K583" s="99"/>
      <c r="L583" s="8">
        <v>3490200167481</v>
      </c>
      <c r="M583" s="8"/>
      <c r="N583" s="68">
        <f t="shared" si="6"/>
        <v>0</v>
      </c>
      <c r="O583" s="68">
        <f t="shared" si="7"/>
        <v>0</v>
      </c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1:35" ht="21.75" customHeight="1">
      <c r="A584" s="103">
        <v>8</v>
      </c>
      <c r="B584" s="104" t="s">
        <v>888</v>
      </c>
      <c r="C584" s="106">
        <v>2</v>
      </c>
      <c r="D584" s="106">
        <v>1</v>
      </c>
      <c r="E584" s="106">
        <v>0</v>
      </c>
      <c r="F584" s="106">
        <v>0</v>
      </c>
      <c r="G584" s="106">
        <v>0</v>
      </c>
      <c r="H584" s="197">
        <v>3</v>
      </c>
      <c r="I584" s="103"/>
      <c r="J584" s="103"/>
      <c r="K584" s="105"/>
      <c r="L584" s="58"/>
      <c r="M584" s="58"/>
      <c r="N584" s="68">
        <f t="shared" si="6"/>
        <v>0</v>
      </c>
      <c r="O584" s="68">
        <f t="shared" si="7"/>
        <v>3</v>
      </c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</row>
    <row r="585" spans="1:35" ht="21.75" hidden="1" customHeight="1">
      <c r="A585" s="97"/>
      <c r="B585" s="98" t="s">
        <v>830</v>
      </c>
      <c r="C585" s="100">
        <v>1</v>
      </c>
      <c r="D585" s="100">
        <v>0</v>
      </c>
      <c r="E585" s="100">
        <v>0</v>
      </c>
      <c r="F585" s="100">
        <v>0</v>
      </c>
      <c r="G585" s="100">
        <v>0</v>
      </c>
      <c r="H585" s="156">
        <v>1</v>
      </c>
      <c r="I585" s="97"/>
      <c r="J585" s="97"/>
      <c r="K585" s="99"/>
      <c r="L585" s="8">
        <v>3490200167481</v>
      </c>
      <c r="M585" s="8">
        <v>3490200167481</v>
      </c>
      <c r="N585" s="68">
        <f t="shared" si="6"/>
        <v>1</v>
      </c>
      <c r="O585" s="68">
        <f t="shared" si="7"/>
        <v>0</v>
      </c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1:35" ht="21.75" hidden="1" customHeight="1">
      <c r="A586" s="97"/>
      <c r="B586" s="98" t="s">
        <v>664</v>
      </c>
      <c r="C586" s="100">
        <v>1</v>
      </c>
      <c r="D586" s="100">
        <v>0</v>
      </c>
      <c r="E586" s="100">
        <v>0</v>
      </c>
      <c r="F586" s="100">
        <v>0</v>
      </c>
      <c r="G586" s="100">
        <v>0</v>
      </c>
      <c r="H586" s="156">
        <v>1</v>
      </c>
      <c r="I586" s="97"/>
      <c r="J586" s="97"/>
      <c r="K586" s="99"/>
      <c r="L586" s="8">
        <v>3341000423150</v>
      </c>
      <c r="M586" s="8">
        <v>3341000423150</v>
      </c>
      <c r="N586" s="68">
        <f t="shared" si="6"/>
        <v>1</v>
      </c>
      <c r="O586" s="68">
        <f t="shared" si="7"/>
        <v>0</v>
      </c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1:35" ht="21.75" hidden="1" customHeight="1">
      <c r="A587" s="97"/>
      <c r="B587" s="98" t="s">
        <v>545</v>
      </c>
      <c r="C587" s="100"/>
      <c r="D587" s="100"/>
      <c r="E587" s="100"/>
      <c r="F587" s="100"/>
      <c r="G587" s="100"/>
      <c r="H587" s="156">
        <v>0</v>
      </c>
      <c r="I587" s="97"/>
      <c r="J587" s="97"/>
      <c r="K587" s="99"/>
      <c r="L587" s="8">
        <v>3490500307793</v>
      </c>
      <c r="M587" s="8"/>
      <c r="N587" s="68">
        <f t="shared" si="6"/>
        <v>0</v>
      </c>
      <c r="O587" s="68">
        <f t="shared" si="7"/>
        <v>0</v>
      </c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1:35" ht="21.75" hidden="1" customHeight="1">
      <c r="A588" s="97"/>
      <c r="B588" s="98" t="s">
        <v>673</v>
      </c>
      <c r="C588" s="100">
        <v>0</v>
      </c>
      <c r="D588" s="100">
        <v>1</v>
      </c>
      <c r="E588" s="100">
        <v>0</v>
      </c>
      <c r="F588" s="100">
        <v>0</v>
      </c>
      <c r="G588" s="100">
        <v>0</v>
      </c>
      <c r="H588" s="156">
        <v>1</v>
      </c>
      <c r="I588" s="97"/>
      <c r="J588" s="97"/>
      <c r="K588" s="99"/>
      <c r="L588" s="8">
        <v>3480800393741</v>
      </c>
      <c r="M588" s="8">
        <v>3480800393741</v>
      </c>
      <c r="N588" s="68">
        <f t="shared" si="6"/>
        <v>1</v>
      </c>
      <c r="O588" s="68">
        <f t="shared" si="7"/>
        <v>0</v>
      </c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1:35" ht="21.75" customHeight="1">
      <c r="A589" s="103">
        <v>9</v>
      </c>
      <c r="B589" s="104" t="s">
        <v>889</v>
      </c>
      <c r="C589" s="106">
        <v>0</v>
      </c>
      <c r="D589" s="106">
        <v>2</v>
      </c>
      <c r="E589" s="106">
        <v>0</v>
      </c>
      <c r="F589" s="106">
        <v>0</v>
      </c>
      <c r="G589" s="106">
        <v>0</v>
      </c>
      <c r="H589" s="197">
        <v>2</v>
      </c>
      <c r="I589" s="103"/>
      <c r="J589" s="103"/>
      <c r="K589" s="105"/>
      <c r="L589" s="58"/>
      <c r="M589" s="58"/>
      <c r="N589" s="68">
        <f t="shared" si="6"/>
        <v>0</v>
      </c>
      <c r="O589" s="68">
        <f t="shared" si="7"/>
        <v>2</v>
      </c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</row>
    <row r="590" spans="1:35" ht="21.75" hidden="1" customHeight="1">
      <c r="A590" s="97"/>
      <c r="B590" s="98" t="s">
        <v>664</v>
      </c>
      <c r="C590" s="100"/>
      <c r="D590" s="100"/>
      <c r="E590" s="100"/>
      <c r="F590" s="100"/>
      <c r="G590" s="100"/>
      <c r="H590" s="156">
        <v>0</v>
      </c>
      <c r="I590" s="97"/>
      <c r="J590" s="97"/>
      <c r="K590" s="99"/>
      <c r="L590" s="8">
        <v>3341000423150</v>
      </c>
      <c r="M590" s="8"/>
      <c r="N590" s="68">
        <f t="shared" si="6"/>
        <v>0</v>
      </c>
      <c r="O590" s="68">
        <f t="shared" si="7"/>
        <v>0</v>
      </c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1:35" ht="21.75" hidden="1" customHeight="1">
      <c r="A591" s="97"/>
      <c r="B591" s="98" t="s">
        <v>830</v>
      </c>
      <c r="C591" s="100"/>
      <c r="D591" s="100"/>
      <c r="E591" s="100"/>
      <c r="F591" s="100"/>
      <c r="G591" s="100"/>
      <c r="H591" s="156">
        <v>0</v>
      </c>
      <c r="I591" s="97"/>
      <c r="J591" s="97"/>
      <c r="K591" s="99"/>
      <c r="L591" s="8">
        <v>3490200167481</v>
      </c>
      <c r="M591" s="8"/>
      <c r="N591" s="68">
        <f t="shared" si="6"/>
        <v>0</v>
      </c>
      <c r="O591" s="68">
        <f t="shared" si="7"/>
        <v>0</v>
      </c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1:35" ht="21.75" hidden="1" customHeight="1">
      <c r="A592" s="97"/>
      <c r="B592" s="98" t="s">
        <v>673</v>
      </c>
      <c r="C592" s="100"/>
      <c r="D592" s="100"/>
      <c r="E592" s="100"/>
      <c r="F592" s="100"/>
      <c r="G592" s="100"/>
      <c r="H592" s="156">
        <v>0</v>
      </c>
      <c r="I592" s="97"/>
      <c r="J592" s="97"/>
      <c r="K592" s="99"/>
      <c r="L592" s="8">
        <v>3480800393741</v>
      </c>
      <c r="M592" s="8"/>
      <c r="N592" s="68">
        <f t="shared" si="6"/>
        <v>0</v>
      </c>
      <c r="O592" s="68">
        <f t="shared" si="7"/>
        <v>0</v>
      </c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1:35" ht="21.75" hidden="1" customHeight="1">
      <c r="A593" s="97"/>
      <c r="B593" s="98" t="s">
        <v>831</v>
      </c>
      <c r="C593" s="100">
        <v>0</v>
      </c>
      <c r="D593" s="100">
        <v>1</v>
      </c>
      <c r="E593" s="100">
        <v>0</v>
      </c>
      <c r="F593" s="100">
        <v>0</v>
      </c>
      <c r="G593" s="100">
        <v>0</v>
      </c>
      <c r="H593" s="156">
        <v>1</v>
      </c>
      <c r="I593" s="97"/>
      <c r="J593" s="97"/>
      <c r="K593" s="99"/>
      <c r="L593" s="8">
        <v>3349800184718</v>
      </c>
      <c r="M593" s="8">
        <v>3349800184718</v>
      </c>
      <c r="N593" s="68">
        <f t="shared" si="6"/>
        <v>1</v>
      </c>
      <c r="O593" s="68">
        <f t="shared" si="7"/>
        <v>0</v>
      </c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1:35" ht="21.75" hidden="1" customHeight="1">
      <c r="A594" s="97"/>
      <c r="B594" s="98" t="s">
        <v>672</v>
      </c>
      <c r="C594" s="100">
        <v>0</v>
      </c>
      <c r="D594" s="100">
        <v>1</v>
      </c>
      <c r="E594" s="100">
        <v>0</v>
      </c>
      <c r="F594" s="100">
        <v>0</v>
      </c>
      <c r="G594" s="100">
        <v>0</v>
      </c>
      <c r="H594" s="156">
        <v>1</v>
      </c>
      <c r="I594" s="97"/>
      <c r="J594" s="97"/>
      <c r="K594" s="99"/>
      <c r="L594" s="8">
        <v>3470500102628</v>
      </c>
      <c r="M594" s="8">
        <v>3470500102628</v>
      </c>
      <c r="N594" s="68">
        <f t="shared" si="6"/>
        <v>1</v>
      </c>
      <c r="O594" s="68">
        <f t="shared" si="7"/>
        <v>0</v>
      </c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1:35" ht="21.75" customHeight="1">
      <c r="A595" s="103">
        <v>10</v>
      </c>
      <c r="B595" s="104" t="s">
        <v>890</v>
      </c>
      <c r="C595" s="106">
        <v>0</v>
      </c>
      <c r="D595" s="106">
        <v>0</v>
      </c>
      <c r="E595" s="106">
        <v>0</v>
      </c>
      <c r="F595" s="106">
        <v>0</v>
      </c>
      <c r="G595" s="106">
        <v>0</v>
      </c>
      <c r="H595" s="197">
        <v>0</v>
      </c>
      <c r="I595" s="103"/>
      <c r="J595" s="103"/>
      <c r="K595" s="105"/>
      <c r="L595" s="58"/>
      <c r="M595" s="58"/>
      <c r="N595" s="68">
        <f t="shared" si="6"/>
        <v>0</v>
      </c>
      <c r="O595" s="68">
        <f t="shared" si="7"/>
        <v>0</v>
      </c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</row>
    <row r="596" spans="1:35" ht="21.75" hidden="1" customHeight="1">
      <c r="A596" s="97"/>
      <c r="B596" s="98" t="s">
        <v>823</v>
      </c>
      <c r="C596" s="100"/>
      <c r="D596" s="100"/>
      <c r="E596" s="100"/>
      <c r="F596" s="100"/>
      <c r="G596" s="100"/>
      <c r="H596" s="156">
        <v>0</v>
      </c>
      <c r="I596" s="97"/>
      <c r="J596" s="97"/>
      <c r="K596" s="99"/>
      <c r="L596" s="8">
        <v>3341600878000</v>
      </c>
      <c r="M596" s="8"/>
      <c r="N596" s="68">
        <f t="shared" si="6"/>
        <v>0</v>
      </c>
      <c r="O596" s="68">
        <f t="shared" si="7"/>
        <v>0</v>
      </c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1:35" ht="21.75" hidden="1" customHeight="1">
      <c r="A597" s="97"/>
      <c r="B597" s="98" t="s">
        <v>824</v>
      </c>
      <c r="C597" s="100"/>
      <c r="D597" s="100"/>
      <c r="E597" s="100"/>
      <c r="F597" s="100"/>
      <c r="G597" s="100"/>
      <c r="H597" s="156">
        <v>0</v>
      </c>
      <c r="I597" s="97"/>
      <c r="J597" s="97"/>
      <c r="K597" s="99"/>
      <c r="L597" s="8">
        <v>3480600279449</v>
      </c>
      <c r="M597" s="8"/>
      <c r="N597" s="68">
        <f t="shared" si="6"/>
        <v>0</v>
      </c>
      <c r="O597" s="68">
        <f t="shared" si="7"/>
        <v>0</v>
      </c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1:35" ht="21.75" hidden="1" customHeight="1">
      <c r="A598" s="97"/>
      <c r="B598" s="98" t="s">
        <v>825</v>
      </c>
      <c r="C598" s="100"/>
      <c r="D598" s="100"/>
      <c r="E598" s="100"/>
      <c r="F598" s="100"/>
      <c r="G598" s="100"/>
      <c r="H598" s="156">
        <v>0</v>
      </c>
      <c r="I598" s="97"/>
      <c r="J598" s="97"/>
      <c r="K598" s="99"/>
      <c r="L598" s="8">
        <v>3760200329594</v>
      </c>
      <c r="M598" s="8"/>
      <c r="N598" s="68">
        <f t="shared" si="6"/>
        <v>0</v>
      </c>
      <c r="O598" s="68">
        <f t="shared" si="7"/>
        <v>0</v>
      </c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1:35" ht="21.75" hidden="1" customHeight="1">
      <c r="A599" s="97"/>
      <c r="B599" s="98" t="s">
        <v>383</v>
      </c>
      <c r="C599" s="100"/>
      <c r="D599" s="100"/>
      <c r="E599" s="100"/>
      <c r="F599" s="100"/>
      <c r="G599" s="100"/>
      <c r="H599" s="156">
        <v>0</v>
      </c>
      <c r="I599" s="97"/>
      <c r="J599" s="97"/>
      <c r="K599" s="99"/>
      <c r="L599" s="8">
        <v>3100601307031</v>
      </c>
      <c r="M599" s="8"/>
      <c r="N599" s="68">
        <f t="shared" si="6"/>
        <v>0</v>
      </c>
      <c r="O599" s="68">
        <f t="shared" si="7"/>
        <v>0</v>
      </c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1:35" ht="21.75" customHeight="1">
      <c r="A600" s="103">
        <v>11</v>
      </c>
      <c r="B600" s="104" t="s">
        <v>891</v>
      </c>
      <c r="C600" s="106">
        <v>3</v>
      </c>
      <c r="D600" s="106">
        <v>2</v>
      </c>
      <c r="E600" s="106">
        <v>0</v>
      </c>
      <c r="F600" s="106">
        <v>0</v>
      </c>
      <c r="G600" s="106">
        <v>0</v>
      </c>
      <c r="H600" s="197">
        <v>5</v>
      </c>
      <c r="I600" s="103"/>
      <c r="J600" s="103"/>
      <c r="K600" s="105"/>
      <c r="L600" s="58"/>
      <c r="M600" s="58"/>
      <c r="N600" s="68">
        <f t="shared" si="6"/>
        <v>0</v>
      </c>
      <c r="O600" s="68">
        <f t="shared" si="7"/>
        <v>5</v>
      </c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</row>
    <row r="601" spans="1:35" ht="21.75" hidden="1" customHeight="1">
      <c r="A601" s="97"/>
      <c r="B601" s="98" t="s">
        <v>832</v>
      </c>
      <c r="C601" s="100">
        <v>1</v>
      </c>
      <c r="D601" s="100">
        <v>0</v>
      </c>
      <c r="E601" s="100">
        <v>0</v>
      </c>
      <c r="F601" s="100">
        <v>0</v>
      </c>
      <c r="G601" s="100">
        <v>0</v>
      </c>
      <c r="H601" s="156">
        <v>1</v>
      </c>
      <c r="I601" s="97"/>
      <c r="J601" s="97"/>
      <c r="K601" s="99"/>
      <c r="L601" s="8">
        <v>3100700115360</v>
      </c>
      <c r="M601" s="8">
        <v>3100700115360</v>
      </c>
      <c r="N601" s="68">
        <f t="shared" si="6"/>
        <v>1</v>
      </c>
      <c r="O601" s="68">
        <f t="shared" si="7"/>
        <v>0</v>
      </c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1:35" ht="21.75" hidden="1" customHeight="1">
      <c r="A602" s="148"/>
      <c r="B602" s="149" t="s">
        <v>559</v>
      </c>
      <c r="C602" s="154">
        <v>1</v>
      </c>
      <c r="D602" s="151">
        <v>0</v>
      </c>
      <c r="E602" s="151">
        <v>0</v>
      </c>
      <c r="F602" s="151">
        <v>0</v>
      </c>
      <c r="G602" s="151">
        <v>0</v>
      </c>
      <c r="H602" s="196">
        <v>1</v>
      </c>
      <c r="I602" s="148"/>
      <c r="J602" s="148"/>
      <c r="K602" s="150" t="s">
        <v>373</v>
      </c>
      <c r="L602" s="92">
        <v>3350800776196</v>
      </c>
      <c r="M602" s="92">
        <v>3350800776196</v>
      </c>
      <c r="N602" s="152">
        <f t="shared" si="6"/>
        <v>1</v>
      </c>
      <c r="O602" s="152">
        <f t="shared" si="7"/>
        <v>0</v>
      </c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</row>
    <row r="603" spans="1:35" ht="21.75" hidden="1" customHeight="1">
      <c r="A603" s="97"/>
      <c r="B603" s="98" t="s">
        <v>612</v>
      </c>
      <c r="C603" s="100">
        <v>0</v>
      </c>
      <c r="D603" s="100">
        <v>1</v>
      </c>
      <c r="E603" s="100">
        <v>0</v>
      </c>
      <c r="F603" s="100">
        <v>0</v>
      </c>
      <c r="G603" s="100">
        <v>0</v>
      </c>
      <c r="H603" s="156">
        <v>1</v>
      </c>
      <c r="I603" s="97"/>
      <c r="J603" s="97"/>
      <c r="K603" s="99"/>
      <c r="L603" s="8">
        <v>3100500426884</v>
      </c>
      <c r="M603" s="8">
        <v>3100500426884</v>
      </c>
      <c r="N603" s="68">
        <f t="shared" si="6"/>
        <v>1</v>
      </c>
      <c r="O603" s="68">
        <f t="shared" si="7"/>
        <v>0</v>
      </c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1:35" ht="21.75" hidden="1" customHeight="1">
      <c r="A604" s="97"/>
      <c r="B604" s="98" t="s">
        <v>833</v>
      </c>
      <c r="C604" s="100">
        <v>1</v>
      </c>
      <c r="D604" s="100">
        <v>0</v>
      </c>
      <c r="E604" s="100">
        <v>0</v>
      </c>
      <c r="F604" s="100">
        <v>0</v>
      </c>
      <c r="G604" s="100">
        <v>0</v>
      </c>
      <c r="H604" s="156">
        <v>1</v>
      </c>
      <c r="I604" s="97"/>
      <c r="J604" s="97"/>
      <c r="K604" s="99"/>
      <c r="L604" s="8">
        <v>3410100749594</v>
      </c>
      <c r="M604" s="8">
        <v>3410100749594</v>
      </c>
      <c r="N604" s="68">
        <f t="shared" si="6"/>
        <v>1</v>
      </c>
      <c r="O604" s="68">
        <f t="shared" si="7"/>
        <v>0</v>
      </c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1:35" ht="21.75" hidden="1" customHeight="1">
      <c r="A605" s="148"/>
      <c r="B605" s="149" t="s">
        <v>569</v>
      </c>
      <c r="C605" s="151">
        <v>0</v>
      </c>
      <c r="D605" s="154">
        <v>1</v>
      </c>
      <c r="E605" s="151">
        <v>0</v>
      </c>
      <c r="F605" s="151">
        <v>0</v>
      </c>
      <c r="G605" s="151">
        <v>0</v>
      </c>
      <c r="H605" s="196">
        <v>1</v>
      </c>
      <c r="I605" s="148"/>
      <c r="J605" s="148"/>
      <c r="K605" s="150" t="s">
        <v>373</v>
      </c>
      <c r="L605" s="92">
        <v>3470600176496</v>
      </c>
      <c r="M605" s="92">
        <v>3470600176496</v>
      </c>
      <c r="N605" s="152">
        <f t="shared" si="6"/>
        <v>1</v>
      </c>
      <c r="O605" s="152">
        <f t="shared" si="7"/>
        <v>0</v>
      </c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</row>
    <row r="606" spans="1:35" ht="21.75" customHeight="1">
      <c r="A606" s="103">
        <v>12</v>
      </c>
      <c r="B606" s="104" t="s">
        <v>892</v>
      </c>
      <c r="C606" s="106">
        <v>1</v>
      </c>
      <c r="D606" s="106">
        <v>4</v>
      </c>
      <c r="E606" s="106">
        <v>0</v>
      </c>
      <c r="F606" s="106">
        <v>0</v>
      </c>
      <c r="G606" s="106">
        <v>0</v>
      </c>
      <c r="H606" s="197">
        <v>5</v>
      </c>
      <c r="I606" s="103"/>
      <c r="J606" s="103"/>
      <c r="K606" s="105"/>
      <c r="L606" s="58"/>
      <c r="M606" s="58"/>
      <c r="N606" s="68">
        <f t="shared" si="6"/>
        <v>0</v>
      </c>
      <c r="O606" s="68">
        <f t="shared" si="7"/>
        <v>5</v>
      </c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</row>
    <row r="607" spans="1:35" ht="21.75" hidden="1" customHeight="1">
      <c r="A607" s="97"/>
      <c r="B607" s="98" t="s">
        <v>633</v>
      </c>
      <c r="C607" s="100">
        <v>0</v>
      </c>
      <c r="D607" s="100">
        <v>1</v>
      </c>
      <c r="E607" s="100">
        <v>0</v>
      </c>
      <c r="F607" s="100">
        <v>0</v>
      </c>
      <c r="G607" s="100">
        <v>0</v>
      </c>
      <c r="H607" s="156">
        <v>1</v>
      </c>
      <c r="I607" s="97"/>
      <c r="J607" s="97"/>
      <c r="K607" s="99"/>
      <c r="L607" s="8">
        <v>3471201441481</v>
      </c>
      <c r="M607" s="8">
        <v>3471201441481</v>
      </c>
      <c r="N607" s="68">
        <f t="shared" si="6"/>
        <v>1</v>
      </c>
      <c r="O607" s="68">
        <f t="shared" si="7"/>
        <v>0</v>
      </c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1:35" ht="21.75" hidden="1" customHeight="1">
      <c r="A608" s="97"/>
      <c r="B608" s="98" t="s">
        <v>835</v>
      </c>
      <c r="C608" s="100">
        <v>1</v>
      </c>
      <c r="D608" s="100">
        <v>0</v>
      </c>
      <c r="E608" s="100">
        <v>0</v>
      </c>
      <c r="F608" s="100">
        <v>0</v>
      </c>
      <c r="G608" s="100">
        <v>0</v>
      </c>
      <c r="H608" s="156">
        <v>1</v>
      </c>
      <c r="I608" s="97"/>
      <c r="J608" s="97"/>
      <c r="K608" s="99"/>
      <c r="L608" s="8">
        <v>3480400352517</v>
      </c>
      <c r="M608" s="8">
        <v>3480400352517</v>
      </c>
      <c r="N608" s="68">
        <f t="shared" si="6"/>
        <v>1</v>
      </c>
      <c r="O608" s="68">
        <f t="shared" si="7"/>
        <v>0</v>
      </c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1:35" ht="21.75" hidden="1" customHeight="1">
      <c r="A609" s="97"/>
      <c r="B609" s="98" t="s">
        <v>630</v>
      </c>
      <c r="C609" s="100">
        <v>0</v>
      </c>
      <c r="D609" s="100">
        <v>1</v>
      </c>
      <c r="E609" s="100">
        <v>0</v>
      </c>
      <c r="F609" s="100">
        <v>0</v>
      </c>
      <c r="G609" s="100">
        <v>0</v>
      </c>
      <c r="H609" s="156">
        <v>1</v>
      </c>
      <c r="I609" s="97"/>
      <c r="J609" s="97"/>
      <c r="K609" s="99"/>
      <c r="L609" s="8">
        <v>1410400019692</v>
      </c>
      <c r="M609" s="8">
        <v>1410400019692</v>
      </c>
      <c r="N609" s="68">
        <f t="shared" si="6"/>
        <v>1</v>
      </c>
      <c r="O609" s="68">
        <f t="shared" si="7"/>
        <v>0</v>
      </c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1:35" ht="21.75" hidden="1" customHeight="1">
      <c r="A610" s="97"/>
      <c r="B610" s="98" t="s">
        <v>638</v>
      </c>
      <c r="C610" s="100">
        <v>0</v>
      </c>
      <c r="D610" s="100">
        <v>1</v>
      </c>
      <c r="E610" s="100">
        <v>0</v>
      </c>
      <c r="F610" s="100">
        <v>0</v>
      </c>
      <c r="G610" s="100">
        <v>0</v>
      </c>
      <c r="H610" s="156">
        <v>1</v>
      </c>
      <c r="I610" s="97"/>
      <c r="J610" s="97"/>
      <c r="K610" s="99"/>
      <c r="L610" s="8">
        <v>5471200075711</v>
      </c>
      <c r="M610" s="8">
        <v>5471200075711</v>
      </c>
      <c r="N610" s="68">
        <f t="shared" si="6"/>
        <v>1</v>
      </c>
      <c r="O610" s="68">
        <f t="shared" si="7"/>
        <v>0</v>
      </c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1:35" ht="21.75" hidden="1" customHeight="1">
      <c r="A611" s="97"/>
      <c r="B611" s="98" t="s">
        <v>634</v>
      </c>
      <c r="C611" s="100">
        <v>0</v>
      </c>
      <c r="D611" s="100">
        <v>1</v>
      </c>
      <c r="E611" s="100">
        <v>0</v>
      </c>
      <c r="F611" s="100">
        <v>0</v>
      </c>
      <c r="G611" s="100">
        <v>0</v>
      </c>
      <c r="H611" s="156">
        <v>1</v>
      </c>
      <c r="I611" s="97"/>
      <c r="J611" s="97"/>
      <c r="K611" s="99"/>
      <c r="L611" s="8">
        <v>3479900141891</v>
      </c>
      <c r="M611" s="8">
        <v>3479900141891</v>
      </c>
      <c r="N611" s="68">
        <f t="shared" si="6"/>
        <v>1</v>
      </c>
      <c r="O611" s="68">
        <f t="shared" si="7"/>
        <v>0</v>
      </c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1:35" ht="21.75" customHeight="1">
      <c r="A612" s="103">
        <v>13</v>
      </c>
      <c r="B612" s="104" t="s">
        <v>893</v>
      </c>
      <c r="C612" s="106">
        <v>0</v>
      </c>
      <c r="D612" s="106">
        <v>5</v>
      </c>
      <c r="E612" s="106">
        <v>0</v>
      </c>
      <c r="F612" s="106">
        <v>0</v>
      </c>
      <c r="G612" s="106">
        <v>0</v>
      </c>
      <c r="H612" s="197">
        <v>5</v>
      </c>
      <c r="I612" s="103"/>
      <c r="J612" s="103"/>
      <c r="K612" s="105"/>
      <c r="L612" s="58"/>
      <c r="M612" s="58"/>
      <c r="N612" s="68">
        <f t="shared" si="6"/>
        <v>0</v>
      </c>
      <c r="O612" s="68">
        <f t="shared" si="7"/>
        <v>5</v>
      </c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</row>
    <row r="613" spans="1:35" ht="21.75" hidden="1" customHeight="1">
      <c r="A613" s="97"/>
      <c r="B613" s="98" t="s">
        <v>836</v>
      </c>
      <c r="C613" s="100">
        <v>0</v>
      </c>
      <c r="D613" s="100">
        <v>1</v>
      </c>
      <c r="E613" s="100">
        <v>0</v>
      </c>
      <c r="F613" s="100">
        <v>0</v>
      </c>
      <c r="G613" s="100">
        <v>0</v>
      </c>
      <c r="H613" s="156">
        <v>1</v>
      </c>
      <c r="I613" s="97"/>
      <c r="J613" s="97"/>
      <c r="K613" s="99"/>
      <c r="L613" s="8">
        <v>3360200193092</v>
      </c>
      <c r="M613" s="8">
        <v>3360200193092</v>
      </c>
      <c r="N613" s="68">
        <f t="shared" si="6"/>
        <v>1</v>
      </c>
      <c r="O613" s="68">
        <f t="shared" si="7"/>
        <v>0</v>
      </c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1:35" ht="21.75" hidden="1" customHeight="1">
      <c r="A614" s="97"/>
      <c r="B614" s="98" t="s">
        <v>685</v>
      </c>
      <c r="C614" s="100">
        <v>0</v>
      </c>
      <c r="D614" s="100">
        <v>1</v>
      </c>
      <c r="E614" s="100">
        <v>0</v>
      </c>
      <c r="F614" s="100">
        <v>0</v>
      </c>
      <c r="G614" s="100">
        <v>0</v>
      </c>
      <c r="H614" s="156">
        <v>1</v>
      </c>
      <c r="I614" s="97"/>
      <c r="J614" s="97"/>
      <c r="K614" s="99"/>
      <c r="L614" s="8">
        <v>3470600110053</v>
      </c>
      <c r="M614" s="8">
        <v>3470600110053</v>
      </c>
      <c r="N614" s="68">
        <f t="shared" si="6"/>
        <v>1</v>
      </c>
      <c r="O614" s="68">
        <f t="shared" si="7"/>
        <v>0</v>
      </c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1:35" ht="21.75" hidden="1" customHeight="1">
      <c r="A615" s="97"/>
      <c r="B615" s="98" t="s">
        <v>678</v>
      </c>
      <c r="C615" s="100">
        <v>0</v>
      </c>
      <c r="D615" s="100">
        <v>1</v>
      </c>
      <c r="E615" s="100">
        <v>0</v>
      </c>
      <c r="F615" s="100">
        <v>0</v>
      </c>
      <c r="G615" s="100">
        <v>0</v>
      </c>
      <c r="H615" s="156">
        <v>1</v>
      </c>
      <c r="I615" s="97"/>
      <c r="J615" s="97"/>
      <c r="K615" s="99"/>
      <c r="L615" s="8">
        <v>1409900082642</v>
      </c>
      <c r="M615" s="8">
        <v>1409900082642</v>
      </c>
      <c r="N615" s="68">
        <f t="shared" si="6"/>
        <v>1</v>
      </c>
      <c r="O615" s="68">
        <f t="shared" si="7"/>
        <v>0</v>
      </c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1:35" ht="21.75" hidden="1" customHeight="1">
      <c r="A616" s="97"/>
      <c r="B616" s="98" t="s">
        <v>683</v>
      </c>
      <c r="C616" s="100">
        <v>0</v>
      </c>
      <c r="D616" s="100">
        <v>1</v>
      </c>
      <c r="E616" s="100">
        <v>0</v>
      </c>
      <c r="F616" s="100">
        <v>0</v>
      </c>
      <c r="G616" s="100">
        <v>0</v>
      </c>
      <c r="H616" s="156">
        <v>1</v>
      </c>
      <c r="I616" s="97"/>
      <c r="J616" s="97"/>
      <c r="K616" s="99"/>
      <c r="L616" s="8">
        <v>3400500238376</v>
      </c>
      <c r="M616" s="8">
        <v>3400500238376</v>
      </c>
      <c r="N616" s="68">
        <f t="shared" si="6"/>
        <v>1</v>
      </c>
      <c r="O616" s="68">
        <f t="shared" si="7"/>
        <v>0</v>
      </c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1:35" ht="21.75" hidden="1" customHeight="1">
      <c r="A617" s="97"/>
      <c r="B617" s="98" t="s">
        <v>680</v>
      </c>
      <c r="C617" s="100">
        <v>0</v>
      </c>
      <c r="D617" s="100">
        <v>1</v>
      </c>
      <c r="E617" s="100">
        <v>0</v>
      </c>
      <c r="F617" s="100">
        <v>0</v>
      </c>
      <c r="G617" s="100">
        <v>0</v>
      </c>
      <c r="H617" s="156">
        <v>1</v>
      </c>
      <c r="I617" s="97"/>
      <c r="J617" s="97"/>
      <c r="K617" s="99"/>
      <c r="L617" s="8">
        <v>3349800181603</v>
      </c>
      <c r="M617" s="8">
        <v>3349800181603</v>
      </c>
      <c r="N617" s="68">
        <f t="shared" si="6"/>
        <v>1</v>
      </c>
      <c r="O617" s="68">
        <f t="shared" si="7"/>
        <v>0</v>
      </c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1:35" ht="21.75" customHeight="1">
      <c r="A618" s="103">
        <v>14</v>
      </c>
      <c r="B618" s="104" t="s">
        <v>894</v>
      </c>
      <c r="C618" s="106">
        <v>1</v>
      </c>
      <c r="D618" s="106">
        <v>4</v>
      </c>
      <c r="E618" s="106">
        <v>0</v>
      </c>
      <c r="F618" s="106">
        <v>0</v>
      </c>
      <c r="G618" s="106">
        <v>0</v>
      </c>
      <c r="H618" s="197">
        <v>5</v>
      </c>
      <c r="I618" s="103"/>
      <c r="J618" s="103"/>
      <c r="K618" s="105"/>
      <c r="L618" s="58"/>
      <c r="M618" s="58"/>
      <c r="N618" s="68">
        <f t="shared" si="6"/>
        <v>0</v>
      </c>
      <c r="O618" s="68">
        <f t="shared" si="7"/>
        <v>5</v>
      </c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</row>
    <row r="619" spans="1:35" ht="21.75" hidden="1" customHeight="1">
      <c r="A619" s="97"/>
      <c r="B619" s="98" t="s">
        <v>695</v>
      </c>
      <c r="C619" s="100">
        <v>0</v>
      </c>
      <c r="D619" s="100">
        <v>1</v>
      </c>
      <c r="E619" s="100">
        <v>0</v>
      </c>
      <c r="F619" s="100">
        <v>0</v>
      </c>
      <c r="G619" s="100">
        <v>0</v>
      </c>
      <c r="H619" s="156">
        <v>1</v>
      </c>
      <c r="I619" s="97"/>
      <c r="J619" s="97"/>
      <c r="K619" s="99"/>
      <c r="L619" s="8">
        <v>3470100836519</v>
      </c>
      <c r="M619" s="8">
        <v>3470100836519</v>
      </c>
      <c r="N619" s="68">
        <f t="shared" si="6"/>
        <v>1</v>
      </c>
      <c r="O619" s="68">
        <f t="shared" si="7"/>
        <v>0</v>
      </c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1:35" ht="21.75" hidden="1" customHeight="1">
      <c r="A620" s="97"/>
      <c r="B620" s="98" t="s">
        <v>692</v>
      </c>
      <c r="C620" s="100">
        <v>0</v>
      </c>
      <c r="D620" s="100">
        <v>1</v>
      </c>
      <c r="E620" s="100">
        <v>0</v>
      </c>
      <c r="F620" s="100">
        <v>0</v>
      </c>
      <c r="G620" s="100">
        <v>0</v>
      </c>
      <c r="H620" s="156">
        <v>1</v>
      </c>
      <c r="I620" s="97"/>
      <c r="J620" s="97"/>
      <c r="K620" s="99"/>
      <c r="L620" s="8">
        <v>1479900006563</v>
      </c>
      <c r="M620" s="8">
        <v>1479900006563</v>
      </c>
      <c r="N620" s="68">
        <f t="shared" si="6"/>
        <v>1</v>
      </c>
      <c r="O620" s="68">
        <f t="shared" si="7"/>
        <v>0</v>
      </c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1:35" ht="21.75" hidden="1" customHeight="1">
      <c r="A621" s="97"/>
      <c r="B621" s="98" t="s">
        <v>698</v>
      </c>
      <c r="C621" s="100">
        <v>0</v>
      </c>
      <c r="D621" s="100">
        <v>1</v>
      </c>
      <c r="E621" s="100">
        <v>0</v>
      </c>
      <c r="F621" s="100">
        <v>0</v>
      </c>
      <c r="G621" s="100">
        <v>0</v>
      </c>
      <c r="H621" s="156">
        <v>1</v>
      </c>
      <c r="I621" s="97"/>
      <c r="J621" s="97"/>
      <c r="K621" s="99"/>
      <c r="L621" s="8">
        <v>3479900219717</v>
      </c>
      <c r="M621" s="8">
        <v>3479900219717</v>
      </c>
      <c r="N621" s="68">
        <f t="shared" si="6"/>
        <v>1</v>
      </c>
      <c r="O621" s="68">
        <f t="shared" si="7"/>
        <v>0</v>
      </c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1:35" ht="21.75" hidden="1" customHeight="1">
      <c r="A622" s="97"/>
      <c r="B622" s="98" t="s">
        <v>837</v>
      </c>
      <c r="C622" s="100">
        <v>1</v>
      </c>
      <c r="D622" s="100">
        <v>0</v>
      </c>
      <c r="E622" s="100">
        <v>0</v>
      </c>
      <c r="F622" s="100">
        <v>0</v>
      </c>
      <c r="G622" s="100">
        <v>0</v>
      </c>
      <c r="H622" s="156">
        <v>1</v>
      </c>
      <c r="I622" s="97"/>
      <c r="J622" s="97"/>
      <c r="K622" s="99"/>
      <c r="L622" s="8">
        <v>5200199018706</v>
      </c>
      <c r="M622" s="8">
        <v>5200199018706</v>
      </c>
      <c r="N622" s="68">
        <f t="shared" si="6"/>
        <v>1</v>
      </c>
      <c r="O622" s="68">
        <f t="shared" si="7"/>
        <v>0</v>
      </c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1:35" ht="21.75" hidden="1" customHeight="1">
      <c r="A623" s="97"/>
      <c r="B623" s="98" t="s">
        <v>694</v>
      </c>
      <c r="C623" s="100">
        <v>0</v>
      </c>
      <c r="D623" s="100">
        <v>1</v>
      </c>
      <c r="E623" s="100">
        <v>0</v>
      </c>
      <c r="F623" s="100">
        <v>0</v>
      </c>
      <c r="G623" s="100">
        <v>0</v>
      </c>
      <c r="H623" s="156">
        <v>1</v>
      </c>
      <c r="I623" s="97"/>
      <c r="J623" s="97"/>
      <c r="K623" s="99"/>
      <c r="L623" s="8">
        <v>3450400043611</v>
      </c>
      <c r="M623" s="8">
        <v>3450400043611</v>
      </c>
      <c r="N623" s="68">
        <f t="shared" si="6"/>
        <v>1</v>
      </c>
      <c r="O623" s="68">
        <f t="shared" si="7"/>
        <v>0</v>
      </c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1:35" ht="21.75" hidden="1" customHeight="1">
      <c r="A624" s="119"/>
      <c r="B624" s="120" t="s">
        <v>721</v>
      </c>
      <c r="C624" s="122">
        <v>8</v>
      </c>
      <c r="D624" s="122">
        <v>13</v>
      </c>
      <c r="E624" s="122">
        <v>1</v>
      </c>
      <c r="F624" s="122">
        <v>4</v>
      </c>
      <c r="G624" s="122">
        <v>0</v>
      </c>
      <c r="H624" s="200">
        <v>26</v>
      </c>
      <c r="I624" s="119"/>
      <c r="J624" s="119"/>
      <c r="K624" s="121" t="s">
        <v>51</v>
      </c>
      <c r="L624" s="123"/>
      <c r="M624" s="123"/>
      <c r="N624" s="124">
        <f t="shared" si="6"/>
        <v>0</v>
      </c>
      <c r="O624" s="68">
        <f t="shared" si="7"/>
        <v>26</v>
      </c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</row>
    <row r="625" spans="1:35" ht="21.75" hidden="1" customHeight="1">
      <c r="A625" s="126">
        <v>1</v>
      </c>
      <c r="B625" s="127" t="s">
        <v>604</v>
      </c>
      <c r="C625" s="129">
        <v>0</v>
      </c>
      <c r="D625" s="129">
        <v>3</v>
      </c>
      <c r="E625" s="129">
        <v>0</v>
      </c>
      <c r="F625" s="129">
        <v>0</v>
      </c>
      <c r="G625" s="129">
        <v>0</v>
      </c>
      <c r="H625" s="198">
        <v>3</v>
      </c>
      <c r="I625" s="126"/>
      <c r="J625" s="126"/>
      <c r="K625" s="128"/>
      <c r="L625" s="130"/>
      <c r="M625" s="130"/>
      <c r="N625" s="131">
        <f t="shared" si="6"/>
        <v>0</v>
      </c>
      <c r="O625" s="68">
        <f t="shared" si="7"/>
        <v>3</v>
      </c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  <c r="Z625" s="132"/>
      <c r="AA625" s="132"/>
      <c r="AB625" s="132"/>
      <c r="AC625" s="132"/>
      <c r="AD625" s="132"/>
      <c r="AE625" s="132"/>
      <c r="AF625" s="132"/>
      <c r="AG625" s="132"/>
      <c r="AH625" s="132"/>
      <c r="AI625" s="132"/>
    </row>
    <row r="626" spans="1:35" ht="21.75" hidden="1" customHeight="1">
      <c r="A626" s="138"/>
      <c r="B626" s="133" t="s">
        <v>608</v>
      </c>
      <c r="C626" s="135">
        <v>0</v>
      </c>
      <c r="D626" s="135">
        <v>1</v>
      </c>
      <c r="E626" s="135">
        <v>0</v>
      </c>
      <c r="F626" s="135">
        <v>0</v>
      </c>
      <c r="G626" s="135">
        <v>0</v>
      </c>
      <c r="H626" s="160">
        <v>1</v>
      </c>
      <c r="I626" s="138"/>
      <c r="J626" s="138"/>
      <c r="K626" s="134"/>
      <c r="L626" s="140">
        <v>1341800041956</v>
      </c>
      <c r="M626" s="140">
        <v>1341800041956</v>
      </c>
      <c r="N626" s="131">
        <f t="shared" si="6"/>
        <v>1</v>
      </c>
      <c r="O626" s="68">
        <f t="shared" si="7"/>
        <v>0</v>
      </c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  <c r="Z626" s="139"/>
      <c r="AA626" s="139"/>
      <c r="AB626" s="139"/>
      <c r="AC626" s="139"/>
      <c r="AD626" s="139"/>
      <c r="AE626" s="139"/>
      <c r="AF626" s="139"/>
      <c r="AG626" s="139"/>
      <c r="AH626" s="139"/>
      <c r="AI626" s="139"/>
    </row>
    <row r="627" spans="1:35" ht="21.75" hidden="1" customHeight="1">
      <c r="A627" s="138"/>
      <c r="B627" s="133" t="s">
        <v>609</v>
      </c>
      <c r="C627" s="135">
        <v>0</v>
      </c>
      <c r="D627" s="135">
        <v>1</v>
      </c>
      <c r="E627" s="135">
        <v>0</v>
      </c>
      <c r="F627" s="135">
        <v>0</v>
      </c>
      <c r="G627" s="135">
        <v>0</v>
      </c>
      <c r="H627" s="160">
        <v>1</v>
      </c>
      <c r="I627" s="138"/>
      <c r="J627" s="138"/>
      <c r="K627" s="134"/>
      <c r="L627" s="140">
        <v>1350100225158</v>
      </c>
      <c r="M627" s="140">
        <v>1350100225158</v>
      </c>
      <c r="N627" s="131">
        <f t="shared" si="6"/>
        <v>1</v>
      </c>
      <c r="O627" s="68">
        <f t="shared" si="7"/>
        <v>0</v>
      </c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  <c r="Z627" s="139"/>
      <c r="AA627" s="139"/>
      <c r="AB627" s="139"/>
      <c r="AC627" s="139"/>
      <c r="AD627" s="139"/>
      <c r="AE627" s="139"/>
      <c r="AF627" s="139"/>
      <c r="AG627" s="139"/>
      <c r="AH627" s="139"/>
      <c r="AI627" s="139"/>
    </row>
    <row r="628" spans="1:35" ht="21.75" hidden="1" customHeight="1">
      <c r="A628" s="138"/>
      <c r="B628" s="133" t="s">
        <v>610</v>
      </c>
      <c r="C628" s="135">
        <v>0</v>
      </c>
      <c r="D628" s="135">
        <v>1</v>
      </c>
      <c r="E628" s="135">
        <v>0</v>
      </c>
      <c r="F628" s="135">
        <v>0</v>
      </c>
      <c r="G628" s="135">
        <v>0</v>
      </c>
      <c r="H628" s="160">
        <v>1</v>
      </c>
      <c r="I628" s="138"/>
      <c r="J628" s="138"/>
      <c r="K628" s="134"/>
      <c r="L628" s="140">
        <v>1459900363374</v>
      </c>
      <c r="M628" s="140">
        <v>1459900363374</v>
      </c>
      <c r="N628" s="131">
        <f t="shared" si="6"/>
        <v>1</v>
      </c>
      <c r="O628" s="68">
        <f t="shared" si="7"/>
        <v>0</v>
      </c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  <c r="Z628" s="139"/>
      <c r="AA628" s="139"/>
      <c r="AB628" s="139"/>
      <c r="AC628" s="139"/>
      <c r="AD628" s="139"/>
      <c r="AE628" s="139"/>
      <c r="AF628" s="139"/>
      <c r="AG628" s="139"/>
      <c r="AH628" s="139"/>
      <c r="AI628" s="139"/>
    </row>
    <row r="629" spans="1:35" ht="21.75" hidden="1" customHeight="1">
      <c r="A629" s="126">
        <v>2</v>
      </c>
      <c r="B629" s="127" t="s">
        <v>616</v>
      </c>
      <c r="C629" s="129">
        <v>6</v>
      </c>
      <c r="D629" s="129">
        <v>3</v>
      </c>
      <c r="E629" s="129">
        <v>0</v>
      </c>
      <c r="F629" s="129">
        <v>0</v>
      </c>
      <c r="G629" s="129">
        <v>0</v>
      </c>
      <c r="H629" s="198">
        <v>9</v>
      </c>
      <c r="I629" s="126"/>
      <c r="J629" s="126"/>
      <c r="K629" s="128"/>
      <c r="L629" s="130"/>
      <c r="M629" s="130"/>
      <c r="N629" s="131">
        <f t="shared" si="6"/>
        <v>0</v>
      </c>
      <c r="O629" s="68">
        <f t="shared" si="7"/>
        <v>9</v>
      </c>
      <c r="P629" s="132"/>
      <c r="Q629" s="132"/>
      <c r="R629" s="132"/>
      <c r="S629" s="132"/>
      <c r="T629" s="132"/>
      <c r="U629" s="132"/>
      <c r="V629" s="132"/>
      <c r="W629" s="132"/>
      <c r="X629" s="132"/>
      <c r="Y629" s="132"/>
      <c r="Z629" s="132"/>
      <c r="AA629" s="132"/>
      <c r="AB629" s="132"/>
      <c r="AC629" s="132"/>
      <c r="AD629" s="132"/>
      <c r="AE629" s="132"/>
      <c r="AF629" s="132"/>
      <c r="AG629" s="132"/>
      <c r="AH629" s="132"/>
      <c r="AI629" s="132"/>
    </row>
    <row r="630" spans="1:35" ht="21.75" hidden="1" customHeight="1">
      <c r="A630" s="138"/>
      <c r="B630" s="133" t="s">
        <v>615</v>
      </c>
      <c r="C630" s="135">
        <v>1</v>
      </c>
      <c r="D630" s="135">
        <v>0</v>
      </c>
      <c r="E630" s="135">
        <v>0</v>
      </c>
      <c r="F630" s="135">
        <v>0</v>
      </c>
      <c r="G630" s="135">
        <v>0</v>
      </c>
      <c r="H630" s="160">
        <v>1</v>
      </c>
      <c r="I630" s="153">
        <v>2562</v>
      </c>
      <c r="J630" s="138"/>
      <c r="K630" s="134"/>
      <c r="L630" s="140">
        <v>3100500571540</v>
      </c>
      <c r="M630" s="140">
        <v>3100500571540</v>
      </c>
      <c r="N630" s="131">
        <f t="shared" si="6"/>
        <v>1</v>
      </c>
      <c r="O630" s="68">
        <f t="shared" si="7"/>
        <v>0</v>
      </c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  <c r="Z630" s="139"/>
      <c r="AA630" s="139"/>
      <c r="AB630" s="139"/>
      <c r="AC630" s="139"/>
      <c r="AD630" s="139"/>
      <c r="AE630" s="139"/>
      <c r="AF630" s="139"/>
      <c r="AG630" s="139"/>
      <c r="AH630" s="139"/>
      <c r="AI630" s="139"/>
    </row>
    <row r="631" spans="1:35" ht="21.75" hidden="1" customHeight="1">
      <c r="A631" s="138"/>
      <c r="B631" s="133" t="s">
        <v>617</v>
      </c>
      <c r="C631" s="135">
        <v>1</v>
      </c>
      <c r="D631" s="135">
        <v>0</v>
      </c>
      <c r="E631" s="135">
        <v>0</v>
      </c>
      <c r="F631" s="135">
        <v>0</v>
      </c>
      <c r="G631" s="135">
        <v>0</v>
      </c>
      <c r="H631" s="160">
        <v>1</v>
      </c>
      <c r="I631" s="153">
        <v>2565</v>
      </c>
      <c r="J631" s="138"/>
      <c r="K631" s="134"/>
      <c r="L631" s="140">
        <v>3101403181245</v>
      </c>
      <c r="M631" s="140">
        <v>3101403181245</v>
      </c>
      <c r="N631" s="131">
        <f t="shared" si="6"/>
        <v>1</v>
      </c>
      <c r="O631" s="68">
        <f t="shared" si="7"/>
        <v>0</v>
      </c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  <c r="Z631" s="139"/>
      <c r="AA631" s="139"/>
      <c r="AB631" s="139"/>
      <c r="AC631" s="139"/>
      <c r="AD631" s="139"/>
      <c r="AE631" s="139"/>
      <c r="AF631" s="139"/>
      <c r="AG631" s="139"/>
      <c r="AH631" s="139"/>
      <c r="AI631" s="139"/>
    </row>
    <row r="632" spans="1:35" ht="21.75" hidden="1" customHeight="1">
      <c r="A632" s="138"/>
      <c r="B632" s="133" t="s">
        <v>618</v>
      </c>
      <c r="C632" s="135">
        <v>1</v>
      </c>
      <c r="D632" s="135">
        <v>0</v>
      </c>
      <c r="E632" s="135">
        <v>0</v>
      </c>
      <c r="F632" s="135">
        <v>0</v>
      </c>
      <c r="G632" s="135">
        <v>0</v>
      </c>
      <c r="H632" s="160">
        <v>1</v>
      </c>
      <c r="I632" s="138"/>
      <c r="J632" s="138"/>
      <c r="K632" s="134"/>
      <c r="L632" s="140">
        <v>3309901823112</v>
      </c>
      <c r="M632" s="140">
        <v>3309901823112</v>
      </c>
      <c r="N632" s="131">
        <f t="shared" si="6"/>
        <v>1</v>
      </c>
      <c r="O632" s="68">
        <f t="shared" si="7"/>
        <v>0</v>
      </c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  <c r="Z632" s="139"/>
      <c r="AA632" s="139"/>
      <c r="AB632" s="139"/>
      <c r="AC632" s="139"/>
      <c r="AD632" s="139"/>
      <c r="AE632" s="139"/>
      <c r="AF632" s="139"/>
      <c r="AG632" s="139"/>
      <c r="AH632" s="139"/>
      <c r="AI632" s="139"/>
    </row>
    <row r="633" spans="1:35" ht="21.75" hidden="1" customHeight="1">
      <c r="A633" s="138"/>
      <c r="B633" s="133" t="s">
        <v>623</v>
      </c>
      <c r="C633" s="135">
        <v>1</v>
      </c>
      <c r="D633" s="135">
        <v>0</v>
      </c>
      <c r="E633" s="135">
        <v>0</v>
      </c>
      <c r="F633" s="135">
        <v>0</v>
      </c>
      <c r="G633" s="135">
        <v>0</v>
      </c>
      <c r="H633" s="160">
        <v>1</v>
      </c>
      <c r="I633" s="138"/>
      <c r="J633" s="138"/>
      <c r="K633" s="134"/>
      <c r="L633" s="140">
        <v>3460600091342</v>
      </c>
      <c r="M633" s="140">
        <v>3460600091342</v>
      </c>
      <c r="N633" s="131">
        <f t="shared" si="6"/>
        <v>1</v>
      </c>
      <c r="O633" s="68">
        <f t="shared" si="7"/>
        <v>0</v>
      </c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  <c r="Z633" s="139"/>
      <c r="AA633" s="139"/>
      <c r="AB633" s="139"/>
      <c r="AC633" s="139"/>
      <c r="AD633" s="139"/>
      <c r="AE633" s="139"/>
      <c r="AF633" s="139"/>
      <c r="AG633" s="139"/>
      <c r="AH633" s="139"/>
      <c r="AI633" s="139"/>
    </row>
    <row r="634" spans="1:35" ht="21.75" hidden="1" customHeight="1">
      <c r="A634" s="138"/>
      <c r="B634" s="133" t="s">
        <v>624</v>
      </c>
      <c r="C634" s="135">
        <v>1</v>
      </c>
      <c r="D634" s="135">
        <v>0</v>
      </c>
      <c r="E634" s="135">
        <v>0</v>
      </c>
      <c r="F634" s="135">
        <v>0</v>
      </c>
      <c r="G634" s="135">
        <v>0</v>
      </c>
      <c r="H634" s="160">
        <v>1</v>
      </c>
      <c r="I634" s="138"/>
      <c r="J634" s="138"/>
      <c r="K634" s="134"/>
      <c r="L634" s="140">
        <v>3470100356932</v>
      </c>
      <c r="M634" s="140">
        <v>3470100356932</v>
      </c>
      <c r="N634" s="131">
        <f t="shared" si="6"/>
        <v>1</v>
      </c>
      <c r="O634" s="68">
        <f t="shared" si="7"/>
        <v>0</v>
      </c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  <c r="Z634" s="139"/>
      <c r="AA634" s="139"/>
      <c r="AB634" s="139"/>
      <c r="AC634" s="139"/>
      <c r="AD634" s="139"/>
      <c r="AE634" s="139"/>
      <c r="AF634" s="139"/>
      <c r="AG634" s="139"/>
      <c r="AH634" s="139"/>
      <c r="AI634" s="139"/>
    </row>
    <row r="635" spans="1:35" ht="21.75" hidden="1" customHeight="1">
      <c r="A635" s="138"/>
      <c r="B635" s="133" t="s">
        <v>629</v>
      </c>
      <c r="C635" s="135">
        <v>1</v>
      </c>
      <c r="D635" s="135">
        <v>0</v>
      </c>
      <c r="E635" s="135">
        <v>0</v>
      </c>
      <c r="F635" s="135">
        <v>0</v>
      </c>
      <c r="G635" s="135">
        <v>0</v>
      </c>
      <c r="H635" s="160">
        <v>1</v>
      </c>
      <c r="I635" s="138"/>
      <c r="J635" s="138"/>
      <c r="K635" s="134"/>
      <c r="L635" s="140">
        <v>3480500371084</v>
      </c>
      <c r="M635" s="140">
        <v>3480500371084</v>
      </c>
      <c r="N635" s="131">
        <f t="shared" si="6"/>
        <v>1</v>
      </c>
      <c r="O635" s="68">
        <f t="shared" si="7"/>
        <v>0</v>
      </c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  <c r="Z635" s="139"/>
      <c r="AA635" s="139"/>
      <c r="AB635" s="139"/>
      <c r="AC635" s="139"/>
      <c r="AD635" s="139"/>
      <c r="AE635" s="139"/>
      <c r="AF635" s="139"/>
      <c r="AG635" s="139"/>
      <c r="AH635" s="139"/>
      <c r="AI635" s="139"/>
    </row>
    <row r="636" spans="1:35" ht="21.75" hidden="1" customHeight="1">
      <c r="A636" s="138"/>
      <c r="B636" s="133" t="s">
        <v>631</v>
      </c>
      <c r="C636" s="135">
        <v>0</v>
      </c>
      <c r="D636" s="135">
        <v>1</v>
      </c>
      <c r="E636" s="135">
        <v>0</v>
      </c>
      <c r="F636" s="135">
        <v>0</v>
      </c>
      <c r="G636" s="135">
        <v>0</v>
      </c>
      <c r="H636" s="160">
        <v>1</v>
      </c>
      <c r="I636" s="138"/>
      <c r="J636" s="138"/>
      <c r="K636" s="134"/>
      <c r="L636" s="140">
        <v>3199900380740</v>
      </c>
      <c r="M636" s="140">
        <v>3199900380740</v>
      </c>
      <c r="N636" s="131">
        <f t="shared" si="6"/>
        <v>1</v>
      </c>
      <c r="O636" s="68">
        <f t="shared" si="7"/>
        <v>0</v>
      </c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  <c r="Z636" s="139"/>
      <c r="AA636" s="139"/>
      <c r="AB636" s="139"/>
      <c r="AC636" s="139"/>
      <c r="AD636" s="139"/>
      <c r="AE636" s="139"/>
      <c r="AF636" s="139"/>
      <c r="AG636" s="139"/>
      <c r="AH636" s="139"/>
      <c r="AI636" s="139"/>
    </row>
    <row r="637" spans="1:35" ht="21.75" hidden="1" customHeight="1">
      <c r="A637" s="138"/>
      <c r="B637" s="133" t="s">
        <v>632</v>
      </c>
      <c r="C637" s="135">
        <v>0</v>
      </c>
      <c r="D637" s="135">
        <v>1</v>
      </c>
      <c r="E637" s="135">
        <v>0</v>
      </c>
      <c r="F637" s="135">
        <v>0</v>
      </c>
      <c r="G637" s="135">
        <v>0</v>
      </c>
      <c r="H637" s="160">
        <v>1</v>
      </c>
      <c r="I637" s="138"/>
      <c r="J637" s="153">
        <v>1</v>
      </c>
      <c r="K637" s="134"/>
      <c r="L637" s="140">
        <v>3470100441107</v>
      </c>
      <c r="M637" s="140">
        <v>3470100441107</v>
      </c>
      <c r="N637" s="131">
        <f t="shared" si="6"/>
        <v>1</v>
      </c>
      <c r="O637" s="68">
        <f t="shared" si="7"/>
        <v>0</v>
      </c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  <c r="Z637" s="139"/>
      <c r="AA637" s="139"/>
      <c r="AB637" s="139"/>
      <c r="AC637" s="139"/>
      <c r="AD637" s="139"/>
      <c r="AE637" s="139"/>
      <c r="AF637" s="139"/>
      <c r="AG637" s="139"/>
      <c r="AH637" s="139"/>
      <c r="AI637" s="139"/>
    </row>
    <row r="638" spans="1:35" ht="21.75" hidden="1" customHeight="1">
      <c r="A638" s="138"/>
      <c r="B638" s="133" t="s">
        <v>635</v>
      </c>
      <c r="C638" s="135">
        <v>0</v>
      </c>
      <c r="D638" s="135">
        <v>1</v>
      </c>
      <c r="E638" s="135">
        <v>0</v>
      </c>
      <c r="F638" s="135">
        <v>0</v>
      </c>
      <c r="G638" s="135">
        <v>0</v>
      </c>
      <c r="H638" s="160">
        <v>1</v>
      </c>
      <c r="I638" s="138"/>
      <c r="J638" s="153">
        <v>1</v>
      </c>
      <c r="K638" s="134"/>
      <c r="L638" s="140">
        <v>5410100140413</v>
      </c>
      <c r="M638" s="140">
        <v>5410100140413</v>
      </c>
      <c r="N638" s="131">
        <f t="shared" si="6"/>
        <v>1</v>
      </c>
      <c r="O638" s="68">
        <f t="shared" si="7"/>
        <v>0</v>
      </c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  <c r="Z638" s="139"/>
      <c r="AA638" s="139"/>
      <c r="AB638" s="139"/>
      <c r="AC638" s="139"/>
      <c r="AD638" s="139"/>
      <c r="AE638" s="139"/>
      <c r="AF638" s="139"/>
      <c r="AG638" s="139"/>
      <c r="AH638" s="139"/>
      <c r="AI638" s="139"/>
    </row>
    <row r="639" spans="1:35" ht="21.75" hidden="1" customHeight="1">
      <c r="A639" s="126">
        <v>3</v>
      </c>
      <c r="B639" s="127" t="s">
        <v>640</v>
      </c>
      <c r="C639" s="129">
        <v>0</v>
      </c>
      <c r="D639" s="129">
        <v>1</v>
      </c>
      <c r="E639" s="129">
        <v>0</v>
      </c>
      <c r="F639" s="129">
        <v>0</v>
      </c>
      <c r="G639" s="129">
        <v>0</v>
      </c>
      <c r="H639" s="198">
        <v>1</v>
      </c>
      <c r="I639" s="126"/>
      <c r="J639" s="126"/>
      <c r="K639" s="128"/>
      <c r="L639" s="130"/>
      <c r="M639" s="130"/>
      <c r="N639" s="131">
        <f t="shared" si="6"/>
        <v>0</v>
      </c>
      <c r="O639" s="68">
        <f t="shared" si="7"/>
        <v>1</v>
      </c>
      <c r="P639" s="132"/>
      <c r="Q639" s="132"/>
      <c r="R639" s="132"/>
      <c r="S639" s="132"/>
      <c r="T639" s="132"/>
      <c r="U639" s="132"/>
      <c r="V639" s="132"/>
      <c r="W639" s="132"/>
      <c r="X639" s="132"/>
      <c r="Y639" s="132"/>
      <c r="Z639" s="132"/>
      <c r="AA639" s="132"/>
      <c r="AB639" s="132"/>
      <c r="AC639" s="132"/>
      <c r="AD639" s="132"/>
      <c r="AE639" s="132"/>
      <c r="AF639" s="132"/>
      <c r="AG639" s="132"/>
      <c r="AH639" s="132"/>
      <c r="AI639" s="132"/>
    </row>
    <row r="640" spans="1:35" ht="21.75" hidden="1" customHeight="1">
      <c r="A640" s="138"/>
      <c r="B640" s="133" t="s">
        <v>646</v>
      </c>
      <c r="C640" s="135">
        <v>0</v>
      </c>
      <c r="D640" s="135">
        <v>1</v>
      </c>
      <c r="E640" s="135">
        <v>0</v>
      </c>
      <c r="F640" s="135">
        <v>0</v>
      </c>
      <c r="G640" s="135">
        <v>0</v>
      </c>
      <c r="H640" s="160">
        <v>1</v>
      </c>
      <c r="I640" s="138"/>
      <c r="J640" s="153">
        <v>1</v>
      </c>
      <c r="K640" s="134"/>
      <c r="L640" s="140">
        <v>3450900055007</v>
      </c>
      <c r="M640" s="140">
        <v>3450900055007</v>
      </c>
      <c r="N640" s="131">
        <f t="shared" si="6"/>
        <v>1</v>
      </c>
      <c r="O640" s="68">
        <f t="shared" si="7"/>
        <v>0</v>
      </c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  <c r="Z640" s="139"/>
      <c r="AA640" s="139"/>
      <c r="AB640" s="139"/>
      <c r="AC640" s="139"/>
      <c r="AD640" s="139"/>
      <c r="AE640" s="139"/>
      <c r="AF640" s="139"/>
      <c r="AG640" s="139"/>
      <c r="AH640" s="139"/>
      <c r="AI640" s="139"/>
    </row>
    <row r="641" spans="1:35" ht="21.75" hidden="1" customHeight="1">
      <c r="A641" s="126">
        <v>4</v>
      </c>
      <c r="B641" s="127" t="s">
        <v>648</v>
      </c>
      <c r="C641" s="129">
        <v>0</v>
      </c>
      <c r="D641" s="129">
        <v>2</v>
      </c>
      <c r="E641" s="129">
        <v>1</v>
      </c>
      <c r="F641" s="129">
        <v>2</v>
      </c>
      <c r="G641" s="129">
        <v>0</v>
      </c>
      <c r="H641" s="198">
        <v>5</v>
      </c>
      <c r="I641" s="126"/>
      <c r="J641" s="126"/>
      <c r="K641" s="128"/>
      <c r="L641" s="130"/>
      <c r="M641" s="130"/>
      <c r="N641" s="131">
        <f t="shared" si="6"/>
        <v>0</v>
      </c>
      <c r="O641" s="68">
        <f t="shared" si="7"/>
        <v>5</v>
      </c>
      <c r="P641" s="132"/>
      <c r="Q641" s="132"/>
      <c r="R641" s="132"/>
      <c r="S641" s="132"/>
      <c r="T641" s="132"/>
      <c r="U641" s="132"/>
      <c r="V641" s="132"/>
      <c r="W641" s="132"/>
      <c r="X641" s="132"/>
      <c r="Y641" s="132"/>
      <c r="Z641" s="132"/>
      <c r="AA641" s="132"/>
      <c r="AB641" s="132"/>
      <c r="AC641" s="132"/>
      <c r="AD641" s="132"/>
      <c r="AE641" s="132"/>
      <c r="AF641" s="132"/>
      <c r="AG641" s="132"/>
      <c r="AH641" s="132"/>
      <c r="AI641" s="132"/>
    </row>
    <row r="642" spans="1:35" ht="21.75" hidden="1" customHeight="1">
      <c r="A642" s="138"/>
      <c r="B642" s="133" t="s">
        <v>655</v>
      </c>
      <c r="C642" s="135">
        <v>0</v>
      </c>
      <c r="D642" s="135">
        <v>1</v>
      </c>
      <c r="E642" s="135">
        <v>0</v>
      </c>
      <c r="F642" s="135">
        <v>0</v>
      </c>
      <c r="G642" s="135">
        <v>0</v>
      </c>
      <c r="H642" s="160">
        <v>1</v>
      </c>
      <c r="I642" s="138"/>
      <c r="J642" s="138"/>
      <c r="K642" s="134"/>
      <c r="L642" s="140">
        <v>3470100250913</v>
      </c>
      <c r="M642" s="140">
        <v>3470100250913</v>
      </c>
      <c r="N642" s="131">
        <f t="shared" si="6"/>
        <v>1</v>
      </c>
      <c r="O642" s="68">
        <f t="shared" si="7"/>
        <v>0</v>
      </c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39"/>
      <c r="AC642" s="139"/>
      <c r="AD642" s="139"/>
      <c r="AE642" s="139"/>
      <c r="AF642" s="139"/>
      <c r="AG642" s="139"/>
      <c r="AH642" s="139"/>
      <c r="AI642" s="139"/>
    </row>
    <row r="643" spans="1:35" ht="21.75" hidden="1" customHeight="1">
      <c r="A643" s="138"/>
      <c r="B643" s="133" t="s">
        <v>657</v>
      </c>
      <c r="C643" s="135">
        <v>0</v>
      </c>
      <c r="D643" s="135">
        <v>1</v>
      </c>
      <c r="E643" s="135">
        <v>0</v>
      </c>
      <c r="F643" s="135">
        <v>0</v>
      </c>
      <c r="G643" s="135">
        <v>0</v>
      </c>
      <c r="H643" s="160">
        <v>1</v>
      </c>
      <c r="I643" s="138"/>
      <c r="J643" s="138"/>
      <c r="K643" s="134"/>
      <c r="L643" s="140">
        <v>3480700213768</v>
      </c>
      <c r="M643" s="140">
        <v>3480700213768</v>
      </c>
      <c r="N643" s="131">
        <f t="shared" si="6"/>
        <v>1</v>
      </c>
      <c r="O643" s="68">
        <f t="shared" si="7"/>
        <v>0</v>
      </c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  <c r="Z643" s="139"/>
      <c r="AA643" s="139"/>
      <c r="AB643" s="139"/>
      <c r="AC643" s="139"/>
      <c r="AD643" s="139"/>
      <c r="AE643" s="139"/>
      <c r="AF643" s="139"/>
      <c r="AG643" s="139"/>
      <c r="AH643" s="139"/>
      <c r="AI643" s="139"/>
    </row>
    <row r="644" spans="1:35" ht="21.75" hidden="1" customHeight="1">
      <c r="A644" s="138"/>
      <c r="B644" s="133" t="s">
        <v>659</v>
      </c>
      <c r="C644" s="135">
        <v>0</v>
      </c>
      <c r="D644" s="135">
        <v>0</v>
      </c>
      <c r="E644" s="135">
        <v>1</v>
      </c>
      <c r="F644" s="135">
        <v>0</v>
      </c>
      <c r="G644" s="135">
        <v>0</v>
      </c>
      <c r="H644" s="160">
        <v>1</v>
      </c>
      <c r="I644" s="138"/>
      <c r="J644" s="138"/>
      <c r="K644" s="134"/>
      <c r="L644" s="140" t="s">
        <v>658</v>
      </c>
      <c r="M644" s="140" t="s">
        <v>658</v>
      </c>
      <c r="N644" s="131">
        <f t="shared" si="6"/>
        <v>1</v>
      </c>
      <c r="O644" s="68">
        <f t="shared" si="7"/>
        <v>0</v>
      </c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  <c r="Z644" s="139"/>
      <c r="AA644" s="139"/>
      <c r="AB644" s="139"/>
      <c r="AC644" s="139"/>
      <c r="AD644" s="139"/>
      <c r="AE644" s="139"/>
      <c r="AF644" s="139"/>
      <c r="AG644" s="139"/>
      <c r="AH644" s="139"/>
      <c r="AI644" s="139"/>
    </row>
    <row r="645" spans="1:35" ht="21.75" hidden="1" customHeight="1">
      <c r="A645" s="138"/>
      <c r="B645" s="133" t="s">
        <v>660</v>
      </c>
      <c r="C645" s="135">
        <v>0</v>
      </c>
      <c r="D645" s="135">
        <v>0</v>
      </c>
      <c r="E645" s="135">
        <v>0</v>
      </c>
      <c r="F645" s="135">
        <v>1</v>
      </c>
      <c r="G645" s="135">
        <v>0</v>
      </c>
      <c r="H645" s="160">
        <v>1</v>
      </c>
      <c r="I645" s="138"/>
      <c r="J645" s="138"/>
      <c r="K645" s="134"/>
      <c r="L645" s="140">
        <v>1480700073773</v>
      </c>
      <c r="M645" s="140">
        <v>1480700073773</v>
      </c>
      <c r="N645" s="131">
        <f t="shared" si="6"/>
        <v>1</v>
      </c>
      <c r="O645" s="68">
        <f t="shared" si="7"/>
        <v>0</v>
      </c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  <c r="Z645" s="139"/>
      <c r="AA645" s="139"/>
      <c r="AB645" s="139"/>
      <c r="AC645" s="139"/>
      <c r="AD645" s="139"/>
      <c r="AE645" s="139"/>
      <c r="AF645" s="139"/>
      <c r="AG645" s="139"/>
      <c r="AH645" s="139"/>
      <c r="AI645" s="139"/>
    </row>
    <row r="646" spans="1:35" ht="21.75" hidden="1" customHeight="1">
      <c r="A646" s="138"/>
      <c r="B646" s="133" t="s">
        <v>661</v>
      </c>
      <c r="C646" s="135">
        <v>0</v>
      </c>
      <c r="D646" s="135">
        <v>0</v>
      </c>
      <c r="E646" s="135">
        <v>0</v>
      </c>
      <c r="F646" s="135">
        <v>1</v>
      </c>
      <c r="G646" s="135">
        <v>0</v>
      </c>
      <c r="H646" s="160">
        <v>1</v>
      </c>
      <c r="I646" s="138"/>
      <c r="J646" s="138"/>
      <c r="K646" s="134"/>
      <c r="L646" s="140">
        <v>2565450000000</v>
      </c>
      <c r="M646" s="140">
        <v>2565450000000</v>
      </c>
      <c r="N646" s="131">
        <f t="shared" si="6"/>
        <v>1</v>
      </c>
      <c r="O646" s="68">
        <f t="shared" si="7"/>
        <v>0</v>
      </c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  <c r="Z646" s="139"/>
      <c r="AA646" s="139"/>
      <c r="AB646" s="139"/>
      <c r="AC646" s="139"/>
      <c r="AD646" s="139"/>
      <c r="AE646" s="139"/>
      <c r="AF646" s="139"/>
      <c r="AG646" s="139"/>
      <c r="AH646" s="139"/>
      <c r="AI646" s="139"/>
    </row>
    <row r="647" spans="1:35" ht="21.75" hidden="1" customHeight="1">
      <c r="A647" s="126">
        <v>5</v>
      </c>
      <c r="B647" s="127" t="s">
        <v>663</v>
      </c>
      <c r="C647" s="129">
        <v>0</v>
      </c>
      <c r="D647" s="129">
        <v>0</v>
      </c>
      <c r="E647" s="129">
        <v>0</v>
      </c>
      <c r="F647" s="129">
        <v>1</v>
      </c>
      <c r="G647" s="129">
        <v>0</v>
      </c>
      <c r="H647" s="198">
        <v>1</v>
      </c>
      <c r="I647" s="126"/>
      <c r="J647" s="126"/>
      <c r="K647" s="128"/>
      <c r="L647" s="130"/>
      <c r="M647" s="130"/>
      <c r="N647" s="131">
        <f t="shared" si="6"/>
        <v>0</v>
      </c>
      <c r="O647" s="68">
        <f t="shared" si="7"/>
        <v>1</v>
      </c>
      <c r="P647" s="132"/>
      <c r="Q647" s="132"/>
      <c r="R647" s="132"/>
      <c r="S647" s="132"/>
      <c r="T647" s="132"/>
      <c r="U647" s="132"/>
      <c r="V647" s="132"/>
      <c r="W647" s="132"/>
      <c r="X647" s="132"/>
      <c r="Y647" s="132"/>
      <c r="Z647" s="132"/>
      <c r="AA647" s="132"/>
      <c r="AB647" s="132"/>
      <c r="AC647" s="132"/>
      <c r="AD647" s="132"/>
      <c r="AE647" s="132"/>
      <c r="AF647" s="132"/>
      <c r="AG647" s="132"/>
      <c r="AH647" s="132"/>
      <c r="AI647" s="132"/>
    </row>
    <row r="648" spans="1:35" ht="21.75" hidden="1" customHeight="1">
      <c r="A648" s="138"/>
      <c r="B648" s="133" t="s">
        <v>662</v>
      </c>
      <c r="C648" s="135">
        <v>0</v>
      </c>
      <c r="D648" s="135">
        <v>0</v>
      </c>
      <c r="E648" s="135">
        <v>0</v>
      </c>
      <c r="F648" s="135">
        <v>1</v>
      </c>
      <c r="G648" s="135">
        <v>0</v>
      </c>
      <c r="H648" s="160">
        <v>1</v>
      </c>
      <c r="I648" s="138"/>
      <c r="J648" s="138"/>
      <c r="K648" s="134"/>
      <c r="L648" s="140">
        <v>3499900135513</v>
      </c>
      <c r="M648" s="140">
        <v>3499900135513</v>
      </c>
      <c r="N648" s="131">
        <f t="shared" si="6"/>
        <v>1</v>
      </c>
      <c r="O648" s="68">
        <f t="shared" si="7"/>
        <v>0</v>
      </c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  <c r="Z648" s="139"/>
      <c r="AA648" s="139"/>
      <c r="AB648" s="139"/>
      <c r="AC648" s="139"/>
      <c r="AD648" s="139"/>
      <c r="AE648" s="139"/>
      <c r="AF648" s="139"/>
      <c r="AG648" s="139"/>
      <c r="AH648" s="139"/>
      <c r="AI648" s="139"/>
    </row>
    <row r="649" spans="1:35" ht="21.75" hidden="1" customHeight="1">
      <c r="A649" s="126">
        <v>6</v>
      </c>
      <c r="B649" s="127" t="s">
        <v>676</v>
      </c>
      <c r="C649" s="129">
        <v>1</v>
      </c>
      <c r="D649" s="129">
        <v>1</v>
      </c>
      <c r="E649" s="129">
        <v>0</v>
      </c>
      <c r="F649" s="129">
        <v>0</v>
      </c>
      <c r="G649" s="129">
        <v>0</v>
      </c>
      <c r="H649" s="198">
        <v>2</v>
      </c>
      <c r="I649" s="126"/>
      <c r="J649" s="126"/>
      <c r="K649" s="128"/>
      <c r="L649" s="130"/>
      <c r="M649" s="130"/>
      <c r="N649" s="131">
        <f t="shared" si="6"/>
        <v>0</v>
      </c>
      <c r="O649" s="68">
        <f t="shared" si="7"/>
        <v>2</v>
      </c>
      <c r="P649" s="132"/>
      <c r="Q649" s="132"/>
      <c r="R649" s="132"/>
      <c r="S649" s="132"/>
      <c r="T649" s="132"/>
      <c r="U649" s="132"/>
      <c r="V649" s="132"/>
      <c r="W649" s="132"/>
      <c r="X649" s="132"/>
      <c r="Y649" s="132"/>
      <c r="Z649" s="132"/>
      <c r="AA649" s="132"/>
      <c r="AB649" s="132"/>
      <c r="AC649" s="132"/>
      <c r="AD649" s="132"/>
      <c r="AE649" s="132"/>
      <c r="AF649" s="132"/>
      <c r="AG649" s="132"/>
      <c r="AH649" s="132"/>
      <c r="AI649" s="132"/>
    </row>
    <row r="650" spans="1:35" ht="21.75" hidden="1" customHeight="1">
      <c r="A650" s="138"/>
      <c r="B650" s="133" t="s">
        <v>675</v>
      </c>
      <c r="C650" s="135">
        <v>1</v>
      </c>
      <c r="D650" s="135">
        <v>0</v>
      </c>
      <c r="E650" s="135">
        <v>0</v>
      </c>
      <c r="F650" s="135">
        <v>0</v>
      </c>
      <c r="G650" s="135">
        <v>0</v>
      </c>
      <c r="H650" s="160">
        <v>1</v>
      </c>
      <c r="I650" s="153">
        <v>2562</v>
      </c>
      <c r="J650" s="138"/>
      <c r="K650" s="134"/>
      <c r="L650" s="140">
        <v>3310300690985</v>
      </c>
      <c r="M650" s="140">
        <v>3310300690985</v>
      </c>
      <c r="N650" s="131">
        <f t="shared" si="6"/>
        <v>1</v>
      </c>
      <c r="O650" s="68">
        <f t="shared" si="7"/>
        <v>0</v>
      </c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  <c r="Z650" s="139"/>
      <c r="AA650" s="139"/>
      <c r="AB650" s="139"/>
      <c r="AC650" s="139"/>
      <c r="AD650" s="139"/>
      <c r="AE650" s="139"/>
      <c r="AF650" s="139"/>
      <c r="AG650" s="139"/>
      <c r="AH650" s="139"/>
      <c r="AI650" s="139"/>
    </row>
    <row r="651" spans="1:35" ht="21.75" hidden="1" customHeight="1">
      <c r="A651" s="138"/>
      <c r="B651" s="133" t="s">
        <v>677</v>
      </c>
      <c r="C651" s="135">
        <v>0</v>
      </c>
      <c r="D651" s="135">
        <v>1</v>
      </c>
      <c r="E651" s="135">
        <v>0</v>
      </c>
      <c r="F651" s="135">
        <v>0</v>
      </c>
      <c r="G651" s="135">
        <v>0</v>
      </c>
      <c r="H651" s="160">
        <v>1</v>
      </c>
      <c r="I651" s="138"/>
      <c r="J651" s="153">
        <v>1</v>
      </c>
      <c r="K651" s="134"/>
      <c r="L651" s="140">
        <v>1400600035918</v>
      </c>
      <c r="M651" s="140">
        <v>1400600035918</v>
      </c>
      <c r="N651" s="131">
        <f t="shared" si="6"/>
        <v>1</v>
      </c>
      <c r="O651" s="68">
        <f t="shared" si="7"/>
        <v>0</v>
      </c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  <c r="Z651" s="139"/>
      <c r="AA651" s="139"/>
      <c r="AB651" s="139"/>
      <c r="AC651" s="139"/>
      <c r="AD651" s="139"/>
      <c r="AE651" s="139"/>
      <c r="AF651" s="139"/>
      <c r="AG651" s="139"/>
      <c r="AH651" s="139"/>
      <c r="AI651" s="139"/>
    </row>
    <row r="652" spans="1:35" ht="21.75" hidden="1" customHeight="1">
      <c r="A652" s="126">
        <v>7</v>
      </c>
      <c r="B652" s="127" t="s">
        <v>688</v>
      </c>
      <c r="C652" s="129">
        <v>1</v>
      </c>
      <c r="D652" s="129">
        <v>3</v>
      </c>
      <c r="E652" s="129">
        <v>0</v>
      </c>
      <c r="F652" s="129">
        <v>1</v>
      </c>
      <c r="G652" s="129">
        <v>0</v>
      </c>
      <c r="H652" s="198">
        <v>5</v>
      </c>
      <c r="I652" s="126"/>
      <c r="J652" s="126"/>
      <c r="K652" s="128"/>
      <c r="L652" s="130"/>
      <c r="M652" s="130"/>
      <c r="N652" s="131">
        <f t="shared" si="6"/>
        <v>0</v>
      </c>
      <c r="O652" s="68">
        <f t="shared" si="7"/>
        <v>5</v>
      </c>
      <c r="P652" s="132"/>
      <c r="Q652" s="132"/>
      <c r="R652" s="132"/>
      <c r="S652" s="132"/>
      <c r="T652" s="132"/>
      <c r="U652" s="132"/>
      <c r="V652" s="132"/>
      <c r="W652" s="132"/>
      <c r="X652" s="132"/>
      <c r="Y652" s="132"/>
      <c r="Z652" s="132"/>
      <c r="AA652" s="132"/>
      <c r="AB652" s="132"/>
      <c r="AC652" s="132"/>
      <c r="AD652" s="132"/>
      <c r="AE652" s="132"/>
      <c r="AF652" s="132"/>
      <c r="AG652" s="132"/>
      <c r="AH652" s="132"/>
      <c r="AI652" s="132"/>
    </row>
    <row r="653" spans="1:35" ht="21.75" hidden="1" customHeight="1">
      <c r="A653" s="138"/>
      <c r="B653" s="133" t="s">
        <v>687</v>
      </c>
      <c r="C653" s="135">
        <v>1</v>
      </c>
      <c r="D653" s="135">
        <v>0</v>
      </c>
      <c r="E653" s="135">
        <v>0</v>
      </c>
      <c r="F653" s="135">
        <v>0</v>
      </c>
      <c r="G653" s="135">
        <v>0</v>
      </c>
      <c r="H653" s="160">
        <v>1</v>
      </c>
      <c r="I653" s="138"/>
      <c r="J653" s="138"/>
      <c r="K653" s="134"/>
      <c r="L653" s="140">
        <v>3470101524715</v>
      </c>
      <c r="M653" s="140">
        <v>3470101524715</v>
      </c>
      <c r="N653" s="131">
        <f t="shared" si="6"/>
        <v>1</v>
      </c>
      <c r="O653" s="68">
        <f t="shared" si="7"/>
        <v>0</v>
      </c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  <c r="Z653" s="139"/>
      <c r="AA653" s="139"/>
      <c r="AB653" s="139"/>
      <c r="AC653" s="139"/>
      <c r="AD653" s="139"/>
      <c r="AE653" s="139"/>
      <c r="AF653" s="139"/>
      <c r="AG653" s="139"/>
      <c r="AH653" s="139"/>
      <c r="AI653" s="139"/>
    </row>
    <row r="654" spans="1:35" ht="21.75" hidden="1" customHeight="1">
      <c r="A654" s="138"/>
      <c r="B654" s="133" t="s">
        <v>693</v>
      </c>
      <c r="C654" s="135">
        <v>0</v>
      </c>
      <c r="D654" s="135">
        <v>1</v>
      </c>
      <c r="E654" s="135">
        <v>0</v>
      </c>
      <c r="F654" s="135">
        <v>0</v>
      </c>
      <c r="G654" s="135">
        <v>0</v>
      </c>
      <c r="H654" s="160">
        <v>1</v>
      </c>
      <c r="I654" s="138"/>
      <c r="J654" s="138"/>
      <c r="K654" s="134"/>
      <c r="L654" s="140">
        <v>1479900133727</v>
      </c>
      <c r="M654" s="140">
        <v>1479900133727</v>
      </c>
      <c r="N654" s="131">
        <f t="shared" si="6"/>
        <v>1</v>
      </c>
      <c r="O654" s="68">
        <f t="shared" si="7"/>
        <v>0</v>
      </c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  <c r="Z654" s="139"/>
      <c r="AA654" s="139"/>
      <c r="AB654" s="139"/>
      <c r="AC654" s="139"/>
      <c r="AD654" s="139"/>
      <c r="AE654" s="139"/>
      <c r="AF654" s="139"/>
      <c r="AG654" s="139"/>
      <c r="AH654" s="139"/>
      <c r="AI654" s="139"/>
    </row>
    <row r="655" spans="1:35" ht="21.75" hidden="1" customHeight="1">
      <c r="A655" s="138"/>
      <c r="B655" s="133" t="s">
        <v>696</v>
      </c>
      <c r="C655" s="135">
        <v>0</v>
      </c>
      <c r="D655" s="135">
        <v>1</v>
      </c>
      <c r="E655" s="135">
        <v>0</v>
      </c>
      <c r="F655" s="135">
        <v>0</v>
      </c>
      <c r="G655" s="135">
        <v>0</v>
      </c>
      <c r="H655" s="160">
        <v>1</v>
      </c>
      <c r="I655" s="138"/>
      <c r="J655" s="138"/>
      <c r="K655" s="134"/>
      <c r="L655" s="140">
        <v>3470100838295</v>
      </c>
      <c r="M655" s="140">
        <v>3470100838295</v>
      </c>
      <c r="N655" s="131">
        <f t="shared" si="6"/>
        <v>1</v>
      </c>
      <c r="O655" s="68">
        <f t="shared" si="7"/>
        <v>0</v>
      </c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  <c r="Z655" s="139"/>
      <c r="AA655" s="139"/>
      <c r="AB655" s="139"/>
      <c r="AC655" s="139"/>
      <c r="AD655" s="139"/>
      <c r="AE655" s="139"/>
      <c r="AF655" s="139"/>
      <c r="AG655" s="139"/>
      <c r="AH655" s="139"/>
      <c r="AI655" s="139"/>
    </row>
    <row r="656" spans="1:35" ht="21.75" hidden="1" customHeight="1">
      <c r="A656" s="138"/>
      <c r="B656" s="133" t="s">
        <v>697</v>
      </c>
      <c r="C656" s="135">
        <v>0</v>
      </c>
      <c r="D656" s="135">
        <v>1</v>
      </c>
      <c r="E656" s="135">
        <v>0</v>
      </c>
      <c r="F656" s="135">
        <v>0</v>
      </c>
      <c r="G656" s="135">
        <v>0</v>
      </c>
      <c r="H656" s="160">
        <v>1</v>
      </c>
      <c r="I656" s="138"/>
      <c r="J656" s="153">
        <v>1</v>
      </c>
      <c r="K656" s="134"/>
      <c r="L656" s="140">
        <v>3479900007213</v>
      </c>
      <c r="M656" s="140">
        <v>3479900007213</v>
      </c>
      <c r="N656" s="131">
        <f t="shared" si="6"/>
        <v>1</v>
      </c>
      <c r="O656" s="68">
        <f t="shared" si="7"/>
        <v>0</v>
      </c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  <c r="Z656" s="139"/>
      <c r="AA656" s="139"/>
      <c r="AB656" s="139"/>
      <c r="AC656" s="139"/>
      <c r="AD656" s="139"/>
      <c r="AE656" s="139"/>
      <c r="AF656" s="139"/>
      <c r="AG656" s="139"/>
      <c r="AH656" s="139"/>
      <c r="AI656" s="139"/>
    </row>
    <row r="657" spans="1:35" ht="21.75" hidden="1" customHeight="1">
      <c r="A657" s="138"/>
      <c r="B657" s="133" t="s">
        <v>699</v>
      </c>
      <c r="C657" s="135">
        <v>0</v>
      </c>
      <c r="D657" s="135">
        <v>0</v>
      </c>
      <c r="E657" s="135">
        <v>0</v>
      </c>
      <c r="F657" s="135">
        <v>1</v>
      </c>
      <c r="G657" s="135">
        <v>0</v>
      </c>
      <c r="H657" s="160">
        <v>1</v>
      </c>
      <c r="I657" s="138"/>
      <c r="J657" s="138"/>
      <c r="K657" s="134"/>
      <c r="L657" s="140">
        <v>2479900001641</v>
      </c>
      <c r="M657" s="140">
        <v>2479900001641</v>
      </c>
      <c r="N657" s="131">
        <f t="shared" si="6"/>
        <v>1</v>
      </c>
      <c r="O657" s="68">
        <f t="shared" si="7"/>
        <v>0</v>
      </c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  <c r="Z657" s="139"/>
      <c r="AA657" s="139"/>
      <c r="AB657" s="139"/>
      <c r="AC657" s="139"/>
      <c r="AD657" s="139"/>
      <c r="AE657" s="139"/>
      <c r="AF657" s="139"/>
      <c r="AG657" s="139"/>
      <c r="AH657" s="139"/>
      <c r="AI657" s="139"/>
    </row>
    <row r="658" spans="1:35" ht="21.75" hidden="1" customHeight="1">
      <c r="A658" s="138"/>
      <c r="B658" s="133" t="s">
        <v>899</v>
      </c>
      <c r="C658" s="135"/>
      <c r="D658" s="135"/>
      <c r="E658" s="135"/>
      <c r="F658" s="135"/>
      <c r="G658" s="135"/>
      <c r="H658" s="160"/>
      <c r="I658" s="138"/>
      <c r="J658" s="153">
        <v>1</v>
      </c>
      <c r="K658" s="134"/>
      <c r="L658" s="140"/>
      <c r="M658" s="140"/>
      <c r="N658" s="131"/>
      <c r="O658" s="68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  <c r="Z658" s="139"/>
      <c r="AA658" s="139"/>
      <c r="AB658" s="139"/>
      <c r="AC658" s="139"/>
      <c r="AD658" s="139"/>
      <c r="AE658" s="139"/>
      <c r="AF658" s="139"/>
      <c r="AG658" s="139"/>
      <c r="AH658" s="139"/>
      <c r="AI658" s="139"/>
    </row>
    <row r="659" spans="1:35" ht="21.75" hidden="1" customHeight="1">
      <c r="A659" s="138"/>
      <c r="B659" s="133"/>
      <c r="C659" s="135"/>
      <c r="D659" s="135"/>
      <c r="E659" s="135"/>
      <c r="F659" s="135"/>
      <c r="G659" s="135"/>
      <c r="H659" s="160"/>
      <c r="I659" s="138"/>
      <c r="J659" s="138"/>
      <c r="K659" s="134" t="s">
        <v>51</v>
      </c>
      <c r="L659" s="140"/>
      <c r="M659" s="140"/>
      <c r="N659" s="131">
        <f t="shared" ref="N659:N688" si="8">COUNTIF($M:$M,M659)</f>
        <v>0</v>
      </c>
      <c r="O659" s="68">
        <f t="shared" ref="O659:O661" si="9">H659-N659</f>
        <v>0</v>
      </c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  <c r="Z659" s="139"/>
      <c r="AA659" s="139"/>
      <c r="AB659" s="139"/>
      <c r="AC659" s="139"/>
      <c r="AD659" s="139"/>
      <c r="AE659" s="139"/>
      <c r="AF659" s="139"/>
      <c r="AG659" s="139"/>
      <c r="AH659" s="139"/>
      <c r="AI659" s="139"/>
    </row>
    <row r="660" spans="1:35" ht="21.75" customHeight="1">
      <c r="A660" s="141" t="s">
        <v>700</v>
      </c>
      <c r="B660" s="141"/>
      <c r="C660" s="143">
        <v>0</v>
      </c>
      <c r="D660" s="143">
        <v>26</v>
      </c>
      <c r="E660" s="143">
        <v>1</v>
      </c>
      <c r="F660" s="169">
        <v>0</v>
      </c>
      <c r="G660" s="169">
        <v>0</v>
      </c>
      <c r="H660" s="210">
        <v>27</v>
      </c>
      <c r="I660" s="146"/>
      <c r="J660" s="146"/>
      <c r="K660" s="170" t="s">
        <v>51</v>
      </c>
      <c r="L660" s="56"/>
      <c r="M660" s="56"/>
      <c r="N660" s="68">
        <f t="shared" si="8"/>
        <v>0</v>
      </c>
      <c r="O660" s="68">
        <f t="shared" si="9"/>
        <v>27</v>
      </c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1:35" ht="21.75" customHeight="1">
      <c r="A661" s="204" t="s">
        <v>38</v>
      </c>
      <c r="B661" s="205"/>
      <c r="C661" s="211"/>
      <c r="D661" s="211"/>
      <c r="E661" s="211"/>
      <c r="F661" s="211"/>
      <c r="G661" s="211"/>
      <c r="H661" s="212"/>
      <c r="I661" s="207"/>
      <c r="J661" s="207"/>
      <c r="K661" s="208" t="s">
        <v>51</v>
      </c>
      <c r="L661" s="112"/>
      <c r="M661" s="112"/>
      <c r="N661" s="95">
        <f t="shared" si="8"/>
        <v>0</v>
      </c>
      <c r="O661" s="95">
        <f t="shared" si="9"/>
        <v>0</v>
      </c>
      <c r="P661" s="96"/>
      <c r="Q661" s="96"/>
      <c r="R661" s="96"/>
      <c r="S661" s="96"/>
      <c r="T661" s="96"/>
      <c r="U661" s="96"/>
      <c r="V661" s="96"/>
      <c r="W661" s="96"/>
      <c r="X661" s="96"/>
      <c r="Y661" s="96"/>
      <c r="Z661" s="96"/>
      <c r="AA661" s="96"/>
      <c r="AB661" s="96"/>
      <c r="AC661" s="96"/>
      <c r="AD661" s="96"/>
      <c r="AE661" s="96"/>
      <c r="AF661" s="96"/>
      <c r="AG661" s="96"/>
      <c r="AH661" s="96"/>
      <c r="AI661" s="96"/>
    </row>
    <row r="662" spans="1:35" ht="21.75" hidden="1" customHeight="1">
      <c r="A662" s="207"/>
      <c r="B662" s="209" t="s">
        <v>701</v>
      </c>
      <c r="C662" s="211">
        <v>0</v>
      </c>
      <c r="D662" s="211">
        <v>1</v>
      </c>
      <c r="E662" s="211">
        <v>0</v>
      </c>
      <c r="F662" s="211">
        <v>0</v>
      </c>
      <c r="G662" s="211">
        <v>0</v>
      </c>
      <c r="H662" s="212">
        <v>1</v>
      </c>
      <c r="I662" s="207"/>
      <c r="J662" s="207"/>
      <c r="K662" s="208"/>
      <c r="L662" s="112">
        <v>1419900227713</v>
      </c>
      <c r="M662" s="112"/>
      <c r="N662" s="95">
        <f t="shared" si="8"/>
        <v>0</v>
      </c>
      <c r="O662" s="95"/>
      <c r="P662" s="96"/>
      <c r="Q662" s="96"/>
      <c r="R662" s="96"/>
      <c r="S662" s="96"/>
      <c r="T662" s="96"/>
      <c r="U662" s="96"/>
      <c r="V662" s="96"/>
      <c r="W662" s="96"/>
      <c r="X662" s="96"/>
      <c r="Y662" s="96"/>
      <c r="Z662" s="96"/>
      <c r="AA662" s="96"/>
      <c r="AB662" s="96"/>
      <c r="AC662" s="96"/>
      <c r="AD662" s="96"/>
      <c r="AE662" s="96"/>
      <c r="AF662" s="96"/>
      <c r="AG662" s="96"/>
      <c r="AH662" s="96"/>
      <c r="AI662" s="96"/>
    </row>
    <row r="663" spans="1:35" ht="21.75" hidden="1" customHeight="1">
      <c r="A663" s="207"/>
      <c r="B663" s="209" t="s">
        <v>703</v>
      </c>
      <c r="C663" s="211">
        <v>0</v>
      </c>
      <c r="D663" s="211">
        <v>1</v>
      </c>
      <c r="E663" s="211">
        <v>0</v>
      </c>
      <c r="F663" s="211">
        <v>0</v>
      </c>
      <c r="G663" s="211">
        <v>0</v>
      </c>
      <c r="H663" s="212">
        <v>1</v>
      </c>
      <c r="I663" s="207"/>
      <c r="J663" s="207"/>
      <c r="K663" s="208"/>
      <c r="L663" s="112">
        <v>1460100164158</v>
      </c>
      <c r="M663" s="112"/>
      <c r="N663" s="95">
        <f t="shared" si="8"/>
        <v>0</v>
      </c>
      <c r="O663" s="95"/>
      <c r="P663" s="96"/>
      <c r="Q663" s="96"/>
      <c r="R663" s="96"/>
      <c r="S663" s="96"/>
      <c r="T663" s="96"/>
      <c r="U663" s="96"/>
      <c r="V663" s="96"/>
      <c r="W663" s="96"/>
      <c r="X663" s="96"/>
      <c r="Y663" s="96"/>
      <c r="Z663" s="96"/>
      <c r="AA663" s="96"/>
      <c r="AB663" s="96"/>
      <c r="AC663" s="96"/>
      <c r="AD663" s="96"/>
      <c r="AE663" s="96"/>
      <c r="AF663" s="96"/>
      <c r="AG663" s="96"/>
      <c r="AH663" s="96"/>
      <c r="AI663" s="96"/>
    </row>
    <row r="664" spans="1:35" ht="21.75" hidden="1" customHeight="1">
      <c r="A664" s="207"/>
      <c r="B664" s="209" t="s">
        <v>704</v>
      </c>
      <c r="C664" s="211">
        <v>0</v>
      </c>
      <c r="D664" s="211">
        <v>1</v>
      </c>
      <c r="E664" s="211">
        <v>0</v>
      </c>
      <c r="F664" s="211">
        <v>0</v>
      </c>
      <c r="G664" s="211">
        <v>0</v>
      </c>
      <c r="H664" s="212">
        <v>1</v>
      </c>
      <c r="I664" s="207"/>
      <c r="J664" s="207"/>
      <c r="K664" s="208"/>
      <c r="L664" s="112">
        <v>1460200032580</v>
      </c>
      <c r="M664" s="112"/>
      <c r="N664" s="95">
        <f t="shared" si="8"/>
        <v>0</v>
      </c>
      <c r="O664" s="95"/>
      <c r="P664" s="96"/>
      <c r="Q664" s="96"/>
      <c r="R664" s="96"/>
      <c r="S664" s="96"/>
      <c r="T664" s="96"/>
      <c r="U664" s="96"/>
      <c r="V664" s="96"/>
      <c r="W664" s="96"/>
      <c r="X664" s="96"/>
      <c r="Y664" s="96"/>
      <c r="Z664" s="96"/>
      <c r="AA664" s="96"/>
      <c r="AB664" s="96"/>
      <c r="AC664" s="96"/>
      <c r="AD664" s="96"/>
      <c r="AE664" s="96"/>
      <c r="AF664" s="96"/>
      <c r="AG664" s="96"/>
      <c r="AH664" s="96"/>
      <c r="AI664" s="96"/>
    </row>
    <row r="665" spans="1:35" ht="21.75" hidden="1" customHeight="1">
      <c r="A665" s="207"/>
      <c r="B665" s="209" t="s">
        <v>705</v>
      </c>
      <c r="C665" s="211">
        <v>0</v>
      </c>
      <c r="D665" s="211">
        <v>1</v>
      </c>
      <c r="E665" s="211">
        <v>0</v>
      </c>
      <c r="F665" s="211">
        <v>0</v>
      </c>
      <c r="G665" s="211">
        <v>0</v>
      </c>
      <c r="H665" s="212">
        <v>1</v>
      </c>
      <c r="I665" s="207"/>
      <c r="J665" s="207"/>
      <c r="K665" s="208"/>
      <c r="L665" s="112">
        <v>1461300053458</v>
      </c>
      <c r="M665" s="112"/>
      <c r="N665" s="95">
        <f t="shared" si="8"/>
        <v>0</v>
      </c>
      <c r="O665" s="95"/>
      <c r="P665" s="96"/>
      <c r="Q665" s="96"/>
      <c r="R665" s="96"/>
      <c r="S665" s="96"/>
      <c r="T665" s="96"/>
      <c r="U665" s="96"/>
      <c r="V665" s="96"/>
      <c r="W665" s="96"/>
      <c r="X665" s="96"/>
      <c r="Y665" s="96"/>
      <c r="Z665" s="96"/>
      <c r="AA665" s="96"/>
      <c r="AB665" s="96"/>
      <c r="AC665" s="96"/>
      <c r="AD665" s="96"/>
      <c r="AE665" s="96"/>
      <c r="AF665" s="96"/>
      <c r="AG665" s="96"/>
      <c r="AH665" s="96"/>
      <c r="AI665" s="96"/>
    </row>
    <row r="666" spans="1:35" ht="21.75" hidden="1" customHeight="1">
      <c r="A666" s="207"/>
      <c r="B666" s="209" t="s">
        <v>706</v>
      </c>
      <c r="C666" s="211">
        <v>0</v>
      </c>
      <c r="D666" s="211">
        <v>1</v>
      </c>
      <c r="E666" s="211">
        <v>0</v>
      </c>
      <c r="F666" s="211">
        <v>0</v>
      </c>
      <c r="G666" s="211">
        <v>0</v>
      </c>
      <c r="H666" s="212">
        <v>1</v>
      </c>
      <c r="I666" s="207"/>
      <c r="J666" s="207"/>
      <c r="K666" s="208"/>
      <c r="L666" s="112">
        <v>1470600041641</v>
      </c>
      <c r="M666" s="112"/>
      <c r="N666" s="95">
        <f t="shared" si="8"/>
        <v>0</v>
      </c>
      <c r="O666" s="95"/>
      <c r="P666" s="96"/>
      <c r="Q666" s="96"/>
      <c r="R666" s="96"/>
      <c r="S666" s="96"/>
      <c r="T666" s="96"/>
      <c r="U666" s="96"/>
      <c r="V666" s="96"/>
      <c r="W666" s="96"/>
      <c r="X666" s="96"/>
      <c r="Y666" s="96"/>
      <c r="Z666" s="96"/>
      <c r="AA666" s="96"/>
      <c r="AB666" s="96"/>
      <c r="AC666" s="96"/>
      <c r="AD666" s="96"/>
      <c r="AE666" s="96"/>
      <c r="AF666" s="96"/>
      <c r="AG666" s="96"/>
      <c r="AH666" s="96"/>
      <c r="AI666" s="96"/>
    </row>
    <row r="667" spans="1:35" ht="21.75" hidden="1" customHeight="1">
      <c r="A667" s="207"/>
      <c r="B667" s="209" t="s">
        <v>707</v>
      </c>
      <c r="C667" s="211">
        <v>0</v>
      </c>
      <c r="D667" s="211">
        <v>1</v>
      </c>
      <c r="E667" s="211">
        <v>0</v>
      </c>
      <c r="F667" s="211">
        <v>0</v>
      </c>
      <c r="G667" s="211">
        <v>0</v>
      </c>
      <c r="H667" s="212">
        <v>1</v>
      </c>
      <c r="I667" s="207"/>
      <c r="J667" s="207"/>
      <c r="K667" s="208"/>
      <c r="L667" s="112">
        <v>1470800102805</v>
      </c>
      <c r="M667" s="112"/>
      <c r="N667" s="95">
        <f t="shared" si="8"/>
        <v>0</v>
      </c>
      <c r="O667" s="95"/>
      <c r="P667" s="96"/>
      <c r="Q667" s="96"/>
      <c r="R667" s="96"/>
      <c r="S667" s="96"/>
      <c r="T667" s="96"/>
      <c r="U667" s="96"/>
      <c r="V667" s="96"/>
      <c r="W667" s="96"/>
      <c r="X667" s="96"/>
      <c r="Y667" s="96"/>
      <c r="Z667" s="96"/>
      <c r="AA667" s="96"/>
      <c r="AB667" s="96"/>
      <c r="AC667" s="96"/>
      <c r="AD667" s="96"/>
      <c r="AE667" s="96"/>
      <c r="AF667" s="96"/>
      <c r="AG667" s="96"/>
      <c r="AH667" s="96"/>
      <c r="AI667" s="96"/>
    </row>
    <row r="668" spans="1:35" ht="21.75" hidden="1" customHeight="1">
      <c r="A668" s="207"/>
      <c r="B668" s="209" t="s">
        <v>708</v>
      </c>
      <c r="C668" s="211">
        <v>0</v>
      </c>
      <c r="D668" s="211">
        <v>1</v>
      </c>
      <c r="E668" s="211">
        <v>0</v>
      </c>
      <c r="F668" s="211">
        <v>0</v>
      </c>
      <c r="G668" s="211">
        <v>0</v>
      </c>
      <c r="H668" s="212">
        <v>1</v>
      </c>
      <c r="I668" s="207"/>
      <c r="J668" s="207"/>
      <c r="K668" s="208"/>
      <c r="L668" s="112">
        <v>1470800115320</v>
      </c>
      <c r="M668" s="112"/>
      <c r="N668" s="95">
        <f t="shared" si="8"/>
        <v>0</v>
      </c>
      <c r="O668" s="95"/>
      <c r="P668" s="96"/>
      <c r="Q668" s="96"/>
      <c r="R668" s="96"/>
      <c r="S668" s="96"/>
      <c r="T668" s="96"/>
      <c r="U668" s="96"/>
      <c r="V668" s="96"/>
      <c r="W668" s="96"/>
      <c r="X668" s="96"/>
      <c r="Y668" s="96"/>
      <c r="Z668" s="96"/>
      <c r="AA668" s="96"/>
      <c r="AB668" s="96"/>
      <c r="AC668" s="96"/>
      <c r="AD668" s="96"/>
      <c r="AE668" s="96"/>
      <c r="AF668" s="96"/>
      <c r="AG668" s="96"/>
      <c r="AH668" s="96"/>
      <c r="AI668" s="96"/>
    </row>
    <row r="669" spans="1:35" ht="21.75" hidden="1" customHeight="1">
      <c r="A669" s="207"/>
      <c r="B669" s="209" t="s">
        <v>709</v>
      </c>
      <c r="C669" s="211">
        <v>0</v>
      </c>
      <c r="D669" s="211">
        <v>1</v>
      </c>
      <c r="E669" s="211">
        <v>0</v>
      </c>
      <c r="F669" s="211">
        <v>0</v>
      </c>
      <c r="G669" s="211">
        <v>0</v>
      </c>
      <c r="H669" s="212">
        <v>1</v>
      </c>
      <c r="I669" s="207"/>
      <c r="J669" s="207"/>
      <c r="K669" s="208"/>
      <c r="L669" s="112">
        <v>1470900060306</v>
      </c>
      <c r="M669" s="112"/>
      <c r="N669" s="95">
        <f t="shared" si="8"/>
        <v>0</v>
      </c>
      <c r="O669" s="95"/>
      <c r="P669" s="96"/>
      <c r="Q669" s="96"/>
      <c r="R669" s="96"/>
      <c r="S669" s="96"/>
      <c r="T669" s="96"/>
      <c r="U669" s="96"/>
      <c r="V669" s="96"/>
      <c r="W669" s="96"/>
      <c r="X669" s="96"/>
      <c r="Y669" s="96"/>
      <c r="Z669" s="96"/>
      <c r="AA669" s="96"/>
      <c r="AB669" s="96"/>
      <c r="AC669" s="96"/>
      <c r="AD669" s="96"/>
      <c r="AE669" s="96"/>
      <c r="AF669" s="96"/>
      <c r="AG669" s="96"/>
      <c r="AH669" s="96"/>
      <c r="AI669" s="96"/>
    </row>
    <row r="670" spans="1:35" ht="21.75" hidden="1" customHeight="1">
      <c r="A670" s="207"/>
      <c r="B670" s="209" t="s">
        <v>710</v>
      </c>
      <c r="C670" s="211">
        <v>0</v>
      </c>
      <c r="D670" s="211">
        <v>1</v>
      </c>
      <c r="E670" s="211">
        <v>0</v>
      </c>
      <c r="F670" s="211">
        <v>0</v>
      </c>
      <c r="G670" s="211">
        <v>0</v>
      </c>
      <c r="H670" s="212">
        <v>1</v>
      </c>
      <c r="I670" s="207"/>
      <c r="J670" s="207"/>
      <c r="K670" s="208"/>
      <c r="L670" s="112">
        <v>1479900076120</v>
      </c>
      <c r="M670" s="112"/>
      <c r="N670" s="95">
        <f t="shared" si="8"/>
        <v>0</v>
      </c>
      <c r="O670" s="95"/>
      <c r="P670" s="96"/>
      <c r="Q670" s="96"/>
      <c r="R670" s="96"/>
      <c r="S670" s="96"/>
      <c r="T670" s="96"/>
      <c r="U670" s="96"/>
      <c r="V670" s="96"/>
      <c r="W670" s="96"/>
      <c r="X670" s="96"/>
      <c r="Y670" s="96"/>
      <c r="Z670" s="96"/>
      <c r="AA670" s="96"/>
      <c r="AB670" s="96"/>
      <c r="AC670" s="96"/>
      <c r="AD670" s="96"/>
      <c r="AE670" s="96"/>
      <c r="AF670" s="96"/>
      <c r="AG670" s="96"/>
      <c r="AH670" s="96"/>
      <c r="AI670" s="96"/>
    </row>
    <row r="671" spans="1:35" ht="21.75" hidden="1" customHeight="1">
      <c r="A671" s="207"/>
      <c r="B671" s="209" t="s">
        <v>711</v>
      </c>
      <c r="C671" s="211">
        <v>0</v>
      </c>
      <c r="D671" s="211">
        <v>1</v>
      </c>
      <c r="E671" s="211">
        <v>0</v>
      </c>
      <c r="F671" s="211">
        <v>0</v>
      </c>
      <c r="G671" s="211">
        <v>0</v>
      </c>
      <c r="H671" s="212">
        <v>1</v>
      </c>
      <c r="I671" s="207"/>
      <c r="J671" s="207"/>
      <c r="K671" s="208"/>
      <c r="L671" s="112">
        <v>1479900088012</v>
      </c>
      <c r="M671" s="112"/>
      <c r="N671" s="95">
        <f t="shared" si="8"/>
        <v>0</v>
      </c>
      <c r="O671" s="95"/>
      <c r="P671" s="96"/>
      <c r="Q671" s="96"/>
      <c r="R671" s="96"/>
      <c r="S671" s="96"/>
      <c r="T671" s="96"/>
      <c r="U671" s="96"/>
      <c r="V671" s="96"/>
      <c r="W671" s="96"/>
      <c r="X671" s="96"/>
      <c r="Y671" s="96"/>
      <c r="Z671" s="96"/>
      <c r="AA671" s="96"/>
      <c r="AB671" s="96"/>
      <c r="AC671" s="96"/>
      <c r="AD671" s="96"/>
      <c r="AE671" s="96"/>
      <c r="AF671" s="96"/>
      <c r="AG671" s="96"/>
      <c r="AH671" s="96"/>
      <c r="AI671" s="96"/>
    </row>
    <row r="672" spans="1:35" ht="21.75" hidden="1" customHeight="1">
      <c r="A672" s="207"/>
      <c r="B672" s="209" t="s">
        <v>712</v>
      </c>
      <c r="C672" s="211">
        <v>0</v>
      </c>
      <c r="D672" s="211">
        <v>1</v>
      </c>
      <c r="E672" s="211">
        <v>0</v>
      </c>
      <c r="F672" s="211">
        <v>0</v>
      </c>
      <c r="G672" s="211">
        <v>0</v>
      </c>
      <c r="H672" s="212">
        <v>1</v>
      </c>
      <c r="I672" s="207"/>
      <c r="J672" s="207"/>
      <c r="K672" s="208"/>
      <c r="L672" s="112">
        <v>1479900100594</v>
      </c>
      <c r="M672" s="112"/>
      <c r="N672" s="95">
        <f t="shared" si="8"/>
        <v>0</v>
      </c>
      <c r="O672" s="95"/>
      <c r="P672" s="96"/>
      <c r="Q672" s="96"/>
      <c r="R672" s="96"/>
      <c r="S672" s="96"/>
      <c r="T672" s="96"/>
      <c r="U672" s="96"/>
      <c r="V672" s="96"/>
      <c r="W672" s="96"/>
      <c r="X672" s="96"/>
      <c r="Y672" s="96"/>
      <c r="Z672" s="96"/>
      <c r="AA672" s="96"/>
      <c r="AB672" s="96"/>
      <c r="AC672" s="96"/>
      <c r="AD672" s="96"/>
      <c r="AE672" s="96"/>
      <c r="AF672" s="96"/>
      <c r="AG672" s="96"/>
      <c r="AH672" s="96"/>
      <c r="AI672" s="96"/>
    </row>
    <row r="673" spans="1:35" ht="21.75" hidden="1" customHeight="1">
      <c r="A673" s="207"/>
      <c r="B673" s="209" t="s">
        <v>713</v>
      </c>
      <c r="C673" s="211">
        <v>0</v>
      </c>
      <c r="D673" s="211">
        <v>1</v>
      </c>
      <c r="E673" s="211">
        <v>0</v>
      </c>
      <c r="F673" s="211">
        <v>0</v>
      </c>
      <c r="G673" s="211">
        <v>0</v>
      </c>
      <c r="H673" s="212">
        <v>1</v>
      </c>
      <c r="I673" s="207"/>
      <c r="J673" s="207"/>
      <c r="K673" s="208"/>
      <c r="L673" s="112">
        <v>1479900130132</v>
      </c>
      <c r="M673" s="112"/>
      <c r="N673" s="95">
        <f t="shared" si="8"/>
        <v>0</v>
      </c>
      <c r="O673" s="95"/>
      <c r="P673" s="96"/>
      <c r="Q673" s="96"/>
      <c r="R673" s="96"/>
      <c r="S673" s="96"/>
      <c r="T673" s="96"/>
      <c r="U673" s="96"/>
      <c r="V673" s="96"/>
      <c r="W673" s="96"/>
      <c r="X673" s="96"/>
      <c r="Y673" s="96"/>
      <c r="Z673" s="96"/>
      <c r="AA673" s="96"/>
      <c r="AB673" s="96"/>
      <c r="AC673" s="96"/>
      <c r="AD673" s="96"/>
      <c r="AE673" s="96"/>
      <c r="AF673" s="96"/>
      <c r="AG673" s="96"/>
      <c r="AH673" s="96"/>
      <c r="AI673" s="96"/>
    </row>
    <row r="674" spans="1:35" ht="21.75" hidden="1" customHeight="1">
      <c r="A674" s="207"/>
      <c r="B674" s="209" t="s">
        <v>714</v>
      </c>
      <c r="C674" s="211">
        <v>0</v>
      </c>
      <c r="D674" s="211">
        <v>1</v>
      </c>
      <c r="E674" s="211">
        <v>0</v>
      </c>
      <c r="F674" s="211">
        <v>0</v>
      </c>
      <c r="G674" s="211">
        <v>0</v>
      </c>
      <c r="H674" s="212">
        <v>1</v>
      </c>
      <c r="I674" s="207"/>
      <c r="J674" s="207"/>
      <c r="K674" s="208"/>
      <c r="L674" s="112">
        <v>1479900212431</v>
      </c>
      <c r="M674" s="112"/>
      <c r="N674" s="95">
        <f t="shared" si="8"/>
        <v>0</v>
      </c>
      <c r="O674" s="95"/>
      <c r="P674" s="96"/>
      <c r="Q674" s="96"/>
      <c r="R674" s="96"/>
      <c r="S674" s="96"/>
      <c r="T674" s="96"/>
      <c r="U674" s="96"/>
      <c r="V674" s="96"/>
      <c r="W674" s="96"/>
      <c r="X674" s="96"/>
      <c r="Y674" s="96"/>
      <c r="Z674" s="96"/>
      <c r="AA674" s="96"/>
      <c r="AB674" s="96"/>
      <c r="AC674" s="96"/>
      <c r="AD674" s="96"/>
      <c r="AE674" s="96"/>
      <c r="AF674" s="96"/>
      <c r="AG674" s="96"/>
      <c r="AH674" s="96"/>
      <c r="AI674" s="96"/>
    </row>
    <row r="675" spans="1:35" ht="21.75" hidden="1" customHeight="1">
      <c r="A675" s="207"/>
      <c r="B675" s="209" t="s">
        <v>715</v>
      </c>
      <c r="C675" s="211">
        <v>0</v>
      </c>
      <c r="D675" s="211">
        <v>1</v>
      </c>
      <c r="E675" s="211">
        <v>0</v>
      </c>
      <c r="F675" s="211">
        <v>0</v>
      </c>
      <c r="G675" s="211">
        <v>0</v>
      </c>
      <c r="H675" s="212">
        <v>1</v>
      </c>
      <c r="I675" s="207"/>
      <c r="J675" s="207"/>
      <c r="K675" s="208"/>
      <c r="L675" s="112">
        <v>1480100131497</v>
      </c>
      <c r="M675" s="112"/>
      <c r="N675" s="95">
        <f t="shared" si="8"/>
        <v>0</v>
      </c>
      <c r="O675" s="95"/>
      <c r="P675" s="96"/>
      <c r="Q675" s="96"/>
      <c r="R675" s="96"/>
      <c r="S675" s="96"/>
      <c r="T675" s="96"/>
      <c r="U675" s="96"/>
      <c r="V675" s="96"/>
      <c r="W675" s="96"/>
      <c r="X675" s="96"/>
      <c r="Y675" s="96"/>
      <c r="Z675" s="96"/>
      <c r="AA675" s="96"/>
      <c r="AB675" s="96"/>
      <c r="AC675" s="96"/>
      <c r="AD675" s="96"/>
      <c r="AE675" s="96"/>
      <c r="AF675" s="96"/>
      <c r="AG675" s="96"/>
      <c r="AH675" s="96"/>
      <c r="AI675" s="96"/>
    </row>
    <row r="676" spans="1:35" ht="21.75" hidden="1" customHeight="1">
      <c r="A676" s="207"/>
      <c r="B676" s="209" t="s">
        <v>716</v>
      </c>
      <c r="C676" s="211">
        <v>0</v>
      </c>
      <c r="D676" s="211">
        <v>1</v>
      </c>
      <c r="E676" s="211">
        <v>0</v>
      </c>
      <c r="F676" s="211">
        <v>0</v>
      </c>
      <c r="G676" s="211">
        <v>0</v>
      </c>
      <c r="H676" s="212">
        <v>1</v>
      </c>
      <c r="I676" s="207"/>
      <c r="J676" s="207"/>
      <c r="K676" s="208"/>
      <c r="L676" s="112">
        <v>1480200088658</v>
      </c>
      <c r="M676" s="112"/>
      <c r="N676" s="95">
        <f t="shared" si="8"/>
        <v>0</v>
      </c>
      <c r="O676" s="95"/>
      <c r="P676" s="96"/>
      <c r="Q676" s="96"/>
      <c r="R676" s="96"/>
      <c r="S676" s="96"/>
      <c r="T676" s="96"/>
      <c r="U676" s="96"/>
      <c r="V676" s="96"/>
      <c r="W676" s="96"/>
      <c r="X676" s="96"/>
      <c r="Y676" s="96"/>
      <c r="Z676" s="96"/>
      <c r="AA676" s="96"/>
      <c r="AB676" s="96"/>
      <c r="AC676" s="96"/>
      <c r="AD676" s="96"/>
      <c r="AE676" s="96"/>
      <c r="AF676" s="96"/>
      <c r="AG676" s="96"/>
      <c r="AH676" s="96"/>
      <c r="AI676" s="96"/>
    </row>
    <row r="677" spans="1:35" ht="21.75" hidden="1" customHeight="1">
      <c r="A677" s="207"/>
      <c r="B677" s="209" t="s">
        <v>717</v>
      </c>
      <c r="C677" s="211">
        <v>0</v>
      </c>
      <c r="D677" s="211">
        <v>1</v>
      </c>
      <c r="E677" s="211">
        <v>0</v>
      </c>
      <c r="F677" s="211">
        <v>0</v>
      </c>
      <c r="G677" s="211">
        <v>0</v>
      </c>
      <c r="H677" s="212">
        <v>1</v>
      </c>
      <c r="I677" s="207"/>
      <c r="J677" s="207"/>
      <c r="K677" s="208"/>
      <c r="L677" s="112">
        <v>1480400042139</v>
      </c>
      <c r="M677" s="112"/>
      <c r="N677" s="95">
        <f t="shared" si="8"/>
        <v>0</v>
      </c>
      <c r="O677" s="95"/>
      <c r="P677" s="96"/>
      <c r="Q677" s="96"/>
      <c r="R677" s="96"/>
      <c r="S677" s="96"/>
      <c r="T677" s="96"/>
      <c r="U677" s="96"/>
      <c r="V677" s="96"/>
      <c r="W677" s="96"/>
      <c r="X677" s="96"/>
      <c r="Y677" s="96"/>
      <c r="Z677" s="96"/>
      <c r="AA677" s="96"/>
      <c r="AB677" s="96"/>
      <c r="AC677" s="96"/>
      <c r="AD677" s="96"/>
      <c r="AE677" s="96"/>
      <c r="AF677" s="96"/>
      <c r="AG677" s="96"/>
      <c r="AH677" s="96"/>
      <c r="AI677" s="96"/>
    </row>
    <row r="678" spans="1:35" ht="21.75" hidden="1" customHeight="1">
      <c r="A678" s="207"/>
      <c r="B678" s="209" t="s">
        <v>718</v>
      </c>
      <c r="C678" s="211">
        <v>0</v>
      </c>
      <c r="D678" s="211">
        <v>1</v>
      </c>
      <c r="E678" s="211">
        <v>0</v>
      </c>
      <c r="F678" s="211">
        <v>0</v>
      </c>
      <c r="G678" s="211">
        <v>0</v>
      </c>
      <c r="H678" s="212">
        <v>1</v>
      </c>
      <c r="I678" s="207"/>
      <c r="J678" s="207"/>
      <c r="K678" s="208"/>
      <c r="L678" s="112">
        <v>1480700083086</v>
      </c>
      <c r="M678" s="112"/>
      <c r="N678" s="95">
        <f t="shared" si="8"/>
        <v>0</v>
      </c>
      <c r="O678" s="95"/>
      <c r="P678" s="96"/>
      <c r="Q678" s="96"/>
      <c r="R678" s="96"/>
      <c r="S678" s="96"/>
      <c r="T678" s="96"/>
      <c r="U678" s="96"/>
      <c r="V678" s="96"/>
      <c r="W678" s="96"/>
      <c r="X678" s="96"/>
      <c r="Y678" s="96"/>
      <c r="Z678" s="96"/>
      <c r="AA678" s="96"/>
      <c r="AB678" s="96"/>
      <c r="AC678" s="96"/>
      <c r="AD678" s="96"/>
      <c r="AE678" s="96"/>
      <c r="AF678" s="96"/>
      <c r="AG678" s="96"/>
      <c r="AH678" s="96"/>
      <c r="AI678" s="96"/>
    </row>
    <row r="679" spans="1:35" ht="21.75" hidden="1" customHeight="1">
      <c r="A679" s="207"/>
      <c r="B679" s="209" t="s">
        <v>719</v>
      </c>
      <c r="C679" s="211">
        <v>0</v>
      </c>
      <c r="D679" s="211">
        <v>1</v>
      </c>
      <c r="E679" s="211">
        <v>0</v>
      </c>
      <c r="F679" s="211">
        <v>0</v>
      </c>
      <c r="G679" s="211">
        <v>0</v>
      </c>
      <c r="H679" s="212">
        <v>1</v>
      </c>
      <c r="I679" s="207"/>
      <c r="J679" s="207"/>
      <c r="K679" s="208"/>
      <c r="L679" s="112">
        <v>1480800060754</v>
      </c>
      <c r="M679" s="112"/>
      <c r="N679" s="95">
        <f t="shared" si="8"/>
        <v>0</v>
      </c>
      <c r="O679" s="95"/>
      <c r="P679" s="96"/>
      <c r="Q679" s="96"/>
      <c r="R679" s="96"/>
      <c r="S679" s="96"/>
      <c r="T679" s="96"/>
      <c r="U679" s="96"/>
      <c r="V679" s="96"/>
      <c r="W679" s="96"/>
      <c r="X679" s="96"/>
      <c r="Y679" s="96"/>
      <c r="Z679" s="96"/>
      <c r="AA679" s="96"/>
      <c r="AB679" s="96"/>
      <c r="AC679" s="96"/>
      <c r="AD679" s="96"/>
      <c r="AE679" s="96"/>
      <c r="AF679" s="96"/>
      <c r="AG679" s="96"/>
      <c r="AH679" s="96"/>
      <c r="AI679" s="96"/>
    </row>
    <row r="680" spans="1:35" ht="21.75" hidden="1" customHeight="1">
      <c r="A680" s="207"/>
      <c r="B680" s="209" t="s">
        <v>720</v>
      </c>
      <c r="C680" s="211">
        <v>0</v>
      </c>
      <c r="D680" s="211">
        <v>1</v>
      </c>
      <c r="E680" s="211">
        <v>0</v>
      </c>
      <c r="F680" s="211">
        <v>0</v>
      </c>
      <c r="G680" s="211">
        <v>0</v>
      </c>
      <c r="H680" s="212">
        <v>1</v>
      </c>
      <c r="I680" s="207"/>
      <c r="J680" s="207"/>
      <c r="K680" s="208"/>
      <c r="L680" s="112">
        <v>1480800061483</v>
      </c>
      <c r="M680" s="112"/>
      <c r="N680" s="95">
        <f t="shared" si="8"/>
        <v>0</v>
      </c>
      <c r="O680" s="95"/>
      <c r="P680" s="96"/>
      <c r="Q680" s="96"/>
      <c r="R680" s="96"/>
      <c r="S680" s="96"/>
      <c r="T680" s="96"/>
      <c r="U680" s="96"/>
      <c r="V680" s="96"/>
      <c r="W680" s="96"/>
      <c r="X680" s="96"/>
      <c r="Y680" s="96"/>
      <c r="Z680" s="96"/>
      <c r="AA680" s="96"/>
      <c r="AB680" s="96"/>
      <c r="AC680" s="96"/>
      <c r="AD680" s="96"/>
      <c r="AE680" s="96"/>
      <c r="AF680" s="96"/>
      <c r="AG680" s="96"/>
      <c r="AH680" s="96"/>
      <c r="AI680" s="96"/>
    </row>
    <row r="681" spans="1:35" ht="21.75" hidden="1" customHeight="1">
      <c r="A681" s="207"/>
      <c r="B681" s="209" t="s">
        <v>722</v>
      </c>
      <c r="C681" s="211">
        <v>0</v>
      </c>
      <c r="D681" s="211">
        <v>1</v>
      </c>
      <c r="E681" s="211">
        <v>0</v>
      </c>
      <c r="F681" s="211">
        <v>0</v>
      </c>
      <c r="G681" s="211">
        <v>0</v>
      </c>
      <c r="H681" s="212">
        <v>1</v>
      </c>
      <c r="I681" s="207"/>
      <c r="J681" s="207"/>
      <c r="K681" s="208"/>
      <c r="L681" s="112">
        <v>1489900023328</v>
      </c>
      <c r="M681" s="112"/>
      <c r="N681" s="95">
        <f t="shared" si="8"/>
        <v>0</v>
      </c>
      <c r="O681" s="95"/>
      <c r="P681" s="96"/>
      <c r="Q681" s="96"/>
      <c r="R681" s="96"/>
      <c r="S681" s="96"/>
      <c r="T681" s="96"/>
      <c r="U681" s="96"/>
      <c r="V681" s="96"/>
      <c r="W681" s="96"/>
      <c r="X681" s="96"/>
      <c r="Y681" s="96"/>
      <c r="Z681" s="96"/>
      <c r="AA681" s="96"/>
      <c r="AB681" s="96"/>
      <c r="AC681" s="96"/>
      <c r="AD681" s="96"/>
      <c r="AE681" s="96"/>
      <c r="AF681" s="96"/>
      <c r="AG681" s="96"/>
      <c r="AH681" s="96"/>
      <c r="AI681" s="96"/>
    </row>
    <row r="682" spans="1:35" ht="21.75" hidden="1" customHeight="1">
      <c r="A682" s="207"/>
      <c r="B682" s="209" t="s">
        <v>723</v>
      </c>
      <c r="C682" s="211">
        <v>0</v>
      </c>
      <c r="D682" s="211">
        <v>1</v>
      </c>
      <c r="E682" s="211">
        <v>0</v>
      </c>
      <c r="F682" s="211">
        <v>0</v>
      </c>
      <c r="G682" s="211">
        <v>0</v>
      </c>
      <c r="H682" s="212">
        <v>1</v>
      </c>
      <c r="I682" s="207"/>
      <c r="J682" s="207"/>
      <c r="K682" s="208"/>
      <c r="L682" s="112">
        <v>1489900123861</v>
      </c>
      <c r="M682" s="112"/>
      <c r="N682" s="95">
        <f t="shared" si="8"/>
        <v>0</v>
      </c>
      <c r="O682" s="95"/>
      <c r="P682" s="96"/>
      <c r="Q682" s="96"/>
      <c r="R682" s="96"/>
      <c r="S682" s="96"/>
      <c r="T682" s="96"/>
      <c r="U682" s="96"/>
      <c r="V682" s="96"/>
      <c r="W682" s="96"/>
      <c r="X682" s="96"/>
      <c r="Y682" s="96"/>
      <c r="Z682" s="96"/>
      <c r="AA682" s="96"/>
      <c r="AB682" s="96"/>
      <c r="AC682" s="96"/>
      <c r="AD682" s="96"/>
      <c r="AE682" s="96"/>
      <c r="AF682" s="96"/>
      <c r="AG682" s="96"/>
      <c r="AH682" s="96"/>
      <c r="AI682" s="96"/>
    </row>
    <row r="683" spans="1:35" ht="21.75" hidden="1" customHeight="1">
      <c r="A683" s="207"/>
      <c r="B683" s="209" t="s">
        <v>724</v>
      </c>
      <c r="C683" s="211">
        <v>0</v>
      </c>
      <c r="D683" s="211">
        <v>1</v>
      </c>
      <c r="E683" s="211">
        <v>0</v>
      </c>
      <c r="F683" s="211">
        <v>0</v>
      </c>
      <c r="G683" s="211">
        <v>0</v>
      </c>
      <c r="H683" s="212">
        <v>1</v>
      </c>
      <c r="I683" s="207"/>
      <c r="J683" s="207"/>
      <c r="K683" s="208"/>
      <c r="L683" s="112">
        <v>1489900127468</v>
      </c>
      <c r="M683" s="112"/>
      <c r="N683" s="95">
        <f t="shared" si="8"/>
        <v>0</v>
      </c>
      <c r="O683" s="95"/>
      <c r="P683" s="96"/>
      <c r="Q683" s="96"/>
      <c r="R683" s="96"/>
      <c r="S683" s="96"/>
      <c r="T683" s="96"/>
      <c r="U683" s="96"/>
      <c r="V683" s="96"/>
      <c r="W683" s="96"/>
      <c r="X683" s="96"/>
      <c r="Y683" s="96"/>
      <c r="Z683" s="96"/>
      <c r="AA683" s="96"/>
      <c r="AB683" s="96"/>
      <c r="AC683" s="96"/>
      <c r="AD683" s="96"/>
      <c r="AE683" s="96"/>
      <c r="AF683" s="96"/>
      <c r="AG683" s="96"/>
      <c r="AH683" s="96"/>
      <c r="AI683" s="96"/>
    </row>
    <row r="684" spans="1:35" ht="21.75" hidden="1" customHeight="1">
      <c r="A684" s="207"/>
      <c r="B684" s="209" t="s">
        <v>725</v>
      </c>
      <c r="C684" s="211">
        <v>0</v>
      </c>
      <c r="D684" s="211">
        <v>1</v>
      </c>
      <c r="E684" s="211">
        <v>0</v>
      </c>
      <c r="F684" s="211">
        <v>0</v>
      </c>
      <c r="G684" s="211">
        <v>0</v>
      </c>
      <c r="H684" s="212">
        <v>1</v>
      </c>
      <c r="I684" s="207"/>
      <c r="J684" s="207"/>
      <c r="K684" s="208"/>
      <c r="L684" s="112">
        <v>1739900368497</v>
      </c>
      <c r="M684" s="112"/>
      <c r="N684" s="95">
        <f t="shared" si="8"/>
        <v>0</v>
      </c>
      <c r="O684" s="95"/>
      <c r="P684" s="96"/>
      <c r="Q684" s="96"/>
      <c r="R684" s="96"/>
      <c r="S684" s="96"/>
      <c r="T684" s="96"/>
      <c r="U684" s="96"/>
      <c r="V684" s="96"/>
      <c r="W684" s="96"/>
      <c r="X684" s="96"/>
      <c r="Y684" s="96"/>
      <c r="Z684" s="96"/>
      <c r="AA684" s="96"/>
      <c r="AB684" s="96"/>
      <c r="AC684" s="96"/>
      <c r="AD684" s="96"/>
      <c r="AE684" s="96"/>
      <c r="AF684" s="96"/>
      <c r="AG684" s="96"/>
      <c r="AH684" s="96"/>
      <c r="AI684" s="96"/>
    </row>
    <row r="685" spans="1:35" ht="21.75" hidden="1" customHeight="1">
      <c r="A685" s="207"/>
      <c r="B685" s="209" t="s">
        <v>726</v>
      </c>
      <c r="C685" s="211">
        <v>0</v>
      </c>
      <c r="D685" s="211">
        <v>1</v>
      </c>
      <c r="E685" s="211">
        <v>0</v>
      </c>
      <c r="F685" s="211">
        <v>0</v>
      </c>
      <c r="G685" s="211">
        <v>0</v>
      </c>
      <c r="H685" s="212">
        <v>1</v>
      </c>
      <c r="I685" s="207"/>
      <c r="J685" s="207"/>
      <c r="K685" s="208"/>
      <c r="L685" s="112">
        <v>3460500941000</v>
      </c>
      <c r="M685" s="112"/>
      <c r="N685" s="95">
        <f t="shared" si="8"/>
        <v>0</v>
      </c>
      <c r="O685" s="95"/>
      <c r="P685" s="96"/>
      <c r="Q685" s="96"/>
      <c r="R685" s="96"/>
      <c r="S685" s="96"/>
      <c r="T685" s="96"/>
      <c r="U685" s="96"/>
      <c r="V685" s="96"/>
      <c r="W685" s="96"/>
      <c r="X685" s="96"/>
      <c r="Y685" s="96"/>
      <c r="Z685" s="96"/>
      <c r="AA685" s="96"/>
      <c r="AB685" s="96"/>
      <c r="AC685" s="96"/>
      <c r="AD685" s="96"/>
      <c r="AE685" s="96"/>
      <c r="AF685" s="96"/>
      <c r="AG685" s="96"/>
      <c r="AH685" s="96"/>
      <c r="AI685" s="96"/>
    </row>
    <row r="686" spans="1:35" ht="21.75" hidden="1" customHeight="1">
      <c r="A686" s="207"/>
      <c r="B686" s="209" t="s">
        <v>727</v>
      </c>
      <c r="C686" s="211">
        <v>0</v>
      </c>
      <c r="D686" s="211">
        <v>1</v>
      </c>
      <c r="E686" s="211">
        <v>0</v>
      </c>
      <c r="F686" s="211">
        <v>0</v>
      </c>
      <c r="G686" s="211">
        <v>0</v>
      </c>
      <c r="H686" s="212">
        <v>1</v>
      </c>
      <c r="I686" s="207"/>
      <c r="J686" s="207"/>
      <c r="K686" s="208"/>
      <c r="L686" s="112">
        <v>3470101446714</v>
      </c>
      <c r="M686" s="112"/>
      <c r="N686" s="95">
        <f t="shared" si="8"/>
        <v>0</v>
      </c>
      <c r="O686" s="95"/>
      <c r="P686" s="96"/>
      <c r="Q686" s="96"/>
      <c r="R686" s="96"/>
      <c r="S686" s="96"/>
      <c r="T686" s="96"/>
      <c r="U686" s="96"/>
      <c r="V686" s="96"/>
      <c r="W686" s="96"/>
      <c r="X686" s="96"/>
      <c r="Y686" s="96"/>
      <c r="Z686" s="96"/>
      <c r="AA686" s="96"/>
      <c r="AB686" s="96"/>
      <c r="AC686" s="96"/>
      <c r="AD686" s="96"/>
      <c r="AE686" s="96"/>
      <c r="AF686" s="96"/>
      <c r="AG686" s="96"/>
      <c r="AH686" s="96"/>
      <c r="AI686" s="96"/>
    </row>
    <row r="687" spans="1:35" ht="21.75" hidden="1" customHeight="1">
      <c r="A687" s="207"/>
      <c r="B687" s="209" t="s">
        <v>901</v>
      </c>
      <c r="C687" s="211">
        <v>0</v>
      </c>
      <c r="D687" s="211">
        <v>1</v>
      </c>
      <c r="E687" s="211">
        <v>0</v>
      </c>
      <c r="F687" s="211">
        <v>0</v>
      </c>
      <c r="G687" s="211">
        <v>0</v>
      </c>
      <c r="H687" s="212">
        <v>1</v>
      </c>
      <c r="I687" s="207"/>
      <c r="J687" s="207"/>
      <c r="K687" s="208"/>
      <c r="L687" s="112">
        <v>3470900196727</v>
      </c>
      <c r="M687" s="112"/>
      <c r="N687" s="95">
        <f t="shared" si="8"/>
        <v>0</v>
      </c>
      <c r="O687" s="95"/>
      <c r="P687" s="96"/>
      <c r="Q687" s="96"/>
      <c r="R687" s="96"/>
      <c r="S687" s="96"/>
      <c r="T687" s="96"/>
      <c r="U687" s="96"/>
      <c r="V687" s="96"/>
      <c r="W687" s="96"/>
      <c r="X687" s="96"/>
      <c r="Y687" s="96"/>
      <c r="Z687" s="96"/>
      <c r="AA687" s="96"/>
      <c r="AB687" s="96"/>
      <c r="AC687" s="96"/>
      <c r="AD687" s="96"/>
      <c r="AE687" s="96"/>
      <c r="AF687" s="96"/>
      <c r="AG687" s="96"/>
      <c r="AH687" s="96"/>
      <c r="AI687" s="96"/>
    </row>
    <row r="688" spans="1:35" ht="21.75" hidden="1" customHeight="1">
      <c r="A688" s="207"/>
      <c r="B688" s="209" t="s">
        <v>902</v>
      </c>
      <c r="C688" s="211">
        <v>0</v>
      </c>
      <c r="D688" s="211">
        <v>0</v>
      </c>
      <c r="E688" s="211">
        <v>1</v>
      </c>
      <c r="F688" s="211">
        <v>0</v>
      </c>
      <c r="G688" s="211">
        <v>0</v>
      </c>
      <c r="H688" s="212">
        <v>1</v>
      </c>
      <c r="I688" s="207"/>
      <c r="J688" s="207"/>
      <c r="K688" s="208"/>
      <c r="L688" s="112" t="s">
        <v>903</v>
      </c>
      <c r="M688" s="112"/>
      <c r="N688" s="95">
        <f t="shared" si="8"/>
        <v>0</v>
      </c>
      <c r="O688" s="95"/>
      <c r="P688" s="96"/>
      <c r="Q688" s="96"/>
      <c r="R688" s="96"/>
      <c r="S688" s="96"/>
      <c r="T688" s="96"/>
      <c r="U688" s="96"/>
      <c r="V688" s="96"/>
      <c r="W688" s="96"/>
      <c r="X688" s="96"/>
      <c r="Y688" s="96"/>
      <c r="Z688" s="96"/>
      <c r="AA688" s="96"/>
      <c r="AB688" s="96"/>
      <c r="AC688" s="96"/>
      <c r="AD688" s="96"/>
      <c r="AE688" s="96"/>
      <c r="AF688" s="96"/>
      <c r="AG688" s="96"/>
      <c r="AH688" s="96"/>
      <c r="AI688" s="96"/>
    </row>
    <row r="689" spans="1:35" ht="21.75" customHeight="1">
      <c r="A689" s="107"/>
      <c r="B689" s="108"/>
      <c r="C689" s="95"/>
      <c r="D689" s="95"/>
      <c r="E689" s="95"/>
      <c r="F689" s="95"/>
      <c r="G689" s="95"/>
      <c r="H689" s="213"/>
      <c r="I689" s="107"/>
      <c r="J689" s="107"/>
      <c r="K689" s="96"/>
      <c r="L689" s="112"/>
      <c r="M689" s="112"/>
      <c r="N689" s="95"/>
      <c r="O689" s="95"/>
      <c r="P689" s="96"/>
      <c r="Q689" s="96"/>
      <c r="R689" s="96"/>
      <c r="S689" s="96"/>
      <c r="T689" s="96"/>
      <c r="U689" s="96"/>
      <c r="V689" s="96"/>
      <c r="W689" s="96"/>
      <c r="X689" s="96"/>
      <c r="Y689" s="96"/>
      <c r="Z689" s="96"/>
      <c r="AA689" s="96"/>
      <c r="AB689" s="96"/>
      <c r="AC689" s="96"/>
      <c r="AD689" s="96"/>
      <c r="AE689" s="96"/>
      <c r="AF689" s="96"/>
      <c r="AG689" s="96"/>
      <c r="AH689" s="96"/>
      <c r="AI689" s="96"/>
    </row>
    <row r="690" spans="1:35" ht="21.75" customHeight="1">
      <c r="A690" s="1"/>
      <c r="B690" s="64"/>
      <c r="C690" s="68"/>
      <c r="D690" s="68"/>
      <c r="E690" s="68"/>
      <c r="F690" s="68"/>
      <c r="G690" s="68"/>
      <c r="H690" s="214"/>
      <c r="I690" s="1"/>
      <c r="J690" s="1"/>
      <c r="K690" s="5"/>
      <c r="L690" s="8"/>
      <c r="M690" s="8"/>
      <c r="N690" s="68"/>
      <c r="O690" s="68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1:35" ht="21.75" customHeight="1">
      <c r="A691" s="1"/>
      <c r="B691" s="64"/>
      <c r="C691" s="68"/>
      <c r="D691" s="68"/>
      <c r="E691" s="68"/>
      <c r="F691" s="68"/>
      <c r="G691" s="68"/>
      <c r="H691" s="214"/>
      <c r="I691" s="1"/>
      <c r="J691" s="1"/>
      <c r="K691" s="5"/>
      <c r="L691" s="8"/>
      <c r="M691" s="8"/>
      <c r="N691" s="68"/>
      <c r="O691" s="68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1:35" ht="21.75" customHeight="1">
      <c r="A692" s="1"/>
      <c r="B692" s="64"/>
      <c r="C692" s="68"/>
      <c r="D692" s="68"/>
      <c r="E692" s="68"/>
      <c r="F692" s="68"/>
      <c r="G692" s="68"/>
      <c r="H692" s="214"/>
      <c r="I692" s="1"/>
      <c r="J692" s="1"/>
      <c r="K692" s="5"/>
      <c r="L692" s="8"/>
      <c r="M692" s="8"/>
      <c r="N692" s="68"/>
      <c r="O692" s="68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1:35" ht="21.75" customHeight="1">
      <c r="A693" s="1"/>
      <c r="B693" s="64"/>
      <c r="C693" s="68"/>
      <c r="D693" s="68"/>
      <c r="E693" s="68"/>
      <c r="F693" s="68"/>
      <c r="G693" s="68"/>
      <c r="H693" s="214"/>
      <c r="I693" s="1"/>
      <c r="J693" s="1"/>
      <c r="K693" s="5"/>
      <c r="L693" s="8"/>
      <c r="M693" s="8"/>
      <c r="N693" s="68"/>
      <c r="O693" s="68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1:35" ht="21.75" customHeight="1">
      <c r="A694" s="1"/>
      <c r="B694" s="64"/>
      <c r="C694" s="68"/>
      <c r="D694" s="68"/>
      <c r="E694" s="68"/>
      <c r="F694" s="68"/>
      <c r="G694" s="68"/>
      <c r="H694" s="214"/>
      <c r="I694" s="1"/>
      <c r="J694" s="1"/>
      <c r="K694" s="5"/>
      <c r="L694" s="8"/>
      <c r="M694" s="8"/>
      <c r="N694" s="68"/>
      <c r="O694" s="68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1:35" ht="21.75" customHeight="1">
      <c r="A695" s="1"/>
      <c r="B695" s="64"/>
      <c r="C695" s="68"/>
      <c r="D695" s="68"/>
      <c r="E695" s="68"/>
      <c r="F695" s="68"/>
      <c r="G695" s="68"/>
      <c r="H695" s="214"/>
      <c r="I695" s="1"/>
      <c r="J695" s="1"/>
      <c r="K695" s="5"/>
      <c r="L695" s="8"/>
      <c r="M695" s="8"/>
      <c r="N695" s="68"/>
      <c r="O695" s="68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1:35" ht="21.75" customHeight="1">
      <c r="A696" s="1"/>
      <c r="B696" s="64"/>
      <c r="C696" s="68"/>
      <c r="D696" s="68"/>
      <c r="E696" s="68"/>
      <c r="F696" s="68"/>
      <c r="G696" s="68"/>
      <c r="H696" s="214"/>
      <c r="I696" s="1"/>
      <c r="J696" s="1"/>
      <c r="K696" s="5"/>
      <c r="L696" s="8"/>
      <c r="M696" s="8"/>
      <c r="N696" s="68"/>
      <c r="O696" s="68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1:35" ht="21.75" customHeight="1">
      <c r="A697" s="1"/>
      <c r="B697" s="64"/>
      <c r="C697" s="68"/>
      <c r="D697" s="68"/>
      <c r="E697" s="68"/>
      <c r="F697" s="68"/>
      <c r="G697" s="68"/>
      <c r="H697" s="214"/>
      <c r="I697" s="1"/>
      <c r="J697" s="1"/>
      <c r="K697" s="5"/>
      <c r="L697" s="8"/>
      <c r="M697" s="8"/>
      <c r="N697" s="68"/>
      <c r="O697" s="68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1:35" ht="21.75" customHeight="1">
      <c r="A698" s="1"/>
      <c r="B698" s="64"/>
      <c r="C698" s="68"/>
      <c r="D698" s="68"/>
      <c r="E698" s="68"/>
      <c r="F698" s="68"/>
      <c r="G698" s="68"/>
      <c r="H698" s="214"/>
      <c r="I698" s="1"/>
      <c r="J698" s="1"/>
      <c r="K698" s="5"/>
      <c r="L698" s="8"/>
      <c r="M698" s="8"/>
      <c r="N698" s="68"/>
      <c r="O698" s="68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1:35" ht="21.75" customHeight="1">
      <c r="A699" s="1"/>
      <c r="B699" s="64"/>
      <c r="C699" s="68"/>
      <c r="D699" s="68"/>
      <c r="E699" s="68"/>
      <c r="F699" s="68"/>
      <c r="G699" s="68"/>
      <c r="H699" s="214"/>
      <c r="I699" s="1"/>
      <c r="J699" s="1"/>
      <c r="K699" s="5"/>
      <c r="L699" s="8"/>
      <c r="M699" s="8"/>
      <c r="N699" s="68"/>
      <c r="O699" s="68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1:35" ht="21.75" customHeight="1">
      <c r="A700" s="1"/>
      <c r="B700" s="64"/>
      <c r="C700" s="68"/>
      <c r="D700" s="68"/>
      <c r="E700" s="68"/>
      <c r="F700" s="68"/>
      <c r="G700" s="68"/>
      <c r="H700" s="214"/>
      <c r="I700" s="1"/>
      <c r="J700" s="1"/>
      <c r="K700" s="5"/>
      <c r="L700" s="8"/>
      <c r="M700" s="8"/>
      <c r="N700" s="68"/>
      <c r="O700" s="68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1:35" ht="21.75" customHeight="1">
      <c r="A701" s="1"/>
      <c r="B701" s="64"/>
      <c r="C701" s="68"/>
      <c r="D701" s="68"/>
      <c r="E701" s="68"/>
      <c r="F701" s="68"/>
      <c r="G701" s="68"/>
      <c r="H701" s="214"/>
      <c r="I701" s="1"/>
      <c r="J701" s="1"/>
      <c r="K701" s="5"/>
      <c r="L701" s="8"/>
      <c r="M701" s="8"/>
      <c r="N701" s="68"/>
      <c r="O701" s="68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1:35" ht="21.75" customHeight="1">
      <c r="A702" s="1"/>
      <c r="B702" s="64"/>
      <c r="C702" s="68"/>
      <c r="D702" s="68"/>
      <c r="E702" s="68"/>
      <c r="F702" s="68"/>
      <c r="G702" s="68"/>
      <c r="H702" s="214"/>
      <c r="I702" s="1"/>
      <c r="J702" s="1"/>
      <c r="K702" s="5"/>
      <c r="L702" s="8"/>
      <c r="M702" s="8"/>
      <c r="N702" s="68"/>
      <c r="O702" s="68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1:35" ht="21.75" customHeight="1">
      <c r="A703" s="1"/>
      <c r="B703" s="64"/>
      <c r="C703" s="68"/>
      <c r="D703" s="68"/>
      <c r="E703" s="68"/>
      <c r="F703" s="68"/>
      <c r="G703" s="68"/>
      <c r="H703" s="214"/>
      <c r="I703" s="1"/>
      <c r="J703" s="1"/>
      <c r="K703" s="5"/>
      <c r="L703" s="8"/>
      <c r="M703" s="8"/>
      <c r="N703" s="68"/>
      <c r="O703" s="68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1:35" ht="21.75" customHeight="1">
      <c r="A704" s="1"/>
      <c r="B704" s="64"/>
      <c r="C704" s="68"/>
      <c r="D704" s="68"/>
      <c r="E704" s="68"/>
      <c r="F704" s="68"/>
      <c r="G704" s="68"/>
      <c r="H704" s="214"/>
      <c r="I704" s="1"/>
      <c r="J704" s="1"/>
      <c r="K704" s="5"/>
      <c r="L704" s="8"/>
      <c r="M704" s="8"/>
      <c r="N704" s="68"/>
      <c r="O704" s="68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1:35" ht="21.75" customHeight="1">
      <c r="A705" s="1"/>
      <c r="B705" s="64"/>
      <c r="C705" s="68"/>
      <c r="D705" s="68"/>
      <c r="E705" s="68"/>
      <c r="F705" s="68"/>
      <c r="G705" s="68"/>
      <c r="H705" s="214"/>
      <c r="I705" s="1"/>
      <c r="J705" s="1"/>
      <c r="K705" s="5"/>
      <c r="L705" s="8"/>
      <c r="M705" s="8"/>
      <c r="N705" s="68"/>
      <c r="O705" s="68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1:35" ht="21.75" customHeight="1">
      <c r="A706" s="1"/>
      <c r="B706" s="64"/>
      <c r="C706" s="68"/>
      <c r="D706" s="68"/>
      <c r="E706" s="68"/>
      <c r="F706" s="68"/>
      <c r="G706" s="68"/>
      <c r="H706" s="214"/>
      <c r="I706" s="1"/>
      <c r="J706" s="1"/>
      <c r="K706" s="5"/>
      <c r="L706" s="8"/>
      <c r="M706" s="8"/>
      <c r="N706" s="68"/>
      <c r="O706" s="68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1:35" ht="21.75" customHeight="1">
      <c r="A707" s="1"/>
      <c r="B707" s="64"/>
      <c r="C707" s="68"/>
      <c r="D707" s="68"/>
      <c r="E707" s="68"/>
      <c r="F707" s="68"/>
      <c r="G707" s="68"/>
      <c r="H707" s="214"/>
      <c r="I707" s="1"/>
      <c r="J707" s="1"/>
      <c r="K707" s="5"/>
      <c r="L707" s="8"/>
      <c r="M707" s="8"/>
      <c r="N707" s="68"/>
      <c r="O707" s="68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1:35" ht="21.75" customHeight="1">
      <c r="A708" s="1"/>
      <c r="B708" s="64"/>
      <c r="C708" s="68"/>
      <c r="D708" s="68"/>
      <c r="E708" s="68"/>
      <c r="F708" s="68"/>
      <c r="G708" s="68"/>
      <c r="H708" s="214"/>
      <c r="I708" s="1"/>
      <c r="J708" s="1"/>
      <c r="K708" s="5"/>
      <c r="L708" s="8"/>
      <c r="M708" s="8"/>
      <c r="N708" s="68"/>
      <c r="O708" s="68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1:35" ht="21.75" customHeight="1">
      <c r="A709" s="1"/>
      <c r="B709" s="64"/>
      <c r="C709" s="68"/>
      <c r="D709" s="68"/>
      <c r="E709" s="68"/>
      <c r="F709" s="68"/>
      <c r="G709" s="68"/>
      <c r="H709" s="214"/>
      <c r="I709" s="1"/>
      <c r="J709" s="1"/>
      <c r="K709" s="5"/>
      <c r="L709" s="8"/>
      <c r="M709" s="8"/>
      <c r="N709" s="68"/>
      <c r="O709" s="68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1:35" ht="21.75" customHeight="1">
      <c r="A710" s="1"/>
      <c r="B710" s="64"/>
      <c r="C710" s="68"/>
      <c r="D710" s="68"/>
      <c r="E710" s="68"/>
      <c r="F710" s="68"/>
      <c r="G710" s="68"/>
      <c r="H710" s="214"/>
      <c r="I710" s="1"/>
      <c r="J710" s="1"/>
      <c r="K710" s="5"/>
      <c r="L710" s="8"/>
      <c r="M710" s="8"/>
      <c r="N710" s="68"/>
      <c r="O710" s="68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1:35" ht="21.75" customHeight="1">
      <c r="A711" s="1"/>
      <c r="B711" s="64"/>
      <c r="C711" s="68"/>
      <c r="D711" s="68"/>
      <c r="E711" s="68"/>
      <c r="F711" s="68"/>
      <c r="G711" s="68"/>
      <c r="H711" s="214"/>
      <c r="I711" s="1"/>
      <c r="J711" s="1"/>
      <c r="K711" s="5"/>
      <c r="L711" s="8"/>
      <c r="M711" s="8"/>
      <c r="N711" s="68"/>
      <c r="O711" s="68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1:35" ht="21.75" customHeight="1">
      <c r="A712" s="1"/>
      <c r="B712" s="64"/>
      <c r="C712" s="68"/>
      <c r="D712" s="68"/>
      <c r="E712" s="68"/>
      <c r="F712" s="68"/>
      <c r="G712" s="68"/>
      <c r="H712" s="214"/>
      <c r="I712" s="1"/>
      <c r="J712" s="1"/>
      <c r="K712" s="5"/>
      <c r="L712" s="8"/>
      <c r="M712" s="8"/>
      <c r="N712" s="68"/>
      <c r="O712" s="68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1:35" ht="21.75" customHeight="1">
      <c r="A713" s="1"/>
      <c r="B713" s="64"/>
      <c r="C713" s="68"/>
      <c r="D713" s="68"/>
      <c r="E713" s="68"/>
      <c r="F713" s="68"/>
      <c r="G713" s="68"/>
      <c r="H713" s="214"/>
      <c r="I713" s="1"/>
      <c r="J713" s="1"/>
      <c r="K713" s="5"/>
      <c r="L713" s="8"/>
      <c r="M713" s="8"/>
      <c r="N713" s="68"/>
      <c r="O713" s="68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1:35" ht="21.75" customHeight="1">
      <c r="A714" s="1"/>
      <c r="B714" s="64"/>
      <c r="C714" s="68"/>
      <c r="D714" s="68"/>
      <c r="E714" s="68"/>
      <c r="F714" s="68"/>
      <c r="G714" s="68"/>
      <c r="H714" s="214"/>
      <c r="I714" s="1"/>
      <c r="J714" s="1"/>
      <c r="K714" s="5"/>
      <c r="L714" s="8"/>
      <c r="M714" s="8"/>
      <c r="N714" s="68"/>
      <c r="O714" s="68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1:35" ht="21.75" customHeight="1">
      <c r="A715" s="1"/>
      <c r="B715" s="64"/>
      <c r="C715" s="68"/>
      <c r="D715" s="68"/>
      <c r="E715" s="68"/>
      <c r="F715" s="68"/>
      <c r="G715" s="68"/>
      <c r="H715" s="214"/>
      <c r="I715" s="1"/>
      <c r="J715" s="1"/>
      <c r="K715" s="5"/>
      <c r="L715" s="8"/>
      <c r="M715" s="8"/>
      <c r="N715" s="68"/>
      <c r="O715" s="68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1:35" ht="21.75" customHeight="1">
      <c r="A716" s="1"/>
      <c r="B716" s="64"/>
      <c r="C716" s="68"/>
      <c r="D716" s="68"/>
      <c r="E716" s="68"/>
      <c r="F716" s="68"/>
      <c r="G716" s="68"/>
      <c r="H716" s="214"/>
      <c r="I716" s="1"/>
      <c r="J716" s="1"/>
      <c r="K716" s="5"/>
      <c r="L716" s="8"/>
      <c r="M716" s="8"/>
      <c r="N716" s="68"/>
      <c r="O716" s="68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1:35" ht="21.75" customHeight="1">
      <c r="A717" s="1"/>
      <c r="B717" s="64"/>
      <c r="C717" s="68"/>
      <c r="D717" s="68"/>
      <c r="E717" s="68"/>
      <c r="F717" s="68"/>
      <c r="G717" s="68"/>
      <c r="H717" s="214"/>
      <c r="I717" s="1"/>
      <c r="J717" s="1"/>
      <c r="K717" s="5"/>
      <c r="L717" s="8"/>
      <c r="M717" s="8"/>
      <c r="N717" s="68"/>
      <c r="O717" s="68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1:35" ht="21.75" customHeight="1">
      <c r="A718" s="1"/>
      <c r="B718" s="64"/>
      <c r="C718" s="68"/>
      <c r="D718" s="68"/>
      <c r="E718" s="68"/>
      <c r="F718" s="68"/>
      <c r="G718" s="68"/>
      <c r="H718" s="214"/>
      <c r="I718" s="1"/>
      <c r="J718" s="1"/>
      <c r="K718" s="5"/>
      <c r="L718" s="8"/>
      <c r="M718" s="8"/>
      <c r="N718" s="68"/>
      <c r="O718" s="68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1:35" ht="21.75" customHeight="1">
      <c r="A719" s="1"/>
      <c r="B719" s="64"/>
      <c r="C719" s="68"/>
      <c r="D719" s="68"/>
      <c r="E719" s="68"/>
      <c r="F719" s="68"/>
      <c r="G719" s="68"/>
      <c r="H719" s="214"/>
      <c r="I719" s="1"/>
      <c r="J719" s="1"/>
      <c r="K719" s="5"/>
      <c r="L719" s="8"/>
      <c r="M719" s="8"/>
      <c r="N719" s="68"/>
      <c r="O719" s="68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1:35" ht="21.75" customHeight="1">
      <c r="A720" s="1"/>
      <c r="B720" s="64"/>
      <c r="C720" s="68"/>
      <c r="D720" s="68"/>
      <c r="E720" s="68"/>
      <c r="F720" s="68"/>
      <c r="G720" s="68"/>
      <c r="H720" s="214"/>
      <c r="I720" s="1"/>
      <c r="J720" s="1"/>
      <c r="K720" s="5"/>
      <c r="L720" s="8"/>
      <c r="M720" s="8"/>
      <c r="N720" s="68"/>
      <c r="O720" s="68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1:35" ht="21.75" customHeight="1">
      <c r="A721" s="1"/>
      <c r="B721" s="64"/>
      <c r="C721" s="68"/>
      <c r="D721" s="68"/>
      <c r="E721" s="68"/>
      <c r="F721" s="68"/>
      <c r="G721" s="68"/>
      <c r="H721" s="214"/>
      <c r="I721" s="1"/>
      <c r="J721" s="1"/>
      <c r="K721" s="5"/>
      <c r="L721" s="8"/>
      <c r="M721" s="8"/>
      <c r="N721" s="68"/>
      <c r="O721" s="68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1:35" ht="21.75" customHeight="1">
      <c r="A722" s="1"/>
      <c r="B722" s="64"/>
      <c r="C722" s="68"/>
      <c r="D722" s="68"/>
      <c r="E722" s="68"/>
      <c r="F722" s="68"/>
      <c r="G722" s="68"/>
      <c r="H722" s="214"/>
      <c r="I722" s="1"/>
      <c r="J722" s="1"/>
      <c r="K722" s="5"/>
      <c r="L722" s="8"/>
      <c r="M722" s="8"/>
      <c r="N722" s="68"/>
      <c r="O722" s="68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1:35" ht="21.75" customHeight="1">
      <c r="A723" s="1"/>
      <c r="B723" s="64"/>
      <c r="C723" s="68"/>
      <c r="D723" s="68"/>
      <c r="E723" s="68"/>
      <c r="F723" s="68"/>
      <c r="G723" s="68"/>
      <c r="H723" s="214"/>
      <c r="I723" s="1"/>
      <c r="J723" s="1"/>
      <c r="K723" s="5"/>
      <c r="L723" s="8"/>
      <c r="M723" s="8"/>
      <c r="N723" s="68"/>
      <c r="O723" s="68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1:35" ht="21.75" customHeight="1">
      <c r="A724" s="1"/>
      <c r="B724" s="64"/>
      <c r="C724" s="68"/>
      <c r="D724" s="68"/>
      <c r="E724" s="68"/>
      <c r="F724" s="68"/>
      <c r="G724" s="68"/>
      <c r="H724" s="214"/>
      <c r="I724" s="1"/>
      <c r="J724" s="1"/>
      <c r="K724" s="5"/>
      <c r="L724" s="8"/>
      <c r="M724" s="8"/>
      <c r="N724" s="68"/>
      <c r="O724" s="68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1:35" ht="21.75" customHeight="1">
      <c r="A725" s="1"/>
      <c r="B725" s="64"/>
      <c r="C725" s="68"/>
      <c r="D725" s="68"/>
      <c r="E725" s="68"/>
      <c r="F725" s="68"/>
      <c r="G725" s="68"/>
      <c r="H725" s="214"/>
      <c r="I725" s="1"/>
      <c r="J725" s="1"/>
      <c r="K725" s="5"/>
      <c r="L725" s="8"/>
      <c r="M725" s="8"/>
      <c r="N725" s="68"/>
      <c r="O725" s="68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1:35" ht="21.75" customHeight="1">
      <c r="A726" s="1"/>
      <c r="B726" s="64"/>
      <c r="C726" s="68"/>
      <c r="D726" s="68"/>
      <c r="E726" s="68"/>
      <c r="F726" s="68"/>
      <c r="G726" s="68"/>
      <c r="H726" s="214"/>
      <c r="I726" s="1"/>
      <c r="J726" s="1"/>
      <c r="K726" s="5"/>
      <c r="L726" s="8"/>
      <c r="M726" s="8"/>
      <c r="N726" s="68"/>
      <c r="O726" s="68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1:35" ht="21.75" customHeight="1">
      <c r="A727" s="1"/>
      <c r="B727" s="64"/>
      <c r="C727" s="68"/>
      <c r="D727" s="68"/>
      <c r="E727" s="68"/>
      <c r="F727" s="68"/>
      <c r="G727" s="68"/>
      <c r="H727" s="214"/>
      <c r="I727" s="1"/>
      <c r="J727" s="1"/>
      <c r="K727" s="5"/>
      <c r="L727" s="8"/>
      <c r="M727" s="8"/>
      <c r="N727" s="68"/>
      <c r="O727" s="68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1:35" ht="21.75" customHeight="1">
      <c r="A728" s="1"/>
      <c r="B728" s="64"/>
      <c r="C728" s="68"/>
      <c r="D728" s="68"/>
      <c r="E728" s="68"/>
      <c r="F728" s="68"/>
      <c r="G728" s="68"/>
      <c r="H728" s="214"/>
      <c r="I728" s="1"/>
      <c r="J728" s="1"/>
      <c r="K728" s="5"/>
      <c r="L728" s="8"/>
      <c r="M728" s="8"/>
      <c r="N728" s="68"/>
      <c r="O728" s="68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1:35" ht="21.75" customHeight="1">
      <c r="A729" s="1"/>
      <c r="B729" s="64"/>
      <c r="C729" s="68"/>
      <c r="D729" s="68"/>
      <c r="E729" s="68"/>
      <c r="F729" s="68"/>
      <c r="G729" s="68"/>
      <c r="H729" s="214"/>
      <c r="I729" s="1"/>
      <c r="J729" s="1"/>
      <c r="K729" s="5"/>
      <c r="L729" s="8"/>
      <c r="M729" s="8"/>
      <c r="N729" s="68"/>
      <c r="O729" s="68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1:35" ht="21.75" customHeight="1">
      <c r="A730" s="1"/>
      <c r="B730" s="64"/>
      <c r="C730" s="68"/>
      <c r="D730" s="68"/>
      <c r="E730" s="68"/>
      <c r="F730" s="68"/>
      <c r="G730" s="68"/>
      <c r="H730" s="214"/>
      <c r="I730" s="1"/>
      <c r="J730" s="1"/>
      <c r="K730" s="5"/>
      <c r="L730" s="8"/>
      <c r="M730" s="8"/>
      <c r="N730" s="68"/>
      <c r="O730" s="68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1:35" ht="21.75" customHeight="1">
      <c r="A731" s="1"/>
      <c r="B731" s="64"/>
      <c r="C731" s="68"/>
      <c r="D731" s="68"/>
      <c r="E731" s="68"/>
      <c r="F731" s="68"/>
      <c r="G731" s="68"/>
      <c r="H731" s="214"/>
      <c r="I731" s="1"/>
      <c r="J731" s="1"/>
      <c r="K731" s="5"/>
      <c r="L731" s="8"/>
      <c r="M731" s="8"/>
      <c r="N731" s="68"/>
      <c r="O731" s="68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1:35" ht="21.75" customHeight="1">
      <c r="A732" s="1"/>
      <c r="B732" s="64"/>
      <c r="C732" s="68"/>
      <c r="D732" s="68"/>
      <c r="E732" s="68"/>
      <c r="F732" s="68"/>
      <c r="G732" s="68"/>
      <c r="H732" s="214"/>
      <c r="I732" s="1"/>
      <c r="J732" s="1"/>
      <c r="K732" s="5"/>
      <c r="L732" s="8"/>
      <c r="M732" s="8"/>
      <c r="N732" s="68"/>
      <c r="O732" s="68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1:35" ht="21.75" customHeight="1">
      <c r="A733" s="1"/>
      <c r="B733" s="64"/>
      <c r="C733" s="68"/>
      <c r="D733" s="68"/>
      <c r="E733" s="68"/>
      <c r="F733" s="68"/>
      <c r="G733" s="68"/>
      <c r="H733" s="214"/>
      <c r="I733" s="1"/>
      <c r="J733" s="1"/>
      <c r="K733" s="5"/>
      <c r="L733" s="8"/>
      <c r="M733" s="8"/>
      <c r="N733" s="68"/>
      <c r="O733" s="68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1:35" ht="21.75" customHeight="1">
      <c r="A734" s="1"/>
      <c r="B734" s="64"/>
      <c r="C734" s="68"/>
      <c r="D734" s="68"/>
      <c r="E734" s="68"/>
      <c r="F734" s="68"/>
      <c r="G734" s="68"/>
      <c r="H734" s="214"/>
      <c r="I734" s="1"/>
      <c r="J734" s="1"/>
      <c r="K734" s="5"/>
      <c r="L734" s="8"/>
      <c r="M734" s="8"/>
      <c r="N734" s="68"/>
      <c r="O734" s="68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1:35" ht="21.75" customHeight="1">
      <c r="A735" s="1"/>
      <c r="B735" s="64"/>
      <c r="C735" s="68"/>
      <c r="D735" s="68"/>
      <c r="E735" s="68"/>
      <c r="F735" s="68"/>
      <c r="G735" s="68"/>
      <c r="H735" s="214"/>
      <c r="I735" s="1"/>
      <c r="J735" s="1"/>
      <c r="K735" s="5"/>
      <c r="L735" s="8"/>
      <c r="M735" s="8"/>
      <c r="N735" s="68"/>
      <c r="O735" s="68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1:35" ht="21.75" customHeight="1">
      <c r="A736" s="1"/>
      <c r="B736" s="64"/>
      <c r="C736" s="68"/>
      <c r="D736" s="68"/>
      <c r="E736" s="68"/>
      <c r="F736" s="68"/>
      <c r="G736" s="68"/>
      <c r="H736" s="214"/>
      <c r="I736" s="1"/>
      <c r="J736" s="1"/>
      <c r="K736" s="5"/>
      <c r="L736" s="8"/>
      <c r="M736" s="8"/>
      <c r="N736" s="68"/>
      <c r="O736" s="68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1:35" ht="21.75" customHeight="1">
      <c r="A737" s="1"/>
      <c r="B737" s="64"/>
      <c r="C737" s="68"/>
      <c r="D737" s="68"/>
      <c r="E737" s="68"/>
      <c r="F737" s="68"/>
      <c r="G737" s="68"/>
      <c r="H737" s="214"/>
      <c r="I737" s="1"/>
      <c r="J737" s="1"/>
      <c r="K737" s="5"/>
      <c r="L737" s="8"/>
      <c r="M737" s="8"/>
      <c r="N737" s="68"/>
      <c r="O737" s="68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1:35" ht="21.75" customHeight="1">
      <c r="A738" s="1"/>
      <c r="B738" s="64"/>
      <c r="C738" s="68"/>
      <c r="D738" s="68"/>
      <c r="E738" s="68"/>
      <c r="F738" s="68"/>
      <c r="G738" s="68"/>
      <c r="H738" s="214"/>
      <c r="I738" s="1"/>
      <c r="J738" s="1"/>
      <c r="K738" s="5"/>
      <c r="L738" s="8"/>
      <c r="M738" s="8"/>
      <c r="N738" s="68"/>
      <c r="O738" s="68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1:35" ht="21.75" customHeight="1">
      <c r="A739" s="1"/>
      <c r="B739" s="64"/>
      <c r="C739" s="68"/>
      <c r="D739" s="68"/>
      <c r="E739" s="68"/>
      <c r="F739" s="68"/>
      <c r="G739" s="68"/>
      <c r="H739" s="214"/>
      <c r="I739" s="1"/>
      <c r="J739" s="1"/>
      <c r="K739" s="5"/>
      <c r="L739" s="8"/>
      <c r="M739" s="8"/>
      <c r="N739" s="68"/>
      <c r="O739" s="68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1:35" ht="21.75" customHeight="1">
      <c r="A740" s="1"/>
      <c r="B740" s="64"/>
      <c r="C740" s="68"/>
      <c r="D740" s="68"/>
      <c r="E740" s="68"/>
      <c r="F740" s="68"/>
      <c r="G740" s="68"/>
      <c r="H740" s="214"/>
      <c r="I740" s="1"/>
      <c r="J740" s="1"/>
      <c r="K740" s="5"/>
      <c r="L740" s="8"/>
      <c r="M740" s="8"/>
      <c r="N740" s="68"/>
      <c r="O740" s="68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1:35" ht="21.75" customHeight="1">
      <c r="A741" s="1"/>
      <c r="B741" s="64"/>
      <c r="C741" s="68"/>
      <c r="D741" s="68"/>
      <c r="E741" s="68"/>
      <c r="F741" s="68"/>
      <c r="G741" s="68"/>
      <c r="H741" s="214"/>
      <c r="I741" s="1"/>
      <c r="J741" s="1"/>
      <c r="K741" s="5"/>
      <c r="L741" s="8"/>
      <c r="M741" s="8"/>
      <c r="N741" s="68"/>
      <c r="O741" s="68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1:35" ht="21.75" customHeight="1">
      <c r="A742" s="1"/>
      <c r="B742" s="64"/>
      <c r="C742" s="68"/>
      <c r="D742" s="68"/>
      <c r="E742" s="68"/>
      <c r="F742" s="68"/>
      <c r="G742" s="68"/>
      <c r="H742" s="214"/>
      <c r="I742" s="1"/>
      <c r="J742" s="1"/>
      <c r="K742" s="5"/>
      <c r="L742" s="8"/>
      <c r="M742" s="8"/>
      <c r="N742" s="68"/>
      <c r="O742" s="68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1:35" ht="21.75" customHeight="1">
      <c r="A743" s="1"/>
      <c r="B743" s="64"/>
      <c r="C743" s="68"/>
      <c r="D743" s="68"/>
      <c r="E743" s="68"/>
      <c r="F743" s="68"/>
      <c r="G743" s="68"/>
      <c r="H743" s="214"/>
      <c r="I743" s="1"/>
      <c r="J743" s="1"/>
      <c r="K743" s="5"/>
      <c r="L743" s="8"/>
      <c r="M743" s="8"/>
      <c r="N743" s="68"/>
      <c r="O743" s="68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1:35" ht="21.75" customHeight="1">
      <c r="A744" s="1"/>
      <c r="B744" s="64"/>
      <c r="C744" s="68"/>
      <c r="D744" s="68"/>
      <c r="E744" s="68"/>
      <c r="F744" s="68"/>
      <c r="G744" s="68"/>
      <c r="H744" s="214"/>
      <c r="I744" s="1"/>
      <c r="J744" s="1"/>
      <c r="K744" s="5"/>
      <c r="L744" s="8"/>
      <c r="M744" s="8"/>
      <c r="N744" s="68"/>
      <c r="O744" s="68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1:35" ht="21.75" customHeight="1">
      <c r="A745" s="1"/>
      <c r="B745" s="64"/>
      <c r="C745" s="68"/>
      <c r="D745" s="68"/>
      <c r="E745" s="68"/>
      <c r="F745" s="68"/>
      <c r="G745" s="68"/>
      <c r="H745" s="214"/>
      <c r="I745" s="1"/>
      <c r="J745" s="1"/>
      <c r="K745" s="5"/>
      <c r="L745" s="8"/>
      <c r="M745" s="8"/>
      <c r="N745" s="68"/>
      <c r="O745" s="68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1:35" ht="21.75" customHeight="1">
      <c r="A746" s="1"/>
      <c r="B746" s="64"/>
      <c r="C746" s="68"/>
      <c r="D746" s="68"/>
      <c r="E746" s="68"/>
      <c r="F746" s="68"/>
      <c r="G746" s="68"/>
      <c r="H746" s="214"/>
      <c r="I746" s="1"/>
      <c r="J746" s="1"/>
      <c r="K746" s="5"/>
      <c r="L746" s="8"/>
      <c r="M746" s="8"/>
      <c r="N746" s="68"/>
      <c r="O746" s="68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1:35" ht="21.75" customHeight="1">
      <c r="A747" s="1"/>
      <c r="B747" s="64"/>
      <c r="C747" s="68"/>
      <c r="D747" s="68"/>
      <c r="E747" s="68"/>
      <c r="F747" s="68"/>
      <c r="G747" s="68"/>
      <c r="H747" s="214"/>
      <c r="I747" s="1"/>
      <c r="J747" s="1"/>
      <c r="K747" s="5"/>
      <c r="L747" s="8"/>
      <c r="M747" s="8"/>
      <c r="N747" s="68"/>
      <c r="O747" s="68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1:35" ht="21.75" customHeight="1">
      <c r="A748" s="1"/>
      <c r="B748" s="64"/>
      <c r="C748" s="68"/>
      <c r="D748" s="68"/>
      <c r="E748" s="68"/>
      <c r="F748" s="68"/>
      <c r="G748" s="68"/>
      <c r="H748" s="214"/>
      <c r="I748" s="1"/>
      <c r="J748" s="1"/>
      <c r="K748" s="5"/>
      <c r="L748" s="8"/>
      <c r="M748" s="8"/>
      <c r="N748" s="68"/>
      <c r="O748" s="68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1:35" ht="21.75" customHeight="1">
      <c r="A749" s="1"/>
      <c r="B749" s="64"/>
      <c r="C749" s="68"/>
      <c r="D749" s="68"/>
      <c r="E749" s="68"/>
      <c r="F749" s="68"/>
      <c r="G749" s="68"/>
      <c r="H749" s="214"/>
      <c r="I749" s="1"/>
      <c r="J749" s="1"/>
      <c r="K749" s="5"/>
      <c r="L749" s="8"/>
      <c r="M749" s="8"/>
      <c r="N749" s="68"/>
      <c r="O749" s="68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1:35" ht="21.75" customHeight="1">
      <c r="A750" s="1"/>
      <c r="B750" s="64"/>
      <c r="C750" s="68"/>
      <c r="D750" s="68"/>
      <c r="E750" s="68"/>
      <c r="F750" s="68"/>
      <c r="G750" s="68"/>
      <c r="H750" s="214"/>
      <c r="I750" s="1"/>
      <c r="J750" s="1"/>
      <c r="K750" s="5"/>
      <c r="L750" s="8"/>
      <c r="M750" s="8"/>
      <c r="N750" s="68"/>
      <c r="O750" s="68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1:35" ht="21.75" customHeight="1">
      <c r="A751" s="1"/>
      <c r="B751" s="64"/>
      <c r="C751" s="68"/>
      <c r="D751" s="68"/>
      <c r="E751" s="68"/>
      <c r="F751" s="68"/>
      <c r="G751" s="68"/>
      <c r="H751" s="214"/>
      <c r="I751" s="1"/>
      <c r="J751" s="1"/>
      <c r="K751" s="5"/>
      <c r="L751" s="8"/>
      <c r="M751" s="8"/>
      <c r="N751" s="68"/>
      <c r="O751" s="68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1:35" ht="21.75" customHeight="1">
      <c r="A752" s="1"/>
      <c r="B752" s="64"/>
      <c r="C752" s="68"/>
      <c r="D752" s="68"/>
      <c r="E752" s="68"/>
      <c r="F752" s="68"/>
      <c r="G752" s="68"/>
      <c r="H752" s="214"/>
      <c r="I752" s="1"/>
      <c r="J752" s="1"/>
      <c r="K752" s="5"/>
      <c r="L752" s="8"/>
      <c r="M752" s="8"/>
      <c r="N752" s="68"/>
      <c r="O752" s="68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1:35" ht="21.75" customHeight="1">
      <c r="A753" s="1"/>
      <c r="B753" s="64"/>
      <c r="C753" s="68"/>
      <c r="D753" s="68"/>
      <c r="E753" s="68"/>
      <c r="F753" s="68"/>
      <c r="G753" s="68"/>
      <c r="H753" s="214"/>
      <c r="I753" s="1"/>
      <c r="J753" s="1"/>
      <c r="K753" s="5"/>
      <c r="L753" s="8"/>
      <c r="M753" s="8"/>
      <c r="N753" s="68"/>
      <c r="O753" s="68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1:35" ht="21.75" customHeight="1">
      <c r="A754" s="1"/>
      <c r="B754" s="64"/>
      <c r="C754" s="68"/>
      <c r="D754" s="68"/>
      <c r="E754" s="68"/>
      <c r="F754" s="68"/>
      <c r="G754" s="68"/>
      <c r="H754" s="214"/>
      <c r="I754" s="1"/>
      <c r="J754" s="1"/>
      <c r="K754" s="5"/>
      <c r="L754" s="8"/>
      <c r="M754" s="8"/>
      <c r="N754" s="68"/>
      <c r="O754" s="68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1:35" ht="21.75" customHeight="1">
      <c r="A755" s="1"/>
      <c r="B755" s="64"/>
      <c r="C755" s="68"/>
      <c r="D755" s="68"/>
      <c r="E755" s="68"/>
      <c r="F755" s="68"/>
      <c r="G755" s="68"/>
      <c r="H755" s="214"/>
      <c r="I755" s="1"/>
      <c r="J755" s="1"/>
      <c r="K755" s="5"/>
      <c r="L755" s="8"/>
      <c r="M755" s="8"/>
      <c r="N755" s="68"/>
      <c r="O755" s="68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1:35" ht="21.75" customHeight="1">
      <c r="A756" s="1"/>
      <c r="B756" s="64"/>
      <c r="C756" s="68"/>
      <c r="D756" s="68"/>
      <c r="E756" s="68"/>
      <c r="F756" s="68"/>
      <c r="G756" s="68"/>
      <c r="H756" s="214"/>
      <c r="I756" s="1"/>
      <c r="J756" s="1"/>
      <c r="K756" s="5"/>
      <c r="L756" s="8"/>
      <c r="M756" s="8"/>
      <c r="N756" s="68"/>
      <c r="O756" s="68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1:35" ht="21.75" customHeight="1">
      <c r="A757" s="1"/>
      <c r="B757" s="64"/>
      <c r="C757" s="68"/>
      <c r="D757" s="68"/>
      <c r="E757" s="68"/>
      <c r="F757" s="68"/>
      <c r="G757" s="68"/>
      <c r="H757" s="214"/>
      <c r="I757" s="1"/>
      <c r="J757" s="1"/>
      <c r="K757" s="5"/>
      <c r="L757" s="8"/>
      <c r="M757" s="8"/>
      <c r="N757" s="68"/>
      <c r="O757" s="68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1:35" ht="21.75" customHeight="1">
      <c r="A758" s="1"/>
      <c r="B758" s="64"/>
      <c r="C758" s="68"/>
      <c r="D758" s="68"/>
      <c r="E758" s="68"/>
      <c r="F758" s="68"/>
      <c r="G758" s="68"/>
      <c r="H758" s="214"/>
      <c r="I758" s="1"/>
      <c r="J758" s="1"/>
      <c r="K758" s="5"/>
      <c r="L758" s="8"/>
      <c r="M758" s="8"/>
      <c r="N758" s="68"/>
      <c r="O758" s="68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1:35" ht="21.75" customHeight="1">
      <c r="A759" s="1"/>
      <c r="B759" s="64"/>
      <c r="C759" s="68"/>
      <c r="D759" s="68"/>
      <c r="E759" s="68"/>
      <c r="F759" s="68"/>
      <c r="G759" s="68"/>
      <c r="H759" s="214"/>
      <c r="I759" s="1"/>
      <c r="J759" s="1"/>
      <c r="K759" s="5"/>
      <c r="L759" s="8"/>
      <c r="M759" s="8"/>
      <c r="N759" s="68"/>
      <c r="O759" s="68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1:35" ht="21.75" customHeight="1">
      <c r="A760" s="1"/>
      <c r="B760" s="64"/>
      <c r="C760" s="68"/>
      <c r="D760" s="68"/>
      <c r="E760" s="68"/>
      <c r="F760" s="68"/>
      <c r="G760" s="68"/>
      <c r="H760" s="214"/>
      <c r="I760" s="1"/>
      <c r="J760" s="1"/>
      <c r="K760" s="5"/>
      <c r="L760" s="8"/>
      <c r="M760" s="8"/>
      <c r="N760" s="68"/>
      <c r="O760" s="68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1:35" ht="21.75" customHeight="1">
      <c r="A761" s="1"/>
      <c r="B761" s="64"/>
      <c r="C761" s="68"/>
      <c r="D761" s="68"/>
      <c r="E761" s="68"/>
      <c r="F761" s="68"/>
      <c r="G761" s="68"/>
      <c r="H761" s="214"/>
      <c r="I761" s="1"/>
      <c r="J761" s="1"/>
      <c r="K761" s="5"/>
      <c r="L761" s="8"/>
      <c r="M761" s="8"/>
      <c r="N761" s="68"/>
      <c r="O761" s="68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1:35" ht="21.75" customHeight="1">
      <c r="A762" s="1"/>
      <c r="B762" s="64"/>
      <c r="C762" s="68"/>
      <c r="D762" s="68"/>
      <c r="E762" s="68"/>
      <c r="F762" s="68"/>
      <c r="G762" s="68"/>
      <c r="H762" s="214"/>
      <c r="I762" s="1"/>
      <c r="J762" s="1"/>
      <c r="K762" s="5"/>
      <c r="L762" s="8"/>
      <c r="M762" s="8"/>
      <c r="N762" s="68"/>
      <c r="O762" s="68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1:35" ht="21.75" customHeight="1">
      <c r="A763" s="1"/>
      <c r="B763" s="64"/>
      <c r="C763" s="68"/>
      <c r="D763" s="68"/>
      <c r="E763" s="68"/>
      <c r="F763" s="68"/>
      <c r="G763" s="68"/>
      <c r="H763" s="214"/>
      <c r="I763" s="1"/>
      <c r="J763" s="1"/>
      <c r="K763" s="5"/>
      <c r="L763" s="8"/>
      <c r="M763" s="8"/>
      <c r="N763" s="68"/>
      <c r="O763" s="68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1:35" ht="21.75" customHeight="1">
      <c r="A764" s="1"/>
      <c r="B764" s="64"/>
      <c r="C764" s="68"/>
      <c r="D764" s="68"/>
      <c r="E764" s="68"/>
      <c r="F764" s="68"/>
      <c r="G764" s="68"/>
      <c r="H764" s="214"/>
      <c r="I764" s="1"/>
      <c r="J764" s="1"/>
      <c r="K764" s="5"/>
      <c r="L764" s="8"/>
      <c r="M764" s="8"/>
      <c r="N764" s="68"/>
      <c r="O764" s="68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1:35" ht="21.75" customHeight="1">
      <c r="A765" s="1"/>
      <c r="B765" s="64"/>
      <c r="C765" s="68"/>
      <c r="D765" s="68"/>
      <c r="E765" s="68"/>
      <c r="F765" s="68"/>
      <c r="G765" s="68"/>
      <c r="H765" s="214"/>
      <c r="I765" s="1"/>
      <c r="J765" s="1"/>
      <c r="K765" s="5"/>
      <c r="L765" s="8"/>
      <c r="M765" s="8"/>
      <c r="N765" s="68"/>
      <c r="O765" s="68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1:35" ht="21.75" customHeight="1">
      <c r="A766" s="1"/>
      <c r="B766" s="64"/>
      <c r="C766" s="68"/>
      <c r="D766" s="68"/>
      <c r="E766" s="68"/>
      <c r="F766" s="68"/>
      <c r="G766" s="68"/>
      <c r="H766" s="214"/>
      <c r="I766" s="1"/>
      <c r="J766" s="1"/>
      <c r="K766" s="5"/>
      <c r="L766" s="8"/>
      <c r="M766" s="8"/>
      <c r="N766" s="68"/>
      <c r="O766" s="68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1:35" ht="21.75" customHeight="1">
      <c r="A767" s="1"/>
      <c r="B767" s="64"/>
      <c r="C767" s="68"/>
      <c r="D767" s="68"/>
      <c r="E767" s="68"/>
      <c r="F767" s="68"/>
      <c r="G767" s="68"/>
      <c r="H767" s="214"/>
      <c r="I767" s="1"/>
      <c r="J767" s="1"/>
      <c r="K767" s="5"/>
      <c r="L767" s="8"/>
      <c r="M767" s="8"/>
      <c r="N767" s="68"/>
      <c r="O767" s="68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1:35" ht="21.75" customHeight="1">
      <c r="A768" s="1"/>
      <c r="B768" s="64"/>
      <c r="C768" s="68"/>
      <c r="D768" s="68"/>
      <c r="E768" s="68"/>
      <c r="F768" s="68"/>
      <c r="G768" s="68"/>
      <c r="H768" s="214"/>
      <c r="I768" s="1"/>
      <c r="J768" s="1"/>
      <c r="K768" s="5"/>
      <c r="L768" s="8"/>
      <c r="M768" s="8"/>
      <c r="N768" s="68"/>
      <c r="O768" s="68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1:35" ht="21.75" customHeight="1">
      <c r="A769" s="1"/>
      <c r="B769" s="64"/>
      <c r="C769" s="68"/>
      <c r="D769" s="68"/>
      <c r="E769" s="68"/>
      <c r="F769" s="68"/>
      <c r="G769" s="68"/>
      <c r="H769" s="214"/>
      <c r="I769" s="1"/>
      <c r="J769" s="1"/>
      <c r="K769" s="5"/>
      <c r="L769" s="8"/>
      <c r="M769" s="8"/>
      <c r="N769" s="68"/>
      <c r="O769" s="68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1:35" ht="21.75" customHeight="1">
      <c r="A770" s="1"/>
      <c r="B770" s="64"/>
      <c r="C770" s="68"/>
      <c r="D770" s="68"/>
      <c r="E770" s="68"/>
      <c r="F770" s="68"/>
      <c r="G770" s="68"/>
      <c r="H770" s="214"/>
      <c r="I770" s="1"/>
      <c r="J770" s="1"/>
      <c r="K770" s="5"/>
      <c r="L770" s="8"/>
      <c r="M770" s="8"/>
      <c r="N770" s="68"/>
      <c r="O770" s="68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1:35" ht="21.75" customHeight="1">
      <c r="A771" s="1"/>
      <c r="B771" s="64"/>
      <c r="C771" s="68"/>
      <c r="D771" s="68"/>
      <c r="E771" s="68"/>
      <c r="F771" s="68"/>
      <c r="G771" s="68"/>
      <c r="H771" s="214"/>
      <c r="I771" s="1"/>
      <c r="J771" s="1"/>
      <c r="K771" s="5"/>
      <c r="L771" s="8"/>
      <c r="M771" s="8"/>
      <c r="N771" s="68"/>
      <c r="O771" s="68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1:35" ht="21.75" customHeight="1">
      <c r="A772" s="1"/>
      <c r="B772" s="64"/>
      <c r="C772" s="68"/>
      <c r="D772" s="68"/>
      <c r="E772" s="68"/>
      <c r="F772" s="68"/>
      <c r="G772" s="68"/>
      <c r="H772" s="214"/>
      <c r="I772" s="1"/>
      <c r="J772" s="1"/>
      <c r="K772" s="5"/>
      <c r="L772" s="8"/>
      <c r="M772" s="8"/>
      <c r="N772" s="68"/>
      <c r="O772" s="68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1:35" ht="21.75" customHeight="1">
      <c r="A773" s="1"/>
      <c r="B773" s="64"/>
      <c r="C773" s="68"/>
      <c r="D773" s="68"/>
      <c r="E773" s="68"/>
      <c r="F773" s="68"/>
      <c r="G773" s="68"/>
      <c r="H773" s="214"/>
      <c r="I773" s="1"/>
      <c r="J773" s="1"/>
      <c r="K773" s="5"/>
      <c r="L773" s="8"/>
      <c r="M773" s="8"/>
      <c r="N773" s="68"/>
      <c r="O773" s="68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1:35" ht="21.75" customHeight="1">
      <c r="A774" s="1"/>
      <c r="B774" s="64"/>
      <c r="C774" s="68"/>
      <c r="D774" s="68"/>
      <c r="E774" s="68"/>
      <c r="F774" s="68"/>
      <c r="G774" s="68"/>
      <c r="H774" s="214"/>
      <c r="I774" s="1"/>
      <c r="J774" s="1"/>
      <c r="K774" s="5"/>
      <c r="L774" s="8"/>
      <c r="M774" s="8"/>
      <c r="N774" s="68"/>
      <c r="O774" s="68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1:35" ht="21.75" customHeight="1">
      <c r="A775" s="1"/>
      <c r="B775" s="64"/>
      <c r="C775" s="68"/>
      <c r="D775" s="68"/>
      <c r="E775" s="68"/>
      <c r="F775" s="68"/>
      <c r="G775" s="68"/>
      <c r="H775" s="214"/>
      <c r="I775" s="1"/>
      <c r="J775" s="1"/>
      <c r="K775" s="5"/>
      <c r="L775" s="8"/>
      <c r="M775" s="8"/>
      <c r="N775" s="68"/>
      <c r="O775" s="68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1:35" ht="21.75" customHeight="1">
      <c r="A776" s="1"/>
      <c r="B776" s="64"/>
      <c r="C776" s="68"/>
      <c r="D776" s="68"/>
      <c r="E776" s="68"/>
      <c r="F776" s="68"/>
      <c r="G776" s="68"/>
      <c r="H776" s="214"/>
      <c r="I776" s="1"/>
      <c r="J776" s="1"/>
      <c r="K776" s="5"/>
      <c r="L776" s="8"/>
      <c r="M776" s="8"/>
      <c r="N776" s="68"/>
      <c r="O776" s="68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1:35" ht="21.75" customHeight="1">
      <c r="A777" s="1"/>
      <c r="B777" s="64"/>
      <c r="C777" s="68"/>
      <c r="D777" s="68"/>
      <c r="E777" s="68"/>
      <c r="F777" s="68"/>
      <c r="G777" s="68"/>
      <c r="H777" s="214"/>
      <c r="I777" s="1"/>
      <c r="J777" s="1"/>
      <c r="K777" s="5"/>
      <c r="L777" s="8"/>
      <c r="M777" s="8"/>
      <c r="N777" s="68"/>
      <c r="O777" s="68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1:35" ht="21.75" customHeight="1">
      <c r="A778" s="1"/>
      <c r="B778" s="64"/>
      <c r="C778" s="68"/>
      <c r="D778" s="68"/>
      <c r="E778" s="68"/>
      <c r="F778" s="68"/>
      <c r="G778" s="68"/>
      <c r="H778" s="214"/>
      <c r="I778" s="1"/>
      <c r="J778" s="1"/>
      <c r="K778" s="5"/>
      <c r="L778" s="8"/>
      <c r="M778" s="8"/>
      <c r="N778" s="68"/>
      <c r="O778" s="68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1:35" ht="21.75" customHeight="1">
      <c r="A779" s="1"/>
      <c r="B779" s="64"/>
      <c r="C779" s="68"/>
      <c r="D779" s="68"/>
      <c r="E779" s="68"/>
      <c r="F779" s="68"/>
      <c r="G779" s="68"/>
      <c r="H779" s="214"/>
      <c r="I779" s="1"/>
      <c r="J779" s="1"/>
      <c r="K779" s="5"/>
      <c r="L779" s="8"/>
      <c r="M779" s="8"/>
      <c r="N779" s="68"/>
      <c r="O779" s="68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1:35" ht="21.75" customHeight="1">
      <c r="A780" s="1"/>
      <c r="B780" s="64"/>
      <c r="C780" s="68"/>
      <c r="D780" s="68"/>
      <c r="E780" s="68"/>
      <c r="F780" s="68"/>
      <c r="G780" s="68"/>
      <c r="H780" s="214"/>
      <c r="I780" s="1"/>
      <c r="J780" s="1"/>
      <c r="K780" s="5"/>
      <c r="L780" s="8"/>
      <c r="M780" s="8"/>
      <c r="N780" s="68"/>
      <c r="O780" s="68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1:35" ht="21.75" customHeight="1">
      <c r="A781" s="1"/>
      <c r="B781" s="64"/>
      <c r="C781" s="68"/>
      <c r="D781" s="68"/>
      <c r="E781" s="68"/>
      <c r="F781" s="68"/>
      <c r="G781" s="68"/>
      <c r="H781" s="214"/>
      <c r="I781" s="1"/>
      <c r="J781" s="1"/>
      <c r="K781" s="5"/>
      <c r="L781" s="8"/>
      <c r="M781" s="8"/>
      <c r="N781" s="68"/>
      <c r="O781" s="68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1:35" ht="21.75" customHeight="1">
      <c r="A782" s="1"/>
      <c r="B782" s="64"/>
      <c r="C782" s="68"/>
      <c r="D782" s="68"/>
      <c r="E782" s="68"/>
      <c r="F782" s="68"/>
      <c r="G782" s="68"/>
      <c r="H782" s="214"/>
      <c r="I782" s="1"/>
      <c r="J782" s="1"/>
      <c r="K782" s="5"/>
      <c r="L782" s="8"/>
      <c r="M782" s="8"/>
      <c r="N782" s="68"/>
      <c r="O782" s="68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1:35" ht="21.75" customHeight="1">
      <c r="A783" s="1"/>
      <c r="B783" s="64"/>
      <c r="C783" s="68"/>
      <c r="D783" s="68"/>
      <c r="E783" s="68"/>
      <c r="F783" s="68"/>
      <c r="G783" s="68"/>
      <c r="H783" s="214"/>
      <c r="I783" s="1"/>
      <c r="J783" s="1"/>
      <c r="K783" s="5"/>
      <c r="L783" s="8"/>
      <c r="M783" s="8"/>
      <c r="N783" s="68"/>
      <c r="O783" s="68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1:35" ht="21.75" customHeight="1">
      <c r="A784" s="1"/>
      <c r="B784" s="64"/>
      <c r="C784" s="68"/>
      <c r="D784" s="68"/>
      <c r="E784" s="68"/>
      <c r="F784" s="68"/>
      <c r="G784" s="68"/>
      <c r="H784" s="214"/>
      <c r="I784" s="1"/>
      <c r="J784" s="1"/>
      <c r="K784" s="5"/>
      <c r="L784" s="8"/>
      <c r="M784" s="8"/>
      <c r="N784" s="68"/>
      <c r="O784" s="68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1:35" ht="21.75" customHeight="1">
      <c r="A785" s="1"/>
      <c r="B785" s="64"/>
      <c r="C785" s="68"/>
      <c r="D785" s="68"/>
      <c r="E785" s="68"/>
      <c r="F785" s="68"/>
      <c r="G785" s="68"/>
      <c r="H785" s="214"/>
      <c r="I785" s="1"/>
      <c r="J785" s="1"/>
      <c r="K785" s="5"/>
      <c r="L785" s="8"/>
      <c r="M785" s="8"/>
      <c r="N785" s="68"/>
      <c r="O785" s="68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1:35" ht="21.75" customHeight="1">
      <c r="A786" s="1"/>
      <c r="B786" s="64"/>
      <c r="C786" s="68"/>
      <c r="D786" s="68"/>
      <c r="E786" s="68"/>
      <c r="F786" s="68"/>
      <c r="G786" s="68"/>
      <c r="H786" s="214"/>
      <c r="I786" s="1"/>
      <c r="J786" s="1"/>
      <c r="K786" s="5"/>
      <c r="L786" s="8"/>
      <c r="M786" s="8"/>
      <c r="N786" s="68"/>
      <c r="O786" s="68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1:35" ht="21.75" customHeight="1">
      <c r="A787" s="1"/>
      <c r="B787" s="64"/>
      <c r="C787" s="68"/>
      <c r="D787" s="68"/>
      <c r="E787" s="68"/>
      <c r="F787" s="68"/>
      <c r="G787" s="68"/>
      <c r="H787" s="214"/>
      <c r="I787" s="1"/>
      <c r="J787" s="1"/>
      <c r="K787" s="5"/>
      <c r="L787" s="8"/>
      <c r="M787" s="8"/>
      <c r="N787" s="68"/>
      <c r="O787" s="68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1:35" ht="21.75" customHeight="1">
      <c r="A788" s="1"/>
      <c r="B788" s="64"/>
      <c r="C788" s="68"/>
      <c r="D788" s="68"/>
      <c r="E788" s="68"/>
      <c r="F788" s="68"/>
      <c r="G788" s="68"/>
      <c r="H788" s="214"/>
      <c r="I788" s="1"/>
      <c r="J788" s="1"/>
      <c r="K788" s="5"/>
      <c r="L788" s="8"/>
      <c r="M788" s="8"/>
      <c r="N788" s="68"/>
      <c r="O788" s="68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1:35" ht="21.75" customHeight="1">
      <c r="A789" s="1"/>
      <c r="B789" s="64"/>
      <c r="C789" s="68"/>
      <c r="D789" s="68"/>
      <c r="E789" s="68"/>
      <c r="F789" s="68"/>
      <c r="G789" s="68"/>
      <c r="H789" s="214"/>
      <c r="I789" s="1"/>
      <c r="J789" s="1"/>
      <c r="K789" s="5"/>
      <c r="L789" s="8"/>
      <c r="M789" s="8"/>
      <c r="N789" s="68"/>
      <c r="O789" s="68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1:35" ht="21.75" customHeight="1">
      <c r="A790" s="1"/>
      <c r="B790" s="64"/>
      <c r="C790" s="68"/>
      <c r="D790" s="68"/>
      <c r="E790" s="68"/>
      <c r="F790" s="68"/>
      <c r="G790" s="68"/>
      <c r="H790" s="214"/>
      <c r="I790" s="1"/>
      <c r="J790" s="1"/>
      <c r="K790" s="5"/>
      <c r="L790" s="8"/>
      <c r="M790" s="8"/>
      <c r="N790" s="68"/>
      <c r="O790" s="68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1:35" ht="21.75" customHeight="1">
      <c r="A791" s="1"/>
      <c r="B791" s="64"/>
      <c r="C791" s="68"/>
      <c r="D791" s="68"/>
      <c r="E791" s="68"/>
      <c r="F791" s="68"/>
      <c r="G791" s="68"/>
      <c r="H791" s="214"/>
      <c r="I791" s="1"/>
      <c r="J791" s="1"/>
      <c r="K791" s="5"/>
      <c r="L791" s="8"/>
      <c r="M791" s="8"/>
      <c r="N791" s="68"/>
      <c r="O791" s="68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1:35" ht="21.75" customHeight="1">
      <c r="A792" s="1"/>
      <c r="B792" s="64"/>
      <c r="C792" s="68"/>
      <c r="D792" s="68"/>
      <c r="E792" s="68"/>
      <c r="F792" s="68"/>
      <c r="G792" s="68"/>
      <c r="H792" s="214"/>
      <c r="I792" s="1"/>
      <c r="J792" s="1"/>
      <c r="K792" s="5"/>
      <c r="L792" s="8"/>
      <c r="M792" s="8"/>
      <c r="N792" s="68"/>
      <c r="O792" s="68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1:35" ht="21.75" customHeight="1">
      <c r="A793" s="1"/>
      <c r="B793" s="64"/>
      <c r="C793" s="68"/>
      <c r="D793" s="68"/>
      <c r="E793" s="68"/>
      <c r="F793" s="68"/>
      <c r="G793" s="68"/>
      <c r="H793" s="214"/>
      <c r="I793" s="1"/>
      <c r="J793" s="1"/>
      <c r="K793" s="5"/>
      <c r="L793" s="8"/>
      <c r="M793" s="8"/>
      <c r="N793" s="68"/>
      <c r="O793" s="68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1:35" ht="21.75" customHeight="1">
      <c r="A794" s="1"/>
      <c r="B794" s="64"/>
      <c r="C794" s="68"/>
      <c r="D794" s="68"/>
      <c r="E794" s="68"/>
      <c r="F794" s="68"/>
      <c r="G794" s="68"/>
      <c r="H794" s="214"/>
      <c r="I794" s="1"/>
      <c r="J794" s="1"/>
      <c r="K794" s="5"/>
      <c r="L794" s="8"/>
      <c r="M794" s="8"/>
      <c r="N794" s="68"/>
      <c r="O794" s="68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1:35" ht="21.75" customHeight="1">
      <c r="A795" s="1"/>
      <c r="B795" s="64"/>
      <c r="C795" s="68"/>
      <c r="D795" s="68"/>
      <c r="E795" s="68"/>
      <c r="F795" s="68"/>
      <c r="G795" s="68"/>
      <c r="H795" s="214"/>
      <c r="I795" s="1"/>
      <c r="J795" s="1"/>
      <c r="K795" s="5"/>
      <c r="L795" s="8"/>
      <c r="M795" s="8"/>
      <c r="N795" s="68"/>
      <c r="O795" s="68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1:35" ht="21.75" customHeight="1">
      <c r="A796" s="1"/>
      <c r="B796" s="64"/>
      <c r="C796" s="68"/>
      <c r="D796" s="68"/>
      <c r="E796" s="68"/>
      <c r="F796" s="68"/>
      <c r="G796" s="68"/>
      <c r="H796" s="214"/>
      <c r="I796" s="1"/>
      <c r="J796" s="1"/>
      <c r="K796" s="5"/>
      <c r="L796" s="8"/>
      <c r="M796" s="8"/>
      <c r="N796" s="68"/>
      <c r="O796" s="68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1:35" ht="21.75" customHeight="1">
      <c r="A797" s="1"/>
      <c r="B797" s="64"/>
      <c r="C797" s="68"/>
      <c r="D797" s="68"/>
      <c r="E797" s="68"/>
      <c r="F797" s="68"/>
      <c r="G797" s="68"/>
      <c r="H797" s="214"/>
      <c r="I797" s="1"/>
      <c r="J797" s="1"/>
      <c r="K797" s="5"/>
      <c r="L797" s="8"/>
      <c r="M797" s="8"/>
      <c r="N797" s="68"/>
      <c r="O797" s="68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1:35" ht="21.75" customHeight="1">
      <c r="A798" s="1"/>
      <c r="B798" s="64"/>
      <c r="C798" s="68"/>
      <c r="D798" s="68"/>
      <c r="E798" s="68"/>
      <c r="F798" s="68"/>
      <c r="G798" s="68"/>
      <c r="H798" s="214"/>
      <c r="I798" s="1"/>
      <c r="J798" s="1"/>
      <c r="K798" s="5"/>
      <c r="L798" s="8"/>
      <c r="M798" s="8"/>
      <c r="N798" s="68"/>
      <c r="O798" s="68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1:35" ht="21.75" customHeight="1">
      <c r="A799" s="1"/>
      <c r="B799" s="64"/>
      <c r="C799" s="68"/>
      <c r="D799" s="68"/>
      <c r="E799" s="68"/>
      <c r="F799" s="68"/>
      <c r="G799" s="68"/>
      <c r="H799" s="214"/>
      <c r="I799" s="1"/>
      <c r="J799" s="1"/>
      <c r="K799" s="5"/>
      <c r="L799" s="8"/>
      <c r="M799" s="8"/>
      <c r="N799" s="68"/>
      <c r="O799" s="68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1:35" ht="21.75" customHeight="1">
      <c r="A800" s="1"/>
      <c r="B800" s="64"/>
      <c r="C800" s="68"/>
      <c r="D800" s="68"/>
      <c r="E800" s="68"/>
      <c r="F800" s="68"/>
      <c r="G800" s="68"/>
      <c r="H800" s="214"/>
      <c r="I800" s="1"/>
      <c r="J800" s="1"/>
      <c r="K800" s="5"/>
      <c r="L800" s="8"/>
      <c r="M800" s="8"/>
      <c r="N800" s="68"/>
      <c r="O800" s="68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1:35" ht="21.75" customHeight="1">
      <c r="A801" s="1"/>
      <c r="B801" s="64"/>
      <c r="C801" s="68"/>
      <c r="D801" s="68"/>
      <c r="E801" s="68"/>
      <c r="F801" s="68"/>
      <c r="G801" s="68"/>
      <c r="H801" s="214"/>
      <c r="I801" s="1"/>
      <c r="J801" s="1"/>
      <c r="K801" s="5"/>
      <c r="L801" s="8"/>
      <c r="M801" s="8"/>
      <c r="N801" s="68"/>
      <c r="O801" s="68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1:35" ht="21.75" customHeight="1">
      <c r="A802" s="1"/>
      <c r="B802" s="64"/>
      <c r="C802" s="68"/>
      <c r="D802" s="68"/>
      <c r="E802" s="68"/>
      <c r="F802" s="68"/>
      <c r="G802" s="68"/>
      <c r="H802" s="214"/>
      <c r="I802" s="1"/>
      <c r="J802" s="1"/>
      <c r="K802" s="5"/>
      <c r="L802" s="8"/>
      <c r="M802" s="8"/>
      <c r="N802" s="68"/>
      <c r="O802" s="68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1:35" ht="21.75" customHeight="1">
      <c r="A803" s="1"/>
      <c r="B803" s="64"/>
      <c r="C803" s="68"/>
      <c r="D803" s="68"/>
      <c r="E803" s="68"/>
      <c r="F803" s="68"/>
      <c r="G803" s="68"/>
      <c r="H803" s="214"/>
      <c r="I803" s="1"/>
      <c r="J803" s="1"/>
      <c r="K803" s="5"/>
      <c r="L803" s="8"/>
      <c r="M803" s="8"/>
      <c r="N803" s="68"/>
      <c r="O803" s="68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1:35" ht="21.75" customHeight="1">
      <c r="A804" s="1"/>
      <c r="B804" s="64"/>
      <c r="C804" s="68"/>
      <c r="D804" s="68"/>
      <c r="E804" s="68"/>
      <c r="F804" s="68"/>
      <c r="G804" s="68"/>
      <c r="H804" s="214"/>
      <c r="I804" s="1"/>
      <c r="J804" s="1"/>
      <c r="K804" s="5"/>
      <c r="L804" s="8"/>
      <c r="M804" s="8"/>
      <c r="N804" s="68"/>
      <c r="O804" s="68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1:35" ht="21.75" customHeight="1">
      <c r="A805" s="1"/>
      <c r="B805" s="64"/>
      <c r="C805" s="68"/>
      <c r="D805" s="68"/>
      <c r="E805" s="68"/>
      <c r="F805" s="68"/>
      <c r="G805" s="68"/>
      <c r="H805" s="214"/>
      <c r="I805" s="1"/>
      <c r="J805" s="1"/>
      <c r="K805" s="5"/>
      <c r="L805" s="8"/>
      <c r="M805" s="8"/>
      <c r="N805" s="68"/>
      <c r="O805" s="68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1:35" ht="21.75" customHeight="1">
      <c r="A806" s="1"/>
      <c r="B806" s="64"/>
      <c r="C806" s="68"/>
      <c r="D806" s="68"/>
      <c r="E806" s="68"/>
      <c r="F806" s="68"/>
      <c r="G806" s="68"/>
      <c r="H806" s="214"/>
      <c r="I806" s="1"/>
      <c r="J806" s="1"/>
      <c r="K806" s="5"/>
      <c r="L806" s="8"/>
      <c r="M806" s="8"/>
      <c r="N806" s="68"/>
      <c r="O806" s="68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1:35" ht="21.75" customHeight="1">
      <c r="A807" s="1"/>
      <c r="B807" s="64"/>
      <c r="C807" s="68"/>
      <c r="D807" s="68"/>
      <c r="E807" s="68"/>
      <c r="F807" s="68"/>
      <c r="G807" s="68"/>
      <c r="H807" s="214"/>
      <c r="I807" s="1"/>
      <c r="J807" s="1"/>
      <c r="K807" s="5"/>
      <c r="L807" s="8"/>
      <c r="M807" s="8"/>
      <c r="N807" s="68"/>
      <c r="O807" s="68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1:35" ht="21.75" customHeight="1">
      <c r="A808" s="1"/>
      <c r="B808" s="64"/>
      <c r="C808" s="68"/>
      <c r="D808" s="68"/>
      <c r="E808" s="68"/>
      <c r="F808" s="68"/>
      <c r="G808" s="68"/>
      <c r="H808" s="214"/>
      <c r="I808" s="1"/>
      <c r="J808" s="1"/>
      <c r="K808" s="5"/>
      <c r="L808" s="8"/>
      <c r="M808" s="8"/>
      <c r="N808" s="68"/>
      <c r="O808" s="68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1:35" ht="21.75" customHeight="1">
      <c r="A809" s="1"/>
      <c r="B809" s="64"/>
      <c r="C809" s="68"/>
      <c r="D809" s="68"/>
      <c r="E809" s="68"/>
      <c r="F809" s="68"/>
      <c r="G809" s="68"/>
      <c r="H809" s="214"/>
      <c r="I809" s="1"/>
      <c r="J809" s="1"/>
      <c r="K809" s="5"/>
      <c r="L809" s="8"/>
      <c r="M809" s="8"/>
      <c r="N809" s="68"/>
      <c r="O809" s="68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1:35" ht="21.75" customHeight="1">
      <c r="A810" s="1"/>
      <c r="B810" s="64"/>
      <c r="C810" s="68"/>
      <c r="D810" s="68"/>
      <c r="E810" s="68"/>
      <c r="F810" s="68"/>
      <c r="G810" s="68"/>
      <c r="H810" s="214"/>
      <c r="I810" s="1"/>
      <c r="J810" s="1"/>
      <c r="K810" s="5"/>
      <c r="L810" s="8"/>
      <c r="M810" s="8"/>
      <c r="N810" s="68"/>
      <c r="O810" s="68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1:35" ht="21.75" customHeight="1">
      <c r="A811" s="1"/>
      <c r="B811" s="64"/>
      <c r="C811" s="68"/>
      <c r="D811" s="68"/>
      <c r="E811" s="68"/>
      <c r="F811" s="68"/>
      <c r="G811" s="68"/>
      <c r="H811" s="214"/>
      <c r="I811" s="1"/>
      <c r="J811" s="1"/>
      <c r="K811" s="5"/>
      <c r="L811" s="8"/>
      <c r="M811" s="8"/>
      <c r="N811" s="68"/>
      <c r="O811" s="68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1:35" ht="21.75" customHeight="1">
      <c r="A812" s="1"/>
      <c r="B812" s="64"/>
      <c r="C812" s="68"/>
      <c r="D812" s="68"/>
      <c r="E812" s="68"/>
      <c r="F812" s="68"/>
      <c r="G812" s="68"/>
      <c r="H812" s="214"/>
      <c r="I812" s="1"/>
      <c r="J812" s="1"/>
      <c r="K812" s="5"/>
      <c r="L812" s="8"/>
      <c r="M812" s="8"/>
      <c r="N812" s="68"/>
      <c r="O812" s="68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1:35" ht="21.75" customHeight="1">
      <c r="A813" s="1"/>
      <c r="B813" s="64"/>
      <c r="C813" s="68"/>
      <c r="D813" s="68"/>
      <c r="E813" s="68"/>
      <c r="F813" s="68"/>
      <c r="G813" s="68"/>
      <c r="H813" s="214"/>
      <c r="I813" s="1"/>
      <c r="J813" s="1"/>
      <c r="K813" s="5"/>
      <c r="L813" s="8"/>
      <c r="M813" s="8"/>
      <c r="N813" s="68"/>
      <c r="O813" s="68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1:35" ht="21.75" customHeight="1">
      <c r="A814" s="1"/>
      <c r="B814" s="64"/>
      <c r="C814" s="68"/>
      <c r="D814" s="68"/>
      <c r="E814" s="68"/>
      <c r="F814" s="68"/>
      <c r="G814" s="68"/>
      <c r="H814" s="214"/>
      <c r="I814" s="1"/>
      <c r="J814" s="1"/>
      <c r="K814" s="5"/>
      <c r="L814" s="8"/>
      <c r="M814" s="8"/>
      <c r="N814" s="68"/>
      <c r="O814" s="68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1:35" ht="21.75" customHeight="1">
      <c r="A815" s="1"/>
      <c r="B815" s="64"/>
      <c r="C815" s="68"/>
      <c r="D815" s="68"/>
      <c r="E815" s="68"/>
      <c r="F815" s="68"/>
      <c r="G815" s="68"/>
      <c r="H815" s="214"/>
      <c r="I815" s="1"/>
      <c r="J815" s="1"/>
      <c r="K815" s="5"/>
      <c r="L815" s="8"/>
      <c r="M815" s="8"/>
      <c r="N815" s="68"/>
      <c r="O815" s="68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1:35" ht="21.75" customHeight="1">
      <c r="A816" s="1"/>
      <c r="B816" s="64"/>
      <c r="C816" s="68"/>
      <c r="D816" s="68"/>
      <c r="E816" s="68"/>
      <c r="F816" s="68"/>
      <c r="G816" s="68"/>
      <c r="H816" s="214"/>
      <c r="I816" s="1"/>
      <c r="J816" s="1"/>
      <c r="K816" s="5"/>
      <c r="L816" s="8"/>
      <c r="M816" s="8"/>
      <c r="N816" s="68"/>
      <c r="O816" s="68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1:35" ht="21.75" customHeight="1">
      <c r="A817" s="1"/>
      <c r="B817" s="64"/>
      <c r="C817" s="68"/>
      <c r="D817" s="68"/>
      <c r="E817" s="68"/>
      <c r="F817" s="68"/>
      <c r="G817" s="68"/>
      <c r="H817" s="214"/>
      <c r="I817" s="1"/>
      <c r="J817" s="1"/>
      <c r="K817" s="5"/>
      <c r="L817" s="8"/>
      <c r="M817" s="8"/>
      <c r="N817" s="68"/>
      <c r="O817" s="68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1:35" ht="21.75" customHeight="1">
      <c r="A818" s="1"/>
      <c r="B818" s="64"/>
      <c r="C818" s="68"/>
      <c r="D818" s="68"/>
      <c r="E818" s="68"/>
      <c r="F818" s="68"/>
      <c r="G818" s="68"/>
      <c r="H818" s="214"/>
      <c r="I818" s="1"/>
      <c r="J818" s="1"/>
      <c r="K818" s="5"/>
      <c r="L818" s="8"/>
      <c r="M818" s="8"/>
      <c r="N818" s="68"/>
      <c r="O818" s="68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1:35" ht="21.75" customHeight="1">
      <c r="A819" s="1"/>
      <c r="B819" s="64"/>
      <c r="C819" s="68"/>
      <c r="D819" s="68"/>
      <c r="E819" s="68"/>
      <c r="F819" s="68"/>
      <c r="G819" s="68"/>
      <c r="H819" s="214"/>
      <c r="I819" s="1"/>
      <c r="J819" s="1"/>
      <c r="K819" s="5"/>
      <c r="L819" s="8"/>
      <c r="M819" s="8"/>
      <c r="N819" s="68"/>
      <c r="O819" s="68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1:35" ht="21.75" customHeight="1">
      <c r="A820" s="1"/>
      <c r="B820" s="64"/>
      <c r="C820" s="68"/>
      <c r="D820" s="68"/>
      <c r="E820" s="68"/>
      <c r="F820" s="68"/>
      <c r="G820" s="68"/>
      <c r="H820" s="214"/>
      <c r="I820" s="1"/>
      <c r="J820" s="1"/>
      <c r="K820" s="5"/>
      <c r="L820" s="8"/>
      <c r="M820" s="8"/>
      <c r="N820" s="68"/>
      <c r="O820" s="68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1:35" ht="21.75" customHeight="1">
      <c r="A821" s="1"/>
      <c r="B821" s="64"/>
      <c r="C821" s="68"/>
      <c r="D821" s="68"/>
      <c r="E821" s="68"/>
      <c r="F821" s="68"/>
      <c r="G821" s="68"/>
      <c r="H821" s="214"/>
      <c r="I821" s="1"/>
      <c r="J821" s="1"/>
      <c r="K821" s="5"/>
      <c r="L821" s="8"/>
      <c r="M821" s="8"/>
      <c r="N821" s="68"/>
      <c r="O821" s="68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1:35" ht="21.75" customHeight="1">
      <c r="A822" s="1"/>
      <c r="B822" s="64"/>
      <c r="C822" s="68"/>
      <c r="D822" s="68"/>
      <c r="E822" s="68"/>
      <c r="F822" s="68"/>
      <c r="G822" s="68"/>
      <c r="H822" s="214"/>
      <c r="I822" s="1"/>
      <c r="J822" s="1"/>
      <c r="K822" s="5"/>
      <c r="L822" s="8"/>
      <c r="M822" s="8"/>
      <c r="N822" s="68"/>
      <c r="O822" s="68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1:35" ht="21.75" customHeight="1">
      <c r="A823" s="1"/>
      <c r="B823" s="64"/>
      <c r="C823" s="68"/>
      <c r="D823" s="68"/>
      <c r="E823" s="68"/>
      <c r="F823" s="68"/>
      <c r="G823" s="68"/>
      <c r="H823" s="214"/>
      <c r="I823" s="1"/>
      <c r="J823" s="1"/>
      <c r="K823" s="5"/>
      <c r="L823" s="8"/>
      <c r="M823" s="8"/>
      <c r="N823" s="68"/>
      <c r="O823" s="68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1:35" ht="21.75" customHeight="1">
      <c r="A824" s="1"/>
      <c r="B824" s="64"/>
      <c r="C824" s="68"/>
      <c r="D824" s="68"/>
      <c r="E824" s="68"/>
      <c r="F824" s="68"/>
      <c r="G824" s="68"/>
      <c r="H824" s="214"/>
      <c r="I824" s="1"/>
      <c r="J824" s="1"/>
      <c r="K824" s="5"/>
      <c r="L824" s="8"/>
      <c r="M824" s="8"/>
      <c r="N824" s="68"/>
      <c r="O824" s="68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1:35" ht="21.75" customHeight="1">
      <c r="A825" s="1"/>
      <c r="B825" s="64"/>
      <c r="C825" s="68"/>
      <c r="D825" s="68"/>
      <c r="E825" s="68"/>
      <c r="F825" s="68"/>
      <c r="G825" s="68"/>
      <c r="H825" s="214"/>
      <c r="I825" s="1"/>
      <c r="J825" s="1"/>
      <c r="K825" s="5"/>
      <c r="L825" s="8"/>
      <c r="M825" s="8"/>
      <c r="N825" s="68"/>
      <c r="O825" s="68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1:35" ht="21.75" customHeight="1">
      <c r="A826" s="1"/>
      <c r="B826" s="64"/>
      <c r="C826" s="68"/>
      <c r="D826" s="68"/>
      <c r="E826" s="68"/>
      <c r="F826" s="68"/>
      <c r="G826" s="68"/>
      <c r="H826" s="214"/>
      <c r="I826" s="1"/>
      <c r="J826" s="1"/>
      <c r="K826" s="5"/>
      <c r="L826" s="8"/>
      <c r="M826" s="8"/>
      <c r="N826" s="68"/>
      <c r="O826" s="68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1:35" ht="21.75" customHeight="1">
      <c r="A827" s="1"/>
      <c r="B827" s="64"/>
      <c r="C827" s="68"/>
      <c r="D827" s="68"/>
      <c r="E827" s="68"/>
      <c r="F827" s="68"/>
      <c r="G827" s="68"/>
      <c r="H827" s="214"/>
      <c r="I827" s="1"/>
      <c r="J827" s="1"/>
      <c r="K827" s="5"/>
      <c r="L827" s="8"/>
      <c r="M827" s="8"/>
      <c r="N827" s="68"/>
      <c r="O827" s="68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1:35" ht="21.75" customHeight="1">
      <c r="A828" s="1"/>
      <c r="B828" s="64"/>
      <c r="C828" s="68"/>
      <c r="D828" s="68"/>
      <c r="E828" s="68"/>
      <c r="F828" s="68"/>
      <c r="G828" s="68"/>
      <c r="H828" s="214"/>
      <c r="I828" s="1"/>
      <c r="J828" s="1"/>
      <c r="K828" s="5"/>
      <c r="L828" s="8"/>
      <c r="M828" s="8"/>
      <c r="N828" s="68"/>
      <c r="O828" s="68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1:35" ht="21.75" customHeight="1">
      <c r="A829" s="1"/>
      <c r="B829" s="64"/>
      <c r="C829" s="68"/>
      <c r="D829" s="68"/>
      <c r="E829" s="68"/>
      <c r="F829" s="68"/>
      <c r="G829" s="68"/>
      <c r="H829" s="214"/>
      <c r="I829" s="1"/>
      <c r="J829" s="1"/>
      <c r="K829" s="5"/>
      <c r="L829" s="8"/>
      <c r="M829" s="8"/>
      <c r="N829" s="68"/>
      <c r="O829" s="68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1:35" ht="21.75" customHeight="1">
      <c r="A830" s="1"/>
      <c r="B830" s="64"/>
      <c r="C830" s="68"/>
      <c r="D830" s="68"/>
      <c r="E830" s="68"/>
      <c r="F830" s="68"/>
      <c r="G830" s="68"/>
      <c r="H830" s="214"/>
      <c r="I830" s="1"/>
      <c r="J830" s="1"/>
      <c r="K830" s="5"/>
      <c r="L830" s="8"/>
      <c r="M830" s="8"/>
      <c r="N830" s="68"/>
      <c r="O830" s="68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1:35" ht="21.75" customHeight="1">
      <c r="A831" s="1"/>
      <c r="B831" s="64"/>
      <c r="C831" s="68"/>
      <c r="D831" s="68"/>
      <c r="E831" s="68"/>
      <c r="F831" s="68"/>
      <c r="G831" s="68"/>
      <c r="H831" s="214"/>
      <c r="I831" s="1"/>
      <c r="J831" s="1"/>
      <c r="K831" s="5"/>
      <c r="L831" s="8"/>
      <c r="M831" s="8"/>
      <c r="N831" s="68"/>
      <c r="O831" s="68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1:35" ht="21.75" customHeight="1">
      <c r="A832" s="1"/>
      <c r="B832" s="64"/>
      <c r="C832" s="68"/>
      <c r="D832" s="68"/>
      <c r="E832" s="68"/>
      <c r="F832" s="68"/>
      <c r="G832" s="68"/>
      <c r="H832" s="214"/>
      <c r="I832" s="1"/>
      <c r="J832" s="1"/>
      <c r="K832" s="5"/>
      <c r="L832" s="8"/>
      <c r="M832" s="8"/>
      <c r="N832" s="68"/>
      <c r="O832" s="68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1:35" ht="21.75" customHeight="1">
      <c r="A833" s="1"/>
      <c r="B833" s="64"/>
      <c r="C833" s="68"/>
      <c r="D833" s="68"/>
      <c r="E833" s="68"/>
      <c r="F833" s="68"/>
      <c r="G833" s="68"/>
      <c r="H833" s="214"/>
      <c r="I833" s="1"/>
      <c r="J833" s="1"/>
      <c r="K833" s="5"/>
      <c r="L833" s="8"/>
      <c r="M833" s="8"/>
      <c r="N833" s="68"/>
      <c r="O833" s="68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1:35" ht="21.75" customHeight="1">
      <c r="A834" s="1"/>
      <c r="B834" s="64"/>
      <c r="C834" s="68"/>
      <c r="D834" s="68"/>
      <c r="E834" s="68"/>
      <c r="F834" s="68"/>
      <c r="G834" s="68"/>
      <c r="H834" s="214"/>
      <c r="I834" s="1"/>
      <c r="J834" s="1"/>
      <c r="K834" s="5"/>
      <c r="L834" s="8"/>
      <c r="M834" s="8"/>
      <c r="N834" s="68"/>
      <c r="O834" s="68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1:35" ht="21.75" customHeight="1">
      <c r="A835" s="1"/>
      <c r="B835" s="64"/>
      <c r="C835" s="68"/>
      <c r="D835" s="68"/>
      <c r="E835" s="68"/>
      <c r="F835" s="68"/>
      <c r="G835" s="68"/>
      <c r="H835" s="214"/>
      <c r="I835" s="1"/>
      <c r="J835" s="1"/>
      <c r="K835" s="5"/>
      <c r="L835" s="8"/>
      <c r="M835" s="8"/>
      <c r="N835" s="68"/>
      <c r="O835" s="68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1:35" ht="21.75" customHeight="1">
      <c r="A836" s="1"/>
      <c r="B836" s="64"/>
      <c r="C836" s="68"/>
      <c r="D836" s="68"/>
      <c r="E836" s="68"/>
      <c r="F836" s="68"/>
      <c r="G836" s="68"/>
      <c r="H836" s="214"/>
      <c r="I836" s="1"/>
      <c r="J836" s="1"/>
      <c r="K836" s="5"/>
      <c r="L836" s="8"/>
      <c r="M836" s="8"/>
      <c r="N836" s="68"/>
      <c r="O836" s="68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1:35" ht="21.75" customHeight="1">
      <c r="A837" s="1"/>
      <c r="B837" s="64"/>
      <c r="C837" s="68"/>
      <c r="D837" s="68"/>
      <c r="E837" s="68"/>
      <c r="F837" s="68"/>
      <c r="G837" s="68"/>
      <c r="H837" s="214"/>
      <c r="I837" s="1"/>
      <c r="J837" s="1"/>
      <c r="K837" s="5"/>
      <c r="L837" s="8"/>
      <c r="M837" s="8"/>
      <c r="N837" s="68"/>
      <c r="O837" s="68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1:35" ht="21.75" customHeight="1">
      <c r="A838" s="1"/>
      <c r="B838" s="64"/>
      <c r="C838" s="68"/>
      <c r="D838" s="68"/>
      <c r="E838" s="68"/>
      <c r="F838" s="68"/>
      <c r="G838" s="68"/>
      <c r="H838" s="214"/>
      <c r="I838" s="1"/>
      <c r="J838" s="1"/>
      <c r="K838" s="5"/>
      <c r="L838" s="8"/>
      <c r="M838" s="8"/>
      <c r="N838" s="68"/>
      <c r="O838" s="68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1:35" ht="21.75" customHeight="1">
      <c r="A839" s="1"/>
      <c r="B839" s="64"/>
      <c r="C839" s="68"/>
      <c r="D839" s="68"/>
      <c r="E839" s="68"/>
      <c r="F839" s="68"/>
      <c r="G839" s="68"/>
      <c r="H839" s="214"/>
      <c r="I839" s="1"/>
      <c r="J839" s="1"/>
      <c r="K839" s="5"/>
      <c r="L839" s="8"/>
      <c r="M839" s="8"/>
      <c r="N839" s="68"/>
      <c r="O839" s="68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1:35" ht="21.75" customHeight="1">
      <c r="A840" s="1"/>
      <c r="B840" s="64"/>
      <c r="C840" s="68"/>
      <c r="D840" s="68"/>
      <c r="E840" s="68"/>
      <c r="F840" s="68"/>
      <c r="G840" s="68"/>
      <c r="H840" s="214"/>
      <c r="I840" s="1"/>
      <c r="J840" s="1"/>
      <c r="K840" s="5"/>
      <c r="L840" s="8"/>
      <c r="M840" s="8"/>
      <c r="N840" s="68"/>
      <c r="O840" s="68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1:35" ht="21.75" customHeight="1">
      <c r="A841" s="1"/>
      <c r="B841" s="64"/>
      <c r="C841" s="68"/>
      <c r="D841" s="68"/>
      <c r="E841" s="68"/>
      <c r="F841" s="68"/>
      <c r="G841" s="68"/>
      <c r="H841" s="214"/>
      <c r="I841" s="1"/>
      <c r="J841" s="1"/>
      <c r="K841" s="5"/>
      <c r="L841" s="8"/>
      <c r="M841" s="8"/>
      <c r="N841" s="68"/>
      <c r="O841" s="68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1:35" ht="21.75" customHeight="1">
      <c r="A842" s="1"/>
      <c r="B842" s="64"/>
      <c r="C842" s="68"/>
      <c r="D842" s="68"/>
      <c r="E842" s="68"/>
      <c r="F842" s="68"/>
      <c r="G842" s="68"/>
      <c r="H842" s="214"/>
      <c r="I842" s="1"/>
      <c r="J842" s="1"/>
      <c r="K842" s="5"/>
      <c r="L842" s="8"/>
      <c r="M842" s="8"/>
      <c r="N842" s="68"/>
      <c r="O842" s="68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1:35" ht="21.75" customHeight="1">
      <c r="A843" s="1"/>
      <c r="B843" s="64"/>
      <c r="C843" s="68"/>
      <c r="D843" s="68"/>
      <c r="E843" s="68"/>
      <c r="F843" s="68"/>
      <c r="G843" s="68"/>
      <c r="H843" s="214"/>
      <c r="I843" s="1"/>
      <c r="J843" s="1"/>
      <c r="K843" s="5"/>
      <c r="L843" s="8"/>
      <c r="M843" s="8"/>
      <c r="N843" s="68"/>
      <c r="O843" s="68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1:35" ht="21.75" customHeight="1">
      <c r="A844" s="1"/>
      <c r="B844" s="64"/>
      <c r="C844" s="68"/>
      <c r="D844" s="68"/>
      <c r="E844" s="68"/>
      <c r="F844" s="68"/>
      <c r="G844" s="68"/>
      <c r="H844" s="214"/>
      <c r="I844" s="1"/>
      <c r="J844" s="1"/>
      <c r="K844" s="5"/>
      <c r="L844" s="8"/>
      <c r="M844" s="8"/>
      <c r="N844" s="68"/>
      <c r="O844" s="68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1:35" ht="21.75" customHeight="1">
      <c r="A845" s="1"/>
      <c r="B845" s="64"/>
      <c r="C845" s="68"/>
      <c r="D845" s="68"/>
      <c r="E845" s="68"/>
      <c r="F845" s="68"/>
      <c r="G845" s="68"/>
      <c r="H845" s="214"/>
      <c r="I845" s="1"/>
      <c r="J845" s="1"/>
      <c r="K845" s="5"/>
      <c r="L845" s="8"/>
      <c r="M845" s="8"/>
      <c r="N845" s="68"/>
      <c r="O845" s="68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1:35" ht="21.75" customHeight="1">
      <c r="A846" s="1"/>
      <c r="B846" s="64"/>
      <c r="C846" s="68"/>
      <c r="D846" s="68"/>
      <c r="E846" s="68"/>
      <c r="F846" s="68"/>
      <c r="G846" s="68"/>
      <c r="H846" s="214"/>
      <c r="I846" s="1"/>
      <c r="J846" s="1"/>
      <c r="K846" s="5"/>
      <c r="L846" s="8"/>
      <c r="M846" s="8"/>
      <c r="N846" s="68"/>
      <c r="O846" s="68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1:35" ht="21.75" customHeight="1">
      <c r="A847" s="1"/>
      <c r="B847" s="64"/>
      <c r="C847" s="68"/>
      <c r="D847" s="68"/>
      <c r="E847" s="68"/>
      <c r="F847" s="68"/>
      <c r="G847" s="68"/>
      <c r="H847" s="214"/>
      <c r="I847" s="1"/>
      <c r="J847" s="1"/>
      <c r="K847" s="5"/>
      <c r="L847" s="8"/>
      <c r="M847" s="8"/>
      <c r="N847" s="68"/>
      <c r="O847" s="68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1:35" ht="21.75" customHeight="1">
      <c r="A848" s="1"/>
      <c r="B848" s="64"/>
      <c r="C848" s="68"/>
      <c r="D848" s="68"/>
      <c r="E848" s="68"/>
      <c r="F848" s="68"/>
      <c r="G848" s="68"/>
      <c r="H848" s="214"/>
      <c r="I848" s="1"/>
      <c r="J848" s="1"/>
      <c r="K848" s="5"/>
      <c r="L848" s="8"/>
      <c r="M848" s="8"/>
      <c r="N848" s="68"/>
      <c r="O848" s="68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1:35" ht="21.75" customHeight="1">
      <c r="A849" s="1"/>
      <c r="B849" s="64"/>
      <c r="C849" s="68"/>
      <c r="D849" s="68"/>
      <c r="E849" s="68"/>
      <c r="F849" s="68"/>
      <c r="G849" s="68"/>
      <c r="H849" s="214"/>
      <c r="I849" s="1"/>
      <c r="J849" s="1"/>
      <c r="K849" s="5"/>
      <c r="L849" s="8"/>
      <c r="M849" s="8"/>
      <c r="N849" s="68"/>
      <c r="O849" s="68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1:35" ht="21.75" customHeight="1">
      <c r="A850" s="1"/>
      <c r="B850" s="64"/>
      <c r="C850" s="68"/>
      <c r="D850" s="68"/>
      <c r="E850" s="68"/>
      <c r="F850" s="68"/>
      <c r="G850" s="68"/>
      <c r="H850" s="214"/>
      <c r="I850" s="1"/>
      <c r="J850" s="1"/>
      <c r="K850" s="5"/>
      <c r="L850" s="8"/>
      <c r="M850" s="8"/>
      <c r="N850" s="68"/>
      <c r="O850" s="68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1:35" ht="21.75" customHeight="1">
      <c r="A851" s="1"/>
      <c r="B851" s="64"/>
      <c r="C851" s="68"/>
      <c r="D851" s="68"/>
      <c r="E851" s="68"/>
      <c r="F851" s="68"/>
      <c r="G851" s="68"/>
      <c r="H851" s="214"/>
      <c r="I851" s="1"/>
      <c r="J851" s="1"/>
      <c r="K851" s="5"/>
      <c r="L851" s="8"/>
      <c r="M851" s="8"/>
      <c r="N851" s="68"/>
      <c r="O851" s="68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1:35" ht="21.75" customHeight="1">
      <c r="A852" s="1"/>
      <c r="B852" s="64"/>
      <c r="C852" s="68"/>
      <c r="D852" s="68"/>
      <c r="E852" s="68"/>
      <c r="F852" s="68"/>
      <c r="G852" s="68"/>
      <c r="H852" s="214"/>
      <c r="I852" s="1"/>
      <c r="J852" s="1"/>
      <c r="K852" s="5"/>
      <c r="L852" s="8"/>
      <c r="M852" s="8"/>
      <c r="N852" s="68"/>
      <c r="O852" s="68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1:35" ht="21.75" customHeight="1">
      <c r="A853" s="1"/>
      <c r="B853" s="64"/>
      <c r="C853" s="68"/>
      <c r="D853" s="68"/>
      <c r="E853" s="68"/>
      <c r="F853" s="68"/>
      <c r="G853" s="68"/>
      <c r="H853" s="214"/>
      <c r="I853" s="1"/>
      <c r="J853" s="1"/>
      <c r="K853" s="5"/>
      <c r="L853" s="8"/>
      <c r="M853" s="8"/>
      <c r="N853" s="68"/>
      <c r="O853" s="68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1:35" ht="21.75" customHeight="1">
      <c r="A854" s="1"/>
      <c r="B854" s="64"/>
      <c r="C854" s="68"/>
      <c r="D854" s="68"/>
      <c r="E854" s="68"/>
      <c r="F854" s="68"/>
      <c r="G854" s="68"/>
      <c r="H854" s="214"/>
      <c r="I854" s="1"/>
      <c r="J854" s="1"/>
      <c r="K854" s="5"/>
      <c r="L854" s="8"/>
      <c r="M854" s="8"/>
      <c r="N854" s="68"/>
      <c r="O854" s="68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1:35" ht="21.75" customHeight="1">
      <c r="A855" s="1"/>
      <c r="B855" s="64"/>
      <c r="C855" s="68"/>
      <c r="D855" s="68"/>
      <c r="E855" s="68"/>
      <c r="F855" s="68"/>
      <c r="G855" s="68"/>
      <c r="H855" s="214"/>
      <c r="I855" s="1"/>
      <c r="J855" s="1"/>
      <c r="K855" s="5"/>
      <c r="L855" s="8"/>
      <c r="M855" s="8"/>
      <c r="N855" s="68"/>
      <c r="O855" s="68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1:35" ht="21.75" customHeight="1">
      <c r="A856" s="1"/>
      <c r="B856" s="64"/>
      <c r="C856" s="68"/>
      <c r="D856" s="68"/>
      <c r="E856" s="68"/>
      <c r="F856" s="68"/>
      <c r="G856" s="68"/>
      <c r="H856" s="214"/>
      <c r="I856" s="1"/>
      <c r="J856" s="1"/>
      <c r="K856" s="5"/>
      <c r="L856" s="8"/>
      <c r="M856" s="8"/>
      <c r="N856" s="68"/>
      <c r="O856" s="68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1:35" ht="21.75" customHeight="1">
      <c r="A857" s="1"/>
      <c r="B857" s="64"/>
      <c r="C857" s="68"/>
      <c r="D857" s="68"/>
      <c r="E857" s="68"/>
      <c r="F857" s="68"/>
      <c r="G857" s="68"/>
      <c r="H857" s="214"/>
      <c r="I857" s="1"/>
      <c r="J857" s="1"/>
      <c r="K857" s="5"/>
      <c r="L857" s="8"/>
      <c r="M857" s="8"/>
      <c r="N857" s="68"/>
      <c r="O857" s="68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1:35" ht="21.75" customHeight="1">
      <c r="A858" s="1"/>
      <c r="B858" s="64"/>
      <c r="C858" s="68"/>
      <c r="D858" s="68"/>
      <c r="E858" s="68"/>
      <c r="F858" s="68"/>
      <c r="G858" s="68"/>
      <c r="H858" s="214"/>
      <c r="I858" s="1"/>
      <c r="J858" s="1"/>
      <c r="K858" s="5"/>
      <c r="L858" s="8"/>
      <c r="M858" s="8"/>
      <c r="N858" s="68"/>
      <c r="O858" s="68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1:35" ht="21.75" customHeight="1">
      <c r="A859" s="1"/>
      <c r="B859" s="64"/>
      <c r="C859" s="68"/>
      <c r="D859" s="68"/>
      <c r="E859" s="68"/>
      <c r="F859" s="68"/>
      <c r="G859" s="68"/>
      <c r="H859" s="214"/>
      <c r="I859" s="1"/>
      <c r="J859" s="1"/>
      <c r="K859" s="5"/>
      <c r="L859" s="8"/>
      <c r="M859" s="8"/>
      <c r="N859" s="68"/>
      <c r="O859" s="68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1:35" ht="21.75" customHeight="1">
      <c r="A860" s="1"/>
      <c r="B860" s="64"/>
      <c r="C860" s="68"/>
      <c r="D860" s="68"/>
      <c r="E860" s="68"/>
      <c r="F860" s="68"/>
      <c r="G860" s="68"/>
      <c r="H860" s="214"/>
      <c r="I860" s="1"/>
      <c r="J860" s="1"/>
      <c r="K860" s="5"/>
      <c r="L860" s="8"/>
      <c r="M860" s="8"/>
      <c r="N860" s="68"/>
      <c r="O860" s="68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1:35" ht="21.75" customHeight="1">
      <c r="A861" s="1"/>
      <c r="B861" s="64"/>
      <c r="C861" s="68"/>
      <c r="D861" s="68"/>
      <c r="E861" s="68"/>
      <c r="F861" s="68"/>
      <c r="G861" s="68"/>
      <c r="H861" s="214"/>
      <c r="I861" s="1"/>
      <c r="J861" s="1"/>
      <c r="K861" s="5"/>
      <c r="L861" s="8"/>
      <c r="M861" s="8"/>
      <c r="N861" s="68"/>
      <c r="O861" s="68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1:35" ht="21.75" customHeight="1">
      <c r="A862" s="1"/>
      <c r="B862" s="64"/>
      <c r="C862" s="68"/>
      <c r="D862" s="68"/>
      <c r="E862" s="68"/>
      <c r="F862" s="68"/>
      <c r="G862" s="68"/>
      <c r="H862" s="214"/>
      <c r="I862" s="1"/>
      <c r="J862" s="1"/>
      <c r="K862" s="5"/>
      <c r="L862" s="8"/>
      <c r="M862" s="8"/>
      <c r="N862" s="68"/>
      <c r="O862" s="68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1:35" ht="21.75" customHeight="1">
      <c r="A863" s="1"/>
      <c r="B863" s="64"/>
      <c r="C863" s="68"/>
      <c r="D863" s="68"/>
      <c r="E863" s="68"/>
      <c r="F863" s="68"/>
      <c r="G863" s="68"/>
      <c r="H863" s="214"/>
      <c r="I863" s="1"/>
      <c r="J863" s="1"/>
      <c r="K863" s="5"/>
      <c r="L863" s="8"/>
      <c r="M863" s="8"/>
      <c r="N863" s="68"/>
      <c r="O863" s="68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1:35" ht="21.75" customHeight="1">
      <c r="A864" s="1"/>
      <c r="B864" s="64"/>
      <c r="C864" s="68"/>
      <c r="D864" s="68"/>
      <c r="E864" s="68"/>
      <c r="F864" s="68"/>
      <c r="G864" s="68"/>
      <c r="H864" s="214"/>
      <c r="I864" s="1"/>
      <c r="J864" s="1"/>
      <c r="K864" s="5"/>
      <c r="L864" s="8"/>
      <c r="M864" s="8"/>
      <c r="N864" s="68"/>
      <c r="O864" s="68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1:35" ht="21.75" customHeight="1">
      <c r="A865" s="1"/>
      <c r="B865" s="64"/>
      <c r="C865" s="68"/>
      <c r="D865" s="68"/>
      <c r="E865" s="68"/>
      <c r="F865" s="68"/>
      <c r="G865" s="68"/>
      <c r="H865" s="214"/>
      <c r="I865" s="1"/>
      <c r="J865" s="1"/>
      <c r="K865" s="5"/>
      <c r="L865" s="8"/>
      <c r="M865" s="8"/>
      <c r="N865" s="68"/>
      <c r="O865" s="68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1:35" ht="21.75" customHeight="1">
      <c r="A866" s="1"/>
      <c r="B866" s="64"/>
      <c r="C866" s="68"/>
      <c r="D866" s="68"/>
      <c r="E866" s="68"/>
      <c r="F866" s="68"/>
      <c r="G866" s="68"/>
      <c r="H866" s="214"/>
      <c r="I866" s="1"/>
      <c r="J866" s="1"/>
      <c r="K866" s="5"/>
      <c r="L866" s="8"/>
      <c r="M866" s="8"/>
      <c r="N866" s="68"/>
      <c r="O866" s="68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1:35" ht="21.75" customHeight="1">
      <c r="A867" s="1"/>
      <c r="B867" s="64"/>
      <c r="C867" s="68"/>
      <c r="D867" s="68"/>
      <c r="E867" s="68"/>
      <c r="F867" s="68"/>
      <c r="G867" s="68"/>
      <c r="H867" s="214"/>
      <c r="I867" s="1"/>
      <c r="J867" s="1"/>
      <c r="K867" s="5"/>
      <c r="L867" s="8"/>
      <c r="M867" s="8"/>
      <c r="N867" s="68"/>
      <c r="O867" s="68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1:35" ht="21.75" customHeight="1">
      <c r="A868" s="1"/>
      <c r="B868" s="64"/>
      <c r="C868" s="68"/>
      <c r="D868" s="68"/>
      <c r="E868" s="68"/>
      <c r="F868" s="68"/>
      <c r="G868" s="68"/>
      <c r="H868" s="214"/>
      <c r="I868" s="1"/>
      <c r="J868" s="1"/>
      <c r="K868" s="5"/>
      <c r="L868" s="8"/>
      <c r="M868" s="8"/>
      <c r="N868" s="68"/>
      <c r="O868" s="68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1:35" ht="21.75" customHeight="1">
      <c r="A869" s="1"/>
      <c r="B869" s="64"/>
      <c r="C869" s="68"/>
      <c r="D869" s="68"/>
      <c r="E869" s="68"/>
      <c r="F869" s="68"/>
      <c r="G869" s="68"/>
      <c r="H869" s="214"/>
      <c r="I869" s="1"/>
      <c r="J869" s="1"/>
      <c r="K869" s="5"/>
      <c r="L869" s="8"/>
      <c r="M869" s="8"/>
      <c r="N869" s="68"/>
      <c r="O869" s="68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1:35" ht="21.75" customHeight="1">
      <c r="A870" s="1"/>
      <c r="B870" s="64"/>
      <c r="C870" s="68"/>
      <c r="D870" s="68"/>
      <c r="E870" s="68"/>
      <c r="F870" s="68"/>
      <c r="G870" s="68"/>
      <c r="H870" s="214"/>
      <c r="I870" s="1"/>
      <c r="J870" s="1"/>
      <c r="K870" s="5"/>
      <c r="L870" s="8"/>
      <c r="M870" s="8"/>
      <c r="N870" s="68"/>
      <c r="O870" s="68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1:35" ht="21.75" customHeight="1">
      <c r="A871" s="1"/>
      <c r="B871" s="64"/>
      <c r="C871" s="68"/>
      <c r="D871" s="68"/>
      <c r="E871" s="68"/>
      <c r="F871" s="68"/>
      <c r="G871" s="68"/>
      <c r="H871" s="214"/>
      <c r="I871" s="1"/>
      <c r="J871" s="1"/>
      <c r="K871" s="5"/>
      <c r="L871" s="8"/>
      <c r="M871" s="8"/>
      <c r="N871" s="68"/>
      <c r="O871" s="68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1:35" ht="21.75" customHeight="1">
      <c r="A872" s="1"/>
      <c r="B872" s="64"/>
      <c r="C872" s="68"/>
      <c r="D872" s="68"/>
      <c r="E872" s="68"/>
      <c r="F872" s="68"/>
      <c r="G872" s="68"/>
      <c r="H872" s="214"/>
      <c r="I872" s="1"/>
      <c r="J872" s="1"/>
      <c r="K872" s="5"/>
      <c r="L872" s="8"/>
      <c r="M872" s="8"/>
      <c r="N872" s="68"/>
      <c r="O872" s="68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1:35" ht="21.75" customHeight="1">
      <c r="A873" s="1"/>
      <c r="B873" s="64"/>
      <c r="C873" s="68"/>
      <c r="D873" s="68"/>
      <c r="E873" s="68"/>
      <c r="F873" s="68"/>
      <c r="G873" s="68"/>
      <c r="H873" s="214"/>
      <c r="I873" s="1"/>
      <c r="J873" s="1"/>
      <c r="K873" s="5"/>
      <c r="L873" s="8"/>
      <c r="M873" s="8"/>
      <c r="N873" s="68"/>
      <c r="O873" s="68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1:35" ht="21.75" customHeight="1">
      <c r="A874" s="1"/>
      <c r="B874" s="64"/>
      <c r="C874" s="68"/>
      <c r="D874" s="68"/>
      <c r="E874" s="68"/>
      <c r="F874" s="68"/>
      <c r="G874" s="68"/>
      <c r="H874" s="214"/>
      <c r="I874" s="1"/>
      <c r="J874" s="1"/>
      <c r="K874" s="5"/>
      <c r="L874" s="8"/>
      <c r="M874" s="8"/>
      <c r="N874" s="68"/>
      <c r="O874" s="68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1:35" ht="21.75" customHeight="1">
      <c r="A875" s="1"/>
      <c r="B875" s="64"/>
      <c r="C875" s="68"/>
      <c r="D875" s="68"/>
      <c r="E875" s="68"/>
      <c r="F875" s="68"/>
      <c r="G875" s="68"/>
      <c r="H875" s="214"/>
      <c r="I875" s="1"/>
      <c r="J875" s="1"/>
      <c r="K875" s="5"/>
      <c r="L875" s="8"/>
      <c r="M875" s="8"/>
      <c r="N875" s="68"/>
      <c r="O875" s="68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1:35" ht="21.75" customHeight="1">
      <c r="A876" s="1"/>
      <c r="B876" s="64"/>
      <c r="C876" s="68"/>
      <c r="D876" s="68"/>
      <c r="E876" s="68"/>
      <c r="F876" s="68"/>
      <c r="G876" s="68"/>
      <c r="H876" s="214"/>
      <c r="I876" s="1"/>
      <c r="J876" s="1"/>
      <c r="K876" s="5"/>
      <c r="L876" s="8"/>
      <c r="M876" s="8"/>
      <c r="N876" s="68"/>
      <c r="O876" s="68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1:35" ht="21.75" customHeight="1">
      <c r="A877" s="1"/>
      <c r="B877" s="64"/>
      <c r="C877" s="68"/>
      <c r="D877" s="68"/>
      <c r="E877" s="68"/>
      <c r="F877" s="68"/>
      <c r="G877" s="68"/>
      <c r="H877" s="214"/>
      <c r="I877" s="1"/>
      <c r="J877" s="1"/>
      <c r="K877" s="5"/>
      <c r="L877" s="8"/>
      <c r="M877" s="8"/>
      <c r="N877" s="68"/>
      <c r="O877" s="68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1:35" ht="21.75" customHeight="1">
      <c r="A878" s="1"/>
      <c r="B878" s="64"/>
      <c r="C878" s="68"/>
      <c r="D878" s="68"/>
      <c r="E878" s="68"/>
      <c r="F878" s="68"/>
      <c r="G878" s="68"/>
      <c r="H878" s="214"/>
      <c r="I878" s="1"/>
      <c r="J878" s="1"/>
      <c r="K878" s="5"/>
      <c r="L878" s="8"/>
      <c r="M878" s="8"/>
      <c r="N878" s="68"/>
      <c r="O878" s="68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1:35" ht="21.75" customHeight="1">
      <c r="A879" s="1"/>
      <c r="B879" s="64"/>
      <c r="C879" s="68"/>
      <c r="D879" s="68"/>
      <c r="E879" s="68"/>
      <c r="F879" s="68"/>
      <c r="G879" s="68"/>
      <c r="H879" s="214"/>
      <c r="I879" s="1"/>
      <c r="J879" s="1"/>
      <c r="K879" s="5"/>
      <c r="L879" s="8"/>
      <c r="M879" s="8"/>
      <c r="N879" s="68"/>
      <c r="O879" s="68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1:35" ht="21.75" customHeight="1">
      <c r="A880" s="1"/>
      <c r="B880" s="64"/>
      <c r="C880" s="68"/>
      <c r="D880" s="68"/>
      <c r="E880" s="68"/>
      <c r="F880" s="68"/>
      <c r="G880" s="68"/>
      <c r="H880" s="214"/>
      <c r="I880" s="1"/>
      <c r="J880" s="1"/>
      <c r="K880" s="5"/>
      <c r="L880" s="8"/>
      <c r="M880" s="8"/>
      <c r="N880" s="68"/>
      <c r="O880" s="68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1:35" ht="21.75" customHeight="1">
      <c r="A881" s="1"/>
      <c r="B881" s="64"/>
      <c r="C881" s="68"/>
      <c r="D881" s="68"/>
      <c r="E881" s="68"/>
      <c r="F881" s="68"/>
      <c r="G881" s="68"/>
      <c r="H881" s="214"/>
      <c r="I881" s="1"/>
      <c r="J881" s="1"/>
      <c r="K881" s="5"/>
      <c r="L881" s="8"/>
      <c r="M881" s="8"/>
      <c r="N881" s="68"/>
      <c r="O881" s="68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1:35" ht="21.75" customHeight="1">
      <c r="A882" s="1"/>
      <c r="B882" s="64"/>
      <c r="C882" s="68"/>
      <c r="D882" s="68"/>
      <c r="E882" s="68"/>
      <c r="F882" s="68"/>
      <c r="G882" s="68"/>
      <c r="H882" s="214"/>
      <c r="I882" s="1"/>
      <c r="J882" s="1"/>
      <c r="K882" s="5"/>
      <c r="L882" s="8"/>
      <c r="M882" s="8"/>
      <c r="N882" s="68"/>
      <c r="O882" s="68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1:35" ht="21.75" customHeight="1">
      <c r="A883" s="1"/>
      <c r="B883" s="64"/>
      <c r="C883" s="68"/>
      <c r="D883" s="68"/>
      <c r="E883" s="68"/>
      <c r="F883" s="68"/>
      <c r="G883" s="68"/>
      <c r="H883" s="214"/>
      <c r="I883" s="1"/>
      <c r="J883" s="1"/>
      <c r="K883" s="5"/>
      <c r="L883" s="8"/>
      <c r="M883" s="8"/>
      <c r="N883" s="68"/>
      <c r="O883" s="68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1:35" ht="21.75" customHeight="1">
      <c r="A884" s="1"/>
      <c r="B884" s="64"/>
      <c r="C884" s="68"/>
      <c r="D884" s="68"/>
      <c r="E884" s="68"/>
      <c r="F884" s="68"/>
      <c r="G884" s="68"/>
      <c r="H884" s="214"/>
      <c r="I884" s="1"/>
      <c r="J884" s="1"/>
      <c r="K884" s="5"/>
      <c r="L884" s="8"/>
      <c r="M884" s="8"/>
      <c r="N884" s="68"/>
      <c r="O884" s="68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1:35" ht="21.75" customHeight="1">
      <c r="A885" s="1"/>
      <c r="B885" s="64"/>
      <c r="C885" s="68"/>
      <c r="D885" s="68"/>
      <c r="E885" s="68"/>
      <c r="F885" s="68"/>
      <c r="G885" s="68"/>
      <c r="H885" s="214"/>
      <c r="I885" s="1"/>
      <c r="J885" s="1"/>
      <c r="K885" s="5"/>
      <c r="L885" s="8"/>
      <c r="M885" s="8"/>
      <c r="N885" s="68"/>
      <c r="O885" s="68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1:35" ht="21.75" customHeight="1">
      <c r="A886" s="1"/>
      <c r="B886" s="64"/>
      <c r="C886" s="68"/>
      <c r="D886" s="68"/>
      <c r="E886" s="68"/>
      <c r="F886" s="68"/>
      <c r="G886" s="68"/>
      <c r="H886" s="214"/>
      <c r="I886" s="1"/>
      <c r="J886" s="1"/>
      <c r="K886" s="5"/>
      <c r="L886" s="8"/>
      <c r="M886" s="8"/>
      <c r="N886" s="68"/>
      <c r="O886" s="68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1:35" ht="21.75" customHeight="1">
      <c r="A887" s="1"/>
      <c r="B887" s="64"/>
      <c r="C887" s="68"/>
      <c r="D887" s="68"/>
      <c r="E887" s="68"/>
      <c r="F887" s="68"/>
      <c r="G887" s="68"/>
      <c r="H887" s="214"/>
      <c r="I887" s="1"/>
      <c r="J887" s="1"/>
      <c r="K887" s="5"/>
      <c r="L887" s="8"/>
      <c r="M887" s="8"/>
      <c r="N887" s="68"/>
      <c r="O887" s="68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1:35" ht="21.75" customHeight="1">
      <c r="A888" s="1"/>
      <c r="B888" s="64"/>
      <c r="C888" s="68"/>
      <c r="D888" s="68"/>
      <c r="E888" s="68"/>
      <c r="F888" s="68"/>
      <c r="G888" s="68"/>
      <c r="H888" s="214"/>
      <c r="I888" s="1"/>
      <c r="J888" s="1"/>
      <c r="K888" s="5"/>
      <c r="L888" s="8"/>
      <c r="M888" s="8"/>
      <c r="N888" s="68"/>
      <c r="O888" s="68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1:35" ht="21.75" customHeight="1">
      <c r="A889" s="1"/>
      <c r="B889" s="64"/>
      <c r="C889" s="68"/>
      <c r="D889" s="68"/>
      <c r="E889" s="68"/>
      <c r="F889" s="68"/>
      <c r="G889" s="68"/>
      <c r="H889" s="214"/>
      <c r="I889" s="1"/>
      <c r="J889" s="1"/>
      <c r="K889" s="5"/>
      <c r="L889" s="8"/>
      <c r="M889" s="8"/>
      <c r="N889" s="68"/>
      <c r="O889" s="68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1:35" ht="21.75" customHeight="1">
      <c r="A890" s="1"/>
      <c r="B890" s="64"/>
      <c r="C890" s="68"/>
      <c r="D890" s="68"/>
      <c r="E890" s="68"/>
      <c r="F890" s="68"/>
      <c r="G890" s="68"/>
      <c r="H890" s="214"/>
      <c r="I890" s="1"/>
      <c r="J890" s="1"/>
      <c r="K890" s="5"/>
      <c r="L890" s="8"/>
      <c r="M890" s="8"/>
      <c r="N890" s="68"/>
      <c r="O890" s="68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1:35" ht="21.75" customHeight="1">
      <c r="A891" s="1"/>
      <c r="B891" s="64"/>
      <c r="C891" s="68"/>
      <c r="D891" s="68"/>
      <c r="E891" s="68"/>
      <c r="F891" s="68"/>
      <c r="G891" s="68"/>
      <c r="H891" s="214"/>
      <c r="I891" s="1"/>
      <c r="J891" s="1"/>
      <c r="K891" s="5"/>
      <c r="L891" s="8"/>
      <c r="M891" s="8"/>
      <c r="N891" s="68"/>
      <c r="O891" s="68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1:35" ht="21.75" customHeight="1">
      <c r="A892" s="1"/>
      <c r="B892" s="64"/>
      <c r="C892" s="68"/>
      <c r="D892" s="68"/>
      <c r="E892" s="68"/>
      <c r="F892" s="68"/>
      <c r="G892" s="68"/>
      <c r="H892" s="214"/>
      <c r="I892" s="1"/>
      <c r="J892" s="1"/>
      <c r="K892" s="5"/>
      <c r="L892" s="8"/>
      <c r="M892" s="8"/>
      <c r="N892" s="68"/>
      <c r="O892" s="68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1:35" ht="21.75" customHeight="1">
      <c r="A893" s="1"/>
      <c r="B893" s="64"/>
      <c r="C893" s="68"/>
      <c r="D893" s="68"/>
      <c r="E893" s="68"/>
      <c r="F893" s="68"/>
      <c r="G893" s="68"/>
      <c r="H893" s="214"/>
      <c r="I893" s="1"/>
      <c r="J893" s="1"/>
      <c r="K893" s="5"/>
      <c r="L893" s="8"/>
      <c r="M893" s="8"/>
      <c r="N893" s="68"/>
      <c r="O893" s="68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1:35" ht="21.75" customHeight="1">
      <c r="A894" s="1"/>
      <c r="B894" s="64"/>
      <c r="C894" s="68"/>
      <c r="D894" s="68"/>
      <c r="E894" s="68"/>
      <c r="F894" s="68"/>
      <c r="G894" s="68"/>
      <c r="H894" s="214"/>
      <c r="I894" s="1"/>
      <c r="J894" s="1"/>
      <c r="K894" s="5"/>
      <c r="L894" s="8"/>
      <c r="M894" s="8"/>
      <c r="N894" s="68"/>
      <c r="O894" s="68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1:35" ht="21.75" customHeight="1">
      <c r="A895" s="1"/>
      <c r="B895" s="64"/>
      <c r="C895" s="68"/>
      <c r="D895" s="68"/>
      <c r="E895" s="68"/>
      <c r="F895" s="68"/>
      <c r="G895" s="68"/>
      <c r="H895" s="214"/>
      <c r="I895" s="1"/>
      <c r="J895" s="1"/>
      <c r="K895" s="5"/>
      <c r="L895" s="8"/>
      <c r="M895" s="8"/>
      <c r="N895" s="68"/>
      <c r="O895" s="68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1:35" ht="21.75" customHeight="1">
      <c r="A896" s="1"/>
      <c r="B896" s="64"/>
      <c r="C896" s="68"/>
      <c r="D896" s="68"/>
      <c r="E896" s="68"/>
      <c r="F896" s="68"/>
      <c r="G896" s="68"/>
      <c r="H896" s="214"/>
      <c r="I896" s="1"/>
      <c r="J896" s="1"/>
      <c r="K896" s="5"/>
      <c r="L896" s="8"/>
      <c r="M896" s="8"/>
      <c r="N896" s="68"/>
      <c r="O896" s="68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1:35" ht="21.75" customHeight="1">
      <c r="A897" s="1"/>
      <c r="B897" s="64"/>
      <c r="C897" s="68"/>
      <c r="D897" s="68"/>
      <c r="E897" s="68"/>
      <c r="F897" s="68"/>
      <c r="G897" s="68"/>
      <c r="H897" s="214"/>
      <c r="I897" s="1"/>
      <c r="J897" s="1"/>
      <c r="K897" s="5"/>
      <c r="L897" s="8"/>
      <c r="M897" s="8"/>
      <c r="N897" s="68"/>
      <c r="O897" s="68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1:35" ht="21.75" customHeight="1">
      <c r="A898" s="1"/>
      <c r="B898" s="64"/>
      <c r="C898" s="68"/>
      <c r="D898" s="68"/>
      <c r="E898" s="68"/>
      <c r="F898" s="68"/>
      <c r="G898" s="68"/>
      <c r="H898" s="214"/>
      <c r="I898" s="1"/>
      <c r="J898" s="1"/>
      <c r="K898" s="5"/>
      <c r="L898" s="8"/>
      <c r="M898" s="8"/>
      <c r="N898" s="68"/>
      <c r="O898" s="68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1:35" ht="21.75" customHeight="1">
      <c r="A899" s="1"/>
      <c r="B899" s="64"/>
      <c r="C899" s="68"/>
      <c r="D899" s="68"/>
      <c r="E899" s="68"/>
      <c r="F899" s="68"/>
      <c r="G899" s="68"/>
      <c r="H899" s="214"/>
      <c r="I899" s="1"/>
      <c r="J899" s="1"/>
      <c r="K899" s="5"/>
      <c r="L899" s="8"/>
      <c r="M899" s="8"/>
      <c r="N899" s="68"/>
      <c r="O899" s="68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1:35" ht="21.75" customHeight="1">
      <c r="A900" s="1"/>
      <c r="B900" s="64"/>
      <c r="C900" s="68"/>
      <c r="D900" s="68"/>
      <c r="E900" s="68"/>
      <c r="F900" s="68"/>
      <c r="G900" s="68"/>
      <c r="H900" s="214"/>
      <c r="I900" s="1"/>
      <c r="J900" s="1"/>
      <c r="K900" s="5"/>
      <c r="L900" s="8"/>
      <c r="M900" s="8"/>
      <c r="N900" s="68"/>
      <c r="O900" s="68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1:35" ht="21.75" customHeight="1">
      <c r="A901" s="1"/>
      <c r="B901" s="64"/>
      <c r="C901" s="68"/>
      <c r="D901" s="68"/>
      <c r="E901" s="68"/>
      <c r="F901" s="68"/>
      <c r="G901" s="68"/>
      <c r="H901" s="214"/>
      <c r="I901" s="1"/>
      <c r="J901" s="1"/>
      <c r="K901" s="5"/>
      <c r="L901" s="8"/>
      <c r="M901" s="8"/>
      <c r="N901" s="68"/>
      <c r="O901" s="68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1:35" ht="21.75" customHeight="1">
      <c r="A902" s="1"/>
      <c r="B902" s="64"/>
      <c r="C902" s="68"/>
      <c r="D902" s="68"/>
      <c r="E902" s="68"/>
      <c r="F902" s="68"/>
      <c r="G902" s="68"/>
      <c r="H902" s="214"/>
      <c r="I902" s="1"/>
      <c r="J902" s="1"/>
      <c r="K902" s="5"/>
      <c r="L902" s="8"/>
      <c r="M902" s="8"/>
      <c r="N902" s="68"/>
      <c r="O902" s="68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1:35" ht="21.75" customHeight="1">
      <c r="A903" s="1"/>
      <c r="B903" s="64"/>
      <c r="C903" s="68"/>
      <c r="D903" s="68"/>
      <c r="E903" s="68"/>
      <c r="F903" s="68"/>
      <c r="G903" s="68"/>
      <c r="H903" s="214"/>
      <c r="I903" s="1"/>
      <c r="J903" s="1"/>
      <c r="K903" s="5"/>
      <c r="L903" s="8"/>
      <c r="M903" s="8"/>
      <c r="N903" s="68"/>
      <c r="O903" s="68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1:35" ht="21.75" customHeight="1">
      <c r="A904" s="1"/>
      <c r="B904" s="64"/>
      <c r="C904" s="68"/>
      <c r="D904" s="68"/>
      <c r="E904" s="68"/>
      <c r="F904" s="68"/>
      <c r="G904" s="68"/>
      <c r="H904" s="214"/>
      <c r="I904" s="1"/>
      <c r="J904" s="1"/>
      <c r="K904" s="5"/>
      <c r="L904" s="8"/>
      <c r="M904" s="8"/>
      <c r="N904" s="68"/>
      <c r="O904" s="68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1:35" ht="21.75" customHeight="1">
      <c r="A905" s="1"/>
      <c r="B905" s="64"/>
      <c r="C905" s="68"/>
      <c r="D905" s="68"/>
      <c r="E905" s="68"/>
      <c r="F905" s="68"/>
      <c r="G905" s="68"/>
      <c r="H905" s="214"/>
      <c r="I905" s="1"/>
      <c r="J905" s="1"/>
      <c r="K905" s="5"/>
      <c r="L905" s="8"/>
      <c r="M905" s="8"/>
      <c r="N905" s="68"/>
      <c r="O905" s="68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1:35" ht="21.75" customHeight="1">
      <c r="A906" s="1"/>
      <c r="B906" s="64"/>
      <c r="C906" s="68"/>
      <c r="D906" s="68"/>
      <c r="E906" s="68"/>
      <c r="F906" s="68"/>
      <c r="G906" s="68"/>
      <c r="H906" s="214"/>
      <c r="I906" s="1"/>
      <c r="J906" s="1"/>
      <c r="K906" s="5"/>
      <c r="L906" s="8"/>
      <c r="M906" s="8"/>
      <c r="N906" s="68"/>
      <c r="O906" s="68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1:35" ht="21.75" customHeight="1">
      <c r="A907" s="1"/>
      <c r="B907" s="64"/>
      <c r="C907" s="68"/>
      <c r="D907" s="68"/>
      <c r="E907" s="68"/>
      <c r="F907" s="68"/>
      <c r="G907" s="68"/>
      <c r="H907" s="214"/>
      <c r="I907" s="1"/>
      <c r="J907" s="1"/>
      <c r="K907" s="5"/>
      <c r="L907" s="8"/>
      <c r="M907" s="8"/>
      <c r="N907" s="68"/>
      <c r="O907" s="68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1:35" ht="21.75" customHeight="1">
      <c r="A908" s="1"/>
      <c r="B908" s="64"/>
      <c r="C908" s="68"/>
      <c r="D908" s="68"/>
      <c r="E908" s="68"/>
      <c r="F908" s="68"/>
      <c r="G908" s="68"/>
      <c r="H908" s="214"/>
      <c r="I908" s="1"/>
      <c r="J908" s="1"/>
      <c r="K908" s="5"/>
      <c r="L908" s="8"/>
      <c r="M908" s="8"/>
      <c r="N908" s="68"/>
      <c r="O908" s="68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1:35" ht="21.75" customHeight="1">
      <c r="A909" s="1"/>
      <c r="B909" s="64"/>
      <c r="C909" s="68"/>
      <c r="D909" s="68"/>
      <c r="E909" s="68"/>
      <c r="F909" s="68"/>
      <c r="G909" s="68"/>
      <c r="H909" s="214"/>
      <c r="I909" s="1"/>
      <c r="J909" s="1"/>
      <c r="K909" s="5"/>
      <c r="L909" s="8"/>
      <c r="M909" s="8"/>
      <c r="N909" s="68"/>
      <c r="O909" s="68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1:35" ht="21.75" customHeight="1">
      <c r="A910" s="1"/>
      <c r="B910" s="64"/>
      <c r="C910" s="68"/>
      <c r="D910" s="68"/>
      <c r="E910" s="68"/>
      <c r="F910" s="68"/>
      <c r="G910" s="68"/>
      <c r="H910" s="214"/>
      <c r="I910" s="1"/>
      <c r="J910" s="1"/>
      <c r="K910" s="5"/>
      <c r="L910" s="8"/>
      <c r="M910" s="8"/>
      <c r="N910" s="68"/>
      <c r="O910" s="68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1:35" ht="21.75" customHeight="1">
      <c r="A911" s="1"/>
      <c r="B911" s="64"/>
      <c r="C911" s="68"/>
      <c r="D911" s="68"/>
      <c r="E911" s="68"/>
      <c r="F911" s="68"/>
      <c r="G911" s="68"/>
      <c r="H911" s="214"/>
      <c r="I911" s="1"/>
      <c r="J911" s="1"/>
      <c r="K911" s="5"/>
      <c r="L911" s="8"/>
      <c r="M911" s="8"/>
      <c r="N911" s="68"/>
      <c r="O911" s="68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1:35" ht="21.75" customHeight="1">
      <c r="A912" s="1"/>
      <c r="B912" s="64"/>
      <c r="C912" s="68"/>
      <c r="D912" s="68"/>
      <c r="E912" s="68"/>
      <c r="F912" s="68"/>
      <c r="G912" s="68"/>
      <c r="H912" s="214"/>
      <c r="I912" s="1"/>
      <c r="J912" s="1"/>
      <c r="K912" s="5"/>
      <c r="L912" s="8"/>
      <c r="M912" s="8"/>
      <c r="N912" s="68"/>
      <c r="O912" s="68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1:35" ht="21.75" customHeight="1">
      <c r="A913" s="1"/>
      <c r="B913" s="64"/>
      <c r="C913" s="68"/>
      <c r="D913" s="68"/>
      <c r="E913" s="68"/>
      <c r="F913" s="68"/>
      <c r="G913" s="68"/>
      <c r="H913" s="214"/>
      <c r="I913" s="1"/>
      <c r="J913" s="1"/>
      <c r="K913" s="5"/>
      <c r="L913" s="8"/>
      <c r="M913" s="8"/>
      <c r="N913" s="68"/>
      <c r="O913" s="68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1:35" ht="21.75" customHeight="1">
      <c r="A914" s="1"/>
      <c r="B914" s="64"/>
      <c r="C914" s="68"/>
      <c r="D914" s="68"/>
      <c r="E914" s="68"/>
      <c r="F914" s="68"/>
      <c r="G914" s="68"/>
      <c r="H914" s="214"/>
      <c r="I914" s="1"/>
      <c r="J914" s="1"/>
      <c r="K914" s="5"/>
      <c r="L914" s="8"/>
      <c r="M914" s="8"/>
      <c r="N914" s="68"/>
      <c r="O914" s="68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1:35" ht="21.75" customHeight="1">
      <c r="A915" s="1"/>
      <c r="B915" s="64"/>
      <c r="C915" s="68"/>
      <c r="D915" s="68"/>
      <c r="E915" s="68"/>
      <c r="F915" s="68"/>
      <c r="G915" s="68"/>
      <c r="H915" s="214"/>
      <c r="I915" s="1"/>
      <c r="J915" s="1"/>
      <c r="K915" s="5"/>
      <c r="L915" s="8"/>
      <c r="M915" s="8"/>
      <c r="N915" s="68"/>
      <c r="O915" s="68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1:35" ht="21.75" customHeight="1">
      <c r="A916" s="1"/>
      <c r="B916" s="64"/>
      <c r="C916" s="68"/>
      <c r="D916" s="68"/>
      <c r="E916" s="68"/>
      <c r="F916" s="68"/>
      <c r="G916" s="68"/>
      <c r="H916" s="214"/>
      <c r="I916" s="1"/>
      <c r="J916" s="1"/>
      <c r="K916" s="5"/>
      <c r="L916" s="8"/>
      <c r="M916" s="8"/>
      <c r="N916" s="68"/>
      <c r="O916" s="68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1:35" ht="21.75" customHeight="1">
      <c r="A917" s="1"/>
      <c r="B917" s="64"/>
      <c r="C917" s="68"/>
      <c r="D917" s="68"/>
      <c r="E917" s="68"/>
      <c r="F917" s="68"/>
      <c r="G917" s="68"/>
      <c r="H917" s="214"/>
      <c r="I917" s="1"/>
      <c r="J917" s="1"/>
      <c r="K917" s="5"/>
      <c r="L917" s="8"/>
      <c r="M917" s="8"/>
      <c r="N917" s="68"/>
      <c r="O917" s="68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1:35" ht="21.75" customHeight="1">
      <c r="A918" s="1"/>
      <c r="B918" s="64"/>
      <c r="C918" s="68"/>
      <c r="D918" s="68"/>
      <c r="E918" s="68"/>
      <c r="F918" s="68"/>
      <c r="G918" s="68"/>
      <c r="H918" s="214"/>
      <c r="I918" s="1"/>
      <c r="J918" s="1"/>
      <c r="K918" s="5"/>
      <c r="L918" s="8"/>
      <c r="M918" s="8"/>
      <c r="N918" s="68"/>
      <c r="O918" s="68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1:35" ht="21.75" customHeight="1">
      <c r="A919" s="1"/>
      <c r="B919" s="64"/>
      <c r="C919" s="68"/>
      <c r="D919" s="68"/>
      <c r="E919" s="68"/>
      <c r="F919" s="68"/>
      <c r="G919" s="68"/>
      <c r="H919" s="214"/>
      <c r="I919" s="1"/>
      <c r="J919" s="1"/>
      <c r="K919" s="5"/>
      <c r="L919" s="8"/>
      <c r="M919" s="8"/>
      <c r="N919" s="68"/>
      <c r="O919" s="68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1:35" ht="21.75" customHeight="1">
      <c r="A920" s="1"/>
      <c r="B920" s="64"/>
      <c r="C920" s="68"/>
      <c r="D920" s="68"/>
      <c r="E920" s="68"/>
      <c r="F920" s="68"/>
      <c r="G920" s="68"/>
      <c r="H920" s="214"/>
      <c r="I920" s="1"/>
      <c r="J920" s="1"/>
      <c r="K920" s="5"/>
      <c r="L920" s="8"/>
      <c r="M920" s="8"/>
      <c r="N920" s="68"/>
      <c r="O920" s="68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1:35" ht="21.75" customHeight="1">
      <c r="A921" s="1"/>
      <c r="B921" s="64"/>
      <c r="C921" s="68"/>
      <c r="D921" s="68"/>
      <c r="E921" s="68"/>
      <c r="F921" s="68"/>
      <c r="G921" s="68"/>
      <c r="H921" s="214"/>
      <c r="I921" s="1"/>
      <c r="J921" s="1"/>
      <c r="K921" s="5"/>
      <c r="L921" s="8"/>
      <c r="M921" s="8"/>
      <c r="N921" s="68"/>
      <c r="O921" s="68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1:35" ht="21.75" customHeight="1">
      <c r="A922" s="1"/>
      <c r="B922" s="64"/>
      <c r="C922" s="68"/>
      <c r="D922" s="68"/>
      <c r="E922" s="68"/>
      <c r="F922" s="68"/>
      <c r="G922" s="68"/>
      <c r="H922" s="214"/>
      <c r="I922" s="1"/>
      <c r="J922" s="1"/>
      <c r="K922" s="5"/>
      <c r="L922" s="8"/>
      <c r="M922" s="8"/>
      <c r="N922" s="68"/>
      <c r="O922" s="68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1:35" ht="21.75" customHeight="1">
      <c r="A923" s="1"/>
      <c r="B923" s="64"/>
      <c r="C923" s="68"/>
      <c r="D923" s="68"/>
      <c r="E923" s="68"/>
      <c r="F923" s="68"/>
      <c r="G923" s="68"/>
      <c r="H923" s="214"/>
      <c r="I923" s="1"/>
      <c r="J923" s="1"/>
      <c r="K923" s="5"/>
      <c r="L923" s="8"/>
      <c r="M923" s="8"/>
      <c r="N923" s="68"/>
      <c r="O923" s="68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1:35" ht="21.75" customHeight="1">
      <c r="A924" s="1"/>
      <c r="B924" s="64"/>
      <c r="C924" s="68"/>
      <c r="D924" s="68"/>
      <c r="E924" s="68"/>
      <c r="F924" s="68"/>
      <c r="G924" s="68"/>
      <c r="H924" s="214"/>
      <c r="I924" s="1"/>
      <c r="J924" s="1"/>
      <c r="K924" s="5"/>
      <c r="L924" s="8"/>
      <c r="M924" s="8"/>
      <c r="N924" s="68"/>
      <c r="O924" s="68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1:35" ht="21.75" customHeight="1">
      <c r="A925" s="1"/>
      <c r="B925" s="64"/>
      <c r="C925" s="68"/>
      <c r="D925" s="68"/>
      <c r="E925" s="68"/>
      <c r="F925" s="68"/>
      <c r="G925" s="68"/>
      <c r="H925" s="214"/>
      <c r="I925" s="1"/>
      <c r="J925" s="1"/>
      <c r="K925" s="5"/>
      <c r="L925" s="8"/>
      <c r="M925" s="8"/>
      <c r="N925" s="68"/>
      <c r="O925" s="68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1:35" ht="21.75" customHeight="1">
      <c r="A926" s="1"/>
      <c r="B926" s="64"/>
      <c r="C926" s="68"/>
      <c r="D926" s="68"/>
      <c r="E926" s="68"/>
      <c r="F926" s="68"/>
      <c r="G926" s="68"/>
      <c r="H926" s="214"/>
      <c r="I926" s="1"/>
      <c r="J926" s="1"/>
      <c r="K926" s="5"/>
      <c r="L926" s="8"/>
      <c r="M926" s="8"/>
      <c r="N926" s="68"/>
      <c r="O926" s="68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1:35" ht="21.75" customHeight="1">
      <c r="A927" s="1"/>
      <c r="B927" s="64"/>
      <c r="C927" s="68"/>
      <c r="D927" s="68"/>
      <c r="E927" s="68"/>
      <c r="F927" s="68"/>
      <c r="G927" s="68"/>
      <c r="H927" s="214"/>
      <c r="I927" s="1"/>
      <c r="J927" s="1"/>
      <c r="K927" s="5"/>
      <c r="L927" s="8"/>
      <c r="M927" s="8"/>
      <c r="N927" s="68"/>
      <c r="O927" s="68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1:35" ht="21.75" customHeight="1">
      <c r="A928" s="1"/>
      <c r="B928" s="64"/>
      <c r="C928" s="68"/>
      <c r="D928" s="68"/>
      <c r="E928" s="68"/>
      <c r="F928" s="68"/>
      <c r="G928" s="68"/>
      <c r="H928" s="214"/>
      <c r="I928" s="1"/>
      <c r="J928" s="1"/>
      <c r="K928" s="5"/>
      <c r="L928" s="8"/>
      <c r="M928" s="8"/>
      <c r="N928" s="68"/>
      <c r="O928" s="68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1:35" ht="21.75" customHeight="1">
      <c r="A929" s="1"/>
      <c r="B929" s="64"/>
      <c r="C929" s="68"/>
      <c r="D929" s="68"/>
      <c r="E929" s="68"/>
      <c r="F929" s="68"/>
      <c r="G929" s="68"/>
      <c r="H929" s="214"/>
      <c r="I929" s="1"/>
      <c r="J929" s="1"/>
      <c r="K929" s="5"/>
      <c r="L929" s="8"/>
      <c r="M929" s="8"/>
      <c r="N929" s="68"/>
      <c r="O929" s="68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1:35" ht="21.75" customHeight="1">
      <c r="A930" s="1"/>
      <c r="B930" s="64"/>
      <c r="C930" s="68"/>
      <c r="D930" s="68"/>
      <c r="E930" s="68"/>
      <c r="F930" s="68"/>
      <c r="G930" s="68"/>
      <c r="H930" s="214"/>
      <c r="I930" s="1"/>
      <c r="J930" s="1"/>
      <c r="K930" s="5"/>
      <c r="L930" s="8"/>
      <c r="M930" s="8"/>
      <c r="N930" s="68"/>
      <c r="O930" s="68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1:35" ht="21.75" customHeight="1">
      <c r="A931" s="1"/>
      <c r="B931" s="64"/>
      <c r="C931" s="68"/>
      <c r="D931" s="68"/>
      <c r="E931" s="68"/>
      <c r="F931" s="68"/>
      <c r="G931" s="68"/>
      <c r="H931" s="214"/>
      <c r="I931" s="1"/>
      <c r="J931" s="1"/>
      <c r="K931" s="5"/>
      <c r="L931" s="8"/>
      <c r="M931" s="8"/>
      <c r="N931" s="68"/>
      <c r="O931" s="68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1:35" ht="21.75" customHeight="1">
      <c r="A932" s="1"/>
      <c r="B932" s="64"/>
      <c r="C932" s="68"/>
      <c r="D932" s="68"/>
      <c r="E932" s="68"/>
      <c r="F932" s="68"/>
      <c r="G932" s="68"/>
      <c r="H932" s="214"/>
      <c r="I932" s="1"/>
      <c r="J932" s="1"/>
      <c r="K932" s="5"/>
      <c r="L932" s="8"/>
      <c r="M932" s="8"/>
      <c r="N932" s="68"/>
      <c r="O932" s="68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1:35" ht="21.75" customHeight="1">
      <c r="A933" s="1"/>
      <c r="B933" s="64"/>
      <c r="C933" s="68"/>
      <c r="D933" s="68"/>
      <c r="E933" s="68"/>
      <c r="F933" s="68"/>
      <c r="G933" s="68"/>
      <c r="H933" s="214"/>
      <c r="I933" s="1"/>
      <c r="J933" s="1"/>
      <c r="K933" s="5"/>
      <c r="L933" s="8"/>
      <c r="M933" s="8"/>
      <c r="N933" s="68"/>
      <c r="O933" s="68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1:35" ht="21.75" customHeight="1">
      <c r="A934" s="1"/>
      <c r="B934" s="64"/>
      <c r="C934" s="68"/>
      <c r="D934" s="68"/>
      <c r="E934" s="68"/>
      <c r="F934" s="68"/>
      <c r="G934" s="68"/>
      <c r="H934" s="214"/>
      <c r="I934" s="1"/>
      <c r="J934" s="1"/>
      <c r="K934" s="5"/>
      <c r="L934" s="8"/>
      <c r="M934" s="8"/>
      <c r="N934" s="68"/>
      <c r="O934" s="68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1:35" ht="21.75" customHeight="1">
      <c r="A935" s="1"/>
      <c r="B935" s="64"/>
      <c r="C935" s="68"/>
      <c r="D935" s="68"/>
      <c r="E935" s="68"/>
      <c r="F935" s="68"/>
      <c r="G935" s="68"/>
      <c r="H935" s="214"/>
      <c r="I935" s="1"/>
      <c r="J935" s="1"/>
      <c r="K935" s="5"/>
      <c r="L935" s="8"/>
      <c r="M935" s="8"/>
      <c r="N935" s="68"/>
      <c r="O935" s="68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1:35" ht="21.75" customHeight="1">
      <c r="A936" s="1"/>
      <c r="B936" s="64"/>
      <c r="C936" s="68"/>
      <c r="D936" s="68"/>
      <c r="E936" s="68"/>
      <c r="F936" s="68"/>
      <c r="G936" s="68"/>
      <c r="H936" s="214"/>
      <c r="I936" s="1"/>
      <c r="J936" s="1"/>
      <c r="K936" s="5"/>
      <c r="L936" s="8"/>
      <c r="M936" s="8"/>
      <c r="N936" s="68"/>
      <c r="O936" s="68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1:35" ht="21.75" customHeight="1">
      <c r="A937" s="1"/>
      <c r="B937" s="64"/>
      <c r="C937" s="68"/>
      <c r="D937" s="68"/>
      <c r="E937" s="68"/>
      <c r="F937" s="68"/>
      <c r="G937" s="68"/>
      <c r="H937" s="214"/>
      <c r="I937" s="1"/>
      <c r="J937" s="1"/>
      <c r="K937" s="5"/>
      <c r="L937" s="8"/>
      <c r="M937" s="8"/>
      <c r="N937" s="68"/>
      <c r="O937" s="68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1:35" ht="21.75" customHeight="1">
      <c r="A938" s="1"/>
      <c r="B938" s="64"/>
      <c r="C938" s="68"/>
      <c r="D938" s="68"/>
      <c r="E938" s="68"/>
      <c r="F938" s="68"/>
      <c r="G938" s="68"/>
      <c r="H938" s="214"/>
      <c r="I938" s="1"/>
      <c r="J938" s="1"/>
      <c r="K938" s="5"/>
      <c r="L938" s="8"/>
      <c r="M938" s="8"/>
      <c r="N938" s="68"/>
      <c r="O938" s="68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1:35" ht="21.75" customHeight="1">
      <c r="A939" s="1"/>
      <c r="B939" s="64"/>
      <c r="C939" s="68"/>
      <c r="D939" s="68"/>
      <c r="E939" s="68"/>
      <c r="F939" s="68"/>
      <c r="G939" s="68"/>
      <c r="H939" s="214"/>
      <c r="I939" s="1"/>
      <c r="J939" s="1"/>
      <c r="K939" s="5"/>
      <c r="L939" s="8"/>
      <c r="M939" s="8"/>
      <c r="N939" s="68"/>
      <c r="O939" s="68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1:35" ht="21.75" customHeight="1">
      <c r="A940" s="1"/>
      <c r="B940" s="64"/>
      <c r="C940" s="68"/>
      <c r="D940" s="68"/>
      <c r="E940" s="68"/>
      <c r="F940" s="68"/>
      <c r="G940" s="68"/>
      <c r="H940" s="214"/>
      <c r="I940" s="1"/>
      <c r="J940" s="1"/>
      <c r="K940" s="5"/>
      <c r="L940" s="8"/>
      <c r="M940" s="8"/>
      <c r="N940" s="68"/>
      <c r="O940" s="68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1:35" ht="21.75" customHeight="1">
      <c r="A941" s="1"/>
      <c r="B941" s="64"/>
      <c r="C941" s="68"/>
      <c r="D941" s="68"/>
      <c r="E941" s="68"/>
      <c r="F941" s="68"/>
      <c r="G941" s="68"/>
      <c r="H941" s="214"/>
      <c r="I941" s="1"/>
      <c r="J941" s="1"/>
      <c r="K941" s="5"/>
      <c r="L941" s="8"/>
      <c r="M941" s="8"/>
      <c r="N941" s="68"/>
      <c r="O941" s="68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1:35" ht="21.75" customHeight="1">
      <c r="A942" s="1"/>
      <c r="B942" s="64"/>
      <c r="C942" s="68"/>
      <c r="D942" s="68"/>
      <c r="E942" s="68"/>
      <c r="F942" s="68"/>
      <c r="G942" s="68"/>
      <c r="H942" s="214"/>
      <c r="I942" s="1"/>
      <c r="J942" s="1"/>
      <c r="K942" s="5"/>
      <c r="L942" s="8"/>
      <c r="M942" s="8"/>
      <c r="N942" s="68"/>
      <c r="O942" s="68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1:35" ht="21.75" customHeight="1">
      <c r="A943" s="1"/>
      <c r="B943" s="64"/>
      <c r="C943" s="68"/>
      <c r="D943" s="68"/>
      <c r="E943" s="68"/>
      <c r="F943" s="68"/>
      <c r="G943" s="68"/>
      <c r="H943" s="214"/>
      <c r="I943" s="1"/>
      <c r="J943" s="1"/>
      <c r="K943" s="5"/>
      <c r="L943" s="8"/>
      <c r="M943" s="8"/>
      <c r="N943" s="68"/>
      <c r="O943" s="68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1:35" ht="21.75" customHeight="1">
      <c r="A944" s="1"/>
      <c r="B944" s="64"/>
      <c r="C944" s="68"/>
      <c r="D944" s="68"/>
      <c r="E944" s="68"/>
      <c r="F944" s="68"/>
      <c r="G944" s="68"/>
      <c r="H944" s="214"/>
      <c r="I944" s="1"/>
      <c r="J944" s="1"/>
      <c r="K944" s="5"/>
      <c r="L944" s="8"/>
      <c r="M944" s="8"/>
      <c r="N944" s="68"/>
      <c r="O944" s="68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1:35" ht="21.75" customHeight="1">
      <c r="A945" s="1"/>
      <c r="B945" s="64"/>
      <c r="C945" s="68"/>
      <c r="D945" s="68"/>
      <c r="E945" s="68"/>
      <c r="F945" s="68"/>
      <c r="G945" s="68"/>
      <c r="H945" s="214"/>
      <c r="I945" s="1"/>
      <c r="J945" s="1"/>
      <c r="K945" s="5"/>
      <c r="L945" s="8"/>
      <c r="M945" s="8"/>
      <c r="N945" s="68"/>
      <c r="O945" s="68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1:35" ht="21.75" customHeight="1">
      <c r="A946" s="1"/>
      <c r="B946" s="64"/>
      <c r="C946" s="68"/>
      <c r="D946" s="68"/>
      <c r="E946" s="68"/>
      <c r="F946" s="68"/>
      <c r="G946" s="68"/>
      <c r="H946" s="214"/>
      <c r="I946" s="1"/>
      <c r="J946" s="1"/>
      <c r="K946" s="5"/>
      <c r="L946" s="8"/>
      <c r="M946" s="8"/>
      <c r="N946" s="68"/>
      <c r="O946" s="68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1:35" ht="21.75" customHeight="1">
      <c r="A947" s="1"/>
      <c r="B947" s="64"/>
      <c r="C947" s="68"/>
      <c r="D947" s="68"/>
      <c r="E947" s="68"/>
      <c r="F947" s="68"/>
      <c r="G947" s="68"/>
      <c r="H947" s="214"/>
      <c r="I947" s="1"/>
      <c r="J947" s="1"/>
      <c r="K947" s="5"/>
      <c r="L947" s="8"/>
      <c r="M947" s="8"/>
      <c r="N947" s="68"/>
      <c r="O947" s="68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1:35" ht="21.75" customHeight="1">
      <c r="A948" s="1"/>
      <c r="B948" s="64"/>
      <c r="C948" s="68"/>
      <c r="D948" s="68"/>
      <c r="E948" s="68"/>
      <c r="F948" s="68"/>
      <c r="G948" s="68"/>
      <c r="H948" s="214"/>
      <c r="I948" s="1"/>
      <c r="J948" s="1"/>
      <c r="K948" s="5"/>
      <c r="L948" s="8"/>
      <c r="M948" s="8"/>
      <c r="N948" s="68"/>
      <c r="O948" s="68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1:35" ht="21.75" customHeight="1">
      <c r="A949" s="1"/>
      <c r="B949" s="64"/>
      <c r="C949" s="68"/>
      <c r="D949" s="68"/>
      <c r="E949" s="68"/>
      <c r="F949" s="68"/>
      <c r="G949" s="68"/>
      <c r="H949" s="214"/>
      <c r="I949" s="1"/>
      <c r="J949" s="1"/>
      <c r="K949" s="5"/>
      <c r="L949" s="8"/>
      <c r="M949" s="8"/>
      <c r="N949" s="68"/>
      <c r="O949" s="68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1:35" ht="21.75" customHeight="1">
      <c r="A950" s="1"/>
      <c r="B950" s="64"/>
      <c r="C950" s="68"/>
      <c r="D950" s="68"/>
      <c r="E950" s="68"/>
      <c r="F950" s="68"/>
      <c r="G950" s="68"/>
      <c r="H950" s="214"/>
      <c r="I950" s="1"/>
      <c r="J950" s="1"/>
      <c r="K950" s="5"/>
      <c r="L950" s="8"/>
      <c r="M950" s="8"/>
      <c r="N950" s="68"/>
      <c r="O950" s="68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1:35" ht="21.75" customHeight="1">
      <c r="A951" s="1"/>
      <c r="B951" s="64"/>
      <c r="C951" s="68"/>
      <c r="D951" s="68"/>
      <c r="E951" s="68"/>
      <c r="F951" s="68"/>
      <c r="G951" s="68"/>
      <c r="H951" s="214"/>
      <c r="I951" s="1"/>
      <c r="J951" s="1"/>
      <c r="K951" s="5"/>
      <c r="L951" s="8"/>
      <c r="M951" s="8"/>
      <c r="N951" s="68"/>
      <c r="O951" s="68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1:35" ht="21.75" customHeight="1">
      <c r="A952" s="1"/>
      <c r="B952" s="64"/>
      <c r="C952" s="68"/>
      <c r="D952" s="68"/>
      <c r="E952" s="68"/>
      <c r="F952" s="68"/>
      <c r="G952" s="68"/>
      <c r="H952" s="214"/>
      <c r="I952" s="1"/>
      <c r="J952" s="1"/>
      <c r="K952" s="5"/>
      <c r="L952" s="8"/>
      <c r="M952" s="8"/>
      <c r="N952" s="68"/>
      <c r="O952" s="68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1:35" ht="21.75" customHeight="1">
      <c r="A953" s="1"/>
      <c r="B953" s="64"/>
      <c r="C953" s="68"/>
      <c r="D953" s="68"/>
      <c r="E953" s="68"/>
      <c r="F953" s="68"/>
      <c r="G953" s="68"/>
      <c r="H953" s="214"/>
      <c r="I953" s="1"/>
      <c r="J953" s="1"/>
      <c r="K953" s="5"/>
      <c r="L953" s="8"/>
      <c r="M953" s="8"/>
      <c r="N953" s="68"/>
      <c r="O953" s="68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1:35" ht="21.75" customHeight="1">
      <c r="A954" s="1"/>
      <c r="B954" s="64"/>
      <c r="C954" s="68"/>
      <c r="D954" s="68"/>
      <c r="E954" s="68"/>
      <c r="F954" s="68"/>
      <c r="G954" s="68"/>
      <c r="H954" s="214"/>
      <c r="I954" s="1"/>
      <c r="J954" s="1"/>
      <c r="K954" s="5"/>
      <c r="L954" s="8"/>
      <c r="M954" s="8"/>
      <c r="N954" s="68"/>
      <c r="O954" s="68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1:35" ht="21.75" customHeight="1">
      <c r="A955" s="1"/>
      <c r="B955" s="64"/>
      <c r="C955" s="68"/>
      <c r="D955" s="68"/>
      <c r="E955" s="68"/>
      <c r="F955" s="68"/>
      <c r="G955" s="68"/>
      <c r="H955" s="214"/>
      <c r="I955" s="1"/>
      <c r="J955" s="1"/>
      <c r="K955" s="5"/>
      <c r="L955" s="8"/>
      <c r="M955" s="8"/>
      <c r="N955" s="68"/>
      <c r="O955" s="68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1:35" ht="21.75" customHeight="1">
      <c r="A956" s="1"/>
      <c r="B956" s="64"/>
      <c r="C956" s="68"/>
      <c r="D956" s="68"/>
      <c r="E956" s="68"/>
      <c r="F956" s="68"/>
      <c r="G956" s="68"/>
      <c r="H956" s="214"/>
      <c r="I956" s="1"/>
      <c r="J956" s="1"/>
      <c r="K956" s="5"/>
      <c r="L956" s="8"/>
      <c r="M956" s="8"/>
      <c r="N956" s="68"/>
      <c r="O956" s="68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1:35" ht="21.75" customHeight="1">
      <c r="A957" s="1"/>
      <c r="B957" s="64"/>
      <c r="C957" s="68"/>
      <c r="D957" s="68"/>
      <c r="E957" s="68"/>
      <c r="F957" s="68"/>
      <c r="G957" s="68"/>
      <c r="H957" s="214"/>
      <c r="I957" s="1"/>
      <c r="J957" s="1"/>
      <c r="K957" s="5"/>
      <c r="L957" s="8"/>
      <c r="M957" s="8"/>
      <c r="N957" s="68"/>
      <c r="O957" s="68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1:35" ht="21.75" customHeight="1">
      <c r="A958" s="1"/>
      <c r="B958" s="64"/>
      <c r="C958" s="68"/>
      <c r="D958" s="68"/>
      <c r="E958" s="68"/>
      <c r="F958" s="68"/>
      <c r="G958" s="68"/>
      <c r="H958" s="214"/>
      <c r="I958" s="1"/>
      <c r="J958" s="1"/>
      <c r="K958" s="5"/>
      <c r="L958" s="8"/>
      <c r="M958" s="8"/>
      <c r="N958" s="68"/>
      <c r="O958" s="68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1:35" ht="21.75" customHeight="1">
      <c r="A959" s="1"/>
      <c r="B959" s="64"/>
      <c r="C959" s="68"/>
      <c r="D959" s="68"/>
      <c r="E959" s="68"/>
      <c r="F959" s="68"/>
      <c r="G959" s="68"/>
      <c r="H959" s="214"/>
      <c r="I959" s="1"/>
      <c r="J959" s="1"/>
      <c r="K959" s="5"/>
      <c r="L959" s="8"/>
      <c r="M959" s="8"/>
      <c r="N959" s="68"/>
      <c r="O959" s="68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1:35" ht="21.75" customHeight="1">
      <c r="A960" s="1"/>
      <c r="B960" s="64"/>
      <c r="C960" s="68"/>
      <c r="D960" s="68"/>
      <c r="E960" s="68"/>
      <c r="F960" s="68"/>
      <c r="G960" s="68"/>
      <c r="H960" s="214"/>
      <c r="I960" s="1"/>
      <c r="J960" s="1"/>
      <c r="K960" s="5"/>
      <c r="L960" s="8"/>
      <c r="M960" s="8"/>
      <c r="N960" s="68"/>
      <c r="O960" s="68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1:35" ht="21.75" customHeight="1">
      <c r="A961" s="1"/>
      <c r="B961" s="64"/>
      <c r="C961" s="68"/>
      <c r="D961" s="68"/>
      <c r="E961" s="68"/>
      <c r="F961" s="68"/>
      <c r="G961" s="68"/>
      <c r="H961" s="214"/>
      <c r="I961" s="1"/>
      <c r="J961" s="1"/>
      <c r="K961" s="5"/>
      <c r="L961" s="8"/>
      <c r="M961" s="8"/>
      <c r="N961" s="68"/>
      <c r="O961" s="68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1:35" ht="21.75" customHeight="1">
      <c r="A962" s="1"/>
      <c r="B962" s="64"/>
      <c r="C962" s="68"/>
      <c r="D962" s="68"/>
      <c r="E962" s="68"/>
      <c r="F962" s="68"/>
      <c r="G962" s="68"/>
      <c r="H962" s="214"/>
      <c r="I962" s="1"/>
      <c r="J962" s="1"/>
      <c r="K962" s="5"/>
      <c r="L962" s="8"/>
      <c r="M962" s="8"/>
      <c r="N962" s="68"/>
      <c r="O962" s="68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1:35" ht="21.75" customHeight="1">
      <c r="A963" s="1"/>
      <c r="B963" s="64"/>
      <c r="C963" s="68"/>
      <c r="D963" s="68"/>
      <c r="E963" s="68"/>
      <c r="F963" s="68"/>
      <c r="G963" s="68"/>
      <c r="H963" s="214"/>
      <c r="I963" s="1"/>
      <c r="J963" s="1"/>
      <c r="K963" s="5"/>
      <c r="L963" s="8"/>
      <c r="M963" s="8"/>
      <c r="N963" s="68"/>
      <c r="O963" s="68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1:35" ht="21.75" customHeight="1">
      <c r="A964" s="1"/>
      <c r="B964" s="64"/>
      <c r="C964" s="68"/>
      <c r="D964" s="68"/>
      <c r="E964" s="68"/>
      <c r="F964" s="68"/>
      <c r="G964" s="68"/>
      <c r="H964" s="214"/>
      <c r="I964" s="1"/>
      <c r="J964" s="1"/>
      <c r="K964" s="5"/>
      <c r="L964" s="8"/>
      <c r="M964" s="8"/>
      <c r="N964" s="68"/>
      <c r="O964" s="68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1:35" ht="21.75" customHeight="1">
      <c r="A965" s="1"/>
      <c r="B965" s="64"/>
      <c r="C965" s="68"/>
      <c r="D965" s="68"/>
      <c r="E965" s="68"/>
      <c r="F965" s="68"/>
      <c r="G965" s="68"/>
      <c r="H965" s="214"/>
      <c r="I965" s="1"/>
      <c r="J965" s="1"/>
      <c r="K965" s="5"/>
      <c r="L965" s="8"/>
      <c r="M965" s="8"/>
      <c r="N965" s="68"/>
      <c r="O965" s="68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1:35" ht="21.75" customHeight="1">
      <c r="A966" s="1"/>
      <c r="B966" s="64"/>
      <c r="C966" s="68"/>
      <c r="D966" s="68"/>
      <c r="E966" s="68"/>
      <c r="F966" s="68"/>
      <c r="G966" s="68"/>
      <c r="H966" s="214"/>
      <c r="I966" s="1"/>
      <c r="J966" s="1"/>
      <c r="K966" s="5"/>
      <c r="L966" s="8"/>
      <c r="M966" s="8"/>
      <c r="N966" s="68"/>
      <c r="O966" s="68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1:35" ht="21.75" customHeight="1">
      <c r="A967" s="1"/>
      <c r="B967" s="64"/>
      <c r="C967" s="68"/>
      <c r="D967" s="68"/>
      <c r="E967" s="68"/>
      <c r="F967" s="68"/>
      <c r="G967" s="68"/>
      <c r="H967" s="214"/>
      <c r="I967" s="1"/>
      <c r="J967" s="1"/>
      <c r="K967" s="5"/>
      <c r="L967" s="8"/>
      <c r="M967" s="8"/>
      <c r="N967" s="68"/>
      <c r="O967" s="68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1:35" ht="21.75" customHeight="1">
      <c r="A968" s="1"/>
      <c r="B968" s="64"/>
      <c r="C968" s="68"/>
      <c r="D968" s="68"/>
      <c r="E968" s="68"/>
      <c r="F968" s="68"/>
      <c r="G968" s="68"/>
      <c r="H968" s="214"/>
      <c r="I968" s="1"/>
      <c r="J968" s="1"/>
      <c r="K968" s="5"/>
      <c r="L968" s="8"/>
      <c r="M968" s="8"/>
      <c r="N968" s="68"/>
      <c r="O968" s="68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1:35" ht="21.75" customHeight="1">
      <c r="A969" s="1"/>
      <c r="B969" s="64"/>
      <c r="C969" s="68"/>
      <c r="D969" s="68"/>
      <c r="E969" s="68"/>
      <c r="F969" s="68"/>
      <c r="G969" s="68"/>
      <c r="H969" s="214"/>
      <c r="I969" s="1"/>
      <c r="J969" s="1"/>
      <c r="K969" s="5"/>
      <c r="L969" s="8"/>
      <c r="M969" s="8"/>
      <c r="N969" s="68"/>
      <c r="O969" s="68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1:35" ht="21.75" customHeight="1">
      <c r="A970" s="1"/>
      <c r="B970" s="64"/>
      <c r="C970" s="68"/>
      <c r="D970" s="68"/>
      <c r="E970" s="68"/>
      <c r="F970" s="68"/>
      <c r="G970" s="68"/>
      <c r="H970" s="214"/>
      <c r="I970" s="1"/>
      <c r="J970" s="1"/>
      <c r="K970" s="5"/>
      <c r="L970" s="8"/>
      <c r="M970" s="8"/>
      <c r="N970" s="68"/>
      <c r="O970" s="68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1:35" ht="21.75" customHeight="1">
      <c r="A971" s="1"/>
      <c r="B971" s="64"/>
      <c r="C971" s="68"/>
      <c r="D971" s="68"/>
      <c r="E971" s="68"/>
      <c r="F971" s="68"/>
      <c r="G971" s="68"/>
      <c r="H971" s="214"/>
      <c r="I971" s="1"/>
      <c r="J971" s="1"/>
      <c r="K971" s="5"/>
      <c r="L971" s="8"/>
      <c r="M971" s="8"/>
      <c r="N971" s="68"/>
      <c r="O971" s="68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1:35" ht="21.75" customHeight="1">
      <c r="A972" s="1"/>
      <c r="B972" s="64"/>
      <c r="C972" s="68"/>
      <c r="D972" s="68"/>
      <c r="E972" s="68"/>
      <c r="F972" s="68"/>
      <c r="G972" s="68"/>
      <c r="H972" s="214"/>
      <c r="I972" s="1"/>
      <c r="J972" s="1"/>
      <c r="K972" s="5"/>
      <c r="L972" s="8"/>
      <c r="M972" s="8"/>
      <c r="N972" s="68"/>
      <c r="O972" s="68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1:35" ht="21.75" customHeight="1">
      <c r="A973" s="1"/>
      <c r="B973" s="64"/>
      <c r="C973" s="68"/>
      <c r="D973" s="68"/>
      <c r="E973" s="68"/>
      <c r="F973" s="68"/>
      <c r="G973" s="68"/>
      <c r="H973" s="214"/>
      <c r="I973" s="1"/>
      <c r="J973" s="1"/>
      <c r="K973" s="5"/>
      <c r="L973" s="8"/>
      <c r="M973" s="8"/>
      <c r="N973" s="68"/>
      <c r="O973" s="68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1:35" ht="21.75" customHeight="1">
      <c r="A974" s="1"/>
      <c r="B974" s="64"/>
      <c r="C974" s="68"/>
      <c r="D974" s="68"/>
      <c r="E974" s="68"/>
      <c r="F974" s="68"/>
      <c r="G974" s="68"/>
      <c r="H974" s="214"/>
      <c r="I974" s="1"/>
      <c r="J974" s="1"/>
      <c r="K974" s="5"/>
      <c r="L974" s="8"/>
      <c r="M974" s="8"/>
      <c r="N974" s="68"/>
      <c r="O974" s="68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1:35" ht="21.75" customHeight="1">
      <c r="A975" s="1"/>
      <c r="B975" s="64"/>
      <c r="C975" s="68"/>
      <c r="D975" s="68"/>
      <c r="E975" s="68"/>
      <c r="F975" s="68"/>
      <c r="G975" s="68"/>
      <c r="H975" s="214"/>
      <c r="I975" s="1"/>
      <c r="J975" s="1"/>
      <c r="K975" s="5"/>
      <c r="L975" s="8"/>
      <c r="M975" s="8"/>
      <c r="N975" s="68"/>
      <c r="O975" s="68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1:35" ht="21.75" customHeight="1">
      <c r="A976" s="1"/>
      <c r="B976" s="64"/>
      <c r="C976" s="68"/>
      <c r="D976" s="68"/>
      <c r="E976" s="68"/>
      <c r="F976" s="68"/>
      <c r="G976" s="68"/>
      <c r="H976" s="214"/>
      <c r="I976" s="1"/>
      <c r="J976" s="1"/>
      <c r="K976" s="5"/>
      <c r="L976" s="8"/>
      <c r="M976" s="8"/>
      <c r="N976" s="68"/>
      <c r="O976" s="68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1:35" ht="21.75" customHeight="1">
      <c r="A977" s="1"/>
      <c r="B977" s="64"/>
      <c r="C977" s="68"/>
      <c r="D977" s="68"/>
      <c r="E977" s="68"/>
      <c r="F977" s="68"/>
      <c r="G977" s="68"/>
      <c r="H977" s="214"/>
      <c r="I977" s="1"/>
      <c r="J977" s="1"/>
      <c r="K977" s="5"/>
      <c r="L977" s="8"/>
      <c r="M977" s="8"/>
      <c r="N977" s="68"/>
      <c r="O977" s="68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1:35" ht="21.75" customHeight="1">
      <c r="A978" s="1"/>
      <c r="B978" s="64"/>
      <c r="C978" s="68"/>
      <c r="D978" s="68"/>
      <c r="E978" s="68"/>
      <c r="F978" s="68"/>
      <c r="G978" s="68"/>
      <c r="H978" s="214"/>
      <c r="I978" s="1"/>
      <c r="J978" s="1"/>
      <c r="K978" s="5"/>
      <c r="L978" s="8"/>
      <c r="M978" s="8"/>
      <c r="N978" s="68"/>
      <c r="O978" s="68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1:35" ht="21.75" customHeight="1">
      <c r="A979" s="1"/>
      <c r="B979" s="64"/>
      <c r="C979" s="68"/>
      <c r="D979" s="68"/>
      <c r="E979" s="68"/>
      <c r="F979" s="68"/>
      <c r="G979" s="68"/>
      <c r="H979" s="214"/>
      <c r="I979" s="1"/>
      <c r="J979" s="1"/>
      <c r="K979" s="5"/>
      <c r="L979" s="8"/>
      <c r="M979" s="8"/>
      <c r="N979" s="68"/>
      <c r="O979" s="68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1:35" ht="21.75" customHeight="1">
      <c r="A980" s="1"/>
      <c r="B980" s="64"/>
      <c r="C980" s="68"/>
      <c r="D980" s="68"/>
      <c r="E980" s="68"/>
      <c r="F980" s="68"/>
      <c r="G980" s="68"/>
      <c r="H980" s="214"/>
      <c r="I980" s="1"/>
      <c r="J980" s="1"/>
      <c r="K980" s="5"/>
      <c r="L980" s="8"/>
      <c r="M980" s="8"/>
      <c r="N980" s="68"/>
      <c r="O980" s="68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1:35" ht="21.75" customHeight="1">
      <c r="A981" s="1"/>
      <c r="B981" s="64"/>
      <c r="C981" s="68"/>
      <c r="D981" s="68"/>
      <c r="E981" s="68"/>
      <c r="F981" s="68"/>
      <c r="G981" s="68"/>
      <c r="H981" s="214"/>
      <c r="I981" s="1"/>
      <c r="J981" s="1"/>
      <c r="K981" s="5"/>
      <c r="L981" s="8"/>
      <c r="M981" s="8"/>
      <c r="N981" s="68"/>
      <c r="O981" s="68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1:35" ht="21.75" customHeight="1">
      <c r="A982" s="1"/>
      <c r="B982" s="64"/>
      <c r="C982" s="68"/>
      <c r="D982" s="68"/>
      <c r="E982" s="68"/>
      <c r="F982" s="68"/>
      <c r="G982" s="68"/>
      <c r="H982" s="214"/>
      <c r="I982" s="1"/>
      <c r="J982" s="1"/>
      <c r="K982" s="5"/>
      <c r="L982" s="8"/>
      <c r="M982" s="8"/>
      <c r="N982" s="68"/>
      <c r="O982" s="68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1:35" ht="21.75" customHeight="1">
      <c r="A983" s="1"/>
      <c r="B983" s="64"/>
      <c r="C983" s="68"/>
      <c r="D983" s="68"/>
      <c r="E983" s="68"/>
      <c r="F983" s="68"/>
      <c r="G983" s="68"/>
      <c r="H983" s="214"/>
      <c r="I983" s="1"/>
      <c r="J983" s="1"/>
      <c r="K983" s="5"/>
      <c r="L983" s="8"/>
      <c r="M983" s="8"/>
      <c r="N983" s="68"/>
      <c r="O983" s="68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1:35" ht="21.75" customHeight="1">
      <c r="A984" s="1"/>
      <c r="B984" s="64"/>
      <c r="C984" s="68"/>
      <c r="D984" s="68"/>
      <c r="E984" s="68"/>
      <c r="F984" s="68"/>
      <c r="G984" s="68"/>
      <c r="H984" s="214"/>
      <c r="I984" s="1"/>
      <c r="J984" s="1"/>
      <c r="K984" s="5"/>
      <c r="L984" s="8"/>
      <c r="M984" s="8"/>
      <c r="N984" s="68"/>
      <c r="O984" s="68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1:35" ht="21.75" customHeight="1">
      <c r="A985" s="1"/>
      <c r="B985" s="64"/>
      <c r="C985" s="68"/>
      <c r="D985" s="68"/>
      <c r="E985" s="68"/>
      <c r="F985" s="68"/>
      <c r="G985" s="68"/>
      <c r="H985" s="214"/>
      <c r="I985" s="1"/>
      <c r="J985" s="1"/>
      <c r="K985" s="5"/>
      <c r="L985" s="8"/>
      <c r="M985" s="8"/>
      <c r="N985" s="68"/>
      <c r="O985" s="68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1:35" ht="21.75" customHeight="1">
      <c r="A986" s="1"/>
      <c r="B986" s="64"/>
      <c r="C986" s="68"/>
      <c r="D986" s="68"/>
      <c r="E986" s="68"/>
      <c r="F986" s="68"/>
      <c r="G986" s="68"/>
      <c r="H986" s="214"/>
      <c r="I986" s="1"/>
      <c r="J986" s="1"/>
      <c r="K986" s="5"/>
      <c r="L986" s="8"/>
      <c r="M986" s="8"/>
      <c r="N986" s="68"/>
      <c r="O986" s="68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1:35" ht="21.75" customHeight="1">
      <c r="A987" s="1"/>
      <c r="B987" s="64"/>
      <c r="C987" s="68"/>
      <c r="D987" s="68"/>
      <c r="E987" s="68"/>
      <c r="F987" s="68"/>
      <c r="G987" s="68"/>
      <c r="H987" s="214"/>
      <c r="I987" s="1"/>
      <c r="J987" s="1"/>
      <c r="K987" s="5"/>
      <c r="L987" s="8"/>
      <c r="M987" s="8"/>
      <c r="N987" s="68"/>
      <c r="O987" s="68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1:35" ht="21.75" customHeight="1">
      <c r="A988" s="1"/>
      <c r="B988" s="64"/>
      <c r="C988" s="68"/>
      <c r="D988" s="68"/>
      <c r="E988" s="68"/>
      <c r="F988" s="68"/>
      <c r="G988" s="68"/>
      <c r="H988" s="214"/>
      <c r="I988" s="1"/>
      <c r="J988" s="1"/>
      <c r="K988" s="5"/>
      <c r="L988" s="8"/>
      <c r="M988" s="8"/>
      <c r="N988" s="68"/>
      <c r="O988" s="68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1:35" ht="21.75" customHeight="1">
      <c r="A989" s="1"/>
      <c r="B989" s="64"/>
      <c r="C989" s="68"/>
      <c r="D989" s="68"/>
      <c r="E989" s="68"/>
      <c r="F989" s="68"/>
      <c r="G989" s="68"/>
      <c r="H989" s="214"/>
      <c r="I989" s="1"/>
      <c r="J989" s="1"/>
      <c r="K989" s="5"/>
      <c r="L989" s="8"/>
      <c r="M989" s="8"/>
      <c r="N989" s="68"/>
      <c r="O989" s="68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1:35" ht="21.75" customHeight="1">
      <c r="A990" s="1"/>
      <c r="B990" s="64"/>
      <c r="C990" s="68"/>
      <c r="D990" s="68"/>
      <c r="E990" s="68"/>
      <c r="F990" s="68"/>
      <c r="G990" s="68"/>
      <c r="H990" s="214"/>
      <c r="I990" s="1"/>
      <c r="J990" s="1"/>
      <c r="K990" s="5"/>
      <c r="L990" s="8"/>
      <c r="M990" s="8"/>
      <c r="N990" s="68"/>
      <c r="O990" s="68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1:35" ht="21.75" customHeight="1">
      <c r="A991" s="1"/>
      <c r="B991" s="64"/>
      <c r="C991" s="68"/>
      <c r="D991" s="68"/>
      <c r="E991" s="68"/>
      <c r="F991" s="68"/>
      <c r="G991" s="68"/>
      <c r="H991" s="214"/>
      <c r="I991" s="1"/>
      <c r="J991" s="1"/>
      <c r="K991" s="5"/>
      <c r="L991" s="8"/>
      <c r="M991" s="8"/>
      <c r="N991" s="68"/>
      <c r="O991" s="68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1:35" ht="21.75" customHeight="1">
      <c r="A992" s="1"/>
      <c r="B992" s="64"/>
      <c r="C992" s="68"/>
      <c r="D992" s="68"/>
      <c r="E992" s="68"/>
      <c r="F992" s="68"/>
      <c r="G992" s="68"/>
      <c r="H992" s="214"/>
      <c r="I992" s="1"/>
      <c r="J992" s="1"/>
      <c r="K992" s="5"/>
      <c r="L992" s="8"/>
      <c r="M992" s="8"/>
      <c r="N992" s="68"/>
      <c r="O992" s="68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1:35" ht="21.75" customHeight="1">
      <c r="A993" s="1"/>
      <c r="B993" s="64"/>
      <c r="C993" s="68"/>
      <c r="D993" s="68"/>
      <c r="E993" s="68"/>
      <c r="F993" s="68"/>
      <c r="G993" s="68"/>
      <c r="H993" s="214"/>
      <c r="I993" s="1"/>
      <c r="J993" s="1"/>
      <c r="K993" s="5"/>
      <c r="L993" s="8"/>
      <c r="M993" s="8"/>
      <c r="N993" s="68"/>
      <c r="O993" s="68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1:35" ht="21.75" customHeight="1">
      <c r="A994" s="1"/>
      <c r="B994" s="64"/>
      <c r="C994" s="68"/>
      <c r="D994" s="68"/>
      <c r="E994" s="68"/>
      <c r="F994" s="68"/>
      <c r="G994" s="68"/>
      <c r="H994" s="214"/>
      <c r="I994" s="1"/>
      <c r="J994" s="1"/>
      <c r="K994" s="5"/>
      <c r="L994" s="8"/>
      <c r="M994" s="8"/>
      <c r="N994" s="68"/>
      <c r="O994" s="68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1:35" ht="21.75" customHeight="1">
      <c r="A995" s="1"/>
      <c r="B995" s="64"/>
      <c r="C995" s="68"/>
      <c r="D995" s="68"/>
      <c r="E995" s="68"/>
      <c r="F995" s="68"/>
      <c r="G995" s="68"/>
      <c r="H995" s="214"/>
      <c r="I995" s="1"/>
      <c r="J995" s="1"/>
      <c r="K995" s="5"/>
      <c r="L995" s="8"/>
      <c r="M995" s="8"/>
      <c r="N995" s="68"/>
      <c r="O995" s="68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1:35" ht="21.75" customHeight="1">
      <c r="A996" s="1"/>
      <c r="B996" s="64"/>
      <c r="C996" s="68"/>
      <c r="D996" s="68"/>
      <c r="E996" s="68"/>
      <c r="F996" s="68"/>
      <c r="G996" s="68"/>
      <c r="H996" s="214"/>
      <c r="I996" s="1"/>
      <c r="J996" s="1"/>
      <c r="K996" s="5"/>
      <c r="L996" s="8"/>
      <c r="M996" s="8"/>
      <c r="N996" s="68"/>
      <c r="O996" s="68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1:35" ht="21.75" customHeight="1">
      <c r="A997" s="1"/>
      <c r="B997" s="64"/>
      <c r="C997" s="68"/>
      <c r="D997" s="68"/>
      <c r="E997" s="68"/>
      <c r="F997" s="68"/>
      <c r="G997" s="68"/>
      <c r="H997" s="214"/>
      <c r="I997" s="1"/>
      <c r="J997" s="1"/>
      <c r="K997" s="5"/>
      <c r="L997" s="8"/>
      <c r="M997" s="8"/>
      <c r="N997" s="68"/>
      <c r="O997" s="68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1:35" ht="21.75" customHeight="1">
      <c r="A998" s="1"/>
      <c r="B998" s="64"/>
      <c r="C998" s="68"/>
      <c r="D998" s="68"/>
      <c r="E998" s="68"/>
      <c r="F998" s="68"/>
      <c r="G998" s="68"/>
      <c r="H998" s="214"/>
      <c r="I998" s="1"/>
      <c r="J998" s="1"/>
      <c r="K998" s="5"/>
      <c r="L998" s="8"/>
      <c r="M998" s="8"/>
      <c r="N998" s="68"/>
      <c r="O998" s="68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1:35" ht="21.75" customHeight="1">
      <c r="A999" s="1"/>
      <c r="B999" s="64"/>
      <c r="C999" s="68"/>
      <c r="D999" s="68"/>
      <c r="E999" s="68"/>
      <c r="F999" s="68"/>
      <c r="G999" s="68"/>
      <c r="H999" s="214"/>
      <c r="I999" s="1"/>
      <c r="J999" s="1"/>
      <c r="K999" s="5"/>
      <c r="L999" s="8"/>
      <c r="M999" s="8"/>
      <c r="N999" s="68"/>
      <c r="O999" s="68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1:35" ht="21.75" customHeight="1">
      <c r="A1000" s="1"/>
      <c r="B1000" s="64"/>
      <c r="C1000" s="68"/>
      <c r="D1000" s="68"/>
      <c r="E1000" s="68"/>
      <c r="F1000" s="68"/>
      <c r="G1000" s="68"/>
      <c r="H1000" s="214"/>
      <c r="I1000" s="1"/>
      <c r="J1000" s="1"/>
      <c r="K1000" s="5"/>
      <c r="L1000" s="8"/>
      <c r="M1000" s="8"/>
      <c r="N1000" s="68"/>
      <c r="O1000" s="68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</sheetData>
  <mergeCells count="12">
    <mergeCell ref="C2:L2"/>
    <mergeCell ref="C1:L1"/>
    <mergeCell ref="A7:B7"/>
    <mergeCell ref="A8:B8"/>
    <mergeCell ref="C3:L3"/>
    <mergeCell ref="C4:I4"/>
    <mergeCell ref="B5:B6"/>
    <mergeCell ref="A5:A6"/>
    <mergeCell ref="H5:H6"/>
    <mergeCell ref="K5:K6"/>
    <mergeCell ref="C5:C6"/>
    <mergeCell ref="G5:G6"/>
  </mergeCells>
  <printOptions horizontalCentered="1"/>
  <pageMargins left="0.19685039370078741" right="0.19685039370078741" top="0.78740157480314965" bottom="0.55118110236220474" header="0" footer="0"/>
  <pageSetup paperSize="9" scale="51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2"/>
  <sheetViews>
    <sheetView topLeftCell="C1" workbookViewId="0">
      <pane ySplit="4" topLeftCell="A5" activePane="bottomLeft" state="frozen"/>
      <selection pane="bottomLeft" activeCell="I6" sqref="I6"/>
    </sheetView>
  </sheetViews>
  <sheetFormatPr defaultColWidth="14.42578125" defaultRowHeight="15" customHeight="1"/>
  <cols>
    <col min="1" max="1" width="8.7109375" customWidth="1"/>
    <col min="2" max="2" width="93.7109375" customWidth="1"/>
    <col min="3" max="8" width="8.7109375" customWidth="1"/>
    <col min="9" max="9" width="12.28515625" customWidth="1"/>
    <col min="10" max="26" width="8.7109375" customWidth="1"/>
  </cols>
  <sheetData>
    <row r="1" spans="1:13" ht="101.25" hidden="1" customHeight="1">
      <c r="A1" s="661" t="s">
        <v>904</v>
      </c>
      <c r="B1" s="662"/>
      <c r="C1" s="662"/>
      <c r="D1" s="662"/>
      <c r="E1" s="662"/>
      <c r="F1" s="662"/>
      <c r="G1" s="662"/>
      <c r="H1" s="662"/>
      <c r="I1" s="662"/>
      <c r="J1" s="662"/>
      <c r="K1" s="662"/>
      <c r="L1" s="662"/>
      <c r="M1" s="662"/>
    </row>
    <row r="2" spans="1:13">
      <c r="A2" s="663" t="s">
        <v>3</v>
      </c>
      <c r="B2" s="663" t="s">
        <v>4</v>
      </c>
      <c r="C2" s="659" t="s">
        <v>905</v>
      </c>
      <c r="D2" s="660"/>
      <c r="E2" s="660"/>
      <c r="F2" s="660"/>
      <c r="G2" s="660"/>
      <c r="H2" s="660"/>
      <c r="I2" s="660"/>
      <c r="J2" s="660"/>
      <c r="K2" s="660"/>
      <c r="L2" s="660"/>
      <c r="M2" s="658"/>
    </row>
    <row r="3" spans="1:13" ht="56.25">
      <c r="A3" s="664"/>
      <c r="B3" s="664"/>
      <c r="C3" s="472" t="s">
        <v>906</v>
      </c>
      <c r="D3" s="472" t="s">
        <v>907</v>
      </c>
      <c r="E3" s="472" t="s">
        <v>908</v>
      </c>
      <c r="F3" s="472" t="s">
        <v>909</v>
      </c>
      <c r="G3" s="472" t="s">
        <v>910</v>
      </c>
      <c r="H3" s="472" t="s">
        <v>911</v>
      </c>
      <c r="I3" s="473" t="s">
        <v>912</v>
      </c>
      <c r="J3" s="472" t="s">
        <v>913</v>
      </c>
      <c r="K3" s="472" t="s">
        <v>914</v>
      </c>
      <c r="L3" s="472" t="s">
        <v>915</v>
      </c>
      <c r="M3" s="472" t="s">
        <v>916</v>
      </c>
    </row>
    <row r="4" spans="1:13" ht="18.75">
      <c r="A4" s="657" t="s">
        <v>143</v>
      </c>
      <c r="B4" s="658"/>
      <c r="C4" s="474">
        <f t="shared" ref="C4:M4" si="0">C5+C32+C41+C62+C77+C97+C113</f>
        <v>76</v>
      </c>
      <c r="D4" s="474">
        <f t="shared" si="0"/>
        <v>9618</v>
      </c>
      <c r="E4" s="474">
        <f t="shared" si="0"/>
        <v>10542</v>
      </c>
      <c r="F4" s="474">
        <f t="shared" si="0"/>
        <v>11258</v>
      </c>
      <c r="G4" s="474">
        <f t="shared" si="0"/>
        <v>10244</v>
      </c>
      <c r="H4" s="474">
        <f t="shared" si="0"/>
        <v>5938</v>
      </c>
      <c r="I4" s="474">
        <f t="shared" si="0"/>
        <v>9949.4666666666672</v>
      </c>
      <c r="J4" s="474">
        <f t="shared" si="0"/>
        <v>7327</v>
      </c>
      <c r="K4" s="474">
        <f t="shared" si="0"/>
        <v>7878</v>
      </c>
      <c r="L4" s="474">
        <f t="shared" si="0"/>
        <v>8079</v>
      </c>
      <c r="M4" s="474">
        <f t="shared" si="0"/>
        <v>8646</v>
      </c>
    </row>
    <row r="5" spans="1:13" ht="18.75">
      <c r="A5" s="475" t="s">
        <v>146</v>
      </c>
      <c r="B5" s="476"/>
      <c r="C5" s="477">
        <f>SUM(C6:C29)</f>
        <v>1</v>
      </c>
      <c r="D5" s="477">
        <f t="shared" ref="D5:M5" si="1">SUM(D6:D31)</f>
        <v>3734</v>
      </c>
      <c r="E5" s="477">
        <f t="shared" si="1"/>
        <v>3665</v>
      </c>
      <c r="F5" s="477">
        <f t="shared" si="1"/>
        <v>3210</v>
      </c>
      <c r="G5" s="477">
        <f t="shared" si="1"/>
        <v>3288</v>
      </c>
      <c r="H5" s="477">
        <f t="shared" si="1"/>
        <v>1411</v>
      </c>
      <c r="I5" s="477">
        <f t="shared" si="1"/>
        <v>3076.35</v>
      </c>
      <c r="J5" s="477">
        <f t="shared" si="1"/>
        <v>1891</v>
      </c>
      <c r="K5" s="477">
        <f t="shared" si="1"/>
        <v>1948</v>
      </c>
      <c r="L5" s="477">
        <f t="shared" si="1"/>
        <v>2222</v>
      </c>
      <c r="M5" s="477">
        <f t="shared" si="1"/>
        <v>2426</v>
      </c>
    </row>
    <row r="6" spans="1:13" ht="18.75">
      <c r="A6" s="478">
        <v>1</v>
      </c>
      <c r="B6" s="479" t="s">
        <v>731</v>
      </c>
      <c r="C6" s="480"/>
      <c r="D6" s="480"/>
      <c r="E6" s="480"/>
      <c r="F6" s="480"/>
      <c r="G6" s="480"/>
      <c r="H6" s="481">
        <v>0</v>
      </c>
      <c r="I6" s="482">
        <f t="shared" ref="I6:I30" si="2">SUM(D6:H6)/COUNTA(D6:H6)</f>
        <v>0</v>
      </c>
      <c r="J6" s="482"/>
      <c r="K6" s="482"/>
      <c r="L6" s="482"/>
      <c r="M6" s="482"/>
    </row>
    <row r="7" spans="1:13" ht="18.75">
      <c r="A7" s="483">
        <v>2</v>
      </c>
      <c r="B7" s="484" t="s">
        <v>736</v>
      </c>
      <c r="C7" s="485"/>
      <c r="D7" s="485"/>
      <c r="E7" s="485"/>
      <c r="F7" s="485"/>
      <c r="G7" s="485"/>
      <c r="H7" s="485">
        <v>0</v>
      </c>
      <c r="I7" s="486">
        <f t="shared" si="2"/>
        <v>0</v>
      </c>
      <c r="J7" s="486"/>
      <c r="K7" s="486"/>
      <c r="L7" s="486"/>
      <c r="M7" s="487"/>
    </row>
    <row r="8" spans="1:13" ht="18.75">
      <c r="A8" s="483">
        <v>3</v>
      </c>
      <c r="B8" s="484" t="s">
        <v>740</v>
      </c>
      <c r="C8" s="485"/>
      <c r="D8" s="485"/>
      <c r="E8" s="485"/>
      <c r="F8" s="485"/>
      <c r="G8" s="485"/>
      <c r="H8" s="485">
        <v>0</v>
      </c>
      <c r="I8" s="486">
        <f t="shared" si="2"/>
        <v>0</v>
      </c>
      <c r="J8" s="486"/>
      <c r="K8" s="486"/>
      <c r="L8" s="486"/>
      <c r="M8" s="487"/>
    </row>
    <row r="9" spans="1:13" ht="18.75">
      <c r="A9" s="483">
        <v>4</v>
      </c>
      <c r="B9" s="484" t="s">
        <v>742</v>
      </c>
      <c r="C9" s="485"/>
      <c r="D9" s="485">
        <v>10</v>
      </c>
      <c r="E9" s="485">
        <v>15</v>
      </c>
      <c r="F9" s="485">
        <v>20</v>
      </c>
      <c r="G9" s="485">
        <v>20</v>
      </c>
      <c r="H9" s="485"/>
      <c r="I9" s="486">
        <f>SUM(D9:H9)/COUNTA(D9:H9)</f>
        <v>16.25</v>
      </c>
      <c r="J9" s="486"/>
      <c r="K9" s="486"/>
      <c r="L9" s="486"/>
      <c r="M9" s="487"/>
    </row>
    <row r="10" spans="1:13" ht="18.75">
      <c r="A10" s="483">
        <v>5</v>
      </c>
      <c r="B10" s="484" t="s">
        <v>745</v>
      </c>
      <c r="C10" s="485"/>
      <c r="D10" s="485"/>
      <c r="E10" s="485"/>
      <c r="F10" s="485"/>
      <c r="G10" s="485"/>
      <c r="H10" s="485">
        <v>0</v>
      </c>
      <c r="I10" s="486">
        <f t="shared" si="2"/>
        <v>0</v>
      </c>
      <c r="J10" s="486"/>
      <c r="K10" s="486"/>
      <c r="L10" s="486"/>
      <c r="M10" s="487"/>
    </row>
    <row r="11" spans="1:13" ht="18.75">
      <c r="A11" s="483">
        <v>6</v>
      </c>
      <c r="B11" s="484" t="s">
        <v>750</v>
      </c>
      <c r="C11" s="485"/>
      <c r="D11" s="485">
        <v>397</v>
      </c>
      <c r="E11" s="485">
        <v>330</v>
      </c>
      <c r="F11" s="485">
        <v>258</v>
      </c>
      <c r="G11" s="485">
        <v>250</v>
      </c>
      <c r="H11" s="485">
        <v>131</v>
      </c>
      <c r="I11" s="486">
        <f t="shared" si="2"/>
        <v>273.2</v>
      </c>
      <c r="J11" s="486">
        <v>160</v>
      </c>
      <c r="K11" s="486">
        <v>152</v>
      </c>
      <c r="L11" s="486">
        <v>159</v>
      </c>
      <c r="M11" s="487">
        <v>159</v>
      </c>
    </row>
    <row r="12" spans="1:13" ht="18.75">
      <c r="A12" s="483">
        <v>7</v>
      </c>
      <c r="B12" s="484" t="s">
        <v>751</v>
      </c>
      <c r="C12" s="485"/>
      <c r="D12" s="485">
        <v>200</v>
      </c>
      <c r="E12" s="485">
        <v>250</v>
      </c>
      <c r="F12" s="485">
        <v>257</v>
      </c>
      <c r="G12" s="485">
        <v>250</v>
      </c>
      <c r="H12" s="485">
        <v>61</v>
      </c>
      <c r="I12" s="486">
        <f t="shared" si="2"/>
        <v>203.6</v>
      </c>
      <c r="J12" s="486">
        <v>90</v>
      </c>
      <c r="K12" s="486">
        <v>85</v>
      </c>
      <c r="L12" s="486">
        <v>90</v>
      </c>
      <c r="M12" s="487">
        <v>120</v>
      </c>
    </row>
    <row r="13" spans="1:13" ht="18.75">
      <c r="A13" s="483">
        <v>8</v>
      </c>
      <c r="B13" s="484" t="s">
        <v>753</v>
      </c>
      <c r="C13" s="485"/>
      <c r="D13" s="485"/>
      <c r="E13" s="485"/>
      <c r="F13" s="485"/>
      <c r="G13" s="485"/>
      <c r="H13" s="485">
        <v>0</v>
      </c>
      <c r="I13" s="486">
        <f t="shared" si="2"/>
        <v>0</v>
      </c>
      <c r="J13" s="486"/>
      <c r="K13" s="486"/>
      <c r="L13" s="486"/>
      <c r="M13" s="487"/>
    </row>
    <row r="14" spans="1:13" ht="18.75">
      <c r="A14" s="483">
        <v>9</v>
      </c>
      <c r="B14" s="484" t="s">
        <v>754</v>
      </c>
      <c r="C14" s="485"/>
      <c r="D14" s="485">
        <v>247</v>
      </c>
      <c r="E14" s="485">
        <v>297</v>
      </c>
      <c r="F14" s="485">
        <v>248</v>
      </c>
      <c r="G14" s="485">
        <v>250</v>
      </c>
      <c r="H14" s="485">
        <v>50</v>
      </c>
      <c r="I14" s="486">
        <f t="shared" si="2"/>
        <v>218.4</v>
      </c>
      <c r="J14" s="486">
        <v>46</v>
      </c>
      <c r="K14" s="486">
        <v>0</v>
      </c>
      <c r="L14" s="486">
        <v>0</v>
      </c>
      <c r="M14" s="487">
        <v>0</v>
      </c>
    </row>
    <row r="15" spans="1:13" ht="18.75">
      <c r="A15" s="483">
        <v>10</v>
      </c>
      <c r="B15" s="484" t="s">
        <v>755</v>
      </c>
      <c r="C15" s="485"/>
      <c r="D15" s="485">
        <v>369</v>
      </c>
      <c r="E15" s="485">
        <v>317</v>
      </c>
      <c r="F15" s="485">
        <v>251</v>
      </c>
      <c r="G15" s="485">
        <v>250</v>
      </c>
      <c r="H15" s="485">
        <v>134</v>
      </c>
      <c r="I15" s="486">
        <f t="shared" si="2"/>
        <v>264.2</v>
      </c>
      <c r="J15" s="486">
        <v>194</v>
      </c>
      <c r="K15" s="486">
        <v>210</v>
      </c>
      <c r="L15" s="486">
        <v>245</v>
      </c>
      <c r="M15" s="487">
        <v>279</v>
      </c>
    </row>
    <row r="16" spans="1:13" ht="18.75">
      <c r="A16" s="483">
        <v>11</v>
      </c>
      <c r="B16" s="484" t="s">
        <v>757</v>
      </c>
      <c r="C16" s="485"/>
      <c r="D16" s="485">
        <v>134</v>
      </c>
      <c r="E16" s="485">
        <v>184</v>
      </c>
      <c r="F16" s="485">
        <v>234</v>
      </c>
      <c r="G16" s="485">
        <v>250</v>
      </c>
      <c r="H16" s="485">
        <v>122</v>
      </c>
      <c r="I16" s="486">
        <f t="shared" si="2"/>
        <v>184.8</v>
      </c>
      <c r="J16" s="486">
        <v>152</v>
      </c>
      <c r="K16" s="486">
        <v>143</v>
      </c>
      <c r="L16" s="486">
        <v>150</v>
      </c>
      <c r="M16" s="487">
        <v>158</v>
      </c>
    </row>
    <row r="17" spans="1:13" ht="18.75">
      <c r="A17" s="483">
        <v>12</v>
      </c>
      <c r="B17" s="484" t="s">
        <v>760</v>
      </c>
      <c r="C17" s="485"/>
      <c r="D17" s="485">
        <v>130</v>
      </c>
      <c r="E17" s="485">
        <v>170</v>
      </c>
      <c r="F17" s="485">
        <v>160</v>
      </c>
      <c r="G17" s="485">
        <v>200</v>
      </c>
      <c r="H17" s="485">
        <v>0</v>
      </c>
      <c r="I17" s="486">
        <f t="shared" si="2"/>
        <v>132</v>
      </c>
      <c r="J17" s="486">
        <v>30</v>
      </c>
      <c r="K17" s="486">
        <v>60</v>
      </c>
      <c r="L17" s="486">
        <v>90</v>
      </c>
      <c r="M17" s="487">
        <v>120</v>
      </c>
    </row>
    <row r="18" spans="1:13" ht="18.75">
      <c r="A18" s="483">
        <v>13</v>
      </c>
      <c r="B18" s="484" t="s">
        <v>762</v>
      </c>
      <c r="C18" s="485"/>
      <c r="D18" s="485">
        <v>313</v>
      </c>
      <c r="E18" s="485">
        <v>253</v>
      </c>
      <c r="F18" s="485">
        <v>245</v>
      </c>
      <c r="G18" s="485">
        <v>250</v>
      </c>
      <c r="H18" s="485">
        <v>142</v>
      </c>
      <c r="I18" s="486">
        <f t="shared" si="2"/>
        <v>240.6</v>
      </c>
      <c r="J18" s="486">
        <v>167</v>
      </c>
      <c r="K18" s="486">
        <v>158</v>
      </c>
      <c r="L18" s="486">
        <v>160</v>
      </c>
      <c r="M18" s="487">
        <v>158</v>
      </c>
    </row>
    <row r="19" spans="1:13" ht="18.75">
      <c r="A19" s="483">
        <v>14</v>
      </c>
      <c r="B19" s="484" t="s">
        <v>766</v>
      </c>
      <c r="C19" s="485"/>
      <c r="D19" s="485">
        <v>386</v>
      </c>
      <c r="E19" s="485">
        <v>335</v>
      </c>
      <c r="F19" s="485">
        <v>257</v>
      </c>
      <c r="G19" s="485">
        <v>250</v>
      </c>
      <c r="H19" s="485">
        <v>138</v>
      </c>
      <c r="I19" s="486">
        <f t="shared" si="2"/>
        <v>273.2</v>
      </c>
      <c r="J19" s="486">
        <v>166</v>
      </c>
      <c r="K19" s="486">
        <v>155</v>
      </c>
      <c r="L19" s="486">
        <v>155</v>
      </c>
      <c r="M19" s="487">
        <v>156</v>
      </c>
    </row>
    <row r="20" spans="1:13" ht="18.75">
      <c r="A20" s="483">
        <v>15</v>
      </c>
      <c r="B20" s="484" t="s">
        <v>767</v>
      </c>
      <c r="C20" s="485"/>
      <c r="D20" s="485">
        <v>147</v>
      </c>
      <c r="E20" s="485">
        <v>197</v>
      </c>
      <c r="F20" s="485">
        <v>200</v>
      </c>
      <c r="G20" s="485">
        <v>250</v>
      </c>
      <c r="H20" s="485">
        <v>61</v>
      </c>
      <c r="I20" s="486">
        <f t="shared" si="2"/>
        <v>171</v>
      </c>
      <c r="J20" s="486">
        <v>91</v>
      </c>
      <c r="K20" s="486">
        <v>121</v>
      </c>
      <c r="L20" s="486">
        <v>151</v>
      </c>
      <c r="M20" s="487">
        <v>157</v>
      </c>
    </row>
    <row r="21" spans="1:13" ht="15.75" customHeight="1">
      <c r="A21" s="483">
        <v>16</v>
      </c>
      <c r="B21" s="484" t="s">
        <v>768</v>
      </c>
      <c r="C21" s="485"/>
      <c r="D21" s="485">
        <v>385</v>
      </c>
      <c r="E21" s="485">
        <v>324</v>
      </c>
      <c r="F21" s="485">
        <v>258</v>
      </c>
      <c r="G21" s="485">
        <v>250</v>
      </c>
      <c r="H21" s="485">
        <v>148</v>
      </c>
      <c r="I21" s="486">
        <f t="shared" si="2"/>
        <v>273</v>
      </c>
      <c r="J21" s="486">
        <v>208</v>
      </c>
      <c r="K21" s="486">
        <v>219</v>
      </c>
      <c r="L21" s="486">
        <v>250</v>
      </c>
      <c r="M21" s="487">
        <v>248</v>
      </c>
    </row>
    <row r="22" spans="1:13" s="510" customFormat="1" ht="15.75" customHeight="1">
      <c r="A22" s="505">
        <v>17</v>
      </c>
      <c r="B22" s="506" t="s">
        <v>769</v>
      </c>
      <c r="C22" s="507">
        <v>1</v>
      </c>
      <c r="D22" s="507">
        <v>0</v>
      </c>
      <c r="E22" s="507">
        <v>52</v>
      </c>
      <c r="F22" s="507">
        <v>40</v>
      </c>
      <c r="G22" s="507">
        <v>38</v>
      </c>
      <c r="H22" s="507">
        <v>58</v>
      </c>
      <c r="I22" s="508">
        <v>47</v>
      </c>
      <c r="J22" s="508">
        <v>45</v>
      </c>
      <c r="K22" s="508">
        <v>45</v>
      </c>
      <c r="L22" s="508">
        <v>45</v>
      </c>
      <c r="M22" s="509">
        <v>45</v>
      </c>
    </row>
    <row r="23" spans="1:13" ht="15.75" customHeight="1">
      <c r="A23" s="483">
        <v>18</v>
      </c>
      <c r="B23" s="484" t="s">
        <v>770</v>
      </c>
      <c r="C23" s="485"/>
      <c r="D23" s="485">
        <v>11</v>
      </c>
      <c r="E23" s="485">
        <v>11</v>
      </c>
      <c r="F23" s="485">
        <v>10</v>
      </c>
      <c r="G23" s="485">
        <v>10</v>
      </c>
      <c r="H23" s="485"/>
      <c r="I23" s="486">
        <f t="shared" si="2"/>
        <v>10.5</v>
      </c>
      <c r="J23" s="486"/>
      <c r="K23" s="486"/>
      <c r="L23" s="486"/>
      <c r="M23" s="487"/>
    </row>
    <row r="24" spans="1:13" ht="15.75" customHeight="1">
      <c r="A24" s="483">
        <v>19</v>
      </c>
      <c r="B24" s="484" t="s">
        <v>771</v>
      </c>
      <c r="C24" s="485"/>
      <c r="D24" s="485"/>
      <c r="E24" s="485"/>
      <c r="F24" s="485"/>
      <c r="G24" s="485"/>
      <c r="H24" s="485">
        <v>0</v>
      </c>
      <c r="I24" s="486">
        <f t="shared" si="2"/>
        <v>0</v>
      </c>
      <c r="J24" s="486"/>
      <c r="K24" s="486"/>
      <c r="L24" s="486"/>
      <c r="M24" s="487"/>
    </row>
    <row r="25" spans="1:13" ht="15.75" customHeight="1">
      <c r="A25" s="483">
        <v>20</v>
      </c>
      <c r="B25" s="484" t="s">
        <v>772</v>
      </c>
      <c r="C25" s="485"/>
      <c r="D25" s="485"/>
      <c r="E25" s="485"/>
      <c r="F25" s="485"/>
      <c r="G25" s="485"/>
      <c r="H25" s="485">
        <v>0</v>
      </c>
      <c r="I25" s="486">
        <f t="shared" si="2"/>
        <v>0</v>
      </c>
      <c r="J25" s="486"/>
      <c r="K25" s="486"/>
      <c r="L25" s="486"/>
      <c r="M25" s="487"/>
    </row>
    <row r="26" spans="1:13" ht="15.75" customHeight="1">
      <c r="A26" s="483">
        <v>21</v>
      </c>
      <c r="B26" s="484" t="s">
        <v>774</v>
      </c>
      <c r="C26" s="485"/>
      <c r="D26" s="485">
        <v>367</v>
      </c>
      <c r="E26" s="485">
        <v>309</v>
      </c>
      <c r="F26" s="485">
        <v>254</v>
      </c>
      <c r="G26" s="485">
        <v>250</v>
      </c>
      <c r="H26" s="485">
        <v>124</v>
      </c>
      <c r="I26" s="486">
        <f t="shared" si="2"/>
        <v>260.8</v>
      </c>
      <c r="J26" s="486">
        <v>184</v>
      </c>
      <c r="K26" s="486">
        <v>209</v>
      </c>
      <c r="L26" s="486">
        <v>246</v>
      </c>
      <c r="M26" s="487">
        <v>279</v>
      </c>
    </row>
    <row r="27" spans="1:13" ht="15.75" customHeight="1">
      <c r="A27" s="483">
        <v>22</v>
      </c>
      <c r="B27" s="484" t="s">
        <v>775</v>
      </c>
      <c r="C27" s="485"/>
      <c r="D27" s="485">
        <v>395</v>
      </c>
      <c r="E27" s="485">
        <v>329</v>
      </c>
      <c r="F27" s="485">
        <v>259</v>
      </c>
      <c r="G27" s="485">
        <v>250</v>
      </c>
      <c r="H27" s="485">
        <v>142</v>
      </c>
      <c r="I27" s="486">
        <f t="shared" si="2"/>
        <v>275</v>
      </c>
      <c r="J27" s="486">
        <v>202</v>
      </c>
      <c r="K27" s="486">
        <v>217</v>
      </c>
      <c r="L27" s="486">
        <v>247</v>
      </c>
      <c r="M27" s="487">
        <v>278</v>
      </c>
    </row>
    <row r="28" spans="1:13" ht="15.75" customHeight="1">
      <c r="A28" s="483">
        <v>23</v>
      </c>
      <c r="B28" s="484" t="s">
        <v>776</v>
      </c>
      <c r="C28" s="485"/>
      <c r="D28" s="485">
        <v>227</v>
      </c>
      <c r="E28" s="485">
        <v>277</v>
      </c>
      <c r="F28" s="485">
        <v>239</v>
      </c>
      <c r="G28" s="485">
        <v>250</v>
      </c>
      <c r="H28" s="485">
        <v>93</v>
      </c>
      <c r="I28" s="486">
        <f t="shared" si="2"/>
        <v>217.2</v>
      </c>
      <c r="J28" s="486">
        <v>121</v>
      </c>
      <c r="K28" s="486">
        <v>114</v>
      </c>
      <c r="L28" s="486">
        <v>144</v>
      </c>
      <c r="M28" s="487">
        <v>149</v>
      </c>
    </row>
    <row r="29" spans="1:13" ht="15.75" customHeight="1">
      <c r="A29" s="483">
        <v>24</v>
      </c>
      <c r="B29" s="484" t="s">
        <v>777</v>
      </c>
      <c r="C29" s="485"/>
      <c r="D29" s="485"/>
      <c r="E29" s="485"/>
      <c r="F29" s="485"/>
      <c r="G29" s="485"/>
      <c r="H29" s="485">
        <v>0</v>
      </c>
      <c r="I29" s="486">
        <f t="shared" si="2"/>
        <v>0</v>
      </c>
      <c r="J29" s="486"/>
      <c r="K29" s="486"/>
      <c r="L29" s="486"/>
      <c r="M29" s="487"/>
    </row>
    <row r="30" spans="1:13" ht="15.75" customHeight="1">
      <c r="A30" s="483">
        <v>25</v>
      </c>
      <c r="B30" s="484" t="s">
        <v>917</v>
      </c>
      <c r="C30" s="485"/>
      <c r="D30" s="485">
        <v>16</v>
      </c>
      <c r="E30" s="485">
        <v>15</v>
      </c>
      <c r="F30" s="485">
        <v>20</v>
      </c>
      <c r="G30" s="485">
        <v>20</v>
      </c>
      <c r="H30" s="485">
        <v>7</v>
      </c>
      <c r="I30" s="486">
        <f t="shared" si="2"/>
        <v>15.6</v>
      </c>
      <c r="J30" s="486">
        <v>5</v>
      </c>
      <c r="K30" s="486">
        <v>0</v>
      </c>
      <c r="L30" s="486">
        <v>0</v>
      </c>
      <c r="M30" s="487">
        <v>0</v>
      </c>
    </row>
    <row r="31" spans="1:13" ht="15.75" customHeight="1">
      <c r="A31" s="483">
        <v>26</v>
      </c>
      <c r="B31" s="484" t="s">
        <v>918</v>
      </c>
      <c r="C31" s="485"/>
      <c r="D31" s="485"/>
      <c r="E31" s="485"/>
      <c r="F31" s="485"/>
      <c r="G31" s="485"/>
      <c r="H31" s="485"/>
      <c r="I31" s="486">
        <v>0</v>
      </c>
      <c r="J31" s="486">
        <v>30</v>
      </c>
      <c r="K31" s="486">
        <v>60</v>
      </c>
      <c r="L31" s="486">
        <v>90</v>
      </c>
      <c r="M31" s="487">
        <v>120</v>
      </c>
    </row>
    <row r="32" spans="1:13" ht="15.75" customHeight="1">
      <c r="A32" s="488" t="s">
        <v>728</v>
      </c>
      <c r="B32" s="488"/>
      <c r="C32" s="489">
        <f>SUM(C33:C39)</f>
        <v>0</v>
      </c>
      <c r="D32" s="489">
        <f t="shared" ref="D32:M32" si="3">SUM(D33:D40)</f>
        <v>848</v>
      </c>
      <c r="E32" s="489">
        <f t="shared" si="3"/>
        <v>971</v>
      </c>
      <c r="F32" s="489">
        <f t="shared" si="3"/>
        <v>960</v>
      </c>
      <c r="G32" s="489">
        <f t="shared" si="3"/>
        <v>960</v>
      </c>
      <c r="H32" s="489">
        <f t="shared" si="3"/>
        <v>514</v>
      </c>
      <c r="I32" s="489">
        <f t="shared" si="3"/>
        <v>891.66666666666674</v>
      </c>
      <c r="J32" s="489">
        <f t="shared" si="3"/>
        <v>649</v>
      </c>
      <c r="K32" s="489">
        <f t="shared" si="3"/>
        <v>654</v>
      </c>
      <c r="L32" s="489">
        <f t="shared" si="3"/>
        <v>717</v>
      </c>
      <c r="M32" s="489">
        <f t="shared" si="3"/>
        <v>840</v>
      </c>
    </row>
    <row r="33" spans="1:13" ht="15.75" customHeight="1">
      <c r="A33" s="483">
        <v>1</v>
      </c>
      <c r="B33" s="484" t="s">
        <v>840</v>
      </c>
      <c r="C33" s="485"/>
      <c r="D33" s="485">
        <v>60</v>
      </c>
      <c r="E33" s="485">
        <v>90</v>
      </c>
      <c r="F33" s="485">
        <v>120</v>
      </c>
      <c r="G33" s="485">
        <v>120</v>
      </c>
      <c r="H33" s="485">
        <v>56</v>
      </c>
      <c r="I33" s="486">
        <f t="shared" ref="I33:I40" si="4">SUM(D33:H33)/COUNTA(D33:H33)</f>
        <v>89.2</v>
      </c>
      <c r="J33" s="486">
        <v>86</v>
      </c>
      <c r="K33" s="486">
        <v>84</v>
      </c>
      <c r="L33" s="486">
        <v>100</v>
      </c>
      <c r="M33" s="487">
        <v>120</v>
      </c>
    </row>
    <row r="34" spans="1:13" ht="15.75" customHeight="1">
      <c r="A34" s="483">
        <v>2</v>
      </c>
      <c r="B34" s="484" t="s">
        <v>841</v>
      </c>
      <c r="C34" s="485"/>
      <c r="D34" s="485">
        <v>175</v>
      </c>
      <c r="E34" s="485">
        <v>181</v>
      </c>
      <c r="F34" s="485">
        <v>160</v>
      </c>
      <c r="G34" s="485">
        <v>160</v>
      </c>
      <c r="H34" s="485">
        <v>70</v>
      </c>
      <c r="I34" s="486">
        <f t="shared" si="4"/>
        <v>149.19999999999999</v>
      </c>
      <c r="J34" s="486">
        <v>72</v>
      </c>
      <c r="K34" s="486">
        <v>84</v>
      </c>
      <c r="L34" s="486">
        <v>99</v>
      </c>
      <c r="M34" s="487">
        <v>120</v>
      </c>
    </row>
    <row r="35" spans="1:13" ht="15.75" customHeight="1">
      <c r="A35" s="483">
        <v>3</v>
      </c>
      <c r="B35" s="484" t="s">
        <v>842</v>
      </c>
      <c r="C35" s="485"/>
      <c r="D35" s="485">
        <v>184</v>
      </c>
      <c r="E35" s="485">
        <v>119</v>
      </c>
      <c r="F35" s="485"/>
      <c r="G35" s="485"/>
      <c r="H35" s="485">
        <v>5</v>
      </c>
      <c r="I35" s="486">
        <f t="shared" si="4"/>
        <v>102.66666666666667</v>
      </c>
      <c r="J35" s="486"/>
      <c r="K35" s="486"/>
      <c r="L35" s="486"/>
      <c r="M35" s="487"/>
    </row>
    <row r="36" spans="1:13" ht="15.75" customHeight="1">
      <c r="A36" s="483">
        <v>4</v>
      </c>
      <c r="B36" s="484" t="s">
        <v>843</v>
      </c>
      <c r="C36" s="485"/>
      <c r="D36" s="485">
        <v>60</v>
      </c>
      <c r="E36" s="485">
        <v>90</v>
      </c>
      <c r="F36" s="485">
        <v>120</v>
      </c>
      <c r="G36" s="485">
        <v>120</v>
      </c>
      <c r="H36" s="485">
        <v>130</v>
      </c>
      <c r="I36" s="486">
        <f t="shared" si="4"/>
        <v>104</v>
      </c>
      <c r="J36" s="486">
        <v>170</v>
      </c>
      <c r="K36" s="486">
        <v>132</v>
      </c>
      <c r="L36" s="486">
        <v>141</v>
      </c>
      <c r="M36" s="487">
        <v>160</v>
      </c>
    </row>
    <row r="37" spans="1:13" ht="15.75" customHeight="1">
      <c r="A37" s="483">
        <v>5</v>
      </c>
      <c r="B37" s="484" t="s">
        <v>845</v>
      </c>
      <c r="C37" s="485"/>
      <c r="D37" s="485">
        <v>113</v>
      </c>
      <c r="E37" s="485">
        <v>153</v>
      </c>
      <c r="F37" s="485">
        <v>160</v>
      </c>
      <c r="G37" s="485">
        <v>160</v>
      </c>
      <c r="H37" s="485">
        <v>93</v>
      </c>
      <c r="I37" s="486">
        <f t="shared" si="4"/>
        <v>135.80000000000001</v>
      </c>
      <c r="J37" s="486">
        <v>108</v>
      </c>
      <c r="K37" s="486">
        <v>128</v>
      </c>
      <c r="L37" s="486">
        <v>140</v>
      </c>
      <c r="M37" s="487">
        <v>160</v>
      </c>
    </row>
    <row r="38" spans="1:13" ht="15.75" customHeight="1">
      <c r="A38" s="483">
        <v>6</v>
      </c>
      <c r="B38" s="484" t="s">
        <v>846</v>
      </c>
      <c r="C38" s="485"/>
      <c r="D38" s="485">
        <v>136</v>
      </c>
      <c r="E38" s="485">
        <v>158</v>
      </c>
      <c r="F38" s="485">
        <v>160</v>
      </c>
      <c r="G38" s="485">
        <v>160</v>
      </c>
      <c r="H38" s="485">
        <v>49</v>
      </c>
      <c r="I38" s="486">
        <f t="shared" si="4"/>
        <v>132.6</v>
      </c>
      <c r="J38" s="486">
        <v>62</v>
      </c>
      <c r="K38" s="486">
        <v>70</v>
      </c>
      <c r="L38" s="486">
        <v>90</v>
      </c>
      <c r="M38" s="487">
        <v>120</v>
      </c>
    </row>
    <row r="39" spans="1:13" ht="15.75" customHeight="1">
      <c r="A39" s="483">
        <v>7</v>
      </c>
      <c r="B39" s="484" t="s">
        <v>847</v>
      </c>
      <c r="C39" s="485"/>
      <c r="D39" s="485">
        <v>60</v>
      </c>
      <c r="E39" s="485">
        <v>90</v>
      </c>
      <c r="F39" s="485">
        <v>120</v>
      </c>
      <c r="G39" s="485">
        <v>120</v>
      </c>
      <c r="H39" s="485">
        <v>111</v>
      </c>
      <c r="I39" s="486">
        <f t="shared" si="4"/>
        <v>100.2</v>
      </c>
      <c r="J39" s="486">
        <v>151</v>
      </c>
      <c r="K39" s="486">
        <v>156</v>
      </c>
      <c r="L39" s="486">
        <v>147</v>
      </c>
      <c r="M39" s="487">
        <v>160</v>
      </c>
    </row>
    <row r="40" spans="1:13" ht="15.75" customHeight="1">
      <c r="A40" s="483">
        <v>8</v>
      </c>
      <c r="B40" s="484" t="s">
        <v>919</v>
      </c>
      <c r="C40" s="485"/>
      <c r="D40" s="485">
        <v>60</v>
      </c>
      <c r="E40" s="485">
        <v>90</v>
      </c>
      <c r="F40" s="485">
        <v>120</v>
      </c>
      <c r="G40" s="485">
        <v>120</v>
      </c>
      <c r="H40" s="485">
        <v>0</v>
      </c>
      <c r="I40" s="486">
        <f t="shared" si="4"/>
        <v>78</v>
      </c>
      <c r="J40" s="486">
        <v>0</v>
      </c>
      <c r="K40" s="486">
        <v>0</v>
      </c>
      <c r="L40" s="486">
        <v>0</v>
      </c>
      <c r="M40" s="487">
        <v>0</v>
      </c>
    </row>
    <row r="41" spans="1:13" ht="15.75" customHeight="1">
      <c r="A41" s="488" t="s">
        <v>756</v>
      </c>
      <c r="B41" s="488"/>
      <c r="C41" s="489">
        <f t="shared" ref="C41:M41" si="5">SUM(C42:C45)</f>
        <v>0</v>
      </c>
      <c r="D41" s="489">
        <f t="shared" si="5"/>
        <v>0</v>
      </c>
      <c r="E41" s="489">
        <f t="shared" si="5"/>
        <v>0</v>
      </c>
      <c r="F41" s="489">
        <f t="shared" si="5"/>
        <v>0</v>
      </c>
      <c r="G41" s="489">
        <f t="shared" si="5"/>
        <v>0</v>
      </c>
      <c r="H41" s="489">
        <f t="shared" si="5"/>
        <v>0</v>
      </c>
      <c r="I41" s="489">
        <f t="shared" si="5"/>
        <v>0</v>
      </c>
      <c r="J41" s="489">
        <f t="shared" si="5"/>
        <v>80</v>
      </c>
      <c r="K41" s="489">
        <f t="shared" si="5"/>
        <v>160</v>
      </c>
      <c r="L41" s="489">
        <f t="shared" si="5"/>
        <v>160</v>
      </c>
      <c r="M41" s="489">
        <f t="shared" si="5"/>
        <v>160</v>
      </c>
    </row>
    <row r="42" spans="1:13" ht="15.75" customHeight="1">
      <c r="A42" s="483">
        <v>1</v>
      </c>
      <c r="B42" s="484" t="s">
        <v>850</v>
      </c>
      <c r="C42" s="485"/>
      <c r="D42" s="485"/>
      <c r="E42" s="485"/>
      <c r="F42" s="485"/>
      <c r="G42" s="485"/>
      <c r="H42" s="485">
        <v>0</v>
      </c>
      <c r="I42" s="486">
        <f t="shared" ref="I42:I61" si="6">SUM(D42:H42)/COUNTA(D42:H42)</f>
        <v>0</v>
      </c>
      <c r="J42" s="486">
        <v>20</v>
      </c>
      <c r="K42" s="486">
        <v>40</v>
      </c>
      <c r="L42" s="486">
        <v>40</v>
      </c>
      <c r="M42" s="487">
        <v>40</v>
      </c>
    </row>
    <row r="43" spans="1:13" ht="15.75" customHeight="1">
      <c r="A43" s="483">
        <v>2</v>
      </c>
      <c r="B43" s="484" t="s">
        <v>851</v>
      </c>
      <c r="C43" s="485"/>
      <c r="D43" s="485"/>
      <c r="E43" s="485"/>
      <c r="F43" s="485"/>
      <c r="G43" s="485"/>
      <c r="H43" s="485">
        <v>0</v>
      </c>
      <c r="I43" s="486">
        <f t="shared" si="6"/>
        <v>0</v>
      </c>
      <c r="J43" s="486">
        <v>20</v>
      </c>
      <c r="K43" s="486">
        <v>40</v>
      </c>
      <c r="L43" s="486">
        <v>40</v>
      </c>
      <c r="M43" s="487">
        <v>40</v>
      </c>
    </row>
    <row r="44" spans="1:13" ht="15.75" customHeight="1">
      <c r="A44" s="483">
        <v>3</v>
      </c>
      <c r="B44" s="484" t="s">
        <v>852</v>
      </c>
      <c r="C44" s="485"/>
      <c r="D44" s="485"/>
      <c r="E44" s="485"/>
      <c r="F44" s="485"/>
      <c r="G44" s="485"/>
      <c r="H44" s="485">
        <v>0</v>
      </c>
      <c r="I44" s="486">
        <f t="shared" si="6"/>
        <v>0</v>
      </c>
      <c r="J44" s="486">
        <v>20</v>
      </c>
      <c r="K44" s="486">
        <v>40</v>
      </c>
      <c r="L44" s="486">
        <v>40</v>
      </c>
      <c r="M44" s="487">
        <v>40</v>
      </c>
    </row>
    <row r="45" spans="1:13" ht="15.75" customHeight="1">
      <c r="A45" s="483">
        <v>4</v>
      </c>
      <c r="B45" s="484" t="s">
        <v>853</v>
      </c>
      <c r="C45" s="485"/>
      <c r="D45" s="485"/>
      <c r="E45" s="485"/>
      <c r="F45" s="485"/>
      <c r="G45" s="485"/>
      <c r="H45" s="485">
        <v>0</v>
      </c>
      <c r="I45" s="486">
        <f t="shared" si="6"/>
        <v>0</v>
      </c>
      <c r="J45" s="486">
        <v>20</v>
      </c>
      <c r="K45" s="486">
        <v>40</v>
      </c>
      <c r="L45" s="486">
        <v>40</v>
      </c>
      <c r="M45" s="487">
        <v>40</v>
      </c>
    </row>
    <row r="46" spans="1:13" ht="15.75" customHeight="1">
      <c r="A46" s="483">
        <v>5</v>
      </c>
      <c r="B46" s="484" t="s">
        <v>920</v>
      </c>
      <c r="C46" s="485"/>
      <c r="D46" s="485"/>
      <c r="E46" s="485"/>
      <c r="F46" s="485"/>
      <c r="G46" s="485"/>
      <c r="H46" s="485">
        <v>56</v>
      </c>
      <c r="I46" s="486">
        <f t="shared" si="6"/>
        <v>56</v>
      </c>
      <c r="J46" s="486">
        <v>62</v>
      </c>
      <c r="K46" s="486">
        <v>57</v>
      </c>
      <c r="L46" s="486">
        <v>70</v>
      </c>
      <c r="M46" s="487">
        <v>80</v>
      </c>
    </row>
    <row r="47" spans="1:13" ht="15.75" customHeight="1">
      <c r="A47" s="483">
        <v>6</v>
      </c>
      <c r="B47" s="484" t="s">
        <v>921</v>
      </c>
      <c r="C47" s="485"/>
      <c r="D47" s="485">
        <v>139</v>
      </c>
      <c r="E47" s="485">
        <v>189</v>
      </c>
      <c r="F47" s="485">
        <v>200</v>
      </c>
      <c r="G47" s="485">
        <v>200</v>
      </c>
      <c r="H47" s="485">
        <v>33</v>
      </c>
      <c r="I47" s="486">
        <f t="shared" si="6"/>
        <v>152.19999999999999</v>
      </c>
      <c r="J47" s="486">
        <v>30</v>
      </c>
      <c r="K47" s="486">
        <v>40</v>
      </c>
      <c r="L47" s="486">
        <v>60</v>
      </c>
      <c r="M47" s="487">
        <v>80</v>
      </c>
    </row>
    <row r="48" spans="1:13" ht="15.75" customHeight="1">
      <c r="A48" s="483">
        <v>7</v>
      </c>
      <c r="B48" s="484" t="s">
        <v>922</v>
      </c>
      <c r="C48" s="485"/>
      <c r="D48" s="485">
        <v>148</v>
      </c>
      <c r="E48" s="485">
        <v>198</v>
      </c>
      <c r="F48" s="485">
        <v>200</v>
      </c>
      <c r="G48" s="485">
        <v>200</v>
      </c>
      <c r="H48" s="485">
        <v>135</v>
      </c>
      <c r="I48" s="486">
        <f t="shared" si="6"/>
        <v>176.2</v>
      </c>
      <c r="J48" s="486">
        <v>127</v>
      </c>
      <c r="K48" s="486">
        <v>109</v>
      </c>
      <c r="L48" s="486">
        <v>98</v>
      </c>
      <c r="M48" s="487">
        <v>80</v>
      </c>
    </row>
    <row r="49" spans="1:13" ht="15.75" customHeight="1">
      <c r="A49" s="483">
        <v>8</v>
      </c>
      <c r="B49" s="484" t="s">
        <v>923</v>
      </c>
      <c r="C49" s="485"/>
      <c r="D49" s="485"/>
      <c r="E49" s="485"/>
      <c r="F49" s="485"/>
      <c r="G49" s="485"/>
      <c r="H49" s="485">
        <v>72</v>
      </c>
      <c r="I49" s="486">
        <f t="shared" si="6"/>
        <v>72</v>
      </c>
      <c r="J49" s="486">
        <v>87</v>
      </c>
      <c r="K49" s="486">
        <v>83</v>
      </c>
      <c r="L49" s="486">
        <v>80</v>
      </c>
      <c r="M49" s="487">
        <v>80</v>
      </c>
    </row>
    <row r="50" spans="1:13" ht="15.75" customHeight="1">
      <c r="A50" s="483">
        <v>9</v>
      </c>
      <c r="B50" s="484" t="s">
        <v>924</v>
      </c>
      <c r="C50" s="485"/>
      <c r="D50" s="485"/>
      <c r="E50" s="485"/>
      <c r="F50" s="485"/>
      <c r="G50" s="485"/>
      <c r="H50" s="485">
        <v>87</v>
      </c>
      <c r="I50" s="486">
        <f t="shared" si="6"/>
        <v>87</v>
      </c>
      <c r="J50" s="486">
        <v>84</v>
      </c>
      <c r="K50" s="486">
        <v>83</v>
      </c>
      <c r="L50" s="486">
        <v>83</v>
      </c>
      <c r="M50" s="487">
        <v>80</v>
      </c>
    </row>
    <row r="51" spans="1:13" ht="15.75" customHeight="1">
      <c r="A51" s="483">
        <v>10</v>
      </c>
      <c r="B51" s="484" t="s">
        <v>925</v>
      </c>
      <c r="C51" s="485"/>
      <c r="D51" s="485"/>
      <c r="E51" s="485"/>
      <c r="F51" s="485"/>
      <c r="G51" s="485"/>
      <c r="H51" s="485">
        <v>189</v>
      </c>
      <c r="I51" s="486">
        <f t="shared" si="6"/>
        <v>189</v>
      </c>
      <c r="J51" s="486">
        <v>171</v>
      </c>
      <c r="K51" s="486">
        <v>143</v>
      </c>
      <c r="L51" s="486">
        <v>116</v>
      </c>
      <c r="M51" s="487">
        <v>80</v>
      </c>
    </row>
    <row r="52" spans="1:13" ht="15.75" customHeight="1">
      <c r="A52" s="483">
        <v>11</v>
      </c>
      <c r="B52" s="484" t="s">
        <v>926</v>
      </c>
      <c r="C52" s="485"/>
      <c r="D52" s="485">
        <v>50</v>
      </c>
      <c r="E52" s="485">
        <v>50</v>
      </c>
      <c r="F52" s="485">
        <v>50</v>
      </c>
      <c r="G52" s="485">
        <v>50</v>
      </c>
      <c r="H52" s="485"/>
      <c r="I52" s="486">
        <f t="shared" si="6"/>
        <v>50</v>
      </c>
      <c r="J52" s="486"/>
      <c r="K52" s="486"/>
      <c r="L52" s="486"/>
      <c r="M52" s="487"/>
    </row>
    <row r="53" spans="1:13" ht="15.75" customHeight="1">
      <c r="A53" s="483">
        <v>12</v>
      </c>
      <c r="B53" s="484" t="s">
        <v>927</v>
      </c>
      <c r="C53" s="485"/>
      <c r="D53" s="485">
        <v>40</v>
      </c>
      <c r="E53" s="485">
        <v>80</v>
      </c>
      <c r="F53" s="485">
        <v>80</v>
      </c>
      <c r="G53" s="485">
        <v>80</v>
      </c>
      <c r="H53" s="485"/>
      <c r="I53" s="486">
        <f t="shared" si="6"/>
        <v>70</v>
      </c>
      <c r="J53" s="486"/>
      <c r="K53" s="486"/>
      <c r="L53" s="486"/>
      <c r="M53" s="487"/>
    </row>
    <row r="54" spans="1:13" ht="15.75" customHeight="1">
      <c r="A54" s="483">
        <v>13</v>
      </c>
      <c r="B54" s="484" t="s">
        <v>928</v>
      </c>
      <c r="C54" s="485"/>
      <c r="D54" s="485">
        <v>100</v>
      </c>
      <c r="E54" s="485">
        <v>100</v>
      </c>
      <c r="F54" s="485">
        <v>100</v>
      </c>
      <c r="G54" s="485">
        <v>100</v>
      </c>
      <c r="H54" s="485"/>
      <c r="I54" s="486">
        <f t="shared" si="6"/>
        <v>100</v>
      </c>
      <c r="J54" s="486"/>
      <c r="K54" s="486"/>
      <c r="L54" s="486"/>
      <c r="M54" s="487"/>
    </row>
    <row r="55" spans="1:13" ht="15.75" customHeight="1">
      <c r="A55" s="483">
        <v>14</v>
      </c>
      <c r="B55" s="484" t="s">
        <v>929</v>
      </c>
      <c r="C55" s="485"/>
      <c r="D55" s="485">
        <v>100</v>
      </c>
      <c r="E55" s="485">
        <v>100</v>
      </c>
      <c r="F55" s="485">
        <v>100</v>
      </c>
      <c r="G55" s="485">
        <v>100</v>
      </c>
      <c r="H55" s="485"/>
      <c r="I55" s="486">
        <f t="shared" si="6"/>
        <v>100</v>
      </c>
      <c r="J55" s="486"/>
      <c r="K55" s="486"/>
      <c r="L55" s="486"/>
      <c r="M55" s="487"/>
    </row>
    <row r="56" spans="1:13" ht="15.75" customHeight="1">
      <c r="A56" s="483">
        <v>15</v>
      </c>
      <c r="B56" s="484" t="s">
        <v>930</v>
      </c>
      <c r="C56" s="485"/>
      <c r="D56" s="485">
        <v>100</v>
      </c>
      <c r="E56" s="485">
        <v>100</v>
      </c>
      <c r="F56" s="485">
        <v>100</v>
      </c>
      <c r="G56" s="485">
        <v>100</v>
      </c>
      <c r="H56" s="485"/>
      <c r="I56" s="486">
        <f t="shared" si="6"/>
        <v>100</v>
      </c>
      <c r="J56" s="486"/>
      <c r="K56" s="486"/>
      <c r="L56" s="486"/>
      <c r="M56" s="487"/>
    </row>
    <row r="57" spans="1:13" ht="15.75" customHeight="1">
      <c r="A57" s="483">
        <v>16</v>
      </c>
      <c r="B57" s="484" t="s">
        <v>931</v>
      </c>
      <c r="C57" s="485"/>
      <c r="D57" s="485">
        <v>100</v>
      </c>
      <c r="E57" s="485">
        <v>100</v>
      </c>
      <c r="F57" s="485">
        <v>100</v>
      </c>
      <c r="G57" s="485">
        <v>100</v>
      </c>
      <c r="H57" s="485"/>
      <c r="I57" s="486">
        <f t="shared" si="6"/>
        <v>100</v>
      </c>
      <c r="J57" s="486"/>
      <c r="K57" s="486"/>
      <c r="L57" s="486"/>
      <c r="M57" s="487"/>
    </row>
    <row r="58" spans="1:13" ht="15.75" customHeight="1">
      <c r="A58" s="483">
        <v>17</v>
      </c>
      <c r="B58" s="484" t="s">
        <v>932</v>
      </c>
      <c r="C58" s="485"/>
      <c r="D58" s="485">
        <v>26</v>
      </c>
      <c r="E58" s="485"/>
      <c r="F58" s="485"/>
      <c r="G58" s="485"/>
      <c r="H58" s="485"/>
      <c r="I58" s="486">
        <f t="shared" si="6"/>
        <v>26</v>
      </c>
      <c r="J58" s="486"/>
      <c r="K58" s="486"/>
      <c r="L58" s="486"/>
      <c r="M58" s="487"/>
    </row>
    <row r="59" spans="1:13" ht="15.75" customHeight="1">
      <c r="A59" s="483">
        <v>18</v>
      </c>
      <c r="B59" s="490" t="s">
        <v>933</v>
      </c>
      <c r="C59" s="485"/>
      <c r="D59" s="485">
        <v>166</v>
      </c>
      <c r="E59" s="485">
        <v>195</v>
      </c>
      <c r="F59" s="485">
        <v>200</v>
      </c>
      <c r="G59" s="485">
        <v>200</v>
      </c>
      <c r="H59" s="485"/>
      <c r="I59" s="486">
        <f t="shared" si="6"/>
        <v>190.25</v>
      </c>
      <c r="J59" s="486"/>
      <c r="K59" s="486"/>
      <c r="L59" s="486"/>
      <c r="M59" s="487"/>
    </row>
    <row r="60" spans="1:13" ht="15.75" customHeight="1">
      <c r="A60" s="483">
        <v>19</v>
      </c>
      <c r="B60" s="484" t="s">
        <v>934</v>
      </c>
      <c r="C60" s="485"/>
      <c r="D60" s="485">
        <v>377</v>
      </c>
      <c r="E60" s="485">
        <v>385</v>
      </c>
      <c r="F60" s="485">
        <v>400</v>
      </c>
      <c r="G60" s="485">
        <v>400</v>
      </c>
      <c r="H60" s="485"/>
      <c r="I60" s="486">
        <f t="shared" si="6"/>
        <v>390.5</v>
      </c>
      <c r="J60" s="486"/>
      <c r="K60" s="486"/>
      <c r="L60" s="486"/>
      <c r="M60" s="487"/>
    </row>
    <row r="61" spans="1:13" ht="15.75" customHeight="1">
      <c r="A61" s="483">
        <v>20</v>
      </c>
      <c r="B61" s="490" t="s">
        <v>935</v>
      </c>
      <c r="C61" s="485"/>
      <c r="D61" s="485">
        <v>13</v>
      </c>
      <c r="E61" s="485"/>
      <c r="F61" s="485"/>
      <c r="G61" s="485"/>
      <c r="H61" s="485"/>
      <c r="I61" s="486">
        <f t="shared" si="6"/>
        <v>13</v>
      </c>
      <c r="J61" s="486"/>
      <c r="K61" s="486"/>
      <c r="L61" s="486"/>
      <c r="M61" s="487"/>
    </row>
    <row r="62" spans="1:13" ht="15.75" customHeight="1">
      <c r="A62" s="488" t="s">
        <v>773</v>
      </c>
      <c r="B62" s="488"/>
      <c r="C62" s="489">
        <f>SUM(C63:C74)</f>
        <v>75</v>
      </c>
      <c r="D62" s="489">
        <f t="shared" ref="D62:M62" si="7">SUM(D63:D76)</f>
        <v>271</v>
      </c>
      <c r="E62" s="489">
        <f t="shared" si="7"/>
        <v>727</v>
      </c>
      <c r="F62" s="489">
        <f t="shared" si="7"/>
        <v>738</v>
      </c>
      <c r="G62" s="489">
        <f t="shared" si="7"/>
        <v>674</v>
      </c>
      <c r="H62" s="489">
        <f t="shared" si="7"/>
        <v>705</v>
      </c>
      <c r="I62" s="489">
        <f t="shared" si="7"/>
        <v>708.3</v>
      </c>
      <c r="J62" s="489">
        <f t="shared" si="7"/>
        <v>860</v>
      </c>
      <c r="K62" s="489">
        <f t="shared" si="7"/>
        <v>849</v>
      </c>
      <c r="L62" s="489">
        <f t="shared" si="7"/>
        <v>868</v>
      </c>
      <c r="M62" s="489">
        <f t="shared" si="7"/>
        <v>870</v>
      </c>
    </row>
    <row r="63" spans="1:13" s="504" customFormat="1" ht="15.75" customHeight="1">
      <c r="A63" s="502">
        <v>1</v>
      </c>
      <c r="B63" s="503" t="s">
        <v>857</v>
      </c>
      <c r="C63" s="511"/>
      <c r="D63" s="511">
        <v>0</v>
      </c>
      <c r="E63" s="511">
        <v>35</v>
      </c>
      <c r="F63" s="511">
        <v>46</v>
      </c>
      <c r="G63" s="511">
        <v>26</v>
      </c>
      <c r="H63" s="511">
        <v>36</v>
      </c>
      <c r="I63" s="512">
        <v>35.75</v>
      </c>
      <c r="J63" s="512">
        <v>60</v>
      </c>
      <c r="K63" s="512">
        <v>60</v>
      </c>
      <c r="L63" s="512">
        <v>60</v>
      </c>
      <c r="M63" s="513">
        <v>60</v>
      </c>
    </row>
    <row r="64" spans="1:13" s="504" customFormat="1" ht="15.75" customHeight="1">
      <c r="A64" s="502">
        <v>2</v>
      </c>
      <c r="B64" s="503" t="s">
        <v>858</v>
      </c>
      <c r="C64" s="511">
        <v>0</v>
      </c>
      <c r="D64" s="511">
        <v>0</v>
      </c>
      <c r="E64" s="511">
        <v>48</v>
      </c>
      <c r="F64" s="511">
        <v>75</v>
      </c>
      <c r="G64" s="511">
        <v>51</v>
      </c>
      <c r="H64" s="511">
        <v>27</v>
      </c>
      <c r="I64" s="512">
        <v>50.25</v>
      </c>
      <c r="J64" s="512">
        <v>50</v>
      </c>
      <c r="K64" s="512">
        <v>50</v>
      </c>
      <c r="L64" s="512">
        <v>50</v>
      </c>
      <c r="M64" s="513">
        <v>50</v>
      </c>
    </row>
    <row r="65" spans="1:26" s="504" customFormat="1" ht="15.75" customHeight="1">
      <c r="A65" s="502">
        <v>3</v>
      </c>
      <c r="B65" s="503" t="s">
        <v>859</v>
      </c>
      <c r="C65" s="511">
        <v>6</v>
      </c>
      <c r="D65" s="511">
        <v>0</v>
      </c>
      <c r="E65" s="511">
        <v>22</v>
      </c>
      <c r="F65" s="511">
        <v>10</v>
      </c>
      <c r="G65" s="511">
        <v>20</v>
      </c>
      <c r="H65" s="511">
        <v>10</v>
      </c>
      <c r="I65" s="512">
        <v>15.5</v>
      </c>
      <c r="J65" s="512">
        <v>25</v>
      </c>
      <c r="K65" s="512">
        <v>25</v>
      </c>
      <c r="L65" s="512">
        <v>25</v>
      </c>
      <c r="M65" s="513">
        <v>25</v>
      </c>
    </row>
    <row r="66" spans="1:26" s="504" customFormat="1" ht="15.75" customHeight="1">
      <c r="A66" s="502">
        <v>4</v>
      </c>
      <c r="B66" s="503" t="s">
        <v>860</v>
      </c>
      <c r="C66" s="511">
        <v>1</v>
      </c>
      <c r="D66" s="511">
        <v>0</v>
      </c>
      <c r="E66" s="511">
        <v>64</v>
      </c>
      <c r="F66" s="511">
        <v>91</v>
      </c>
      <c r="G66" s="511">
        <v>81</v>
      </c>
      <c r="H66" s="511">
        <v>93</v>
      </c>
      <c r="I66" s="512">
        <v>82.25</v>
      </c>
      <c r="J66" s="512">
        <v>100</v>
      </c>
      <c r="K66" s="512">
        <v>80</v>
      </c>
      <c r="L66" s="512">
        <v>80</v>
      </c>
      <c r="M66" s="513">
        <v>80</v>
      </c>
    </row>
    <row r="67" spans="1:26" s="504" customFormat="1" ht="15.75" customHeight="1">
      <c r="A67" s="502">
        <v>5</v>
      </c>
      <c r="B67" s="503" t="s">
        <v>861</v>
      </c>
      <c r="C67" s="511"/>
      <c r="D67" s="511">
        <v>271</v>
      </c>
      <c r="E67" s="511">
        <v>287</v>
      </c>
      <c r="F67" s="511">
        <v>255</v>
      </c>
      <c r="G67" s="511">
        <v>260</v>
      </c>
      <c r="H67" s="511">
        <v>336</v>
      </c>
      <c r="I67" s="512">
        <f t="shared" ref="I67:I76" si="8">SUM(D67:H67)/COUNTA(D67:H67)</f>
        <v>281.8</v>
      </c>
      <c r="J67" s="512">
        <v>370</v>
      </c>
      <c r="K67" s="512">
        <v>379</v>
      </c>
      <c r="L67" s="512">
        <v>398</v>
      </c>
      <c r="M67" s="513">
        <v>400</v>
      </c>
    </row>
    <row r="68" spans="1:26" s="504" customFormat="1" ht="15.75" customHeight="1">
      <c r="A68" s="502">
        <v>6</v>
      </c>
      <c r="B68" s="503" t="s">
        <v>862</v>
      </c>
      <c r="C68" s="511">
        <v>1</v>
      </c>
      <c r="D68" s="511">
        <v>0</v>
      </c>
      <c r="E68" s="511">
        <v>39</v>
      </c>
      <c r="F68" s="511">
        <v>48</v>
      </c>
      <c r="G68" s="511">
        <v>39</v>
      </c>
      <c r="H68" s="511">
        <v>52</v>
      </c>
      <c r="I68" s="512">
        <v>44.5</v>
      </c>
      <c r="J68" s="512">
        <v>50</v>
      </c>
      <c r="K68" s="512">
        <v>50</v>
      </c>
      <c r="L68" s="512">
        <v>50</v>
      </c>
      <c r="M68" s="513">
        <v>50</v>
      </c>
    </row>
    <row r="69" spans="1:26" s="504" customFormat="1" ht="15.75" customHeight="1">
      <c r="A69" s="502">
        <v>7</v>
      </c>
      <c r="B69" s="503" t="s">
        <v>863</v>
      </c>
      <c r="C69" s="511">
        <v>1</v>
      </c>
      <c r="D69" s="511">
        <v>0</v>
      </c>
      <c r="E69" s="511">
        <v>44</v>
      </c>
      <c r="F69" s="511">
        <v>41</v>
      </c>
      <c r="G69" s="511">
        <v>51</v>
      </c>
      <c r="H69" s="511">
        <v>0</v>
      </c>
      <c r="I69" s="512">
        <v>34</v>
      </c>
      <c r="J69" s="512">
        <v>0</v>
      </c>
      <c r="K69" s="512">
        <v>0</v>
      </c>
      <c r="L69" s="512">
        <v>0</v>
      </c>
      <c r="M69" s="513">
        <v>0</v>
      </c>
    </row>
    <row r="70" spans="1:26" s="504" customFormat="1" ht="15.75" customHeight="1">
      <c r="A70" s="502">
        <v>8</v>
      </c>
      <c r="B70" s="503" t="s">
        <v>864</v>
      </c>
      <c r="C70" s="511">
        <v>0</v>
      </c>
      <c r="D70" s="511">
        <v>0</v>
      </c>
      <c r="E70" s="511">
        <v>0</v>
      </c>
      <c r="F70" s="511">
        <v>0</v>
      </c>
      <c r="G70" s="511">
        <v>0</v>
      </c>
      <c r="H70" s="511">
        <v>54</v>
      </c>
      <c r="I70" s="512">
        <v>13.5</v>
      </c>
      <c r="J70" s="512">
        <v>55</v>
      </c>
      <c r="K70" s="512">
        <v>55</v>
      </c>
      <c r="L70" s="512">
        <v>55</v>
      </c>
      <c r="M70" s="513">
        <v>55</v>
      </c>
    </row>
    <row r="71" spans="1:26" s="504" customFormat="1" ht="15.75" customHeight="1">
      <c r="A71" s="502">
        <v>9</v>
      </c>
      <c r="B71" s="503" t="s">
        <v>865</v>
      </c>
      <c r="C71" s="511">
        <v>59</v>
      </c>
      <c r="D71" s="511">
        <v>0</v>
      </c>
      <c r="E71" s="511">
        <v>105</v>
      </c>
      <c r="F71" s="511">
        <v>99</v>
      </c>
      <c r="G71" s="511">
        <v>81</v>
      </c>
      <c r="H71" s="511">
        <v>69</v>
      </c>
      <c r="I71" s="512">
        <v>88.5</v>
      </c>
      <c r="J71" s="512">
        <v>60</v>
      </c>
      <c r="K71" s="512">
        <v>60</v>
      </c>
      <c r="L71" s="512">
        <v>60</v>
      </c>
      <c r="M71" s="513">
        <v>60</v>
      </c>
    </row>
    <row r="72" spans="1:26" s="504" customFormat="1" ht="15.75" customHeight="1">
      <c r="A72" s="502">
        <v>10</v>
      </c>
      <c r="B72" s="503" t="s">
        <v>866</v>
      </c>
      <c r="C72" s="511">
        <v>4</v>
      </c>
      <c r="D72" s="511">
        <v>0</v>
      </c>
      <c r="E72" s="511">
        <v>30</v>
      </c>
      <c r="F72" s="511">
        <v>31</v>
      </c>
      <c r="G72" s="511">
        <v>33</v>
      </c>
      <c r="H72" s="511">
        <v>14</v>
      </c>
      <c r="I72" s="512">
        <v>27</v>
      </c>
      <c r="J72" s="512">
        <v>0</v>
      </c>
      <c r="K72" s="512">
        <v>0</v>
      </c>
      <c r="L72" s="512">
        <v>0</v>
      </c>
      <c r="M72" s="513">
        <v>0</v>
      </c>
    </row>
    <row r="73" spans="1:26" s="504" customFormat="1" ht="15.75" customHeight="1">
      <c r="A73" s="502">
        <v>11</v>
      </c>
      <c r="B73" s="503" t="s">
        <v>867</v>
      </c>
      <c r="C73" s="511">
        <v>1</v>
      </c>
      <c r="D73" s="511">
        <v>0</v>
      </c>
      <c r="E73" s="511">
        <v>18</v>
      </c>
      <c r="F73" s="511">
        <v>15</v>
      </c>
      <c r="G73" s="511">
        <v>19</v>
      </c>
      <c r="H73" s="511">
        <v>14</v>
      </c>
      <c r="I73" s="512">
        <v>16.5</v>
      </c>
      <c r="J73" s="512">
        <v>40</v>
      </c>
      <c r="K73" s="512">
        <v>40</v>
      </c>
      <c r="L73" s="512">
        <v>40</v>
      </c>
      <c r="M73" s="513">
        <v>40</v>
      </c>
    </row>
    <row r="74" spans="1:26" s="504" customFormat="1" ht="15.75" customHeight="1">
      <c r="A74" s="502">
        <v>12</v>
      </c>
      <c r="B74" s="503" t="s">
        <v>868</v>
      </c>
      <c r="C74" s="511">
        <v>2</v>
      </c>
      <c r="D74" s="511">
        <v>0</v>
      </c>
      <c r="E74" s="511">
        <v>35</v>
      </c>
      <c r="F74" s="511">
        <v>27</v>
      </c>
      <c r="G74" s="511">
        <v>13</v>
      </c>
      <c r="H74" s="511">
        <v>0</v>
      </c>
      <c r="I74" s="512">
        <v>18.75</v>
      </c>
      <c r="J74" s="512">
        <v>50</v>
      </c>
      <c r="K74" s="512">
        <v>50</v>
      </c>
      <c r="L74" s="512">
        <v>50</v>
      </c>
      <c r="M74" s="513">
        <v>50</v>
      </c>
    </row>
    <row r="75" spans="1:26" ht="15.75" customHeight="1">
      <c r="A75" s="483">
        <v>13</v>
      </c>
      <c r="B75" s="484" t="s">
        <v>936</v>
      </c>
      <c r="C75" s="514"/>
      <c r="D75" s="514"/>
      <c r="E75" s="514"/>
      <c r="F75" s="514"/>
      <c r="G75" s="514"/>
      <c r="H75" s="514">
        <v>0</v>
      </c>
      <c r="I75" s="515">
        <f t="shared" si="8"/>
        <v>0</v>
      </c>
      <c r="J75" s="515">
        <v>0</v>
      </c>
      <c r="K75" s="515"/>
      <c r="L75" s="515"/>
      <c r="M75" s="516"/>
    </row>
    <row r="76" spans="1:26" ht="15.75" customHeight="1">
      <c r="A76" s="483">
        <v>14</v>
      </c>
      <c r="B76" s="484" t="s">
        <v>937</v>
      </c>
      <c r="C76" s="514"/>
      <c r="D76" s="514">
        <v>0</v>
      </c>
      <c r="E76" s="514">
        <v>0</v>
      </c>
      <c r="F76" s="514">
        <v>0</v>
      </c>
      <c r="G76" s="514">
        <v>0</v>
      </c>
      <c r="H76" s="514"/>
      <c r="I76" s="515">
        <f t="shared" si="8"/>
        <v>0</v>
      </c>
      <c r="J76" s="515"/>
      <c r="K76" s="515"/>
      <c r="L76" s="515"/>
      <c r="M76" s="516"/>
    </row>
    <row r="77" spans="1:26" ht="15.75" customHeight="1">
      <c r="A77" s="488" t="s">
        <v>790</v>
      </c>
      <c r="B77" s="488"/>
      <c r="C77" s="491">
        <f t="shared" ref="C77:M77" si="9">SUM(C78:C96)</f>
        <v>0</v>
      </c>
      <c r="D77" s="491">
        <f t="shared" si="9"/>
        <v>2921</v>
      </c>
      <c r="E77" s="491">
        <f t="shared" si="9"/>
        <v>3166</v>
      </c>
      <c r="F77" s="491">
        <f t="shared" si="9"/>
        <v>4250</v>
      </c>
      <c r="G77" s="491">
        <f t="shared" si="9"/>
        <v>3215</v>
      </c>
      <c r="H77" s="491">
        <f t="shared" si="9"/>
        <v>1905</v>
      </c>
      <c r="I77" s="491">
        <f t="shared" si="9"/>
        <v>3346.15</v>
      </c>
      <c r="J77" s="491">
        <f t="shared" si="9"/>
        <v>2352</v>
      </c>
      <c r="K77" s="491">
        <f t="shared" si="9"/>
        <v>2715</v>
      </c>
      <c r="L77" s="491">
        <f t="shared" si="9"/>
        <v>2452</v>
      </c>
      <c r="M77" s="491">
        <f t="shared" si="9"/>
        <v>2520</v>
      </c>
    </row>
    <row r="78" spans="1:26" ht="15.75" customHeight="1">
      <c r="A78" s="492">
        <v>1</v>
      </c>
      <c r="B78" s="493" t="s">
        <v>872</v>
      </c>
      <c r="C78" s="494"/>
      <c r="D78" s="494"/>
      <c r="E78" s="494"/>
      <c r="F78" s="495"/>
      <c r="G78" s="495"/>
      <c r="H78" s="495">
        <v>83</v>
      </c>
      <c r="I78" s="496">
        <f>SUM(D78:H78)/COUNTA(D78:H78)</f>
        <v>83</v>
      </c>
      <c r="J78" s="496">
        <v>81</v>
      </c>
      <c r="K78" s="496">
        <v>85</v>
      </c>
      <c r="L78" s="496">
        <v>100</v>
      </c>
      <c r="M78" s="496">
        <v>120</v>
      </c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  <c r="Z78" s="217"/>
    </row>
    <row r="79" spans="1:26" ht="15.75" customHeight="1">
      <c r="A79" s="483">
        <v>2</v>
      </c>
      <c r="B79" s="484" t="s">
        <v>873</v>
      </c>
      <c r="C79" s="485"/>
      <c r="D79" s="485"/>
      <c r="E79" s="485"/>
      <c r="F79" s="485"/>
      <c r="G79" s="485"/>
      <c r="H79" s="485"/>
      <c r="I79" s="486"/>
      <c r="J79" s="486"/>
      <c r="K79" s="486"/>
      <c r="L79" s="486"/>
      <c r="M79" s="487"/>
    </row>
    <row r="80" spans="1:26" ht="15.75" customHeight="1">
      <c r="A80" s="483">
        <v>3</v>
      </c>
      <c r="B80" s="484" t="s">
        <v>874</v>
      </c>
      <c r="C80" s="485"/>
      <c r="D80" s="485">
        <v>185</v>
      </c>
      <c r="E80" s="485">
        <v>169</v>
      </c>
      <c r="F80" s="485">
        <v>160</v>
      </c>
      <c r="G80" s="485">
        <v>160</v>
      </c>
      <c r="H80" s="485">
        <v>177</v>
      </c>
      <c r="I80" s="486">
        <f t="shared" ref="I80:I81" si="10">SUM(D80:H80)/COUNTA(D80:H80)</f>
        <v>170.2</v>
      </c>
      <c r="J80" s="486">
        <v>236</v>
      </c>
      <c r="K80" s="486">
        <v>245</v>
      </c>
      <c r="L80" s="486">
        <v>256</v>
      </c>
      <c r="M80" s="487">
        <v>260</v>
      </c>
    </row>
    <row r="81" spans="1:13" ht="15.75" customHeight="1">
      <c r="A81" s="483">
        <v>4</v>
      </c>
      <c r="B81" s="484" t="s">
        <v>875</v>
      </c>
      <c r="C81" s="485"/>
      <c r="D81" s="485">
        <v>90</v>
      </c>
      <c r="E81" s="485">
        <v>135</v>
      </c>
      <c r="F81" s="485">
        <v>180</v>
      </c>
      <c r="G81" s="485">
        <v>180</v>
      </c>
      <c r="H81" s="485">
        <v>102</v>
      </c>
      <c r="I81" s="486">
        <f t="shared" si="10"/>
        <v>137.4</v>
      </c>
      <c r="J81" s="486">
        <v>127</v>
      </c>
      <c r="K81" s="486">
        <v>139</v>
      </c>
      <c r="L81" s="486">
        <v>150</v>
      </c>
      <c r="M81" s="487">
        <v>160</v>
      </c>
    </row>
    <row r="82" spans="1:13" ht="15.75" customHeight="1">
      <c r="A82" s="483">
        <v>5</v>
      </c>
      <c r="B82" s="484" t="s">
        <v>876</v>
      </c>
      <c r="C82" s="485"/>
      <c r="D82" s="485"/>
      <c r="E82" s="485"/>
      <c r="F82" s="485"/>
      <c r="G82" s="485"/>
      <c r="H82" s="485"/>
      <c r="I82" s="486"/>
      <c r="J82" s="486"/>
      <c r="K82" s="486"/>
      <c r="L82" s="486"/>
      <c r="M82" s="487"/>
    </row>
    <row r="83" spans="1:13" ht="15.75" customHeight="1">
      <c r="A83" s="483">
        <v>6</v>
      </c>
      <c r="B83" s="484" t="s">
        <v>877</v>
      </c>
      <c r="C83" s="485"/>
      <c r="D83" s="485">
        <v>182</v>
      </c>
      <c r="E83" s="485">
        <v>192</v>
      </c>
      <c r="F83" s="485">
        <v>200</v>
      </c>
      <c r="G83" s="485">
        <v>200</v>
      </c>
      <c r="H83" s="485">
        <v>335</v>
      </c>
      <c r="I83" s="486">
        <f t="shared" ref="I83:I84" si="11">SUM(D83:H83)/COUNTA(D83:H83)</f>
        <v>221.8</v>
      </c>
      <c r="J83" s="486">
        <v>427</v>
      </c>
      <c r="K83" s="486">
        <v>785</v>
      </c>
      <c r="L83" s="486">
        <v>492</v>
      </c>
      <c r="M83" s="487">
        <v>480</v>
      </c>
    </row>
    <row r="84" spans="1:13" ht="15.75" customHeight="1">
      <c r="A84" s="483">
        <v>7</v>
      </c>
      <c r="B84" s="484" t="s">
        <v>878</v>
      </c>
      <c r="C84" s="485"/>
      <c r="D84" s="485">
        <v>638</v>
      </c>
      <c r="E84" s="485">
        <v>678</v>
      </c>
      <c r="F84" s="485">
        <v>600</v>
      </c>
      <c r="G84" s="485">
        <v>600</v>
      </c>
      <c r="H84" s="485">
        <v>466</v>
      </c>
      <c r="I84" s="486">
        <f t="shared" si="11"/>
        <v>596.4</v>
      </c>
      <c r="J84" s="486">
        <v>539</v>
      </c>
      <c r="K84" s="486">
        <v>491</v>
      </c>
      <c r="L84" s="486">
        <v>448</v>
      </c>
      <c r="M84" s="487">
        <v>400</v>
      </c>
    </row>
    <row r="85" spans="1:13" ht="15.75" customHeight="1">
      <c r="A85" s="483">
        <v>8</v>
      </c>
      <c r="B85" s="484" t="s">
        <v>879</v>
      </c>
      <c r="C85" s="485"/>
      <c r="D85" s="485"/>
      <c r="E85" s="485"/>
      <c r="F85" s="485"/>
      <c r="G85" s="485"/>
      <c r="H85" s="485"/>
      <c r="I85" s="486"/>
      <c r="J85" s="486"/>
      <c r="K85" s="486"/>
      <c r="L85" s="486"/>
      <c r="M85" s="487"/>
    </row>
    <row r="86" spans="1:13" ht="15.75" customHeight="1">
      <c r="A86" s="483">
        <v>9</v>
      </c>
      <c r="B86" s="484" t="s">
        <v>880</v>
      </c>
      <c r="C86" s="485"/>
      <c r="D86" s="485">
        <v>170</v>
      </c>
      <c r="E86" s="485">
        <v>197</v>
      </c>
      <c r="F86" s="485">
        <v>200</v>
      </c>
      <c r="G86" s="485">
        <v>200</v>
      </c>
      <c r="H86" s="485">
        <v>40</v>
      </c>
      <c r="I86" s="486">
        <f t="shared" ref="I86:I96" si="12">SUM(D86:H86)/COUNTA(D86:H86)</f>
        <v>161.4</v>
      </c>
      <c r="J86" s="486">
        <v>61</v>
      </c>
      <c r="K86" s="486">
        <v>65</v>
      </c>
      <c r="L86" s="486">
        <v>75</v>
      </c>
      <c r="M86" s="487">
        <v>100</v>
      </c>
    </row>
    <row r="87" spans="1:13" ht="15.75" customHeight="1">
      <c r="A87" s="483">
        <v>10</v>
      </c>
      <c r="B87" s="484" t="s">
        <v>938</v>
      </c>
      <c r="C87" s="485"/>
      <c r="D87" s="485">
        <v>297</v>
      </c>
      <c r="E87" s="485">
        <v>326</v>
      </c>
      <c r="F87" s="485">
        <v>290</v>
      </c>
      <c r="G87" s="485">
        <v>320</v>
      </c>
      <c r="H87" s="485">
        <v>246</v>
      </c>
      <c r="I87" s="486">
        <f t="shared" si="12"/>
        <v>295.8</v>
      </c>
      <c r="J87" s="486">
        <v>324</v>
      </c>
      <c r="K87" s="486">
        <v>329</v>
      </c>
      <c r="L87" s="486">
        <v>342</v>
      </c>
      <c r="M87" s="487">
        <v>360</v>
      </c>
    </row>
    <row r="88" spans="1:13" ht="15.75" customHeight="1">
      <c r="A88" s="483">
        <v>11</v>
      </c>
      <c r="B88" s="484" t="s">
        <v>939</v>
      </c>
      <c r="C88" s="485"/>
      <c r="D88" s="485">
        <v>206</v>
      </c>
      <c r="E88" s="485">
        <v>205</v>
      </c>
      <c r="F88" s="485">
        <v>200</v>
      </c>
      <c r="G88" s="485">
        <v>200</v>
      </c>
      <c r="H88" s="485">
        <v>121</v>
      </c>
      <c r="I88" s="486">
        <f t="shared" si="12"/>
        <v>186.4</v>
      </c>
      <c r="J88" s="486">
        <v>163</v>
      </c>
      <c r="K88" s="486">
        <v>172</v>
      </c>
      <c r="L88" s="486">
        <v>179</v>
      </c>
      <c r="M88" s="487">
        <v>200</v>
      </c>
    </row>
    <row r="89" spans="1:13" ht="15.75" customHeight="1">
      <c r="A89" s="483">
        <v>12</v>
      </c>
      <c r="B89" s="484" t="s">
        <v>940</v>
      </c>
      <c r="C89" s="485"/>
      <c r="D89" s="485">
        <v>263</v>
      </c>
      <c r="E89" s="485">
        <v>241</v>
      </c>
      <c r="F89" s="485">
        <v>200</v>
      </c>
      <c r="G89" s="485">
        <v>200</v>
      </c>
      <c r="H89" s="485">
        <v>153</v>
      </c>
      <c r="I89" s="486">
        <f t="shared" si="12"/>
        <v>211.4</v>
      </c>
      <c r="J89" s="486">
        <v>190</v>
      </c>
      <c r="K89" s="486">
        <v>182</v>
      </c>
      <c r="L89" s="486">
        <v>190</v>
      </c>
      <c r="M89" s="487">
        <v>200</v>
      </c>
    </row>
    <row r="90" spans="1:13" ht="15.75" customHeight="1">
      <c r="A90" s="483">
        <v>13</v>
      </c>
      <c r="B90" s="484" t="s">
        <v>941</v>
      </c>
      <c r="C90" s="485"/>
      <c r="D90" s="485">
        <v>91</v>
      </c>
      <c r="E90" s="485">
        <v>90</v>
      </c>
      <c r="F90" s="485">
        <v>1220</v>
      </c>
      <c r="G90" s="485">
        <v>120</v>
      </c>
      <c r="H90" s="485">
        <v>182</v>
      </c>
      <c r="I90" s="486">
        <f t="shared" si="12"/>
        <v>340.6</v>
      </c>
      <c r="J90" s="486">
        <v>204</v>
      </c>
      <c r="K90" s="486">
        <v>222</v>
      </c>
      <c r="L90" s="486">
        <v>220</v>
      </c>
      <c r="M90" s="487">
        <v>240</v>
      </c>
    </row>
    <row r="91" spans="1:13" ht="15.75" customHeight="1">
      <c r="A91" s="483">
        <v>14</v>
      </c>
      <c r="B91" s="484" t="s">
        <v>942</v>
      </c>
      <c r="C91" s="485"/>
      <c r="D91" s="485">
        <v>219</v>
      </c>
      <c r="E91" s="485">
        <v>258</v>
      </c>
      <c r="F91" s="485">
        <v>290</v>
      </c>
      <c r="G91" s="485">
        <v>320</v>
      </c>
      <c r="H91" s="485"/>
      <c r="I91" s="486">
        <f t="shared" si="12"/>
        <v>271.75</v>
      </c>
      <c r="J91" s="486"/>
      <c r="K91" s="486"/>
      <c r="L91" s="486"/>
      <c r="M91" s="487"/>
    </row>
    <row r="92" spans="1:13" ht="15.75" customHeight="1">
      <c r="A92" s="483">
        <v>14</v>
      </c>
      <c r="B92" s="484" t="s">
        <v>943</v>
      </c>
      <c r="C92" s="485"/>
      <c r="D92" s="485">
        <v>60</v>
      </c>
      <c r="E92" s="485">
        <v>95</v>
      </c>
      <c r="F92" s="485">
        <v>130</v>
      </c>
      <c r="G92" s="485">
        <v>135</v>
      </c>
      <c r="H92" s="485"/>
      <c r="I92" s="486">
        <f t="shared" si="12"/>
        <v>105</v>
      </c>
      <c r="J92" s="486"/>
      <c r="K92" s="486"/>
      <c r="L92" s="486"/>
      <c r="M92" s="487"/>
    </row>
    <row r="93" spans="1:13" ht="15.75" customHeight="1">
      <c r="A93" s="483">
        <v>15</v>
      </c>
      <c r="B93" s="484" t="s">
        <v>944</v>
      </c>
      <c r="C93" s="484"/>
      <c r="D93" s="485">
        <v>130</v>
      </c>
      <c r="E93" s="485">
        <v>160</v>
      </c>
      <c r="F93" s="485">
        <v>160</v>
      </c>
      <c r="G93" s="485">
        <v>160</v>
      </c>
      <c r="H93" s="485"/>
      <c r="I93" s="486">
        <f t="shared" si="12"/>
        <v>152.5</v>
      </c>
      <c r="J93" s="486"/>
      <c r="K93" s="486"/>
      <c r="L93" s="486"/>
      <c r="M93" s="487"/>
    </row>
    <row r="94" spans="1:13" ht="15.75" customHeight="1">
      <c r="A94" s="483">
        <v>16</v>
      </c>
      <c r="B94" s="484" t="s">
        <v>945</v>
      </c>
      <c r="C94" s="485"/>
      <c r="D94" s="485">
        <v>160</v>
      </c>
      <c r="E94" s="485">
        <v>160</v>
      </c>
      <c r="F94" s="485">
        <v>160</v>
      </c>
      <c r="G94" s="485">
        <v>160</v>
      </c>
      <c r="H94" s="485"/>
      <c r="I94" s="486">
        <f t="shared" si="12"/>
        <v>160</v>
      </c>
      <c r="J94" s="486"/>
      <c r="K94" s="486"/>
      <c r="L94" s="486"/>
      <c r="M94" s="487"/>
    </row>
    <row r="95" spans="1:13" ht="15.75" customHeight="1">
      <c r="A95" s="483">
        <v>17</v>
      </c>
      <c r="B95" s="484" t="s">
        <v>946</v>
      </c>
      <c r="C95" s="485"/>
      <c r="D95" s="485">
        <v>130</v>
      </c>
      <c r="E95" s="485">
        <v>160</v>
      </c>
      <c r="F95" s="485">
        <v>160</v>
      </c>
      <c r="G95" s="485">
        <v>160</v>
      </c>
      <c r="H95" s="485"/>
      <c r="I95" s="486">
        <f t="shared" si="12"/>
        <v>152.5</v>
      </c>
      <c r="J95" s="486"/>
      <c r="K95" s="486"/>
      <c r="L95" s="486"/>
      <c r="M95" s="487"/>
    </row>
    <row r="96" spans="1:13" ht="15.75" customHeight="1">
      <c r="A96" s="483">
        <v>18</v>
      </c>
      <c r="B96" s="484" t="s">
        <v>947</v>
      </c>
      <c r="C96" s="485"/>
      <c r="D96" s="485">
        <v>100</v>
      </c>
      <c r="E96" s="485">
        <v>100</v>
      </c>
      <c r="F96" s="485">
        <v>100</v>
      </c>
      <c r="G96" s="485">
        <v>100</v>
      </c>
      <c r="H96" s="485"/>
      <c r="I96" s="486">
        <f t="shared" si="12"/>
        <v>100</v>
      </c>
      <c r="J96" s="486"/>
      <c r="K96" s="486"/>
      <c r="L96" s="486"/>
      <c r="M96" s="487"/>
    </row>
    <row r="97" spans="1:13" ht="15.75" customHeight="1">
      <c r="A97" s="488" t="s">
        <v>812</v>
      </c>
      <c r="B97" s="488"/>
      <c r="C97" s="489">
        <f>SUM(C98:C111)</f>
        <v>0</v>
      </c>
      <c r="D97" s="489">
        <f t="shared" ref="D97:M97" si="13">SUM(D98:D112)</f>
        <v>1844</v>
      </c>
      <c r="E97" s="489">
        <f t="shared" si="13"/>
        <v>2013</v>
      </c>
      <c r="F97" s="489">
        <f t="shared" si="13"/>
        <v>2100</v>
      </c>
      <c r="G97" s="489">
        <f t="shared" si="13"/>
        <v>2107</v>
      </c>
      <c r="H97" s="489">
        <f t="shared" si="13"/>
        <v>1403</v>
      </c>
      <c r="I97" s="489">
        <f t="shared" si="13"/>
        <v>1927</v>
      </c>
      <c r="J97" s="489">
        <f t="shared" si="13"/>
        <v>1495</v>
      </c>
      <c r="K97" s="489">
        <f t="shared" si="13"/>
        <v>1552</v>
      </c>
      <c r="L97" s="489">
        <f t="shared" si="13"/>
        <v>1660</v>
      </c>
      <c r="M97" s="489">
        <f t="shared" si="13"/>
        <v>1830</v>
      </c>
    </row>
    <row r="98" spans="1:13" ht="15.75" customHeight="1">
      <c r="A98" s="483">
        <v>1</v>
      </c>
      <c r="B98" s="484" t="s">
        <v>881</v>
      </c>
      <c r="C98" s="485"/>
      <c r="D98" s="485">
        <v>116</v>
      </c>
      <c r="E98" s="485">
        <v>156</v>
      </c>
      <c r="F98" s="485">
        <v>160</v>
      </c>
      <c r="G98" s="485">
        <v>160</v>
      </c>
      <c r="H98" s="485">
        <v>135</v>
      </c>
      <c r="I98" s="486">
        <f t="shared" ref="I98:I112" si="14">SUM(D98:H98)/COUNTA(D98:H98)</f>
        <v>145.4</v>
      </c>
      <c r="J98" s="486">
        <v>160</v>
      </c>
      <c r="K98" s="486">
        <v>181</v>
      </c>
      <c r="L98" s="486">
        <v>192</v>
      </c>
      <c r="M98" s="487">
        <v>200</v>
      </c>
    </row>
    <row r="99" spans="1:13" ht="15.75" customHeight="1">
      <c r="A99" s="483">
        <v>2</v>
      </c>
      <c r="B99" s="484" t="s">
        <v>882</v>
      </c>
      <c r="C99" s="485"/>
      <c r="D99" s="485">
        <v>130</v>
      </c>
      <c r="E99" s="485">
        <v>147</v>
      </c>
      <c r="F99" s="485">
        <v>160</v>
      </c>
      <c r="G99" s="485">
        <v>160</v>
      </c>
      <c r="H99" s="485">
        <v>91</v>
      </c>
      <c r="I99" s="486">
        <f t="shared" si="14"/>
        <v>137.6</v>
      </c>
      <c r="J99" s="486">
        <v>111</v>
      </c>
      <c r="K99" s="486">
        <v>124</v>
      </c>
      <c r="L99" s="486">
        <v>134</v>
      </c>
      <c r="M99" s="487">
        <v>160</v>
      </c>
    </row>
    <row r="100" spans="1:13" ht="15.75" customHeight="1">
      <c r="A100" s="483">
        <v>3</v>
      </c>
      <c r="B100" s="484" t="s">
        <v>883</v>
      </c>
      <c r="C100" s="485"/>
      <c r="D100" s="485">
        <v>210</v>
      </c>
      <c r="E100" s="485">
        <v>233</v>
      </c>
      <c r="F100" s="485">
        <v>240</v>
      </c>
      <c r="G100" s="485">
        <v>240</v>
      </c>
      <c r="H100" s="485">
        <v>216</v>
      </c>
      <c r="I100" s="486">
        <f t="shared" si="14"/>
        <v>227.8</v>
      </c>
      <c r="J100" s="486">
        <v>219</v>
      </c>
      <c r="K100" s="486">
        <v>222</v>
      </c>
      <c r="L100" s="486">
        <v>232</v>
      </c>
      <c r="M100" s="487">
        <v>240</v>
      </c>
    </row>
    <row r="101" spans="1:13" ht="15.75" customHeight="1">
      <c r="A101" s="483">
        <v>4</v>
      </c>
      <c r="B101" s="484" t="s">
        <v>884</v>
      </c>
      <c r="C101" s="485"/>
      <c r="D101" s="485">
        <v>5</v>
      </c>
      <c r="E101" s="485">
        <v>5</v>
      </c>
      <c r="F101" s="485">
        <v>5</v>
      </c>
      <c r="G101" s="485">
        <v>5</v>
      </c>
      <c r="H101" s="485">
        <v>1</v>
      </c>
      <c r="I101" s="486">
        <f t="shared" si="14"/>
        <v>4.2</v>
      </c>
      <c r="J101" s="486">
        <v>5</v>
      </c>
      <c r="K101" s="486">
        <v>10</v>
      </c>
      <c r="L101" s="486">
        <v>10</v>
      </c>
      <c r="M101" s="487">
        <v>10</v>
      </c>
    </row>
    <row r="102" spans="1:13" ht="15.75" customHeight="1">
      <c r="A102" s="483">
        <v>5</v>
      </c>
      <c r="B102" s="484" t="s">
        <v>885</v>
      </c>
      <c r="C102" s="485"/>
      <c r="D102" s="485">
        <v>357</v>
      </c>
      <c r="E102" s="485">
        <v>388</v>
      </c>
      <c r="F102" s="485">
        <v>400</v>
      </c>
      <c r="G102" s="485">
        <v>400</v>
      </c>
      <c r="H102" s="485">
        <v>204</v>
      </c>
      <c r="I102" s="486">
        <f t="shared" si="14"/>
        <v>349.8</v>
      </c>
      <c r="J102" s="486">
        <v>180</v>
      </c>
      <c r="K102" s="486">
        <v>150</v>
      </c>
      <c r="L102" s="486">
        <v>160</v>
      </c>
      <c r="M102" s="487">
        <v>160</v>
      </c>
    </row>
    <row r="103" spans="1:13" ht="15.75" customHeight="1">
      <c r="A103" s="483">
        <v>6</v>
      </c>
      <c r="B103" s="484" t="s">
        <v>886</v>
      </c>
      <c r="C103" s="485"/>
      <c r="D103" s="485">
        <v>10</v>
      </c>
      <c r="E103" s="485">
        <v>10</v>
      </c>
      <c r="F103" s="485">
        <v>10</v>
      </c>
      <c r="G103" s="485">
        <v>10</v>
      </c>
      <c r="H103" s="485">
        <v>8</v>
      </c>
      <c r="I103" s="486">
        <f t="shared" si="14"/>
        <v>9.6</v>
      </c>
      <c r="J103" s="486">
        <v>13</v>
      </c>
      <c r="K103" s="486">
        <v>20</v>
      </c>
      <c r="L103" s="486">
        <v>20</v>
      </c>
      <c r="M103" s="487">
        <v>20</v>
      </c>
    </row>
    <row r="104" spans="1:13" ht="15.75" customHeight="1">
      <c r="A104" s="483">
        <v>7</v>
      </c>
      <c r="B104" s="484" t="s">
        <v>887</v>
      </c>
      <c r="C104" s="485"/>
      <c r="D104" s="485"/>
      <c r="E104" s="485"/>
      <c r="F104" s="485"/>
      <c r="G104" s="485"/>
      <c r="H104" s="485">
        <v>0</v>
      </c>
      <c r="I104" s="486">
        <f t="shared" si="14"/>
        <v>0</v>
      </c>
      <c r="J104" s="486"/>
      <c r="K104" s="486"/>
      <c r="L104" s="486"/>
      <c r="M104" s="487"/>
    </row>
    <row r="105" spans="1:13" ht="15.75" customHeight="1">
      <c r="A105" s="483">
        <v>8</v>
      </c>
      <c r="B105" s="484" t="s">
        <v>888</v>
      </c>
      <c r="C105" s="485"/>
      <c r="D105" s="485"/>
      <c r="E105" s="485"/>
      <c r="F105" s="485"/>
      <c r="G105" s="485"/>
      <c r="H105" s="485">
        <v>0</v>
      </c>
      <c r="I105" s="486">
        <f t="shared" si="14"/>
        <v>0</v>
      </c>
      <c r="J105" s="486"/>
      <c r="K105" s="486"/>
      <c r="L105" s="486"/>
      <c r="M105" s="487"/>
    </row>
    <row r="106" spans="1:13" ht="15.75" customHeight="1">
      <c r="A106" s="483">
        <v>9</v>
      </c>
      <c r="B106" s="484" t="s">
        <v>889</v>
      </c>
      <c r="C106" s="485"/>
      <c r="D106" s="485">
        <v>157</v>
      </c>
      <c r="E106" s="485">
        <v>170</v>
      </c>
      <c r="F106" s="485">
        <v>193</v>
      </c>
      <c r="G106" s="485">
        <v>200</v>
      </c>
      <c r="H106" s="485">
        <v>81</v>
      </c>
      <c r="I106" s="486">
        <f t="shared" si="14"/>
        <v>160.19999999999999</v>
      </c>
      <c r="J106" s="486">
        <v>106</v>
      </c>
      <c r="K106" s="486">
        <v>113</v>
      </c>
      <c r="L106" s="486">
        <v>127</v>
      </c>
      <c r="M106" s="487">
        <v>160</v>
      </c>
    </row>
    <row r="107" spans="1:13" ht="15.75" customHeight="1">
      <c r="A107" s="483">
        <v>10</v>
      </c>
      <c r="B107" s="484" t="s">
        <v>890</v>
      </c>
      <c r="C107" s="485"/>
      <c r="D107" s="485">
        <v>9</v>
      </c>
      <c r="E107" s="485">
        <v>9</v>
      </c>
      <c r="F107" s="485">
        <v>12</v>
      </c>
      <c r="G107" s="485">
        <v>12</v>
      </c>
      <c r="H107" s="485">
        <v>9</v>
      </c>
      <c r="I107" s="486">
        <f t="shared" si="14"/>
        <v>10.199999999999999</v>
      </c>
      <c r="J107" s="486">
        <v>14</v>
      </c>
      <c r="K107" s="486">
        <v>23</v>
      </c>
      <c r="L107" s="486">
        <v>30</v>
      </c>
      <c r="M107" s="487">
        <v>40</v>
      </c>
    </row>
    <row r="108" spans="1:13" ht="15.75" customHeight="1">
      <c r="A108" s="483">
        <v>11</v>
      </c>
      <c r="B108" s="484" t="s">
        <v>891</v>
      </c>
      <c r="C108" s="485"/>
      <c r="D108" s="485"/>
      <c r="E108" s="485"/>
      <c r="F108" s="485"/>
      <c r="G108" s="485"/>
      <c r="H108" s="485">
        <v>0</v>
      </c>
      <c r="I108" s="486">
        <f t="shared" si="14"/>
        <v>0</v>
      </c>
      <c r="J108" s="486">
        <v>30</v>
      </c>
      <c r="K108" s="486">
        <v>60</v>
      </c>
      <c r="L108" s="486">
        <v>90</v>
      </c>
      <c r="M108" s="487">
        <v>120</v>
      </c>
    </row>
    <row r="109" spans="1:13" ht="15.75" customHeight="1">
      <c r="A109" s="483">
        <v>12</v>
      </c>
      <c r="B109" s="484" t="s">
        <v>892</v>
      </c>
      <c r="C109" s="485"/>
      <c r="D109" s="485">
        <v>362</v>
      </c>
      <c r="E109" s="485">
        <v>393</v>
      </c>
      <c r="F109" s="485">
        <v>400</v>
      </c>
      <c r="G109" s="485">
        <v>400</v>
      </c>
      <c r="H109" s="485">
        <v>241</v>
      </c>
      <c r="I109" s="486">
        <f t="shared" si="14"/>
        <v>359.2</v>
      </c>
      <c r="J109" s="486">
        <v>234</v>
      </c>
      <c r="K109" s="486">
        <v>217</v>
      </c>
      <c r="L109" s="486">
        <v>214</v>
      </c>
      <c r="M109" s="487">
        <v>240</v>
      </c>
    </row>
    <row r="110" spans="1:13" ht="15.75" customHeight="1">
      <c r="A110" s="483">
        <v>13</v>
      </c>
      <c r="B110" s="484" t="s">
        <v>893</v>
      </c>
      <c r="C110" s="485"/>
      <c r="D110" s="485">
        <v>132</v>
      </c>
      <c r="E110" s="485">
        <v>182</v>
      </c>
      <c r="F110" s="485">
        <v>200</v>
      </c>
      <c r="G110" s="485">
        <v>200</v>
      </c>
      <c r="H110" s="485">
        <v>124</v>
      </c>
      <c r="I110" s="486">
        <f t="shared" si="14"/>
        <v>167.6</v>
      </c>
      <c r="J110" s="486">
        <v>127</v>
      </c>
      <c r="K110" s="486">
        <v>125</v>
      </c>
      <c r="L110" s="486">
        <v>133</v>
      </c>
      <c r="M110" s="487">
        <v>160</v>
      </c>
    </row>
    <row r="111" spans="1:13" ht="15.75" customHeight="1">
      <c r="A111" s="483">
        <v>14</v>
      </c>
      <c r="B111" s="484" t="s">
        <v>894</v>
      </c>
      <c r="C111" s="485"/>
      <c r="D111" s="485">
        <v>314</v>
      </c>
      <c r="E111" s="485">
        <v>320</v>
      </c>
      <c r="F111" s="485">
        <v>320</v>
      </c>
      <c r="G111" s="485">
        <v>320</v>
      </c>
      <c r="H111" s="485">
        <v>293</v>
      </c>
      <c r="I111" s="486">
        <f t="shared" si="14"/>
        <v>313.39999999999998</v>
      </c>
      <c r="J111" s="486">
        <v>296</v>
      </c>
      <c r="K111" s="486">
        <v>307</v>
      </c>
      <c r="L111" s="486">
        <v>318</v>
      </c>
      <c r="M111" s="487">
        <v>320</v>
      </c>
    </row>
    <row r="112" spans="1:13" ht="15.75" customHeight="1">
      <c r="A112" s="483">
        <v>15</v>
      </c>
      <c r="B112" s="484" t="s">
        <v>948</v>
      </c>
      <c r="C112" s="495"/>
      <c r="D112" s="495">
        <v>42</v>
      </c>
      <c r="E112" s="495"/>
      <c r="F112" s="495"/>
      <c r="G112" s="495"/>
      <c r="H112" s="495"/>
      <c r="I112" s="486">
        <f t="shared" si="14"/>
        <v>42</v>
      </c>
      <c r="J112" s="495"/>
      <c r="K112" s="495"/>
      <c r="L112" s="495"/>
      <c r="M112" s="495"/>
    </row>
    <row r="113" spans="1:13" ht="15.75" customHeight="1">
      <c r="A113" s="488" t="s">
        <v>700</v>
      </c>
      <c r="B113" s="488"/>
      <c r="C113" s="495"/>
      <c r="D113" s="495"/>
      <c r="E113" s="495"/>
      <c r="F113" s="495"/>
      <c r="G113" s="495"/>
      <c r="H113" s="495"/>
      <c r="I113" s="486"/>
      <c r="J113" s="495"/>
      <c r="K113" s="495"/>
      <c r="L113" s="495"/>
      <c r="M113" s="495"/>
    </row>
    <row r="114" spans="1:13" ht="15.75" customHeight="1">
      <c r="A114" s="497" t="s">
        <v>38</v>
      </c>
      <c r="B114" s="498"/>
      <c r="C114" s="499"/>
      <c r="D114" s="495"/>
      <c r="E114" s="495"/>
      <c r="F114" s="495"/>
      <c r="G114" s="495"/>
      <c r="H114" s="495">
        <v>0</v>
      </c>
      <c r="I114" s="500">
        <f>SUM(D114:H114)/COUNTA(D114:H114)</f>
        <v>0</v>
      </c>
      <c r="J114" s="496"/>
      <c r="K114" s="496"/>
      <c r="L114" s="496"/>
      <c r="M114" s="501"/>
    </row>
    <row r="115" spans="1:13" ht="15.75" customHeight="1"/>
    <row r="116" spans="1:13" ht="15.75" customHeight="1"/>
    <row r="117" spans="1:13" ht="15.75" customHeight="1"/>
    <row r="118" spans="1:13" ht="15.75" customHeight="1"/>
    <row r="119" spans="1:13" ht="15.75" customHeight="1"/>
    <row r="120" spans="1:13" ht="15.75" customHeight="1"/>
    <row r="121" spans="1:13" ht="15.75" customHeight="1"/>
    <row r="122" spans="1:13" ht="15.75" customHeight="1"/>
    <row r="123" spans="1:13" ht="15.75" customHeight="1"/>
    <row r="124" spans="1:13" ht="15.75" customHeight="1"/>
    <row r="125" spans="1:13" ht="15.75" customHeight="1"/>
    <row r="126" spans="1:13" ht="15.75" customHeight="1"/>
    <row r="127" spans="1:13" ht="15.75" customHeight="1"/>
    <row r="128" spans="1:13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</sheetData>
  <mergeCells count="5">
    <mergeCell ref="A4:B4"/>
    <mergeCell ref="C2:M2"/>
    <mergeCell ref="A1:M1"/>
    <mergeCell ref="A2:A3"/>
    <mergeCell ref="B2:B3"/>
  </mergeCells>
  <pageMargins left="0.7" right="0.7" top="0.75" bottom="0.75" header="0" footer="0"/>
  <pageSetup paperSize="9" scale="4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175"/>
  <sheetViews>
    <sheetView tabSelected="1" view="pageBreakPreview" topLeftCell="A94" zoomScale="85" zoomScaleNormal="110" zoomScaleSheetLayoutView="85" workbookViewId="0">
      <selection activeCell="A123" sqref="A123"/>
    </sheetView>
  </sheetViews>
  <sheetFormatPr defaultColWidth="14.42578125" defaultRowHeight="21"/>
  <cols>
    <col min="1" max="1" width="74.140625" style="519" bestFit="1" customWidth="1"/>
    <col min="2" max="2" width="8" style="519" hidden="1" customWidth="1"/>
    <col min="3" max="7" width="8.7109375" style="519" customWidth="1"/>
    <col min="8" max="8" width="12.28515625" style="519" customWidth="1"/>
    <col min="9" max="25" width="8.7109375" style="519" customWidth="1"/>
    <col min="26" max="16384" width="14.42578125" style="519"/>
  </cols>
  <sheetData>
    <row r="1" spans="1:13">
      <c r="J1" s="665" t="s">
        <v>2496</v>
      </c>
      <c r="K1" s="665"/>
      <c r="L1" s="665"/>
    </row>
    <row r="2" spans="1:13" ht="24" customHeight="1">
      <c r="A2" s="670" t="s">
        <v>904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L2" s="670"/>
    </row>
    <row r="3" spans="1:13" ht="24" customHeight="1">
      <c r="A3" s="671" t="s">
        <v>2497</v>
      </c>
      <c r="B3" s="671"/>
      <c r="C3" s="671"/>
      <c r="D3" s="671"/>
      <c r="E3" s="671"/>
      <c r="F3" s="671"/>
      <c r="G3" s="671"/>
      <c r="H3" s="671"/>
      <c r="I3" s="671"/>
      <c r="J3" s="671"/>
      <c r="K3" s="671"/>
      <c r="L3" s="671"/>
    </row>
    <row r="4" spans="1:13">
      <c r="A4" s="543"/>
      <c r="B4" s="543"/>
      <c r="C4" s="543"/>
      <c r="D4" s="543"/>
      <c r="E4" s="543"/>
      <c r="F4" s="543"/>
      <c r="G4" s="543"/>
      <c r="H4" s="543"/>
      <c r="I4" s="543"/>
      <c r="J4" s="543"/>
      <c r="K4" s="543"/>
      <c r="L4" s="543"/>
    </row>
    <row r="5" spans="1:13">
      <c r="A5" s="666" t="s">
        <v>2498</v>
      </c>
      <c r="B5" s="668" t="s">
        <v>905</v>
      </c>
      <c r="C5" s="669"/>
      <c r="D5" s="669"/>
      <c r="E5" s="669"/>
      <c r="F5" s="669"/>
      <c r="G5" s="669"/>
      <c r="H5" s="669"/>
      <c r="I5" s="669"/>
      <c r="J5" s="669"/>
      <c r="K5" s="669"/>
      <c r="L5" s="669"/>
      <c r="M5" s="592"/>
    </row>
    <row r="6" spans="1:13" ht="63">
      <c r="A6" s="667"/>
      <c r="B6" s="520" t="s">
        <v>906</v>
      </c>
      <c r="C6" s="520" t="s">
        <v>907</v>
      </c>
      <c r="D6" s="520" t="s">
        <v>908</v>
      </c>
      <c r="E6" s="520" t="s">
        <v>909</v>
      </c>
      <c r="F6" s="520" t="s">
        <v>910</v>
      </c>
      <c r="G6" s="520" t="s">
        <v>911</v>
      </c>
      <c r="H6" s="521" t="s">
        <v>912</v>
      </c>
      <c r="I6" s="520" t="s">
        <v>913</v>
      </c>
      <c r="J6" s="520" t="s">
        <v>914</v>
      </c>
      <c r="K6" s="520" t="s">
        <v>915</v>
      </c>
      <c r="L6" s="520" t="s">
        <v>916</v>
      </c>
      <c r="M6" s="592"/>
    </row>
    <row r="7" spans="1:13" s="574" customFormat="1">
      <c r="A7" s="602" t="s">
        <v>2489</v>
      </c>
      <c r="B7" s="603">
        <f t="shared" ref="B7:L7" si="0">B8+B46+B60+B86+B111+B139+B162</f>
        <v>0</v>
      </c>
      <c r="C7" s="603">
        <f t="shared" si="0"/>
        <v>11843</v>
      </c>
      <c r="D7" s="603">
        <f t="shared" si="0"/>
        <v>11880</v>
      </c>
      <c r="E7" s="603">
        <f t="shared" si="0"/>
        <v>11411</v>
      </c>
      <c r="F7" s="603">
        <f t="shared" si="0"/>
        <v>10915</v>
      </c>
      <c r="G7" s="603">
        <f t="shared" si="0"/>
        <v>8047</v>
      </c>
      <c r="H7" s="603">
        <f t="shared" si="0"/>
        <v>10826.400000000001</v>
      </c>
      <c r="I7" s="603">
        <f t="shared" si="0"/>
        <v>2732</v>
      </c>
      <c r="J7" s="603">
        <f t="shared" si="0"/>
        <v>2757</v>
      </c>
      <c r="K7" s="603">
        <f t="shared" si="0"/>
        <v>2787</v>
      </c>
      <c r="L7" s="603">
        <f t="shared" si="0"/>
        <v>2796</v>
      </c>
      <c r="M7" s="593"/>
    </row>
    <row r="8" spans="1:13" s="522" customFormat="1">
      <c r="A8" s="604" t="s">
        <v>2490</v>
      </c>
      <c r="B8" s="605">
        <f t="shared" ref="B8:L8" si="1">SUM(B9+B15+B17+B27+B29+B31+B33+B35+B36+B38+B40+B42)</f>
        <v>0</v>
      </c>
      <c r="C8" s="605">
        <f t="shared" si="1"/>
        <v>3810</v>
      </c>
      <c r="D8" s="605">
        <f t="shared" si="1"/>
        <v>3469</v>
      </c>
      <c r="E8" s="605">
        <f t="shared" si="1"/>
        <v>2561</v>
      </c>
      <c r="F8" s="605">
        <f t="shared" si="1"/>
        <v>2336</v>
      </c>
      <c r="G8" s="605">
        <f t="shared" si="1"/>
        <v>1482</v>
      </c>
      <c r="H8" s="605">
        <f t="shared" si="1"/>
        <v>2738.8</v>
      </c>
      <c r="I8" s="605">
        <f t="shared" si="1"/>
        <v>540</v>
      </c>
      <c r="J8" s="605">
        <f t="shared" si="1"/>
        <v>540</v>
      </c>
      <c r="K8" s="605">
        <f t="shared" si="1"/>
        <v>540</v>
      </c>
      <c r="L8" s="605">
        <f t="shared" si="1"/>
        <v>540</v>
      </c>
      <c r="M8" s="594"/>
    </row>
    <row r="9" spans="1:13" s="523" customFormat="1" ht="18.75">
      <c r="A9" s="606" t="s">
        <v>61</v>
      </c>
      <c r="B9" s="607">
        <f>SUM(B10:B14)</f>
        <v>0</v>
      </c>
      <c r="C9" s="607">
        <f t="shared" ref="C9:F9" si="2">SUM(C10:C14)</f>
        <v>16</v>
      </c>
      <c r="D9" s="607">
        <f t="shared" si="2"/>
        <v>11</v>
      </c>
      <c r="E9" s="607">
        <f t="shared" si="2"/>
        <v>12</v>
      </c>
      <c r="F9" s="607">
        <f t="shared" si="2"/>
        <v>10</v>
      </c>
      <c r="G9" s="607">
        <f>SUM(G10:G14)</f>
        <v>7</v>
      </c>
      <c r="H9" s="607">
        <f t="shared" ref="H9:L9" si="3">SUM(H10:H14)</f>
        <v>18.399999999999999</v>
      </c>
      <c r="I9" s="607">
        <f t="shared" si="3"/>
        <v>0</v>
      </c>
      <c r="J9" s="607">
        <f t="shared" si="3"/>
        <v>0</v>
      </c>
      <c r="K9" s="607">
        <f t="shared" si="3"/>
        <v>0</v>
      </c>
      <c r="L9" s="607">
        <f t="shared" si="3"/>
        <v>0</v>
      </c>
      <c r="M9" s="595"/>
    </row>
    <row r="10" spans="1:13">
      <c r="A10" s="550" t="s">
        <v>2500</v>
      </c>
      <c r="B10" s="524">
        <v>0</v>
      </c>
      <c r="C10" s="524">
        <v>0</v>
      </c>
      <c r="D10" s="524">
        <v>0</v>
      </c>
      <c r="E10" s="524">
        <v>0</v>
      </c>
      <c r="F10" s="524">
        <v>0</v>
      </c>
      <c r="G10" s="524">
        <v>0</v>
      </c>
      <c r="H10" s="525">
        <f>IFERROR(SUM(B10:G10)/COUNTIF(C10:G10,"&gt;0"),0)</f>
        <v>0</v>
      </c>
      <c r="I10" s="525">
        <v>0</v>
      </c>
      <c r="J10" s="525">
        <v>0</v>
      </c>
      <c r="K10" s="525">
        <v>0</v>
      </c>
      <c r="L10" s="525">
        <v>0</v>
      </c>
      <c r="M10" s="592"/>
    </row>
    <row r="11" spans="1:13">
      <c r="A11" s="551" t="s">
        <v>2501</v>
      </c>
      <c r="B11" s="524">
        <v>0</v>
      </c>
      <c r="C11" s="524">
        <v>0</v>
      </c>
      <c r="D11" s="524">
        <v>0</v>
      </c>
      <c r="E11" s="524">
        <v>0</v>
      </c>
      <c r="F11" s="524">
        <v>0</v>
      </c>
      <c r="G11" s="526">
        <v>0</v>
      </c>
      <c r="H11" s="525">
        <f t="shared" ref="H11:H74" si="4">IFERROR(SUM(B11:G11)/COUNTIF(C11:G11,"&gt;0"),0)</f>
        <v>0</v>
      </c>
      <c r="I11" s="527">
        <v>0</v>
      </c>
      <c r="J11" s="527">
        <v>0</v>
      </c>
      <c r="K11" s="527">
        <v>0</v>
      </c>
      <c r="L11" s="528">
        <v>0</v>
      </c>
      <c r="M11" s="592"/>
    </row>
    <row r="12" spans="1:13">
      <c r="A12" s="551" t="s">
        <v>2502</v>
      </c>
      <c r="B12" s="526">
        <v>0</v>
      </c>
      <c r="C12" s="526">
        <v>0</v>
      </c>
      <c r="D12" s="526">
        <v>4</v>
      </c>
      <c r="E12" s="526">
        <v>0</v>
      </c>
      <c r="F12" s="526">
        <v>0</v>
      </c>
      <c r="G12" s="526"/>
      <c r="H12" s="525">
        <f t="shared" si="4"/>
        <v>4</v>
      </c>
      <c r="I12" s="527">
        <v>0</v>
      </c>
      <c r="J12" s="527">
        <v>0</v>
      </c>
      <c r="K12" s="527">
        <v>0</v>
      </c>
      <c r="L12" s="528">
        <v>0</v>
      </c>
      <c r="M12" s="592"/>
    </row>
    <row r="13" spans="1:13">
      <c r="A13" s="551" t="s">
        <v>2503</v>
      </c>
      <c r="B13" s="526">
        <v>0</v>
      </c>
      <c r="C13" s="526">
        <v>5</v>
      </c>
      <c r="D13" s="526">
        <v>0</v>
      </c>
      <c r="E13" s="526">
        <v>0</v>
      </c>
      <c r="F13" s="526">
        <v>0</v>
      </c>
      <c r="G13" s="526">
        <v>0</v>
      </c>
      <c r="H13" s="525">
        <f t="shared" si="4"/>
        <v>5</v>
      </c>
      <c r="I13" s="527">
        <v>0</v>
      </c>
      <c r="J13" s="527">
        <v>0</v>
      </c>
      <c r="K13" s="527">
        <v>0</v>
      </c>
      <c r="L13" s="528">
        <v>0</v>
      </c>
      <c r="M13" s="592"/>
    </row>
    <row r="14" spans="1:13" s="579" customFormat="1">
      <c r="A14" s="575" t="s">
        <v>2504</v>
      </c>
      <c r="B14" s="576">
        <v>0</v>
      </c>
      <c r="C14" s="576">
        <f>5+6</f>
        <v>11</v>
      </c>
      <c r="D14" s="576">
        <f>2+5</f>
        <v>7</v>
      </c>
      <c r="E14" s="576">
        <v>12</v>
      </c>
      <c r="F14" s="576">
        <v>10</v>
      </c>
      <c r="G14" s="576">
        <v>7</v>
      </c>
      <c r="H14" s="577">
        <f t="shared" si="4"/>
        <v>9.4</v>
      </c>
      <c r="I14" s="577">
        <v>0</v>
      </c>
      <c r="J14" s="577">
        <v>0</v>
      </c>
      <c r="K14" s="577">
        <v>0</v>
      </c>
      <c r="L14" s="578">
        <v>0</v>
      </c>
      <c r="M14" s="596"/>
    </row>
    <row r="15" spans="1:13" s="523" customFormat="1" ht="18.75">
      <c r="A15" s="606" t="s">
        <v>2483</v>
      </c>
      <c r="B15" s="607">
        <f>SUM(B16)</f>
        <v>0</v>
      </c>
      <c r="C15" s="607">
        <f t="shared" ref="C15:L15" si="5">SUM(C16)</f>
        <v>0</v>
      </c>
      <c r="D15" s="607">
        <f t="shared" si="5"/>
        <v>0</v>
      </c>
      <c r="E15" s="607">
        <f t="shared" si="5"/>
        <v>0</v>
      </c>
      <c r="F15" s="607">
        <f t="shared" si="5"/>
        <v>0</v>
      </c>
      <c r="G15" s="607">
        <f t="shared" si="5"/>
        <v>0</v>
      </c>
      <c r="H15" s="607">
        <f t="shared" si="4"/>
        <v>0</v>
      </c>
      <c r="I15" s="607">
        <f t="shared" si="5"/>
        <v>0</v>
      </c>
      <c r="J15" s="607">
        <f t="shared" si="5"/>
        <v>0</v>
      </c>
      <c r="K15" s="607">
        <f t="shared" si="5"/>
        <v>0</v>
      </c>
      <c r="L15" s="607">
        <f t="shared" si="5"/>
        <v>0</v>
      </c>
      <c r="M15" s="595"/>
    </row>
    <row r="16" spans="1:13">
      <c r="A16" s="553" t="s">
        <v>2505</v>
      </c>
      <c r="B16" s="544">
        <v>0</v>
      </c>
      <c r="C16" s="544">
        <v>0</v>
      </c>
      <c r="D16" s="544">
        <v>0</v>
      </c>
      <c r="E16" s="544">
        <v>0</v>
      </c>
      <c r="F16" s="544">
        <v>0</v>
      </c>
      <c r="G16" s="544">
        <v>0</v>
      </c>
      <c r="H16" s="545">
        <f t="shared" si="4"/>
        <v>0</v>
      </c>
      <c r="I16" s="545">
        <v>0</v>
      </c>
      <c r="J16" s="545">
        <v>0</v>
      </c>
      <c r="K16" s="545">
        <v>0</v>
      </c>
      <c r="L16" s="546">
        <v>0</v>
      </c>
      <c r="M16" s="592"/>
    </row>
    <row r="17" spans="1:17" s="523" customFormat="1" ht="18.75">
      <c r="A17" s="606" t="s">
        <v>158</v>
      </c>
      <c r="B17" s="607">
        <f>SUM(B18:B26)</f>
        <v>0</v>
      </c>
      <c r="C17" s="607">
        <f t="shared" ref="C17:L17" si="6">SUM(C18:C26)</f>
        <v>1027</v>
      </c>
      <c r="D17" s="607">
        <f t="shared" si="6"/>
        <v>1088</v>
      </c>
      <c r="E17" s="607">
        <f t="shared" si="6"/>
        <v>758</v>
      </c>
      <c r="F17" s="607">
        <f t="shared" si="6"/>
        <v>709</v>
      </c>
      <c r="G17" s="607">
        <f t="shared" si="6"/>
        <v>460</v>
      </c>
      <c r="H17" s="607">
        <f t="shared" si="4"/>
        <v>808.4</v>
      </c>
      <c r="I17" s="607">
        <f t="shared" si="6"/>
        <v>180</v>
      </c>
      <c r="J17" s="607">
        <f t="shared" si="6"/>
        <v>180</v>
      </c>
      <c r="K17" s="607">
        <f t="shared" si="6"/>
        <v>180</v>
      </c>
      <c r="L17" s="607">
        <f t="shared" si="6"/>
        <v>180</v>
      </c>
      <c r="M17" s="595"/>
    </row>
    <row r="18" spans="1:17">
      <c r="A18" s="554" t="s">
        <v>2506</v>
      </c>
      <c r="B18" s="547">
        <v>0</v>
      </c>
      <c r="C18" s="547">
        <v>223</v>
      </c>
      <c r="D18" s="547">
        <v>265</v>
      </c>
      <c r="E18" s="547">
        <v>186</v>
      </c>
      <c r="F18" s="547">
        <v>133</v>
      </c>
      <c r="G18" s="547">
        <v>50</v>
      </c>
      <c r="H18" s="548">
        <f t="shared" si="4"/>
        <v>171.4</v>
      </c>
      <c r="I18" s="548">
        <v>0</v>
      </c>
      <c r="J18" s="548">
        <v>0</v>
      </c>
      <c r="K18" s="548">
        <v>0</v>
      </c>
      <c r="L18" s="549">
        <v>0</v>
      </c>
      <c r="M18" s="592"/>
    </row>
    <row r="19" spans="1:17">
      <c r="A19" s="551" t="s">
        <v>2507</v>
      </c>
      <c r="B19" s="526">
        <v>0</v>
      </c>
      <c r="C19" s="526">
        <v>349</v>
      </c>
      <c r="D19" s="526">
        <v>291</v>
      </c>
      <c r="E19" s="526">
        <v>198</v>
      </c>
      <c r="F19" s="526">
        <v>186</v>
      </c>
      <c r="G19" s="526">
        <v>134</v>
      </c>
      <c r="H19" s="527">
        <f t="shared" si="4"/>
        <v>231.6</v>
      </c>
      <c r="I19" s="527">
        <v>60</v>
      </c>
      <c r="J19" s="527">
        <v>60</v>
      </c>
      <c r="K19" s="527">
        <v>60</v>
      </c>
      <c r="L19" s="528">
        <v>60</v>
      </c>
      <c r="M19" s="592"/>
    </row>
    <row r="20" spans="1:17" s="559" customFormat="1">
      <c r="A20" s="555" t="s">
        <v>2508</v>
      </c>
      <c r="B20" s="556">
        <v>0</v>
      </c>
      <c r="C20" s="556">
        <v>73</v>
      </c>
      <c r="D20" s="556">
        <v>118</v>
      </c>
      <c r="E20" s="556">
        <v>141</v>
      </c>
      <c r="F20" s="556">
        <v>132</v>
      </c>
      <c r="G20" s="556">
        <v>122</v>
      </c>
      <c r="H20" s="557">
        <f t="shared" si="4"/>
        <v>117.2</v>
      </c>
      <c r="I20" s="557">
        <v>30</v>
      </c>
      <c r="J20" s="557">
        <v>30</v>
      </c>
      <c r="K20" s="557">
        <v>30</v>
      </c>
      <c r="L20" s="558">
        <v>30</v>
      </c>
      <c r="M20" s="597" t="s">
        <v>2499</v>
      </c>
    </row>
    <row r="21" spans="1:17">
      <c r="A21" s="551" t="s">
        <v>2509</v>
      </c>
      <c r="B21" s="526">
        <v>0</v>
      </c>
      <c r="C21" s="526">
        <v>74</v>
      </c>
      <c r="D21" s="526">
        <v>72</v>
      </c>
      <c r="E21" s="526">
        <v>27</v>
      </c>
      <c r="F21" s="526">
        <v>26</v>
      </c>
      <c r="G21" s="526">
        <v>0</v>
      </c>
      <c r="H21" s="527">
        <f t="shared" si="4"/>
        <v>49.75</v>
      </c>
      <c r="I21" s="527">
        <v>30</v>
      </c>
      <c r="J21" s="527">
        <v>30</v>
      </c>
      <c r="K21" s="527">
        <v>30</v>
      </c>
      <c r="L21" s="528">
        <v>30</v>
      </c>
      <c r="M21" s="592"/>
    </row>
    <row r="22" spans="1:17">
      <c r="A22" s="551" t="s">
        <v>2510</v>
      </c>
      <c r="B22" s="526">
        <v>0</v>
      </c>
      <c r="C22" s="526">
        <v>85</v>
      </c>
      <c r="D22" s="526">
        <v>85</v>
      </c>
      <c r="E22" s="526">
        <v>41</v>
      </c>
      <c r="F22" s="526">
        <v>75</v>
      </c>
      <c r="G22" s="526">
        <v>61</v>
      </c>
      <c r="H22" s="527">
        <f t="shared" si="4"/>
        <v>69.400000000000006</v>
      </c>
      <c r="I22" s="527">
        <v>30</v>
      </c>
      <c r="J22" s="527">
        <v>30</v>
      </c>
      <c r="K22" s="527">
        <v>30</v>
      </c>
      <c r="L22" s="528">
        <v>30</v>
      </c>
      <c r="M22" s="592"/>
    </row>
    <row r="23" spans="1:17">
      <c r="A23" s="551" t="s">
        <v>2511</v>
      </c>
      <c r="B23" s="526">
        <v>0</v>
      </c>
      <c r="C23" s="526">
        <v>203</v>
      </c>
      <c r="D23" s="526">
        <v>241</v>
      </c>
      <c r="E23" s="526">
        <v>162</v>
      </c>
      <c r="F23" s="526">
        <v>154</v>
      </c>
      <c r="G23" s="526">
        <v>93</v>
      </c>
      <c r="H23" s="527">
        <f t="shared" si="4"/>
        <v>170.6</v>
      </c>
      <c r="I23" s="527">
        <v>30</v>
      </c>
      <c r="J23" s="527">
        <v>30</v>
      </c>
      <c r="K23" s="527">
        <v>30</v>
      </c>
      <c r="L23" s="528">
        <v>30</v>
      </c>
      <c r="M23" s="592"/>
    </row>
    <row r="24" spans="1:17" s="559" customFormat="1">
      <c r="A24" s="626" t="s">
        <v>2512</v>
      </c>
      <c r="B24" s="627">
        <v>0</v>
      </c>
      <c r="C24" s="627">
        <v>20</v>
      </c>
      <c r="D24" s="627">
        <v>0</v>
      </c>
      <c r="E24" s="627">
        <v>0</v>
      </c>
      <c r="F24" s="627">
        <v>0</v>
      </c>
      <c r="G24" s="627"/>
      <c r="H24" s="628">
        <f t="shared" si="4"/>
        <v>20</v>
      </c>
      <c r="I24" s="628">
        <v>0</v>
      </c>
      <c r="J24" s="628">
        <v>0</v>
      </c>
      <c r="K24" s="628">
        <v>0</v>
      </c>
      <c r="L24" s="629">
        <v>0</v>
      </c>
      <c r="M24" s="597"/>
    </row>
    <row r="25" spans="1:17">
      <c r="A25" s="553" t="s">
        <v>2513</v>
      </c>
      <c r="B25" s="544">
        <v>0</v>
      </c>
      <c r="C25" s="544">
        <v>0</v>
      </c>
      <c r="D25" s="544">
        <v>16</v>
      </c>
      <c r="E25" s="544">
        <v>3</v>
      </c>
      <c r="F25" s="544">
        <v>3</v>
      </c>
      <c r="G25" s="544">
        <v>0</v>
      </c>
      <c r="H25" s="545">
        <f t="shared" si="4"/>
        <v>7.333333333333333</v>
      </c>
      <c r="I25" s="545">
        <v>0</v>
      </c>
      <c r="J25" s="545">
        <v>0</v>
      </c>
      <c r="K25" s="545">
        <v>0</v>
      </c>
      <c r="L25" s="546">
        <v>0</v>
      </c>
      <c r="M25" s="592"/>
    </row>
    <row r="26" spans="1:17">
      <c r="A26" s="551" t="s">
        <v>2514</v>
      </c>
      <c r="B26" s="526">
        <v>0</v>
      </c>
      <c r="C26" s="526">
        <v>0</v>
      </c>
      <c r="D26" s="526">
        <v>0</v>
      </c>
      <c r="E26" s="526">
        <v>0</v>
      </c>
      <c r="F26" s="526">
        <v>0</v>
      </c>
      <c r="G26" s="526">
        <v>0</v>
      </c>
      <c r="H26" s="527">
        <f t="shared" si="4"/>
        <v>0</v>
      </c>
      <c r="I26" s="527">
        <v>0</v>
      </c>
      <c r="J26" s="527">
        <v>0</v>
      </c>
      <c r="K26" s="527">
        <v>0</v>
      </c>
      <c r="L26" s="528">
        <v>0</v>
      </c>
      <c r="M26" s="592"/>
    </row>
    <row r="27" spans="1:17" s="523" customFormat="1" ht="18.75">
      <c r="A27" s="606" t="s">
        <v>2484</v>
      </c>
      <c r="B27" s="607">
        <f>SUM(B28)</f>
        <v>0</v>
      </c>
      <c r="C27" s="607">
        <f t="shared" ref="C27:L27" si="7">SUM(C28)</f>
        <v>398</v>
      </c>
      <c r="D27" s="607">
        <f t="shared" si="7"/>
        <v>329</v>
      </c>
      <c r="E27" s="607">
        <f t="shared" si="7"/>
        <v>233</v>
      </c>
      <c r="F27" s="607">
        <f t="shared" si="7"/>
        <v>207</v>
      </c>
      <c r="G27" s="607">
        <f t="shared" si="7"/>
        <v>131</v>
      </c>
      <c r="H27" s="607">
        <f t="shared" si="4"/>
        <v>259.60000000000002</v>
      </c>
      <c r="I27" s="607">
        <f t="shared" si="7"/>
        <v>30</v>
      </c>
      <c r="J27" s="607">
        <f t="shared" si="7"/>
        <v>30</v>
      </c>
      <c r="K27" s="607">
        <f t="shared" si="7"/>
        <v>30</v>
      </c>
      <c r="L27" s="607">
        <f t="shared" si="7"/>
        <v>30</v>
      </c>
      <c r="M27" s="595"/>
    </row>
    <row r="28" spans="1:17">
      <c r="A28" s="608" t="s">
        <v>2515</v>
      </c>
      <c r="B28" s="609">
        <v>0</v>
      </c>
      <c r="C28" s="609">
        <v>398</v>
      </c>
      <c r="D28" s="609">
        <v>329</v>
      </c>
      <c r="E28" s="609">
        <v>233</v>
      </c>
      <c r="F28" s="609">
        <v>207</v>
      </c>
      <c r="G28" s="609">
        <v>131</v>
      </c>
      <c r="H28" s="610">
        <f t="shared" si="4"/>
        <v>259.60000000000002</v>
      </c>
      <c r="I28" s="610">
        <v>30</v>
      </c>
      <c r="J28" s="610">
        <v>30</v>
      </c>
      <c r="K28" s="610">
        <v>30</v>
      </c>
      <c r="L28" s="611">
        <v>30</v>
      </c>
      <c r="M28" s="592"/>
      <c r="Q28" s="519" t="s">
        <v>2482</v>
      </c>
    </row>
    <row r="29" spans="1:17" s="523" customFormat="1" ht="18.75">
      <c r="A29" s="606" t="s">
        <v>86</v>
      </c>
      <c r="B29" s="607">
        <f>SUM(B30)</f>
        <v>0</v>
      </c>
      <c r="C29" s="607">
        <f t="shared" ref="C29:L29" si="8">SUM(C30)</f>
        <v>189</v>
      </c>
      <c r="D29" s="607">
        <f t="shared" si="8"/>
        <v>224</v>
      </c>
      <c r="E29" s="607">
        <f t="shared" si="8"/>
        <v>210</v>
      </c>
      <c r="F29" s="607">
        <f t="shared" si="8"/>
        <v>149</v>
      </c>
      <c r="G29" s="607">
        <f t="shared" si="8"/>
        <v>61</v>
      </c>
      <c r="H29" s="607">
        <f t="shared" si="4"/>
        <v>166.6</v>
      </c>
      <c r="I29" s="607">
        <f t="shared" si="8"/>
        <v>30</v>
      </c>
      <c r="J29" s="607">
        <f t="shared" si="8"/>
        <v>30</v>
      </c>
      <c r="K29" s="607">
        <f t="shared" si="8"/>
        <v>30</v>
      </c>
      <c r="L29" s="607">
        <f t="shared" si="8"/>
        <v>30</v>
      </c>
      <c r="M29" s="595"/>
    </row>
    <row r="30" spans="1:17">
      <c r="A30" s="608" t="s">
        <v>2516</v>
      </c>
      <c r="B30" s="609">
        <v>0</v>
      </c>
      <c r="C30" s="609">
        <v>189</v>
      </c>
      <c r="D30" s="609">
        <v>224</v>
      </c>
      <c r="E30" s="609">
        <v>210</v>
      </c>
      <c r="F30" s="609">
        <v>149</v>
      </c>
      <c r="G30" s="609">
        <v>61</v>
      </c>
      <c r="H30" s="610">
        <f t="shared" si="4"/>
        <v>166.6</v>
      </c>
      <c r="I30" s="610">
        <v>30</v>
      </c>
      <c r="J30" s="610">
        <v>30</v>
      </c>
      <c r="K30" s="610">
        <v>30</v>
      </c>
      <c r="L30" s="611">
        <v>30</v>
      </c>
      <c r="M30" s="592"/>
    </row>
    <row r="31" spans="1:17" s="523" customFormat="1" ht="18.75">
      <c r="A31" s="606" t="s">
        <v>2485</v>
      </c>
      <c r="B31" s="607">
        <f>SUM(B32)</f>
        <v>0</v>
      </c>
      <c r="C31" s="607">
        <f t="shared" ref="C31:L31" si="9">SUM(C32)</f>
        <v>377</v>
      </c>
      <c r="D31" s="607">
        <f t="shared" si="9"/>
        <v>331</v>
      </c>
      <c r="E31" s="607">
        <f t="shared" si="9"/>
        <v>244</v>
      </c>
      <c r="F31" s="607">
        <f t="shared" si="9"/>
        <v>216</v>
      </c>
      <c r="G31" s="607">
        <f t="shared" si="9"/>
        <v>138</v>
      </c>
      <c r="H31" s="607">
        <f t="shared" si="4"/>
        <v>261.2</v>
      </c>
      <c r="I31" s="607">
        <f t="shared" si="9"/>
        <v>30</v>
      </c>
      <c r="J31" s="607">
        <f t="shared" si="9"/>
        <v>30</v>
      </c>
      <c r="K31" s="607">
        <f t="shared" si="9"/>
        <v>30</v>
      </c>
      <c r="L31" s="607">
        <f t="shared" si="9"/>
        <v>30</v>
      </c>
      <c r="M31" s="595"/>
    </row>
    <row r="32" spans="1:17">
      <c r="A32" s="608" t="s">
        <v>2517</v>
      </c>
      <c r="B32" s="609">
        <v>0</v>
      </c>
      <c r="C32" s="609">
        <v>377</v>
      </c>
      <c r="D32" s="609">
        <v>331</v>
      </c>
      <c r="E32" s="609">
        <v>244</v>
      </c>
      <c r="F32" s="609">
        <v>216</v>
      </c>
      <c r="G32" s="609">
        <v>138</v>
      </c>
      <c r="H32" s="610">
        <f t="shared" si="4"/>
        <v>261.2</v>
      </c>
      <c r="I32" s="610">
        <v>30</v>
      </c>
      <c r="J32" s="610">
        <v>30</v>
      </c>
      <c r="K32" s="610">
        <v>30</v>
      </c>
      <c r="L32" s="611">
        <v>30</v>
      </c>
      <c r="M32" s="592"/>
    </row>
    <row r="33" spans="1:13" s="523" customFormat="1" ht="18.75">
      <c r="A33" s="606" t="s">
        <v>118</v>
      </c>
      <c r="B33" s="607">
        <f>SUM(B34)</f>
        <v>0</v>
      </c>
      <c r="C33" s="607">
        <f t="shared" ref="C33:L33" si="10">SUM(C34)</f>
        <v>297</v>
      </c>
      <c r="D33" s="607">
        <f t="shared" si="10"/>
        <v>239</v>
      </c>
      <c r="E33" s="607">
        <f t="shared" si="10"/>
        <v>209</v>
      </c>
      <c r="F33" s="607">
        <f t="shared" si="10"/>
        <v>197</v>
      </c>
      <c r="G33" s="607">
        <f t="shared" si="10"/>
        <v>142</v>
      </c>
      <c r="H33" s="607">
        <f t="shared" si="4"/>
        <v>216.8</v>
      </c>
      <c r="I33" s="607">
        <f t="shared" si="10"/>
        <v>30</v>
      </c>
      <c r="J33" s="607">
        <f t="shared" si="10"/>
        <v>30</v>
      </c>
      <c r="K33" s="607">
        <f t="shared" si="10"/>
        <v>30</v>
      </c>
      <c r="L33" s="607">
        <f t="shared" si="10"/>
        <v>30</v>
      </c>
      <c r="M33" s="595"/>
    </row>
    <row r="34" spans="1:13">
      <c r="A34" s="608" t="s">
        <v>2518</v>
      </c>
      <c r="B34" s="609">
        <v>0</v>
      </c>
      <c r="C34" s="609">
        <v>297</v>
      </c>
      <c r="D34" s="609">
        <v>239</v>
      </c>
      <c r="E34" s="609">
        <v>209</v>
      </c>
      <c r="F34" s="609">
        <v>197</v>
      </c>
      <c r="G34" s="609">
        <v>142</v>
      </c>
      <c r="H34" s="610">
        <f t="shared" si="4"/>
        <v>216.8</v>
      </c>
      <c r="I34" s="610">
        <v>30</v>
      </c>
      <c r="J34" s="610">
        <v>30</v>
      </c>
      <c r="K34" s="610">
        <v>30</v>
      </c>
      <c r="L34" s="611">
        <v>30</v>
      </c>
      <c r="M34" s="592"/>
    </row>
    <row r="35" spans="1:13" s="523" customFormat="1" ht="18.75">
      <c r="A35" s="606" t="s">
        <v>108</v>
      </c>
      <c r="B35" s="607">
        <v>0</v>
      </c>
      <c r="C35" s="607">
        <v>0</v>
      </c>
      <c r="D35" s="607">
        <v>0</v>
      </c>
      <c r="E35" s="607">
        <v>0</v>
      </c>
      <c r="F35" s="607">
        <v>0</v>
      </c>
      <c r="G35" s="607">
        <v>0</v>
      </c>
      <c r="H35" s="607">
        <f t="shared" si="4"/>
        <v>0</v>
      </c>
      <c r="I35" s="607">
        <v>0</v>
      </c>
      <c r="J35" s="607">
        <v>0</v>
      </c>
      <c r="K35" s="607">
        <v>0</v>
      </c>
      <c r="L35" s="607">
        <v>0</v>
      </c>
      <c r="M35" s="595"/>
    </row>
    <row r="36" spans="1:13" s="523" customFormat="1" ht="18.75">
      <c r="A36" s="606" t="s">
        <v>150</v>
      </c>
      <c r="B36" s="607">
        <f>SUM(B37)</f>
        <v>0</v>
      </c>
      <c r="C36" s="607">
        <f t="shared" ref="C36:L36" si="11">SUM(C37)</f>
        <v>385</v>
      </c>
      <c r="D36" s="607">
        <f t="shared" si="11"/>
        <v>318</v>
      </c>
      <c r="E36" s="607">
        <f t="shared" si="11"/>
        <v>230</v>
      </c>
      <c r="F36" s="607">
        <f t="shared" si="11"/>
        <v>216</v>
      </c>
      <c r="G36" s="607">
        <f t="shared" si="11"/>
        <v>142</v>
      </c>
      <c r="H36" s="607">
        <f t="shared" si="4"/>
        <v>258.2</v>
      </c>
      <c r="I36" s="607">
        <f t="shared" si="11"/>
        <v>60</v>
      </c>
      <c r="J36" s="607">
        <f t="shared" si="11"/>
        <v>60</v>
      </c>
      <c r="K36" s="607">
        <f t="shared" si="11"/>
        <v>60</v>
      </c>
      <c r="L36" s="607">
        <f t="shared" si="11"/>
        <v>60</v>
      </c>
      <c r="M36" s="595"/>
    </row>
    <row r="37" spans="1:13">
      <c r="A37" s="608" t="s">
        <v>2519</v>
      </c>
      <c r="B37" s="609">
        <v>0</v>
      </c>
      <c r="C37" s="609">
        <v>385</v>
      </c>
      <c r="D37" s="609">
        <v>318</v>
      </c>
      <c r="E37" s="609">
        <v>230</v>
      </c>
      <c r="F37" s="609">
        <v>216</v>
      </c>
      <c r="G37" s="609">
        <v>142</v>
      </c>
      <c r="H37" s="610">
        <f t="shared" si="4"/>
        <v>258.2</v>
      </c>
      <c r="I37" s="610">
        <v>60</v>
      </c>
      <c r="J37" s="610">
        <v>60</v>
      </c>
      <c r="K37" s="610">
        <v>60</v>
      </c>
      <c r="L37" s="611">
        <v>60</v>
      </c>
      <c r="M37" s="592"/>
    </row>
    <row r="38" spans="1:13" s="523" customFormat="1" ht="18.75">
      <c r="A38" s="606" t="s">
        <v>96</v>
      </c>
      <c r="B38" s="607">
        <f>SUM(B39)</f>
        <v>0</v>
      </c>
      <c r="C38" s="607">
        <f t="shared" ref="C38:L38" si="12">SUM(C39)</f>
        <v>365</v>
      </c>
      <c r="D38" s="607">
        <f t="shared" si="12"/>
        <v>313</v>
      </c>
      <c r="E38" s="607">
        <f t="shared" si="12"/>
        <v>216</v>
      </c>
      <c r="F38" s="607">
        <f t="shared" si="12"/>
        <v>203</v>
      </c>
      <c r="G38" s="607">
        <f t="shared" si="12"/>
        <v>129</v>
      </c>
      <c r="H38" s="607">
        <f t="shared" si="4"/>
        <v>245.2</v>
      </c>
      <c r="I38" s="607">
        <f t="shared" si="12"/>
        <v>60</v>
      </c>
      <c r="J38" s="607">
        <f t="shared" si="12"/>
        <v>60</v>
      </c>
      <c r="K38" s="607">
        <f t="shared" si="12"/>
        <v>60</v>
      </c>
      <c r="L38" s="607">
        <f t="shared" si="12"/>
        <v>60</v>
      </c>
      <c r="M38" s="595"/>
    </row>
    <row r="39" spans="1:13">
      <c r="A39" s="608" t="s">
        <v>2520</v>
      </c>
      <c r="B39" s="609">
        <v>0</v>
      </c>
      <c r="C39" s="609">
        <v>365</v>
      </c>
      <c r="D39" s="609">
        <v>313</v>
      </c>
      <c r="E39" s="609">
        <v>216</v>
      </c>
      <c r="F39" s="609">
        <v>203</v>
      </c>
      <c r="G39" s="609">
        <v>129</v>
      </c>
      <c r="H39" s="610">
        <f t="shared" si="4"/>
        <v>245.2</v>
      </c>
      <c r="I39" s="610">
        <v>60</v>
      </c>
      <c r="J39" s="610">
        <v>60</v>
      </c>
      <c r="K39" s="610">
        <v>60</v>
      </c>
      <c r="L39" s="611">
        <v>60</v>
      </c>
      <c r="M39" s="592"/>
    </row>
    <row r="40" spans="1:13" s="523" customFormat="1" ht="18.75">
      <c r="A40" s="606" t="s">
        <v>2486</v>
      </c>
      <c r="B40" s="607">
        <f>SUM(B41)</f>
        <v>0</v>
      </c>
      <c r="C40" s="607">
        <f t="shared" ref="C40:L40" si="13">SUM(C41)</f>
        <v>398</v>
      </c>
      <c r="D40" s="607">
        <f t="shared" si="13"/>
        <v>329</v>
      </c>
      <c r="E40" s="607">
        <f t="shared" si="13"/>
        <v>246</v>
      </c>
      <c r="F40" s="607">
        <f t="shared" si="13"/>
        <v>236</v>
      </c>
      <c r="G40" s="607">
        <f t="shared" si="13"/>
        <v>148</v>
      </c>
      <c r="H40" s="607">
        <f t="shared" si="4"/>
        <v>271.39999999999998</v>
      </c>
      <c r="I40" s="607">
        <f t="shared" si="13"/>
        <v>60</v>
      </c>
      <c r="J40" s="607">
        <f t="shared" si="13"/>
        <v>60</v>
      </c>
      <c r="K40" s="607">
        <f t="shared" si="13"/>
        <v>60</v>
      </c>
      <c r="L40" s="607">
        <f t="shared" si="13"/>
        <v>60</v>
      </c>
      <c r="M40" s="595"/>
    </row>
    <row r="41" spans="1:13">
      <c r="A41" s="608" t="s">
        <v>2521</v>
      </c>
      <c r="B41" s="609">
        <v>0</v>
      </c>
      <c r="C41" s="609">
        <v>398</v>
      </c>
      <c r="D41" s="609">
        <v>329</v>
      </c>
      <c r="E41" s="609">
        <v>246</v>
      </c>
      <c r="F41" s="609">
        <v>236</v>
      </c>
      <c r="G41" s="609">
        <v>148</v>
      </c>
      <c r="H41" s="610">
        <f t="shared" si="4"/>
        <v>271.39999999999998</v>
      </c>
      <c r="I41" s="610">
        <v>60</v>
      </c>
      <c r="J41" s="610">
        <v>60</v>
      </c>
      <c r="K41" s="610">
        <v>60</v>
      </c>
      <c r="L41" s="611">
        <v>60</v>
      </c>
      <c r="M41" s="592"/>
    </row>
    <row r="42" spans="1:13" s="523" customFormat="1" ht="18.75">
      <c r="A42" s="606" t="s">
        <v>148</v>
      </c>
      <c r="B42" s="607">
        <f t="shared" ref="B42:L42" si="14">SUM(B43:B45)</f>
        <v>0</v>
      </c>
      <c r="C42" s="607">
        <f t="shared" si="14"/>
        <v>358</v>
      </c>
      <c r="D42" s="607">
        <f t="shared" si="14"/>
        <v>287</v>
      </c>
      <c r="E42" s="607">
        <f t="shared" si="14"/>
        <v>203</v>
      </c>
      <c r="F42" s="607">
        <f t="shared" si="14"/>
        <v>193</v>
      </c>
      <c r="G42" s="607">
        <f t="shared" si="14"/>
        <v>124</v>
      </c>
      <c r="H42" s="607">
        <f t="shared" si="4"/>
        <v>233</v>
      </c>
      <c r="I42" s="607">
        <f t="shared" si="14"/>
        <v>60</v>
      </c>
      <c r="J42" s="607">
        <f t="shared" si="14"/>
        <v>60</v>
      </c>
      <c r="K42" s="607">
        <f t="shared" si="14"/>
        <v>60</v>
      </c>
      <c r="L42" s="607">
        <f t="shared" si="14"/>
        <v>60</v>
      </c>
      <c r="M42" s="595"/>
    </row>
    <row r="43" spans="1:13">
      <c r="A43" s="560" t="s">
        <v>2522</v>
      </c>
      <c r="B43" s="547">
        <v>0</v>
      </c>
      <c r="C43" s="547">
        <v>358</v>
      </c>
      <c r="D43" s="547">
        <v>287</v>
      </c>
      <c r="E43" s="547">
        <v>203</v>
      </c>
      <c r="F43" s="547">
        <v>193</v>
      </c>
      <c r="G43" s="547">
        <v>124</v>
      </c>
      <c r="H43" s="548">
        <f t="shared" si="4"/>
        <v>233</v>
      </c>
      <c r="I43" s="548">
        <v>30</v>
      </c>
      <c r="J43" s="548">
        <v>30</v>
      </c>
      <c r="K43" s="548">
        <v>30</v>
      </c>
      <c r="L43" s="549">
        <v>30</v>
      </c>
      <c r="M43" s="592"/>
    </row>
    <row r="44" spans="1:13">
      <c r="A44" s="551" t="s">
        <v>2523</v>
      </c>
      <c r="B44" s="526">
        <v>0</v>
      </c>
      <c r="C44" s="526">
        <v>0</v>
      </c>
      <c r="D44" s="526">
        <v>0</v>
      </c>
      <c r="E44" s="526">
        <v>0</v>
      </c>
      <c r="F44" s="526">
        <v>0</v>
      </c>
      <c r="G44" s="526">
        <v>0</v>
      </c>
      <c r="H44" s="527">
        <f t="shared" si="4"/>
        <v>0</v>
      </c>
      <c r="I44" s="527">
        <v>0</v>
      </c>
      <c r="J44" s="527">
        <v>0</v>
      </c>
      <c r="K44" s="527">
        <v>0</v>
      </c>
      <c r="L44" s="528">
        <v>0</v>
      </c>
      <c r="M44" s="592"/>
    </row>
    <row r="45" spans="1:13" s="559" customFormat="1">
      <c r="A45" s="580" t="s">
        <v>2524</v>
      </c>
      <c r="B45" s="581">
        <v>0</v>
      </c>
      <c r="C45" s="581">
        <v>0</v>
      </c>
      <c r="D45" s="581">
        <v>0</v>
      </c>
      <c r="E45" s="581">
        <v>0</v>
      </c>
      <c r="F45" s="581">
        <v>0</v>
      </c>
      <c r="G45" s="581">
        <v>0</v>
      </c>
      <c r="H45" s="582">
        <f t="shared" si="4"/>
        <v>0</v>
      </c>
      <c r="I45" s="582">
        <v>30</v>
      </c>
      <c r="J45" s="582">
        <v>30</v>
      </c>
      <c r="K45" s="582">
        <v>30</v>
      </c>
      <c r="L45" s="583">
        <v>30</v>
      </c>
      <c r="M45" s="597"/>
    </row>
    <row r="46" spans="1:13" s="522" customFormat="1">
      <c r="A46" s="538" t="s">
        <v>2491</v>
      </c>
      <c r="B46" s="605">
        <f>SUM(B47+B49+B52+B54+B56)</f>
        <v>0</v>
      </c>
      <c r="C46" s="605">
        <f>SUM(C47+C49+C52+C54+C56)</f>
        <v>827</v>
      </c>
      <c r="D46" s="605">
        <f t="shared" ref="D46:L46" si="15">SUM(D47+D49+D52+D54+D56)</f>
        <v>901</v>
      </c>
      <c r="E46" s="605">
        <f t="shared" si="15"/>
        <v>906</v>
      </c>
      <c r="F46" s="605">
        <f t="shared" si="15"/>
        <v>879</v>
      </c>
      <c r="G46" s="605">
        <f t="shared" si="15"/>
        <v>514</v>
      </c>
      <c r="H46" s="605">
        <f t="shared" si="4"/>
        <v>805.4</v>
      </c>
      <c r="I46" s="605">
        <f t="shared" si="15"/>
        <v>210</v>
      </c>
      <c r="J46" s="605">
        <f t="shared" si="15"/>
        <v>210</v>
      </c>
      <c r="K46" s="605">
        <f t="shared" si="15"/>
        <v>210</v>
      </c>
      <c r="L46" s="605">
        <f t="shared" si="15"/>
        <v>210</v>
      </c>
      <c r="M46" s="594"/>
    </row>
    <row r="47" spans="1:13" s="523" customFormat="1" ht="18.75">
      <c r="A47" s="606" t="s">
        <v>229</v>
      </c>
      <c r="B47" s="607">
        <f>SUM(B48)</f>
        <v>0</v>
      </c>
      <c r="C47" s="607">
        <f t="shared" ref="C47:L47" si="16">SUM(C48)</f>
        <v>100</v>
      </c>
      <c r="D47" s="607">
        <f t="shared" si="16"/>
        <v>122</v>
      </c>
      <c r="E47" s="607">
        <f t="shared" si="16"/>
        <v>139</v>
      </c>
      <c r="F47" s="607">
        <f t="shared" si="16"/>
        <v>129</v>
      </c>
      <c r="G47" s="607">
        <f t="shared" si="16"/>
        <v>93</v>
      </c>
      <c r="H47" s="607">
        <f t="shared" si="4"/>
        <v>116.6</v>
      </c>
      <c r="I47" s="607">
        <f t="shared" si="16"/>
        <v>40</v>
      </c>
      <c r="J47" s="607">
        <f t="shared" si="16"/>
        <v>40</v>
      </c>
      <c r="K47" s="607">
        <f t="shared" si="16"/>
        <v>40</v>
      </c>
      <c r="L47" s="607">
        <f t="shared" si="16"/>
        <v>40</v>
      </c>
      <c r="M47" s="595"/>
    </row>
    <row r="48" spans="1:13">
      <c r="A48" s="608" t="s">
        <v>2525</v>
      </c>
      <c r="B48" s="609">
        <v>0</v>
      </c>
      <c r="C48" s="609">
        <v>100</v>
      </c>
      <c r="D48" s="609">
        <v>122</v>
      </c>
      <c r="E48" s="609">
        <v>139</v>
      </c>
      <c r="F48" s="609">
        <v>129</v>
      </c>
      <c r="G48" s="609">
        <v>93</v>
      </c>
      <c r="H48" s="610">
        <f t="shared" si="4"/>
        <v>116.6</v>
      </c>
      <c r="I48" s="610">
        <v>40</v>
      </c>
      <c r="J48" s="610">
        <v>40</v>
      </c>
      <c r="K48" s="610">
        <v>40</v>
      </c>
      <c r="L48" s="611">
        <v>40</v>
      </c>
      <c r="M48" s="592"/>
    </row>
    <row r="49" spans="1:13" s="523" customFormat="1" ht="18.75">
      <c r="A49" s="606" t="s">
        <v>239</v>
      </c>
      <c r="B49" s="607">
        <f>SUM(B50:B51)</f>
        <v>0</v>
      </c>
      <c r="C49" s="607">
        <f t="shared" ref="C49:L49" si="17">SUM(C50:C51)</f>
        <v>169</v>
      </c>
      <c r="D49" s="607">
        <f t="shared" si="17"/>
        <v>224</v>
      </c>
      <c r="E49" s="607">
        <f t="shared" si="17"/>
        <v>212</v>
      </c>
      <c r="F49" s="607">
        <f t="shared" si="17"/>
        <v>209</v>
      </c>
      <c r="G49" s="607">
        <f t="shared" si="17"/>
        <v>181</v>
      </c>
      <c r="H49" s="607">
        <f t="shared" si="4"/>
        <v>199</v>
      </c>
      <c r="I49" s="607">
        <f t="shared" si="17"/>
        <v>70</v>
      </c>
      <c r="J49" s="607">
        <f t="shared" si="17"/>
        <v>70</v>
      </c>
      <c r="K49" s="607">
        <f t="shared" si="17"/>
        <v>70</v>
      </c>
      <c r="L49" s="607">
        <f t="shared" si="17"/>
        <v>70</v>
      </c>
      <c r="M49" s="595"/>
    </row>
    <row r="50" spans="1:13">
      <c r="A50" s="560" t="s">
        <v>2526</v>
      </c>
      <c r="B50" s="547">
        <v>0</v>
      </c>
      <c r="C50" s="547">
        <v>169</v>
      </c>
      <c r="D50" s="547">
        <v>181</v>
      </c>
      <c r="E50" s="547">
        <v>170</v>
      </c>
      <c r="F50" s="547">
        <v>113</v>
      </c>
      <c r="G50" s="547">
        <v>70</v>
      </c>
      <c r="H50" s="548">
        <f t="shared" si="4"/>
        <v>140.6</v>
      </c>
      <c r="I50" s="548">
        <v>30</v>
      </c>
      <c r="J50" s="548">
        <v>30</v>
      </c>
      <c r="K50" s="548">
        <v>30</v>
      </c>
      <c r="L50" s="549">
        <v>30</v>
      </c>
      <c r="M50" s="592"/>
    </row>
    <row r="51" spans="1:13">
      <c r="A51" s="552" t="s">
        <v>2527</v>
      </c>
      <c r="B51" s="529">
        <v>0</v>
      </c>
      <c r="C51" s="529">
        <v>0</v>
      </c>
      <c r="D51" s="529">
        <v>43</v>
      </c>
      <c r="E51" s="529">
        <v>42</v>
      </c>
      <c r="F51" s="529">
        <v>96</v>
      </c>
      <c r="G51" s="529">
        <v>111</v>
      </c>
      <c r="H51" s="530">
        <f t="shared" si="4"/>
        <v>73</v>
      </c>
      <c r="I51" s="530">
        <v>40</v>
      </c>
      <c r="J51" s="530">
        <v>40</v>
      </c>
      <c r="K51" s="530">
        <v>40</v>
      </c>
      <c r="L51" s="531">
        <v>40</v>
      </c>
      <c r="M51" s="592"/>
    </row>
    <row r="52" spans="1:13" s="523" customFormat="1" ht="18.75">
      <c r="A52" s="606" t="s">
        <v>2487</v>
      </c>
      <c r="B52" s="607">
        <f>SUM(B53)</f>
        <v>0</v>
      </c>
      <c r="C52" s="607">
        <f t="shared" ref="C52:L52" si="18">SUM(C53)</f>
        <v>0</v>
      </c>
      <c r="D52" s="607">
        <f t="shared" si="18"/>
        <v>19</v>
      </c>
      <c r="E52" s="607">
        <f t="shared" si="18"/>
        <v>34</v>
      </c>
      <c r="F52" s="607">
        <f t="shared" si="18"/>
        <v>58</v>
      </c>
      <c r="G52" s="607">
        <f t="shared" si="18"/>
        <v>56</v>
      </c>
      <c r="H52" s="607">
        <f t="shared" si="4"/>
        <v>41.75</v>
      </c>
      <c r="I52" s="607">
        <f t="shared" si="18"/>
        <v>30</v>
      </c>
      <c r="J52" s="607">
        <f t="shared" si="18"/>
        <v>30</v>
      </c>
      <c r="K52" s="607">
        <f t="shared" si="18"/>
        <v>30</v>
      </c>
      <c r="L52" s="607">
        <f t="shared" si="18"/>
        <v>30</v>
      </c>
      <c r="M52" s="595"/>
    </row>
    <row r="53" spans="1:13">
      <c r="A53" s="608" t="s">
        <v>2528</v>
      </c>
      <c r="B53" s="609">
        <v>0</v>
      </c>
      <c r="C53" s="609">
        <v>0</v>
      </c>
      <c r="D53" s="609">
        <v>19</v>
      </c>
      <c r="E53" s="609">
        <v>34</v>
      </c>
      <c r="F53" s="609">
        <v>58</v>
      </c>
      <c r="G53" s="609">
        <v>56</v>
      </c>
      <c r="H53" s="610">
        <f t="shared" si="4"/>
        <v>41.75</v>
      </c>
      <c r="I53" s="610">
        <v>30</v>
      </c>
      <c r="J53" s="610">
        <v>30</v>
      </c>
      <c r="K53" s="610">
        <v>30</v>
      </c>
      <c r="L53" s="611">
        <v>30</v>
      </c>
      <c r="M53" s="592"/>
    </row>
    <row r="54" spans="1:13" s="523" customFormat="1" ht="18.75">
      <c r="A54" s="606" t="s">
        <v>213</v>
      </c>
      <c r="B54" s="607">
        <f>SUM(B55)</f>
        <v>0</v>
      </c>
      <c r="C54" s="607">
        <f t="shared" ref="C54:L54" si="19">SUM(C55)</f>
        <v>178</v>
      </c>
      <c r="D54" s="607">
        <f t="shared" si="19"/>
        <v>197</v>
      </c>
      <c r="E54" s="607">
        <f t="shared" si="19"/>
        <v>198</v>
      </c>
      <c r="F54" s="607">
        <f t="shared" si="19"/>
        <v>150</v>
      </c>
      <c r="G54" s="607">
        <f t="shared" si="19"/>
        <v>49</v>
      </c>
      <c r="H54" s="607">
        <f t="shared" si="4"/>
        <v>154.4</v>
      </c>
      <c r="I54" s="607">
        <f t="shared" si="19"/>
        <v>30</v>
      </c>
      <c r="J54" s="607">
        <f t="shared" si="19"/>
        <v>30</v>
      </c>
      <c r="K54" s="607">
        <f t="shared" si="19"/>
        <v>30</v>
      </c>
      <c r="L54" s="607">
        <f t="shared" si="19"/>
        <v>30</v>
      </c>
      <c r="M54" s="595"/>
    </row>
    <row r="55" spans="1:13">
      <c r="A55" s="553" t="s">
        <v>2529</v>
      </c>
      <c r="B55" s="544">
        <v>0</v>
      </c>
      <c r="C55" s="544">
        <v>178</v>
      </c>
      <c r="D55" s="544">
        <v>197</v>
      </c>
      <c r="E55" s="544">
        <v>198</v>
      </c>
      <c r="F55" s="544">
        <v>150</v>
      </c>
      <c r="G55" s="544">
        <v>49</v>
      </c>
      <c r="H55" s="545">
        <f t="shared" si="4"/>
        <v>154.4</v>
      </c>
      <c r="I55" s="545">
        <v>30</v>
      </c>
      <c r="J55" s="545">
        <v>30</v>
      </c>
      <c r="K55" s="545">
        <v>30</v>
      </c>
      <c r="L55" s="546">
        <v>30</v>
      </c>
      <c r="M55" s="592"/>
    </row>
    <row r="56" spans="1:13" s="523" customFormat="1" ht="18.75">
      <c r="A56" s="606" t="s">
        <v>227</v>
      </c>
      <c r="B56" s="607">
        <f>SUM(B57:B59)</f>
        <v>0</v>
      </c>
      <c r="C56" s="607">
        <f t="shared" ref="C56:L56" si="20">SUM(C57:C59)</f>
        <v>380</v>
      </c>
      <c r="D56" s="607">
        <f t="shared" si="20"/>
        <v>339</v>
      </c>
      <c r="E56" s="607">
        <f t="shared" si="20"/>
        <v>323</v>
      </c>
      <c r="F56" s="607">
        <f t="shared" si="20"/>
        <v>333</v>
      </c>
      <c r="G56" s="607">
        <f t="shared" si="20"/>
        <v>135</v>
      </c>
      <c r="H56" s="607">
        <f t="shared" si="4"/>
        <v>302</v>
      </c>
      <c r="I56" s="607">
        <f t="shared" si="20"/>
        <v>40</v>
      </c>
      <c r="J56" s="607">
        <f t="shared" si="20"/>
        <v>40</v>
      </c>
      <c r="K56" s="607">
        <f t="shared" si="20"/>
        <v>40</v>
      </c>
      <c r="L56" s="607">
        <f t="shared" si="20"/>
        <v>40</v>
      </c>
      <c r="M56" s="595"/>
    </row>
    <row r="57" spans="1:13" s="559" customFormat="1">
      <c r="A57" s="584" t="s">
        <v>2530</v>
      </c>
      <c r="B57" s="585">
        <v>0</v>
      </c>
      <c r="C57" s="585">
        <v>380</v>
      </c>
      <c r="D57" s="585">
        <v>313</v>
      </c>
      <c r="E57" s="585">
        <v>233</v>
      </c>
      <c r="F57" s="585">
        <v>213</v>
      </c>
      <c r="G57" s="585">
        <v>5</v>
      </c>
      <c r="H57" s="586">
        <f t="shared" si="4"/>
        <v>228.8</v>
      </c>
      <c r="I57" s="586">
        <v>0</v>
      </c>
      <c r="J57" s="586">
        <v>0</v>
      </c>
      <c r="K57" s="586">
        <v>0</v>
      </c>
      <c r="L57" s="587">
        <v>0</v>
      </c>
      <c r="M57" s="597"/>
    </row>
    <row r="58" spans="1:13">
      <c r="A58" s="551" t="s">
        <v>2531</v>
      </c>
      <c r="B58" s="526">
        <v>0</v>
      </c>
      <c r="C58" s="526">
        <v>0</v>
      </c>
      <c r="D58" s="526">
        <v>26</v>
      </c>
      <c r="E58" s="526">
        <v>90</v>
      </c>
      <c r="F58" s="526">
        <v>120</v>
      </c>
      <c r="G58" s="526">
        <v>130</v>
      </c>
      <c r="H58" s="527">
        <f t="shared" si="4"/>
        <v>91.5</v>
      </c>
      <c r="I58" s="527">
        <v>40</v>
      </c>
      <c r="J58" s="527">
        <v>40</v>
      </c>
      <c r="K58" s="527">
        <v>40</v>
      </c>
      <c r="L58" s="528">
        <v>40</v>
      </c>
      <c r="M58" s="592"/>
    </row>
    <row r="59" spans="1:13" s="559" customFormat="1">
      <c r="A59" s="580" t="s">
        <v>2532</v>
      </c>
      <c r="B59" s="581">
        <v>0</v>
      </c>
      <c r="C59" s="581">
        <v>0</v>
      </c>
      <c r="D59" s="581">
        <v>0</v>
      </c>
      <c r="E59" s="581">
        <v>0</v>
      </c>
      <c r="F59" s="581">
        <v>0</v>
      </c>
      <c r="G59" s="581">
        <v>0</v>
      </c>
      <c r="H59" s="582">
        <f t="shared" si="4"/>
        <v>0</v>
      </c>
      <c r="I59" s="582">
        <v>0</v>
      </c>
      <c r="J59" s="582">
        <v>0</v>
      </c>
      <c r="K59" s="582">
        <v>0</v>
      </c>
      <c r="L59" s="583">
        <v>0</v>
      </c>
      <c r="M59" s="597"/>
    </row>
    <row r="60" spans="1:13" s="522" customFormat="1">
      <c r="A60" s="538" t="s">
        <v>2492</v>
      </c>
      <c r="B60" s="605">
        <f>SUM(B61+B67+B75)</f>
        <v>0</v>
      </c>
      <c r="C60" s="605">
        <f t="shared" ref="C60:L60" si="21">SUM(C61+C67+C75)</f>
        <v>1038</v>
      </c>
      <c r="D60" s="605">
        <f t="shared" si="21"/>
        <v>1003</v>
      </c>
      <c r="E60" s="605">
        <f t="shared" si="21"/>
        <v>977</v>
      </c>
      <c r="F60" s="605">
        <f t="shared" si="21"/>
        <v>861</v>
      </c>
      <c r="G60" s="605">
        <f t="shared" si="21"/>
        <v>572</v>
      </c>
      <c r="H60" s="605">
        <f t="shared" si="4"/>
        <v>890.2</v>
      </c>
      <c r="I60" s="605">
        <f t="shared" si="21"/>
        <v>220</v>
      </c>
      <c r="J60" s="605">
        <f t="shared" si="21"/>
        <v>220</v>
      </c>
      <c r="K60" s="605">
        <f t="shared" si="21"/>
        <v>220</v>
      </c>
      <c r="L60" s="605">
        <f t="shared" si="21"/>
        <v>220</v>
      </c>
      <c r="M60" s="594"/>
    </row>
    <row r="61" spans="1:13" s="532" customFormat="1" ht="18.75">
      <c r="A61" s="612" t="s">
        <v>307</v>
      </c>
      <c r="B61" s="613">
        <f>SUM(B62:B66)</f>
        <v>0</v>
      </c>
      <c r="C61" s="613">
        <f t="shared" ref="C61:L61" si="22">SUM(C62:C66)</f>
        <v>357</v>
      </c>
      <c r="D61" s="613">
        <f t="shared" si="22"/>
        <v>340</v>
      </c>
      <c r="E61" s="613">
        <f t="shared" si="22"/>
        <v>349</v>
      </c>
      <c r="F61" s="613">
        <f t="shared" si="22"/>
        <v>251</v>
      </c>
      <c r="G61" s="613">
        <f t="shared" si="22"/>
        <v>128</v>
      </c>
      <c r="H61" s="613">
        <f t="shared" si="4"/>
        <v>285</v>
      </c>
      <c r="I61" s="613">
        <f t="shared" si="22"/>
        <v>60</v>
      </c>
      <c r="J61" s="613">
        <f t="shared" si="22"/>
        <v>60</v>
      </c>
      <c r="K61" s="613">
        <f t="shared" si="22"/>
        <v>60</v>
      </c>
      <c r="L61" s="613">
        <f t="shared" si="22"/>
        <v>60</v>
      </c>
      <c r="M61" s="598"/>
    </row>
    <row r="62" spans="1:13">
      <c r="A62" s="560" t="s">
        <v>2533</v>
      </c>
      <c r="B62" s="547">
        <v>0</v>
      </c>
      <c r="C62" s="547">
        <v>0</v>
      </c>
      <c r="D62" s="547">
        <v>0</v>
      </c>
      <c r="E62" s="547">
        <v>0</v>
      </c>
      <c r="F62" s="547">
        <v>0</v>
      </c>
      <c r="G62" s="547">
        <v>0</v>
      </c>
      <c r="H62" s="548">
        <f t="shared" si="4"/>
        <v>0</v>
      </c>
      <c r="I62" s="548">
        <v>20</v>
      </c>
      <c r="J62" s="548">
        <v>20</v>
      </c>
      <c r="K62" s="548">
        <v>20</v>
      </c>
      <c r="L62" s="549">
        <v>20</v>
      </c>
      <c r="M62" s="592"/>
    </row>
    <row r="63" spans="1:13">
      <c r="A63" s="551" t="s">
        <v>2534</v>
      </c>
      <c r="B63" s="526">
        <v>0</v>
      </c>
      <c r="C63" s="526"/>
      <c r="D63" s="526">
        <v>71</v>
      </c>
      <c r="E63" s="526">
        <v>98</v>
      </c>
      <c r="F63" s="526">
        <v>110</v>
      </c>
      <c r="G63" s="526">
        <v>72</v>
      </c>
      <c r="H63" s="527">
        <f t="shared" si="4"/>
        <v>87.75</v>
      </c>
      <c r="I63" s="527">
        <v>20</v>
      </c>
      <c r="J63" s="527">
        <v>20</v>
      </c>
      <c r="K63" s="527">
        <v>20</v>
      </c>
      <c r="L63" s="528">
        <v>20</v>
      </c>
      <c r="M63" s="592"/>
    </row>
    <row r="64" spans="1:13">
      <c r="A64" s="551" t="s">
        <v>2535</v>
      </c>
      <c r="B64" s="526">
        <v>0</v>
      </c>
      <c r="C64" s="526">
        <v>19</v>
      </c>
      <c r="D64" s="526">
        <v>11</v>
      </c>
      <c r="E64" s="526">
        <v>0</v>
      </c>
      <c r="F64" s="526">
        <v>0</v>
      </c>
      <c r="G64" s="526">
        <v>0</v>
      </c>
      <c r="H64" s="527">
        <f t="shared" si="4"/>
        <v>15</v>
      </c>
      <c r="I64" s="527">
        <v>0</v>
      </c>
      <c r="J64" s="527">
        <v>0</v>
      </c>
      <c r="K64" s="527">
        <v>0</v>
      </c>
      <c r="L64" s="528">
        <v>0</v>
      </c>
      <c r="M64" s="592"/>
    </row>
    <row r="65" spans="1:13">
      <c r="A65" s="614" t="s">
        <v>2536</v>
      </c>
      <c r="B65" s="526">
        <v>0</v>
      </c>
      <c r="C65" s="526">
        <v>93</v>
      </c>
      <c r="D65" s="526">
        <f>63+21</f>
        <v>84</v>
      </c>
      <c r="E65" s="526">
        <f>58+61</f>
        <v>119</v>
      </c>
      <c r="F65" s="526">
        <v>17</v>
      </c>
      <c r="G65" s="526">
        <v>56</v>
      </c>
      <c r="H65" s="527">
        <f t="shared" si="4"/>
        <v>73.8</v>
      </c>
      <c r="I65" s="527">
        <v>20</v>
      </c>
      <c r="J65" s="527">
        <v>20</v>
      </c>
      <c r="K65" s="527">
        <v>20</v>
      </c>
      <c r="L65" s="528">
        <v>20</v>
      </c>
      <c r="M65" s="592"/>
    </row>
    <row r="66" spans="1:13">
      <c r="A66" s="551" t="s">
        <v>2537</v>
      </c>
      <c r="B66" s="526">
        <v>0</v>
      </c>
      <c r="C66" s="526">
        <v>245</v>
      </c>
      <c r="D66" s="526">
        <v>174</v>
      </c>
      <c r="E66" s="526">
        <v>132</v>
      </c>
      <c r="F66" s="526">
        <f>58+66</f>
        <v>124</v>
      </c>
      <c r="G66" s="526">
        <v>0</v>
      </c>
      <c r="H66" s="527">
        <f t="shared" si="4"/>
        <v>168.75</v>
      </c>
      <c r="I66" s="527">
        <v>0</v>
      </c>
      <c r="J66" s="527">
        <v>0</v>
      </c>
      <c r="K66" s="527">
        <v>0</v>
      </c>
      <c r="L66" s="528">
        <v>0</v>
      </c>
      <c r="M66" s="592"/>
    </row>
    <row r="67" spans="1:13" s="532" customFormat="1" ht="18.75">
      <c r="A67" s="517" t="s">
        <v>289</v>
      </c>
      <c r="B67" s="518">
        <f>SUM(B68:B74)</f>
        <v>0</v>
      </c>
      <c r="C67" s="518">
        <f t="shared" ref="C67:L67" si="23">SUM(C68:C74)</f>
        <v>301</v>
      </c>
      <c r="D67" s="518">
        <f t="shared" si="23"/>
        <v>321</v>
      </c>
      <c r="E67" s="518">
        <f t="shared" si="23"/>
        <v>318</v>
      </c>
      <c r="F67" s="518">
        <f t="shared" si="23"/>
        <v>285</v>
      </c>
      <c r="G67" s="518">
        <f t="shared" si="23"/>
        <v>168</v>
      </c>
      <c r="H67" s="518">
        <f t="shared" si="4"/>
        <v>278.60000000000002</v>
      </c>
      <c r="I67" s="518">
        <f t="shared" si="23"/>
        <v>80</v>
      </c>
      <c r="J67" s="518">
        <f t="shared" si="23"/>
        <v>80</v>
      </c>
      <c r="K67" s="518">
        <f t="shared" si="23"/>
        <v>80</v>
      </c>
      <c r="L67" s="518">
        <f t="shared" si="23"/>
        <v>80</v>
      </c>
      <c r="M67" s="598"/>
    </row>
    <row r="68" spans="1:13">
      <c r="A68" s="551" t="s">
        <v>2538</v>
      </c>
      <c r="B68" s="526">
        <v>0</v>
      </c>
      <c r="C68" s="526">
        <v>0</v>
      </c>
      <c r="D68" s="526">
        <v>0</v>
      </c>
      <c r="E68" s="526">
        <v>0</v>
      </c>
      <c r="F68" s="526">
        <v>0</v>
      </c>
      <c r="G68" s="526">
        <v>0</v>
      </c>
      <c r="H68" s="527">
        <f t="shared" si="4"/>
        <v>0</v>
      </c>
      <c r="I68" s="527">
        <v>0</v>
      </c>
      <c r="J68" s="527">
        <v>0</v>
      </c>
      <c r="K68" s="527">
        <v>0</v>
      </c>
      <c r="L68" s="528">
        <v>0</v>
      </c>
      <c r="M68" s="592"/>
    </row>
    <row r="69" spans="1:13">
      <c r="A69" s="551" t="s">
        <v>2539</v>
      </c>
      <c r="B69" s="526">
        <v>0</v>
      </c>
      <c r="C69" s="526">
        <v>0</v>
      </c>
      <c r="D69" s="526">
        <v>0</v>
      </c>
      <c r="E69" s="526">
        <v>0</v>
      </c>
      <c r="F69" s="526">
        <v>0</v>
      </c>
      <c r="G69" s="526">
        <v>0</v>
      </c>
      <c r="H69" s="527">
        <f t="shared" si="4"/>
        <v>0</v>
      </c>
      <c r="I69" s="527">
        <v>0</v>
      </c>
      <c r="J69" s="527">
        <v>0</v>
      </c>
      <c r="K69" s="527">
        <v>0</v>
      </c>
      <c r="L69" s="528">
        <v>0</v>
      </c>
      <c r="M69" s="592"/>
    </row>
    <row r="70" spans="1:13">
      <c r="A70" s="551" t="s">
        <v>2540</v>
      </c>
      <c r="B70" s="526">
        <v>0</v>
      </c>
      <c r="C70" s="526">
        <v>58</v>
      </c>
      <c r="D70" s="526">
        <v>62</v>
      </c>
      <c r="E70" s="526">
        <v>79</v>
      </c>
      <c r="F70" s="526">
        <f>50+21</f>
        <v>71</v>
      </c>
      <c r="G70" s="526">
        <f>19+14</f>
        <v>33</v>
      </c>
      <c r="H70" s="527">
        <f t="shared" si="4"/>
        <v>60.6</v>
      </c>
      <c r="I70" s="527">
        <v>20</v>
      </c>
      <c r="J70" s="527">
        <v>20</v>
      </c>
      <c r="K70" s="527">
        <v>20</v>
      </c>
      <c r="L70" s="528">
        <v>20</v>
      </c>
      <c r="M70" s="592"/>
    </row>
    <row r="71" spans="1:13">
      <c r="A71" s="551" t="s">
        <v>2541</v>
      </c>
      <c r="B71" s="526">
        <v>0</v>
      </c>
      <c r="C71" s="526">
        <f>109+27</f>
        <v>136</v>
      </c>
      <c r="D71" s="526">
        <f>18+134</f>
        <v>152</v>
      </c>
      <c r="E71" s="526">
        <f>173+3</f>
        <v>176</v>
      </c>
      <c r="F71" s="526">
        <f>138+40</f>
        <v>178</v>
      </c>
      <c r="G71" s="526">
        <f>66+69</f>
        <v>135</v>
      </c>
      <c r="H71" s="527">
        <f t="shared" si="4"/>
        <v>155.4</v>
      </c>
      <c r="I71" s="527">
        <v>20</v>
      </c>
      <c r="J71" s="527">
        <v>20</v>
      </c>
      <c r="K71" s="527">
        <v>20</v>
      </c>
      <c r="L71" s="528">
        <v>20</v>
      </c>
      <c r="M71" s="592"/>
    </row>
    <row r="72" spans="1:13">
      <c r="A72" s="551" t="s">
        <v>2542</v>
      </c>
      <c r="B72" s="526">
        <v>0</v>
      </c>
      <c r="C72" s="526">
        <v>38</v>
      </c>
      <c r="D72" s="526">
        <v>34</v>
      </c>
      <c r="E72" s="526">
        <v>18</v>
      </c>
      <c r="F72" s="526">
        <v>10</v>
      </c>
      <c r="G72" s="526">
        <v>0</v>
      </c>
      <c r="H72" s="527">
        <f t="shared" si="4"/>
        <v>25</v>
      </c>
      <c r="I72" s="527">
        <v>20</v>
      </c>
      <c r="J72" s="527">
        <v>20</v>
      </c>
      <c r="K72" s="527">
        <v>20</v>
      </c>
      <c r="L72" s="528">
        <v>20</v>
      </c>
      <c r="M72" s="592"/>
    </row>
    <row r="73" spans="1:13">
      <c r="A73" s="551" t="s">
        <v>2543</v>
      </c>
      <c r="B73" s="526">
        <v>0</v>
      </c>
      <c r="C73" s="526">
        <v>43</v>
      </c>
      <c r="D73" s="526">
        <v>68</v>
      </c>
      <c r="E73" s="526">
        <v>41</v>
      </c>
      <c r="F73" s="526">
        <v>26</v>
      </c>
      <c r="G73" s="526">
        <v>0</v>
      </c>
      <c r="H73" s="527">
        <f t="shared" si="4"/>
        <v>44.5</v>
      </c>
      <c r="I73" s="527">
        <v>20</v>
      </c>
      <c r="J73" s="527">
        <v>20</v>
      </c>
      <c r="K73" s="527">
        <v>20</v>
      </c>
      <c r="L73" s="528">
        <v>20</v>
      </c>
      <c r="M73" s="592"/>
    </row>
    <row r="74" spans="1:13">
      <c r="A74" s="552" t="s">
        <v>932</v>
      </c>
      <c r="B74" s="529">
        <v>0</v>
      </c>
      <c r="C74" s="529">
        <v>26</v>
      </c>
      <c r="D74" s="529">
        <v>5</v>
      </c>
      <c r="E74" s="529">
        <v>4</v>
      </c>
      <c r="F74" s="529">
        <v>0</v>
      </c>
      <c r="G74" s="529">
        <v>0</v>
      </c>
      <c r="H74" s="530">
        <f t="shared" si="4"/>
        <v>11.666666666666666</v>
      </c>
      <c r="I74" s="530">
        <v>0</v>
      </c>
      <c r="J74" s="530">
        <v>0</v>
      </c>
      <c r="K74" s="530">
        <v>0</v>
      </c>
      <c r="L74" s="531">
        <v>0</v>
      </c>
      <c r="M74" s="592"/>
    </row>
    <row r="75" spans="1:13" s="523" customFormat="1" ht="18.75">
      <c r="A75" s="606" t="s">
        <v>266</v>
      </c>
      <c r="B75" s="607">
        <f>SUM(B76:B85)</f>
        <v>0</v>
      </c>
      <c r="C75" s="607">
        <f t="shared" ref="C75:L75" si="24">SUM(C76:C85)</f>
        <v>380</v>
      </c>
      <c r="D75" s="607">
        <f t="shared" si="24"/>
        <v>342</v>
      </c>
      <c r="E75" s="607">
        <f t="shared" si="24"/>
        <v>310</v>
      </c>
      <c r="F75" s="607">
        <f t="shared" si="24"/>
        <v>325</v>
      </c>
      <c r="G75" s="607">
        <f t="shared" si="24"/>
        <v>276</v>
      </c>
      <c r="H75" s="607">
        <f t="shared" ref="H75:H138" si="25">IFERROR(SUM(B75:G75)/COUNTIF(C75:G75,"&gt;0"),0)</f>
        <v>326.60000000000002</v>
      </c>
      <c r="I75" s="607">
        <f t="shared" si="24"/>
        <v>80</v>
      </c>
      <c r="J75" s="607">
        <f t="shared" si="24"/>
        <v>80</v>
      </c>
      <c r="K75" s="607">
        <f t="shared" si="24"/>
        <v>80</v>
      </c>
      <c r="L75" s="607">
        <f t="shared" si="24"/>
        <v>80</v>
      </c>
      <c r="M75" s="595"/>
    </row>
    <row r="76" spans="1:13">
      <c r="A76" s="560" t="s">
        <v>2544</v>
      </c>
      <c r="B76" s="547">
        <v>0</v>
      </c>
      <c r="C76" s="547">
        <v>0</v>
      </c>
      <c r="D76" s="547">
        <v>0</v>
      </c>
      <c r="E76" s="547">
        <v>0</v>
      </c>
      <c r="F76" s="547">
        <v>0</v>
      </c>
      <c r="G76" s="547">
        <v>0</v>
      </c>
      <c r="H76" s="548">
        <f t="shared" si="25"/>
        <v>0</v>
      </c>
      <c r="I76" s="548">
        <v>0</v>
      </c>
      <c r="J76" s="548">
        <v>0</v>
      </c>
      <c r="K76" s="548">
        <v>0</v>
      </c>
      <c r="L76" s="549">
        <v>0</v>
      </c>
      <c r="M76" s="592"/>
    </row>
    <row r="77" spans="1:13">
      <c r="A77" s="551" t="s">
        <v>2545</v>
      </c>
      <c r="B77" s="526">
        <v>0</v>
      </c>
      <c r="C77" s="526">
        <v>0</v>
      </c>
      <c r="D77" s="526">
        <v>0</v>
      </c>
      <c r="E77" s="526">
        <v>0</v>
      </c>
      <c r="F77" s="526">
        <v>0</v>
      </c>
      <c r="G77" s="526">
        <v>0</v>
      </c>
      <c r="H77" s="527">
        <f t="shared" si="25"/>
        <v>0</v>
      </c>
      <c r="I77" s="527">
        <v>0</v>
      </c>
      <c r="J77" s="527">
        <v>0</v>
      </c>
      <c r="K77" s="527">
        <v>0</v>
      </c>
      <c r="L77" s="528">
        <v>0</v>
      </c>
      <c r="M77" s="592"/>
    </row>
    <row r="78" spans="1:13">
      <c r="A78" s="551" t="s">
        <v>2546</v>
      </c>
      <c r="B78" s="526">
        <v>0</v>
      </c>
      <c r="C78" s="526">
        <v>83</v>
      </c>
      <c r="D78" s="526">
        <f>47+27</f>
        <v>74</v>
      </c>
      <c r="E78" s="526">
        <f>56+28</f>
        <v>84</v>
      </c>
      <c r="F78" s="526">
        <f>83+23</f>
        <v>106</v>
      </c>
      <c r="G78" s="526">
        <f>86+1</f>
        <v>87</v>
      </c>
      <c r="H78" s="527">
        <f t="shared" si="25"/>
        <v>86.8</v>
      </c>
      <c r="I78" s="527">
        <v>20</v>
      </c>
      <c r="J78" s="527">
        <v>20</v>
      </c>
      <c r="K78" s="527">
        <v>20</v>
      </c>
      <c r="L78" s="528">
        <v>20</v>
      </c>
      <c r="M78" s="592"/>
    </row>
    <row r="79" spans="1:13">
      <c r="A79" s="551" t="s">
        <v>2547</v>
      </c>
      <c r="B79" s="526">
        <v>0</v>
      </c>
      <c r="C79" s="526">
        <v>99</v>
      </c>
      <c r="D79" s="526">
        <f>87+51</f>
        <v>138</v>
      </c>
      <c r="E79" s="526">
        <f>106+74</f>
        <v>180</v>
      </c>
      <c r="F79" s="526">
        <f>169+42</f>
        <v>211</v>
      </c>
      <c r="G79" s="526">
        <v>189</v>
      </c>
      <c r="H79" s="527">
        <f t="shared" si="25"/>
        <v>163.4</v>
      </c>
      <c r="I79" s="527">
        <v>20</v>
      </c>
      <c r="J79" s="527">
        <v>20</v>
      </c>
      <c r="K79" s="527">
        <v>20</v>
      </c>
      <c r="L79" s="528">
        <v>20</v>
      </c>
      <c r="M79" s="592"/>
    </row>
    <row r="80" spans="1:13">
      <c r="A80" s="551" t="s">
        <v>2548</v>
      </c>
      <c r="B80" s="526">
        <v>0</v>
      </c>
      <c r="C80" s="526">
        <v>64</v>
      </c>
      <c r="D80" s="526">
        <v>36</v>
      </c>
      <c r="E80" s="526">
        <v>15</v>
      </c>
      <c r="F80" s="526">
        <v>3</v>
      </c>
      <c r="G80" s="526">
        <v>0</v>
      </c>
      <c r="H80" s="527">
        <f t="shared" si="25"/>
        <v>29.5</v>
      </c>
      <c r="I80" s="527">
        <v>20</v>
      </c>
      <c r="J80" s="527">
        <v>20</v>
      </c>
      <c r="K80" s="527">
        <v>20</v>
      </c>
      <c r="L80" s="528">
        <v>20</v>
      </c>
      <c r="M80" s="592"/>
    </row>
    <row r="81" spans="1:13">
      <c r="A81" s="551" t="s">
        <v>2549</v>
      </c>
      <c r="B81" s="526">
        <v>0</v>
      </c>
      <c r="C81" s="526">
        <v>23</v>
      </c>
      <c r="D81" s="526">
        <v>13</v>
      </c>
      <c r="E81" s="526">
        <v>1</v>
      </c>
      <c r="F81" s="526">
        <v>1</v>
      </c>
      <c r="G81" s="526">
        <v>0</v>
      </c>
      <c r="H81" s="527">
        <f>IFERROR(SUM(B81:G81)/COUNTIF(C81:G81,"&gt;0"),0)</f>
        <v>9.5</v>
      </c>
      <c r="I81" s="527">
        <v>20</v>
      </c>
      <c r="J81" s="527">
        <v>20</v>
      </c>
      <c r="K81" s="527">
        <v>20</v>
      </c>
      <c r="L81" s="528">
        <v>20</v>
      </c>
      <c r="M81" s="592"/>
    </row>
    <row r="82" spans="1:13">
      <c r="A82" s="551" t="s">
        <v>2550</v>
      </c>
      <c r="B82" s="526">
        <v>0</v>
      </c>
      <c r="C82" s="526">
        <v>0</v>
      </c>
      <c r="D82" s="526">
        <v>0</v>
      </c>
      <c r="E82" s="526">
        <v>0</v>
      </c>
      <c r="F82" s="526">
        <v>0</v>
      </c>
      <c r="G82" s="526"/>
      <c r="H82" s="527">
        <f t="shared" si="25"/>
        <v>0</v>
      </c>
      <c r="I82" s="527">
        <v>0</v>
      </c>
      <c r="J82" s="527">
        <v>0</v>
      </c>
      <c r="K82" s="527">
        <v>0</v>
      </c>
      <c r="L82" s="528">
        <v>0</v>
      </c>
      <c r="M82" s="592"/>
    </row>
    <row r="83" spans="1:13">
      <c r="A83" s="615" t="s">
        <v>2551</v>
      </c>
      <c r="B83" s="526">
        <v>0</v>
      </c>
      <c r="C83" s="526">
        <v>56</v>
      </c>
      <c r="D83" s="526">
        <v>36</v>
      </c>
      <c r="E83" s="526">
        <v>12</v>
      </c>
      <c r="F83" s="526">
        <v>3</v>
      </c>
      <c r="G83" s="526">
        <v>0</v>
      </c>
      <c r="H83" s="527">
        <f>IFERROR(SUM(B83:G83)/COUNTIF(C83:G83,"&gt;0"),0)</f>
        <v>26.75</v>
      </c>
      <c r="I83" s="527">
        <v>0</v>
      </c>
      <c r="J83" s="527">
        <v>0</v>
      </c>
      <c r="K83" s="527">
        <v>0</v>
      </c>
      <c r="L83" s="528">
        <v>0</v>
      </c>
      <c r="M83" s="592"/>
    </row>
    <row r="84" spans="1:13">
      <c r="A84" s="615" t="s">
        <v>2552</v>
      </c>
      <c r="B84" s="526">
        <v>0</v>
      </c>
      <c r="C84" s="526">
        <v>52</v>
      </c>
      <c r="D84" s="526">
        <v>42</v>
      </c>
      <c r="E84" s="526">
        <v>18</v>
      </c>
      <c r="F84" s="526">
        <v>1</v>
      </c>
      <c r="G84" s="526">
        <v>0</v>
      </c>
      <c r="H84" s="527">
        <f t="shared" si="25"/>
        <v>28.25</v>
      </c>
      <c r="I84" s="527">
        <v>0</v>
      </c>
      <c r="J84" s="527">
        <v>0</v>
      </c>
      <c r="K84" s="527">
        <v>0</v>
      </c>
      <c r="L84" s="528">
        <v>0</v>
      </c>
      <c r="M84" s="592"/>
    </row>
    <row r="85" spans="1:13">
      <c r="A85" s="616" t="s">
        <v>2553</v>
      </c>
      <c r="B85" s="529"/>
      <c r="C85" s="529">
        <v>3</v>
      </c>
      <c r="D85" s="529">
        <v>3</v>
      </c>
      <c r="E85" s="529">
        <v>0</v>
      </c>
      <c r="F85" s="529">
        <v>0</v>
      </c>
      <c r="G85" s="529">
        <v>0</v>
      </c>
      <c r="H85" s="530">
        <f t="shared" si="25"/>
        <v>3</v>
      </c>
      <c r="I85" s="530">
        <v>0</v>
      </c>
      <c r="J85" s="530">
        <v>0</v>
      </c>
      <c r="K85" s="530">
        <v>0</v>
      </c>
      <c r="L85" s="531">
        <v>0</v>
      </c>
      <c r="M85" s="592"/>
    </row>
    <row r="86" spans="1:13" s="522" customFormat="1">
      <c r="A86" s="538" t="s">
        <v>2495</v>
      </c>
      <c r="B86" s="605">
        <f t="shared" ref="B86:L86" si="26">SUM(B87+B90+B92+B94+B97+B99+B101+B104+B106+B108)</f>
        <v>0</v>
      </c>
      <c r="C86" s="605">
        <f t="shared" si="26"/>
        <v>1881</v>
      </c>
      <c r="D86" s="605">
        <f t="shared" si="26"/>
        <v>2005</v>
      </c>
      <c r="E86" s="605">
        <f t="shared" si="26"/>
        <v>2197</v>
      </c>
      <c r="F86" s="605">
        <f t="shared" si="26"/>
        <v>2235</v>
      </c>
      <c r="G86" s="605">
        <f t="shared" si="26"/>
        <v>1911</v>
      </c>
      <c r="H86" s="605">
        <f t="shared" si="25"/>
        <v>2045.8</v>
      </c>
      <c r="I86" s="605">
        <f t="shared" si="26"/>
        <v>505</v>
      </c>
      <c r="J86" s="605">
        <f t="shared" si="26"/>
        <v>505</v>
      </c>
      <c r="K86" s="605">
        <f t="shared" si="26"/>
        <v>505</v>
      </c>
      <c r="L86" s="605">
        <f t="shared" si="26"/>
        <v>505</v>
      </c>
      <c r="M86" s="594"/>
    </row>
    <row r="87" spans="1:13" s="532" customFormat="1" ht="18.75">
      <c r="A87" s="612" t="s">
        <v>379</v>
      </c>
      <c r="B87" s="613">
        <f>SUM(B88:B89)</f>
        <v>0</v>
      </c>
      <c r="C87" s="613">
        <f t="shared" ref="C87:L87" si="27">SUM(C88:C89)</f>
        <v>389</v>
      </c>
      <c r="D87" s="613">
        <f t="shared" si="27"/>
        <v>375</v>
      </c>
      <c r="E87" s="613">
        <f t="shared" si="27"/>
        <v>396</v>
      </c>
      <c r="F87" s="613">
        <f t="shared" si="27"/>
        <v>416</v>
      </c>
      <c r="G87" s="613">
        <f t="shared" si="27"/>
        <v>388</v>
      </c>
      <c r="H87" s="613">
        <f t="shared" si="25"/>
        <v>392.8</v>
      </c>
      <c r="I87" s="613">
        <f t="shared" si="27"/>
        <v>105</v>
      </c>
      <c r="J87" s="613">
        <f t="shared" si="27"/>
        <v>105</v>
      </c>
      <c r="K87" s="613">
        <f t="shared" si="27"/>
        <v>105</v>
      </c>
      <c r="L87" s="613">
        <f t="shared" si="27"/>
        <v>105</v>
      </c>
      <c r="M87" s="599"/>
    </row>
    <row r="88" spans="1:13">
      <c r="A88" s="560" t="s">
        <v>2554</v>
      </c>
      <c r="B88" s="561">
        <v>0</v>
      </c>
      <c r="C88" s="561">
        <v>194</v>
      </c>
      <c r="D88" s="561">
        <v>203</v>
      </c>
      <c r="E88" s="561">
        <v>211</v>
      </c>
      <c r="F88" s="561">
        <v>210</v>
      </c>
      <c r="G88" s="561">
        <v>192</v>
      </c>
      <c r="H88" s="548">
        <f t="shared" si="25"/>
        <v>202</v>
      </c>
      <c r="I88" s="542">
        <v>50</v>
      </c>
      <c r="J88" s="542">
        <v>50</v>
      </c>
      <c r="K88" s="542">
        <v>50</v>
      </c>
      <c r="L88" s="542">
        <v>50</v>
      </c>
      <c r="M88" s="592"/>
    </row>
    <row r="89" spans="1:13">
      <c r="A89" s="552" t="s">
        <v>2555</v>
      </c>
      <c r="B89" s="534">
        <v>0</v>
      </c>
      <c r="C89" s="534">
        <v>195</v>
      </c>
      <c r="D89" s="534">
        <v>172</v>
      </c>
      <c r="E89" s="534">
        <v>185</v>
      </c>
      <c r="F89" s="534">
        <v>206</v>
      </c>
      <c r="G89" s="534">
        <f>137+59</f>
        <v>196</v>
      </c>
      <c r="H89" s="530">
        <f t="shared" si="25"/>
        <v>190.8</v>
      </c>
      <c r="I89" s="535">
        <v>55</v>
      </c>
      <c r="J89" s="535">
        <v>55</v>
      </c>
      <c r="K89" s="535">
        <v>55</v>
      </c>
      <c r="L89" s="535">
        <v>55</v>
      </c>
      <c r="M89" s="592"/>
    </row>
    <row r="90" spans="1:13" s="532" customFormat="1" ht="18.75">
      <c r="A90" s="612" t="s">
        <v>429</v>
      </c>
      <c r="B90" s="613">
        <f>SUM(B91)</f>
        <v>0</v>
      </c>
      <c r="C90" s="613">
        <f t="shared" ref="C90:L90" si="28">SUM(C91)</f>
        <v>146</v>
      </c>
      <c r="D90" s="613">
        <f t="shared" si="28"/>
        <v>162</v>
      </c>
      <c r="E90" s="613">
        <f t="shared" si="28"/>
        <v>186</v>
      </c>
      <c r="F90" s="613">
        <f t="shared" si="28"/>
        <v>189</v>
      </c>
      <c r="G90" s="613">
        <f t="shared" si="28"/>
        <v>182</v>
      </c>
      <c r="H90" s="613">
        <f t="shared" si="25"/>
        <v>173</v>
      </c>
      <c r="I90" s="613">
        <f t="shared" si="28"/>
        <v>50</v>
      </c>
      <c r="J90" s="613">
        <f t="shared" si="28"/>
        <v>50</v>
      </c>
      <c r="K90" s="613">
        <f t="shared" si="28"/>
        <v>50</v>
      </c>
      <c r="L90" s="613">
        <f t="shared" si="28"/>
        <v>50</v>
      </c>
      <c r="M90" s="598"/>
    </row>
    <row r="91" spans="1:13">
      <c r="A91" s="608" t="s">
        <v>2556</v>
      </c>
      <c r="B91" s="617">
        <v>0</v>
      </c>
      <c r="C91" s="617">
        <v>146</v>
      </c>
      <c r="D91" s="617">
        <v>162</v>
      </c>
      <c r="E91" s="617">
        <v>186</v>
      </c>
      <c r="F91" s="617">
        <v>189</v>
      </c>
      <c r="G91" s="617">
        <v>182</v>
      </c>
      <c r="H91" s="610">
        <f t="shared" si="25"/>
        <v>173</v>
      </c>
      <c r="I91" s="618">
        <v>50</v>
      </c>
      <c r="J91" s="618">
        <v>50</v>
      </c>
      <c r="K91" s="618">
        <v>50</v>
      </c>
      <c r="L91" s="618">
        <v>50</v>
      </c>
      <c r="M91" s="592"/>
    </row>
    <row r="92" spans="1:13" s="532" customFormat="1" ht="18.75">
      <c r="A92" s="612" t="s">
        <v>484</v>
      </c>
      <c r="B92" s="613">
        <f>SUM(B93)</f>
        <v>0</v>
      </c>
      <c r="C92" s="613">
        <f t="shared" ref="C92:L92" si="29">SUM(C93)</f>
        <v>160</v>
      </c>
      <c r="D92" s="613">
        <f t="shared" si="29"/>
        <v>172</v>
      </c>
      <c r="E92" s="613">
        <f t="shared" si="29"/>
        <v>197</v>
      </c>
      <c r="F92" s="613">
        <f t="shared" si="29"/>
        <v>142</v>
      </c>
      <c r="G92" s="613">
        <f t="shared" si="29"/>
        <v>75</v>
      </c>
      <c r="H92" s="613">
        <f t="shared" si="25"/>
        <v>149.19999999999999</v>
      </c>
      <c r="I92" s="613">
        <f t="shared" si="29"/>
        <v>30</v>
      </c>
      <c r="J92" s="613">
        <f t="shared" si="29"/>
        <v>30</v>
      </c>
      <c r="K92" s="613">
        <f t="shared" si="29"/>
        <v>30</v>
      </c>
      <c r="L92" s="613">
        <f t="shared" si="29"/>
        <v>30</v>
      </c>
      <c r="M92" s="598"/>
    </row>
    <row r="93" spans="1:13">
      <c r="A93" s="608" t="s">
        <v>2557</v>
      </c>
      <c r="B93" s="617">
        <v>0</v>
      </c>
      <c r="C93" s="617">
        <v>160</v>
      </c>
      <c r="D93" s="617">
        <v>172</v>
      </c>
      <c r="E93" s="617">
        <v>197</v>
      </c>
      <c r="F93" s="617">
        <v>142</v>
      </c>
      <c r="G93" s="617">
        <v>75</v>
      </c>
      <c r="H93" s="610">
        <f t="shared" si="25"/>
        <v>149.19999999999999</v>
      </c>
      <c r="I93" s="618">
        <v>30</v>
      </c>
      <c r="J93" s="618">
        <v>30</v>
      </c>
      <c r="K93" s="618">
        <v>30</v>
      </c>
      <c r="L93" s="618">
        <v>30</v>
      </c>
      <c r="M93" s="592"/>
    </row>
    <row r="94" spans="1:13" s="532" customFormat="1" ht="18.75">
      <c r="A94" s="612" t="s">
        <v>333</v>
      </c>
      <c r="B94" s="613">
        <f>SUM(B95:B96)</f>
        <v>0</v>
      </c>
      <c r="C94" s="613">
        <f t="shared" ref="C94:L94" si="30">SUM(C95:C96)</f>
        <v>195</v>
      </c>
      <c r="D94" s="613">
        <f t="shared" si="30"/>
        <v>225</v>
      </c>
      <c r="E94" s="613">
        <f t="shared" si="30"/>
        <v>256</v>
      </c>
      <c r="F94" s="613">
        <f t="shared" si="30"/>
        <v>244</v>
      </c>
      <c r="G94" s="613">
        <f t="shared" si="30"/>
        <v>149</v>
      </c>
      <c r="H94" s="613">
        <f t="shared" si="25"/>
        <v>213.8</v>
      </c>
      <c r="I94" s="613">
        <f t="shared" si="30"/>
        <v>50</v>
      </c>
      <c r="J94" s="613">
        <f t="shared" si="30"/>
        <v>50</v>
      </c>
      <c r="K94" s="613">
        <f t="shared" si="30"/>
        <v>50</v>
      </c>
      <c r="L94" s="613">
        <f t="shared" si="30"/>
        <v>50</v>
      </c>
      <c r="M94" s="598"/>
    </row>
    <row r="95" spans="1:13">
      <c r="A95" s="560" t="s">
        <v>2558</v>
      </c>
      <c r="B95" s="561">
        <v>0</v>
      </c>
      <c r="C95" s="561">
        <f>46+149</f>
        <v>195</v>
      </c>
      <c r="D95" s="561">
        <f>3+222</f>
        <v>225</v>
      </c>
      <c r="E95" s="561">
        <f>2+254</f>
        <v>256</v>
      </c>
      <c r="F95" s="561">
        <v>244</v>
      </c>
      <c r="G95" s="561">
        <v>149</v>
      </c>
      <c r="H95" s="548">
        <f t="shared" si="25"/>
        <v>213.8</v>
      </c>
      <c r="I95" s="542">
        <v>50</v>
      </c>
      <c r="J95" s="542">
        <v>50</v>
      </c>
      <c r="K95" s="542">
        <v>50</v>
      </c>
      <c r="L95" s="542">
        <v>50</v>
      </c>
      <c r="M95" s="592"/>
    </row>
    <row r="96" spans="1:13" s="559" customFormat="1">
      <c r="A96" s="580" t="s">
        <v>2559</v>
      </c>
      <c r="B96" s="588">
        <v>0</v>
      </c>
      <c r="C96" s="588">
        <v>0</v>
      </c>
      <c r="D96" s="588">
        <v>0</v>
      </c>
      <c r="E96" s="588">
        <v>0</v>
      </c>
      <c r="F96" s="588">
        <v>0</v>
      </c>
      <c r="G96" s="588">
        <v>0</v>
      </c>
      <c r="H96" s="586">
        <f t="shared" si="25"/>
        <v>0</v>
      </c>
      <c r="I96" s="589">
        <v>0</v>
      </c>
      <c r="J96" s="589">
        <v>0</v>
      </c>
      <c r="K96" s="589">
        <v>0</v>
      </c>
      <c r="L96" s="590">
        <v>0</v>
      </c>
      <c r="M96" s="597"/>
    </row>
    <row r="97" spans="1:13" s="532" customFormat="1" ht="18.75">
      <c r="A97" s="612" t="s">
        <v>343</v>
      </c>
      <c r="B97" s="613">
        <f>SUM(B98)</f>
        <v>0</v>
      </c>
      <c r="C97" s="613">
        <f t="shared" ref="C97:L97" si="31">SUM(C98)</f>
        <v>40</v>
      </c>
      <c r="D97" s="613">
        <f t="shared" si="31"/>
        <v>61</v>
      </c>
      <c r="E97" s="613">
        <f t="shared" si="31"/>
        <v>74</v>
      </c>
      <c r="F97" s="613">
        <f t="shared" si="31"/>
        <v>88</v>
      </c>
      <c r="G97" s="613">
        <f t="shared" si="31"/>
        <v>70</v>
      </c>
      <c r="H97" s="613">
        <f t="shared" si="25"/>
        <v>66.599999999999994</v>
      </c>
      <c r="I97" s="613">
        <f t="shared" si="31"/>
        <v>30</v>
      </c>
      <c r="J97" s="613">
        <f t="shared" si="31"/>
        <v>30</v>
      </c>
      <c r="K97" s="613">
        <f t="shared" si="31"/>
        <v>30</v>
      </c>
      <c r="L97" s="613">
        <f t="shared" si="31"/>
        <v>30</v>
      </c>
      <c r="M97" s="598"/>
    </row>
    <row r="98" spans="1:13">
      <c r="A98" s="608" t="s">
        <v>2560</v>
      </c>
      <c r="B98" s="617">
        <v>0</v>
      </c>
      <c r="C98" s="617">
        <v>40</v>
      </c>
      <c r="D98" s="617">
        <v>61</v>
      </c>
      <c r="E98" s="617">
        <v>74</v>
      </c>
      <c r="F98" s="617">
        <v>88</v>
      </c>
      <c r="G98" s="617">
        <v>70</v>
      </c>
      <c r="H98" s="610">
        <f t="shared" si="25"/>
        <v>66.599999999999994</v>
      </c>
      <c r="I98" s="618">
        <v>30</v>
      </c>
      <c r="J98" s="618">
        <v>30</v>
      </c>
      <c r="K98" s="618">
        <v>30</v>
      </c>
      <c r="L98" s="618">
        <v>30</v>
      </c>
      <c r="M98" s="592"/>
    </row>
    <row r="99" spans="1:13" s="532" customFormat="1" ht="18.75">
      <c r="A99" s="612" t="s">
        <v>465</v>
      </c>
      <c r="B99" s="613">
        <f>SUM(B100)</f>
        <v>0</v>
      </c>
      <c r="C99" s="613">
        <f t="shared" ref="C99:L99" si="32">SUM(C100)</f>
        <v>105</v>
      </c>
      <c r="D99" s="613">
        <f t="shared" si="32"/>
        <v>91</v>
      </c>
      <c r="E99" s="613">
        <f t="shared" si="32"/>
        <v>117</v>
      </c>
      <c r="F99" s="613">
        <f t="shared" si="32"/>
        <v>144</v>
      </c>
      <c r="G99" s="613">
        <f t="shared" si="32"/>
        <v>105</v>
      </c>
      <c r="H99" s="613">
        <f t="shared" si="25"/>
        <v>112.4</v>
      </c>
      <c r="I99" s="613">
        <f t="shared" si="32"/>
        <v>0</v>
      </c>
      <c r="J99" s="613">
        <f t="shared" si="32"/>
        <v>0</v>
      </c>
      <c r="K99" s="613">
        <f t="shared" si="32"/>
        <v>0</v>
      </c>
      <c r="L99" s="613">
        <f t="shared" si="32"/>
        <v>0</v>
      </c>
      <c r="M99" s="599"/>
    </row>
    <row r="100" spans="1:13">
      <c r="A100" s="608" t="s">
        <v>2561</v>
      </c>
      <c r="B100" s="617">
        <v>0</v>
      </c>
      <c r="C100" s="617">
        <v>105</v>
      </c>
      <c r="D100" s="617">
        <v>91</v>
      </c>
      <c r="E100" s="617">
        <v>117</v>
      </c>
      <c r="F100" s="617">
        <v>144</v>
      </c>
      <c r="G100" s="617">
        <v>105</v>
      </c>
      <c r="H100" s="610">
        <f t="shared" si="25"/>
        <v>112.4</v>
      </c>
      <c r="I100" s="618">
        <v>0</v>
      </c>
      <c r="J100" s="618">
        <v>0</v>
      </c>
      <c r="K100" s="618">
        <v>0</v>
      </c>
      <c r="L100" s="618">
        <v>0</v>
      </c>
      <c r="M100" s="592"/>
    </row>
    <row r="101" spans="1:13" s="532" customFormat="1" ht="18.75">
      <c r="A101" s="612" t="s">
        <v>354</v>
      </c>
      <c r="B101" s="613">
        <f>SUM(B102:B103)</f>
        <v>0</v>
      </c>
      <c r="C101" s="613">
        <f t="shared" ref="C101:L101" si="33">SUM(C102:C103)</f>
        <v>230</v>
      </c>
      <c r="D101" s="613">
        <f t="shared" si="33"/>
        <v>257</v>
      </c>
      <c r="E101" s="613">
        <f t="shared" si="33"/>
        <v>285</v>
      </c>
      <c r="F101" s="613">
        <f t="shared" si="33"/>
        <v>338</v>
      </c>
      <c r="G101" s="613">
        <f t="shared" si="33"/>
        <v>336</v>
      </c>
      <c r="H101" s="613">
        <f t="shared" si="25"/>
        <v>289.2</v>
      </c>
      <c r="I101" s="613">
        <f t="shared" si="33"/>
        <v>100</v>
      </c>
      <c r="J101" s="613">
        <f t="shared" si="33"/>
        <v>100</v>
      </c>
      <c r="K101" s="613">
        <f t="shared" si="33"/>
        <v>100</v>
      </c>
      <c r="L101" s="613">
        <f t="shared" si="33"/>
        <v>100</v>
      </c>
      <c r="M101" s="598"/>
    </row>
    <row r="102" spans="1:13">
      <c r="A102" s="560" t="s">
        <v>2562</v>
      </c>
      <c r="B102" s="561">
        <v>0</v>
      </c>
      <c r="C102" s="561">
        <v>0</v>
      </c>
      <c r="D102" s="561">
        <v>0</v>
      </c>
      <c r="E102" s="561">
        <v>0</v>
      </c>
      <c r="F102" s="561">
        <v>0</v>
      </c>
      <c r="G102" s="561">
        <v>0</v>
      </c>
      <c r="H102" s="542">
        <f t="shared" si="25"/>
        <v>0</v>
      </c>
      <c r="I102" s="542">
        <v>0</v>
      </c>
      <c r="J102" s="542">
        <v>0</v>
      </c>
      <c r="K102" s="542">
        <v>0</v>
      </c>
      <c r="L102" s="542">
        <v>0</v>
      </c>
      <c r="M102" s="592"/>
    </row>
    <row r="103" spans="1:13">
      <c r="A103" s="552" t="s">
        <v>2563</v>
      </c>
      <c r="B103" s="534">
        <v>0</v>
      </c>
      <c r="C103" s="534">
        <v>230</v>
      </c>
      <c r="D103" s="534">
        <v>257</v>
      </c>
      <c r="E103" s="534">
        <v>285</v>
      </c>
      <c r="F103" s="534">
        <v>338</v>
      </c>
      <c r="G103" s="534">
        <v>336</v>
      </c>
      <c r="H103" s="530">
        <f t="shared" si="25"/>
        <v>289.2</v>
      </c>
      <c r="I103" s="535">
        <v>100</v>
      </c>
      <c r="J103" s="535">
        <v>100</v>
      </c>
      <c r="K103" s="535">
        <v>100</v>
      </c>
      <c r="L103" s="535">
        <v>100</v>
      </c>
      <c r="M103" s="592"/>
    </row>
    <row r="104" spans="1:13" s="532" customFormat="1" ht="18.75">
      <c r="A104" s="612" t="s">
        <v>455</v>
      </c>
      <c r="B104" s="613">
        <f>SUM(B105)</f>
        <v>0</v>
      </c>
      <c r="C104" s="613">
        <f t="shared" ref="C104:L104" si="34">SUM(C105)</f>
        <v>149</v>
      </c>
      <c r="D104" s="613">
        <f t="shared" si="34"/>
        <v>135</v>
      </c>
      <c r="E104" s="613">
        <f t="shared" si="34"/>
        <v>141</v>
      </c>
      <c r="F104" s="613">
        <f t="shared" si="34"/>
        <v>118</v>
      </c>
      <c r="G104" s="613">
        <f t="shared" si="34"/>
        <v>66</v>
      </c>
      <c r="H104" s="613">
        <f t="shared" si="25"/>
        <v>121.8</v>
      </c>
      <c r="I104" s="613">
        <f t="shared" si="34"/>
        <v>30</v>
      </c>
      <c r="J104" s="613">
        <f t="shared" si="34"/>
        <v>30</v>
      </c>
      <c r="K104" s="613">
        <f t="shared" si="34"/>
        <v>30</v>
      </c>
      <c r="L104" s="613">
        <f t="shared" si="34"/>
        <v>30</v>
      </c>
      <c r="M104" s="598"/>
    </row>
    <row r="105" spans="1:13">
      <c r="A105" s="608" t="s">
        <v>2564</v>
      </c>
      <c r="B105" s="617"/>
      <c r="C105" s="617">
        <v>149</v>
      </c>
      <c r="D105" s="617">
        <v>135</v>
      </c>
      <c r="E105" s="617">
        <v>141</v>
      </c>
      <c r="F105" s="617">
        <v>118</v>
      </c>
      <c r="G105" s="617">
        <v>66</v>
      </c>
      <c r="H105" s="610">
        <f t="shared" si="25"/>
        <v>121.8</v>
      </c>
      <c r="I105" s="618">
        <v>30</v>
      </c>
      <c r="J105" s="618">
        <v>30</v>
      </c>
      <c r="K105" s="618">
        <v>30</v>
      </c>
      <c r="L105" s="618">
        <v>30</v>
      </c>
      <c r="M105" s="592"/>
    </row>
    <row r="106" spans="1:13" s="532" customFormat="1" ht="18.75">
      <c r="A106" s="612" t="s">
        <v>371</v>
      </c>
      <c r="B106" s="613">
        <f>SUM(B107)</f>
        <v>0</v>
      </c>
      <c r="C106" s="613">
        <f t="shared" ref="C106:L106" si="35">SUM(C107)</f>
        <v>258</v>
      </c>
      <c r="D106" s="613">
        <f t="shared" si="35"/>
        <v>269</v>
      </c>
      <c r="E106" s="613">
        <f t="shared" si="35"/>
        <v>286</v>
      </c>
      <c r="F106" s="613">
        <f t="shared" si="35"/>
        <v>245</v>
      </c>
      <c r="G106" s="613">
        <f t="shared" si="35"/>
        <v>181</v>
      </c>
      <c r="H106" s="613">
        <f t="shared" si="25"/>
        <v>247.8</v>
      </c>
      <c r="I106" s="613">
        <f t="shared" si="35"/>
        <v>50</v>
      </c>
      <c r="J106" s="613">
        <f t="shared" si="35"/>
        <v>50</v>
      </c>
      <c r="K106" s="613">
        <f t="shared" si="35"/>
        <v>50</v>
      </c>
      <c r="L106" s="613">
        <f t="shared" si="35"/>
        <v>50</v>
      </c>
      <c r="M106" s="598"/>
    </row>
    <row r="107" spans="1:13">
      <c r="A107" s="608" t="s">
        <v>2565</v>
      </c>
      <c r="B107" s="617"/>
      <c r="C107" s="617">
        <v>258</v>
      </c>
      <c r="D107" s="617">
        <v>269</v>
      </c>
      <c r="E107" s="617">
        <v>286</v>
      </c>
      <c r="F107" s="617">
        <v>245</v>
      </c>
      <c r="G107" s="617">
        <v>181</v>
      </c>
      <c r="H107" s="610">
        <f t="shared" si="25"/>
        <v>247.8</v>
      </c>
      <c r="I107" s="618">
        <v>50</v>
      </c>
      <c r="J107" s="618">
        <v>50</v>
      </c>
      <c r="K107" s="618">
        <v>50</v>
      </c>
      <c r="L107" s="618">
        <v>50</v>
      </c>
      <c r="M107" s="592"/>
    </row>
    <row r="108" spans="1:13" s="532" customFormat="1" ht="18.75">
      <c r="A108" s="612" t="s">
        <v>444</v>
      </c>
      <c r="B108" s="613">
        <f>SUM(B109:B110)</f>
        <v>0</v>
      </c>
      <c r="C108" s="613">
        <f t="shared" ref="C108:L108" si="36">SUM(C109:C110)</f>
        <v>209</v>
      </c>
      <c r="D108" s="613">
        <f t="shared" si="36"/>
        <v>258</v>
      </c>
      <c r="E108" s="613">
        <f t="shared" si="36"/>
        <v>259</v>
      </c>
      <c r="F108" s="613">
        <f t="shared" si="36"/>
        <v>311</v>
      </c>
      <c r="G108" s="613">
        <f t="shared" si="36"/>
        <v>359</v>
      </c>
      <c r="H108" s="613">
        <f t="shared" si="25"/>
        <v>279.2</v>
      </c>
      <c r="I108" s="613">
        <f t="shared" si="36"/>
        <v>60</v>
      </c>
      <c r="J108" s="613">
        <f t="shared" si="36"/>
        <v>60</v>
      </c>
      <c r="K108" s="613">
        <f t="shared" si="36"/>
        <v>60</v>
      </c>
      <c r="L108" s="613">
        <f t="shared" si="36"/>
        <v>60</v>
      </c>
      <c r="M108" s="598"/>
    </row>
    <row r="109" spans="1:13">
      <c r="A109" s="560" t="s">
        <v>2566</v>
      </c>
      <c r="B109" s="561"/>
      <c r="C109" s="561"/>
      <c r="D109" s="561"/>
      <c r="E109" s="561"/>
      <c r="F109" s="561">
        <v>84</v>
      </c>
      <c r="G109" s="561">
        <v>150</v>
      </c>
      <c r="H109" s="548">
        <f t="shared" si="25"/>
        <v>117</v>
      </c>
      <c r="I109" s="542">
        <v>60</v>
      </c>
      <c r="J109" s="542">
        <v>60</v>
      </c>
      <c r="K109" s="542">
        <v>60</v>
      </c>
      <c r="L109" s="542">
        <v>60</v>
      </c>
      <c r="M109" s="592"/>
    </row>
    <row r="110" spans="1:13" s="559" customFormat="1">
      <c r="A110" s="580" t="s">
        <v>2567</v>
      </c>
      <c r="B110" s="588"/>
      <c r="C110" s="588">
        <v>209</v>
      </c>
      <c r="D110" s="588">
        <v>258</v>
      </c>
      <c r="E110" s="588">
        <v>259</v>
      </c>
      <c r="F110" s="588">
        <v>227</v>
      </c>
      <c r="G110" s="588">
        <v>209</v>
      </c>
      <c r="H110" s="589">
        <f t="shared" si="25"/>
        <v>232.4</v>
      </c>
      <c r="I110" s="589">
        <v>0</v>
      </c>
      <c r="J110" s="589"/>
      <c r="K110" s="589"/>
      <c r="L110" s="590"/>
      <c r="M110" s="597"/>
    </row>
    <row r="111" spans="1:13" s="522" customFormat="1">
      <c r="A111" s="538" t="s">
        <v>2494</v>
      </c>
      <c r="B111" s="605">
        <f>SUM(B112+B115+B117+B120+B123+B128+B130+B135)</f>
        <v>0</v>
      </c>
      <c r="C111" s="605">
        <f>SUM(C112+C115+C117+C120+C123+C128+C130+C135)</f>
        <v>2700</v>
      </c>
      <c r="D111" s="605">
        <f t="shared" ref="D111:L111" si="37">SUM(D112+D115+D117+D120+D123+D128+D130+D135)</f>
        <v>2862</v>
      </c>
      <c r="E111" s="605">
        <f t="shared" si="37"/>
        <v>2997</v>
      </c>
      <c r="F111" s="605">
        <f t="shared" si="37"/>
        <v>2829</v>
      </c>
      <c r="G111" s="605">
        <f t="shared" si="37"/>
        <v>2105</v>
      </c>
      <c r="H111" s="605">
        <f t="shared" si="25"/>
        <v>2698.6</v>
      </c>
      <c r="I111" s="605">
        <f t="shared" si="37"/>
        <v>630</v>
      </c>
      <c r="J111" s="605">
        <f t="shared" si="37"/>
        <v>630</v>
      </c>
      <c r="K111" s="605">
        <f t="shared" si="37"/>
        <v>630</v>
      </c>
      <c r="L111" s="605">
        <f t="shared" si="37"/>
        <v>630</v>
      </c>
      <c r="M111" s="594"/>
    </row>
    <row r="112" spans="1:13" s="532" customFormat="1" ht="18.75">
      <c r="A112" s="612" t="s">
        <v>547</v>
      </c>
      <c r="B112" s="613">
        <f>SUM(B113:B114)</f>
        <v>0</v>
      </c>
      <c r="C112" s="613">
        <f t="shared" ref="C112:L112" si="38">SUM(C113:C114)</f>
        <v>286</v>
      </c>
      <c r="D112" s="613">
        <f t="shared" si="38"/>
        <v>342</v>
      </c>
      <c r="E112" s="613">
        <f t="shared" si="38"/>
        <v>416</v>
      </c>
      <c r="F112" s="613">
        <f t="shared" si="38"/>
        <v>402</v>
      </c>
      <c r="G112" s="613">
        <f t="shared" si="38"/>
        <v>335</v>
      </c>
      <c r="H112" s="613">
        <f t="shared" si="25"/>
        <v>356.2</v>
      </c>
      <c r="I112" s="613">
        <f t="shared" si="38"/>
        <v>120</v>
      </c>
      <c r="J112" s="613">
        <f t="shared" si="38"/>
        <v>120</v>
      </c>
      <c r="K112" s="613">
        <f t="shared" si="38"/>
        <v>120</v>
      </c>
      <c r="L112" s="613">
        <f t="shared" si="38"/>
        <v>120</v>
      </c>
      <c r="M112" s="598"/>
    </row>
    <row r="113" spans="1:13">
      <c r="A113" s="560" t="s">
        <v>2568</v>
      </c>
      <c r="B113" s="547">
        <v>0</v>
      </c>
      <c r="C113" s="547">
        <v>177</v>
      </c>
      <c r="D113" s="547">
        <v>244</v>
      </c>
      <c r="E113" s="547">
        <v>319</v>
      </c>
      <c r="F113" s="547">
        <v>271</v>
      </c>
      <c r="G113" s="547">
        <v>335</v>
      </c>
      <c r="H113" s="548">
        <f t="shared" si="25"/>
        <v>269.2</v>
      </c>
      <c r="I113" s="548">
        <v>80</v>
      </c>
      <c r="J113" s="548">
        <v>80</v>
      </c>
      <c r="K113" s="548">
        <v>80</v>
      </c>
      <c r="L113" s="549">
        <v>80</v>
      </c>
      <c r="M113" s="592"/>
    </row>
    <row r="114" spans="1:13">
      <c r="A114" s="562" t="s">
        <v>2569</v>
      </c>
      <c r="B114" s="563">
        <v>0</v>
      </c>
      <c r="C114" s="563">
        <v>109</v>
      </c>
      <c r="D114" s="563">
        <v>98</v>
      </c>
      <c r="E114" s="563">
        <v>97</v>
      </c>
      <c r="F114" s="563">
        <v>131</v>
      </c>
      <c r="G114" s="563">
        <v>0</v>
      </c>
      <c r="H114" s="564">
        <f t="shared" si="25"/>
        <v>108.75</v>
      </c>
      <c r="I114" s="564">
        <v>40</v>
      </c>
      <c r="J114" s="564">
        <v>40</v>
      </c>
      <c r="K114" s="564">
        <v>40</v>
      </c>
      <c r="L114" s="565">
        <v>40</v>
      </c>
      <c r="M114" s="592"/>
    </row>
    <row r="115" spans="1:13" s="532" customFormat="1" ht="18.75">
      <c r="A115" s="612" t="s">
        <v>2488</v>
      </c>
      <c r="B115" s="613">
        <f>SUM(B116)</f>
        <v>0</v>
      </c>
      <c r="C115" s="613">
        <f t="shared" ref="C115:L115" si="39">SUM(C116)</f>
        <v>207</v>
      </c>
      <c r="D115" s="613">
        <f t="shared" si="39"/>
        <v>328</v>
      </c>
      <c r="E115" s="613">
        <f t="shared" si="39"/>
        <v>310</v>
      </c>
      <c r="F115" s="613">
        <f t="shared" si="39"/>
        <v>330</v>
      </c>
      <c r="G115" s="613">
        <f t="shared" si="39"/>
        <v>246</v>
      </c>
      <c r="H115" s="613">
        <f t="shared" si="25"/>
        <v>284.2</v>
      </c>
      <c r="I115" s="613">
        <f t="shared" si="39"/>
        <v>25</v>
      </c>
      <c r="J115" s="613">
        <f t="shared" si="39"/>
        <v>25</v>
      </c>
      <c r="K115" s="613">
        <f t="shared" si="39"/>
        <v>25</v>
      </c>
      <c r="L115" s="613">
        <f t="shared" si="39"/>
        <v>25</v>
      </c>
      <c r="M115" s="598"/>
    </row>
    <row r="116" spans="1:13">
      <c r="A116" s="608" t="s">
        <v>2570</v>
      </c>
      <c r="B116" s="609">
        <v>0</v>
      </c>
      <c r="C116" s="609">
        <v>207</v>
      </c>
      <c r="D116" s="609">
        <v>328</v>
      </c>
      <c r="E116" s="609">
        <v>310</v>
      </c>
      <c r="F116" s="609">
        <v>330</v>
      </c>
      <c r="G116" s="609">
        <v>246</v>
      </c>
      <c r="H116" s="610">
        <f t="shared" si="25"/>
        <v>284.2</v>
      </c>
      <c r="I116" s="610">
        <v>25</v>
      </c>
      <c r="J116" s="610">
        <v>25</v>
      </c>
      <c r="K116" s="610">
        <v>25</v>
      </c>
      <c r="L116" s="611">
        <v>25</v>
      </c>
      <c r="M116" s="592"/>
    </row>
    <row r="117" spans="1:13" s="532" customFormat="1" ht="18.75">
      <c r="A117" s="612" t="s">
        <v>582</v>
      </c>
      <c r="B117" s="613">
        <f>SUM(B118:B119)</f>
        <v>0</v>
      </c>
      <c r="C117" s="613">
        <f t="shared" ref="C117:L117" si="40">SUM(C118:C119)</f>
        <v>645</v>
      </c>
      <c r="D117" s="613">
        <f t="shared" si="40"/>
        <v>669</v>
      </c>
      <c r="E117" s="613">
        <f t="shared" si="40"/>
        <v>660</v>
      </c>
      <c r="F117" s="613">
        <f t="shared" si="40"/>
        <v>667</v>
      </c>
      <c r="G117" s="613">
        <f t="shared" si="40"/>
        <v>466</v>
      </c>
      <c r="H117" s="613">
        <f t="shared" si="25"/>
        <v>621.4</v>
      </c>
      <c r="I117" s="613">
        <f t="shared" si="40"/>
        <v>100</v>
      </c>
      <c r="J117" s="613">
        <f t="shared" si="40"/>
        <v>100</v>
      </c>
      <c r="K117" s="613">
        <f t="shared" si="40"/>
        <v>100</v>
      </c>
      <c r="L117" s="613">
        <f t="shared" si="40"/>
        <v>100</v>
      </c>
      <c r="M117" s="598"/>
    </row>
    <row r="118" spans="1:13">
      <c r="A118" s="560" t="s">
        <v>2571</v>
      </c>
      <c r="B118" s="547">
        <v>0</v>
      </c>
      <c r="C118" s="547">
        <v>643</v>
      </c>
      <c r="D118" s="547">
        <v>669</v>
      </c>
      <c r="E118" s="547">
        <v>660</v>
      </c>
      <c r="F118" s="547">
        <v>667</v>
      </c>
      <c r="G118" s="547">
        <v>466</v>
      </c>
      <c r="H118" s="548">
        <f t="shared" si="25"/>
        <v>621</v>
      </c>
      <c r="I118" s="548">
        <v>100</v>
      </c>
      <c r="J118" s="548">
        <v>100</v>
      </c>
      <c r="K118" s="548">
        <v>100</v>
      </c>
      <c r="L118" s="549">
        <v>100</v>
      </c>
      <c r="M118" s="592"/>
    </row>
    <row r="119" spans="1:13">
      <c r="A119" s="552" t="s">
        <v>2572</v>
      </c>
      <c r="B119" s="529">
        <v>0</v>
      </c>
      <c r="C119" s="529">
        <v>2</v>
      </c>
      <c r="D119" s="529">
        <v>0</v>
      </c>
      <c r="E119" s="529">
        <v>0</v>
      </c>
      <c r="F119" s="529">
        <v>0</v>
      </c>
      <c r="G119" s="529">
        <v>0</v>
      </c>
      <c r="H119" s="591">
        <f t="shared" si="25"/>
        <v>2</v>
      </c>
      <c r="I119" s="530">
        <v>0</v>
      </c>
      <c r="J119" s="530">
        <v>0</v>
      </c>
      <c r="K119" s="530">
        <v>0</v>
      </c>
      <c r="L119" s="531">
        <v>0</v>
      </c>
      <c r="M119" s="592"/>
    </row>
    <row r="120" spans="1:13" s="532" customFormat="1" ht="18.75">
      <c r="A120" s="612" t="s">
        <v>560</v>
      </c>
      <c r="B120" s="613">
        <f>SUM(B121:B122)</f>
        <v>0</v>
      </c>
      <c r="C120" s="613">
        <f t="shared" ref="C120:L120" si="41">SUM(C121:C122)</f>
        <v>272</v>
      </c>
      <c r="D120" s="613">
        <f t="shared" si="41"/>
        <v>249</v>
      </c>
      <c r="E120" s="613">
        <f t="shared" si="41"/>
        <v>299</v>
      </c>
      <c r="F120" s="613">
        <f t="shared" si="41"/>
        <v>107</v>
      </c>
      <c r="G120" s="613">
        <f t="shared" si="41"/>
        <v>171</v>
      </c>
      <c r="H120" s="613">
        <f t="shared" si="25"/>
        <v>219.6</v>
      </c>
      <c r="I120" s="613">
        <f t="shared" si="41"/>
        <v>65</v>
      </c>
      <c r="J120" s="613">
        <f t="shared" si="41"/>
        <v>65</v>
      </c>
      <c r="K120" s="613">
        <f t="shared" si="41"/>
        <v>65</v>
      </c>
      <c r="L120" s="613">
        <f t="shared" si="41"/>
        <v>65</v>
      </c>
      <c r="M120" s="598"/>
    </row>
    <row r="121" spans="1:13">
      <c r="A121" s="554" t="s">
        <v>2573</v>
      </c>
      <c r="B121" s="566">
        <v>0</v>
      </c>
      <c r="C121" s="566">
        <v>164</v>
      </c>
      <c r="D121" s="566">
        <v>184</v>
      </c>
      <c r="E121" s="566">
        <v>234</v>
      </c>
      <c r="F121" s="566">
        <v>107</v>
      </c>
      <c r="G121" s="566">
        <v>171</v>
      </c>
      <c r="H121" s="567">
        <f t="shared" si="25"/>
        <v>172</v>
      </c>
      <c r="I121" s="567">
        <v>40</v>
      </c>
      <c r="J121" s="567">
        <v>40</v>
      </c>
      <c r="K121" s="567">
        <v>40</v>
      </c>
      <c r="L121" s="568">
        <v>40</v>
      </c>
      <c r="M121" s="592"/>
    </row>
    <row r="122" spans="1:13">
      <c r="A122" s="562" t="s">
        <v>2574</v>
      </c>
      <c r="B122" s="563">
        <v>0</v>
      </c>
      <c r="C122" s="563">
        <v>108</v>
      </c>
      <c r="D122" s="563">
        <v>65</v>
      </c>
      <c r="E122" s="563">
        <v>65</v>
      </c>
      <c r="F122" s="563">
        <v>0</v>
      </c>
      <c r="G122" s="563">
        <v>0</v>
      </c>
      <c r="H122" s="564">
        <f t="shared" si="25"/>
        <v>79.333333333333329</v>
      </c>
      <c r="I122" s="564">
        <v>25</v>
      </c>
      <c r="J122" s="564">
        <v>25</v>
      </c>
      <c r="K122" s="564">
        <v>25</v>
      </c>
      <c r="L122" s="565">
        <v>25</v>
      </c>
      <c r="M122" s="592"/>
    </row>
    <row r="123" spans="1:13" s="532" customFormat="1" ht="18.75">
      <c r="A123" s="612" t="s">
        <v>534</v>
      </c>
      <c r="B123" s="613">
        <f>SUM(B124:B127)</f>
        <v>0</v>
      </c>
      <c r="C123" s="613">
        <f t="shared" ref="C123:L123" si="42">SUM(C124:C127)</f>
        <v>662</v>
      </c>
      <c r="D123" s="613">
        <f t="shared" si="42"/>
        <v>584</v>
      </c>
      <c r="E123" s="613">
        <f t="shared" si="42"/>
        <v>500</v>
      </c>
      <c r="F123" s="613">
        <f t="shared" si="42"/>
        <v>468</v>
      </c>
      <c r="G123" s="613">
        <f t="shared" si="42"/>
        <v>246</v>
      </c>
      <c r="H123" s="613">
        <f t="shared" si="25"/>
        <v>492</v>
      </c>
      <c r="I123" s="613">
        <f t="shared" si="42"/>
        <v>90</v>
      </c>
      <c r="J123" s="613">
        <f t="shared" si="42"/>
        <v>90</v>
      </c>
      <c r="K123" s="613">
        <f t="shared" si="42"/>
        <v>90</v>
      </c>
      <c r="L123" s="613">
        <f t="shared" si="42"/>
        <v>90</v>
      </c>
      <c r="M123" s="598"/>
    </row>
    <row r="124" spans="1:13">
      <c r="A124" s="560" t="s">
        <v>2575</v>
      </c>
      <c r="B124" s="569">
        <v>0</v>
      </c>
      <c r="C124" s="547">
        <v>0</v>
      </c>
      <c r="D124" s="547">
        <v>0</v>
      </c>
      <c r="E124" s="547">
        <v>0</v>
      </c>
      <c r="F124" s="547">
        <v>0</v>
      </c>
      <c r="G124" s="547">
        <v>0</v>
      </c>
      <c r="H124" s="548">
        <f t="shared" si="25"/>
        <v>0</v>
      </c>
      <c r="I124" s="548">
        <v>0</v>
      </c>
      <c r="J124" s="548">
        <v>0</v>
      </c>
      <c r="K124" s="548">
        <v>0</v>
      </c>
      <c r="L124" s="549">
        <v>0</v>
      </c>
      <c r="M124" s="592"/>
    </row>
    <row r="125" spans="1:13">
      <c r="A125" s="551" t="s">
        <v>2576</v>
      </c>
      <c r="B125" s="526">
        <v>0</v>
      </c>
      <c r="C125" s="526">
        <v>143</v>
      </c>
      <c r="D125" s="526">
        <v>106</v>
      </c>
      <c r="E125" s="526">
        <v>107</v>
      </c>
      <c r="F125" s="526">
        <v>101</v>
      </c>
      <c r="G125" s="526">
        <v>0</v>
      </c>
      <c r="H125" s="527">
        <f t="shared" si="25"/>
        <v>114.25</v>
      </c>
      <c r="I125" s="527">
        <v>30</v>
      </c>
      <c r="J125" s="527">
        <v>30</v>
      </c>
      <c r="K125" s="527">
        <v>30</v>
      </c>
      <c r="L125" s="528">
        <v>30</v>
      </c>
      <c r="M125" s="592"/>
    </row>
    <row r="126" spans="1:13">
      <c r="A126" s="551" t="s">
        <v>2577</v>
      </c>
      <c r="B126" s="526">
        <v>0</v>
      </c>
      <c r="C126" s="526">
        <v>222</v>
      </c>
      <c r="D126" s="526">
        <v>152</v>
      </c>
      <c r="E126" s="526">
        <v>103</v>
      </c>
      <c r="F126" s="526">
        <v>47</v>
      </c>
      <c r="G126" s="526">
        <v>0</v>
      </c>
      <c r="H126" s="527">
        <f t="shared" si="25"/>
        <v>131</v>
      </c>
      <c r="I126" s="527">
        <v>0</v>
      </c>
      <c r="J126" s="527">
        <v>0</v>
      </c>
      <c r="K126" s="527">
        <v>0</v>
      </c>
      <c r="L126" s="528">
        <v>0</v>
      </c>
      <c r="M126" s="592"/>
    </row>
    <row r="127" spans="1:13">
      <c r="A127" s="562" t="s">
        <v>2578</v>
      </c>
      <c r="B127" s="563">
        <v>0</v>
      </c>
      <c r="C127" s="563">
        <v>297</v>
      </c>
      <c r="D127" s="563">
        <v>326</v>
      </c>
      <c r="E127" s="563">
        <v>290</v>
      </c>
      <c r="F127" s="563">
        <v>320</v>
      </c>
      <c r="G127" s="563">
        <v>246</v>
      </c>
      <c r="H127" s="564">
        <f t="shared" si="25"/>
        <v>295.8</v>
      </c>
      <c r="I127" s="564">
        <v>60</v>
      </c>
      <c r="J127" s="564">
        <v>60</v>
      </c>
      <c r="K127" s="564">
        <v>60</v>
      </c>
      <c r="L127" s="565">
        <v>60</v>
      </c>
      <c r="M127" s="592"/>
    </row>
    <row r="128" spans="1:13" s="532" customFormat="1" ht="18.75">
      <c r="A128" s="612" t="s">
        <v>505</v>
      </c>
      <c r="B128" s="613">
        <f>SUM(B129)</f>
        <v>0</v>
      </c>
      <c r="C128" s="613">
        <f t="shared" ref="C128:L128" si="43">SUM(C129)</f>
        <v>254</v>
      </c>
      <c r="D128" s="613">
        <f t="shared" si="43"/>
        <v>248</v>
      </c>
      <c r="E128" s="613">
        <f t="shared" si="43"/>
        <v>255</v>
      </c>
      <c r="F128" s="613">
        <f t="shared" si="43"/>
        <v>233</v>
      </c>
      <c r="G128" s="613">
        <f t="shared" si="43"/>
        <v>153</v>
      </c>
      <c r="H128" s="613">
        <f t="shared" si="25"/>
        <v>228.6</v>
      </c>
      <c r="I128" s="613">
        <f t="shared" si="43"/>
        <v>50</v>
      </c>
      <c r="J128" s="613">
        <f t="shared" si="43"/>
        <v>50</v>
      </c>
      <c r="K128" s="613">
        <f t="shared" si="43"/>
        <v>50</v>
      </c>
      <c r="L128" s="613">
        <f t="shared" si="43"/>
        <v>50</v>
      </c>
      <c r="M128" s="598"/>
    </row>
    <row r="129" spans="1:25">
      <c r="A129" s="553" t="s">
        <v>2579</v>
      </c>
      <c r="B129" s="544">
        <v>0</v>
      </c>
      <c r="C129" s="544">
        <v>254</v>
      </c>
      <c r="D129" s="544">
        <v>248</v>
      </c>
      <c r="E129" s="544">
        <v>255</v>
      </c>
      <c r="F129" s="544">
        <v>233</v>
      </c>
      <c r="G129" s="544">
        <v>153</v>
      </c>
      <c r="H129" s="545">
        <f t="shared" si="25"/>
        <v>228.6</v>
      </c>
      <c r="I129" s="545">
        <v>50</v>
      </c>
      <c r="J129" s="545">
        <v>50</v>
      </c>
      <c r="K129" s="545">
        <v>50</v>
      </c>
      <c r="L129" s="546">
        <v>50</v>
      </c>
      <c r="M129" s="592"/>
    </row>
    <row r="130" spans="1:25" s="532" customFormat="1" ht="18.75">
      <c r="A130" s="612" t="s">
        <v>519</v>
      </c>
      <c r="B130" s="613">
        <f>SUM(B131:B134)</f>
        <v>0</v>
      </c>
      <c r="C130" s="613">
        <f t="shared" ref="C130:L130" si="44">SUM(C131:C134)</f>
        <v>301</v>
      </c>
      <c r="D130" s="613">
        <f t="shared" si="44"/>
        <v>337</v>
      </c>
      <c r="E130" s="613">
        <f t="shared" si="44"/>
        <v>415</v>
      </c>
      <c r="F130" s="613">
        <f t="shared" si="44"/>
        <v>471</v>
      </c>
      <c r="G130" s="613">
        <f t="shared" si="44"/>
        <v>386</v>
      </c>
      <c r="H130" s="613">
        <f t="shared" si="25"/>
        <v>382</v>
      </c>
      <c r="I130" s="613">
        <f t="shared" si="44"/>
        <v>140</v>
      </c>
      <c r="J130" s="613">
        <f t="shared" si="44"/>
        <v>140</v>
      </c>
      <c r="K130" s="613">
        <f t="shared" si="44"/>
        <v>140</v>
      </c>
      <c r="L130" s="613">
        <f t="shared" si="44"/>
        <v>140</v>
      </c>
      <c r="M130" s="598"/>
    </row>
    <row r="131" spans="1:25">
      <c r="A131" s="560" t="s">
        <v>2580</v>
      </c>
      <c r="B131" s="547">
        <v>0</v>
      </c>
      <c r="C131" s="547">
        <v>192</v>
      </c>
      <c r="D131" s="547">
        <v>172</v>
      </c>
      <c r="E131" s="547">
        <v>177</v>
      </c>
      <c r="F131" s="547">
        <v>171</v>
      </c>
      <c r="G131" s="547">
        <v>121</v>
      </c>
      <c r="H131" s="548">
        <f t="shared" si="25"/>
        <v>166.6</v>
      </c>
      <c r="I131" s="548">
        <v>50</v>
      </c>
      <c r="J131" s="548">
        <v>50</v>
      </c>
      <c r="K131" s="548">
        <v>50</v>
      </c>
      <c r="L131" s="549">
        <v>50</v>
      </c>
      <c r="M131" s="592"/>
    </row>
    <row r="132" spans="1:25">
      <c r="A132" s="551" t="s">
        <v>2581</v>
      </c>
      <c r="B132" s="526">
        <v>0</v>
      </c>
      <c r="C132" s="526">
        <v>109</v>
      </c>
      <c r="D132" s="526">
        <v>126</v>
      </c>
      <c r="E132" s="526">
        <v>170</v>
      </c>
      <c r="F132" s="526">
        <v>215</v>
      </c>
      <c r="G132" s="526">
        <v>182</v>
      </c>
      <c r="H132" s="527">
        <f t="shared" si="25"/>
        <v>160.4</v>
      </c>
      <c r="I132" s="527">
        <v>60</v>
      </c>
      <c r="J132" s="527">
        <v>60</v>
      </c>
      <c r="K132" s="527">
        <v>60</v>
      </c>
      <c r="L132" s="528">
        <v>60</v>
      </c>
      <c r="M132" s="592"/>
    </row>
    <row r="133" spans="1:25" s="559" customFormat="1">
      <c r="A133" s="555" t="s">
        <v>2582</v>
      </c>
      <c r="B133" s="556"/>
      <c r="C133" s="556">
        <v>0</v>
      </c>
      <c r="D133" s="556">
        <v>0</v>
      </c>
      <c r="E133" s="556">
        <v>0</v>
      </c>
      <c r="F133" s="556">
        <v>0</v>
      </c>
      <c r="G133" s="556">
        <v>0</v>
      </c>
      <c r="H133" s="557">
        <f t="shared" si="25"/>
        <v>0</v>
      </c>
      <c r="I133" s="557">
        <v>0</v>
      </c>
      <c r="J133" s="557">
        <v>0</v>
      </c>
      <c r="K133" s="557">
        <v>0</v>
      </c>
      <c r="L133" s="558">
        <v>0</v>
      </c>
      <c r="M133" s="597"/>
    </row>
    <row r="134" spans="1:25">
      <c r="A134" s="570" t="s">
        <v>2583</v>
      </c>
      <c r="B134" s="571">
        <v>0</v>
      </c>
      <c r="C134" s="571">
        <v>0</v>
      </c>
      <c r="D134" s="571">
        <v>39</v>
      </c>
      <c r="E134" s="571">
        <v>68</v>
      </c>
      <c r="F134" s="571">
        <v>85</v>
      </c>
      <c r="G134" s="571">
        <v>83</v>
      </c>
      <c r="H134" s="572">
        <f t="shared" si="25"/>
        <v>68.75</v>
      </c>
      <c r="I134" s="572">
        <v>30</v>
      </c>
      <c r="J134" s="572">
        <v>30</v>
      </c>
      <c r="K134" s="572">
        <v>30</v>
      </c>
      <c r="L134" s="572">
        <v>30</v>
      </c>
      <c r="M134" s="600"/>
      <c r="N134" s="537"/>
      <c r="O134" s="537"/>
      <c r="P134" s="537"/>
      <c r="Q134" s="537"/>
      <c r="R134" s="537"/>
      <c r="S134" s="537"/>
      <c r="T134" s="537"/>
      <c r="U134" s="537"/>
      <c r="V134" s="537"/>
      <c r="W134" s="537"/>
      <c r="X134" s="537"/>
      <c r="Y134" s="537"/>
    </row>
    <row r="135" spans="1:25" s="532" customFormat="1" ht="18.75">
      <c r="A135" s="612" t="s">
        <v>574</v>
      </c>
      <c r="B135" s="613">
        <f>SUM(B136:B138)</f>
        <v>0</v>
      </c>
      <c r="C135" s="613">
        <f t="shared" ref="C135:L135" si="45">SUM(C136:C138)</f>
        <v>73</v>
      </c>
      <c r="D135" s="613">
        <f t="shared" si="45"/>
        <v>105</v>
      </c>
      <c r="E135" s="613">
        <f t="shared" si="45"/>
        <v>142</v>
      </c>
      <c r="F135" s="613">
        <f t="shared" si="45"/>
        <v>151</v>
      </c>
      <c r="G135" s="613">
        <f t="shared" si="45"/>
        <v>102</v>
      </c>
      <c r="H135" s="613">
        <f t="shared" si="25"/>
        <v>114.6</v>
      </c>
      <c r="I135" s="613">
        <f t="shared" si="45"/>
        <v>40</v>
      </c>
      <c r="J135" s="613">
        <f t="shared" si="45"/>
        <v>40</v>
      </c>
      <c r="K135" s="613">
        <f t="shared" si="45"/>
        <v>40</v>
      </c>
      <c r="L135" s="613">
        <f t="shared" si="45"/>
        <v>40</v>
      </c>
      <c r="M135" s="598"/>
    </row>
    <row r="136" spans="1:25">
      <c r="A136" s="560" t="s">
        <v>2584</v>
      </c>
      <c r="B136" s="547">
        <v>0</v>
      </c>
      <c r="C136" s="547">
        <v>73</v>
      </c>
      <c r="D136" s="547">
        <v>105</v>
      </c>
      <c r="E136" s="547">
        <v>142</v>
      </c>
      <c r="F136" s="547">
        <v>151</v>
      </c>
      <c r="G136" s="547">
        <v>102</v>
      </c>
      <c r="H136" s="548">
        <f t="shared" si="25"/>
        <v>114.6</v>
      </c>
      <c r="I136" s="548">
        <v>40</v>
      </c>
      <c r="J136" s="548">
        <v>40</v>
      </c>
      <c r="K136" s="548">
        <v>40</v>
      </c>
      <c r="L136" s="549">
        <v>40</v>
      </c>
      <c r="M136" s="592"/>
    </row>
    <row r="137" spans="1:25">
      <c r="A137" s="551" t="s">
        <v>2585</v>
      </c>
      <c r="B137" s="526">
        <v>0</v>
      </c>
      <c r="C137" s="526">
        <v>0</v>
      </c>
      <c r="D137" s="526">
        <v>0</v>
      </c>
      <c r="E137" s="526">
        <v>0</v>
      </c>
      <c r="F137" s="526">
        <v>0</v>
      </c>
      <c r="G137" s="526">
        <v>0</v>
      </c>
      <c r="H137" s="527">
        <f t="shared" si="25"/>
        <v>0</v>
      </c>
      <c r="I137" s="527">
        <v>0</v>
      </c>
      <c r="J137" s="527">
        <v>0</v>
      </c>
      <c r="K137" s="527">
        <v>0</v>
      </c>
      <c r="L137" s="528">
        <v>0</v>
      </c>
      <c r="M137" s="592"/>
    </row>
    <row r="138" spans="1:25">
      <c r="A138" s="630" t="s">
        <v>2586</v>
      </c>
      <c r="B138" s="631">
        <v>0</v>
      </c>
      <c r="C138" s="631">
        <v>0</v>
      </c>
      <c r="D138" s="631">
        <v>0</v>
      </c>
      <c r="E138" s="631">
        <v>0</v>
      </c>
      <c r="F138" s="631">
        <v>0</v>
      </c>
      <c r="G138" s="631">
        <v>0</v>
      </c>
      <c r="H138" s="632">
        <f t="shared" si="25"/>
        <v>0</v>
      </c>
      <c r="I138" s="632">
        <v>0</v>
      </c>
      <c r="J138" s="632">
        <v>0</v>
      </c>
      <c r="K138" s="632">
        <v>0</v>
      </c>
      <c r="L138" s="633">
        <v>0</v>
      </c>
      <c r="M138" s="592"/>
    </row>
    <row r="139" spans="1:25" s="522" customFormat="1">
      <c r="A139" s="538" t="s">
        <v>2493</v>
      </c>
      <c r="B139" s="605">
        <f>SUM(B140+B146+B148+B150+B156+B160)</f>
        <v>0</v>
      </c>
      <c r="C139" s="605">
        <f t="shared" ref="C139:L139" si="46">SUM(C140+C146+C148+C150+C156+C160)</f>
        <v>1473</v>
      </c>
      <c r="D139" s="605">
        <f t="shared" si="46"/>
        <v>1501</v>
      </c>
      <c r="E139" s="605">
        <f t="shared" si="46"/>
        <v>1609</v>
      </c>
      <c r="F139" s="605">
        <f t="shared" si="46"/>
        <v>1586</v>
      </c>
      <c r="G139" s="605">
        <f t="shared" si="46"/>
        <v>1268</v>
      </c>
      <c r="H139" s="605">
        <f t="shared" ref="H139:H175" si="47">IFERROR(SUM(B139:G139)/COUNTIF(C139:G139,"&gt;0"),0)</f>
        <v>1487.4</v>
      </c>
      <c r="I139" s="605">
        <f t="shared" si="46"/>
        <v>385</v>
      </c>
      <c r="J139" s="605">
        <f t="shared" si="46"/>
        <v>385</v>
      </c>
      <c r="K139" s="605">
        <f t="shared" si="46"/>
        <v>385</v>
      </c>
      <c r="L139" s="605">
        <f t="shared" si="46"/>
        <v>385</v>
      </c>
      <c r="M139" s="594"/>
    </row>
    <row r="140" spans="1:25" s="532" customFormat="1" ht="18.75">
      <c r="A140" s="612" t="s">
        <v>665</v>
      </c>
      <c r="B140" s="613">
        <f>SUM(B141:B145)</f>
        <v>0</v>
      </c>
      <c r="C140" s="613">
        <f t="shared" ref="C140:L140" si="48">SUM(C141:C145)</f>
        <v>135</v>
      </c>
      <c r="D140" s="613">
        <f t="shared" si="48"/>
        <v>136</v>
      </c>
      <c r="E140" s="613">
        <f t="shared" si="48"/>
        <v>146</v>
      </c>
      <c r="F140" s="613">
        <f t="shared" si="48"/>
        <v>142</v>
      </c>
      <c r="G140" s="613">
        <f t="shared" si="48"/>
        <v>98</v>
      </c>
      <c r="H140" s="613">
        <f t="shared" si="47"/>
        <v>131.4</v>
      </c>
      <c r="I140" s="613">
        <f t="shared" si="48"/>
        <v>60</v>
      </c>
      <c r="J140" s="613">
        <f t="shared" si="48"/>
        <v>60</v>
      </c>
      <c r="K140" s="613">
        <f t="shared" si="48"/>
        <v>60</v>
      </c>
      <c r="L140" s="613">
        <f t="shared" si="48"/>
        <v>60</v>
      </c>
      <c r="M140" s="598"/>
    </row>
    <row r="141" spans="1:25">
      <c r="A141" s="560" t="s">
        <v>2587</v>
      </c>
      <c r="B141" s="547">
        <v>0</v>
      </c>
      <c r="C141" s="547">
        <v>6</v>
      </c>
      <c r="D141" s="547">
        <v>7</v>
      </c>
      <c r="E141" s="547">
        <v>8</v>
      </c>
      <c r="F141" s="547">
        <v>8</v>
      </c>
      <c r="G141" s="547">
        <v>9</v>
      </c>
      <c r="H141" s="548">
        <f t="shared" si="47"/>
        <v>7.6</v>
      </c>
      <c r="I141" s="548">
        <v>10</v>
      </c>
      <c r="J141" s="548">
        <v>10</v>
      </c>
      <c r="K141" s="548">
        <v>10</v>
      </c>
      <c r="L141" s="549">
        <v>10</v>
      </c>
      <c r="M141" s="592"/>
    </row>
    <row r="142" spans="1:25">
      <c r="A142" s="551" t="s">
        <v>2588</v>
      </c>
      <c r="B142" s="526">
        <v>0</v>
      </c>
      <c r="C142" s="526">
        <v>0</v>
      </c>
      <c r="D142" s="526">
        <v>0</v>
      </c>
      <c r="E142" s="526">
        <v>0</v>
      </c>
      <c r="F142" s="526">
        <v>0</v>
      </c>
      <c r="G142" s="526">
        <v>0</v>
      </c>
      <c r="H142" s="527">
        <f t="shared" si="47"/>
        <v>0</v>
      </c>
      <c r="I142" s="527">
        <v>0</v>
      </c>
      <c r="J142" s="527">
        <v>0</v>
      </c>
      <c r="K142" s="527">
        <v>0</v>
      </c>
      <c r="L142" s="528">
        <v>0</v>
      </c>
      <c r="M142" s="592"/>
    </row>
    <row r="143" spans="1:25">
      <c r="A143" s="551" t="s">
        <v>2589</v>
      </c>
      <c r="B143" s="526">
        <v>0</v>
      </c>
      <c r="C143" s="526">
        <v>0</v>
      </c>
      <c r="D143" s="526">
        <v>0</v>
      </c>
      <c r="E143" s="526">
        <v>0</v>
      </c>
      <c r="F143" s="526">
        <v>0</v>
      </c>
      <c r="G143" s="526">
        <v>0</v>
      </c>
      <c r="H143" s="527">
        <f t="shared" si="47"/>
        <v>0</v>
      </c>
      <c r="I143" s="527">
        <v>0</v>
      </c>
      <c r="J143" s="527">
        <v>0</v>
      </c>
      <c r="K143" s="527">
        <v>0</v>
      </c>
      <c r="L143" s="528">
        <v>0</v>
      </c>
      <c r="M143" s="592"/>
    </row>
    <row r="144" spans="1:25">
      <c r="A144" s="551" t="s">
        <v>2590</v>
      </c>
      <c r="B144" s="526">
        <v>0</v>
      </c>
      <c r="C144" s="526">
        <v>123</v>
      </c>
      <c r="D144" s="526">
        <v>116</v>
      </c>
      <c r="E144" s="526">
        <v>129</v>
      </c>
      <c r="F144" s="526">
        <v>125</v>
      </c>
      <c r="G144" s="526">
        <v>81</v>
      </c>
      <c r="H144" s="527">
        <f t="shared" si="47"/>
        <v>114.8</v>
      </c>
      <c r="I144" s="527">
        <v>40</v>
      </c>
      <c r="J144" s="527">
        <v>40</v>
      </c>
      <c r="K144" s="527">
        <v>40</v>
      </c>
      <c r="L144" s="528">
        <v>40</v>
      </c>
      <c r="M144" s="592"/>
    </row>
    <row r="145" spans="1:13">
      <c r="A145" s="552" t="s">
        <v>2591</v>
      </c>
      <c r="B145" s="529">
        <v>0</v>
      </c>
      <c r="C145" s="529">
        <v>6</v>
      </c>
      <c r="D145" s="529">
        <v>13</v>
      </c>
      <c r="E145" s="529">
        <v>9</v>
      </c>
      <c r="F145" s="529">
        <v>9</v>
      </c>
      <c r="G145" s="529">
        <v>8</v>
      </c>
      <c r="H145" s="530">
        <f t="shared" si="47"/>
        <v>9</v>
      </c>
      <c r="I145" s="530">
        <v>10</v>
      </c>
      <c r="J145" s="530">
        <v>10</v>
      </c>
      <c r="K145" s="530">
        <v>10</v>
      </c>
      <c r="L145" s="531">
        <v>10</v>
      </c>
      <c r="M145" s="592"/>
    </row>
    <row r="146" spans="1:13" s="532" customFormat="1" ht="18.75">
      <c r="A146" s="612" t="s">
        <v>640</v>
      </c>
      <c r="B146" s="613">
        <f>SUM(B147)</f>
        <v>0</v>
      </c>
      <c r="C146" s="613">
        <f t="shared" ref="C146:L146" si="49">SUM(C147)</f>
        <v>164</v>
      </c>
      <c r="D146" s="613">
        <f t="shared" si="49"/>
        <v>140</v>
      </c>
      <c r="E146" s="613">
        <f t="shared" si="49"/>
        <v>164</v>
      </c>
      <c r="F146" s="613">
        <f t="shared" si="49"/>
        <v>138</v>
      </c>
      <c r="G146" s="613">
        <f t="shared" si="49"/>
        <v>91</v>
      </c>
      <c r="H146" s="613">
        <f t="shared" si="47"/>
        <v>139.4</v>
      </c>
      <c r="I146" s="613">
        <f t="shared" si="49"/>
        <v>40</v>
      </c>
      <c r="J146" s="613">
        <f t="shared" si="49"/>
        <v>40</v>
      </c>
      <c r="K146" s="613">
        <f t="shared" si="49"/>
        <v>40</v>
      </c>
      <c r="L146" s="613">
        <f t="shared" si="49"/>
        <v>40</v>
      </c>
      <c r="M146" s="598"/>
    </row>
    <row r="147" spans="1:13">
      <c r="A147" s="608" t="s">
        <v>2592</v>
      </c>
      <c r="B147" s="609">
        <v>0</v>
      </c>
      <c r="C147" s="609">
        <v>164</v>
      </c>
      <c r="D147" s="609">
        <v>140</v>
      </c>
      <c r="E147" s="609">
        <v>164</v>
      </c>
      <c r="F147" s="609">
        <v>138</v>
      </c>
      <c r="G147" s="609">
        <v>91</v>
      </c>
      <c r="H147" s="610">
        <f t="shared" si="47"/>
        <v>139.4</v>
      </c>
      <c r="I147" s="610">
        <v>40</v>
      </c>
      <c r="J147" s="610">
        <v>40</v>
      </c>
      <c r="K147" s="610">
        <v>40</v>
      </c>
      <c r="L147" s="611">
        <v>40</v>
      </c>
      <c r="M147" s="592"/>
    </row>
    <row r="148" spans="1:13" s="532" customFormat="1" ht="18.75">
      <c r="A148" s="612" t="s">
        <v>648</v>
      </c>
      <c r="B148" s="613">
        <f>SUM(B149)</f>
        <v>0</v>
      </c>
      <c r="C148" s="613">
        <f t="shared" ref="C148:L148" si="50">SUM(C149)</f>
        <v>153</v>
      </c>
      <c r="D148" s="613">
        <f t="shared" si="50"/>
        <v>180</v>
      </c>
      <c r="E148" s="613">
        <f t="shared" si="50"/>
        <v>216</v>
      </c>
      <c r="F148" s="613">
        <f t="shared" si="50"/>
        <v>243</v>
      </c>
      <c r="G148" s="613">
        <f t="shared" si="50"/>
        <v>216</v>
      </c>
      <c r="H148" s="613">
        <f t="shared" si="47"/>
        <v>201.6</v>
      </c>
      <c r="I148" s="613">
        <f t="shared" si="50"/>
        <v>60</v>
      </c>
      <c r="J148" s="613">
        <f t="shared" si="50"/>
        <v>60</v>
      </c>
      <c r="K148" s="613">
        <f t="shared" si="50"/>
        <v>60</v>
      </c>
      <c r="L148" s="613">
        <f t="shared" si="50"/>
        <v>60</v>
      </c>
      <c r="M148" s="598"/>
    </row>
    <row r="149" spans="1:13">
      <c r="A149" s="608" t="s">
        <v>2593</v>
      </c>
      <c r="B149" s="609">
        <v>0</v>
      </c>
      <c r="C149" s="609">
        <v>153</v>
      </c>
      <c r="D149" s="609">
        <v>180</v>
      </c>
      <c r="E149" s="609">
        <v>216</v>
      </c>
      <c r="F149" s="609">
        <v>243</v>
      </c>
      <c r="G149" s="609">
        <v>216</v>
      </c>
      <c r="H149" s="610">
        <f t="shared" si="47"/>
        <v>201.6</v>
      </c>
      <c r="I149" s="610">
        <v>60</v>
      </c>
      <c r="J149" s="610">
        <v>60</v>
      </c>
      <c r="K149" s="610">
        <v>60</v>
      </c>
      <c r="L149" s="611">
        <v>60</v>
      </c>
      <c r="M149" s="592"/>
    </row>
    <row r="150" spans="1:13" s="532" customFormat="1" ht="18.75">
      <c r="A150" s="612" t="s">
        <v>688</v>
      </c>
      <c r="B150" s="613">
        <f>SUM(B151)</f>
        <v>0</v>
      </c>
      <c r="C150" s="613">
        <f t="shared" ref="C150:L150" si="51">SUM(C151)</f>
        <v>301</v>
      </c>
      <c r="D150" s="613">
        <f t="shared" si="51"/>
        <v>306</v>
      </c>
      <c r="E150" s="613">
        <f t="shared" si="51"/>
        <v>319</v>
      </c>
      <c r="F150" s="613">
        <f t="shared" si="51"/>
        <v>329</v>
      </c>
      <c r="G150" s="613">
        <f t="shared" si="51"/>
        <v>293</v>
      </c>
      <c r="H150" s="613">
        <f t="shared" si="47"/>
        <v>309.60000000000002</v>
      </c>
      <c r="I150" s="613">
        <f t="shared" si="51"/>
        <v>80</v>
      </c>
      <c r="J150" s="613">
        <f t="shared" si="51"/>
        <v>80</v>
      </c>
      <c r="K150" s="613">
        <f t="shared" si="51"/>
        <v>80</v>
      </c>
      <c r="L150" s="613">
        <f t="shared" si="51"/>
        <v>80</v>
      </c>
      <c r="M150" s="598"/>
    </row>
    <row r="151" spans="1:13">
      <c r="A151" s="608" t="s">
        <v>2594</v>
      </c>
      <c r="B151" s="609">
        <v>0</v>
      </c>
      <c r="C151" s="609">
        <f>77+224</f>
        <v>301</v>
      </c>
      <c r="D151" s="609">
        <f>2+304</f>
        <v>306</v>
      </c>
      <c r="E151" s="609">
        <v>319</v>
      </c>
      <c r="F151" s="609">
        <v>329</v>
      </c>
      <c r="G151" s="609">
        <v>293</v>
      </c>
      <c r="H151" s="610">
        <f t="shared" si="47"/>
        <v>309.60000000000002</v>
      </c>
      <c r="I151" s="610">
        <v>80</v>
      </c>
      <c r="J151" s="610">
        <v>80</v>
      </c>
      <c r="K151" s="610">
        <v>80</v>
      </c>
      <c r="L151" s="611">
        <v>80</v>
      </c>
      <c r="M151" s="592"/>
    </row>
    <row r="152" spans="1:13" s="532" customFormat="1" ht="18.75">
      <c r="A152" s="612" t="s">
        <v>604</v>
      </c>
      <c r="B152" s="613">
        <f>SUM(B153:B155)</f>
        <v>0</v>
      </c>
      <c r="C152" s="613">
        <f t="shared" ref="C152:L152" si="52">SUM(C153:C155)</f>
        <v>143</v>
      </c>
      <c r="D152" s="613">
        <f t="shared" si="52"/>
        <v>134</v>
      </c>
      <c r="E152" s="613">
        <f t="shared" si="52"/>
        <v>144</v>
      </c>
      <c r="F152" s="613">
        <f t="shared" si="52"/>
        <v>170</v>
      </c>
      <c r="G152" s="613">
        <f t="shared" si="52"/>
        <v>135</v>
      </c>
      <c r="H152" s="613">
        <f t="shared" si="47"/>
        <v>145.19999999999999</v>
      </c>
      <c r="I152" s="613">
        <f t="shared" si="52"/>
        <v>80</v>
      </c>
      <c r="J152" s="613">
        <f t="shared" si="52"/>
        <v>80</v>
      </c>
      <c r="K152" s="613">
        <f t="shared" si="52"/>
        <v>80</v>
      </c>
      <c r="L152" s="613">
        <f t="shared" si="52"/>
        <v>80</v>
      </c>
      <c r="M152" s="598"/>
    </row>
    <row r="153" spans="1:13">
      <c r="A153" s="560" t="s">
        <v>2595</v>
      </c>
      <c r="B153" s="547">
        <v>0</v>
      </c>
      <c r="C153" s="547">
        <v>104</v>
      </c>
      <c r="D153" s="547">
        <v>130</v>
      </c>
      <c r="E153" s="547">
        <v>140</v>
      </c>
      <c r="F153" s="547">
        <v>170</v>
      </c>
      <c r="G153" s="547">
        <v>135</v>
      </c>
      <c r="H153" s="548">
        <f t="shared" si="47"/>
        <v>135.80000000000001</v>
      </c>
      <c r="I153" s="548">
        <v>50</v>
      </c>
      <c r="J153" s="548">
        <v>50</v>
      </c>
      <c r="K153" s="548">
        <v>50</v>
      </c>
      <c r="L153" s="549">
        <v>50</v>
      </c>
      <c r="M153" s="592"/>
    </row>
    <row r="154" spans="1:13">
      <c r="A154" s="551" t="s">
        <v>2596</v>
      </c>
      <c r="B154" s="536">
        <v>0</v>
      </c>
      <c r="C154" s="536">
        <v>39</v>
      </c>
      <c r="D154" s="536">
        <v>4</v>
      </c>
      <c r="E154" s="536">
        <v>4</v>
      </c>
      <c r="F154" s="536">
        <v>0</v>
      </c>
      <c r="G154" s="536">
        <v>0</v>
      </c>
      <c r="H154" s="527">
        <f t="shared" si="47"/>
        <v>15.666666666666666</v>
      </c>
      <c r="I154" s="536">
        <v>0</v>
      </c>
      <c r="J154" s="536">
        <v>0</v>
      </c>
      <c r="K154" s="536">
        <v>0</v>
      </c>
      <c r="L154" s="536">
        <v>0</v>
      </c>
      <c r="M154" s="592"/>
    </row>
    <row r="155" spans="1:13">
      <c r="A155" s="552" t="s">
        <v>2597</v>
      </c>
      <c r="B155" s="529">
        <v>0</v>
      </c>
      <c r="C155" s="529">
        <v>0</v>
      </c>
      <c r="D155" s="529">
        <v>0</v>
      </c>
      <c r="E155" s="529">
        <v>0</v>
      </c>
      <c r="F155" s="529">
        <v>0</v>
      </c>
      <c r="G155" s="529">
        <v>0</v>
      </c>
      <c r="H155" s="530">
        <f t="shared" si="47"/>
        <v>0</v>
      </c>
      <c r="I155" s="530">
        <v>30</v>
      </c>
      <c r="J155" s="530">
        <v>30</v>
      </c>
      <c r="K155" s="530">
        <v>30</v>
      </c>
      <c r="L155" s="531">
        <v>30</v>
      </c>
      <c r="M155" s="592"/>
    </row>
    <row r="156" spans="1:13" s="532" customFormat="1" ht="18.75">
      <c r="A156" s="612" t="s">
        <v>616</v>
      </c>
      <c r="B156" s="613">
        <f>SUM(B157:B159)</f>
        <v>0</v>
      </c>
      <c r="C156" s="613">
        <f t="shared" ref="C156:L156" si="53">SUM(C157:C159)</f>
        <v>612</v>
      </c>
      <c r="D156" s="613">
        <f t="shared" si="53"/>
        <v>587</v>
      </c>
      <c r="E156" s="613">
        <f t="shared" si="53"/>
        <v>590</v>
      </c>
      <c r="F156" s="613">
        <f t="shared" si="53"/>
        <v>562</v>
      </c>
      <c r="G156" s="613">
        <f t="shared" si="53"/>
        <v>446</v>
      </c>
      <c r="H156" s="613">
        <f t="shared" si="47"/>
        <v>559.4</v>
      </c>
      <c r="I156" s="613">
        <f t="shared" si="53"/>
        <v>105</v>
      </c>
      <c r="J156" s="613">
        <f t="shared" si="53"/>
        <v>105</v>
      </c>
      <c r="K156" s="613">
        <f t="shared" si="53"/>
        <v>105</v>
      </c>
      <c r="L156" s="613">
        <f t="shared" si="53"/>
        <v>105</v>
      </c>
      <c r="M156" s="598"/>
    </row>
    <row r="157" spans="1:13">
      <c r="A157" s="573" t="s">
        <v>2598</v>
      </c>
      <c r="B157" s="547">
        <v>0</v>
      </c>
      <c r="C157" s="547">
        <v>4</v>
      </c>
      <c r="D157" s="547">
        <v>3</v>
      </c>
      <c r="E157" s="547">
        <v>3</v>
      </c>
      <c r="F157" s="547">
        <v>1</v>
      </c>
      <c r="G157" s="547">
        <v>1</v>
      </c>
      <c r="H157" s="548">
        <f t="shared" si="47"/>
        <v>2.4</v>
      </c>
      <c r="I157" s="548">
        <v>5</v>
      </c>
      <c r="J157" s="548">
        <v>5</v>
      </c>
      <c r="K157" s="548">
        <v>5</v>
      </c>
      <c r="L157" s="549">
        <v>5</v>
      </c>
      <c r="M157" s="592"/>
    </row>
    <row r="158" spans="1:13">
      <c r="A158" s="551" t="s">
        <v>2599</v>
      </c>
      <c r="B158" s="526">
        <v>0</v>
      </c>
      <c r="C158" s="526">
        <v>304</v>
      </c>
      <c r="D158" s="526">
        <v>285</v>
      </c>
      <c r="E158" s="526">
        <v>293</v>
      </c>
      <c r="F158" s="526">
        <v>247</v>
      </c>
      <c r="G158" s="526">
        <v>204</v>
      </c>
      <c r="H158" s="527">
        <f t="shared" si="47"/>
        <v>266.60000000000002</v>
      </c>
      <c r="I158" s="527">
        <v>40</v>
      </c>
      <c r="J158" s="527">
        <v>40</v>
      </c>
      <c r="K158" s="527">
        <v>40</v>
      </c>
      <c r="L158" s="528">
        <v>40</v>
      </c>
      <c r="M158" s="592"/>
    </row>
    <row r="159" spans="1:13">
      <c r="A159" s="552" t="s">
        <v>2600</v>
      </c>
      <c r="B159" s="529">
        <v>0</v>
      </c>
      <c r="C159" s="529">
        <v>304</v>
      </c>
      <c r="D159" s="529">
        <v>299</v>
      </c>
      <c r="E159" s="529">
        <v>294</v>
      </c>
      <c r="F159" s="529">
        <v>314</v>
      </c>
      <c r="G159" s="529">
        <v>241</v>
      </c>
      <c r="H159" s="530">
        <f t="shared" si="47"/>
        <v>290.39999999999998</v>
      </c>
      <c r="I159" s="530">
        <v>60</v>
      </c>
      <c r="J159" s="530">
        <v>60</v>
      </c>
      <c r="K159" s="530">
        <v>60</v>
      </c>
      <c r="L159" s="531">
        <v>60</v>
      </c>
      <c r="M159" s="592"/>
    </row>
    <row r="160" spans="1:13" s="532" customFormat="1" ht="18.75">
      <c r="A160" s="612" t="s">
        <v>676</v>
      </c>
      <c r="B160" s="613">
        <f>SUM(B161)</f>
        <v>0</v>
      </c>
      <c r="C160" s="613">
        <f t="shared" ref="C160:L160" si="54">SUM(C161)</f>
        <v>108</v>
      </c>
      <c r="D160" s="613">
        <f t="shared" si="54"/>
        <v>152</v>
      </c>
      <c r="E160" s="613">
        <f t="shared" si="54"/>
        <v>174</v>
      </c>
      <c r="F160" s="613">
        <f t="shared" si="54"/>
        <v>172</v>
      </c>
      <c r="G160" s="613">
        <f t="shared" si="54"/>
        <v>124</v>
      </c>
      <c r="H160" s="613">
        <f t="shared" si="47"/>
        <v>146</v>
      </c>
      <c r="I160" s="613">
        <f t="shared" si="54"/>
        <v>40</v>
      </c>
      <c r="J160" s="613">
        <f t="shared" si="54"/>
        <v>40</v>
      </c>
      <c r="K160" s="613">
        <f t="shared" si="54"/>
        <v>40</v>
      </c>
      <c r="L160" s="613">
        <f t="shared" si="54"/>
        <v>40</v>
      </c>
      <c r="M160" s="598"/>
    </row>
    <row r="161" spans="1:13">
      <c r="A161" s="560" t="s">
        <v>2601</v>
      </c>
      <c r="B161" s="547">
        <v>0</v>
      </c>
      <c r="C161" s="547">
        <v>108</v>
      </c>
      <c r="D161" s="547">
        <v>152</v>
      </c>
      <c r="E161" s="547">
        <v>174</v>
      </c>
      <c r="F161" s="547">
        <v>172</v>
      </c>
      <c r="G161" s="547">
        <v>124</v>
      </c>
      <c r="H161" s="548">
        <f t="shared" si="47"/>
        <v>146</v>
      </c>
      <c r="I161" s="548">
        <v>40</v>
      </c>
      <c r="J161" s="548">
        <v>40</v>
      </c>
      <c r="K161" s="548">
        <v>40</v>
      </c>
      <c r="L161" s="549">
        <v>40</v>
      </c>
      <c r="M161" s="592"/>
    </row>
    <row r="162" spans="1:13" s="522" customFormat="1">
      <c r="A162" s="538" t="s">
        <v>700</v>
      </c>
      <c r="B162" s="539">
        <f>SUM(B163)</f>
        <v>0</v>
      </c>
      <c r="C162" s="539">
        <f t="shared" ref="C162:L162" si="55">SUM(C163)</f>
        <v>114</v>
      </c>
      <c r="D162" s="539">
        <f t="shared" si="55"/>
        <v>139</v>
      </c>
      <c r="E162" s="539">
        <f t="shared" si="55"/>
        <v>164</v>
      </c>
      <c r="F162" s="539">
        <f t="shared" si="55"/>
        <v>189</v>
      </c>
      <c r="G162" s="539">
        <f t="shared" si="55"/>
        <v>195</v>
      </c>
      <c r="H162" s="539">
        <f t="shared" si="47"/>
        <v>160.19999999999999</v>
      </c>
      <c r="I162" s="539">
        <f t="shared" si="55"/>
        <v>242</v>
      </c>
      <c r="J162" s="539">
        <f t="shared" si="55"/>
        <v>267</v>
      </c>
      <c r="K162" s="539">
        <f t="shared" si="55"/>
        <v>297</v>
      </c>
      <c r="L162" s="539">
        <f t="shared" si="55"/>
        <v>306</v>
      </c>
      <c r="M162" s="594"/>
    </row>
    <row r="163" spans="1:13" s="541" customFormat="1">
      <c r="A163" s="619" t="s">
        <v>38</v>
      </c>
      <c r="B163" s="540">
        <f t="shared" ref="B163:G163" si="56">SUM(B164:B175)</f>
        <v>0</v>
      </c>
      <c r="C163" s="540">
        <f t="shared" si="56"/>
        <v>114</v>
      </c>
      <c r="D163" s="540">
        <f t="shared" si="56"/>
        <v>139</v>
      </c>
      <c r="E163" s="540">
        <f t="shared" si="56"/>
        <v>164</v>
      </c>
      <c r="F163" s="540">
        <f t="shared" si="56"/>
        <v>189</v>
      </c>
      <c r="G163" s="540">
        <f t="shared" si="56"/>
        <v>195</v>
      </c>
      <c r="H163" s="540">
        <f t="shared" si="47"/>
        <v>160.19999999999999</v>
      </c>
      <c r="I163" s="540">
        <f>SUM(I164:I175)</f>
        <v>242</v>
      </c>
      <c r="J163" s="540">
        <f>SUM(J164:J175)</f>
        <v>267</v>
      </c>
      <c r="K163" s="540">
        <f>SUM(K164:K175)</f>
        <v>297</v>
      </c>
      <c r="L163" s="540">
        <f>SUM(L164:L175)</f>
        <v>306</v>
      </c>
      <c r="M163" s="601"/>
    </row>
    <row r="164" spans="1:13">
      <c r="A164" s="620" t="s">
        <v>39</v>
      </c>
      <c r="B164" s="621">
        <v>0</v>
      </c>
      <c r="C164" s="621">
        <v>25</v>
      </c>
      <c r="D164" s="621">
        <v>25</v>
      </c>
      <c r="E164" s="621">
        <v>25</v>
      </c>
      <c r="F164" s="621">
        <v>25</v>
      </c>
      <c r="G164" s="621">
        <v>25</v>
      </c>
      <c r="H164" s="542">
        <f t="shared" si="47"/>
        <v>25</v>
      </c>
      <c r="I164" s="621">
        <v>30</v>
      </c>
      <c r="J164" s="621">
        <v>25</v>
      </c>
      <c r="K164" s="621">
        <v>25</v>
      </c>
      <c r="L164" s="621">
        <v>25</v>
      </c>
      <c r="M164" s="592"/>
    </row>
    <row r="165" spans="1:13">
      <c r="A165" s="622" t="s">
        <v>40</v>
      </c>
      <c r="B165" s="623">
        <v>0</v>
      </c>
      <c r="C165" s="623">
        <v>25</v>
      </c>
      <c r="D165" s="623">
        <v>25</v>
      </c>
      <c r="E165" s="623">
        <v>25</v>
      </c>
      <c r="F165" s="623">
        <v>25</v>
      </c>
      <c r="G165" s="623">
        <v>25</v>
      </c>
      <c r="H165" s="533">
        <f t="shared" si="47"/>
        <v>25</v>
      </c>
      <c r="I165" s="623">
        <v>25</v>
      </c>
      <c r="J165" s="623">
        <v>30</v>
      </c>
      <c r="K165" s="623">
        <v>25</v>
      </c>
      <c r="L165" s="623">
        <v>25</v>
      </c>
      <c r="M165" s="592"/>
    </row>
    <row r="166" spans="1:13">
      <c r="A166" s="622" t="s">
        <v>2472</v>
      </c>
      <c r="B166" s="623">
        <v>0</v>
      </c>
      <c r="C166" s="623">
        <v>25</v>
      </c>
      <c r="D166" s="623">
        <v>25</v>
      </c>
      <c r="E166" s="623">
        <v>25</v>
      </c>
      <c r="F166" s="623">
        <v>25</v>
      </c>
      <c r="G166" s="623">
        <v>25</v>
      </c>
      <c r="H166" s="533">
        <f t="shared" si="47"/>
        <v>25</v>
      </c>
      <c r="I166" s="623">
        <v>27</v>
      </c>
      <c r="J166" s="623">
        <v>25</v>
      </c>
      <c r="K166" s="623">
        <v>30</v>
      </c>
      <c r="L166" s="623">
        <v>25</v>
      </c>
      <c r="M166" s="592"/>
    </row>
    <row r="167" spans="1:13">
      <c r="A167" s="622" t="s">
        <v>2473</v>
      </c>
      <c r="B167" s="623">
        <v>0</v>
      </c>
      <c r="C167" s="623">
        <v>20</v>
      </c>
      <c r="D167" s="623">
        <v>25</v>
      </c>
      <c r="E167" s="623">
        <v>25</v>
      </c>
      <c r="F167" s="623">
        <v>25</v>
      </c>
      <c r="G167" s="623">
        <v>25</v>
      </c>
      <c r="H167" s="533">
        <f t="shared" si="47"/>
        <v>24</v>
      </c>
      <c r="I167" s="623">
        <v>25</v>
      </c>
      <c r="J167" s="623">
        <v>27</v>
      </c>
      <c r="K167" s="623">
        <v>25</v>
      </c>
      <c r="L167" s="623">
        <v>30</v>
      </c>
      <c r="M167" s="592"/>
    </row>
    <row r="168" spans="1:13">
      <c r="A168" s="622" t="s">
        <v>2474</v>
      </c>
      <c r="B168" s="623">
        <v>0</v>
      </c>
      <c r="C168" s="623">
        <v>19</v>
      </c>
      <c r="D168" s="623">
        <v>20</v>
      </c>
      <c r="E168" s="623">
        <v>25</v>
      </c>
      <c r="F168" s="623">
        <v>25</v>
      </c>
      <c r="G168" s="623">
        <v>25</v>
      </c>
      <c r="H168" s="533">
        <f t="shared" si="47"/>
        <v>22.8</v>
      </c>
      <c r="I168" s="623">
        <v>25</v>
      </c>
      <c r="J168" s="623">
        <v>25</v>
      </c>
      <c r="K168" s="623">
        <v>27</v>
      </c>
      <c r="L168" s="623">
        <v>25</v>
      </c>
      <c r="M168" s="592"/>
    </row>
    <row r="169" spans="1:13">
      <c r="A169" s="622" t="s">
        <v>2475</v>
      </c>
      <c r="B169" s="623">
        <v>0</v>
      </c>
      <c r="C169" s="623">
        <v>0</v>
      </c>
      <c r="D169" s="623">
        <v>19</v>
      </c>
      <c r="E169" s="623">
        <v>20</v>
      </c>
      <c r="F169" s="623">
        <v>25</v>
      </c>
      <c r="G169" s="623">
        <v>25</v>
      </c>
      <c r="H169" s="533">
        <f t="shared" si="47"/>
        <v>22.25</v>
      </c>
      <c r="I169" s="623">
        <v>24</v>
      </c>
      <c r="J169" s="623">
        <v>25</v>
      </c>
      <c r="K169" s="623">
        <v>25</v>
      </c>
      <c r="L169" s="623">
        <v>27</v>
      </c>
      <c r="M169" s="592"/>
    </row>
    <row r="170" spans="1:13">
      <c r="A170" s="622" t="s">
        <v>2476</v>
      </c>
      <c r="B170" s="623">
        <v>0</v>
      </c>
      <c r="C170" s="623">
        <v>0</v>
      </c>
      <c r="D170" s="623">
        <v>0</v>
      </c>
      <c r="E170" s="623">
        <v>19</v>
      </c>
      <c r="F170" s="623">
        <v>20</v>
      </c>
      <c r="G170" s="623">
        <v>25</v>
      </c>
      <c r="H170" s="533">
        <f t="shared" si="47"/>
        <v>21.333333333333332</v>
      </c>
      <c r="I170" s="623">
        <v>23</v>
      </c>
      <c r="J170" s="623">
        <v>24</v>
      </c>
      <c r="K170" s="623">
        <v>25</v>
      </c>
      <c r="L170" s="623">
        <v>25</v>
      </c>
      <c r="M170" s="592"/>
    </row>
    <row r="171" spans="1:13">
      <c r="A171" s="622" t="s">
        <v>2477</v>
      </c>
      <c r="B171" s="623">
        <v>0</v>
      </c>
      <c r="C171" s="623"/>
      <c r="D171" s="623">
        <v>0</v>
      </c>
      <c r="E171" s="623">
        <v>0</v>
      </c>
      <c r="F171" s="623">
        <v>19</v>
      </c>
      <c r="G171" s="623">
        <v>20</v>
      </c>
      <c r="H171" s="533">
        <f t="shared" si="47"/>
        <v>19.5</v>
      </c>
      <c r="I171" s="623">
        <v>24</v>
      </c>
      <c r="J171" s="623">
        <v>23</v>
      </c>
      <c r="K171" s="623">
        <v>24</v>
      </c>
      <c r="L171" s="623">
        <v>25</v>
      </c>
      <c r="M171" s="592"/>
    </row>
    <row r="172" spans="1:13">
      <c r="A172" s="622" t="s">
        <v>2478</v>
      </c>
      <c r="B172" s="623">
        <v>0</v>
      </c>
      <c r="C172" s="623">
        <v>0</v>
      </c>
      <c r="D172" s="623">
        <v>0</v>
      </c>
      <c r="E172" s="623">
        <v>0</v>
      </c>
      <c r="F172" s="623">
        <v>0</v>
      </c>
      <c r="G172" s="623">
        <v>0</v>
      </c>
      <c r="H172" s="623">
        <f t="shared" si="47"/>
        <v>0</v>
      </c>
      <c r="I172" s="623">
        <v>21</v>
      </c>
      <c r="J172" s="623">
        <v>24</v>
      </c>
      <c r="K172" s="623">
        <v>23</v>
      </c>
      <c r="L172" s="623">
        <v>24</v>
      </c>
      <c r="M172" s="592"/>
    </row>
    <row r="173" spans="1:13">
      <c r="A173" s="622" t="s">
        <v>2479</v>
      </c>
      <c r="B173" s="623">
        <v>0</v>
      </c>
      <c r="C173" s="623">
        <v>0</v>
      </c>
      <c r="D173" s="623">
        <v>0</v>
      </c>
      <c r="E173" s="623">
        <v>0</v>
      </c>
      <c r="F173" s="623">
        <v>0</v>
      </c>
      <c r="G173" s="623">
        <v>0</v>
      </c>
      <c r="H173" s="623">
        <f t="shared" si="47"/>
        <v>0</v>
      </c>
      <c r="I173" s="623">
        <v>18</v>
      </c>
      <c r="J173" s="623">
        <v>21</v>
      </c>
      <c r="K173" s="623">
        <v>25</v>
      </c>
      <c r="L173" s="623">
        <v>25</v>
      </c>
      <c r="M173" s="592"/>
    </row>
    <row r="174" spans="1:13">
      <c r="A174" s="622" t="s">
        <v>2480</v>
      </c>
      <c r="B174" s="623">
        <v>0</v>
      </c>
      <c r="C174" s="623">
        <v>0</v>
      </c>
      <c r="D174" s="623">
        <v>0</v>
      </c>
      <c r="E174" s="623">
        <v>0</v>
      </c>
      <c r="F174" s="623">
        <v>0</v>
      </c>
      <c r="G174" s="623">
        <v>0</v>
      </c>
      <c r="H174" s="623">
        <f t="shared" si="47"/>
        <v>0</v>
      </c>
      <c r="I174" s="623">
        <v>0</v>
      </c>
      <c r="J174" s="623">
        <v>18</v>
      </c>
      <c r="K174" s="623">
        <v>25</v>
      </c>
      <c r="L174" s="623">
        <v>25</v>
      </c>
      <c r="M174" s="592"/>
    </row>
    <row r="175" spans="1:13">
      <c r="A175" s="624" t="s">
        <v>2481</v>
      </c>
      <c r="B175" s="625">
        <v>0</v>
      </c>
      <c r="C175" s="625">
        <v>0</v>
      </c>
      <c r="D175" s="625">
        <v>0</v>
      </c>
      <c r="E175" s="625">
        <v>0</v>
      </c>
      <c r="F175" s="625">
        <v>0</v>
      </c>
      <c r="G175" s="625">
        <v>0</v>
      </c>
      <c r="H175" s="625">
        <f t="shared" si="47"/>
        <v>0</v>
      </c>
      <c r="I175" s="625">
        <v>0</v>
      </c>
      <c r="J175" s="625">
        <v>0</v>
      </c>
      <c r="K175" s="625">
        <v>18</v>
      </c>
      <c r="L175" s="625">
        <v>25</v>
      </c>
      <c r="M175" s="592"/>
    </row>
  </sheetData>
  <mergeCells count="5">
    <mergeCell ref="J1:L1"/>
    <mergeCell ref="A5:A6"/>
    <mergeCell ref="B5:L5"/>
    <mergeCell ref="A2:L2"/>
    <mergeCell ref="A3:L3"/>
  </mergeCells>
  <printOptions horizontalCentered="1"/>
  <pageMargins left="0.39370078740157483" right="0.39370078740157483" top="0.74803149606299213" bottom="0.59055118110236227" header="0" footer="0"/>
  <pageSetup paperSize="9" scale="79" orientation="landscape" r:id="rId1"/>
  <headerFooter>
    <oddFooter>หน้าที่ &amp;P จาก &amp;N</oddFooter>
  </headerFooter>
  <rowBreaks count="4" manualBreakCount="4">
    <brk id="24" max="11" man="1"/>
    <brk id="93" max="11" man="1"/>
    <brk id="116" max="11" man="1"/>
    <brk id="138" max="11" man="1"/>
  </rowBreaks>
  <colBreaks count="1" manualBreakCount="1">
    <brk id="12" min="1" max="12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2</vt:i4>
      </vt:variant>
    </vt:vector>
  </HeadingPairs>
  <TitlesOfParts>
    <vt:vector size="16" baseType="lpstr">
      <vt:lpstr>เอกสารหมายเลข 1</vt:lpstr>
      <vt:lpstr>เอกสารหมายเลข 1 (3)</vt:lpstr>
      <vt:lpstr>เอกสารหมายเลข 1 (2)</vt:lpstr>
      <vt:lpstr>เอกสารหมายเลข 1 ส่งเสิรม</vt:lpstr>
      <vt:lpstr>เอกสารหมายเลข 1 ส่งเสิรม (2)</vt:lpstr>
      <vt:lpstr>เอกสารหมายเลข 1 สมบูรณ์</vt:lpstr>
      <vt:lpstr>เอกสารหมายเลข 2</vt:lpstr>
      <vt:lpstr>เอกสารหมายเลข 3</vt:lpstr>
      <vt:lpstr>เอกสารหมายเลข 3 (2)</vt:lpstr>
      <vt:lpstr>อาจารย์ประจำหลักสูตร</vt:lpstr>
      <vt:lpstr>รายชื่ออาจารย์ตามสาขา</vt:lpstr>
      <vt:lpstr>อาจารย์ลาศึกษาต่อ</vt:lpstr>
      <vt:lpstr>เกษียณราชการ</vt:lpstr>
      <vt:lpstr>อาจารย์ประจำหลักสูตรทั้งหมด</vt:lpstr>
      <vt:lpstr>'เอกสารหมายเลข 3 (2)'!Print_Area</vt:lpstr>
      <vt:lpstr>'เอกสารหมายเลข 3 (2)'!Print_Titles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ARTPLAN</cp:lastModifiedBy>
  <cp:lastPrinted>2019-04-22T01:55:19Z</cp:lastPrinted>
  <dcterms:created xsi:type="dcterms:W3CDTF">2019-04-18T10:10:22Z</dcterms:created>
  <dcterms:modified xsi:type="dcterms:W3CDTF">2019-04-22T03:37:17Z</dcterms:modified>
</cp:coreProperties>
</file>